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ml.chartshapes+xml"/>
  <Override PartName="/xl/charts/chart9.xml" ContentType="application/vnd.openxmlformats-officedocument.drawingml.chart+xml"/>
  <Override PartName="/xl/drawings/drawing4.xml" ContentType="application/vnd.openxmlformats-officedocument.drawingml.chartshapes+xml"/>
  <Override PartName="/xl/charts/chart10.xml" ContentType="application/vnd.openxmlformats-officedocument.drawingml.chart+xml"/>
  <Override PartName="/xl/drawings/drawing5.xml" ContentType="application/vnd.openxmlformats-officedocument.drawingml.chartshapes+xml"/>
  <Override PartName="/xl/charts/chart11.xml" ContentType="application/vnd.openxmlformats-officedocument.drawingml.chart+xml"/>
  <Override PartName="/xl/drawings/drawing6.xml" ContentType="application/vnd.openxmlformats-officedocument.drawingml.chartshapes+xml"/>
  <Override PartName="/xl/charts/chart12.xml" ContentType="application/vnd.openxmlformats-officedocument.drawingml.chart+xml"/>
  <Override PartName="/xl/drawings/drawing7.xml" ContentType="application/vnd.openxmlformats-officedocument.drawingml.chartshapes+xml"/>
  <Override PartName="/xl/charts/chart13.xml" ContentType="application/vnd.openxmlformats-officedocument.drawingml.chart+xml"/>
  <Override PartName="/xl/drawings/drawing8.xml" ContentType="application/vnd.openxmlformats-officedocument.drawingml.chartshapes+xml"/>
  <Override PartName="/xl/charts/chart14.xml" ContentType="application/vnd.openxmlformats-officedocument.drawingml.chart+xml"/>
  <Override PartName="/xl/drawings/drawing9.xml" ContentType="application/vnd.openxmlformats-officedocument.drawingml.chartshapes+xml"/>
  <Override PartName="/xl/charts/chart15.xml" ContentType="application/vnd.openxmlformats-officedocument.drawingml.chart+xml"/>
  <Override PartName="/xl/drawings/drawing10.xml" ContentType="application/vnd.openxmlformats-officedocument.drawingml.chartshapes+xml"/>
  <Override PartName="/xl/charts/chart16.xml" ContentType="application/vnd.openxmlformats-officedocument.drawingml.chart+xml"/>
  <Override PartName="/xl/drawings/drawing11.xml" ContentType="application/vnd.openxmlformats-officedocument.drawingml.chartshapes+xml"/>
  <Override PartName="/xl/charts/chart17.xml" ContentType="application/vnd.openxmlformats-officedocument.drawingml.chart+xml"/>
  <Override PartName="/xl/drawings/drawing12.xml" ContentType="application/vnd.openxmlformats-officedocument.drawingml.chartshapes+xml"/>
  <Override PartName="/xl/charts/chart18.xml" ContentType="application/vnd.openxmlformats-officedocument.drawingml.chart+xml"/>
  <Override PartName="/xl/drawings/drawing13.xml" ContentType="application/vnd.openxmlformats-officedocument.drawingml.chartshapes+xml"/>
  <Override PartName="/xl/charts/chart19.xml" ContentType="application/vnd.openxmlformats-officedocument.drawingml.chart+xml"/>
  <Override PartName="/xl/drawings/drawing14.xml" ContentType="application/vnd.openxmlformats-officedocument.drawingml.chartshapes+xml"/>
  <Override PartName="/xl/charts/chart20.xml" ContentType="application/vnd.openxmlformats-officedocument.drawingml.chart+xml"/>
  <Override PartName="/xl/drawings/drawing15.xml" ContentType="application/vnd.openxmlformats-officedocument.drawingml.chartshape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16.xml" ContentType="application/vnd.openxmlformats-officedocument.drawingml.chartshapes+xml"/>
  <Override PartName="/xl/charts/chart27.xml" ContentType="application/vnd.openxmlformats-officedocument.drawingml.chart+xml"/>
  <Override PartName="/xl/drawings/drawing17.xml" ContentType="application/vnd.openxmlformats-officedocument.drawingml.chartshapes+xml"/>
  <Override PartName="/xl/charts/chart28.xml" ContentType="application/vnd.openxmlformats-officedocument.drawingml.chart+xml"/>
  <Override PartName="/xl/drawings/drawing18.xml" ContentType="application/vnd.openxmlformats-officedocument.drawingml.chartshapes+xml"/>
  <Override PartName="/xl/charts/chart29.xml" ContentType="application/vnd.openxmlformats-officedocument.drawingml.chart+xml"/>
  <Override PartName="/xl/drawings/drawing19.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G:\1000 Private Users\tram.phan\KE TOAN\24. BAO CAO CUOI THANG\2026\T6\"/>
    </mc:Choice>
  </mc:AlternateContent>
  <xr:revisionPtr revIDLastSave="0" documentId="13_ncr:1_{52968A40-897D-4209-864C-F06A2905ACB1}" xr6:coauthVersionLast="47" xr6:coauthVersionMax="47" xr10:uidLastSave="{00000000-0000-0000-0000-000000000000}"/>
  <bookViews>
    <workbookView xWindow="-120" yWindow="-120" windowWidth="29040" windowHeight="15840" tabRatio="846" firstSheet="1" activeTab="1" xr2:uid="{00000000-000D-0000-FFFF-FFFF00000000}"/>
  </bookViews>
  <sheets>
    <sheet name="SUM" sheetId="33" state="hidden" r:id="rId1"/>
    <sheet name="표준대비 증감" sheetId="46" r:id="rId2"/>
    <sheet name="실적-PL 2026" sheetId="58" r:id="rId3"/>
    <sheet name="실적-MC 2026" sheetId="57" r:id="rId4"/>
    <sheet name="2026-사업계획-PL" sheetId="64" r:id="rId5"/>
    <sheet name="2026-운영계획 PL" sheetId="67" r:id="rId6"/>
    <sheet name="2026-실적 PL" sheetId="69" r:id="rId7"/>
    <sheet name="2026-사업계획-MC" sheetId="65" r:id="rId8"/>
    <sheet name="2026-운영계획-MC" sheetId="66" r:id="rId9"/>
    <sheet name="2026-실적-MC" sheetId="68" r:id="rId10"/>
    <sheet name="2025-사업계획-PL" sheetId="52" r:id="rId11"/>
    <sheet name="2025-운영계획 PL" sheetId="55" r:id="rId12"/>
    <sheet name="2025-실적 PL" sheetId="60" r:id="rId13"/>
    <sheet name="2025-사업계획-MC" sheetId="53" r:id="rId14"/>
    <sheet name="2025-운영계획-MC" sheetId="54" r:id="rId15"/>
    <sheet name="2025-실적-MC" sheetId="61" r:id="rId16"/>
  </sheets>
  <definedNames>
    <definedName name="\\" localSheetId="13">{"994시행","SUM(994시행)","YNNNN",FALSE;"9일분기시행","SUM(9일분기시행)","YNNNN",FALSE;"이분기","SUM(이분기)","YNNNN",FALSE}</definedName>
    <definedName name="\\" localSheetId="10">{"994시행","SUM(994시행)","YNNNN",FALSE;"9일분기시행","SUM(9일분기시행)","YNNNN",FALSE;"이분기","SUM(이분기)","YNNNN",FALSE}</definedName>
    <definedName name="\\" localSheetId="12">{"994시행","SUM(994시행)","YNNNN",FALSE;"9일분기시행","SUM(9일분기시행)","YNNNN",FALSE;"이분기","SUM(이분기)","YNNNN",FALSE}</definedName>
    <definedName name="\\" localSheetId="15">{"994시행","SUM(994시행)","YNNNN",FALSE;"9일분기시행","SUM(9일분기시행)","YNNNN",FALSE;"이분기","SUM(이분기)","YNNNN",FALSE}</definedName>
    <definedName name="\\" localSheetId="11">{"994시행","SUM(994시행)","YNNNN",FALSE;"9일분기시행","SUM(9일분기시행)","YNNNN",FALSE;"이분기","SUM(이분기)","YNNNN",FALSE}</definedName>
    <definedName name="\\" localSheetId="14">{"994시행","SUM(994시행)","YNNNN",FALSE;"9일분기시행","SUM(9일분기시행)","YNNNN",FALSE;"이분기","SUM(이분기)","YNNNN",FALSE}</definedName>
    <definedName name="\\" localSheetId="7">{"994시행","SUM(994시행)","YNNNN",FALSE;"9일분기시행","SUM(9일분기시행)","YNNNN",FALSE;"이분기","SUM(이분기)","YNNNN",FALSE}</definedName>
    <definedName name="\\" localSheetId="4">{"994시행","SUM(994시행)","YNNNN",FALSE;"9일분기시행","SUM(9일분기시행)","YNNNN",FALSE;"이분기","SUM(이분기)","YNNNN",FALSE}</definedName>
    <definedName name="\\" localSheetId="6">{"994시행","SUM(994시행)","YNNNN",FALSE;"9일분기시행","SUM(9일분기시행)","YNNNN",FALSE;"이분기","SUM(이분기)","YNNNN",FALSE}</definedName>
    <definedName name="\\" localSheetId="9">{"994시행","SUM(994시행)","YNNNN",FALSE;"9일분기시행","SUM(9일분기시행)","YNNNN",FALSE;"이분기","SUM(이분기)","YNNNN",FALSE}</definedName>
    <definedName name="\\" localSheetId="5">{"994시행","SUM(994시행)","YNNNN",FALSE;"9일분기시행","SUM(9일분기시행)","YNNNN",FALSE;"이분기","SUM(이분기)","YNNNN",FALSE}</definedName>
    <definedName name="\\" localSheetId="8">{"994시행","SUM(994시행)","YNNNN",FALSE;"9일분기시행","SUM(9일분기시행)","YNNNN",FALSE;"이분기","SUM(이분기)","YNNNN",FALSE}</definedName>
    <definedName name="\\" localSheetId="3">{"994시행","SUM(994시행)","YNNNN",FALSE;"9일분기시행","SUM(9일분기시행)","YNNNN",FALSE;"이분기","SUM(이분기)","YNNNN",FALSE}</definedName>
    <definedName name="\\" localSheetId="2">{"994시행","SUM(994시행)","YNNNN",FALSE;"9일분기시행","SUM(9일분기시행)","YNNNN",FALSE;"이분기","SUM(이분기)","YNNNN",FALSE}</definedName>
    <definedName name="\\" localSheetId="1">{"994시행","SUM(994시행)","YNNNN",FALSE;"9일분기시행","SUM(9일분기시행)","YNNNN",FALSE;"이분기","SUM(이분기)","YNNNN",FALSE}</definedName>
    <definedName name="\\">{"994시행","SUM(994시행)","YNNNN",FALSE;"9일분기시행","SUM(9일분기시행)","YNNNN",FALSE;"이분기","SUM(이분기)","YNNNN",FALSE}</definedName>
    <definedName name="\a">#N/A</definedName>
    <definedName name="\A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m" localSheetId="13">#REF!</definedName>
    <definedName name="\m" localSheetId="10">#REF!</definedName>
    <definedName name="\m" localSheetId="12">#REF!</definedName>
    <definedName name="\m" localSheetId="15">#REF!</definedName>
    <definedName name="\m" localSheetId="11">#REF!</definedName>
    <definedName name="\m" localSheetId="14">#REF!</definedName>
    <definedName name="\m" localSheetId="7">#REF!</definedName>
    <definedName name="\m" localSheetId="4">#REF!</definedName>
    <definedName name="\m" localSheetId="6">#REF!</definedName>
    <definedName name="\m" localSheetId="9">#REF!</definedName>
    <definedName name="\m" localSheetId="5">#REF!</definedName>
    <definedName name="\m" localSheetId="8">#REF!</definedName>
    <definedName name="\m" localSheetId="3">#REF!</definedName>
    <definedName name="\m" localSheetId="2">#REF!</definedName>
    <definedName name="\m">#REF!</definedName>
    <definedName name="\n" localSheetId="13">#REF!</definedName>
    <definedName name="\n" localSheetId="10">#REF!</definedName>
    <definedName name="\n" localSheetId="12">#REF!</definedName>
    <definedName name="\n" localSheetId="15">#REF!</definedName>
    <definedName name="\n" localSheetId="11">#REF!</definedName>
    <definedName name="\n" localSheetId="14">#REF!</definedName>
    <definedName name="\n" localSheetId="7">#REF!</definedName>
    <definedName name="\n" localSheetId="4">#REF!</definedName>
    <definedName name="\n" localSheetId="6">#REF!</definedName>
    <definedName name="\n" localSheetId="9">#REF!</definedName>
    <definedName name="\n" localSheetId="5">#REF!</definedName>
    <definedName name="\n" localSheetId="8">#REF!</definedName>
    <definedName name="\n" localSheetId="3">#REF!</definedName>
    <definedName name="\n" localSheetId="2">#REF!</definedName>
    <definedName name="\n">#REF!</definedName>
    <definedName name="\o" localSheetId="13">#REF!</definedName>
    <definedName name="\o" localSheetId="10">#REF!</definedName>
    <definedName name="\o" localSheetId="12">#REF!</definedName>
    <definedName name="\o" localSheetId="15">#REF!</definedName>
    <definedName name="\o" localSheetId="11">#REF!</definedName>
    <definedName name="\o" localSheetId="14">#REF!</definedName>
    <definedName name="\o" localSheetId="7">#REF!</definedName>
    <definedName name="\o" localSheetId="4">#REF!</definedName>
    <definedName name="\o" localSheetId="6">#REF!</definedName>
    <definedName name="\o" localSheetId="9">#REF!</definedName>
    <definedName name="\o" localSheetId="5">#REF!</definedName>
    <definedName name="\o" localSheetId="8">#REF!</definedName>
    <definedName name="\o" localSheetId="3">#REF!</definedName>
    <definedName name="\o" localSheetId="2">#REF!</definedName>
    <definedName name="\o">#REF!</definedName>
    <definedName name="\p">#N/A</definedName>
    <definedName name="\PP">#N/A</definedName>
    <definedName name="\q">#N/A</definedName>
    <definedName name="\QQ">#N/A</definedName>
    <definedName name="\r" localSheetId="13">#REF!</definedName>
    <definedName name="\r" localSheetId="10">#REF!</definedName>
    <definedName name="\r" localSheetId="12">#REF!</definedName>
    <definedName name="\r" localSheetId="15">#REF!</definedName>
    <definedName name="\r" localSheetId="11">#REF!</definedName>
    <definedName name="\r" localSheetId="14">#REF!</definedName>
    <definedName name="\r" localSheetId="7">#REF!</definedName>
    <definedName name="\r" localSheetId="4">#REF!</definedName>
    <definedName name="\r" localSheetId="6">#REF!</definedName>
    <definedName name="\r" localSheetId="9">#REF!</definedName>
    <definedName name="\r" localSheetId="5">#REF!</definedName>
    <definedName name="\r" localSheetId="8">#REF!</definedName>
    <definedName name="\r" localSheetId="3">#REF!</definedName>
    <definedName name="\r" localSheetId="2">#REF!</definedName>
    <definedName name="\r">#REF!</definedName>
    <definedName name="\s" localSheetId="13">#REF!</definedName>
    <definedName name="\s" localSheetId="10">#REF!</definedName>
    <definedName name="\s" localSheetId="12">#REF!</definedName>
    <definedName name="\s" localSheetId="15">#REF!</definedName>
    <definedName name="\s" localSheetId="11">#REF!</definedName>
    <definedName name="\s" localSheetId="14">#REF!</definedName>
    <definedName name="\s" localSheetId="7">#REF!</definedName>
    <definedName name="\s" localSheetId="4">#REF!</definedName>
    <definedName name="\s" localSheetId="6">#REF!</definedName>
    <definedName name="\s" localSheetId="9">#REF!</definedName>
    <definedName name="\s" localSheetId="5">#REF!</definedName>
    <definedName name="\s" localSheetId="8">#REF!</definedName>
    <definedName name="\s" localSheetId="3">#REF!</definedName>
    <definedName name="\s" localSheetId="2">#REF!</definedName>
    <definedName name="\s">#REF!</definedName>
    <definedName name="\t" localSheetId="13">#REF!</definedName>
    <definedName name="\t" localSheetId="10">#REF!</definedName>
    <definedName name="\t" localSheetId="12">#REF!</definedName>
    <definedName name="\t" localSheetId="15">#REF!</definedName>
    <definedName name="\t" localSheetId="11">#REF!</definedName>
    <definedName name="\t" localSheetId="14">#REF!</definedName>
    <definedName name="\t" localSheetId="7">#REF!</definedName>
    <definedName name="\t" localSheetId="4">#REF!</definedName>
    <definedName name="\t" localSheetId="6">#REF!</definedName>
    <definedName name="\t" localSheetId="9">#REF!</definedName>
    <definedName name="\t" localSheetId="5">#REF!</definedName>
    <definedName name="\t" localSheetId="8">#REF!</definedName>
    <definedName name="\t" localSheetId="3">#REF!</definedName>
    <definedName name="\t" localSheetId="2">#REF!</definedName>
    <definedName name="\t">#REF!</definedName>
    <definedName name="\u" localSheetId="13">#REF!</definedName>
    <definedName name="\u" localSheetId="10">#REF!</definedName>
    <definedName name="\u" localSheetId="12">#REF!</definedName>
    <definedName name="\u" localSheetId="15">#REF!</definedName>
    <definedName name="\u" localSheetId="11">#REF!</definedName>
    <definedName name="\u" localSheetId="14">#REF!</definedName>
    <definedName name="\u" localSheetId="7">#REF!</definedName>
    <definedName name="\u" localSheetId="4">#REF!</definedName>
    <definedName name="\u" localSheetId="6">#REF!</definedName>
    <definedName name="\u" localSheetId="9">#REF!</definedName>
    <definedName name="\u" localSheetId="5">#REF!</definedName>
    <definedName name="\u" localSheetId="8">#REF!</definedName>
    <definedName name="\u" localSheetId="3">#REF!</definedName>
    <definedName name="\u" localSheetId="2">#REF!</definedName>
    <definedName name="\u">#REF!</definedName>
    <definedName name="\v" localSheetId="13">#REF!</definedName>
    <definedName name="\v" localSheetId="10">#REF!</definedName>
    <definedName name="\v" localSheetId="12">#REF!</definedName>
    <definedName name="\v" localSheetId="15">#REF!</definedName>
    <definedName name="\v" localSheetId="11">#REF!</definedName>
    <definedName name="\v" localSheetId="14">#REF!</definedName>
    <definedName name="\v" localSheetId="7">#REF!</definedName>
    <definedName name="\v" localSheetId="4">#REF!</definedName>
    <definedName name="\v" localSheetId="6">#REF!</definedName>
    <definedName name="\v" localSheetId="9">#REF!</definedName>
    <definedName name="\v" localSheetId="5">#REF!</definedName>
    <definedName name="\v" localSheetId="8">#REF!</definedName>
    <definedName name="\v" localSheetId="3">#REF!</definedName>
    <definedName name="\v" localSheetId="2">#REF!</definedName>
    <definedName name="\v">#REF!</definedName>
    <definedName name="\w" localSheetId="13">#REF!</definedName>
    <definedName name="\w" localSheetId="10">#REF!</definedName>
    <definedName name="\w" localSheetId="12">#REF!</definedName>
    <definedName name="\w" localSheetId="15">#REF!</definedName>
    <definedName name="\w" localSheetId="11">#REF!</definedName>
    <definedName name="\w" localSheetId="14">#REF!</definedName>
    <definedName name="\w" localSheetId="7">#REF!</definedName>
    <definedName name="\w" localSheetId="4">#REF!</definedName>
    <definedName name="\w" localSheetId="6">#REF!</definedName>
    <definedName name="\w" localSheetId="9">#REF!</definedName>
    <definedName name="\w" localSheetId="5">#REF!</definedName>
    <definedName name="\w" localSheetId="8">#REF!</definedName>
    <definedName name="\w" localSheetId="3">#REF!</definedName>
    <definedName name="\w" localSheetId="2">#REF!</definedName>
    <definedName name="\w">#REF!</definedName>
    <definedName name="\x" localSheetId="13">#REF!</definedName>
    <definedName name="\x" localSheetId="10">#REF!</definedName>
    <definedName name="\x" localSheetId="12">#REF!</definedName>
    <definedName name="\x" localSheetId="15">#REF!</definedName>
    <definedName name="\x" localSheetId="11">#REF!</definedName>
    <definedName name="\x" localSheetId="14">#REF!</definedName>
    <definedName name="\x" localSheetId="7">#REF!</definedName>
    <definedName name="\x" localSheetId="4">#REF!</definedName>
    <definedName name="\x" localSheetId="6">#REF!</definedName>
    <definedName name="\x" localSheetId="9">#REF!</definedName>
    <definedName name="\x" localSheetId="5">#REF!</definedName>
    <definedName name="\x" localSheetId="8">#REF!</definedName>
    <definedName name="\x" localSheetId="3">#REF!</definedName>
    <definedName name="\x" localSheetId="2">#REF!</definedName>
    <definedName name="\x">#REF!</definedName>
    <definedName name="\y" localSheetId="13">#REF!</definedName>
    <definedName name="\y" localSheetId="10">#REF!</definedName>
    <definedName name="\y" localSheetId="12">#REF!</definedName>
    <definedName name="\y" localSheetId="15">#REF!</definedName>
    <definedName name="\y" localSheetId="11">#REF!</definedName>
    <definedName name="\y" localSheetId="14">#REF!</definedName>
    <definedName name="\y" localSheetId="7">#REF!</definedName>
    <definedName name="\y" localSheetId="4">#REF!</definedName>
    <definedName name="\y" localSheetId="6">#REF!</definedName>
    <definedName name="\y" localSheetId="9">#REF!</definedName>
    <definedName name="\y" localSheetId="5">#REF!</definedName>
    <definedName name="\y" localSheetId="8">#REF!</definedName>
    <definedName name="\y" localSheetId="3">#REF!</definedName>
    <definedName name="\y" localSheetId="2">#REF!</definedName>
    <definedName name="\y">#REF!</definedName>
    <definedName name="\z">#N/A</definedName>
    <definedName name="\ㅎ">#N/A</definedName>
    <definedName name="_">"SQRT"</definedName>
    <definedName name="_?">#N/A</definedName>
    <definedName name="_???_">#N/A</definedName>
    <definedName name="_??_">#N/A</definedName>
    <definedName name="_??1">#N/A</definedName>
    <definedName name="_??7" localSheetId="3">#REF!</definedName>
    <definedName name="_??7" localSheetId="2">#REF!</definedName>
    <definedName name="_??7">#REF!</definedName>
    <definedName name="_?_?_">#N/A</definedName>
    <definedName name="_?_?_?">#N/A</definedName>
    <definedName name="_?__?">#N/A</definedName>
    <definedName name="_?____?">#N/A</definedName>
    <definedName name="_?________?__">#N/A</definedName>
    <definedName name="_?쨲?f" localSheetId="3">#REF!</definedName>
    <definedName name="_?쨲?f" localSheetId="2">#REF!</definedName>
    <definedName name="_?쨲?f">#REF!</definedName>
    <definedName name="_?춑_TOTAL">#REF!</definedName>
    <definedName name="_?춮t2">#REF!</definedName>
    <definedName name="_?춮ta">#REF!</definedName>
    <definedName name="_?춮tb">#REF!</definedName>
    <definedName name="__?">#N/A</definedName>
    <definedName name="__?쨲?f" localSheetId="3">#REF!</definedName>
    <definedName name="__?쨲?f" localSheetId="2">#REF!</definedName>
    <definedName name="__?쨲?f">#REF!</definedName>
    <definedName name="____?____?">#N/A</definedName>
    <definedName name="______R3_t">#N/A</definedName>
    <definedName name="_____DW11" localSheetId="13">BlankMacro1</definedName>
    <definedName name="_____DW11" localSheetId="10">BlankMacro1</definedName>
    <definedName name="_____DW11" localSheetId="12">BlankMacro1</definedName>
    <definedName name="_____DW11" localSheetId="15">BlankMacro1</definedName>
    <definedName name="_____DW11" localSheetId="11">BlankMacro1</definedName>
    <definedName name="_____DW11" localSheetId="14">BlankMacro1</definedName>
    <definedName name="_____DW11" localSheetId="7">BlankMacro1</definedName>
    <definedName name="_____DW11" localSheetId="4">BlankMacro1</definedName>
    <definedName name="_____DW11" localSheetId="6">BlankMacro1</definedName>
    <definedName name="_____DW11" localSheetId="9">BlankMacro1</definedName>
    <definedName name="_____DW11" localSheetId="5">BlankMacro1</definedName>
    <definedName name="_____DW11" localSheetId="8">BlankMacro1</definedName>
    <definedName name="_____DW11" localSheetId="0">BlankMacro1</definedName>
    <definedName name="_____DW11" localSheetId="3">BlankMacro1</definedName>
    <definedName name="_____DW11" localSheetId="2">BlankMacro1</definedName>
    <definedName name="_____DW11" localSheetId="1">BlankMacro1</definedName>
    <definedName name="_____DW11">BlankMacro1</definedName>
    <definedName name="____A2" localSheetId="13" hidden="1">{#N/A,#N/A,FALSE,"단축1";#N/A,#N/A,FALSE,"단축2";#N/A,#N/A,FALSE,"단축3";#N/A,#N/A,FALSE,"장축";#N/A,#N/A,FALSE,"4WD"}</definedName>
    <definedName name="____A2" localSheetId="10" hidden="1">{#N/A,#N/A,FALSE,"단축1";#N/A,#N/A,FALSE,"단축2";#N/A,#N/A,FALSE,"단축3";#N/A,#N/A,FALSE,"장축";#N/A,#N/A,FALSE,"4WD"}</definedName>
    <definedName name="____A2" localSheetId="12" hidden="1">{#N/A,#N/A,FALSE,"단축1";#N/A,#N/A,FALSE,"단축2";#N/A,#N/A,FALSE,"단축3";#N/A,#N/A,FALSE,"장축";#N/A,#N/A,FALSE,"4WD"}</definedName>
    <definedName name="____A2" localSheetId="15" hidden="1">{#N/A,#N/A,FALSE,"단축1";#N/A,#N/A,FALSE,"단축2";#N/A,#N/A,FALSE,"단축3";#N/A,#N/A,FALSE,"장축";#N/A,#N/A,FALSE,"4WD"}</definedName>
    <definedName name="____A2" localSheetId="11" hidden="1">{#N/A,#N/A,FALSE,"단축1";#N/A,#N/A,FALSE,"단축2";#N/A,#N/A,FALSE,"단축3";#N/A,#N/A,FALSE,"장축";#N/A,#N/A,FALSE,"4WD"}</definedName>
    <definedName name="____A2" localSheetId="14" hidden="1">{#N/A,#N/A,FALSE,"단축1";#N/A,#N/A,FALSE,"단축2";#N/A,#N/A,FALSE,"단축3";#N/A,#N/A,FALSE,"장축";#N/A,#N/A,FALSE,"4WD"}</definedName>
    <definedName name="____A2" localSheetId="7" hidden="1">{#N/A,#N/A,FALSE,"단축1";#N/A,#N/A,FALSE,"단축2";#N/A,#N/A,FALSE,"단축3";#N/A,#N/A,FALSE,"장축";#N/A,#N/A,FALSE,"4WD"}</definedName>
    <definedName name="____A2" localSheetId="4" hidden="1">{#N/A,#N/A,FALSE,"단축1";#N/A,#N/A,FALSE,"단축2";#N/A,#N/A,FALSE,"단축3";#N/A,#N/A,FALSE,"장축";#N/A,#N/A,FALSE,"4WD"}</definedName>
    <definedName name="____A2" localSheetId="6" hidden="1">{#N/A,#N/A,FALSE,"단축1";#N/A,#N/A,FALSE,"단축2";#N/A,#N/A,FALSE,"단축3";#N/A,#N/A,FALSE,"장축";#N/A,#N/A,FALSE,"4WD"}</definedName>
    <definedName name="____A2" localSheetId="9" hidden="1">{#N/A,#N/A,FALSE,"단축1";#N/A,#N/A,FALSE,"단축2";#N/A,#N/A,FALSE,"단축3";#N/A,#N/A,FALSE,"장축";#N/A,#N/A,FALSE,"4WD"}</definedName>
    <definedName name="____A2" localSheetId="5" hidden="1">{#N/A,#N/A,FALSE,"단축1";#N/A,#N/A,FALSE,"단축2";#N/A,#N/A,FALSE,"단축3";#N/A,#N/A,FALSE,"장축";#N/A,#N/A,FALSE,"4WD"}</definedName>
    <definedName name="____A2" localSheetId="8" hidden="1">{#N/A,#N/A,FALSE,"단축1";#N/A,#N/A,FALSE,"단축2";#N/A,#N/A,FALSE,"단축3";#N/A,#N/A,FALSE,"장축";#N/A,#N/A,FALSE,"4WD"}</definedName>
    <definedName name="____A2" localSheetId="3" hidden="1">{#N/A,#N/A,FALSE,"단축1";#N/A,#N/A,FALSE,"단축2";#N/A,#N/A,FALSE,"단축3";#N/A,#N/A,FALSE,"장축";#N/A,#N/A,FALSE,"4WD"}</definedName>
    <definedName name="____A2" localSheetId="2" hidden="1">{#N/A,#N/A,FALSE,"단축1";#N/A,#N/A,FALSE,"단축2";#N/A,#N/A,FALSE,"단축3";#N/A,#N/A,FALSE,"장축";#N/A,#N/A,FALSE,"4WD"}</definedName>
    <definedName name="____A2" localSheetId="1" hidden="1">{#N/A,#N/A,FALSE,"단축1";#N/A,#N/A,FALSE,"단축2";#N/A,#N/A,FALSE,"단축3";#N/A,#N/A,FALSE,"장축";#N/A,#N/A,FALSE,"4WD"}</definedName>
    <definedName name="____A2" hidden="1">{#N/A,#N/A,FALSE,"단축1";#N/A,#N/A,FALSE,"단축2";#N/A,#N/A,FALSE,"단축3";#N/A,#N/A,FALSE,"장축";#N/A,#N/A,FALSE,"4WD"}</definedName>
    <definedName name="____AS6" localSheetId="13" hidden="1">{#N/A,#N/A,FALSE,"Australien";#N/A,#N/A,FALSE,"Birmingham";#N/A,#N/A,FALSE,"Brasilien";#N/A,#N/A,FALSE,"Prag";#N/A,#N/A,FALSE,"Spanien";#N/A,#N/A,FALSE,"Malaysia ( Com)";#N/A,#N/A,FALSE,"Malaysia (Instr)"}</definedName>
    <definedName name="____AS6" localSheetId="10" hidden="1">{#N/A,#N/A,FALSE,"Australien";#N/A,#N/A,FALSE,"Birmingham";#N/A,#N/A,FALSE,"Brasilien";#N/A,#N/A,FALSE,"Prag";#N/A,#N/A,FALSE,"Spanien";#N/A,#N/A,FALSE,"Malaysia ( Com)";#N/A,#N/A,FALSE,"Malaysia (Instr)"}</definedName>
    <definedName name="____AS6" localSheetId="12" hidden="1">{#N/A,#N/A,FALSE,"Australien";#N/A,#N/A,FALSE,"Birmingham";#N/A,#N/A,FALSE,"Brasilien";#N/A,#N/A,FALSE,"Prag";#N/A,#N/A,FALSE,"Spanien";#N/A,#N/A,FALSE,"Malaysia ( Com)";#N/A,#N/A,FALSE,"Malaysia (Instr)"}</definedName>
    <definedName name="____AS6" localSheetId="15" hidden="1">{#N/A,#N/A,FALSE,"Australien";#N/A,#N/A,FALSE,"Birmingham";#N/A,#N/A,FALSE,"Brasilien";#N/A,#N/A,FALSE,"Prag";#N/A,#N/A,FALSE,"Spanien";#N/A,#N/A,FALSE,"Malaysia ( Com)";#N/A,#N/A,FALSE,"Malaysia (Instr)"}</definedName>
    <definedName name="____AS6" localSheetId="11" hidden="1">{#N/A,#N/A,FALSE,"Australien";#N/A,#N/A,FALSE,"Birmingham";#N/A,#N/A,FALSE,"Brasilien";#N/A,#N/A,FALSE,"Prag";#N/A,#N/A,FALSE,"Spanien";#N/A,#N/A,FALSE,"Malaysia ( Com)";#N/A,#N/A,FALSE,"Malaysia (Instr)"}</definedName>
    <definedName name="____AS6" localSheetId="14" hidden="1">{#N/A,#N/A,FALSE,"Australien";#N/A,#N/A,FALSE,"Birmingham";#N/A,#N/A,FALSE,"Brasilien";#N/A,#N/A,FALSE,"Prag";#N/A,#N/A,FALSE,"Spanien";#N/A,#N/A,FALSE,"Malaysia ( Com)";#N/A,#N/A,FALSE,"Malaysia (Instr)"}</definedName>
    <definedName name="____AS6" localSheetId="7" hidden="1">{#N/A,#N/A,FALSE,"Australien";#N/A,#N/A,FALSE,"Birmingham";#N/A,#N/A,FALSE,"Brasilien";#N/A,#N/A,FALSE,"Prag";#N/A,#N/A,FALSE,"Spanien";#N/A,#N/A,FALSE,"Malaysia ( Com)";#N/A,#N/A,FALSE,"Malaysia (Instr)"}</definedName>
    <definedName name="____AS6" localSheetId="4" hidden="1">{#N/A,#N/A,FALSE,"Australien";#N/A,#N/A,FALSE,"Birmingham";#N/A,#N/A,FALSE,"Brasilien";#N/A,#N/A,FALSE,"Prag";#N/A,#N/A,FALSE,"Spanien";#N/A,#N/A,FALSE,"Malaysia ( Com)";#N/A,#N/A,FALSE,"Malaysia (Instr)"}</definedName>
    <definedName name="____AS6" localSheetId="6" hidden="1">{#N/A,#N/A,FALSE,"Australien";#N/A,#N/A,FALSE,"Birmingham";#N/A,#N/A,FALSE,"Brasilien";#N/A,#N/A,FALSE,"Prag";#N/A,#N/A,FALSE,"Spanien";#N/A,#N/A,FALSE,"Malaysia ( Com)";#N/A,#N/A,FALSE,"Malaysia (Instr)"}</definedName>
    <definedName name="____AS6" localSheetId="9" hidden="1">{#N/A,#N/A,FALSE,"Australien";#N/A,#N/A,FALSE,"Birmingham";#N/A,#N/A,FALSE,"Brasilien";#N/A,#N/A,FALSE,"Prag";#N/A,#N/A,FALSE,"Spanien";#N/A,#N/A,FALSE,"Malaysia ( Com)";#N/A,#N/A,FALSE,"Malaysia (Instr)"}</definedName>
    <definedName name="____AS6" localSheetId="5" hidden="1">{#N/A,#N/A,FALSE,"Australien";#N/A,#N/A,FALSE,"Birmingham";#N/A,#N/A,FALSE,"Brasilien";#N/A,#N/A,FALSE,"Prag";#N/A,#N/A,FALSE,"Spanien";#N/A,#N/A,FALSE,"Malaysia ( Com)";#N/A,#N/A,FALSE,"Malaysia (Instr)"}</definedName>
    <definedName name="____AS6" localSheetId="8" hidden="1">{#N/A,#N/A,FALSE,"Australien";#N/A,#N/A,FALSE,"Birmingham";#N/A,#N/A,FALSE,"Brasilien";#N/A,#N/A,FALSE,"Prag";#N/A,#N/A,FALSE,"Spanien";#N/A,#N/A,FALSE,"Malaysia ( Com)";#N/A,#N/A,FALSE,"Malaysia (Instr)"}</definedName>
    <definedName name="____AS6" localSheetId="3" hidden="1">{#N/A,#N/A,FALSE,"Australien";#N/A,#N/A,FALSE,"Birmingham";#N/A,#N/A,FALSE,"Brasilien";#N/A,#N/A,FALSE,"Prag";#N/A,#N/A,FALSE,"Spanien";#N/A,#N/A,FALSE,"Malaysia ( Com)";#N/A,#N/A,FALSE,"Malaysia (Instr)"}</definedName>
    <definedName name="____AS6" localSheetId="2" hidden="1">{#N/A,#N/A,FALSE,"Australien";#N/A,#N/A,FALSE,"Birmingham";#N/A,#N/A,FALSE,"Brasilien";#N/A,#N/A,FALSE,"Prag";#N/A,#N/A,FALSE,"Spanien";#N/A,#N/A,FALSE,"Malaysia ( Com)";#N/A,#N/A,FALSE,"Malaysia (Instr)"}</definedName>
    <definedName name="____AS6" localSheetId="1" hidden="1">{#N/A,#N/A,FALSE,"Australien";#N/A,#N/A,FALSE,"Birmingham";#N/A,#N/A,FALSE,"Brasilien";#N/A,#N/A,FALSE,"Prag";#N/A,#N/A,FALSE,"Spanien";#N/A,#N/A,FALSE,"Malaysia ( Com)";#N/A,#N/A,FALSE,"Malaysia (Instr)"}</definedName>
    <definedName name="____AS6" hidden="1">{#N/A,#N/A,FALSE,"Australien";#N/A,#N/A,FALSE,"Birmingham";#N/A,#N/A,FALSE,"Brasilien";#N/A,#N/A,FALSE,"Prag";#N/A,#N/A,FALSE,"Spanien";#N/A,#N/A,FALSE,"Malaysia ( Com)";#N/A,#N/A,FALSE,"Malaysia (Instr)"}</definedName>
    <definedName name="____DW11" localSheetId="13">BlankMacro1</definedName>
    <definedName name="____DW11" localSheetId="10">BlankMacro1</definedName>
    <definedName name="____DW11" localSheetId="12">BlankMacro1</definedName>
    <definedName name="____DW11" localSheetId="15">BlankMacro1</definedName>
    <definedName name="____DW11" localSheetId="11">BlankMacro1</definedName>
    <definedName name="____DW11" localSheetId="14">BlankMacro1</definedName>
    <definedName name="____DW11" localSheetId="7">BlankMacro1</definedName>
    <definedName name="____DW11" localSheetId="4">BlankMacro1</definedName>
    <definedName name="____DW11" localSheetId="6">BlankMacro1</definedName>
    <definedName name="____DW11" localSheetId="9">BlankMacro1</definedName>
    <definedName name="____DW11" localSheetId="5">BlankMacro1</definedName>
    <definedName name="____DW11" localSheetId="8">BlankMacro1</definedName>
    <definedName name="____DW11" localSheetId="0">BlankMacro1</definedName>
    <definedName name="____DW11" localSheetId="3">BlankMacro1</definedName>
    <definedName name="____DW11" localSheetId="2">BlankMacro1</definedName>
    <definedName name="____DW11" localSheetId="1">BlankMacro1</definedName>
    <definedName name="____DW11">BlankMacro1</definedName>
    <definedName name="____LPS2" localSheetId="13" hidden="1">{#N/A,#N/A,FALSE,"단축1";#N/A,#N/A,FALSE,"단축2";#N/A,#N/A,FALSE,"단축3";#N/A,#N/A,FALSE,"장축";#N/A,#N/A,FALSE,"4WD"}</definedName>
    <definedName name="____LPS2" localSheetId="10" hidden="1">{#N/A,#N/A,FALSE,"단축1";#N/A,#N/A,FALSE,"단축2";#N/A,#N/A,FALSE,"단축3";#N/A,#N/A,FALSE,"장축";#N/A,#N/A,FALSE,"4WD"}</definedName>
    <definedName name="____LPS2" localSheetId="12" hidden="1">{#N/A,#N/A,FALSE,"단축1";#N/A,#N/A,FALSE,"단축2";#N/A,#N/A,FALSE,"단축3";#N/A,#N/A,FALSE,"장축";#N/A,#N/A,FALSE,"4WD"}</definedName>
    <definedName name="____LPS2" localSheetId="15" hidden="1">{#N/A,#N/A,FALSE,"단축1";#N/A,#N/A,FALSE,"단축2";#N/A,#N/A,FALSE,"단축3";#N/A,#N/A,FALSE,"장축";#N/A,#N/A,FALSE,"4WD"}</definedName>
    <definedName name="____LPS2" localSheetId="11" hidden="1">{#N/A,#N/A,FALSE,"단축1";#N/A,#N/A,FALSE,"단축2";#N/A,#N/A,FALSE,"단축3";#N/A,#N/A,FALSE,"장축";#N/A,#N/A,FALSE,"4WD"}</definedName>
    <definedName name="____LPS2" localSheetId="14" hidden="1">{#N/A,#N/A,FALSE,"단축1";#N/A,#N/A,FALSE,"단축2";#N/A,#N/A,FALSE,"단축3";#N/A,#N/A,FALSE,"장축";#N/A,#N/A,FALSE,"4WD"}</definedName>
    <definedName name="____LPS2" localSheetId="7" hidden="1">{#N/A,#N/A,FALSE,"단축1";#N/A,#N/A,FALSE,"단축2";#N/A,#N/A,FALSE,"단축3";#N/A,#N/A,FALSE,"장축";#N/A,#N/A,FALSE,"4WD"}</definedName>
    <definedName name="____LPS2" localSheetId="4" hidden="1">{#N/A,#N/A,FALSE,"단축1";#N/A,#N/A,FALSE,"단축2";#N/A,#N/A,FALSE,"단축3";#N/A,#N/A,FALSE,"장축";#N/A,#N/A,FALSE,"4WD"}</definedName>
    <definedName name="____LPS2" localSheetId="6" hidden="1">{#N/A,#N/A,FALSE,"단축1";#N/A,#N/A,FALSE,"단축2";#N/A,#N/A,FALSE,"단축3";#N/A,#N/A,FALSE,"장축";#N/A,#N/A,FALSE,"4WD"}</definedName>
    <definedName name="____LPS2" localSheetId="9" hidden="1">{#N/A,#N/A,FALSE,"단축1";#N/A,#N/A,FALSE,"단축2";#N/A,#N/A,FALSE,"단축3";#N/A,#N/A,FALSE,"장축";#N/A,#N/A,FALSE,"4WD"}</definedName>
    <definedName name="____LPS2" localSheetId="5" hidden="1">{#N/A,#N/A,FALSE,"단축1";#N/A,#N/A,FALSE,"단축2";#N/A,#N/A,FALSE,"단축3";#N/A,#N/A,FALSE,"장축";#N/A,#N/A,FALSE,"4WD"}</definedName>
    <definedName name="____LPS2" localSheetId="8" hidden="1">{#N/A,#N/A,FALSE,"단축1";#N/A,#N/A,FALSE,"단축2";#N/A,#N/A,FALSE,"단축3";#N/A,#N/A,FALSE,"장축";#N/A,#N/A,FALSE,"4WD"}</definedName>
    <definedName name="____LPS2" localSheetId="3"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hidden="1">{#N/A,#N/A,FALSE,"단축1";#N/A,#N/A,FALSE,"단축2";#N/A,#N/A,FALSE,"단축3";#N/A,#N/A,FALSE,"장축";#N/A,#N/A,FALSE,"4WD"}</definedName>
    <definedName name="____T2" localSheetId="13" hidden="1">{#N/A,#N/A,FALSE,"단축1";#N/A,#N/A,FALSE,"단축2";#N/A,#N/A,FALSE,"단축3";#N/A,#N/A,FALSE,"장축";#N/A,#N/A,FALSE,"4WD"}</definedName>
    <definedName name="____T2" localSheetId="10" hidden="1">{#N/A,#N/A,FALSE,"단축1";#N/A,#N/A,FALSE,"단축2";#N/A,#N/A,FALSE,"단축3";#N/A,#N/A,FALSE,"장축";#N/A,#N/A,FALSE,"4WD"}</definedName>
    <definedName name="____T2" localSheetId="12" hidden="1">{#N/A,#N/A,FALSE,"단축1";#N/A,#N/A,FALSE,"단축2";#N/A,#N/A,FALSE,"단축3";#N/A,#N/A,FALSE,"장축";#N/A,#N/A,FALSE,"4WD"}</definedName>
    <definedName name="____T2" localSheetId="15" hidden="1">{#N/A,#N/A,FALSE,"단축1";#N/A,#N/A,FALSE,"단축2";#N/A,#N/A,FALSE,"단축3";#N/A,#N/A,FALSE,"장축";#N/A,#N/A,FALSE,"4WD"}</definedName>
    <definedName name="____T2" localSheetId="11" hidden="1">{#N/A,#N/A,FALSE,"단축1";#N/A,#N/A,FALSE,"단축2";#N/A,#N/A,FALSE,"단축3";#N/A,#N/A,FALSE,"장축";#N/A,#N/A,FALSE,"4WD"}</definedName>
    <definedName name="____T2" localSheetId="14" hidden="1">{#N/A,#N/A,FALSE,"단축1";#N/A,#N/A,FALSE,"단축2";#N/A,#N/A,FALSE,"단축3";#N/A,#N/A,FALSE,"장축";#N/A,#N/A,FALSE,"4WD"}</definedName>
    <definedName name="____T2" localSheetId="7" hidden="1">{#N/A,#N/A,FALSE,"단축1";#N/A,#N/A,FALSE,"단축2";#N/A,#N/A,FALSE,"단축3";#N/A,#N/A,FALSE,"장축";#N/A,#N/A,FALSE,"4WD"}</definedName>
    <definedName name="____T2" localSheetId="4" hidden="1">{#N/A,#N/A,FALSE,"단축1";#N/A,#N/A,FALSE,"단축2";#N/A,#N/A,FALSE,"단축3";#N/A,#N/A,FALSE,"장축";#N/A,#N/A,FALSE,"4WD"}</definedName>
    <definedName name="____T2" localSheetId="6" hidden="1">{#N/A,#N/A,FALSE,"단축1";#N/A,#N/A,FALSE,"단축2";#N/A,#N/A,FALSE,"단축3";#N/A,#N/A,FALSE,"장축";#N/A,#N/A,FALSE,"4WD"}</definedName>
    <definedName name="____T2" localSheetId="9" hidden="1">{#N/A,#N/A,FALSE,"단축1";#N/A,#N/A,FALSE,"단축2";#N/A,#N/A,FALSE,"단축3";#N/A,#N/A,FALSE,"장축";#N/A,#N/A,FALSE,"4WD"}</definedName>
    <definedName name="____T2" localSheetId="5" hidden="1">{#N/A,#N/A,FALSE,"단축1";#N/A,#N/A,FALSE,"단축2";#N/A,#N/A,FALSE,"단축3";#N/A,#N/A,FALSE,"장축";#N/A,#N/A,FALSE,"4WD"}</definedName>
    <definedName name="____T2" localSheetId="8" hidden="1">{#N/A,#N/A,FALSE,"단축1";#N/A,#N/A,FALSE,"단축2";#N/A,#N/A,FALSE,"단축3";#N/A,#N/A,FALSE,"장축";#N/A,#N/A,FALSE,"4WD"}</definedName>
    <definedName name="____T2" localSheetId="3"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hidden="1">{#N/A,#N/A,FALSE,"단축1";#N/A,#N/A,FALSE,"단축2";#N/A,#N/A,FALSE,"단축3";#N/A,#N/A,FALSE,"장축";#N/A,#N/A,FALSE,"4WD"}</definedName>
    <definedName name="____XG2" localSheetId="13" hidden="1">{#N/A,#N/A,FALSE,"단축1";#N/A,#N/A,FALSE,"단축2";#N/A,#N/A,FALSE,"단축3";#N/A,#N/A,FALSE,"장축";#N/A,#N/A,FALSE,"4WD"}</definedName>
    <definedName name="____XG2" localSheetId="10" hidden="1">{#N/A,#N/A,FALSE,"단축1";#N/A,#N/A,FALSE,"단축2";#N/A,#N/A,FALSE,"단축3";#N/A,#N/A,FALSE,"장축";#N/A,#N/A,FALSE,"4WD"}</definedName>
    <definedName name="____XG2" localSheetId="12" hidden="1">{#N/A,#N/A,FALSE,"단축1";#N/A,#N/A,FALSE,"단축2";#N/A,#N/A,FALSE,"단축3";#N/A,#N/A,FALSE,"장축";#N/A,#N/A,FALSE,"4WD"}</definedName>
    <definedName name="____XG2" localSheetId="15" hidden="1">{#N/A,#N/A,FALSE,"단축1";#N/A,#N/A,FALSE,"단축2";#N/A,#N/A,FALSE,"단축3";#N/A,#N/A,FALSE,"장축";#N/A,#N/A,FALSE,"4WD"}</definedName>
    <definedName name="____XG2" localSheetId="11" hidden="1">{#N/A,#N/A,FALSE,"단축1";#N/A,#N/A,FALSE,"단축2";#N/A,#N/A,FALSE,"단축3";#N/A,#N/A,FALSE,"장축";#N/A,#N/A,FALSE,"4WD"}</definedName>
    <definedName name="____XG2" localSheetId="14" hidden="1">{#N/A,#N/A,FALSE,"단축1";#N/A,#N/A,FALSE,"단축2";#N/A,#N/A,FALSE,"단축3";#N/A,#N/A,FALSE,"장축";#N/A,#N/A,FALSE,"4WD"}</definedName>
    <definedName name="____XG2" localSheetId="7" hidden="1">{#N/A,#N/A,FALSE,"단축1";#N/A,#N/A,FALSE,"단축2";#N/A,#N/A,FALSE,"단축3";#N/A,#N/A,FALSE,"장축";#N/A,#N/A,FALSE,"4WD"}</definedName>
    <definedName name="____XG2" localSheetId="4" hidden="1">{#N/A,#N/A,FALSE,"단축1";#N/A,#N/A,FALSE,"단축2";#N/A,#N/A,FALSE,"단축3";#N/A,#N/A,FALSE,"장축";#N/A,#N/A,FALSE,"4WD"}</definedName>
    <definedName name="____XG2" localSheetId="6" hidden="1">{#N/A,#N/A,FALSE,"단축1";#N/A,#N/A,FALSE,"단축2";#N/A,#N/A,FALSE,"단축3";#N/A,#N/A,FALSE,"장축";#N/A,#N/A,FALSE,"4WD"}</definedName>
    <definedName name="____XG2" localSheetId="9" hidden="1">{#N/A,#N/A,FALSE,"단축1";#N/A,#N/A,FALSE,"단축2";#N/A,#N/A,FALSE,"단축3";#N/A,#N/A,FALSE,"장축";#N/A,#N/A,FALSE,"4WD"}</definedName>
    <definedName name="____XG2" localSheetId="5" hidden="1">{#N/A,#N/A,FALSE,"단축1";#N/A,#N/A,FALSE,"단축2";#N/A,#N/A,FALSE,"단축3";#N/A,#N/A,FALSE,"장축";#N/A,#N/A,FALSE,"4WD"}</definedName>
    <definedName name="____XG2" localSheetId="8" hidden="1">{#N/A,#N/A,FALSE,"단축1";#N/A,#N/A,FALSE,"단축2";#N/A,#N/A,FALSE,"단축3";#N/A,#N/A,FALSE,"장축";#N/A,#N/A,FALSE,"4WD"}</definedName>
    <definedName name="____XG2" localSheetId="3" hidden="1">{#N/A,#N/A,FALSE,"단축1";#N/A,#N/A,FALSE,"단축2";#N/A,#N/A,FALSE,"단축3";#N/A,#N/A,FALSE,"장축";#N/A,#N/A,FALSE,"4WD"}</definedName>
    <definedName name="____XG2" localSheetId="2" hidden="1">{#N/A,#N/A,FALSE,"단축1";#N/A,#N/A,FALSE,"단축2";#N/A,#N/A,FALSE,"단축3";#N/A,#N/A,FALSE,"장축";#N/A,#N/A,FALSE,"4WD"}</definedName>
    <definedName name="____XG2" localSheetId="1" hidden="1">{#N/A,#N/A,FALSE,"단축1";#N/A,#N/A,FALSE,"단축2";#N/A,#N/A,FALSE,"단축3";#N/A,#N/A,FALSE,"장축";#N/A,#N/A,FALSE,"4WD"}</definedName>
    <definedName name="____XG2" hidden="1">{#N/A,#N/A,FALSE,"단축1";#N/A,#N/A,FALSE,"단축2";#N/A,#N/A,FALSE,"단축3";#N/A,#N/A,FALSE,"장축";#N/A,#N/A,FALSE,"4WD"}</definedName>
    <definedName name="___A10" localSheetId="13">#REF!</definedName>
    <definedName name="___A10" localSheetId="10">#REF!</definedName>
    <definedName name="___A10" localSheetId="12">#REF!</definedName>
    <definedName name="___A10" localSheetId="15">#REF!</definedName>
    <definedName name="___A10" localSheetId="11">#REF!</definedName>
    <definedName name="___A10" localSheetId="14">#REF!</definedName>
    <definedName name="___A10" localSheetId="7">#REF!</definedName>
    <definedName name="___A10" localSheetId="4">#REF!</definedName>
    <definedName name="___A10" localSheetId="6">#REF!</definedName>
    <definedName name="___A10" localSheetId="9">#REF!</definedName>
    <definedName name="___A10" localSheetId="5">#REF!</definedName>
    <definedName name="___A10" localSheetId="8">#REF!</definedName>
    <definedName name="___A10" localSheetId="3">#REF!</definedName>
    <definedName name="___A10" localSheetId="2">#REF!</definedName>
    <definedName name="___A10">#REF!</definedName>
    <definedName name="___B2" localSheetId="13">#REF!</definedName>
    <definedName name="___B2" localSheetId="10">#REF!</definedName>
    <definedName name="___B2" localSheetId="12">#REF!</definedName>
    <definedName name="___B2" localSheetId="15">#REF!</definedName>
    <definedName name="___B2" localSheetId="11">#REF!</definedName>
    <definedName name="___B2" localSheetId="14">#REF!</definedName>
    <definedName name="___B2" localSheetId="7">#REF!</definedName>
    <definedName name="___B2" localSheetId="4">#REF!</definedName>
    <definedName name="___B2" localSheetId="6">#REF!</definedName>
    <definedName name="___B2" localSheetId="9">#REF!</definedName>
    <definedName name="___B2" localSheetId="5">#REF!</definedName>
    <definedName name="___B2" localSheetId="8">#REF!</definedName>
    <definedName name="___B2" localSheetId="3">#REF!</definedName>
    <definedName name="___B2" localSheetId="2">#REF!</definedName>
    <definedName name="___B2">#REF!</definedName>
    <definedName name="___DW11" localSheetId="13">BlankMacro1</definedName>
    <definedName name="___DW11" localSheetId="10">BlankMacro1</definedName>
    <definedName name="___DW11" localSheetId="12">BlankMacro1</definedName>
    <definedName name="___DW11" localSheetId="15">BlankMacro1</definedName>
    <definedName name="___DW11" localSheetId="11">BlankMacro1</definedName>
    <definedName name="___DW11" localSheetId="14">BlankMacro1</definedName>
    <definedName name="___DW11" localSheetId="7">BlankMacro1</definedName>
    <definedName name="___DW11" localSheetId="4">BlankMacro1</definedName>
    <definedName name="___DW11" localSheetId="6">BlankMacro1</definedName>
    <definedName name="___DW11" localSheetId="9">BlankMacro1</definedName>
    <definedName name="___DW11" localSheetId="5">BlankMacro1</definedName>
    <definedName name="___DW11" localSheetId="8">BlankMacro1</definedName>
    <definedName name="___DW11" localSheetId="0">BlankMacro1</definedName>
    <definedName name="___DW11" localSheetId="3">BlankMacro1</definedName>
    <definedName name="___DW11" localSheetId="2">BlankMacro1</definedName>
    <definedName name="___DW11" localSheetId="1">BlankMacro1</definedName>
    <definedName name="___DW11">BlankMacro1</definedName>
    <definedName name="___FF3" localSheetId="13">#REF!</definedName>
    <definedName name="___FF3" localSheetId="10">#REF!</definedName>
    <definedName name="___FF3" localSheetId="12">#REF!</definedName>
    <definedName name="___FF3" localSheetId="15">#REF!</definedName>
    <definedName name="___FF3" localSheetId="11">#REF!</definedName>
    <definedName name="___FF3" localSheetId="14">#REF!</definedName>
    <definedName name="___FF3" localSheetId="7">#REF!</definedName>
    <definedName name="___FF3" localSheetId="4">#REF!</definedName>
    <definedName name="___FF3" localSheetId="6">#REF!</definedName>
    <definedName name="___FF3" localSheetId="9">#REF!</definedName>
    <definedName name="___FF3" localSheetId="5">#REF!</definedName>
    <definedName name="___FF3" localSheetId="8">#REF!</definedName>
    <definedName name="___FF3" localSheetId="3">#REF!</definedName>
    <definedName name="___FF3" localSheetId="2">#REF!</definedName>
    <definedName name="___FF3">#REF!</definedName>
    <definedName name="___PLT1" localSheetId="13">#REF!</definedName>
    <definedName name="___PLT1" localSheetId="10">#REF!</definedName>
    <definedName name="___PLT1" localSheetId="12">#REF!</definedName>
    <definedName name="___PLT1" localSheetId="15">#REF!</definedName>
    <definedName name="___PLT1" localSheetId="11">#REF!</definedName>
    <definedName name="___PLT1" localSheetId="14">#REF!</definedName>
    <definedName name="___PLT1" localSheetId="7">#REF!</definedName>
    <definedName name="___PLT1" localSheetId="4">#REF!</definedName>
    <definedName name="___PLT1" localSheetId="6">#REF!</definedName>
    <definedName name="___PLT1" localSheetId="9">#REF!</definedName>
    <definedName name="___PLT1" localSheetId="5">#REF!</definedName>
    <definedName name="___PLT1" localSheetId="8">#REF!</definedName>
    <definedName name="___PLT1" localSheetId="3">#REF!</definedName>
    <definedName name="___PLT1" localSheetId="2">#REF!</definedName>
    <definedName name="___PLT1">#REF!</definedName>
    <definedName name="___PLT2" localSheetId="13">#REF!</definedName>
    <definedName name="___PLT2" localSheetId="10">#REF!</definedName>
    <definedName name="___PLT2" localSheetId="12">#REF!</definedName>
    <definedName name="___PLT2" localSheetId="15">#REF!</definedName>
    <definedName name="___PLT2" localSheetId="11">#REF!</definedName>
    <definedName name="___PLT2" localSheetId="14">#REF!</definedName>
    <definedName name="___PLT2" localSheetId="7">#REF!</definedName>
    <definedName name="___PLT2" localSheetId="4">#REF!</definedName>
    <definedName name="___PLT2" localSheetId="6">#REF!</definedName>
    <definedName name="___PLT2" localSheetId="9">#REF!</definedName>
    <definedName name="___PLT2" localSheetId="5">#REF!</definedName>
    <definedName name="___PLT2" localSheetId="8">#REF!</definedName>
    <definedName name="___PLT2" localSheetId="3">#REF!</definedName>
    <definedName name="___PLT2" localSheetId="2">#REF!</definedName>
    <definedName name="___PLT2">#REF!</definedName>
    <definedName name="___VAR1" localSheetId="13">#REF!</definedName>
    <definedName name="___VAR1" localSheetId="10">#REF!</definedName>
    <definedName name="___VAR1" localSheetId="12">#REF!</definedName>
    <definedName name="___VAR1" localSheetId="15">#REF!</definedName>
    <definedName name="___VAR1" localSheetId="11">#REF!</definedName>
    <definedName name="___VAR1" localSheetId="14">#REF!</definedName>
    <definedName name="___VAR1" localSheetId="7">#REF!</definedName>
    <definedName name="___VAR1" localSheetId="4">#REF!</definedName>
    <definedName name="___VAR1" localSheetId="6">#REF!</definedName>
    <definedName name="___VAR1" localSheetId="9">#REF!</definedName>
    <definedName name="___VAR1" localSheetId="5">#REF!</definedName>
    <definedName name="___VAR1" localSheetId="8">#REF!</definedName>
    <definedName name="___VAR1" localSheetId="3">#REF!</definedName>
    <definedName name="___VAR1" localSheetId="2">#REF!</definedName>
    <definedName name="___VAR1">#REF!</definedName>
    <definedName name="___VEN425">#N/A</definedName>
    <definedName name="___VY1" localSheetId="13">#REF!</definedName>
    <definedName name="___VY1" localSheetId="10">#REF!</definedName>
    <definedName name="___VY1" localSheetId="12">#REF!</definedName>
    <definedName name="___VY1" localSheetId="15">#REF!</definedName>
    <definedName name="___VY1" localSheetId="11">#REF!</definedName>
    <definedName name="___VY1" localSheetId="14">#REF!</definedName>
    <definedName name="___VY1" localSheetId="7">#REF!</definedName>
    <definedName name="___VY1" localSheetId="4">#REF!</definedName>
    <definedName name="___VY1" localSheetId="6">#REF!</definedName>
    <definedName name="___VY1" localSheetId="9">#REF!</definedName>
    <definedName name="___VY1" localSheetId="5">#REF!</definedName>
    <definedName name="___VY1" localSheetId="8">#REF!</definedName>
    <definedName name="___VY1" localSheetId="3">#REF!</definedName>
    <definedName name="___VY1" localSheetId="2">#REF!</definedName>
    <definedName name="___VY1">#REF!</definedName>
    <definedName name="___x1" localSheetId="13">#REF!</definedName>
    <definedName name="___x1" localSheetId="10">#REF!</definedName>
    <definedName name="___x1" localSheetId="12">#REF!</definedName>
    <definedName name="___x1" localSheetId="15">#REF!</definedName>
    <definedName name="___x1" localSheetId="11">#REF!</definedName>
    <definedName name="___x1" localSheetId="14">#REF!</definedName>
    <definedName name="___x1" localSheetId="7">#REF!</definedName>
    <definedName name="___x1" localSheetId="4">#REF!</definedName>
    <definedName name="___x1" localSheetId="6">#REF!</definedName>
    <definedName name="___x1" localSheetId="9">#REF!</definedName>
    <definedName name="___x1" localSheetId="5">#REF!</definedName>
    <definedName name="___x1" localSheetId="8">#REF!</definedName>
    <definedName name="___x1" localSheetId="3">#REF!</definedName>
    <definedName name="___x1" localSheetId="2">#REF!</definedName>
    <definedName name="___x1">#REF!</definedName>
    <definedName name="___x2" localSheetId="13">#REF!</definedName>
    <definedName name="___x2" localSheetId="10">#REF!</definedName>
    <definedName name="___x2" localSheetId="12">#REF!</definedName>
    <definedName name="___x2" localSheetId="15">#REF!</definedName>
    <definedName name="___x2" localSheetId="11">#REF!</definedName>
    <definedName name="___x2" localSheetId="14">#REF!</definedName>
    <definedName name="___x2" localSheetId="7">#REF!</definedName>
    <definedName name="___x2" localSheetId="4">#REF!</definedName>
    <definedName name="___x2" localSheetId="6">#REF!</definedName>
    <definedName name="___x2" localSheetId="9">#REF!</definedName>
    <definedName name="___x2" localSheetId="5">#REF!</definedName>
    <definedName name="___x2" localSheetId="8">#REF!</definedName>
    <definedName name="___x2" localSheetId="3">#REF!</definedName>
    <definedName name="___x2" localSheetId="2">#REF!</definedName>
    <definedName name="___x2">#REF!</definedName>
    <definedName name="__181ÿ_0_S" hidden="1">#REF!</definedName>
    <definedName name="__a1" localSheetId="13" hidden="1">{"'Sheet1'!$L$16"}</definedName>
    <definedName name="__a1" localSheetId="10" hidden="1">{"'Sheet1'!$L$16"}</definedName>
    <definedName name="__a1" localSheetId="12" hidden="1">{"'Sheet1'!$L$16"}</definedName>
    <definedName name="__a1" localSheetId="15" hidden="1">{"'Sheet1'!$L$16"}</definedName>
    <definedName name="__a1" localSheetId="11" hidden="1">{"'Sheet1'!$L$16"}</definedName>
    <definedName name="__a1" localSheetId="14" hidden="1">{"'Sheet1'!$L$16"}</definedName>
    <definedName name="__a1" localSheetId="7" hidden="1">{"'Sheet1'!$L$16"}</definedName>
    <definedName name="__a1" localSheetId="4" hidden="1">{"'Sheet1'!$L$16"}</definedName>
    <definedName name="__a1" localSheetId="6" hidden="1">{"'Sheet1'!$L$16"}</definedName>
    <definedName name="__a1" localSheetId="9" hidden="1">{"'Sheet1'!$L$16"}</definedName>
    <definedName name="__a1" localSheetId="5" hidden="1">{"'Sheet1'!$L$16"}</definedName>
    <definedName name="__a1" localSheetId="8" hidden="1">{"'Sheet1'!$L$16"}</definedName>
    <definedName name="__a1" localSheetId="3" hidden="1">{"'Sheet1'!$L$16"}</definedName>
    <definedName name="__a1" localSheetId="2" hidden="1">{"'Sheet1'!$L$16"}</definedName>
    <definedName name="__a1" localSheetId="1" hidden="1">{"'Sheet1'!$L$16"}</definedName>
    <definedName name="__a1" hidden="1">{"'Sheet1'!$L$16"}</definedName>
    <definedName name="__A2" localSheetId="13" hidden="1">{#N/A,#N/A,FALSE,"단축1";#N/A,#N/A,FALSE,"단축2";#N/A,#N/A,FALSE,"단축3";#N/A,#N/A,FALSE,"장축";#N/A,#N/A,FALSE,"4WD"}</definedName>
    <definedName name="__A2" localSheetId="10" hidden="1">{#N/A,#N/A,FALSE,"단축1";#N/A,#N/A,FALSE,"단축2";#N/A,#N/A,FALSE,"단축3";#N/A,#N/A,FALSE,"장축";#N/A,#N/A,FALSE,"4WD"}</definedName>
    <definedName name="__A2" localSheetId="12" hidden="1">{#N/A,#N/A,FALSE,"단축1";#N/A,#N/A,FALSE,"단축2";#N/A,#N/A,FALSE,"단축3";#N/A,#N/A,FALSE,"장축";#N/A,#N/A,FALSE,"4WD"}</definedName>
    <definedName name="__A2" localSheetId="15" hidden="1">{#N/A,#N/A,FALSE,"단축1";#N/A,#N/A,FALSE,"단축2";#N/A,#N/A,FALSE,"단축3";#N/A,#N/A,FALSE,"장축";#N/A,#N/A,FALSE,"4WD"}</definedName>
    <definedName name="__A2" localSheetId="11" hidden="1">{#N/A,#N/A,FALSE,"단축1";#N/A,#N/A,FALSE,"단축2";#N/A,#N/A,FALSE,"단축3";#N/A,#N/A,FALSE,"장축";#N/A,#N/A,FALSE,"4WD"}</definedName>
    <definedName name="__A2" localSheetId="14" hidden="1">{#N/A,#N/A,FALSE,"단축1";#N/A,#N/A,FALSE,"단축2";#N/A,#N/A,FALSE,"단축3";#N/A,#N/A,FALSE,"장축";#N/A,#N/A,FALSE,"4WD"}</definedName>
    <definedName name="__A2" localSheetId="7" hidden="1">{#N/A,#N/A,FALSE,"단축1";#N/A,#N/A,FALSE,"단축2";#N/A,#N/A,FALSE,"단축3";#N/A,#N/A,FALSE,"장축";#N/A,#N/A,FALSE,"4WD"}</definedName>
    <definedName name="__A2" localSheetId="4" hidden="1">{#N/A,#N/A,FALSE,"단축1";#N/A,#N/A,FALSE,"단축2";#N/A,#N/A,FALSE,"단축3";#N/A,#N/A,FALSE,"장축";#N/A,#N/A,FALSE,"4WD"}</definedName>
    <definedName name="__A2" localSheetId="6" hidden="1">{#N/A,#N/A,FALSE,"단축1";#N/A,#N/A,FALSE,"단축2";#N/A,#N/A,FALSE,"단축3";#N/A,#N/A,FALSE,"장축";#N/A,#N/A,FALSE,"4WD"}</definedName>
    <definedName name="__A2" localSheetId="9" hidden="1">{#N/A,#N/A,FALSE,"단축1";#N/A,#N/A,FALSE,"단축2";#N/A,#N/A,FALSE,"단축3";#N/A,#N/A,FALSE,"장축";#N/A,#N/A,FALSE,"4WD"}</definedName>
    <definedName name="__A2" localSheetId="5" hidden="1">{#N/A,#N/A,FALSE,"단축1";#N/A,#N/A,FALSE,"단축2";#N/A,#N/A,FALSE,"단축3";#N/A,#N/A,FALSE,"장축";#N/A,#N/A,FALSE,"4WD"}</definedName>
    <definedName name="__A2" localSheetId="8" hidden="1">{#N/A,#N/A,FALSE,"단축1";#N/A,#N/A,FALSE,"단축2";#N/A,#N/A,FALSE,"단축3";#N/A,#N/A,FALSE,"장축";#N/A,#N/A,FALSE,"4WD"}</definedName>
    <definedName name="__A2" localSheetId="3" hidden="1">{#N/A,#N/A,FALSE,"단축1";#N/A,#N/A,FALSE,"단축2";#N/A,#N/A,FALSE,"단축3";#N/A,#N/A,FALSE,"장축";#N/A,#N/A,FALSE,"4WD"}</definedName>
    <definedName name="__A2" localSheetId="2" hidden="1">{#N/A,#N/A,FALSE,"단축1";#N/A,#N/A,FALSE,"단축2";#N/A,#N/A,FALSE,"단축3";#N/A,#N/A,FALSE,"장축";#N/A,#N/A,FALSE,"4WD"}</definedName>
    <definedName name="__A2" localSheetId="1" hidden="1">{#N/A,#N/A,FALSE,"단축1";#N/A,#N/A,FALSE,"단축2";#N/A,#N/A,FALSE,"단축3";#N/A,#N/A,FALSE,"장축";#N/A,#N/A,FALSE,"4WD"}</definedName>
    <definedName name="__A2" hidden="1">{#N/A,#N/A,FALSE,"단축1";#N/A,#N/A,FALSE,"단축2";#N/A,#N/A,FALSE,"단축3";#N/A,#N/A,FALSE,"장축";#N/A,#N/A,FALSE,"4WD"}</definedName>
    <definedName name="__A3" localSheetId="13" hidden="1">{#N/A,#N/A,FALSE,"단축1";#N/A,#N/A,FALSE,"단축2";#N/A,#N/A,FALSE,"단축3";#N/A,#N/A,FALSE,"장축";#N/A,#N/A,FALSE,"4WD"}</definedName>
    <definedName name="__A3" localSheetId="10" hidden="1">{#N/A,#N/A,FALSE,"단축1";#N/A,#N/A,FALSE,"단축2";#N/A,#N/A,FALSE,"단축3";#N/A,#N/A,FALSE,"장축";#N/A,#N/A,FALSE,"4WD"}</definedName>
    <definedName name="__A3" localSheetId="12" hidden="1">{#N/A,#N/A,FALSE,"단축1";#N/A,#N/A,FALSE,"단축2";#N/A,#N/A,FALSE,"단축3";#N/A,#N/A,FALSE,"장축";#N/A,#N/A,FALSE,"4WD"}</definedName>
    <definedName name="__A3" localSheetId="15" hidden="1">{#N/A,#N/A,FALSE,"단축1";#N/A,#N/A,FALSE,"단축2";#N/A,#N/A,FALSE,"단축3";#N/A,#N/A,FALSE,"장축";#N/A,#N/A,FALSE,"4WD"}</definedName>
    <definedName name="__A3" localSheetId="11" hidden="1">{#N/A,#N/A,FALSE,"단축1";#N/A,#N/A,FALSE,"단축2";#N/A,#N/A,FALSE,"단축3";#N/A,#N/A,FALSE,"장축";#N/A,#N/A,FALSE,"4WD"}</definedName>
    <definedName name="__A3" localSheetId="14" hidden="1">{#N/A,#N/A,FALSE,"단축1";#N/A,#N/A,FALSE,"단축2";#N/A,#N/A,FALSE,"단축3";#N/A,#N/A,FALSE,"장축";#N/A,#N/A,FALSE,"4WD"}</definedName>
    <definedName name="__A3" localSheetId="7" hidden="1">{#N/A,#N/A,FALSE,"단축1";#N/A,#N/A,FALSE,"단축2";#N/A,#N/A,FALSE,"단축3";#N/A,#N/A,FALSE,"장축";#N/A,#N/A,FALSE,"4WD"}</definedName>
    <definedName name="__A3" localSheetId="4" hidden="1">{#N/A,#N/A,FALSE,"단축1";#N/A,#N/A,FALSE,"단축2";#N/A,#N/A,FALSE,"단축3";#N/A,#N/A,FALSE,"장축";#N/A,#N/A,FALSE,"4WD"}</definedName>
    <definedName name="__A3" localSheetId="6" hidden="1">{#N/A,#N/A,FALSE,"단축1";#N/A,#N/A,FALSE,"단축2";#N/A,#N/A,FALSE,"단축3";#N/A,#N/A,FALSE,"장축";#N/A,#N/A,FALSE,"4WD"}</definedName>
    <definedName name="__A3" localSheetId="9" hidden="1">{#N/A,#N/A,FALSE,"단축1";#N/A,#N/A,FALSE,"단축2";#N/A,#N/A,FALSE,"단축3";#N/A,#N/A,FALSE,"장축";#N/A,#N/A,FALSE,"4WD"}</definedName>
    <definedName name="__A3" localSheetId="5" hidden="1">{#N/A,#N/A,FALSE,"단축1";#N/A,#N/A,FALSE,"단축2";#N/A,#N/A,FALSE,"단축3";#N/A,#N/A,FALSE,"장축";#N/A,#N/A,FALSE,"4WD"}</definedName>
    <definedName name="__A3" localSheetId="8" hidden="1">{#N/A,#N/A,FALSE,"단축1";#N/A,#N/A,FALSE,"단축2";#N/A,#N/A,FALSE,"단축3";#N/A,#N/A,FALSE,"장축";#N/A,#N/A,FALSE,"4WD"}</definedName>
    <definedName name="__A3" localSheetId="3" hidden="1">{#N/A,#N/A,FALSE,"단축1";#N/A,#N/A,FALSE,"단축2";#N/A,#N/A,FALSE,"단축3";#N/A,#N/A,FALSE,"장축";#N/A,#N/A,FALSE,"4WD"}</definedName>
    <definedName name="__A3" localSheetId="2" hidden="1">{#N/A,#N/A,FALSE,"단축1";#N/A,#N/A,FALSE,"단축2";#N/A,#N/A,FALSE,"단축3";#N/A,#N/A,FALSE,"장축";#N/A,#N/A,FALSE,"4WD"}</definedName>
    <definedName name="__A3" localSheetId="1" hidden="1">{#N/A,#N/A,FALSE,"단축1";#N/A,#N/A,FALSE,"단축2";#N/A,#N/A,FALSE,"단축3";#N/A,#N/A,FALSE,"장축";#N/A,#N/A,FALSE,"4WD"}</definedName>
    <definedName name="__A3" hidden="1">{#N/A,#N/A,FALSE,"단축1";#N/A,#N/A,FALSE,"단축2";#N/A,#N/A,FALSE,"단축3";#N/A,#N/A,FALSE,"장축";#N/A,#N/A,FALSE,"4WD"}</definedName>
    <definedName name="__Ａ４" localSheetId="13">#REF!</definedName>
    <definedName name="__Ａ４" localSheetId="10">#REF!</definedName>
    <definedName name="__Ａ４" localSheetId="12">#REF!</definedName>
    <definedName name="__Ａ４" localSheetId="15">#REF!</definedName>
    <definedName name="__Ａ４" localSheetId="11">#REF!</definedName>
    <definedName name="__Ａ４" localSheetId="14">#REF!</definedName>
    <definedName name="__Ａ４" localSheetId="7">#REF!</definedName>
    <definedName name="__Ａ４" localSheetId="4">#REF!</definedName>
    <definedName name="__Ａ４" localSheetId="6">#REF!</definedName>
    <definedName name="__Ａ４" localSheetId="9">#REF!</definedName>
    <definedName name="__Ａ４" localSheetId="5">#REF!</definedName>
    <definedName name="__Ａ４" localSheetId="8">#REF!</definedName>
    <definedName name="__Ａ４">#REF!</definedName>
    <definedName name="__AS6" localSheetId="13" hidden="1">{#N/A,#N/A,FALSE,"Australien";#N/A,#N/A,FALSE,"Birmingham";#N/A,#N/A,FALSE,"Brasilien";#N/A,#N/A,FALSE,"Prag";#N/A,#N/A,FALSE,"Spanien";#N/A,#N/A,FALSE,"Malaysia ( Com)";#N/A,#N/A,FALSE,"Malaysia (Instr)"}</definedName>
    <definedName name="__AS6" localSheetId="10" hidden="1">{#N/A,#N/A,FALSE,"Australien";#N/A,#N/A,FALSE,"Birmingham";#N/A,#N/A,FALSE,"Brasilien";#N/A,#N/A,FALSE,"Prag";#N/A,#N/A,FALSE,"Spanien";#N/A,#N/A,FALSE,"Malaysia ( Com)";#N/A,#N/A,FALSE,"Malaysia (Instr)"}</definedName>
    <definedName name="__AS6" localSheetId="12" hidden="1">{#N/A,#N/A,FALSE,"Australien";#N/A,#N/A,FALSE,"Birmingham";#N/A,#N/A,FALSE,"Brasilien";#N/A,#N/A,FALSE,"Prag";#N/A,#N/A,FALSE,"Spanien";#N/A,#N/A,FALSE,"Malaysia ( Com)";#N/A,#N/A,FALSE,"Malaysia (Instr)"}</definedName>
    <definedName name="__AS6" localSheetId="15" hidden="1">{#N/A,#N/A,FALSE,"Australien";#N/A,#N/A,FALSE,"Birmingham";#N/A,#N/A,FALSE,"Brasilien";#N/A,#N/A,FALSE,"Prag";#N/A,#N/A,FALSE,"Spanien";#N/A,#N/A,FALSE,"Malaysia ( Com)";#N/A,#N/A,FALSE,"Malaysia (Instr)"}</definedName>
    <definedName name="__AS6" localSheetId="11" hidden="1">{#N/A,#N/A,FALSE,"Australien";#N/A,#N/A,FALSE,"Birmingham";#N/A,#N/A,FALSE,"Brasilien";#N/A,#N/A,FALSE,"Prag";#N/A,#N/A,FALSE,"Spanien";#N/A,#N/A,FALSE,"Malaysia ( Com)";#N/A,#N/A,FALSE,"Malaysia (Instr)"}</definedName>
    <definedName name="__AS6" localSheetId="14" hidden="1">{#N/A,#N/A,FALSE,"Australien";#N/A,#N/A,FALSE,"Birmingham";#N/A,#N/A,FALSE,"Brasilien";#N/A,#N/A,FALSE,"Prag";#N/A,#N/A,FALSE,"Spanien";#N/A,#N/A,FALSE,"Malaysia ( Com)";#N/A,#N/A,FALSE,"Malaysia (Instr)"}</definedName>
    <definedName name="__AS6" localSheetId="7" hidden="1">{#N/A,#N/A,FALSE,"Australien";#N/A,#N/A,FALSE,"Birmingham";#N/A,#N/A,FALSE,"Brasilien";#N/A,#N/A,FALSE,"Prag";#N/A,#N/A,FALSE,"Spanien";#N/A,#N/A,FALSE,"Malaysia ( Com)";#N/A,#N/A,FALSE,"Malaysia (Instr)"}</definedName>
    <definedName name="__AS6" localSheetId="4" hidden="1">{#N/A,#N/A,FALSE,"Australien";#N/A,#N/A,FALSE,"Birmingham";#N/A,#N/A,FALSE,"Brasilien";#N/A,#N/A,FALSE,"Prag";#N/A,#N/A,FALSE,"Spanien";#N/A,#N/A,FALSE,"Malaysia ( Com)";#N/A,#N/A,FALSE,"Malaysia (Instr)"}</definedName>
    <definedName name="__AS6" localSheetId="6" hidden="1">{#N/A,#N/A,FALSE,"Australien";#N/A,#N/A,FALSE,"Birmingham";#N/A,#N/A,FALSE,"Brasilien";#N/A,#N/A,FALSE,"Prag";#N/A,#N/A,FALSE,"Spanien";#N/A,#N/A,FALSE,"Malaysia ( Com)";#N/A,#N/A,FALSE,"Malaysia (Instr)"}</definedName>
    <definedName name="__AS6" localSheetId="9" hidden="1">{#N/A,#N/A,FALSE,"Australien";#N/A,#N/A,FALSE,"Birmingham";#N/A,#N/A,FALSE,"Brasilien";#N/A,#N/A,FALSE,"Prag";#N/A,#N/A,FALSE,"Spanien";#N/A,#N/A,FALSE,"Malaysia ( Com)";#N/A,#N/A,FALSE,"Malaysia (Instr)"}</definedName>
    <definedName name="__AS6" localSheetId="5" hidden="1">{#N/A,#N/A,FALSE,"Australien";#N/A,#N/A,FALSE,"Birmingham";#N/A,#N/A,FALSE,"Brasilien";#N/A,#N/A,FALSE,"Prag";#N/A,#N/A,FALSE,"Spanien";#N/A,#N/A,FALSE,"Malaysia ( Com)";#N/A,#N/A,FALSE,"Malaysia (Instr)"}</definedName>
    <definedName name="__AS6" localSheetId="8" hidden="1">{#N/A,#N/A,FALSE,"Australien";#N/A,#N/A,FALSE,"Birmingham";#N/A,#N/A,FALSE,"Brasilien";#N/A,#N/A,FALSE,"Prag";#N/A,#N/A,FALSE,"Spanien";#N/A,#N/A,FALSE,"Malaysia ( Com)";#N/A,#N/A,FALSE,"Malaysia (Instr)"}</definedName>
    <definedName name="__AS6" localSheetId="3" hidden="1">{#N/A,#N/A,FALSE,"Australien";#N/A,#N/A,FALSE,"Birmingham";#N/A,#N/A,FALSE,"Brasilien";#N/A,#N/A,FALSE,"Prag";#N/A,#N/A,FALSE,"Spanien";#N/A,#N/A,FALSE,"Malaysia ( Com)";#N/A,#N/A,FALSE,"Malaysia (Instr)"}</definedName>
    <definedName name="__AS6" localSheetId="2" hidden="1">{#N/A,#N/A,FALSE,"Australien";#N/A,#N/A,FALSE,"Birmingham";#N/A,#N/A,FALSE,"Brasilien";#N/A,#N/A,FALSE,"Prag";#N/A,#N/A,FALSE,"Spanien";#N/A,#N/A,FALSE,"Malaysia ( Com)";#N/A,#N/A,FALSE,"Malaysia (Instr)"}</definedName>
    <definedName name="__AS6" localSheetId="1" hidden="1">{#N/A,#N/A,FALSE,"Australien";#N/A,#N/A,FALSE,"Birmingham";#N/A,#N/A,FALSE,"Brasilien";#N/A,#N/A,FALSE,"Prag";#N/A,#N/A,FALSE,"Spanien";#N/A,#N/A,FALSE,"Malaysia ( Com)";#N/A,#N/A,FALSE,"Malaysia (Instr)"}</definedName>
    <definedName name="__AS6" hidden="1">{#N/A,#N/A,FALSE,"Australien";#N/A,#N/A,FALSE,"Birmingham";#N/A,#N/A,FALSE,"Brasilien";#N/A,#N/A,FALSE,"Prag";#N/A,#N/A,FALSE,"Spanien";#N/A,#N/A,FALSE,"Malaysia ( Com)";#N/A,#N/A,FALSE,"Malaysia (Instr)"}</definedName>
    <definedName name="__DW11" localSheetId="13">BlankMacro1</definedName>
    <definedName name="__DW11" localSheetId="10">BlankMacro1</definedName>
    <definedName name="__DW11" localSheetId="12">BlankMacro1</definedName>
    <definedName name="__DW11" localSheetId="15">BlankMacro1</definedName>
    <definedName name="__DW11" localSheetId="11">BlankMacro1</definedName>
    <definedName name="__DW11" localSheetId="14">BlankMacro1</definedName>
    <definedName name="__DW11" localSheetId="7">BlankMacro1</definedName>
    <definedName name="__DW11" localSheetId="4">BlankMacro1</definedName>
    <definedName name="__DW11" localSheetId="6">BlankMacro1</definedName>
    <definedName name="__DW11" localSheetId="9">BlankMacro1</definedName>
    <definedName name="__DW11" localSheetId="5">BlankMacro1</definedName>
    <definedName name="__DW11" localSheetId="8">BlankMacro1</definedName>
    <definedName name="__DW11" localSheetId="0">BlankMacro1</definedName>
    <definedName name="__DW11" localSheetId="3">BlankMacro1</definedName>
    <definedName name="__DW11" localSheetId="2">BlankMacro1</definedName>
    <definedName name="__DW11" localSheetId="1">BlankMacro1</definedName>
    <definedName name="__DW11">BlankMacro1</definedName>
    <definedName name="__GoA1">#N/A</definedName>
    <definedName name="__IntlFixup" hidden="1">TRUE</definedName>
    <definedName name="__key2" hidden="1">#REF!</definedName>
    <definedName name="__LPS2" localSheetId="13" hidden="1">{#N/A,#N/A,FALSE,"단축1";#N/A,#N/A,FALSE,"단축2";#N/A,#N/A,FALSE,"단축3";#N/A,#N/A,FALSE,"장축";#N/A,#N/A,FALSE,"4WD"}</definedName>
    <definedName name="__LPS2" localSheetId="10" hidden="1">{#N/A,#N/A,FALSE,"단축1";#N/A,#N/A,FALSE,"단축2";#N/A,#N/A,FALSE,"단축3";#N/A,#N/A,FALSE,"장축";#N/A,#N/A,FALSE,"4WD"}</definedName>
    <definedName name="__LPS2" localSheetId="12" hidden="1">{#N/A,#N/A,FALSE,"단축1";#N/A,#N/A,FALSE,"단축2";#N/A,#N/A,FALSE,"단축3";#N/A,#N/A,FALSE,"장축";#N/A,#N/A,FALSE,"4WD"}</definedName>
    <definedName name="__LPS2" localSheetId="15" hidden="1">{#N/A,#N/A,FALSE,"단축1";#N/A,#N/A,FALSE,"단축2";#N/A,#N/A,FALSE,"단축3";#N/A,#N/A,FALSE,"장축";#N/A,#N/A,FALSE,"4WD"}</definedName>
    <definedName name="__LPS2" localSheetId="11" hidden="1">{#N/A,#N/A,FALSE,"단축1";#N/A,#N/A,FALSE,"단축2";#N/A,#N/A,FALSE,"단축3";#N/A,#N/A,FALSE,"장축";#N/A,#N/A,FALSE,"4WD"}</definedName>
    <definedName name="__LPS2" localSheetId="14" hidden="1">{#N/A,#N/A,FALSE,"단축1";#N/A,#N/A,FALSE,"단축2";#N/A,#N/A,FALSE,"단축3";#N/A,#N/A,FALSE,"장축";#N/A,#N/A,FALSE,"4WD"}</definedName>
    <definedName name="__LPS2" localSheetId="7" hidden="1">{#N/A,#N/A,FALSE,"단축1";#N/A,#N/A,FALSE,"단축2";#N/A,#N/A,FALSE,"단축3";#N/A,#N/A,FALSE,"장축";#N/A,#N/A,FALSE,"4WD"}</definedName>
    <definedName name="__LPS2" localSheetId="4" hidden="1">{#N/A,#N/A,FALSE,"단축1";#N/A,#N/A,FALSE,"단축2";#N/A,#N/A,FALSE,"단축3";#N/A,#N/A,FALSE,"장축";#N/A,#N/A,FALSE,"4WD"}</definedName>
    <definedName name="__LPS2" localSheetId="6" hidden="1">{#N/A,#N/A,FALSE,"단축1";#N/A,#N/A,FALSE,"단축2";#N/A,#N/A,FALSE,"단축3";#N/A,#N/A,FALSE,"장축";#N/A,#N/A,FALSE,"4WD"}</definedName>
    <definedName name="__LPS2" localSheetId="9" hidden="1">{#N/A,#N/A,FALSE,"단축1";#N/A,#N/A,FALSE,"단축2";#N/A,#N/A,FALSE,"단축3";#N/A,#N/A,FALSE,"장축";#N/A,#N/A,FALSE,"4WD"}</definedName>
    <definedName name="__LPS2" localSheetId="5" hidden="1">{#N/A,#N/A,FALSE,"단축1";#N/A,#N/A,FALSE,"단축2";#N/A,#N/A,FALSE,"단축3";#N/A,#N/A,FALSE,"장축";#N/A,#N/A,FALSE,"4WD"}</definedName>
    <definedName name="__LPS2" localSheetId="8" hidden="1">{#N/A,#N/A,FALSE,"단축1";#N/A,#N/A,FALSE,"단축2";#N/A,#N/A,FALSE,"단축3";#N/A,#N/A,FALSE,"장축";#N/A,#N/A,FALSE,"4WD"}</definedName>
    <definedName name="__LPS2" localSheetId="3"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hidden="1">{#N/A,#N/A,FALSE,"단축1";#N/A,#N/A,FALSE,"단축2";#N/A,#N/A,FALSE,"단축3";#N/A,#N/A,FALSE,"장축";#N/A,#N/A,FALSE,"4WD"}</definedName>
    <definedName name="__NPS2" localSheetId="13" hidden="1">{#N/A,#N/A,FALSE,"인원";#N/A,#N/A,FALSE,"비용2";#N/A,#N/A,FALSE,"비용1";#N/A,#N/A,FALSE,"비용";#N/A,#N/A,FALSE,"보증2";#N/A,#N/A,FALSE,"보증1";#N/A,#N/A,FALSE,"보증";#N/A,#N/A,FALSE,"손익1";#N/A,#N/A,FALSE,"손익";#N/A,#N/A,FALSE,"부서별매출";#N/A,#N/A,FALSE,"매출"}</definedName>
    <definedName name="__NPS2" localSheetId="10" hidden="1">{#N/A,#N/A,FALSE,"인원";#N/A,#N/A,FALSE,"비용2";#N/A,#N/A,FALSE,"비용1";#N/A,#N/A,FALSE,"비용";#N/A,#N/A,FALSE,"보증2";#N/A,#N/A,FALSE,"보증1";#N/A,#N/A,FALSE,"보증";#N/A,#N/A,FALSE,"손익1";#N/A,#N/A,FALSE,"손익";#N/A,#N/A,FALSE,"부서별매출";#N/A,#N/A,FALSE,"매출"}</definedName>
    <definedName name="__NPS2" localSheetId="12" hidden="1">{#N/A,#N/A,FALSE,"인원";#N/A,#N/A,FALSE,"비용2";#N/A,#N/A,FALSE,"비용1";#N/A,#N/A,FALSE,"비용";#N/A,#N/A,FALSE,"보증2";#N/A,#N/A,FALSE,"보증1";#N/A,#N/A,FALSE,"보증";#N/A,#N/A,FALSE,"손익1";#N/A,#N/A,FALSE,"손익";#N/A,#N/A,FALSE,"부서별매출";#N/A,#N/A,FALSE,"매출"}</definedName>
    <definedName name="__NPS2" localSheetId="15" hidden="1">{#N/A,#N/A,FALSE,"인원";#N/A,#N/A,FALSE,"비용2";#N/A,#N/A,FALSE,"비용1";#N/A,#N/A,FALSE,"비용";#N/A,#N/A,FALSE,"보증2";#N/A,#N/A,FALSE,"보증1";#N/A,#N/A,FALSE,"보증";#N/A,#N/A,FALSE,"손익1";#N/A,#N/A,FALSE,"손익";#N/A,#N/A,FALSE,"부서별매출";#N/A,#N/A,FALSE,"매출"}</definedName>
    <definedName name="__NPS2" localSheetId="11" hidden="1">{#N/A,#N/A,FALSE,"인원";#N/A,#N/A,FALSE,"비용2";#N/A,#N/A,FALSE,"비용1";#N/A,#N/A,FALSE,"비용";#N/A,#N/A,FALSE,"보증2";#N/A,#N/A,FALSE,"보증1";#N/A,#N/A,FALSE,"보증";#N/A,#N/A,FALSE,"손익1";#N/A,#N/A,FALSE,"손익";#N/A,#N/A,FALSE,"부서별매출";#N/A,#N/A,FALSE,"매출"}</definedName>
    <definedName name="__NPS2" localSheetId="14" hidden="1">{#N/A,#N/A,FALSE,"인원";#N/A,#N/A,FALSE,"비용2";#N/A,#N/A,FALSE,"비용1";#N/A,#N/A,FALSE,"비용";#N/A,#N/A,FALSE,"보증2";#N/A,#N/A,FALSE,"보증1";#N/A,#N/A,FALSE,"보증";#N/A,#N/A,FALSE,"손익1";#N/A,#N/A,FALSE,"손익";#N/A,#N/A,FALSE,"부서별매출";#N/A,#N/A,FALSE,"매출"}</definedName>
    <definedName name="__NPS2" localSheetId="7"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localSheetId="6" hidden="1">{#N/A,#N/A,FALSE,"인원";#N/A,#N/A,FALSE,"비용2";#N/A,#N/A,FALSE,"비용1";#N/A,#N/A,FALSE,"비용";#N/A,#N/A,FALSE,"보증2";#N/A,#N/A,FALSE,"보증1";#N/A,#N/A,FALSE,"보증";#N/A,#N/A,FALSE,"손익1";#N/A,#N/A,FALSE,"손익";#N/A,#N/A,FALSE,"부서별매출";#N/A,#N/A,FALSE,"매출"}</definedName>
    <definedName name="__NPS2" localSheetId="9" hidden="1">{#N/A,#N/A,FALSE,"인원";#N/A,#N/A,FALSE,"비용2";#N/A,#N/A,FALSE,"비용1";#N/A,#N/A,FALSE,"비용";#N/A,#N/A,FALSE,"보증2";#N/A,#N/A,FALSE,"보증1";#N/A,#N/A,FALSE,"보증";#N/A,#N/A,FALSE,"손익1";#N/A,#N/A,FALSE,"손익";#N/A,#N/A,FALSE,"부서별매출";#N/A,#N/A,FALSE,"매출"}</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8"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13" hidden="1">{"'Sheet1'!$L$16"}</definedName>
    <definedName name="__NSO2" localSheetId="10" hidden="1">{"'Sheet1'!$L$16"}</definedName>
    <definedName name="__NSO2" localSheetId="12" hidden="1">{"'Sheet1'!$L$16"}</definedName>
    <definedName name="__NSO2" localSheetId="15" hidden="1">{"'Sheet1'!$L$16"}</definedName>
    <definedName name="__NSO2" localSheetId="11" hidden="1">{"'Sheet1'!$L$16"}</definedName>
    <definedName name="__NSO2" localSheetId="14" hidden="1">{"'Sheet1'!$L$16"}</definedName>
    <definedName name="__NSO2" localSheetId="7" hidden="1">{"'Sheet1'!$L$16"}</definedName>
    <definedName name="__NSO2" localSheetId="4" hidden="1">{"'Sheet1'!$L$16"}</definedName>
    <definedName name="__NSO2" localSheetId="6" hidden="1">{"'Sheet1'!$L$16"}</definedName>
    <definedName name="__NSO2" localSheetId="9" hidden="1">{"'Sheet1'!$L$16"}</definedName>
    <definedName name="__NSO2" localSheetId="5" hidden="1">{"'Sheet1'!$L$16"}</definedName>
    <definedName name="__NSO2" localSheetId="8" hidden="1">{"'Sheet1'!$L$16"}</definedName>
    <definedName name="__NSO2" localSheetId="3" hidden="1">{"'Sheet1'!$L$16"}</definedName>
    <definedName name="__NSO2" localSheetId="2" hidden="1">{"'Sheet1'!$L$16"}</definedName>
    <definedName name="__NSO2" localSheetId="1" hidden="1">{"'Sheet1'!$L$16"}</definedName>
    <definedName name="__NSO2" hidden="1">{"'Sheet1'!$L$16"}</definedName>
    <definedName name="__PLT2" localSheetId="13">#REF!</definedName>
    <definedName name="__PLT2" localSheetId="10">#REF!</definedName>
    <definedName name="__PLT2" localSheetId="12">#REF!</definedName>
    <definedName name="__PLT2" localSheetId="15">#REF!</definedName>
    <definedName name="__PLT2" localSheetId="11">#REF!</definedName>
    <definedName name="__PLT2" localSheetId="14">#REF!</definedName>
    <definedName name="__PLT2" localSheetId="7">#REF!</definedName>
    <definedName name="__PLT2" localSheetId="4">#REF!</definedName>
    <definedName name="__PLT2" localSheetId="6">#REF!</definedName>
    <definedName name="__PLT2" localSheetId="9">#REF!</definedName>
    <definedName name="__PLT2" localSheetId="5">#REF!</definedName>
    <definedName name="__PLT2" localSheetId="8">#REF!</definedName>
    <definedName name="__PLT2" localSheetId="3">#REF!</definedName>
    <definedName name="__PLT2" localSheetId="2">#REF!</definedName>
    <definedName name="__PLT2">#REF!</definedName>
    <definedName name="__QUY4" localSheetId="13" hidden="1">{"'Sheet1'!$L$16"}</definedName>
    <definedName name="__QUY4" localSheetId="10" hidden="1">{"'Sheet1'!$L$16"}</definedName>
    <definedName name="__QUY4" localSheetId="12" hidden="1">{"'Sheet1'!$L$16"}</definedName>
    <definedName name="__QUY4" localSheetId="15" hidden="1">{"'Sheet1'!$L$16"}</definedName>
    <definedName name="__QUY4" localSheetId="11" hidden="1">{"'Sheet1'!$L$16"}</definedName>
    <definedName name="__QUY4" localSheetId="14" hidden="1">{"'Sheet1'!$L$16"}</definedName>
    <definedName name="__QUY4" localSheetId="7" hidden="1">{"'Sheet1'!$L$16"}</definedName>
    <definedName name="__QUY4" localSheetId="4" hidden="1">{"'Sheet1'!$L$16"}</definedName>
    <definedName name="__QUY4" localSheetId="6" hidden="1">{"'Sheet1'!$L$16"}</definedName>
    <definedName name="__QUY4" localSheetId="9" hidden="1">{"'Sheet1'!$L$16"}</definedName>
    <definedName name="__QUY4" localSheetId="5" hidden="1">{"'Sheet1'!$L$16"}</definedName>
    <definedName name="__QUY4" localSheetId="8" hidden="1">{"'Sheet1'!$L$16"}</definedName>
    <definedName name="__QUY4" localSheetId="3" hidden="1">{"'Sheet1'!$L$16"}</definedName>
    <definedName name="__QUY4" localSheetId="2" hidden="1">{"'Sheet1'!$L$16"}</definedName>
    <definedName name="__QUY4" localSheetId="1" hidden="1">{"'Sheet1'!$L$16"}</definedName>
    <definedName name="__QUY4" hidden="1">{"'Sheet1'!$L$16"}</definedName>
    <definedName name="__SUM1" localSheetId="13" hidden="1">{#N/A,#N/A,FALSE,"단축1";#N/A,#N/A,FALSE,"단축2";#N/A,#N/A,FALSE,"단축3";#N/A,#N/A,FALSE,"장축";#N/A,#N/A,FALSE,"4WD"}</definedName>
    <definedName name="__SUM1" localSheetId="10" hidden="1">{#N/A,#N/A,FALSE,"단축1";#N/A,#N/A,FALSE,"단축2";#N/A,#N/A,FALSE,"단축3";#N/A,#N/A,FALSE,"장축";#N/A,#N/A,FALSE,"4WD"}</definedName>
    <definedName name="__SUM1" localSheetId="12" hidden="1">{#N/A,#N/A,FALSE,"단축1";#N/A,#N/A,FALSE,"단축2";#N/A,#N/A,FALSE,"단축3";#N/A,#N/A,FALSE,"장축";#N/A,#N/A,FALSE,"4WD"}</definedName>
    <definedName name="__SUM1" localSheetId="15" hidden="1">{#N/A,#N/A,FALSE,"단축1";#N/A,#N/A,FALSE,"단축2";#N/A,#N/A,FALSE,"단축3";#N/A,#N/A,FALSE,"장축";#N/A,#N/A,FALSE,"4WD"}</definedName>
    <definedName name="__SUM1" localSheetId="11" hidden="1">{#N/A,#N/A,FALSE,"단축1";#N/A,#N/A,FALSE,"단축2";#N/A,#N/A,FALSE,"단축3";#N/A,#N/A,FALSE,"장축";#N/A,#N/A,FALSE,"4WD"}</definedName>
    <definedName name="__SUM1" localSheetId="14" hidden="1">{#N/A,#N/A,FALSE,"단축1";#N/A,#N/A,FALSE,"단축2";#N/A,#N/A,FALSE,"단축3";#N/A,#N/A,FALSE,"장축";#N/A,#N/A,FALSE,"4WD"}</definedName>
    <definedName name="__SUM1" localSheetId="7" hidden="1">{#N/A,#N/A,FALSE,"단축1";#N/A,#N/A,FALSE,"단축2";#N/A,#N/A,FALSE,"단축3";#N/A,#N/A,FALSE,"장축";#N/A,#N/A,FALSE,"4WD"}</definedName>
    <definedName name="__SUM1" localSheetId="4" hidden="1">{#N/A,#N/A,FALSE,"단축1";#N/A,#N/A,FALSE,"단축2";#N/A,#N/A,FALSE,"단축3";#N/A,#N/A,FALSE,"장축";#N/A,#N/A,FALSE,"4WD"}</definedName>
    <definedName name="__SUM1" localSheetId="6" hidden="1">{#N/A,#N/A,FALSE,"단축1";#N/A,#N/A,FALSE,"단축2";#N/A,#N/A,FALSE,"단축3";#N/A,#N/A,FALSE,"장축";#N/A,#N/A,FALSE,"4WD"}</definedName>
    <definedName name="__SUM1" localSheetId="9" hidden="1">{#N/A,#N/A,FALSE,"단축1";#N/A,#N/A,FALSE,"단축2";#N/A,#N/A,FALSE,"단축3";#N/A,#N/A,FALSE,"장축";#N/A,#N/A,FALSE,"4WD"}</definedName>
    <definedName name="__SUM1" localSheetId="5" hidden="1">{#N/A,#N/A,FALSE,"단축1";#N/A,#N/A,FALSE,"단축2";#N/A,#N/A,FALSE,"단축3";#N/A,#N/A,FALSE,"장축";#N/A,#N/A,FALSE,"4WD"}</definedName>
    <definedName name="__SUM1" localSheetId="8" hidden="1">{#N/A,#N/A,FALSE,"단축1";#N/A,#N/A,FALSE,"단축2";#N/A,#N/A,FALSE,"단축3";#N/A,#N/A,FALSE,"장축";#N/A,#N/A,FALSE,"4WD"}</definedName>
    <definedName name="__SUM1" localSheetId="3" hidden="1">{#N/A,#N/A,FALSE,"단축1";#N/A,#N/A,FALSE,"단축2";#N/A,#N/A,FALSE,"단축3";#N/A,#N/A,FALSE,"장축";#N/A,#N/A,FALSE,"4WD"}</definedName>
    <definedName name="__SUM1" localSheetId="2" hidden="1">{#N/A,#N/A,FALSE,"단축1";#N/A,#N/A,FALSE,"단축2";#N/A,#N/A,FALSE,"단축3";#N/A,#N/A,FALSE,"장축";#N/A,#N/A,FALSE,"4WD"}</definedName>
    <definedName name="__SUM1" localSheetId="1" hidden="1">{#N/A,#N/A,FALSE,"단축1";#N/A,#N/A,FALSE,"단축2";#N/A,#N/A,FALSE,"단축3";#N/A,#N/A,FALSE,"장축";#N/A,#N/A,FALSE,"4WD"}</definedName>
    <definedName name="__SUM1" hidden="1">{#N/A,#N/A,FALSE,"단축1";#N/A,#N/A,FALSE,"단축2";#N/A,#N/A,FALSE,"단축3";#N/A,#N/A,FALSE,"장축";#N/A,#N/A,FALSE,"4WD"}</definedName>
    <definedName name="__T04" localSheetId="13" hidden="1">{#N/A,#N/A,FALSE,"CCTV"}</definedName>
    <definedName name="__T04" localSheetId="10" hidden="1">{#N/A,#N/A,FALSE,"CCTV"}</definedName>
    <definedName name="__T04" localSheetId="12" hidden="1">{#N/A,#N/A,FALSE,"CCTV"}</definedName>
    <definedName name="__T04" localSheetId="15" hidden="1">{#N/A,#N/A,FALSE,"CCTV"}</definedName>
    <definedName name="__T04" localSheetId="11" hidden="1">{#N/A,#N/A,FALSE,"CCTV"}</definedName>
    <definedName name="__T04" localSheetId="14" hidden="1">{#N/A,#N/A,FALSE,"CCTV"}</definedName>
    <definedName name="__T04" localSheetId="7" hidden="1">{#N/A,#N/A,FALSE,"CCTV"}</definedName>
    <definedName name="__T04" localSheetId="4" hidden="1">{#N/A,#N/A,FALSE,"CCTV"}</definedName>
    <definedName name="__T04" localSheetId="6" hidden="1">{#N/A,#N/A,FALSE,"CCTV"}</definedName>
    <definedName name="__T04" localSheetId="9" hidden="1">{#N/A,#N/A,FALSE,"CCTV"}</definedName>
    <definedName name="__T04" localSheetId="5" hidden="1">{#N/A,#N/A,FALSE,"CCTV"}</definedName>
    <definedName name="__T04" localSheetId="8" hidden="1">{#N/A,#N/A,FALSE,"CCTV"}</definedName>
    <definedName name="__T04" localSheetId="3" hidden="1">{#N/A,#N/A,FALSE,"CCTV"}</definedName>
    <definedName name="__T04" localSheetId="2" hidden="1">{#N/A,#N/A,FALSE,"CCTV"}</definedName>
    <definedName name="__T04" localSheetId="1" hidden="1">{#N/A,#N/A,FALSE,"CCTV"}</definedName>
    <definedName name="__T04" hidden="1">{#N/A,#N/A,FALSE,"CCTV"}</definedName>
    <definedName name="__T2" localSheetId="13" hidden="1">{#N/A,#N/A,FALSE,"단축1";#N/A,#N/A,FALSE,"단축2";#N/A,#N/A,FALSE,"단축3";#N/A,#N/A,FALSE,"장축";#N/A,#N/A,FALSE,"4WD"}</definedName>
    <definedName name="__T2" localSheetId="10" hidden="1">{#N/A,#N/A,FALSE,"단축1";#N/A,#N/A,FALSE,"단축2";#N/A,#N/A,FALSE,"단축3";#N/A,#N/A,FALSE,"장축";#N/A,#N/A,FALSE,"4WD"}</definedName>
    <definedName name="__T2" localSheetId="12" hidden="1">{#N/A,#N/A,FALSE,"단축1";#N/A,#N/A,FALSE,"단축2";#N/A,#N/A,FALSE,"단축3";#N/A,#N/A,FALSE,"장축";#N/A,#N/A,FALSE,"4WD"}</definedName>
    <definedName name="__T2" localSheetId="15" hidden="1">{#N/A,#N/A,FALSE,"단축1";#N/A,#N/A,FALSE,"단축2";#N/A,#N/A,FALSE,"단축3";#N/A,#N/A,FALSE,"장축";#N/A,#N/A,FALSE,"4WD"}</definedName>
    <definedName name="__T2" localSheetId="11" hidden="1">{#N/A,#N/A,FALSE,"단축1";#N/A,#N/A,FALSE,"단축2";#N/A,#N/A,FALSE,"단축3";#N/A,#N/A,FALSE,"장축";#N/A,#N/A,FALSE,"4WD"}</definedName>
    <definedName name="__T2" localSheetId="14" hidden="1">{#N/A,#N/A,FALSE,"단축1";#N/A,#N/A,FALSE,"단축2";#N/A,#N/A,FALSE,"단축3";#N/A,#N/A,FALSE,"장축";#N/A,#N/A,FALSE,"4WD"}</definedName>
    <definedName name="__T2" localSheetId="7" hidden="1">{#N/A,#N/A,FALSE,"단축1";#N/A,#N/A,FALSE,"단축2";#N/A,#N/A,FALSE,"단축3";#N/A,#N/A,FALSE,"장축";#N/A,#N/A,FALSE,"4WD"}</definedName>
    <definedName name="__T2" localSheetId="4" hidden="1">{#N/A,#N/A,FALSE,"단축1";#N/A,#N/A,FALSE,"단축2";#N/A,#N/A,FALSE,"단축3";#N/A,#N/A,FALSE,"장축";#N/A,#N/A,FALSE,"4WD"}</definedName>
    <definedName name="__T2" localSheetId="6" hidden="1">{#N/A,#N/A,FALSE,"단축1";#N/A,#N/A,FALSE,"단축2";#N/A,#N/A,FALSE,"단축3";#N/A,#N/A,FALSE,"장축";#N/A,#N/A,FALSE,"4WD"}</definedName>
    <definedName name="__T2" localSheetId="9" hidden="1">{#N/A,#N/A,FALSE,"단축1";#N/A,#N/A,FALSE,"단축2";#N/A,#N/A,FALSE,"단축3";#N/A,#N/A,FALSE,"장축";#N/A,#N/A,FALSE,"4WD"}</definedName>
    <definedName name="__T2" localSheetId="5" hidden="1">{#N/A,#N/A,FALSE,"단축1";#N/A,#N/A,FALSE,"단축2";#N/A,#N/A,FALSE,"단축3";#N/A,#N/A,FALSE,"장축";#N/A,#N/A,FALSE,"4WD"}</definedName>
    <definedName name="__T2" localSheetId="8" hidden="1">{#N/A,#N/A,FALSE,"단축1";#N/A,#N/A,FALSE,"단축2";#N/A,#N/A,FALSE,"단축3";#N/A,#N/A,FALSE,"장축";#N/A,#N/A,FALSE,"4WD"}</definedName>
    <definedName name="__T2" localSheetId="3"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hidden="1">{#N/A,#N/A,FALSE,"단축1";#N/A,#N/A,FALSE,"단축2";#N/A,#N/A,FALSE,"단축3";#N/A,#N/A,FALSE,"장축";#N/A,#N/A,FALSE,"4WD"}</definedName>
    <definedName name="__VAR1" localSheetId="13">#REF!</definedName>
    <definedName name="__VAR1" localSheetId="10">#REF!</definedName>
    <definedName name="__VAR1" localSheetId="12">#REF!</definedName>
    <definedName name="__VAR1" localSheetId="15">#REF!</definedName>
    <definedName name="__VAR1" localSheetId="11">#REF!</definedName>
    <definedName name="__VAR1" localSheetId="14">#REF!</definedName>
    <definedName name="__VAR1" localSheetId="7">#REF!</definedName>
    <definedName name="__VAR1" localSheetId="4">#REF!</definedName>
    <definedName name="__VAR1" localSheetId="6">#REF!</definedName>
    <definedName name="__VAR1" localSheetId="9">#REF!</definedName>
    <definedName name="__VAR1" localSheetId="5">#REF!</definedName>
    <definedName name="__VAR1" localSheetId="8">#REF!</definedName>
    <definedName name="__VAR1" localSheetId="3">#REF!</definedName>
    <definedName name="__VAR1" localSheetId="2">#REF!</definedName>
    <definedName name="__VAR1">#REF!</definedName>
    <definedName name="__VEN425">#N/A</definedName>
    <definedName name="__VY1" localSheetId="13">#REF!</definedName>
    <definedName name="__VY1" localSheetId="10">#REF!</definedName>
    <definedName name="__VY1" localSheetId="12">#REF!</definedName>
    <definedName name="__VY1" localSheetId="15">#REF!</definedName>
    <definedName name="__VY1" localSheetId="11">#REF!</definedName>
    <definedName name="__VY1" localSheetId="14">#REF!</definedName>
    <definedName name="__VY1" localSheetId="7">#REF!</definedName>
    <definedName name="__VY1" localSheetId="4">#REF!</definedName>
    <definedName name="__VY1" localSheetId="6">#REF!</definedName>
    <definedName name="__VY1" localSheetId="9">#REF!</definedName>
    <definedName name="__VY1" localSheetId="5">#REF!</definedName>
    <definedName name="__VY1" localSheetId="8">#REF!</definedName>
    <definedName name="__VY1" localSheetId="3">#REF!</definedName>
    <definedName name="__VY1" localSheetId="2">#REF!</definedName>
    <definedName name="__VY1">#REF!</definedName>
    <definedName name="__x1" localSheetId="13">#REF!</definedName>
    <definedName name="__x1" localSheetId="10">#REF!</definedName>
    <definedName name="__x1" localSheetId="12">#REF!</definedName>
    <definedName name="__x1" localSheetId="15">#REF!</definedName>
    <definedName name="__x1" localSheetId="11">#REF!</definedName>
    <definedName name="__x1" localSheetId="14">#REF!</definedName>
    <definedName name="__x1" localSheetId="7">#REF!</definedName>
    <definedName name="__x1" localSheetId="4">#REF!</definedName>
    <definedName name="__x1" localSheetId="6">#REF!</definedName>
    <definedName name="__x1" localSheetId="9">#REF!</definedName>
    <definedName name="__x1" localSheetId="5">#REF!</definedName>
    <definedName name="__x1" localSheetId="8">#REF!</definedName>
    <definedName name="__x1" localSheetId="3">#REF!</definedName>
    <definedName name="__x1" localSheetId="2">#REF!</definedName>
    <definedName name="__x1">#REF!</definedName>
    <definedName name="__x2" localSheetId="13">#REF!</definedName>
    <definedName name="__x2" localSheetId="10">#REF!</definedName>
    <definedName name="__x2" localSheetId="12">#REF!</definedName>
    <definedName name="__x2" localSheetId="15">#REF!</definedName>
    <definedName name="__x2" localSheetId="11">#REF!</definedName>
    <definedName name="__x2" localSheetId="14">#REF!</definedName>
    <definedName name="__x2" localSheetId="7">#REF!</definedName>
    <definedName name="__x2" localSheetId="4">#REF!</definedName>
    <definedName name="__x2" localSheetId="6">#REF!</definedName>
    <definedName name="__x2" localSheetId="9">#REF!</definedName>
    <definedName name="__x2" localSheetId="5">#REF!</definedName>
    <definedName name="__x2" localSheetId="8">#REF!</definedName>
    <definedName name="__x2" localSheetId="3">#REF!</definedName>
    <definedName name="__x2" localSheetId="2">#REF!</definedName>
    <definedName name="__x2">#REF!</definedName>
    <definedName name="__XG2" localSheetId="13" hidden="1">{#N/A,#N/A,FALSE,"단축1";#N/A,#N/A,FALSE,"단축2";#N/A,#N/A,FALSE,"단축3";#N/A,#N/A,FALSE,"장축";#N/A,#N/A,FALSE,"4WD"}</definedName>
    <definedName name="__XG2" localSheetId="10" hidden="1">{#N/A,#N/A,FALSE,"단축1";#N/A,#N/A,FALSE,"단축2";#N/A,#N/A,FALSE,"단축3";#N/A,#N/A,FALSE,"장축";#N/A,#N/A,FALSE,"4WD"}</definedName>
    <definedName name="__XG2" localSheetId="12" hidden="1">{#N/A,#N/A,FALSE,"단축1";#N/A,#N/A,FALSE,"단축2";#N/A,#N/A,FALSE,"단축3";#N/A,#N/A,FALSE,"장축";#N/A,#N/A,FALSE,"4WD"}</definedName>
    <definedName name="__XG2" localSheetId="15" hidden="1">{#N/A,#N/A,FALSE,"단축1";#N/A,#N/A,FALSE,"단축2";#N/A,#N/A,FALSE,"단축3";#N/A,#N/A,FALSE,"장축";#N/A,#N/A,FALSE,"4WD"}</definedName>
    <definedName name="__XG2" localSheetId="11" hidden="1">{#N/A,#N/A,FALSE,"단축1";#N/A,#N/A,FALSE,"단축2";#N/A,#N/A,FALSE,"단축3";#N/A,#N/A,FALSE,"장축";#N/A,#N/A,FALSE,"4WD"}</definedName>
    <definedName name="__XG2" localSheetId="14" hidden="1">{#N/A,#N/A,FALSE,"단축1";#N/A,#N/A,FALSE,"단축2";#N/A,#N/A,FALSE,"단축3";#N/A,#N/A,FALSE,"장축";#N/A,#N/A,FALSE,"4WD"}</definedName>
    <definedName name="__XG2" localSheetId="7" hidden="1">{#N/A,#N/A,FALSE,"단축1";#N/A,#N/A,FALSE,"단축2";#N/A,#N/A,FALSE,"단축3";#N/A,#N/A,FALSE,"장축";#N/A,#N/A,FALSE,"4WD"}</definedName>
    <definedName name="__XG2" localSheetId="4" hidden="1">{#N/A,#N/A,FALSE,"단축1";#N/A,#N/A,FALSE,"단축2";#N/A,#N/A,FALSE,"단축3";#N/A,#N/A,FALSE,"장축";#N/A,#N/A,FALSE,"4WD"}</definedName>
    <definedName name="__XG2" localSheetId="6" hidden="1">{#N/A,#N/A,FALSE,"단축1";#N/A,#N/A,FALSE,"단축2";#N/A,#N/A,FALSE,"단축3";#N/A,#N/A,FALSE,"장축";#N/A,#N/A,FALSE,"4WD"}</definedName>
    <definedName name="__XG2" localSheetId="9" hidden="1">{#N/A,#N/A,FALSE,"단축1";#N/A,#N/A,FALSE,"단축2";#N/A,#N/A,FALSE,"단축3";#N/A,#N/A,FALSE,"장축";#N/A,#N/A,FALSE,"4WD"}</definedName>
    <definedName name="__XG2" localSheetId="5" hidden="1">{#N/A,#N/A,FALSE,"단축1";#N/A,#N/A,FALSE,"단축2";#N/A,#N/A,FALSE,"단축3";#N/A,#N/A,FALSE,"장축";#N/A,#N/A,FALSE,"4WD"}</definedName>
    <definedName name="__XG2" localSheetId="8" hidden="1">{#N/A,#N/A,FALSE,"단축1";#N/A,#N/A,FALSE,"단축2";#N/A,#N/A,FALSE,"단축3";#N/A,#N/A,FALSE,"장축";#N/A,#N/A,FALSE,"4WD"}</definedName>
    <definedName name="__XG2" localSheetId="3" hidden="1">{#N/A,#N/A,FALSE,"단축1";#N/A,#N/A,FALSE,"단축2";#N/A,#N/A,FALSE,"단축3";#N/A,#N/A,FALSE,"장축";#N/A,#N/A,FALSE,"4WD"}</definedName>
    <definedName name="__XG2" localSheetId="2" hidden="1">{#N/A,#N/A,FALSE,"단축1";#N/A,#N/A,FALSE,"단축2";#N/A,#N/A,FALSE,"단축3";#N/A,#N/A,FALSE,"장축";#N/A,#N/A,FALSE,"4WD"}</definedName>
    <definedName name="__XG2" localSheetId="1" hidden="1">{#N/A,#N/A,FALSE,"단축1";#N/A,#N/A,FALSE,"단축2";#N/A,#N/A,FALSE,"단축3";#N/A,#N/A,FALSE,"장축";#N/A,#N/A,FALSE,"4WD"}</definedName>
    <definedName name="__XG2" hidden="1">{#N/A,#N/A,FALSE,"단축1";#N/A,#N/A,FALSE,"단축2";#N/A,#N/A,FALSE,"단축3";#N/A,#N/A,FALSE,"장축";#N/A,#N/A,FALSE,"4WD"}</definedName>
    <definedName name="__재료비_기준냉동기_미포함" localSheetId="13">#REF!</definedName>
    <definedName name="__재료비_기준냉동기_미포함" localSheetId="10">#REF!</definedName>
    <definedName name="__재료비_기준냉동기_미포함" localSheetId="12">#REF!</definedName>
    <definedName name="__재료비_기준냉동기_미포함" localSheetId="15">#REF!</definedName>
    <definedName name="__재료비_기준냉동기_미포함" localSheetId="11">#REF!</definedName>
    <definedName name="__재료비_기준냉동기_미포함" localSheetId="14">#REF!</definedName>
    <definedName name="__재료비_기준냉동기_미포함" localSheetId="7">#REF!</definedName>
    <definedName name="__재료비_기준냉동기_미포함" localSheetId="4">#REF!</definedName>
    <definedName name="__재료비_기준냉동기_미포함" localSheetId="6">#REF!</definedName>
    <definedName name="__재료비_기준냉동기_미포함" localSheetId="9">#REF!</definedName>
    <definedName name="__재료비_기준냉동기_미포함" localSheetId="5">#REF!</definedName>
    <definedName name="__재료비_기준냉동기_미포함" localSheetId="8">#REF!</definedName>
    <definedName name="__재료비_기준냉동기_미포함" localSheetId="3">#REF!</definedName>
    <definedName name="__재료비_기준냉동기_미포함" localSheetId="2">#REF!</definedName>
    <definedName name="__재료비_기준냉동기_미포함">#REF!</definedName>
    <definedName name="__조견표__">#N/A</definedName>
    <definedName name="__番">#N/A</definedName>
    <definedName name="_￡A￡´">#N/A</definedName>
    <definedName name="_￡A￡´1">#N/A</definedName>
    <definedName name="_￡A￡´2">#N/A</definedName>
    <definedName name="_1" localSheetId="3">#REF!</definedName>
    <definedName name="_1" localSheetId="2">#REF!</definedName>
    <definedName name="_1">#REF!</definedName>
    <definedName name="_1_">#REF!</definedName>
    <definedName name="_1_?쨲?f">#REF!</definedName>
    <definedName name="_10___0Extr">#REF!</definedName>
    <definedName name="_1000A01">#N/A</definedName>
    <definedName name="_100DD1_">#N/A</definedName>
    <definedName name="_101EE1_">#N/A</definedName>
    <definedName name="_102Extr">#REF!</definedName>
    <definedName name="_103Crite" localSheetId="13">#REF!</definedName>
    <definedName name="_103Crite" localSheetId="10">#REF!</definedName>
    <definedName name="_103Crite" localSheetId="12">#REF!</definedName>
    <definedName name="_103Crite" localSheetId="15">#REF!</definedName>
    <definedName name="_103Crite" localSheetId="11">#REF!</definedName>
    <definedName name="_103Crite" localSheetId="14">#REF!</definedName>
    <definedName name="_103Crite" localSheetId="7">#REF!</definedName>
    <definedName name="_103Crite" localSheetId="4">#REF!</definedName>
    <definedName name="_103Crite" localSheetId="6">#REF!</definedName>
    <definedName name="_103Crite" localSheetId="9">#REF!</definedName>
    <definedName name="_103Crite" localSheetId="5">#REF!</definedName>
    <definedName name="_103Crite" localSheetId="8">#REF!</definedName>
    <definedName name="_103Crite" localSheetId="3">#REF!</definedName>
    <definedName name="_103Crite" localSheetId="2">#REF!</definedName>
    <definedName name="_103Crite">#REF!</definedName>
    <definedName name="_103FF3_">#N/A</definedName>
    <definedName name="_104DD1_" localSheetId="13">#REF!</definedName>
    <definedName name="_104DD1_" localSheetId="10">#REF!</definedName>
    <definedName name="_104DD1_" localSheetId="12">#REF!</definedName>
    <definedName name="_104DD1_" localSheetId="15">#REF!</definedName>
    <definedName name="_104DD1_" localSheetId="11">#REF!</definedName>
    <definedName name="_104DD1_" localSheetId="14">#REF!</definedName>
    <definedName name="_104DD1_" localSheetId="7">#REF!</definedName>
    <definedName name="_104DD1_" localSheetId="4">#REF!</definedName>
    <definedName name="_104DD1_" localSheetId="6">#REF!</definedName>
    <definedName name="_104DD1_" localSheetId="9">#REF!</definedName>
    <definedName name="_104DD1_" localSheetId="5">#REF!</definedName>
    <definedName name="_104DD1_" localSheetId="8">#REF!</definedName>
    <definedName name="_104DD1_" localSheetId="3">#REF!</definedName>
    <definedName name="_104DD1_" localSheetId="2">#REF!</definedName>
    <definedName name="_104DD1_">#REF!</definedName>
    <definedName name="_105EE1_" localSheetId="13">#REF!</definedName>
    <definedName name="_105EE1_" localSheetId="10">#REF!</definedName>
    <definedName name="_105EE1_" localSheetId="12">#REF!</definedName>
    <definedName name="_105EE1_" localSheetId="15">#REF!</definedName>
    <definedName name="_105EE1_" localSheetId="11">#REF!</definedName>
    <definedName name="_105EE1_" localSheetId="14">#REF!</definedName>
    <definedName name="_105EE1_" localSheetId="7">#REF!</definedName>
    <definedName name="_105EE1_" localSheetId="4">#REF!</definedName>
    <definedName name="_105EE1_" localSheetId="6">#REF!</definedName>
    <definedName name="_105EE1_" localSheetId="9">#REF!</definedName>
    <definedName name="_105EE1_" localSheetId="5">#REF!</definedName>
    <definedName name="_105EE1_" localSheetId="8">#REF!</definedName>
    <definedName name="_105EE1_" localSheetId="3">#REF!</definedName>
    <definedName name="_105EE1_" localSheetId="2">#REF!</definedName>
    <definedName name="_105EE1_">#REF!</definedName>
    <definedName name="_106_?_??_NAVA__PROJECT?__??_" localSheetId="13">#REF!</definedName>
    <definedName name="_106_?_??_NAVA__PROJECT?__??_" localSheetId="10">#REF!</definedName>
    <definedName name="_106_?_??_NAVA__PROJECT?__??_" localSheetId="12">#REF!</definedName>
    <definedName name="_106_?_??_NAVA__PROJECT?__??_" localSheetId="15">#REF!</definedName>
    <definedName name="_106_?_??_NAVA__PROJECT?__??_" localSheetId="11">#REF!</definedName>
    <definedName name="_106_?_??_NAVA__PROJECT?__??_" localSheetId="14">#REF!</definedName>
    <definedName name="_106_?_??_NAVA__PROJECT?__??_" localSheetId="7">#REF!</definedName>
    <definedName name="_106_?_??_NAVA__PROJECT?__??_" localSheetId="4">#REF!</definedName>
    <definedName name="_106_?_??_NAVA__PROJECT?__??_" localSheetId="6">#REF!</definedName>
    <definedName name="_106_?_??_NAVA__PROJECT?__??_" localSheetId="9">#REF!</definedName>
    <definedName name="_106_?_??_NAVA__PROJECT?__??_" localSheetId="5">#REF!</definedName>
    <definedName name="_106_?_??_NAVA__PROJECT?__??_" localSheetId="8">#REF!</definedName>
    <definedName name="_106_?_??_NAVA__PROJECT?__??_" localSheetId="3">#REF!</definedName>
    <definedName name="_106_?_??_NAVA__PROJECT?__??_" localSheetId="2">#REF!</definedName>
    <definedName name="_106_?_??_NAVA__PROJECT?__??_">#REF!</definedName>
    <definedName name="_106Extr" localSheetId="13">#REF!</definedName>
    <definedName name="_106Extr" localSheetId="10">#REF!</definedName>
    <definedName name="_106Extr" localSheetId="12">#REF!</definedName>
    <definedName name="_106Extr" localSheetId="15">#REF!</definedName>
    <definedName name="_106Extr" localSheetId="11">#REF!</definedName>
    <definedName name="_106Extr" localSheetId="14">#REF!</definedName>
    <definedName name="_106Extr" localSheetId="7">#REF!</definedName>
    <definedName name="_106Extr" localSheetId="4">#REF!</definedName>
    <definedName name="_106Extr" localSheetId="6">#REF!</definedName>
    <definedName name="_106Extr" localSheetId="9">#REF!</definedName>
    <definedName name="_106Extr" localSheetId="5">#REF!</definedName>
    <definedName name="_106Extr" localSheetId="8">#REF!</definedName>
    <definedName name="_106Extr" localSheetId="3">#REF!</definedName>
    <definedName name="_106Extr" localSheetId="2">#REF!</definedName>
    <definedName name="_106Extr">#REF!</definedName>
    <definedName name="_107FF3_" localSheetId="13">#REF!</definedName>
    <definedName name="_107FF3_" localSheetId="10">#REF!</definedName>
    <definedName name="_107FF3_" localSheetId="12">#REF!</definedName>
    <definedName name="_107FF3_" localSheetId="15">#REF!</definedName>
    <definedName name="_107FF3_" localSheetId="11">#REF!</definedName>
    <definedName name="_107FF3_" localSheetId="14">#REF!</definedName>
    <definedName name="_107FF3_" localSheetId="7">#REF!</definedName>
    <definedName name="_107FF3_" localSheetId="4">#REF!</definedName>
    <definedName name="_107FF3_" localSheetId="6">#REF!</definedName>
    <definedName name="_107FF3_" localSheetId="9">#REF!</definedName>
    <definedName name="_107FF3_" localSheetId="5">#REF!</definedName>
    <definedName name="_107FF3_" localSheetId="8">#REF!</definedName>
    <definedName name="_107FF3_" localSheetId="3">#REF!</definedName>
    <definedName name="_107FF3_" localSheetId="2">#REF!</definedName>
    <definedName name="_107FF3_">#REF!</definedName>
    <definedName name="_108_?_?_" localSheetId="13">#REF!</definedName>
    <definedName name="_108_?_?_" localSheetId="10">#REF!</definedName>
    <definedName name="_108_?_?_" localSheetId="12">#REF!</definedName>
    <definedName name="_108_?_?_" localSheetId="15">#REF!</definedName>
    <definedName name="_108_?_?_" localSheetId="11">#REF!</definedName>
    <definedName name="_108_?_?_" localSheetId="14">#REF!</definedName>
    <definedName name="_108_?_?_" localSheetId="7">#REF!</definedName>
    <definedName name="_108_?_?_" localSheetId="4">#REF!</definedName>
    <definedName name="_108_?_?_" localSheetId="6">#REF!</definedName>
    <definedName name="_108_?_?_" localSheetId="9">#REF!</definedName>
    <definedName name="_108_?_?_" localSheetId="5">#REF!</definedName>
    <definedName name="_108_?_?_" localSheetId="8">#REF!</definedName>
    <definedName name="_108_?_?_" localSheetId="3">#REF!</definedName>
    <definedName name="_108_?_?_" localSheetId="2">#REF!</definedName>
    <definedName name="_108_?_?_">#REF!</definedName>
    <definedName name="_108S2_">#N/A</definedName>
    <definedName name="_109_?__?">#N/A</definedName>
    <definedName name="_1¼¿¸_Ä" hidden="1">#REF!</definedName>
    <definedName name="_11___0ㅁ">#REF!</definedName>
    <definedName name="_11_0bcrclcl10">#N/A</definedName>
    <definedName name="_110V200_">#N/A</definedName>
    <definedName name="_111_?____R3_t" localSheetId="13">#REF!</definedName>
    <definedName name="_111_?____R3_t" localSheetId="10">#REF!</definedName>
    <definedName name="_111_?____R3_t" localSheetId="12">#REF!</definedName>
    <definedName name="_111_?____R3_t" localSheetId="15">#REF!</definedName>
    <definedName name="_111_?____R3_t" localSheetId="11">#REF!</definedName>
    <definedName name="_111_?____R3_t" localSheetId="14">#REF!</definedName>
    <definedName name="_111_?____R3_t" localSheetId="7">#REF!</definedName>
    <definedName name="_111_?____R3_t" localSheetId="4">#REF!</definedName>
    <definedName name="_111_?____R3_t" localSheetId="6">#REF!</definedName>
    <definedName name="_111_?____R3_t" localSheetId="9">#REF!</definedName>
    <definedName name="_111_?____R3_t" localSheetId="5">#REF!</definedName>
    <definedName name="_111_?____R3_t" localSheetId="8">#REF!</definedName>
    <definedName name="_111_?____R3_t" localSheetId="3">#REF!</definedName>
    <definedName name="_111_?____R3_t" localSheetId="2">#REF!</definedName>
    <definedName name="_111_?____R3_t">#REF!</definedName>
    <definedName name="_111x1_">#N/A</definedName>
    <definedName name="_112x2_">#N/A</definedName>
    <definedName name="_113_?_컛?___i" localSheetId="13">#REF!</definedName>
    <definedName name="_113_?_컛?___i" localSheetId="10">#REF!</definedName>
    <definedName name="_113_?_컛?___i" localSheetId="12">#REF!</definedName>
    <definedName name="_113_?_컛?___i" localSheetId="15">#REF!</definedName>
    <definedName name="_113_?_컛?___i" localSheetId="11">#REF!</definedName>
    <definedName name="_113_?_컛?___i" localSheetId="14">#REF!</definedName>
    <definedName name="_113_?_컛?___i" localSheetId="7">#REF!</definedName>
    <definedName name="_113_?_컛?___i" localSheetId="4">#REF!</definedName>
    <definedName name="_113_?_컛?___i" localSheetId="6">#REF!</definedName>
    <definedName name="_113_?_컛?___i" localSheetId="9">#REF!</definedName>
    <definedName name="_113_?_컛?___i" localSheetId="5">#REF!</definedName>
    <definedName name="_113_?_컛?___i" localSheetId="8">#REF!</definedName>
    <definedName name="_113_?_컛?___i" localSheetId="3">#REF!</definedName>
    <definedName name="_113_?_컛?___i" localSheetId="2">#REF!</definedName>
    <definedName name="_113_?_컛?___i">#REF!</definedName>
    <definedName name="_113ÿ___S" hidden="1">#REF!</definedName>
    <definedName name="_114ÿ_0_S" hidden="1">#N/A</definedName>
    <definedName name="_116____S" hidden="1">#REF!</definedName>
    <definedName name="_117__0_S" hidden="1">#REF!</definedName>
    <definedName name="_12_AO¿a¹RA_A¡">#REF!</definedName>
    <definedName name="_121ÿ___S" localSheetId="13" hidden="1">#REF!</definedName>
    <definedName name="_121ÿ___S" localSheetId="10" hidden="1">#REF!</definedName>
    <definedName name="_121ÿ___S" localSheetId="12" hidden="1">#REF!</definedName>
    <definedName name="_121ÿ___S" localSheetId="15" hidden="1">#REF!</definedName>
    <definedName name="_121ÿ___S" localSheetId="11" hidden="1">#REF!</definedName>
    <definedName name="_121ÿ___S" localSheetId="14" hidden="1">#REF!</definedName>
    <definedName name="_121ÿ___S" localSheetId="7" hidden="1">#REF!</definedName>
    <definedName name="_121ÿ___S" localSheetId="4" hidden="1">#REF!</definedName>
    <definedName name="_121ÿ___S" localSheetId="6" hidden="1">#REF!</definedName>
    <definedName name="_121ÿ___S" localSheetId="9" hidden="1">#REF!</definedName>
    <definedName name="_121ÿ___S" localSheetId="5" hidden="1">#REF!</definedName>
    <definedName name="_121ÿ___S" localSheetId="8" hidden="1">#REF!</definedName>
    <definedName name="_121ÿ___S" localSheetId="3" hidden="1">#REF!</definedName>
    <definedName name="_121ÿ___S" localSheetId="2" hidden="1">#REF!</definedName>
    <definedName name="_121ÿ___S" hidden="1">#REF!</definedName>
    <definedName name="_122ÿ_0_S" localSheetId="13" hidden="1">#REF!</definedName>
    <definedName name="_122ÿ_0_S" localSheetId="10" hidden="1">#REF!</definedName>
    <definedName name="_122ÿ_0_S" localSheetId="12" hidden="1">#REF!</definedName>
    <definedName name="_122ÿ_0_S" localSheetId="15" hidden="1">#REF!</definedName>
    <definedName name="_122ÿ_0_S" localSheetId="11" hidden="1">#REF!</definedName>
    <definedName name="_122ÿ_0_S" localSheetId="14" hidden="1">#REF!</definedName>
    <definedName name="_122ÿ_0_S" localSheetId="7" hidden="1">#REF!</definedName>
    <definedName name="_122ÿ_0_S" localSheetId="4" hidden="1">#REF!</definedName>
    <definedName name="_122ÿ_0_S" localSheetId="6" hidden="1">#REF!</definedName>
    <definedName name="_122ÿ_0_S" localSheetId="9" hidden="1">#REF!</definedName>
    <definedName name="_122ÿ_0_S" localSheetId="5" hidden="1">#REF!</definedName>
    <definedName name="_122ÿ_0_S" localSheetId="8" hidden="1">#REF!</definedName>
    <definedName name="_122ÿ_0_S" localSheetId="3" hidden="1">#REF!</definedName>
    <definedName name="_122ÿ_0_S" localSheetId="2" hidden="1">#REF!</definedName>
    <definedName name="_122ÿ_0_S" hidden="1">#REF!</definedName>
    <definedName name="_125_?o?¡A¡iA" localSheetId="13">#REF!</definedName>
    <definedName name="_125_?o?¡A¡iA" localSheetId="10">#REF!</definedName>
    <definedName name="_125_?o?¡A¡iA" localSheetId="12">#REF!</definedName>
    <definedName name="_125_?o?¡A¡iA" localSheetId="15">#REF!</definedName>
    <definedName name="_125_?o?¡A¡iA" localSheetId="11">#REF!</definedName>
    <definedName name="_125_?o?¡A¡iA" localSheetId="14">#REF!</definedName>
    <definedName name="_125_?o?¡A¡iA" localSheetId="7">#REF!</definedName>
    <definedName name="_125_?o?¡A¡iA" localSheetId="4">#REF!</definedName>
    <definedName name="_125_?o?¡A¡iA" localSheetId="6">#REF!</definedName>
    <definedName name="_125_?o?¡A¡iA" localSheetId="9">#REF!</definedName>
    <definedName name="_125_?o?¡A¡iA" localSheetId="5">#REF!</definedName>
    <definedName name="_125_?o?¡A¡iA" localSheetId="8">#REF!</definedName>
    <definedName name="_125_?o?¡A¡iA" localSheetId="3">#REF!</definedName>
    <definedName name="_125_?o?¡A¡iA" localSheetId="2">#REF!</definedName>
    <definedName name="_125_?o?¡A¡iA">#REF!</definedName>
    <definedName name="_127_?o?¡A¡iB" localSheetId="13">#REF!</definedName>
    <definedName name="_127_?o?¡A¡iB" localSheetId="10">#REF!</definedName>
    <definedName name="_127_?o?¡A¡iB" localSheetId="12">#REF!</definedName>
    <definedName name="_127_?o?¡A¡iB" localSheetId="15">#REF!</definedName>
    <definedName name="_127_?o?¡A¡iB" localSheetId="11">#REF!</definedName>
    <definedName name="_127_?o?¡A¡iB" localSheetId="14">#REF!</definedName>
    <definedName name="_127_?o?¡A¡iB" localSheetId="7">#REF!</definedName>
    <definedName name="_127_?o?¡A¡iB" localSheetId="4">#REF!</definedName>
    <definedName name="_127_?o?¡A¡iB" localSheetId="6">#REF!</definedName>
    <definedName name="_127_?o?¡A¡iB" localSheetId="9">#REF!</definedName>
    <definedName name="_127_?o?¡A¡iB" localSheetId="5">#REF!</definedName>
    <definedName name="_127_?o?¡A¡iB" localSheetId="8">#REF!</definedName>
    <definedName name="_127_?o?¡A¡iB" localSheetId="3">#REF!</definedName>
    <definedName name="_127_?o?¡A¡iB" localSheetId="2">#REF!</definedName>
    <definedName name="_127_?o?¡A¡iB">#REF!</definedName>
    <definedName name="_127ㅁ" localSheetId="13">#REF!</definedName>
    <definedName name="_127ㅁ" localSheetId="10">#REF!</definedName>
    <definedName name="_127ㅁ" localSheetId="12">#REF!</definedName>
    <definedName name="_127ㅁ" localSheetId="15">#REF!</definedName>
    <definedName name="_127ㅁ" localSheetId="11">#REF!</definedName>
    <definedName name="_127ㅁ" localSheetId="14">#REF!</definedName>
    <definedName name="_127ㅁ" localSheetId="7">#REF!</definedName>
    <definedName name="_127ㅁ" localSheetId="4">#REF!</definedName>
    <definedName name="_127ㅁ" localSheetId="6">#REF!</definedName>
    <definedName name="_127ㅁ" localSheetId="9">#REF!</definedName>
    <definedName name="_127ㅁ" localSheetId="5">#REF!</definedName>
    <definedName name="_127ㅁ" localSheetId="8">#REF!</definedName>
    <definedName name="_127ㅁ" localSheetId="3">#REF!</definedName>
    <definedName name="_127ㅁ" localSheetId="2">#REF!</definedName>
    <definedName name="_127ㅁ">#REF!</definedName>
    <definedName name="_129_?ø?÷¡¾O¨uR" localSheetId="13">#REF!</definedName>
    <definedName name="_129_?ø?÷¡¾O¨uR" localSheetId="10">#REF!</definedName>
    <definedName name="_129_?ø?÷¡¾O¨uR" localSheetId="12">#REF!</definedName>
    <definedName name="_129_?ø?÷¡¾O¨uR" localSheetId="15">#REF!</definedName>
    <definedName name="_129_?ø?÷¡¾O¨uR" localSheetId="11">#REF!</definedName>
    <definedName name="_129_?ø?÷¡¾O¨uR" localSheetId="14">#REF!</definedName>
    <definedName name="_129_?ø?÷¡¾O¨uR" localSheetId="7">#REF!</definedName>
    <definedName name="_129_?ø?÷¡¾O¨uR" localSheetId="4">#REF!</definedName>
    <definedName name="_129_?ø?÷¡¾O¨uR" localSheetId="6">#REF!</definedName>
    <definedName name="_129_?ø?÷¡¾O¨uR" localSheetId="9">#REF!</definedName>
    <definedName name="_129_?ø?÷¡¾O¨uR" localSheetId="5">#REF!</definedName>
    <definedName name="_129_?ø?÷¡¾O¨uR" localSheetId="8">#REF!</definedName>
    <definedName name="_129_?ø?÷¡¾O¨uR" localSheetId="3">#REF!</definedName>
    <definedName name="_129_?ø?÷¡¾O¨uR" localSheetId="2">#REF!</definedName>
    <definedName name="_129_?ø?÷¡¾O¨uR">#REF!</definedName>
    <definedName name="_12bcrclcl10">#REF!</definedName>
    <definedName name="_13_0Print_A" localSheetId="13">#REF!</definedName>
    <definedName name="_13_0Print_A" localSheetId="10">#REF!</definedName>
    <definedName name="_13_0Print_A" localSheetId="12">#REF!</definedName>
    <definedName name="_13_0Print_A" localSheetId="15">#REF!</definedName>
    <definedName name="_13_0Print_A" localSheetId="11">#REF!</definedName>
    <definedName name="_13_0Print_A" localSheetId="14">#REF!</definedName>
    <definedName name="_13_0Print_A" localSheetId="7">#REF!</definedName>
    <definedName name="_13_0Print_A" localSheetId="4">#REF!</definedName>
    <definedName name="_13_0Print_A" localSheetId="6">#REF!</definedName>
    <definedName name="_13_0Print_A" localSheetId="9">#REF!</definedName>
    <definedName name="_13_0Print_A" localSheetId="5">#REF!</definedName>
    <definedName name="_13_0Print_A" localSheetId="8">#REF!</definedName>
    <definedName name="_13_0Print_A" localSheetId="3">#REF!</definedName>
    <definedName name="_13_0Print_A" localSheetId="2">#REF!</definedName>
    <definedName name="_13_0Print_A">#REF!</definedName>
    <definedName name="_13_0원">#N/A</definedName>
    <definedName name="_13__0_S" localSheetId="3" hidden="1">#REF!</definedName>
    <definedName name="_13__0_S" localSheetId="2" hidden="1">#REF!</definedName>
    <definedName name="_13__0_S" hidden="1">#REF!</definedName>
    <definedName name="_14_0Print_A">#N/A</definedName>
    <definedName name="_14_0PRINT_AREA" localSheetId="13">#REF!</definedName>
    <definedName name="_14_0PRINT_AREA" localSheetId="10">#REF!</definedName>
    <definedName name="_14_0PRINT_AREA" localSheetId="12">#REF!</definedName>
    <definedName name="_14_0PRINT_AREA" localSheetId="15">#REF!</definedName>
    <definedName name="_14_0PRINT_AREA" localSheetId="11">#REF!</definedName>
    <definedName name="_14_0PRINT_AREA" localSheetId="14">#REF!</definedName>
    <definedName name="_14_0PRINT_AREA" localSheetId="7">#REF!</definedName>
    <definedName name="_14_0PRINT_AREA" localSheetId="4">#REF!</definedName>
    <definedName name="_14_0PRINT_AREA" localSheetId="6">#REF!</definedName>
    <definedName name="_14_0PRINT_AREA" localSheetId="9">#REF!</definedName>
    <definedName name="_14_0PRINT_AREA" localSheetId="5">#REF!</definedName>
    <definedName name="_14_0PRINT_AREA" localSheetId="8">#REF!</definedName>
    <definedName name="_14_0PRINT_AREA" localSheetId="3">#REF!</definedName>
    <definedName name="_14_0PRINT_AREA" localSheetId="2">#REF!</definedName>
    <definedName name="_14_0PRINT_AREA">#REF!</definedName>
    <definedName name="_15_0PRINT_AREA">#N/A</definedName>
    <definedName name="_15_0원" localSheetId="13">#REF!</definedName>
    <definedName name="_15_0원" localSheetId="10">#REF!</definedName>
    <definedName name="_15_0원" localSheetId="12">#REF!</definedName>
    <definedName name="_15_0원" localSheetId="15">#REF!</definedName>
    <definedName name="_15_0원" localSheetId="11">#REF!</definedName>
    <definedName name="_15_0원" localSheetId="14">#REF!</definedName>
    <definedName name="_15_0원" localSheetId="7">#REF!</definedName>
    <definedName name="_15_0원" localSheetId="4">#REF!</definedName>
    <definedName name="_15_0원" localSheetId="6">#REF!</definedName>
    <definedName name="_15_0원" localSheetId="9">#REF!</definedName>
    <definedName name="_15_0원" localSheetId="5">#REF!</definedName>
    <definedName name="_15_0원" localSheetId="8">#REF!</definedName>
    <definedName name="_15_0원" localSheetId="3">#REF!</definedName>
    <definedName name="_15_0원" localSheetId="2">#REF!</definedName>
    <definedName name="_15_0원">#REF!</definedName>
    <definedName name="_16원">#REF!</definedName>
    <definedName name="_17Print_A">#REF!</definedName>
    <definedName name="_180ÿ___S" hidden="1">#REF!</definedName>
    <definedName name="_181ÿ_0_S" hidden="1">#REF!</definedName>
    <definedName name="_183__0_S" hidden="1">#REF!</definedName>
    <definedName name="_189____S" hidden="1">#REF!</definedName>
    <definedName name="_18PRINT_AREA">#REF!</definedName>
    <definedName name="_19_?" localSheetId="13">#REF!</definedName>
    <definedName name="_19_?" localSheetId="10">#REF!</definedName>
    <definedName name="_19_?" localSheetId="12">#REF!</definedName>
    <definedName name="_19_?" localSheetId="15">#REF!</definedName>
    <definedName name="_19_?" localSheetId="11">#REF!</definedName>
    <definedName name="_19_?" localSheetId="14">#REF!</definedName>
    <definedName name="_19_?" localSheetId="7">#REF!</definedName>
    <definedName name="_19_?" localSheetId="4">#REF!</definedName>
    <definedName name="_19_?" localSheetId="6">#REF!</definedName>
    <definedName name="_19_?" localSheetId="9">#REF!</definedName>
    <definedName name="_19_?" localSheetId="5">#REF!</definedName>
    <definedName name="_19_?" localSheetId="8">#REF!</definedName>
    <definedName name="_19_?" localSheetId="3">#REF!</definedName>
    <definedName name="_19_?" localSheetId="2">#REF!</definedName>
    <definedName name="_19_?">#REF!</definedName>
    <definedName name="_190__0_S" hidden="1">#REF!</definedName>
    <definedName name="_19KL_LN2">#N/A</definedName>
    <definedName name="_1Ａ４_" localSheetId="13">#REF!</definedName>
    <definedName name="_1Ａ４_" localSheetId="10">#REF!</definedName>
    <definedName name="_1Ａ４_" localSheetId="12">#REF!</definedName>
    <definedName name="_1Ａ４_" localSheetId="15">#REF!</definedName>
    <definedName name="_1Ａ４_" localSheetId="11">#REF!</definedName>
    <definedName name="_1Ａ４_" localSheetId="14">#REF!</definedName>
    <definedName name="_1Ａ４_" localSheetId="7">#REF!</definedName>
    <definedName name="_1Ａ４_" localSheetId="4">#REF!</definedName>
    <definedName name="_1Ａ４_" localSheetId="6">#REF!</definedName>
    <definedName name="_1Ａ４_" localSheetId="9">#REF!</definedName>
    <definedName name="_1Ａ４_" localSheetId="5">#REF!</definedName>
    <definedName name="_1Ａ４_" localSheetId="8">#REF!</definedName>
    <definedName name="_1Ａ４_" localSheetId="3">#REF!</definedName>
    <definedName name="_1Ａ４_" localSheetId="2">#REF!</definedName>
    <definedName name="_1Ａ４_">#REF!</definedName>
    <definedName name="_1PP">NA()</definedName>
    <definedName name="_2" localSheetId="3">#REF!</definedName>
    <definedName name="_2" localSheetId="2">#REF!</definedName>
    <definedName name="_2">#REF!</definedName>
    <definedName name="_2_">#REF!</definedName>
    <definedName name="_20_??7">#REF!</definedName>
    <definedName name="_2¼¿¸_Ä" hidden="1">#REF!</definedName>
    <definedName name="_21_?__POINT">#N/A</definedName>
    <definedName name="_214DW11_" localSheetId="13">BlankMacro1</definedName>
    <definedName name="_214DW11_" localSheetId="10">BlankMacro1</definedName>
    <definedName name="_214DW11_" localSheetId="12">BlankMacro1</definedName>
    <definedName name="_214DW11_" localSheetId="15">BlankMacro1</definedName>
    <definedName name="_214DW11_" localSheetId="11">BlankMacro1</definedName>
    <definedName name="_214DW11_" localSheetId="14">BlankMacro1</definedName>
    <definedName name="_214DW11_" localSheetId="7">BlankMacro1</definedName>
    <definedName name="_214DW11_" localSheetId="4">BlankMacro1</definedName>
    <definedName name="_214DW11_" localSheetId="6">BlankMacro1</definedName>
    <definedName name="_214DW11_" localSheetId="9">BlankMacro1</definedName>
    <definedName name="_214DW11_" localSheetId="5">BlankMacro1</definedName>
    <definedName name="_214DW11_" localSheetId="8">BlankMacro1</definedName>
    <definedName name="_214DW11_" localSheetId="0">BlankMacro1</definedName>
    <definedName name="_214DW11_" localSheetId="3">BlankMacro1</definedName>
    <definedName name="_214DW11_" localSheetId="2">BlankMacro1</definedName>
    <definedName name="_214DW11_" localSheetId="1">BlankMacro1</definedName>
    <definedName name="_214DW11_">BlankMacro1</definedName>
    <definedName name="_22_?_컛?___i" localSheetId="13">#REF!</definedName>
    <definedName name="_22_?_컛?___i" localSheetId="10">#REF!</definedName>
    <definedName name="_22_?_컛?___i" localSheetId="12">#REF!</definedName>
    <definedName name="_22_?_컛?___i" localSheetId="15">#REF!</definedName>
    <definedName name="_22_?_컛?___i" localSheetId="11">#REF!</definedName>
    <definedName name="_22_?_컛?___i" localSheetId="14">#REF!</definedName>
    <definedName name="_22_?_컛?___i" localSheetId="7">#REF!</definedName>
    <definedName name="_22_?_컛?___i" localSheetId="4">#REF!</definedName>
    <definedName name="_22_?_컛?___i" localSheetId="6">#REF!</definedName>
    <definedName name="_22_?_컛?___i" localSheetId="9">#REF!</definedName>
    <definedName name="_22_?_컛?___i" localSheetId="5">#REF!</definedName>
    <definedName name="_22_?_컛?___i" localSheetId="8">#REF!</definedName>
    <definedName name="_22_?_컛?___i" localSheetId="3">#REF!</definedName>
    <definedName name="_22_?_컛?___i" localSheetId="2">#REF!</definedName>
    <definedName name="_22_?_컛?___i">#REF!</definedName>
    <definedName name="_223k113_" localSheetId="13">{"구분",0,"Auto","Auto","";"발의부서",0,"Auto","Auto",""}</definedName>
    <definedName name="_223k113_" localSheetId="10">{"구분",0,"Auto","Auto","";"발의부서",0,"Auto","Auto",""}</definedName>
    <definedName name="_223k113_" localSheetId="12">{"구분",0,"Auto","Auto","";"발의부서",0,"Auto","Auto",""}</definedName>
    <definedName name="_223k113_" localSheetId="15">{"구분",0,"Auto","Auto","";"발의부서",0,"Auto","Auto",""}</definedName>
    <definedName name="_223k113_" localSheetId="11">{"구분",0,"Auto","Auto","";"발의부서",0,"Auto","Auto",""}</definedName>
    <definedName name="_223k113_" localSheetId="14">{"구분",0,"Auto","Auto","";"발의부서",0,"Auto","Auto",""}</definedName>
    <definedName name="_223k113_" localSheetId="7">{"구분",0,"Auto","Auto","";"발의부서",0,"Auto","Auto",""}</definedName>
    <definedName name="_223k113_" localSheetId="4">{"구분",0,"Auto","Auto","";"발의부서",0,"Auto","Auto",""}</definedName>
    <definedName name="_223k113_" localSheetId="6">{"구분",0,"Auto","Auto","";"발의부서",0,"Auto","Auto",""}</definedName>
    <definedName name="_223k113_" localSheetId="9">{"구분",0,"Auto","Auto","";"발의부서",0,"Auto","Auto",""}</definedName>
    <definedName name="_223k113_" localSheetId="5">{"구분",0,"Auto","Auto","";"발의부서",0,"Auto","Auto",""}</definedName>
    <definedName name="_223k113_" localSheetId="8">{"구분",0,"Auto","Auto","";"발의부서",0,"Auto","Auto",""}</definedName>
    <definedName name="_223k113_" localSheetId="3">{"구분",0,"Auto","Auto","";"발의부서",0,"Auto","Auto",""}</definedName>
    <definedName name="_223k113_" localSheetId="2">{"구분",0,"Auto","Auto","";"발의부서",0,"Auto","Auto",""}</definedName>
    <definedName name="_223k113_" localSheetId="1">{"구분",0,"Auto","Auto","";"발의부서",0,"Auto","Auto",""}</definedName>
    <definedName name="_223k113_">{"구분",0,"Auto","Auto","";"발의부서",0,"Auto","Auto",""}</definedName>
    <definedName name="_23_?­땤2">#N/A</definedName>
    <definedName name="_24_?­땤a">#N/A</definedName>
    <definedName name="_25_?­땤b">#N/A</definedName>
    <definedName name="_26_?쨲?f">#REF!</definedName>
    <definedName name="_27_?춑_TOTAL">#N/A</definedName>
    <definedName name="_28_?춮t2">#N/A</definedName>
    <definedName name="_29_?춮ta">#N/A</definedName>
    <definedName name="_2PP">#N/A</definedName>
    <definedName name="_3_">#REF!</definedName>
    <definedName name="_3_?">"SQRT"</definedName>
    <definedName name="_3___0" localSheetId="13">#REF!</definedName>
    <definedName name="_3___0" localSheetId="10">#REF!</definedName>
    <definedName name="_3___0" localSheetId="12">#REF!</definedName>
    <definedName name="_3___0" localSheetId="15">#REF!</definedName>
    <definedName name="_3___0" localSheetId="11">#REF!</definedName>
    <definedName name="_3___0" localSheetId="14">#REF!</definedName>
    <definedName name="_3___0" localSheetId="7">#REF!</definedName>
    <definedName name="_3___0" localSheetId="4">#REF!</definedName>
    <definedName name="_3___0" localSheetId="6">#REF!</definedName>
    <definedName name="_3___0" localSheetId="9">#REF!</definedName>
    <definedName name="_3___0" localSheetId="5">#REF!</definedName>
    <definedName name="_3___0" localSheetId="8">#REF!</definedName>
    <definedName name="_3___0">#REF!</definedName>
    <definedName name="_30_?춮tb">#N/A</definedName>
    <definedName name="_30ÿ___S" hidden="1">#REF!</definedName>
    <definedName name="_3¼¿¸_Ä" hidden="1">#REF!</definedName>
    <definedName name="_31¿¹_êÃÑ°ý½ÃÆ_¼³ONLY">#N/A</definedName>
    <definedName name="_31ÿ_0_S" hidden="1">#REF!</definedName>
    <definedName name="_32±â¾È°">#N/A</definedName>
    <definedName name="_33´A_´A" localSheetId="13">#REF!</definedName>
    <definedName name="_33´A_´A" localSheetId="10">#REF!</definedName>
    <definedName name="_33´A_´A" localSheetId="12">#REF!</definedName>
    <definedName name="_33´A_´A" localSheetId="15">#REF!</definedName>
    <definedName name="_33´A_´A" localSheetId="11">#REF!</definedName>
    <definedName name="_33´A_´A" localSheetId="14">#REF!</definedName>
    <definedName name="_33´A_´A" localSheetId="7">#REF!</definedName>
    <definedName name="_33´A_´A" localSheetId="4">#REF!</definedName>
    <definedName name="_33´A_´A" localSheetId="6">#REF!</definedName>
    <definedName name="_33´A_´A" localSheetId="9">#REF!</definedName>
    <definedName name="_33´A_´A" localSheetId="5">#REF!</definedName>
    <definedName name="_33´A_´A" localSheetId="8">#REF!</definedName>
    <definedName name="_33´A_´A" localSheetId="3">#REF!</definedName>
    <definedName name="_33´A_´A" localSheetId="2">#REF!</definedName>
    <definedName name="_33´A_´A">#REF!</definedName>
    <definedName name="_33±â¾ÈÀ">#N/A</definedName>
    <definedName name="_34____S" hidden="1">#REF!</definedName>
    <definedName name="_34¤_¤" localSheetId="13">#REF!</definedName>
    <definedName name="_34¤_¤" localSheetId="10">#REF!</definedName>
    <definedName name="_34¤_¤" localSheetId="12">#REF!</definedName>
    <definedName name="_34¤_¤" localSheetId="15">#REF!</definedName>
    <definedName name="_34¤_¤" localSheetId="11">#REF!</definedName>
    <definedName name="_34¤_¤" localSheetId="14">#REF!</definedName>
    <definedName name="_34¤_¤" localSheetId="7">#REF!</definedName>
    <definedName name="_34¤_¤" localSheetId="4">#REF!</definedName>
    <definedName name="_34¤_¤" localSheetId="6">#REF!</definedName>
    <definedName name="_34¤_¤" localSheetId="9">#REF!</definedName>
    <definedName name="_34¤_¤" localSheetId="5">#REF!</definedName>
    <definedName name="_34¤_¤" localSheetId="8">#REF!</definedName>
    <definedName name="_34¤_¤" localSheetId="3">#REF!</definedName>
    <definedName name="_34¤_¤" localSheetId="2">#REF!</definedName>
    <definedName name="_34¤_¤">#REF!</definedName>
    <definedName name="_34±âÁ¸Â÷¹_Á_Á¡">#N/A</definedName>
    <definedName name="_35__0_S" hidden="1">#REF!</definedName>
    <definedName name="_35±â¾È°" localSheetId="13">#REF!</definedName>
    <definedName name="_35±â¾È°" localSheetId="10">#REF!</definedName>
    <definedName name="_35±â¾È°" localSheetId="12">#REF!</definedName>
    <definedName name="_35±â¾È°" localSheetId="15">#REF!</definedName>
    <definedName name="_35±â¾È°" localSheetId="11">#REF!</definedName>
    <definedName name="_35±â¾È°" localSheetId="14">#REF!</definedName>
    <definedName name="_35±â¾È°" localSheetId="7">#REF!</definedName>
    <definedName name="_35±â¾È°" localSheetId="4">#REF!</definedName>
    <definedName name="_35±â¾È°" localSheetId="6">#REF!</definedName>
    <definedName name="_35±â¾È°" localSheetId="9">#REF!</definedName>
    <definedName name="_35±â¾È°" localSheetId="5">#REF!</definedName>
    <definedName name="_35±â¾È°" localSheetId="8">#REF!</definedName>
    <definedName name="_35±â¾È°" localSheetId="3">#REF!</definedName>
    <definedName name="_35±â¾È°" localSheetId="2">#REF!</definedName>
    <definedName name="_35±â¾È°">#REF!</definedName>
    <definedName name="_35±aA¸A÷¹RA_A¡">#N/A</definedName>
    <definedName name="_3534_DX">#N/A</definedName>
    <definedName name="_36_???2" localSheetId="13">#REF!</definedName>
    <definedName name="_36_???2" localSheetId="10">#REF!</definedName>
    <definedName name="_36_???2" localSheetId="12">#REF!</definedName>
    <definedName name="_36_???2" localSheetId="15">#REF!</definedName>
    <definedName name="_36_???2" localSheetId="11">#REF!</definedName>
    <definedName name="_36_???2" localSheetId="14">#REF!</definedName>
    <definedName name="_36_???2" localSheetId="7">#REF!</definedName>
    <definedName name="_36_???2" localSheetId="4">#REF!</definedName>
    <definedName name="_36_???2" localSheetId="6">#REF!</definedName>
    <definedName name="_36_???2" localSheetId="9">#REF!</definedName>
    <definedName name="_36_???2" localSheetId="5">#REF!</definedName>
    <definedName name="_36_???2" localSheetId="8">#REF!</definedName>
    <definedName name="_36_???2" localSheetId="3">#REF!</definedName>
    <definedName name="_36_???2" localSheetId="2">#REF!</definedName>
    <definedName name="_36_???2">#REF!</definedName>
    <definedName name="_36´_ì_´_ì">#N/A</definedName>
    <definedName name="_36±â¾ÈÀ" localSheetId="13">#REF!</definedName>
    <definedName name="_36±â¾ÈÀ" localSheetId="10">#REF!</definedName>
    <definedName name="_36±â¾ÈÀ" localSheetId="12">#REF!</definedName>
    <definedName name="_36±â¾ÈÀ" localSheetId="15">#REF!</definedName>
    <definedName name="_36±â¾ÈÀ" localSheetId="11">#REF!</definedName>
    <definedName name="_36±â¾ÈÀ" localSheetId="14">#REF!</definedName>
    <definedName name="_36±â¾ÈÀ" localSheetId="7">#REF!</definedName>
    <definedName name="_36±â¾ÈÀ" localSheetId="4">#REF!</definedName>
    <definedName name="_36±â¾ÈÀ" localSheetId="6">#REF!</definedName>
    <definedName name="_36±â¾ÈÀ" localSheetId="9">#REF!</definedName>
    <definedName name="_36±â¾ÈÀ" localSheetId="5">#REF!</definedName>
    <definedName name="_36±â¾ÈÀ" localSheetId="8">#REF!</definedName>
    <definedName name="_36±â¾ÈÀ" localSheetId="3">#REF!</definedName>
    <definedName name="_36±â¾ÈÀ" localSheetId="2">#REF!</definedName>
    <definedName name="_36±â¾ÈÀ">#REF!</definedName>
    <definedName name="_37´A_´A">#N/A</definedName>
    <definedName name="_38¤_¤">#N/A</definedName>
    <definedName name="_39_0" localSheetId="3">#REF!</definedName>
    <definedName name="_39_0" localSheetId="2">#REF!</definedName>
    <definedName name="_39_0">#REF!</definedName>
    <definedName name="_4_">#REF!</definedName>
    <definedName name="_4___0Print_Area">#REF!</definedName>
    <definedName name="_41_0">#REF!</definedName>
    <definedName name="_42_0" localSheetId="13">#REF!</definedName>
    <definedName name="_42_0" localSheetId="10">#REF!</definedName>
    <definedName name="_42_0" localSheetId="12">#REF!</definedName>
    <definedName name="_42_0" localSheetId="15">#REF!</definedName>
    <definedName name="_42_0" localSheetId="11">#REF!</definedName>
    <definedName name="_42_0" localSheetId="14">#REF!</definedName>
    <definedName name="_42_0" localSheetId="7">#REF!</definedName>
    <definedName name="_42_0" localSheetId="4">#REF!</definedName>
    <definedName name="_42_0" localSheetId="6">#REF!</definedName>
    <definedName name="_42_0" localSheetId="9">#REF!</definedName>
    <definedName name="_42_0" localSheetId="5">#REF!</definedName>
    <definedName name="_42_0" localSheetId="8">#REF!</definedName>
    <definedName name="_42_0" localSheetId="3">#REF!</definedName>
    <definedName name="_42_0" localSheetId="2">#REF!</definedName>
    <definedName name="_42_0">#REF!</definedName>
    <definedName name="_45_01">#N/A</definedName>
    <definedName name="_46_02">#N/A</definedName>
    <definedName name="_47_03">#N/A</definedName>
    <definedName name="_48_04">#N/A</definedName>
    <definedName name="_49_05">#N/A</definedName>
    <definedName name="_4MX">#N/A</definedName>
    <definedName name="_5_" localSheetId="3">#REF!</definedName>
    <definedName name="_5_" localSheetId="2">#REF!</definedName>
    <definedName name="_5_">#REF!</definedName>
    <definedName name="_5_?">"SQRT"</definedName>
    <definedName name="_5_±aA¸A÷¹RA_A¡" localSheetId="13">#REF!</definedName>
    <definedName name="_5_±aA¸A÷¹RA_A¡" localSheetId="10">#REF!</definedName>
    <definedName name="_5_±aA¸A÷¹RA_A¡" localSheetId="12">#REF!</definedName>
    <definedName name="_5_±aA¸A÷¹RA_A¡" localSheetId="15">#REF!</definedName>
    <definedName name="_5_±aA¸A÷¹RA_A¡" localSheetId="11">#REF!</definedName>
    <definedName name="_5_±aA¸A÷¹RA_A¡" localSheetId="14">#REF!</definedName>
    <definedName name="_5_±aA¸A÷¹RA_A¡" localSheetId="7">#REF!</definedName>
    <definedName name="_5_±aA¸A÷¹RA_A¡" localSheetId="4">#REF!</definedName>
    <definedName name="_5_±aA¸A÷¹RA_A¡" localSheetId="6">#REF!</definedName>
    <definedName name="_5_±aA¸A÷¹RA_A¡" localSheetId="9">#REF!</definedName>
    <definedName name="_5_±aA¸A÷¹RA_A¡" localSheetId="5">#REF!</definedName>
    <definedName name="_5_±aA¸A÷¹RA_A¡" localSheetId="8">#REF!</definedName>
    <definedName name="_5_±aA¸A÷¹RA_A¡">#REF!</definedName>
    <definedName name="_50_06">#N/A</definedName>
    <definedName name="_51_0ㅁ">#N/A</definedName>
    <definedName name="_52_??94" localSheetId="13">#REF!</definedName>
    <definedName name="_52_??94" localSheetId="10">#REF!</definedName>
    <definedName name="_52_??94" localSheetId="12">#REF!</definedName>
    <definedName name="_52_??94" localSheetId="15">#REF!</definedName>
    <definedName name="_52_??94" localSheetId="11">#REF!</definedName>
    <definedName name="_52_??94" localSheetId="14">#REF!</definedName>
    <definedName name="_52_??94" localSheetId="7">#REF!</definedName>
    <definedName name="_52_??94" localSheetId="4">#REF!</definedName>
    <definedName name="_52_??94" localSheetId="6">#REF!</definedName>
    <definedName name="_52_??94" localSheetId="9">#REF!</definedName>
    <definedName name="_52_??94" localSheetId="5">#REF!</definedName>
    <definedName name="_52_??94" localSheetId="8">#REF!</definedName>
    <definedName name="_52_??94" localSheetId="3">#REF!</definedName>
    <definedName name="_52_??94" localSheetId="2">#REF!</definedName>
    <definedName name="_52_??94">#REF!</definedName>
    <definedName name="_52_0엉댜">#N/A</definedName>
    <definedName name="_53_??95" localSheetId="13">#REF!</definedName>
    <definedName name="_53_??95" localSheetId="10">#REF!</definedName>
    <definedName name="_53_??95" localSheetId="12">#REF!</definedName>
    <definedName name="_53_??95" localSheetId="15">#REF!</definedName>
    <definedName name="_53_??95" localSheetId="11">#REF!</definedName>
    <definedName name="_53_??95" localSheetId="14">#REF!</definedName>
    <definedName name="_53_??95" localSheetId="7">#REF!</definedName>
    <definedName name="_53_??95" localSheetId="4">#REF!</definedName>
    <definedName name="_53_??95" localSheetId="6">#REF!</definedName>
    <definedName name="_53_??95" localSheetId="9">#REF!</definedName>
    <definedName name="_53_??95" localSheetId="5">#REF!</definedName>
    <definedName name="_53_??95" localSheetId="8">#REF!</definedName>
    <definedName name="_53_??95" localSheetId="3">#REF!</definedName>
    <definedName name="_53_??95" localSheetId="2">#REF!</definedName>
    <definedName name="_53_??95">#REF!</definedName>
    <definedName name="_53_0투">#N/A</definedName>
    <definedName name="_53k113_" localSheetId="13">{"구분",0,"Auto","Auto","";"발의부서",0,"Auto","Auto",""}</definedName>
    <definedName name="_53k113_" localSheetId="10">{"구분",0,"Auto","Auto","";"발의부서",0,"Auto","Auto",""}</definedName>
    <definedName name="_53k113_" localSheetId="12">{"구분",0,"Auto","Auto","";"발의부서",0,"Auto","Auto",""}</definedName>
    <definedName name="_53k113_" localSheetId="15">{"구분",0,"Auto","Auto","";"발의부서",0,"Auto","Auto",""}</definedName>
    <definedName name="_53k113_" localSheetId="11">{"구분",0,"Auto","Auto","";"발의부서",0,"Auto","Auto",""}</definedName>
    <definedName name="_53k113_" localSheetId="14">{"구분",0,"Auto","Auto","";"발의부서",0,"Auto","Auto",""}</definedName>
    <definedName name="_53k113_" localSheetId="7">{"구분",0,"Auto","Auto","";"발의부서",0,"Auto","Auto",""}</definedName>
    <definedName name="_53k113_" localSheetId="4">{"구분",0,"Auto","Auto","";"발의부서",0,"Auto","Auto",""}</definedName>
    <definedName name="_53k113_" localSheetId="6">{"구분",0,"Auto","Auto","";"발의부서",0,"Auto","Auto",""}</definedName>
    <definedName name="_53k113_" localSheetId="9">{"구분",0,"Auto","Auto","";"발의부서",0,"Auto","Auto",""}</definedName>
    <definedName name="_53k113_" localSheetId="5">{"구분",0,"Auto","Auto","";"발의부서",0,"Auto","Auto",""}</definedName>
    <definedName name="_53k113_" localSheetId="8">{"구분",0,"Auto","Auto","";"발의부서",0,"Auto","Auto",""}</definedName>
    <definedName name="_53k113_" localSheetId="3">{"구분",0,"Auto","Auto","";"발의부서",0,"Auto","Auto",""}</definedName>
    <definedName name="_53k113_" localSheetId="2">{"구분",0,"Auto","Auto","";"발의부서",0,"Auto","Auto",""}</definedName>
    <definedName name="_53k113_" localSheetId="1">{"구분",0,"Auto","Auto","";"발의부서",0,"Auto","Auto",""}</definedName>
    <definedName name="_53k113_">{"구분",0,"Auto","Auto","";"발의부서",0,"Auto","Auto",""}</definedName>
    <definedName name="_54_??96" localSheetId="13">#REF!</definedName>
    <definedName name="_54_??96" localSheetId="10">#REF!</definedName>
    <definedName name="_54_??96" localSheetId="12">#REF!</definedName>
    <definedName name="_54_??96" localSheetId="15">#REF!</definedName>
    <definedName name="_54_??96" localSheetId="11">#REF!</definedName>
    <definedName name="_54_??96" localSheetId="14">#REF!</definedName>
    <definedName name="_54_??96" localSheetId="7">#REF!</definedName>
    <definedName name="_54_??96" localSheetId="4">#REF!</definedName>
    <definedName name="_54_??96" localSheetId="6">#REF!</definedName>
    <definedName name="_54_??96" localSheetId="9">#REF!</definedName>
    <definedName name="_54_??96" localSheetId="5">#REF!</definedName>
    <definedName name="_54_??96" localSheetId="8">#REF!</definedName>
    <definedName name="_54_??96" localSheetId="3">#REF!</definedName>
    <definedName name="_54_??96" localSheetId="2">#REF!</definedName>
    <definedName name="_54_??96">#REF!</definedName>
    <definedName name="_54_0항">#N/A</definedName>
    <definedName name="_55_??97" localSheetId="13">#REF!</definedName>
    <definedName name="_55_??97" localSheetId="10">#REF!</definedName>
    <definedName name="_55_??97" localSheetId="12">#REF!</definedName>
    <definedName name="_55_??97" localSheetId="15">#REF!</definedName>
    <definedName name="_55_??97" localSheetId="11">#REF!</definedName>
    <definedName name="_55_??97" localSheetId="14">#REF!</definedName>
    <definedName name="_55_??97" localSheetId="7">#REF!</definedName>
    <definedName name="_55_??97" localSheetId="4">#REF!</definedName>
    <definedName name="_55_??97" localSheetId="6">#REF!</definedName>
    <definedName name="_55_??97" localSheetId="9">#REF!</definedName>
    <definedName name="_55_??97" localSheetId="5">#REF!</definedName>
    <definedName name="_55_??97" localSheetId="8">#REF!</definedName>
    <definedName name="_55_??97" localSheetId="3">#REF!</definedName>
    <definedName name="_55_??97" localSheetId="2">#REF!</definedName>
    <definedName name="_55_??97">#REF!</definedName>
    <definedName name="_55_0항">#N/A</definedName>
    <definedName name="_56_0bcrclcl100rtr">#N/A</definedName>
    <definedName name="_57_0Crite">#N/A</definedName>
    <definedName name="_57ÿ_0_S" hidden="1">#REF!</definedName>
    <definedName name="_58_??abs" localSheetId="13">#REF!</definedName>
    <definedName name="_58_??abs" localSheetId="10">#REF!</definedName>
    <definedName name="_58_??abs" localSheetId="12">#REF!</definedName>
    <definedName name="_58_??abs" localSheetId="15">#REF!</definedName>
    <definedName name="_58_??abs" localSheetId="11">#REF!</definedName>
    <definedName name="_58_??abs" localSheetId="14">#REF!</definedName>
    <definedName name="_58_??abs" localSheetId="7">#REF!</definedName>
    <definedName name="_58_??abs" localSheetId="4">#REF!</definedName>
    <definedName name="_58_??abs" localSheetId="6">#REF!</definedName>
    <definedName name="_58_??abs" localSheetId="9">#REF!</definedName>
    <definedName name="_58_??abs" localSheetId="5">#REF!</definedName>
    <definedName name="_58_??abs" localSheetId="8">#REF!</definedName>
    <definedName name="_58_??abs" localSheetId="3">#REF!</definedName>
    <definedName name="_58_??abs" localSheetId="2">#REF!</definedName>
    <definedName name="_58_??abs">#REF!</definedName>
    <definedName name="_58_0Extr">#N/A</definedName>
    <definedName name="_59_??B" localSheetId="13">#REF!</definedName>
    <definedName name="_59_??B" localSheetId="10">#REF!</definedName>
    <definedName name="_59_??B" localSheetId="12">#REF!</definedName>
    <definedName name="_59_??B" localSheetId="15">#REF!</definedName>
    <definedName name="_59_??B" localSheetId="11">#REF!</definedName>
    <definedName name="_59_??B" localSheetId="14">#REF!</definedName>
    <definedName name="_59_??B" localSheetId="7">#REF!</definedName>
    <definedName name="_59_??B" localSheetId="4">#REF!</definedName>
    <definedName name="_59_??B" localSheetId="6">#REF!</definedName>
    <definedName name="_59_??B" localSheetId="9">#REF!</definedName>
    <definedName name="_59_??B" localSheetId="5">#REF!</definedName>
    <definedName name="_59_??B" localSheetId="8">#REF!</definedName>
    <definedName name="_59_??B" localSheetId="3">#REF!</definedName>
    <definedName name="_59_??B" localSheetId="2">#REF!</definedName>
    <definedName name="_59_??B">#REF!</definedName>
    <definedName name="_59¼¿¸_Ä" localSheetId="13" hidden="1">#REF!</definedName>
    <definedName name="_59¼¿¸_Ä" localSheetId="10" hidden="1">#REF!</definedName>
    <definedName name="_59¼¿¸_Ä" localSheetId="12" hidden="1">#REF!</definedName>
    <definedName name="_59¼¿¸_Ä" localSheetId="15" hidden="1">#REF!</definedName>
    <definedName name="_59¼¿¸_Ä" localSheetId="11" hidden="1">#REF!</definedName>
    <definedName name="_59¼¿¸_Ä" localSheetId="14" hidden="1">#REF!</definedName>
    <definedName name="_59¼¿¸_Ä" localSheetId="7" hidden="1">#REF!</definedName>
    <definedName name="_59¼¿¸_Ä" localSheetId="4" hidden="1">#REF!</definedName>
    <definedName name="_59¼¿¸_Ä" localSheetId="6" hidden="1">#REF!</definedName>
    <definedName name="_59¼¿¸_Ä" localSheetId="9" hidden="1">#REF!</definedName>
    <definedName name="_59¼¿¸_Ä" localSheetId="5" hidden="1">#REF!</definedName>
    <definedName name="_59¼¿¸_Ä" localSheetId="8" hidden="1">#REF!</definedName>
    <definedName name="_59¼¿¸_Ä" localSheetId="3" hidden="1">#REF!</definedName>
    <definedName name="_59¼¿¸_Ä" localSheetId="2" hidden="1">#REF!</definedName>
    <definedName name="_59¼¿¸_Ä" hidden="1">#REF!</definedName>
    <definedName name="_59k113_" localSheetId="13">{"구분",0,"Auto","Auto","";"발의부서",0,"Auto","Auto",""}</definedName>
    <definedName name="_59k113_" localSheetId="10">{"구분",0,"Auto","Auto","";"발의부서",0,"Auto","Auto",""}</definedName>
    <definedName name="_59k113_" localSheetId="12">{"구분",0,"Auto","Auto","";"발의부서",0,"Auto","Auto",""}</definedName>
    <definedName name="_59k113_" localSheetId="15">{"구분",0,"Auto","Auto","";"발의부서",0,"Auto","Auto",""}</definedName>
    <definedName name="_59k113_" localSheetId="11">{"구분",0,"Auto","Auto","";"발의부서",0,"Auto","Auto",""}</definedName>
    <definedName name="_59k113_" localSheetId="14">{"구분",0,"Auto","Auto","";"발의부서",0,"Auto","Auto",""}</definedName>
    <definedName name="_59k113_" localSheetId="7">{"구분",0,"Auto","Auto","";"발의부서",0,"Auto","Auto",""}</definedName>
    <definedName name="_59k113_" localSheetId="4">{"구분",0,"Auto","Auto","";"발의부서",0,"Auto","Auto",""}</definedName>
    <definedName name="_59k113_" localSheetId="6">{"구분",0,"Auto","Auto","";"발의부서",0,"Auto","Auto",""}</definedName>
    <definedName name="_59k113_" localSheetId="9">{"구분",0,"Auto","Auto","";"발의부서",0,"Auto","Auto",""}</definedName>
    <definedName name="_59k113_" localSheetId="5">{"구분",0,"Auto","Auto","";"발의부서",0,"Auto","Auto",""}</definedName>
    <definedName name="_59k113_" localSheetId="8">{"구분",0,"Auto","Auto","";"발의부서",0,"Auto","Auto",""}</definedName>
    <definedName name="_59k113_" localSheetId="3">{"구분",0,"Auto","Auto","";"발의부서",0,"Auto","Auto",""}</definedName>
    <definedName name="_59k113_" localSheetId="2">{"구분",0,"Auto","Auto","";"발의부서",0,"Auto","Auto",""}</definedName>
    <definedName name="_59k113_" localSheetId="1">{"구분",0,"Auto","Auto","";"발의부서",0,"Auto","Auto",""}</definedName>
    <definedName name="_59k113_">{"구분",0,"Auto","Auto","";"발의부서",0,"Auto","Auto",""}</definedName>
    <definedName name="_5öIAO_Æi" localSheetId="13">#REF!</definedName>
    <definedName name="_5öIAO_Æi" localSheetId="10">#REF!</definedName>
    <definedName name="_5öIAO_Æi" localSheetId="12">#REF!</definedName>
    <definedName name="_5öIAO_Æi" localSheetId="15">#REF!</definedName>
    <definedName name="_5öIAO_Æi" localSheetId="11">#REF!</definedName>
    <definedName name="_5öIAO_Æi" localSheetId="14">#REF!</definedName>
    <definedName name="_5öIAO_Æi" localSheetId="7">#REF!</definedName>
    <definedName name="_5öIAO_Æi" localSheetId="4">#REF!</definedName>
    <definedName name="_5öIAO_Æi" localSheetId="6">#REF!</definedName>
    <definedName name="_5öIAO_Æi" localSheetId="9">#REF!</definedName>
    <definedName name="_5öIAO_Æi" localSheetId="5">#REF!</definedName>
    <definedName name="_5öIAO_Æi" localSheetId="8">#REF!</definedName>
    <definedName name="_5öIAO_Æi" localSheetId="3">#REF!</definedName>
    <definedName name="_5öIAO_Æi" localSheetId="2">#REF!</definedName>
    <definedName name="_5öIAO_Æi">#REF!</definedName>
    <definedName name="_6___0">#REF!</definedName>
    <definedName name="_60_1">#REF!</definedName>
    <definedName name="_60__0_S" hidden="1">#REF!</definedName>
    <definedName name="_61_??cost" localSheetId="13">#REF!</definedName>
    <definedName name="_61_??cost" localSheetId="10">#REF!</definedName>
    <definedName name="_61_??cost" localSheetId="12">#REF!</definedName>
    <definedName name="_61_??cost" localSheetId="15">#REF!</definedName>
    <definedName name="_61_??cost" localSheetId="11">#REF!</definedName>
    <definedName name="_61_??cost" localSheetId="14">#REF!</definedName>
    <definedName name="_61_??cost" localSheetId="7">#REF!</definedName>
    <definedName name="_61_??cost" localSheetId="4">#REF!</definedName>
    <definedName name="_61_??cost" localSheetId="6">#REF!</definedName>
    <definedName name="_61_??cost" localSheetId="9">#REF!</definedName>
    <definedName name="_61_??cost" localSheetId="5">#REF!</definedName>
    <definedName name="_61_??cost" localSheetId="8">#REF!</definedName>
    <definedName name="_61_??cost" localSheetId="3">#REF!</definedName>
    <definedName name="_61_??cost" localSheetId="2">#REF!</definedName>
    <definedName name="_61_??cost">#REF!</definedName>
    <definedName name="_61_11A01K" localSheetId="13">#REF!</definedName>
    <definedName name="_61_11A01K" localSheetId="10">#REF!</definedName>
    <definedName name="_61_11A01K" localSheetId="12">#REF!</definedName>
    <definedName name="_61_11A01K" localSheetId="15">#REF!</definedName>
    <definedName name="_61_11A01K" localSheetId="11">#REF!</definedName>
    <definedName name="_61_11A01K" localSheetId="14">#REF!</definedName>
    <definedName name="_61_11A01K" localSheetId="7">#REF!</definedName>
    <definedName name="_61_11A01K" localSheetId="4">#REF!</definedName>
    <definedName name="_61_11A01K" localSheetId="6">#REF!</definedName>
    <definedName name="_61_11A01K" localSheetId="9">#REF!</definedName>
    <definedName name="_61_11A01K" localSheetId="5">#REF!</definedName>
    <definedName name="_61_11A01K" localSheetId="8">#REF!</definedName>
    <definedName name="_61_11A01K" localSheetId="3">#REF!</definedName>
    <definedName name="_61_11A01K" localSheetId="2">#REF!</definedName>
    <definedName name="_61_11A01K">#REF!</definedName>
    <definedName name="_62_2">#REF!</definedName>
    <definedName name="_63_??PL" localSheetId="13">#REF!</definedName>
    <definedName name="_63_??PL" localSheetId="10">#REF!</definedName>
    <definedName name="_63_??PL" localSheetId="12">#REF!</definedName>
    <definedName name="_63_??PL" localSheetId="15">#REF!</definedName>
    <definedName name="_63_??PL" localSheetId="11">#REF!</definedName>
    <definedName name="_63_??PL" localSheetId="14">#REF!</definedName>
    <definedName name="_63_??PL" localSheetId="7">#REF!</definedName>
    <definedName name="_63_??PL" localSheetId="4">#REF!</definedName>
    <definedName name="_63_??PL" localSheetId="6">#REF!</definedName>
    <definedName name="_63_??PL" localSheetId="9">#REF!</definedName>
    <definedName name="_63_??PL" localSheetId="5">#REF!</definedName>
    <definedName name="_63_??PL" localSheetId="8">#REF!</definedName>
    <definedName name="_63_??PL" localSheetId="3">#REF!</definedName>
    <definedName name="_63_??PL" localSheetId="2">#REF!</definedName>
    <definedName name="_63_??PL">#REF!</definedName>
    <definedName name="_63_3">#REF!</definedName>
    <definedName name="_64_4">#REF!</definedName>
    <definedName name="_65_5">#REF!</definedName>
    <definedName name="_66_??1.????" localSheetId="13">#REF!</definedName>
    <definedName name="_66_??1.????" localSheetId="10">#REF!</definedName>
    <definedName name="_66_??1.????" localSheetId="12">#REF!</definedName>
    <definedName name="_66_??1.????" localSheetId="15">#REF!</definedName>
    <definedName name="_66_??1.????" localSheetId="11">#REF!</definedName>
    <definedName name="_66_??1.????" localSheetId="14">#REF!</definedName>
    <definedName name="_66_??1.????" localSheetId="7">#REF!</definedName>
    <definedName name="_66_??1.????" localSheetId="4">#REF!</definedName>
    <definedName name="_66_??1.????" localSheetId="6">#REF!</definedName>
    <definedName name="_66_??1.????" localSheetId="9">#REF!</definedName>
    <definedName name="_66_??1.????" localSheetId="5">#REF!</definedName>
    <definedName name="_66_??1.????" localSheetId="8">#REF!</definedName>
    <definedName name="_66_??1.????" localSheetId="3">#REF!</definedName>
    <definedName name="_66_??1.????" localSheetId="2">#REF!</definedName>
    <definedName name="_66_??1.????">#REF!</definedName>
    <definedName name="_66_?_?">#N/A</definedName>
    <definedName name="_66_6" localSheetId="3">#REF!</definedName>
    <definedName name="_66_6" localSheetId="2">#REF!</definedName>
    <definedName name="_66_6">#REF!</definedName>
    <definedName name="_68¼¿¸_Ä" hidden="1">#REF!</definedName>
    <definedName name="_68엉댜">#REF!</definedName>
    <definedName name="_69입">#REF!</definedName>
    <definedName name="_7_">#REF!</definedName>
    <definedName name="_7_0_0입">#REF!</definedName>
    <definedName name="_70차">#REF!</definedName>
    <definedName name="_71투">#REF!</definedName>
    <definedName name="_72_?_컛?___i" localSheetId="13">#REF!</definedName>
    <definedName name="_72_?_컛?___i" localSheetId="10">#REF!</definedName>
    <definedName name="_72_?_컛?___i" localSheetId="12">#REF!</definedName>
    <definedName name="_72_?_컛?___i" localSheetId="15">#REF!</definedName>
    <definedName name="_72_?_컛?___i" localSheetId="11">#REF!</definedName>
    <definedName name="_72_?_컛?___i" localSheetId="14">#REF!</definedName>
    <definedName name="_72_?_컛?___i" localSheetId="7">#REF!</definedName>
    <definedName name="_72_?_컛?___i" localSheetId="4">#REF!</definedName>
    <definedName name="_72_?_컛?___i" localSheetId="6">#REF!</definedName>
    <definedName name="_72_?_컛?___i" localSheetId="9">#REF!</definedName>
    <definedName name="_72_?_컛?___i" localSheetId="5">#REF!</definedName>
    <definedName name="_72_?_컛?___i" localSheetId="8">#REF!</definedName>
    <definedName name="_72_?_컛?___i" localSheetId="3">#REF!</definedName>
    <definedName name="_72_?_컛?___i" localSheetId="2">#REF!</definedName>
    <definedName name="_72_?_컛?___i">#REF!</definedName>
    <definedName name="_72항">#REF!</definedName>
    <definedName name="_73항">#REF!</definedName>
    <definedName name="_74Å_____R3_t">#N/A</definedName>
    <definedName name="_75A¤A¡¹RA">#N/A</definedName>
    <definedName name="_76Á¶_ç">#N/A</definedName>
    <definedName name="_77DW11_" localSheetId="13">BlankMacro1</definedName>
    <definedName name="_77DW11_" localSheetId="10">BlankMacro1</definedName>
    <definedName name="_77DW11_" localSheetId="12">BlankMacro1</definedName>
    <definedName name="_77DW11_" localSheetId="15">BlankMacro1</definedName>
    <definedName name="_77DW11_" localSheetId="11">BlankMacro1</definedName>
    <definedName name="_77DW11_" localSheetId="14">BlankMacro1</definedName>
    <definedName name="_77DW11_" localSheetId="7">BlankMacro1</definedName>
    <definedName name="_77DW11_" localSheetId="4">BlankMacro1</definedName>
    <definedName name="_77DW11_" localSheetId="6">BlankMacro1</definedName>
    <definedName name="_77DW11_" localSheetId="9">BlankMacro1</definedName>
    <definedName name="_77DW11_" localSheetId="5">BlankMacro1</definedName>
    <definedName name="_77DW11_" localSheetId="8">BlankMacro1</definedName>
    <definedName name="_77DW11_" localSheetId="0">BlankMacro1</definedName>
    <definedName name="_77DW11_" localSheetId="3">BlankMacro1</definedName>
    <definedName name="_77DW11_" localSheetId="2">BlankMacro1</definedName>
    <definedName name="_77DW11_" localSheetId="1">BlankMacro1</definedName>
    <definedName name="_77DW11_">BlankMacro1</definedName>
    <definedName name="_79_??94" localSheetId="13">#REF!</definedName>
    <definedName name="_79_??94" localSheetId="10">#REF!</definedName>
    <definedName name="_79_??94" localSheetId="12">#REF!</definedName>
    <definedName name="_79_??94" localSheetId="15">#REF!</definedName>
    <definedName name="_79_??94" localSheetId="11">#REF!</definedName>
    <definedName name="_79_??94" localSheetId="14">#REF!</definedName>
    <definedName name="_79_??94" localSheetId="7">#REF!</definedName>
    <definedName name="_79_??94" localSheetId="4">#REF!</definedName>
    <definedName name="_79_??94" localSheetId="6">#REF!</definedName>
    <definedName name="_79_??94" localSheetId="9">#REF!</definedName>
    <definedName name="_79_??94" localSheetId="5">#REF!</definedName>
    <definedName name="_79_??94" localSheetId="8">#REF!</definedName>
    <definedName name="_79_??94" localSheetId="3">#REF!</definedName>
    <definedName name="_79_??94" localSheetId="2">#REF!</definedName>
    <definedName name="_79_??94">#REF!</definedName>
    <definedName name="_79_?NO">#N/A</definedName>
    <definedName name="_8_0_0차" localSheetId="3">#REF!</definedName>
    <definedName name="_8_0_0차" localSheetId="2">#REF!</definedName>
    <definedName name="_8_0_0차">#REF!</definedName>
    <definedName name="_80_?o?¡A¡iA" localSheetId="13">#REF!</definedName>
    <definedName name="_80_?o?¡A¡iA" localSheetId="10">#REF!</definedName>
    <definedName name="_80_?o?¡A¡iA" localSheetId="12">#REF!</definedName>
    <definedName name="_80_?o?¡A¡iA" localSheetId="15">#REF!</definedName>
    <definedName name="_80_?o?¡A¡iA" localSheetId="11">#REF!</definedName>
    <definedName name="_80_?o?¡A¡iA" localSheetId="14">#REF!</definedName>
    <definedName name="_80_?o?¡A¡iA" localSheetId="7">#REF!</definedName>
    <definedName name="_80_?o?¡A¡iA" localSheetId="4">#REF!</definedName>
    <definedName name="_80_?o?¡A¡iA" localSheetId="6">#REF!</definedName>
    <definedName name="_80_?o?¡A¡iA" localSheetId="9">#REF!</definedName>
    <definedName name="_80_?o?¡A¡iA" localSheetId="5">#REF!</definedName>
    <definedName name="_80_?o?¡A¡iA" localSheetId="8">#REF!</definedName>
    <definedName name="_80_?o?¡A¡iA" localSheetId="3">#REF!</definedName>
    <definedName name="_80_?o?¡A¡iA" localSheetId="2">#REF!</definedName>
    <definedName name="_80_?o?¡A¡iA">#REF!</definedName>
    <definedName name="_80____S" hidden="1">#REF!</definedName>
    <definedName name="_80a10_">#REF!</definedName>
    <definedName name="_81_??95" localSheetId="13">#REF!</definedName>
    <definedName name="_81_??95" localSheetId="10">#REF!</definedName>
    <definedName name="_81_??95" localSheetId="12">#REF!</definedName>
    <definedName name="_81_??95" localSheetId="15">#REF!</definedName>
    <definedName name="_81_??95" localSheetId="11">#REF!</definedName>
    <definedName name="_81_??95" localSheetId="14">#REF!</definedName>
    <definedName name="_81_??95" localSheetId="7">#REF!</definedName>
    <definedName name="_81_??95" localSheetId="4">#REF!</definedName>
    <definedName name="_81_??95" localSheetId="6">#REF!</definedName>
    <definedName name="_81_??95" localSheetId="9">#REF!</definedName>
    <definedName name="_81_??95" localSheetId="5">#REF!</definedName>
    <definedName name="_81_??95" localSheetId="8">#REF!</definedName>
    <definedName name="_81_??95" localSheetId="3">#REF!</definedName>
    <definedName name="_81_??95" localSheetId="2">#REF!</definedName>
    <definedName name="_81_??95">#REF!</definedName>
    <definedName name="_81_?o?¡A¡iB" localSheetId="13">#REF!</definedName>
    <definedName name="_81_?o?¡A¡iB" localSheetId="10">#REF!</definedName>
    <definedName name="_81_?o?¡A¡iB" localSheetId="12">#REF!</definedName>
    <definedName name="_81_?o?¡A¡iB" localSheetId="15">#REF!</definedName>
    <definedName name="_81_?o?¡A¡iB" localSheetId="11">#REF!</definedName>
    <definedName name="_81_?o?¡A¡iB" localSheetId="14">#REF!</definedName>
    <definedName name="_81_?o?¡A¡iB" localSheetId="7">#REF!</definedName>
    <definedName name="_81_?o?¡A¡iB" localSheetId="4">#REF!</definedName>
    <definedName name="_81_?o?¡A¡iB" localSheetId="6">#REF!</definedName>
    <definedName name="_81_?o?¡A¡iB" localSheetId="9">#REF!</definedName>
    <definedName name="_81_?o?¡A¡iB" localSheetId="5">#REF!</definedName>
    <definedName name="_81_?o?¡A¡iB" localSheetId="8">#REF!</definedName>
    <definedName name="_81_?o?¡A¡iB" localSheetId="3">#REF!</definedName>
    <definedName name="_81_?o?¡A¡iB" localSheetId="2">#REF!</definedName>
    <definedName name="_81_?o?¡A¡iB">#REF!</definedName>
    <definedName name="_81A100_">#N/A</definedName>
    <definedName name="_82_?ø?÷¡¾O¨uR" localSheetId="13">#REF!</definedName>
    <definedName name="_82_?ø?÷¡¾O¨uR" localSheetId="10">#REF!</definedName>
    <definedName name="_82_?ø?÷¡¾O¨uR" localSheetId="12">#REF!</definedName>
    <definedName name="_82_?ø?÷¡¾O¨uR" localSheetId="15">#REF!</definedName>
    <definedName name="_82_?ø?÷¡¾O¨uR" localSheetId="11">#REF!</definedName>
    <definedName name="_82_?ø?÷¡¾O¨uR" localSheetId="14">#REF!</definedName>
    <definedName name="_82_?ø?÷¡¾O¨uR" localSheetId="7">#REF!</definedName>
    <definedName name="_82_?ø?÷¡¾O¨uR" localSheetId="4">#REF!</definedName>
    <definedName name="_82_?ø?÷¡¾O¨uR" localSheetId="6">#REF!</definedName>
    <definedName name="_82_?ø?÷¡¾O¨uR" localSheetId="9">#REF!</definedName>
    <definedName name="_82_?ø?÷¡¾O¨uR" localSheetId="5">#REF!</definedName>
    <definedName name="_82_?ø?÷¡¾O¨uR" localSheetId="8">#REF!</definedName>
    <definedName name="_82_?ø?÷¡¾O¨uR" localSheetId="3">#REF!</definedName>
    <definedName name="_82_?ø?÷¡¾O¨uR" localSheetId="2">#REF!</definedName>
    <definedName name="_82_?ø?÷¡¾O¨uR">#REF!</definedName>
    <definedName name="_82__0_S" hidden="1">#REF!</definedName>
    <definedName name="_82412_23000" localSheetId="13">#REF!</definedName>
    <definedName name="_82412_23000" localSheetId="10">#REF!</definedName>
    <definedName name="_82412_23000" localSheetId="12">#REF!</definedName>
    <definedName name="_82412_23000" localSheetId="15">#REF!</definedName>
    <definedName name="_82412_23000" localSheetId="11">#REF!</definedName>
    <definedName name="_82412_23000" localSheetId="14">#REF!</definedName>
    <definedName name="_82412_23000" localSheetId="7">#REF!</definedName>
    <definedName name="_82412_23000" localSheetId="4">#REF!</definedName>
    <definedName name="_82412_23000" localSheetId="6">#REF!</definedName>
    <definedName name="_82412_23000" localSheetId="9">#REF!</definedName>
    <definedName name="_82412_23000" localSheetId="5">#REF!</definedName>
    <definedName name="_82412_23000" localSheetId="8">#REF!</definedName>
    <definedName name="_82412_23000" localSheetId="3">#REF!</definedName>
    <definedName name="_82412_23000" localSheetId="2">#REF!</definedName>
    <definedName name="_82412_23000">#REF!</definedName>
    <definedName name="_82424_34010" localSheetId="13">#REF!</definedName>
    <definedName name="_82424_34010" localSheetId="10">#REF!</definedName>
    <definedName name="_82424_34010" localSheetId="12">#REF!</definedName>
    <definedName name="_82424_34010" localSheetId="15">#REF!</definedName>
    <definedName name="_82424_34010" localSheetId="11">#REF!</definedName>
    <definedName name="_82424_34010" localSheetId="14">#REF!</definedName>
    <definedName name="_82424_34010" localSheetId="7">#REF!</definedName>
    <definedName name="_82424_34010" localSheetId="4">#REF!</definedName>
    <definedName name="_82424_34010" localSheetId="6">#REF!</definedName>
    <definedName name="_82424_34010" localSheetId="9">#REF!</definedName>
    <definedName name="_82424_34010" localSheetId="5">#REF!</definedName>
    <definedName name="_82424_34010" localSheetId="8">#REF!</definedName>
    <definedName name="_82424_34010" localSheetId="3">#REF!</definedName>
    <definedName name="_82424_34010" localSheetId="2">#REF!</definedName>
    <definedName name="_82424_34010">#REF!</definedName>
    <definedName name="_82632_33001" localSheetId="13">#REF!</definedName>
    <definedName name="_82632_33001" localSheetId="10">#REF!</definedName>
    <definedName name="_82632_33001" localSheetId="12">#REF!</definedName>
    <definedName name="_82632_33001" localSheetId="15">#REF!</definedName>
    <definedName name="_82632_33001" localSheetId="11">#REF!</definedName>
    <definedName name="_82632_33001" localSheetId="14">#REF!</definedName>
    <definedName name="_82632_33001" localSheetId="7">#REF!</definedName>
    <definedName name="_82632_33001" localSheetId="4">#REF!</definedName>
    <definedName name="_82632_33001" localSheetId="6">#REF!</definedName>
    <definedName name="_82632_33001" localSheetId="9">#REF!</definedName>
    <definedName name="_82632_33001" localSheetId="5">#REF!</definedName>
    <definedName name="_82632_33001" localSheetId="8">#REF!</definedName>
    <definedName name="_82632_33001" localSheetId="3">#REF!</definedName>
    <definedName name="_82632_33001" localSheetId="2">#REF!</definedName>
    <definedName name="_82632_33001">#REF!</definedName>
    <definedName name="_82634_33001" localSheetId="13">#REF!</definedName>
    <definedName name="_82634_33001" localSheetId="10">#REF!</definedName>
    <definedName name="_82634_33001" localSheetId="12">#REF!</definedName>
    <definedName name="_82634_33001" localSheetId="15">#REF!</definedName>
    <definedName name="_82634_33001" localSheetId="11">#REF!</definedName>
    <definedName name="_82634_33001" localSheetId="14">#REF!</definedName>
    <definedName name="_82634_33001" localSheetId="7">#REF!</definedName>
    <definedName name="_82634_33001" localSheetId="4">#REF!</definedName>
    <definedName name="_82634_33001" localSheetId="6">#REF!</definedName>
    <definedName name="_82634_33001" localSheetId="9">#REF!</definedName>
    <definedName name="_82634_33001" localSheetId="5">#REF!</definedName>
    <definedName name="_82634_33001" localSheetId="8">#REF!</definedName>
    <definedName name="_82634_33001" localSheetId="3">#REF!</definedName>
    <definedName name="_82634_33001" localSheetId="2">#REF!</definedName>
    <definedName name="_82634_33001">#REF!</definedName>
    <definedName name="_82641_33002" localSheetId="13">#REF!</definedName>
    <definedName name="_82641_33002" localSheetId="10">#REF!</definedName>
    <definedName name="_82641_33002" localSheetId="12">#REF!</definedName>
    <definedName name="_82641_33002" localSheetId="15">#REF!</definedName>
    <definedName name="_82641_33002" localSheetId="11">#REF!</definedName>
    <definedName name="_82641_33002" localSheetId="14">#REF!</definedName>
    <definedName name="_82641_33002" localSheetId="7">#REF!</definedName>
    <definedName name="_82641_33002" localSheetId="4">#REF!</definedName>
    <definedName name="_82641_33002" localSheetId="6">#REF!</definedName>
    <definedName name="_82641_33002" localSheetId="9">#REF!</definedName>
    <definedName name="_82641_33002" localSheetId="5">#REF!</definedName>
    <definedName name="_82641_33002" localSheetId="8">#REF!</definedName>
    <definedName name="_82641_33002" localSheetId="3">#REF!</definedName>
    <definedName name="_82641_33002" localSheetId="2">#REF!</definedName>
    <definedName name="_82641_33002">#REF!</definedName>
    <definedName name="_82643_21000" localSheetId="13">#REF!</definedName>
    <definedName name="_82643_21000" localSheetId="10">#REF!</definedName>
    <definedName name="_82643_21000" localSheetId="12">#REF!</definedName>
    <definedName name="_82643_21000" localSheetId="15">#REF!</definedName>
    <definedName name="_82643_21000" localSheetId="11">#REF!</definedName>
    <definedName name="_82643_21000" localSheetId="14">#REF!</definedName>
    <definedName name="_82643_21000" localSheetId="7">#REF!</definedName>
    <definedName name="_82643_21000" localSheetId="4">#REF!</definedName>
    <definedName name="_82643_21000" localSheetId="6">#REF!</definedName>
    <definedName name="_82643_21000" localSheetId="9">#REF!</definedName>
    <definedName name="_82643_21000" localSheetId="5">#REF!</definedName>
    <definedName name="_82643_21000" localSheetId="8">#REF!</definedName>
    <definedName name="_82643_21000" localSheetId="3">#REF!</definedName>
    <definedName name="_82643_21000" localSheetId="2">#REF!</definedName>
    <definedName name="_82643_21000">#REF!</definedName>
    <definedName name="_82A101_">#N/A</definedName>
    <definedName name="_82DW11_" localSheetId="13">BlankMacro1</definedName>
    <definedName name="_82DW11_" localSheetId="10">BlankMacro1</definedName>
    <definedName name="_82DW11_" localSheetId="12">BlankMacro1</definedName>
    <definedName name="_82DW11_" localSheetId="15">BlankMacro1</definedName>
    <definedName name="_82DW11_" localSheetId="11">BlankMacro1</definedName>
    <definedName name="_82DW11_" localSheetId="14">BlankMacro1</definedName>
    <definedName name="_82DW11_" localSheetId="7">BlankMacro1</definedName>
    <definedName name="_82DW11_" localSheetId="4">BlankMacro1</definedName>
    <definedName name="_82DW11_" localSheetId="6">BlankMacro1</definedName>
    <definedName name="_82DW11_" localSheetId="9">BlankMacro1</definedName>
    <definedName name="_82DW11_" localSheetId="5">BlankMacro1</definedName>
    <definedName name="_82DW11_" localSheetId="8">BlankMacro1</definedName>
    <definedName name="_82DW11_" localSheetId="0">BlankMacro1</definedName>
    <definedName name="_82DW11_" localSheetId="3">BlankMacro1</definedName>
    <definedName name="_82DW11_" localSheetId="2">BlankMacro1</definedName>
    <definedName name="_82DW11_" localSheetId="1">BlankMacro1</definedName>
    <definedName name="_82DW11_">BlankMacro1</definedName>
    <definedName name="_83403_34010">#N/A</definedName>
    <definedName name="_83404_34010">#N/A</definedName>
    <definedName name="_83411_34000">#N/A</definedName>
    <definedName name="_83411_34020" localSheetId="13">#REF!</definedName>
    <definedName name="_83411_34020" localSheetId="10">#REF!</definedName>
    <definedName name="_83411_34020" localSheetId="12">#REF!</definedName>
    <definedName name="_83411_34020" localSheetId="15">#REF!</definedName>
    <definedName name="_83411_34020" localSheetId="11">#REF!</definedName>
    <definedName name="_83411_34020" localSheetId="14">#REF!</definedName>
    <definedName name="_83411_34020" localSheetId="7">#REF!</definedName>
    <definedName name="_83411_34020" localSheetId="4">#REF!</definedName>
    <definedName name="_83411_34020" localSheetId="6">#REF!</definedName>
    <definedName name="_83411_34020" localSheetId="9">#REF!</definedName>
    <definedName name="_83411_34020" localSheetId="5">#REF!</definedName>
    <definedName name="_83411_34020" localSheetId="8">#REF!</definedName>
    <definedName name="_83411_34020" localSheetId="3">#REF!</definedName>
    <definedName name="_83411_34020" localSheetId="2">#REF!</definedName>
    <definedName name="_83411_34020">#REF!</definedName>
    <definedName name="_83417_34000" localSheetId="13">#REF!</definedName>
    <definedName name="_83417_34000" localSheetId="10">#REF!</definedName>
    <definedName name="_83417_34000" localSheetId="12">#REF!</definedName>
    <definedName name="_83417_34000" localSheetId="15">#REF!</definedName>
    <definedName name="_83417_34000" localSheetId="11">#REF!</definedName>
    <definedName name="_83417_34000" localSheetId="14">#REF!</definedName>
    <definedName name="_83417_34000" localSheetId="7">#REF!</definedName>
    <definedName name="_83417_34000" localSheetId="4">#REF!</definedName>
    <definedName name="_83417_34000" localSheetId="6">#REF!</definedName>
    <definedName name="_83417_34000" localSheetId="9">#REF!</definedName>
    <definedName name="_83417_34000" localSheetId="5">#REF!</definedName>
    <definedName name="_83417_34000" localSheetId="8">#REF!</definedName>
    <definedName name="_83417_34000" localSheetId="3">#REF!</definedName>
    <definedName name="_83417_34000" localSheetId="2">#REF!</definedName>
    <definedName name="_83417_34000">#REF!</definedName>
    <definedName name="_83417_34020" localSheetId="13">#REF!</definedName>
    <definedName name="_83417_34020" localSheetId="10">#REF!</definedName>
    <definedName name="_83417_34020" localSheetId="12">#REF!</definedName>
    <definedName name="_83417_34020" localSheetId="15">#REF!</definedName>
    <definedName name="_83417_34020" localSheetId="11">#REF!</definedName>
    <definedName name="_83417_34020" localSheetId="14">#REF!</definedName>
    <definedName name="_83417_34020" localSheetId="7">#REF!</definedName>
    <definedName name="_83417_34020" localSheetId="4">#REF!</definedName>
    <definedName name="_83417_34020" localSheetId="6">#REF!</definedName>
    <definedName name="_83417_34020" localSheetId="9">#REF!</definedName>
    <definedName name="_83417_34020" localSheetId="5">#REF!</definedName>
    <definedName name="_83417_34020" localSheetId="8">#REF!</definedName>
    <definedName name="_83417_34020" localSheetId="3">#REF!</definedName>
    <definedName name="_83417_34020" localSheetId="2">#REF!</definedName>
    <definedName name="_83417_34020">#REF!</definedName>
    <definedName name="_83421_34000" localSheetId="13">#REF!</definedName>
    <definedName name="_83421_34000" localSheetId="10">#REF!</definedName>
    <definedName name="_83421_34000" localSheetId="12">#REF!</definedName>
    <definedName name="_83421_34000" localSheetId="15">#REF!</definedName>
    <definedName name="_83421_34000" localSheetId="11">#REF!</definedName>
    <definedName name="_83421_34000" localSheetId="14">#REF!</definedName>
    <definedName name="_83421_34000" localSheetId="7">#REF!</definedName>
    <definedName name="_83421_34000" localSheetId="4">#REF!</definedName>
    <definedName name="_83421_34000" localSheetId="6">#REF!</definedName>
    <definedName name="_83421_34000" localSheetId="9">#REF!</definedName>
    <definedName name="_83421_34000" localSheetId="5">#REF!</definedName>
    <definedName name="_83421_34000" localSheetId="8">#REF!</definedName>
    <definedName name="_83421_34000" localSheetId="3">#REF!</definedName>
    <definedName name="_83421_34000" localSheetId="2">#REF!</definedName>
    <definedName name="_83421_34000">#REF!</definedName>
    <definedName name="_83421_34020" localSheetId="13">#REF!</definedName>
    <definedName name="_83421_34020" localSheetId="10">#REF!</definedName>
    <definedName name="_83421_34020" localSheetId="12">#REF!</definedName>
    <definedName name="_83421_34020" localSheetId="15">#REF!</definedName>
    <definedName name="_83421_34020" localSheetId="11">#REF!</definedName>
    <definedName name="_83421_34020" localSheetId="14">#REF!</definedName>
    <definedName name="_83421_34020" localSheetId="7">#REF!</definedName>
    <definedName name="_83421_34020" localSheetId="4">#REF!</definedName>
    <definedName name="_83421_34020" localSheetId="6">#REF!</definedName>
    <definedName name="_83421_34020" localSheetId="9">#REF!</definedName>
    <definedName name="_83421_34020" localSheetId="5">#REF!</definedName>
    <definedName name="_83421_34020" localSheetId="8">#REF!</definedName>
    <definedName name="_83421_34020" localSheetId="3">#REF!</definedName>
    <definedName name="_83421_34020" localSheetId="2">#REF!</definedName>
    <definedName name="_83421_34020">#REF!</definedName>
    <definedName name="_83427_34000" localSheetId="13">#REF!</definedName>
    <definedName name="_83427_34000" localSheetId="10">#REF!</definedName>
    <definedName name="_83427_34000" localSheetId="12">#REF!</definedName>
    <definedName name="_83427_34000" localSheetId="15">#REF!</definedName>
    <definedName name="_83427_34000" localSheetId="11">#REF!</definedName>
    <definedName name="_83427_34000" localSheetId="14">#REF!</definedName>
    <definedName name="_83427_34000" localSheetId="7">#REF!</definedName>
    <definedName name="_83427_34000" localSheetId="4">#REF!</definedName>
    <definedName name="_83427_34000" localSheetId="6">#REF!</definedName>
    <definedName name="_83427_34000" localSheetId="9">#REF!</definedName>
    <definedName name="_83427_34000" localSheetId="5">#REF!</definedName>
    <definedName name="_83427_34000" localSheetId="8">#REF!</definedName>
    <definedName name="_83427_34000" localSheetId="3">#REF!</definedName>
    <definedName name="_83427_34000" localSheetId="2">#REF!</definedName>
    <definedName name="_83427_34000">#REF!</definedName>
    <definedName name="_83427_34020" localSheetId="13">#REF!</definedName>
    <definedName name="_83427_34020" localSheetId="10">#REF!</definedName>
    <definedName name="_83427_34020" localSheetId="12">#REF!</definedName>
    <definedName name="_83427_34020" localSheetId="15">#REF!</definedName>
    <definedName name="_83427_34020" localSheetId="11">#REF!</definedName>
    <definedName name="_83427_34020" localSheetId="14">#REF!</definedName>
    <definedName name="_83427_34020" localSheetId="7">#REF!</definedName>
    <definedName name="_83427_34020" localSheetId="4">#REF!</definedName>
    <definedName name="_83427_34020" localSheetId="6">#REF!</definedName>
    <definedName name="_83427_34020" localSheetId="9">#REF!</definedName>
    <definedName name="_83427_34020" localSheetId="5">#REF!</definedName>
    <definedName name="_83427_34020" localSheetId="8">#REF!</definedName>
    <definedName name="_83427_34020" localSheetId="3">#REF!</definedName>
    <definedName name="_83427_34020" localSheetId="2">#REF!</definedName>
    <definedName name="_83427_34020">#REF!</definedName>
    <definedName name="_83511_34000" localSheetId="13">#REF!</definedName>
    <definedName name="_83511_34000" localSheetId="10">#REF!</definedName>
    <definedName name="_83511_34000" localSheetId="12">#REF!</definedName>
    <definedName name="_83511_34000" localSheetId="15">#REF!</definedName>
    <definedName name="_83511_34000" localSheetId="11">#REF!</definedName>
    <definedName name="_83511_34000" localSheetId="14">#REF!</definedName>
    <definedName name="_83511_34000" localSheetId="7">#REF!</definedName>
    <definedName name="_83511_34000" localSheetId="4">#REF!</definedName>
    <definedName name="_83511_34000" localSheetId="6">#REF!</definedName>
    <definedName name="_83511_34000" localSheetId="9">#REF!</definedName>
    <definedName name="_83511_34000" localSheetId="5">#REF!</definedName>
    <definedName name="_83511_34000" localSheetId="8">#REF!</definedName>
    <definedName name="_83511_34000" localSheetId="3">#REF!</definedName>
    <definedName name="_83511_34000" localSheetId="2">#REF!</definedName>
    <definedName name="_83511_34000">#REF!</definedName>
    <definedName name="_83512_34000" localSheetId="13">#REF!</definedName>
    <definedName name="_83512_34000" localSheetId="10">#REF!</definedName>
    <definedName name="_83512_34000" localSheetId="12">#REF!</definedName>
    <definedName name="_83512_34000" localSheetId="15">#REF!</definedName>
    <definedName name="_83512_34000" localSheetId="11">#REF!</definedName>
    <definedName name="_83512_34000" localSheetId="14">#REF!</definedName>
    <definedName name="_83512_34000" localSheetId="7">#REF!</definedName>
    <definedName name="_83512_34000" localSheetId="4">#REF!</definedName>
    <definedName name="_83512_34000" localSheetId="6">#REF!</definedName>
    <definedName name="_83512_34000" localSheetId="9">#REF!</definedName>
    <definedName name="_83512_34000" localSheetId="5">#REF!</definedName>
    <definedName name="_83512_34000" localSheetId="8">#REF!</definedName>
    <definedName name="_83512_34000" localSheetId="3">#REF!</definedName>
    <definedName name="_83512_34000" localSheetId="2">#REF!</definedName>
    <definedName name="_83512_34000">#REF!</definedName>
    <definedName name="_83514_34000" localSheetId="13">#REF!</definedName>
    <definedName name="_83514_34000" localSheetId="10">#REF!</definedName>
    <definedName name="_83514_34000" localSheetId="12">#REF!</definedName>
    <definedName name="_83514_34000" localSheetId="15">#REF!</definedName>
    <definedName name="_83514_34000" localSheetId="11">#REF!</definedName>
    <definedName name="_83514_34000" localSheetId="14">#REF!</definedName>
    <definedName name="_83514_34000" localSheetId="7">#REF!</definedName>
    <definedName name="_83514_34000" localSheetId="4">#REF!</definedName>
    <definedName name="_83514_34000" localSheetId="6">#REF!</definedName>
    <definedName name="_83514_34000" localSheetId="9">#REF!</definedName>
    <definedName name="_83514_34000" localSheetId="5">#REF!</definedName>
    <definedName name="_83514_34000" localSheetId="8">#REF!</definedName>
    <definedName name="_83514_34000" localSheetId="3">#REF!</definedName>
    <definedName name="_83514_34000" localSheetId="2">#REF!</definedName>
    <definedName name="_83514_34000">#REF!</definedName>
    <definedName name="_83516_34000" localSheetId="13">#REF!</definedName>
    <definedName name="_83516_34000" localSheetId="10">#REF!</definedName>
    <definedName name="_83516_34000" localSheetId="12">#REF!</definedName>
    <definedName name="_83516_34000" localSheetId="15">#REF!</definedName>
    <definedName name="_83516_34000" localSheetId="11">#REF!</definedName>
    <definedName name="_83516_34000" localSheetId="14">#REF!</definedName>
    <definedName name="_83516_34000" localSheetId="7">#REF!</definedName>
    <definedName name="_83516_34000" localSheetId="4">#REF!</definedName>
    <definedName name="_83516_34000" localSheetId="6">#REF!</definedName>
    <definedName name="_83516_34000" localSheetId="9">#REF!</definedName>
    <definedName name="_83516_34000" localSheetId="5">#REF!</definedName>
    <definedName name="_83516_34000" localSheetId="8">#REF!</definedName>
    <definedName name="_83516_34000" localSheetId="3">#REF!</definedName>
    <definedName name="_83516_34000" localSheetId="2">#REF!</definedName>
    <definedName name="_83516_34000">#REF!</definedName>
    <definedName name="_83517_34000" localSheetId="13">#REF!</definedName>
    <definedName name="_83517_34000" localSheetId="10">#REF!</definedName>
    <definedName name="_83517_34000" localSheetId="12">#REF!</definedName>
    <definedName name="_83517_34000" localSheetId="15">#REF!</definedName>
    <definedName name="_83517_34000" localSheetId="11">#REF!</definedName>
    <definedName name="_83517_34000" localSheetId="14">#REF!</definedName>
    <definedName name="_83517_34000" localSheetId="7">#REF!</definedName>
    <definedName name="_83517_34000" localSheetId="4">#REF!</definedName>
    <definedName name="_83517_34000" localSheetId="6">#REF!</definedName>
    <definedName name="_83517_34000" localSheetId="9">#REF!</definedName>
    <definedName name="_83517_34000" localSheetId="5">#REF!</definedName>
    <definedName name="_83517_34000" localSheetId="8">#REF!</definedName>
    <definedName name="_83517_34000" localSheetId="3">#REF!</definedName>
    <definedName name="_83517_34000" localSheetId="2">#REF!</definedName>
    <definedName name="_83517_34000">#REF!</definedName>
    <definedName name="_83519_34000" localSheetId="13">#REF!</definedName>
    <definedName name="_83519_34000" localSheetId="10">#REF!</definedName>
    <definedName name="_83519_34000" localSheetId="12">#REF!</definedName>
    <definedName name="_83519_34000" localSheetId="15">#REF!</definedName>
    <definedName name="_83519_34000" localSheetId="11">#REF!</definedName>
    <definedName name="_83519_34000" localSheetId="14">#REF!</definedName>
    <definedName name="_83519_34000" localSheetId="7">#REF!</definedName>
    <definedName name="_83519_34000" localSheetId="4">#REF!</definedName>
    <definedName name="_83519_34000" localSheetId="6">#REF!</definedName>
    <definedName name="_83519_34000" localSheetId="9">#REF!</definedName>
    <definedName name="_83519_34000" localSheetId="5">#REF!</definedName>
    <definedName name="_83519_34000" localSheetId="8">#REF!</definedName>
    <definedName name="_83519_34000" localSheetId="3">#REF!</definedName>
    <definedName name="_83519_34000" localSheetId="2">#REF!</definedName>
    <definedName name="_83519_34000">#REF!</definedName>
    <definedName name="_83519_34010" localSheetId="13">#REF!</definedName>
    <definedName name="_83519_34010" localSheetId="10">#REF!</definedName>
    <definedName name="_83519_34010" localSheetId="12">#REF!</definedName>
    <definedName name="_83519_34010" localSheetId="15">#REF!</definedName>
    <definedName name="_83519_34010" localSheetId="11">#REF!</definedName>
    <definedName name="_83519_34010" localSheetId="14">#REF!</definedName>
    <definedName name="_83519_34010" localSheetId="7">#REF!</definedName>
    <definedName name="_83519_34010" localSheetId="4">#REF!</definedName>
    <definedName name="_83519_34010" localSheetId="6">#REF!</definedName>
    <definedName name="_83519_34010" localSheetId="9">#REF!</definedName>
    <definedName name="_83519_34010" localSheetId="5">#REF!</definedName>
    <definedName name="_83519_34010" localSheetId="8">#REF!</definedName>
    <definedName name="_83519_34010" localSheetId="3">#REF!</definedName>
    <definedName name="_83519_34010" localSheetId="2">#REF!</definedName>
    <definedName name="_83519_34010">#REF!</definedName>
    <definedName name="_83519_34030" localSheetId="13">#REF!</definedName>
    <definedName name="_83519_34030" localSheetId="10">#REF!</definedName>
    <definedName name="_83519_34030" localSheetId="12">#REF!</definedName>
    <definedName name="_83519_34030" localSheetId="15">#REF!</definedName>
    <definedName name="_83519_34030" localSheetId="11">#REF!</definedName>
    <definedName name="_83519_34030" localSheetId="14">#REF!</definedName>
    <definedName name="_83519_34030" localSheetId="7">#REF!</definedName>
    <definedName name="_83519_34030" localSheetId="4">#REF!</definedName>
    <definedName name="_83519_34030" localSheetId="6">#REF!</definedName>
    <definedName name="_83519_34030" localSheetId="9">#REF!</definedName>
    <definedName name="_83519_34030" localSheetId="5">#REF!</definedName>
    <definedName name="_83519_34030" localSheetId="8">#REF!</definedName>
    <definedName name="_83519_34030" localSheetId="3">#REF!</definedName>
    <definedName name="_83519_34030" localSheetId="2">#REF!</definedName>
    <definedName name="_83519_34030">#REF!</definedName>
    <definedName name="_83521_34000" localSheetId="13">#REF!</definedName>
    <definedName name="_83521_34000" localSheetId="10">#REF!</definedName>
    <definedName name="_83521_34000" localSheetId="12">#REF!</definedName>
    <definedName name="_83521_34000" localSheetId="15">#REF!</definedName>
    <definedName name="_83521_34000" localSheetId="11">#REF!</definedName>
    <definedName name="_83521_34000" localSheetId="14">#REF!</definedName>
    <definedName name="_83521_34000" localSheetId="7">#REF!</definedName>
    <definedName name="_83521_34000" localSheetId="4">#REF!</definedName>
    <definedName name="_83521_34000" localSheetId="6">#REF!</definedName>
    <definedName name="_83521_34000" localSheetId="9">#REF!</definedName>
    <definedName name="_83521_34000" localSheetId="5">#REF!</definedName>
    <definedName name="_83521_34000" localSheetId="8">#REF!</definedName>
    <definedName name="_83521_34000" localSheetId="3">#REF!</definedName>
    <definedName name="_83521_34000" localSheetId="2">#REF!</definedName>
    <definedName name="_83521_34000">#REF!</definedName>
    <definedName name="_83522_34000" localSheetId="13">#REF!</definedName>
    <definedName name="_83522_34000" localSheetId="10">#REF!</definedName>
    <definedName name="_83522_34000" localSheetId="12">#REF!</definedName>
    <definedName name="_83522_34000" localSheetId="15">#REF!</definedName>
    <definedName name="_83522_34000" localSheetId="11">#REF!</definedName>
    <definedName name="_83522_34000" localSheetId="14">#REF!</definedName>
    <definedName name="_83522_34000" localSheetId="7">#REF!</definedName>
    <definedName name="_83522_34000" localSheetId="4">#REF!</definedName>
    <definedName name="_83522_34000" localSheetId="6">#REF!</definedName>
    <definedName name="_83522_34000" localSheetId="9">#REF!</definedName>
    <definedName name="_83522_34000" localSheetId="5">#REF!</definedName>
    <definedName name="_83522_34000" localSheetId="8">#REF!</definedName>
    <definedName name="_83522_34000" localSheetId="3">#REF!</definedName>
    <definedName name="_83522_34000" localSheetId="2">#REF!</definedName>
    <definedName name="_83522_34000">#REF!</definedName>
    <definedName name="_83527_34000" localSheetId="13">#REF!</definedName>
    <definedName name="_83527_34000" localSheetId="10">#REF!</definedName>
    <definedName name="_83527_34000" localSheetId="12">#REF!</definedName>
    <definedName name="_83527_34000" localSheetId="15">#REF!</definedName>
    <definedName name="_83527_34000" localSheetId="11">#REF!</definedName>
    <definedName name="_83527_34000" localSheetId="14">#REF!</definedName>
    <definedName name="_83527_34000" localSheetId="7">#REF!</definedName>
    <definedName name="_83527_34000" localSheetId="4">#REF!</definedName>
    <definedName name="_83527_34000" localSheetId="6">#REF!</definedName>
    <definedName name="_83527_34000" localSheetId="9">#REF!</definedName>
    <definedName name="_83527_34000" localSheetId="5">#REF!</definedName>
    <definedName name="_83527_34000" localSheetId="8">#REF!</definedName>
    <definedName name="_83527_34000" localSheetId="3">#REF!</definedName>
    <definedName name="_83527_34000" localSheetId="2">#REF!</definedName>
    <definedName name="_83527_34000">#REF!</definedName>
    <definedName name="_83531_34000" localSheetId="13">#REF!</definedName>
    <definedName name="_83531_34000" localSheetId="10">#REF!</definedName>
    <definedName name="_83531_34000" localSheetId="12">#REF!</definedName>
    <definedName name="_83531_34000" localSheetId="15">#REF!</definedName>
    <definedName name="_83531_34000" localSheetId="11">#REF!</definedName>
    <definedName name="_83531_34000" localSheetId="14">#REF!</definedName>
    <definedName name="_83531_34000" localSheetId="7">#REF!</definedName>
    <definedName name="_83531_34000" localSheetId="4">#REF!</definedName>
    <definedName name="_83531_34000" localSheetId="6">#REF!</definedName>
    <definedName name="_83531_34000" localSheetId="9">#REF!</definedName>
    <definedName name="_83531_34000" localSheetId="5">#REF!</definedName>
    <definedName name="_83531_34000" localSheetId="8">#REF!</definedName>
    <definedName name="_83531_34000" localSheetId="3">#REF!</definedName>
    <definedName name="_83531_34000" localSheetId="2">#REF!</definedName>
    <definedName name="_83531_34000">#REF!</definedName>
    <definedName name="_83533_34000" localSheetId="13">#REF!</definedName>
    <definedName name="_83533_34000" localSheetId="10">#REF!</definedName>
    <definedName name="_83533_34000" localSheetId="12">#REF!</definedName>
    <definedName name="_83533_34000" localSheetId="15">#REF!</definedName>
    <definedName name="_83533_34000" localSheetId="11">#REF!</definedName>
    <definedName name="_83533_34000" localSheetId="14">#REF!</definedName>
    <definedName name="_83533_34000" localSheetId="7">#REF!</definedName>
    <definedName name="_83533_34000" localSheetId="4">#REF!</definedName>
    <definedName name="_83533_34000" localSheetId="6">#REF!</definedName>
    <definedName name="_83533_34000" localSheetId="9">#REF!</definedName>
    <definedName name="_83533_34000" localSheetId="5">#REF!</definedName>
    <definedName name="_83533_34000" localSheetId="8">#REF!</definedName>
    <definedName name="_83533_34000" localSheetId="3">#REF!</definedName>
    <definedName name="_83533_34000" localSheetId="2">#REF!</definedName>
    <definedName name="_83533_34000">#REF!</definedName>
    <definedName name="_83541_34000" localSheetId="13">#REF!</definedName>
    <definedName name="_83541_34000" localSheetId="10">#REF!</definedName>
    <definedName name="_83541_34000" localSheetId="12">#REF!</definedName>
    <definedName name="_83541_34000" localSheetId="15">#REF!</definedName>
    <definedName name="_83541_34000" localSheetId="11">#REF!</definedName>
    <definedName name="_83541_34000" localSheetId="14">#REF!</definedName>
    <definedName name="_83541_34000" localSheetId="7">#REF!</definedName>
    <definedName name="_83541_34000" localSheetId="4">#REF!</definedName>
    <definedName name="_83541_34000" localSheetId="6">#REF!</definedName>
    <definedName name="_83541_34000" localSheetId="9">#REF!</definedName>
    <definedName name="_83541_34000" localSheetId="5">#REF!</definedName>
    <definedName name="_83541_34000" localSheetId="8">#REF!</definedName>
    <definedName name="_83541_34000" localSheetId="3">#REF!</definedName>
    <definedName name="_83541_34000" localSheetId="2">#REF!</definedName>
    <definedName name="_83541_34000">#REF!</definedName>
    <definedName name="_83543_34000" localSheetId="13">#REF!</definedName>
    <definedName name="_83543_34000" localSheetId="10">#REF!</definedName>
    <definedName name="_83543_34000" localSheetId="12">#REF!</definedName>
    <definedName name="_83543_34000" localSheetId="15">#REF!</definedName>
    <definedName name="_83543_34000" localSheetId="11">#REF!</definedName>
    <definedName name="_83543_34000" localSheetId="14">#REF!</definedName>
    <definedName name="_83543_34000" localSheetId="7">#REF!</definedName>
    <definedName name="_83543_34000" localSheetId="4">#REF!</definedName>
    <definedName name="_83543_34000" localSheetId="6">#REF!</definedName>
    <definedName name="_83543_34000" localSheetId="9">#REF!</definedName>
    <definedName name="_83543_34000" localSheetId="5">#REF!</definedName>
    <definedName name="_83543_34000" localSheetId="8">#REF!</definedName>
    <definedName name="_83543_34000" localSheetId="3">#REF!</definedName>
    <definedName name="_83543_34000" localSheetId="2">#REF!</definedName>
    <definedName name="_83543_34000">#REF!</definedName>
    <definedName name="_83552_34000" localSheetId="13">#REF!</definedName>
    <definedName name="_83552_34000" localSheetId="10">#REF!</definedName>
    <definedName name="_83552_34000" localSheetId="12">#REF!</definedName>
    <definedName name="_83552_34000" localSheetId="15">#REF!</definedName>
    <definedName name="_83552_34000" localSheetId="11">#REF!</definedName>
    <definedName name="_83552_34000" localSheetId="14">#REF!</definedName>
    <definedName name="_83552_34000" localSheetId="7">#REF!</definedName>
    <definedName name="_83552_34000" localSheetId="4">#REF!</definedName>
    <definedName name="_83552_34000" localSheetId="6">#REF!</definedName>
    <definedName name="_83552_34000" localSheetId="9">#REF!</definedName>
    <definedName name="_83552_34000" localSheetId="5">#REF!</definedName>
    <definedName name="_83552_34000" localSheetId="8">#REF!</definedName>
    <definedName name="_83552_34000" localSheetId="3">#REF!</definedName>
    <definedName name="_83552_34000" localSheetId="2">#REF!</definedName>
    <definedName name="_83552_34000">#REF!</definedName>
    <definedName name="_83553_34000" localSheetId="13">#REF!</definedName>
    <definedName name="_83553_34000" localSheetId="10">#REF!</definedName>
    <definedName name="_83553_34000" localSheetId="12">#REF!</definedName>
    <definedName name="_83553_34000" localSheetId="15">#REF!</definedName>
    <definedName name="_83553_34000" localSheetId="11">#REF!</definedName>
    <definedName name="_83553_34000" localSheetId="14">#REF!</definedName>
    <definedName name="_83553_34000" localSheetId="7">#REF!</definedName>
    <definedName name="_83553_34000" localSheetId="4">#REF!</definedName>
    <definedName name="_83553_34000" localSheetId="6">#REF!</definedName>
    <definedName name="_83553_34000" localSheetId="9">#REF!</definedName>
    <definedName name="_83553_34000" localSheetId="5">#REF!</definedName>
    <definedName name="_83553_34000" localSheetId="8">#REF!</definedName>
    <definedName name="_83553_34000" localSheetId="3">#REF!</definedName>
    <definedName name="_83553_34000" localSheetId="2">#REF!</definedName>
    <definedName name="_83553_34000">#REF!</definedName>
    <definedName name="_83555_34000" localSheetId="13">#REF!</definedName>
    <definedName name="_83555_34000" localSheetId="10">#REF!</definedName>
    <definedName name="_83555_34000" localSheetId="12">#REF!</definedName>
    <definedName name="_83555_34000" localSheetId="15">#REF!</definedName>
    <definedName name="_83555_34000" localSheetId="11">#REF!</definedName>
    <definedName name="_83555_34000" localSheetId="14">#REF!</definedName>
    <definedName name="_83555_34000" localSheetId="7">#REF!</definedName>
    <definedName name="_83555_34000" localSheetId="4">#REF!</definedName>
    <definedName name="_83555_34000" localSheetId="6">#REF!</definedName>
    <definedName name="_83555_34000" localSheetId="9">#REF!</definedName>
    <definedName name="_83555_34000" localSheetId="5">#REF!</definedName>
    <definedName name="_83555_34000" localSheetId="8">#REF!</definedName>
    <definedName name="_83555_34000" localSheetId="3">#REF!</definedName>
    <definedName name="_83555_34000" localSheetId="2">#REF!</definedName>
    <definedName name="_83555_34000">#REF!</definedName>
    <definedName name="_83557_34000" localSheetId="13">#REF!</definedName>
    <definedName name="_83557_34000" localSheetId="10">#REF!</definedName>
    <definedName name="_83557_34000" localSheetId="12">#REF!</definedName>
    <definedName name="_83557_34000" localSheetId="15">#REF!</definedName>
    <definedName name="_83557_34000" localSheetId="11">#REF!</definedName>
    <definedName name="_83557_34000" localSheetId="14">#REF!</definedName>
    <definedName name="_83557_34000" localSheetId="7">#REF!</definedName>
    <definedName name="_83557_34000" localSheetId="4">#REF!</definedName>
    <definedName name="_83557_34000" localSheetId="6">#REF!</definedName>
    <definedName name="_83557_34000" localSheetId="9">#REF!</definedName>
    <definedName name="_83557_34000" localSheetId="5">#REF!</definedName>
    <definedName name="_83557_34000" localSheetId="8">#REF!</definedName>
    <definedName name="_83557_34000" localSheetId="3">#REF!</definedName>
    <definedName name="_83557_34000" localSheetId="2">#REF!</definedName>
    <definedName name="_83557_34000">#REF!</definedName>
    <definedName name="_83562_34000" localSheetId="13">#REF!</definedName>
    <definedName name="_83562_34000" localSheetId="10">#REF!</definedName>
    <definedName name="_83562_34000" localSheetId="12">#REF!</definedName>
    <definedName name="_83562_34000" localSheetId="15">#REF!</definedName>
    <definedName name="_83562_34000" localSheetId="11">#REF!</definedName>
    <definedName name="_83562_34000" localSheetId="14">#REF!</definedName>
    <definedName name="_83562_34000" localSheetId="7">#REF!</definedName>
    <definedName name="_83562_34000" localSheetId="4">#REF!</definedName>
    <definedName name="_83562_34000" localSheetId="6">#REF!</definedName>
    <definedName name="_83562_34000" localSheetId="9">#REF!</definedName>
    <definedName name="_83562_34000" localSheetId="5">#REF!</definedName>
    <definedName name="_83562_34000" localSheetId="8">#REF!</definedName>
    <definedName name="_83562_34000" localSheetId="3">#REF!</definedName>
    <definedName name="_83562_34000" localSheetId="2">#REF!</definedName>
    <definedName name="_83562_34000">#REF!</definedName>
    <definedName name="_83565_34000" localSheetId="13">#REF!</definedName>
    <definedName name="_83565_34000" localSheetId="10">#REF!</definedName>
    <definedName name="_83565_34000" localSheetId="12">#REF!</definedName>
    <definedName name="_83565_34000" localSheetId="15">#REF!</definedName>
    <definedName name="_83565_34000" localSheetId="11">#REF!</definedName>
    <definedName name="_83565_34000" localSheetId="14">#REF!</definedName>
    <definedName name="_83565_34000" localSheetId="7">#REF!</definedName>
    <definedName name="_83565_34000" localSheetId="4">#REF!</definedName>
    <definedName name="_83565_34000" localSheetId="6">#REF!</definedName>
    <definedName name="_83565_34000" localSheetId="9">#REF!</definedName>
    <definedName name="_83565_34000" localSheetId="5">#REF!</definedName>
    <definedName name="_83565_34000" localSheetId="8">#REF!</definedName>
    <definedName name="_83565_34000" localSheetId="3">#REF!</definedName>
    <definedName name="_83565_34000" localSheetId="2">#REF!</definedName>
    <definedName name="_83565_34000">#REF!</definedName>
    <definedName name="_83567_34000" localSheetId="13">#REF!</definedName>
    <definedName name="_83567_34000" localSheetId="10">#REF!</definedName>
    <definedName name="_83567_34000" localSheetId="12">#REF!</definedName>
    <definedName name="_83567_34000" localSheetId="15">#REF!</definedName>
    <definedName name="_83567_34000" localSheetId="11">#REF!</definedName>
    <definedName name="_83567_34000" localSheetId="14">#REF!</definedName>
    <definedName name="_83567_34000" localSheetId="7">#REF!</definedName>
    <definedName name="_83567_34000" localSheetId="4">#REF!</definedName>
    <definedName name="_83567_34000" localSheetId="6">#REF!</definedName>
    <definedName name="_83567_34000" localSheetId="9">#REF!</definedName>
    <definedName name="_83567_34000" localSheetId="5">#REF!</definedName>
    <definedName name="_83567_34000" localSheetId="8">#REF!</definedName>
    <definedName name="_83567_34000" localSheetId="3">#REF!</definedName>
    <definedName name="_83567_34000" localSheetId="2">#REF!</definedName>
    <definedName name="_83567_34000">#REF!</definedName>
    <definedName name="_85_??97" localSheetId="13">#REF!</definedName>
    <definedName name="_85_??97" localSheetId="10">#REF!</definedName>
    <definedName name="_85_??97" localSheetId="12">#REF!</definedName>
    <definedName name="_85_??97" localSheetId="15">#REF!</definedName>
    <definedName name="_85_??97" localSheetId="11">#REF!</definedName>
    <definedName name="_85_??97" localSheetId="14">#REF!</definedName>
    <definedName name="_85_??97" localSheetId="7">#REF!</definedName>
    <definedName name="_85_??97" localSheetId="4">#REF!</definedName>
    <definedName name="_85_??97" localSheetId="6">#REF!</definedName>
    <definedName name="_85_??97" localSheetId="9">#REF!</definedName>
    <definedName name="_85_??97" localSheetId="5">#REF!</definedName>
    <definedName name="_85_??97" localSheetId="8">#REF!</definedName>
    <definedName name="_85_??97" localSheetId="3">#REF!</definedName>
    <definedName name="_85_??97" localSheetId="2">#REF!</definedName>
    <definedName name="_85_??97">#REF!</definedName>
    <definedName name="_86öIAO¡Æi" localSheetId="13">#REF!</definedName>
    <definedName name="_86öIAO¡Æi" localSheetId="10">#REF!</definedName>
    <definedName name="_86öIAO¡Æi" localSheetId="12">#REF!</definedName>
    <definedName name="_86öIAO¡Æi" localSheetId="15">#REF!</definedName>
    <definedName name="_86öIAO¡Æi" localSheetId="11">#REF!</definedName>
    <definedName name="_86öIAO¡Æi" localSheetId="14">#REF!</definedName>
    <definedName name="_86öIAO¡Æi" localSheetId="7">#REF!</definedName>
    <definedName name="_86öIAO¡Æi" localSheetId="4">#REF!</definedName>
    <definedName name="_86öIAO¡Æi" localSheetId="6">#REF!</definedName>
    <definedName name="_86öIAO¡Æi" localSheetId="9">#REF!</definedName>
    <definedName name="_86öIAO¡Æi" localSheetId="5">#REF!</definedName>
    <definedName name="_86öIAO¡Æi" localSheetId="8">#REF!</definedName>
    <definedName name="_86öIAO¡Æi" localSheetId="3">#REF!</definedName>
    <definedName name="_86öIAO¡Æi" localSheetId="2">#REF!</definedName>
    <definedName name="_86öIAO¡Æi">#REF!</definedName>
    <definedName name="_87_??A" localSheetId="13">#REF!</definedName>
    <definedName name="_87_??A" localSheetId="10">#REF!</definedName>
    <definedName name="_87_??A" localSheetId="12">#REF!</definedName>
    <definedName name="_87_??A" localSheetId="15">#REF!</definedName>
    <definedName name="_87_??A" localSheetId="11">#REF!</definedName>
    <definedName name="_87_??A" localSheetId="14">#REF!</definedName>
    <definedName name="_87_??A" localSheetId="7">#REF!</definedName>
    <definedName name="_87_??A" localSheetId="4">#REF!</definedName>
    <definedName name="_87_??A" localSheetId="6">#REF!</definedName>
    <definedName name="_87_??A" localSheetId="9">#REF!</definedName>
    <definedName name="_87_??A" localSheetId="5">#REF!</definedName>
    <definedName name="_87_??A" localSheetId="8">#REF!</definedName>
    <definedName name="_87_??A" localSheetId="3">#REF!</definedName>
    <definedName name="_87_??A" localSheetId="2">#REF!</definedName>
    <definedName name="_87_??A">#REF!</definedName>
    <definedName name="_89_??AAI???ª" localSheetId="13">#REF!</definedName>
    <definedName name="_89_??AAI???ª" localSheetId="10">#REF!</definedName>
    <definedName name="_89_??AAI???ª" localSheetId="12">#REF!</definedName>
    <definedName name="_89_??AAI???ª" localSheetId="15">#REF!</definedName>
    <definedName name="_89_??AAI???ª" localSheetId="11">#REF!</definedName>
    <definedName name="_89_??AAI???ª" localSheetId="14">#REF!</definedName>
    <definedName name="_89_??AAI???ª" localSheetId="7">#REF!</definedName>
    <definedName name="_89_??AAI???ª" localSheetId="4">#REF!</definedName>
    <definedName name="_89_??AAI???ª" localSheetId="6">#REF!</definedName>
    <definedName name="_89_??AAI???ª" localSheetId="9">#REF!</definedName>
    <definedName name="_89_??AAI???ª" localSheetId="5">#REF!</definedName>
    <definedName name="_89_??AAI???ª" localSheetId="8">#REF!</definedName>
    <definedName name="_89_??AAI???ª" localSheetId="3">#REF!</definedName>
    <definedName name="_89_??AAI???ª" localSheetId="2">#REF!</definedName>
    <definedName name="_89_??AAI???ª">#REF!</definedName>
    <definedName name="_9___0Crite">#REF!</definedName>
    <definedName name="_9_0Print_Area">#N/A</definedName>
    <definedName name="_91_??abs" localSheetId="13">#REF!</definedName>
    <definedName name="_91_??abs" localSheetId="10">#REF!</definedName>
    <definedName name="_91_??abs" localSheetId="12">#REF!</definedName>
    <definedName name="_91_??abs" localSheetId="15">#REF!</definedName>
    <definedName name="_91_??abs" localSheetId="11">#REF!</definedName>
    <definedName name="_91_??abs" localSheetId="14">#REF!</definedName>
    <definedName name="_91_??abs" localSheetId="7">#REF!</definedName>
    <definedName name="_91_??abs" localSheetId="4">#REF!</definedName>
    <definedName name="_91_??abs" localSheetId="6">#REF!</definedName>
    <definedName name="_91_??abs" localSheetId="9">#REF!</definedName>
    <definedName name="_91_??abs" localSheetId="5">#REF!</definedName>
    <definedName name="_91_??abs" localSheetId="8">#REF!</definedName>
    <definedName name="_91_??abs" localSheetId="3">#REF!</definedName>
    <definedName name="_91_??abs" localSheetId="2">#REF!</definedName>
    <definedName name="_91_??abs">#REF!</definedName>
    <definedName name="_91AA1_">#N/A</definedName>
    <definedName name="_92ÁÖ¿ä¹_Á_Á¡">#N/A</definedName>
    <definedName name="_93">#N/A</definedName>
    <definedName name="_93_??B" localSheetId="13">#REF!</definedName>
    <definedName name="_93_??B" localSheetId="10">#REF!</definedName>
    <definedName name="_93_??B" localSheetId="12">#REF!</definedName>
    <definedName name="_93_??B" localSheetId="15">#REF!</definedName>
    <definedName name="_93_??B" localSheetId="11">#REF!</definedName>
    <definedName name="_93_??B" localSheetId="14">#REF!</definedName>
    <definedName name="_93_??B" localSheetId="7">#REF!</definedName>
    <definedName name="_93_??B" localSheetId="4">#REF!</definedName>
    <definedName name="_93_??B" localSheetId="6">#REF!</definedName>
    <definedName name="_93_??B" localSheetId="9">#REF!</definedName>
    <definedName name="_93_??B" localSheetId="5">#REF!</definedName>
    <definedName name="_93_??B" localSheetId="8">#REF!</definedName>
    <definedName name="_93_??B" localSheetId="3">#REF!</definedName>
    <definedName name="_93_??B" localSheetId="2">#REF!</definedName>
    <definedName name="_93_??B">#REF!</definedName>
    <definedName name="_93A">#N/A</definedName>
    <definedName name="_93AO¿a¹RA_A¡">#N/A</definedName>
    <definedName name="_93B">#N/A</definedName>
    <definedName name="_94">#N/A</definedName>
    <definedName name="_94_??CODE">#N/A</definedName>
    <definedName name="_95B1_">#N/A</definedName>
    <definedName name="_96_??cost" localSheetId="13">#REF!</definedName>
    <definedName name="_96_??cost" localSheetId="10">#REF!</definedName>
    <definedName name="_96_??cost" localSheetId="12">#REF!</definedName>
    <definedName name="_96_??cost" localSheetId="15">#REF!</definedName>
    <definedName name="_96_??cost" localSheetId="11">#REF!</definedName>
    <definedName name="_96_??cost" localSheetId="14">#REF!</definedName>
    <definedName name="_96_??cost" localSheetId="7">#REF!</definedName>
    <definedName name="_96_??cost" localSheetId="4">#REF!</definedName>
    <definedName name="_96_??cost" localSheetId="6">#REF!</definedName>
    <definedName name="_96_??cost" localSheetId="9">#REF!</definedName>
    <definedName name="_96_??cost" localSheetId="5">#REF!</definedName>
    <definedName name="_96_??cost" localSheetId="8">#REF!</definedName>
    <definedName name="_96_??cost" localSheetId="3">#REF!</definedName>
    <definedName name="_96_??cost" localSheetId="2">#REF!</definedName>
    <definedName name="_96_??cost">#REF!</definedName>
    <definedName name="_96AO¿a¹RA_A¡" localSheetId="13">#REF!</definedName>
    <definedName name="_96AO¿a¹RA_A¡" localSheetId="10">#REF!</definedName>
    <definedName name="_96AO¿a¹RA_A¡" localSheetId="12">#REF!</definedName>
    <definedName name="_96AO¿a¹RA_A¡" localSheetId="15">#REF!</definedName>
    <definedName name="_96AO¿a¹RA_A¡" localSheetId="11">#REF!</definedName>
    <definedName name="_96AO¿a¹RA_A¡" localSheetId="14">#REF!</definedName>
    <definedName name="_96AO¿a¹RA_A¡" localSheetId="7">#REF!</definedName>
    <definedName name="_96AO¿a¹RA_A¡" localSheetId="4">#REF!</definedName>
    <definedName name="_96AO¿a¹RA_A¡" localSheetId="6">#REF!</definedName>
    <definedName name="_96AO¿a¹RA_A¡" localSheetId="9">#REF!</definedName>
    <definedName name="_96AO¿a¹RA_A¡" localSheetId="5">#REF!</definedName>
    <definedName name="_96AO¿a¹RA_A¡" localSheetId="8">#REF!</definedName>
    <definedName name="_96AO¿a¹RA_A¡" localSheetId="3">#REF!</definedName>
    <definedName name="_96AO¿a¹RA_A¡" localSheetId="2">#REF!</definedName>
    <definedName name="_96AO¿a¹RA_A¡">#REF!</definedName>
    <definedName name="_96B2_">#N/A</definedName>
    <definedName name="_97BB1_">#N/A</definedName>
    <definedName name="_98810_34010" localSheetId="13">#REF!</definedName>
    <definedName name="_98810_34010" localSheetId="10">#REF!</definedName>
    <definedName name="_98810_34010" localSheetId="12">#REF!</definedName>
    <definedName name="_98810_34010" localSheetId="15">#REF!</definedName>
    <definedName name="_98810_34010" localSheetId="11">#REF!</definedName>
    <definedName name="_98810_34010" localSheetId="14">#REF!</definedName>
    <definedName name="_98810_34010" localSheetId="7">#REF!</definedName>
    <definedName name="_98810_34010" localSheetId="4">#REF!</definedName>
    <definedName name="_98810_34010" localSheetId="6">#REF!</definedName>
    <definedName name="_98810_34010" localSheetId="9">#REF!</definedName>
    <definedName name="_98810_34010" localSheetId="5">#REF!</definedName>
    <definedName name="_98810_34010" localSheetId="8">#REF!</definedName>
    <definedName name="_98810_34010" localSheetId="3">#REF!</definedName>
    <definedName name="_98810_34010" localSheetId="2">#REF!</definedName>
    <definedName name="_98810_34010">#REF!</definedName>
    <definedName name="_98820_34010" localSheetId="13">#REF!</definedName>
    <definedName name="_98820_34010" localSheetId="10">#REF!</definedName>
    <definedName name="_98820_34010" localSheetId="12">#REF!</definedName>
    <definedName name="_98820_34010" localSheetId="15">#REF!</definedName>
    <definedName name="_98820_34010" localSheetId="11">#REF!</definedName>
    <definedName name="_98820_34010" localSheetId="14">#REF!</definedName>
    <definedName name="_98820_34010" localSheetId="7">#REF!</definedName>
    <definedName name="_98820_34010" localSheetId="4">#REF!</definedName>
    <definedName name="_98820_34010" localSheetId="6">#REF!</definedName>
    <definedName name="_98820_34010" localSheetId="9">#REF!</definedName>
    <definedName name="_98820_34010" localSheetId="5">#REF!</definedName>
    <definedName name="_98820_34010" localSheetId="8">#REF!</definedName>
    <definedName name="_98820_34010" localSheetId="3">#REF!</definedName>
    <definedName name="_98820_34010" localSheetId="2">#REF!</definedName>
    <definedName name="_98820_34010">#REF!</definedName>
    <definedName name="_98bcrclcl100rtr">#REF!</definedName>
    <definedName name="_99_??PL" localSheetId="13">#REF!</definedName>
    <definedName name="_99_??PL" localSheetId="10">#REF!</definedName>
    <definedName name="_99_??PL" localSheetId="12">#REF!</definedName>
    <definedName name="_99_??PL" localSheetId="15">#REF!</definedName>
    <definedName name="_99_??PL" localSheetId="11">#REF!</definedName>
    <definedName name="_99_??PL" localSheetId="14">#REF!</definedName>
    <definedName name="_99_??PL" localSheetId="7">#REF!</definedName>
    <definedName name="_99_??PL" localSheetId="4">#REF!</definedName>
    <definedName name="_99_??PL" localSheetId="6">#REF!</definedName>
    <definedName name="_99_??PL" localSheetId="9">#REF!</definedName>
    <definedName name="_99_??PL" localSheetId="5">#REF!</definedName>
    <definedName name="_99_??PL" localSheetId="8">#REF!</definedName>
    <definedName name="_99_??PL" localSheetId="3">#REF!</definedName>
    <definedName name="_99_??PL" localSheetId="2">#REF!</definedName>
    <definedName name="_99_??PL">#REF!</definedName>
    <definedName name="_99Crite">#REF!</definedName>
    <definedName name="_A02" localSheetId="13" hidden="1">{#N/A,#N/A,FALSE,"단축1";#N/A,#N/A,FALSE,"단축2";#N/A,#N/A,FALSE,"단축3";#N/A,#N/A,FALSE,"장축";#N/A,#N/A,FALSE,"4WD"}</definedName>
    <definedName name="_A02" localSheetId="10" hidden="1">{#N/A,#N/A,FALSE,"단축1";#N/A,#N/A,FALSE,"단축2";#N/A,#N/A,FALSE,"단축3";#N/A,#N/A,FALSE,"장축";#N/A,#N/A,FALSE,"4WD"}</definedName>
    <definedName name="_A02" localSheetId="12" hidden="1">{#N/A,#N/A,FALSE,"단축1";#N/A,#N/A,FALSE,"단축2";#N/A,#N/A,FALSE,"단축3";#N/A,#N/A,FALSE,"장축";#N/A,#N/A,FALSE,"4WD"}</definedName>
    <definedName name="_A02" localSheetId="15" hidden="1">{#N/A,#N/A,FALSE,"단축1";#N/A,#N/A,FALSE,"단축2";#N/A,#N/A,FALSE,"단축3";#N/A,#N/A,FALSE,"장축";#N/A,#N/A,FALSE,"4WD"}</definedName>
    <definedName name="_A02" localSheetId="11" hidden="1">{#N/A,#N/A,FALSE,"단축1";#N/A,#N/A,FALSE,"단축2";#N/A,#N/A,FALSE,"단축3";#N/A,#N/A,FALSE,"장축";#N/A,#N/A,FALSE,"4WD"}</definedName>
    <definedName name="_A02" localSheetId="14" hidden="1">{#N/A,#N/A,FALSE,"단축1";#N/A,#N/A,FALSE,"단축2";#N/A,#N/A,FALSE,"단축3";#N/A,#N/A,FALSE,"장축";#N/A,#N/A,FALSE,"4WD"}</definedName>
    <definedName name="_A02" localSheetId="7" hidden="1">{#N/A,#N/A,FALSE,"단축1";#N/A,#N/A,FALSE,"단축2";#N/A,#N/A,FALSE,"단축3";#N/A,#N/A,FALSE,"장축";#N/A,#N/A,FALSE,"4WD"}</definedName>
    <definedName name="_A02" localSheetId="4" hidden="1">{#N/A,#N/A,FALSE,"단축1";#N/A,#N/A,FALSE,"단축2";#N/A,#N/A,FALSE,"단축3";#N/A,#N/A,FALSE,"장축";#N/A,#N/A,FALSE,"4WD"}</definedName>
    <definedName name="_A02" localSheetId="6" hidden="1">{#N/A,#N/A,FALSE,"단축1";#N/A,#N/A,FALSE,"단축2";#N/A,#N/A,FALSE,"단축3";#N/A,#N/A,FALSE,"장축";#N/A,#N/A,FALSE,"4WD"}</definedName>
    <definedName name="_A02" localSheetId="9" hidden="1">{#N/A,#N/A,FALSE,"단축1";#N/A,#N/A,FALSE,"단축2";#N/A,#N/A,FALSE,"단축3";#N/A,#N/A,FALSE,"장축";#N/A,#N/A,FALSE,"4WD"}</definedName>
    <definedName name="_A02" localSheetId="5" hidden="1">{#N/A,#N/A,FALSE,"단축1";#N/A,#N/A,FALSE,"단축2";#N/A,#N/A,FALSE,"단축3";#N/A,#N/A,FALSE,"장축";#N/A,#N/A,FALSE,"4WD"}</definedName>
    <definedName name="_A02" localSheetId="8" hidden="1">{#N/A,#N/A,FALSE,"단축1";#N/A,#N/A,FALSE,"단축2";#N/A,#N/A,FALSE,"단축3";#N/A,#N/A,FALSE,"장축";#N/A,#N/A,FALSE,"4WD"}</definedName>
    <definedName name="_A02" localSheetId="3" hidden="1">{#N/A,#N/A,FALSE,"단축1";#N/A,#N/A,FALSE,"단축2";#N/A,#N/A,FALSE,"단축3";#N/A,#N/A,FALSE,"장축";#N/A,#N/A,FALSE,"4WD"}</definedName>
    <definedName name="_A02" localSheetId="2" hidden="1">{#N/A,#N/A,FALSE,"단축1";#N/A,#N/A,FALSE,"단축2";#N/A,#N/A,FALSE,"단축3";#N/A,#N/A,FALSE,"장축";#N/A,#N/A,FALSE,"4WD"}</definedName>
    <definedName name="_A02" localSheetId="1" hidden="1">{#N/A,#N/A,FALSE,"단축1";#N/A,#N/A,FALSE,"단축2";#N/A,#N/A,FALSE,"단축3";#N/A,#N/A,FALSE,"장축";#N/A,#N/A,FALSE,"4WD"}</definedName>
    <definedName name="_A02" hidden="1">{#N/A,#N/A,FALSE,"단축1";#N/A,#N/A,FALSE,"단축2";#N/A,#N/A,FALSE,"단축3";#N/A,#N/A,FALSE,"장축";#N/A,#N/A,FALSE,"4WD"}</definedName>
    <definedName name="_A0323" localSheetId="13" hidden="1">{#N/A,#N/A,FALSE,"단축1";#N/A,#N/A,FALSE,"단축2";#N/A,#N/A,FALSE,"단축3";#N/A,#N/A,FALSE,"장축";#N/A,#N/A,FALSE,"4WD"}</definedName>
    <definedName name="_A0323" localSheetId="10" hidden="1">{#N/A,#N/A,FALSE,"단축1";#N/A,#N/A,FALSE,"단축2";#N/A,#N/A,FALSE,"단축3";#N/A,#N/A,FALSE,"장축";#N/A,#N/A,FALSE,"4WD"}</definedName>
    <definedName name="_A0323" localSheetId="12" hidden="1">{#N/A,#N/A,FALSE,"단축1";#N/A,#N/A,FALSE,"단축2";#N/A,#N/A,FALSE,"단축3";#N/A,#N/A,FALSE,"장축";#N/A,#N/A,FALSE,"4WD"}</definedName>
    <definedName name="_A0323" localSheetId="15" hidden="1">{#N/A,#N/A,FALSE,"단축1";#N/A,#N/A,FALSE,"단축2";#N/A,#N/A,FALSE,"단축3";#N/A,#N/A,FALSE,"장축";#N/A,#N/A,FALSE,"4WD"}</definedName>
    <definedName name="_A0323" localSheetId="11" hidden="1">{#N/A,#N/A,FALSE,"단축1";#N/A,#N/A,FALSE,"단축2";#N/A,#N/A,FALSE,"단축3";#N/A,#N/A,FALSE,"장축";#N/A,#N/A,FALSE,"4WD"}</definedName>
    <definedName name="_A0323" localSheetId="14" hidden="1">{#N/A,#N/A,FALSE,"단축1";#N/A,#N/A,FALSE,"단축2";#N/A,#N/A,FALSE,"단축3";#N/A,#N/A,FALSE,"장축";#N/A,#N/A,FALSE,"4WD"}</definedName>
    <definedName name="_A0323" localSheetId="7" hidden="1">{#N/A,#N/A,FALSE,"단축1";#N/A,#N/A,FALSE,"단축2";#N/A,#N/A,FALSE,"단축3";#N/A,#N/A,FALSE,"장축";#N/A,#N/A,FALSE,"4WD"}</definedName>
    <definedName name="_A0323" localSheetId="4" hidden="1">{#N/A,#N/A,FALSE,"단축1";#N/A,#N/A,FALSE,"단축2";#N/A,#N/A,FALSE,"단축3";#N/A,#N/A,FALSE,"장축";#N/A,#N/A,FALSE,"4WD"}</definedName>
    <definedName name="_A0323" localSheetId="6" hidden="1">{#N/A,#N/A,FALSE,"단축1";#N/A,#N/A,FALSE,"단축2";#N/A,#N/A,FALSE,"단축3";#N/A,#N/A,FALSE,"장축";#N/A,#N/A,FALSE,"4WD"}</definedName>
    <definedName name="_A0323" localSheetId="9" hidden="1">{#N/A,#N/A,FALSE,"단축1";#N/A,#N/A,FALSE,"단축2";#N/A,#N/A,FALSE,"단축3";#N/A,#N/A,FALSE,"장축";#N/A,#N/A,FALSE,"4WD"}</definedName>
    <definedName name="_A0323" localSheetId="5" hidden="1">{#N/A,#N/A,FALSE,"단축1";#N/A,#N/A,FALSE,"단축2";#N/A,#N/A,FALSE,"단축3";#N/A,#N/A,FALSE,"장축";#N/A,#N/A,FALSE,"4WD"}</definedName>
    <definedName name="_A0323" localSheetId="8" hidden="1">{#N/A,#N/A,FALSE,"단축1";#N/A,#N/A,FALSE,"단축2";#N/A,#N/A,FALSE,"단축3";#N/A,#N/A,FALSE,"장축";#N/A,#N/A,FALSE,"4WD"}</definedName>
    <definedName name="_A0323" localSheetId="3" hidden="1">{#N/A,#N/A,FALSE,"단축1";#N/A,#N/A,FALSE,"단축2";#N/A,#N/A,FALSE,"단축3";#N/A,#N/A,FALSE,"장축";#N/A,#N/A,FALSE,"4WD"}</definedName>
    <definedName name="_A0323" localSheetId="2" hidden="1">{#N/A,#N/A,FALSE,"단축1";#N/A,#N/A,FALSE,"단축2";#N/A,#N/A,FALSE,"단축3";#N/A,#N/A,FALSE,"장축";#N/A,#N/A,FALSE,"4WD"}</definedName>
    <definedName name="_A0323" localSheetId="1" hidden="1">{#N/A,#N/A,FALSE,"단축1";#N/A,#N/A,FALSE,"단축2";#N/A,#N/A,FALSE,"단축3";#N/A,#N/A,FALSE,"장축";#N/A,#N/A,FALSE,"4WD"}</definedName>
    <definedName name="_A0323" hidden="1">{#N/A,#N/A,FALSE,"단축1";#N/A,#N/A,FALSE,"단축2";#N/A,#N/A,FALSE,"단축3";#N/A,#N/A,FALSE,"장축";#N/A,#N/A,FALSE,"4WD"}</definedName>
    <definedName name="_a1" localSheetId="13" hidden="1">{"'Sheet1'!$L$16"}</definedName>
    <definedName name="_a1" localSheetId="10" hidden="1">{"'Sheet1'!$L$16"}</definedName>
    <definedName name="_a1" localSheetId="12" hidden="1">{"'Sheet1'!$L$16"}</definedName>
    <definedName name="_a1" localSheetId="15" hidden="1">{"'Sheet1'!$L$16"}</definedName>
    <definedName name="_a1" localSheetId="11" hidden="1">{"'Sheet1'!$L$16"}</definedName>
    <definedName name="_a1" localSheetId="14" hidden="1">{"'Sheet1'!$L$16"}</definedName>
    <definedName name="_a1" localSheetId="7" hidden="1">{"'Sheet1'!$L$16"}</definedName>
    <definedName name="_a1" localSheetId="4" hidden="1">{"'Sheet1'!$L$16"}</definedName>
    <definedName name="_a1" localSheetId="6" hidden="1">{"'Sheet1'!$L$16"}</definedName>
    <definedName name="_a1" localSheetId="9" hidden="1">{"'Sheet1'!$L$16"}</definedName>
    <definedName name="_a1" localSheetId="5" hidden="1">{"'Sheet1'!$L$16"}</definedName>
    <definedName name="_a1" localSheetId="8" hidden="1">{"'Sheet1'!$L$16"}</definedName>
    <definedName name="_a1" localSheetId="0">{"'Sheet1'!$L$16"}</definedName>
    <definedName name="_a1" localSheetId="3" hidden="1">{"'Sheet1'!$L$16"}</definedName>
    <definedName name="_a1" localSheetId="2" hidden="1">{"'Sheet1'!$L$16"}</definedName>
    <definedName name="_a1" localSheetId="1" hidden="1">{"'Sheet1'!$L$16"}</definedName>
    <definedName name="_a1" hidden="1">{"'Sheet1'!$L$16"}</definedName>
    <definedName name="_a10">#N/A</definedName>
    <definedName name="_a11">#N/A</definedName>
    <definedName name="_A1232" localSheetId="13" hidden="1">{#N/A,#N/A,FALSE,"단축1";#N/A,#N/A,FALSE,"단축2";#N/A,#N/A,FALSE,"단축3";#N/A,#N/A,FALSE,"장축";#N/A,#N/A,FALSE,"4WD"}</definedName>
    <definedName name="_A1232" localSheetId="10" hidden="1">{#N/A,#N/A,FALSE,"단축1";#N/A,#N/A,FALSE,"단축2";#N/A,#N/A,FALSE,"단축3";#N/A,#N/A,FALSE,"장축";#N/A,#N/A,FALSE,"4WD"}</definedName>
    <definedName name="_A1232" localSheetId="12" hidden="1">{#N/A,#N/A,FALSE,"단축1";#N/A,#N/A,FALSE,"단축2";#N/A,#N/A,FALSE,"단축3";#N/A,#N/A,FALSE,"장축";#N/A,#N/A,FALSE,"4WD"}</definedName>
    <definedName name="_A1232" localSheetId="15" hidden="1">{#N/A,#N/A,FALSE,"단축1";#N/A,#N/A,FALSE,"단축2";#N/A,#N/A,FALSE,"단축3";#N/A,#N/A,FALSE,"장축";#N/A,#N/A,FALSE,"4WD"}</definedName>
    <definedName name="_A1232" localSheetId="11" hidden="1">{#N/A,#N/A,FALSE,"단축1";#N/A,#N/A,FALSE,"단축2";#N/A,#N/A,FALSE,"단축3";#N/A,#N/A,FALSE,"장축";#N/A,#N/A,FALSE,"4WD"}</definedName>
    <definedName name="_A1232" localSheetId="14" hidden="1">{#N/A,#N/A,FALSE,"단축1";#N/A,#N/A,FALSE,"단축2";#N/A,#N/A,FALSE,"단축3";#N/A,#N/A,FALSE,"장축";#N/A,#N/A,FALSE,"4WD"}</definedName>
    <definedName name="_A1232" localSheetId="7" hidden="1">{#N/A,#N/A,FALSE,"단축1";#N/A,#N/A,FALSE,"단축2";#N/A,#N/A,FALSE,"단축3";#N/A,#N/A,FALSE,"장축";#N/A,#N/A,FALSE,"4WD"}</definedName>
    <definedName name="_A1232" localSheetId="4" hidden="1">{#N/A,#N/A,FALSE,"단축1";#N/A,#N/A,FALSE,"단축2";#N/A,#N/A,FALSE,"단축3";#N/A,#N/A,FALSE,"장축";#N/A,#N/A,FALSE,"4WD"}</definedName>
    <definedName name="_A1232" localSheetId="6" hidden="1">{#N/A,#N/A,FALSE,"단축1";#N/A,#N/A,FALSE,"단축2";#N/A,#N/A,FALSE,"단축3";#N/A,#N/A,FALSE,"장축";#N/A,#N/A,FALSE,"4WD"}</definedName>
    <definedName name="_A1232" localSheetId="9" hidden="1">{#N/A,#N/A,FALSE,"단축1";#N/A,#N/A,FALSE,"단축2";#N/A,#N/A,FALSE,"단축3";#N/A,#N/A,FALSE,"장축";#N/A,#N/A,FALSE,"4WD"}</definedName>
    <definedName name="_A1232" localSheetId="5" hidden="1">{#N/A,#N/A,FALSE,"단축1";#N/A,#N/A,FALSE,"단축2";#N/A,#N/A,FALSE,"단축3";#N/A,#N/A,FALSE,"장축";#N/A,#N/A,FALSE,"4WD"}</definedName>
    <definedName name="_A1232" localSheetId="8" hidden="1">{#N/A,#N/A,FALSE,"단축1";#N/A,#N/A,FALSE,"단축2";#N/A,#N/A,FALSE,"단축3";#N/A,#N/A,FALSE,"장축";#N/A,#N/A,FALSE,"4WD"}</definedName>
    <definedName name="_A1232" localSheetId="3" hidden="1">{#N/A,#N/A,FALSE,"단축1";#N/A,#N/A,FALSE,"단축2";#N/A,#N/A,FALSE,"단축3";#N/A,#N/A,FALSE,"장축";#N/A,#N/A,FALSE,"4WD"}</definedName>
    <definedName name="_A1232" localSheetId="2" hidden="1">{#N/A,#N/A,FALSE,"단축1";#N/A,#N/A,FALSE,"단축2";#N/A,#N/A,FALSE,"단축3";#N/A,#N/A,FALSE,"장축";#N/A,#N/A,FALSE,"4WD"}</definedName>
    <definedName name="_A1232" localSheetId="1" hidden="1">{#N/A,#N/A,FALSE,"단축1";#N/A,#N/A,FALSE,"단축2";#N/A,#N/A,FALSE,"단축3";#N/A,#N/A,FALSE,"장축";#N/A,#N/A,FALSE,"4WD"}</definedName>
    <definedName name="_A1232" hidden="1">{#N/A,#N/A,FALSE,"단축1";#N/A,#N/A,FALSE,"단축2";#N/A,#N/A,FALSE,"단축3";#N/A,#N/A,FALSE,"장축";#N/A,#N/A,FALSE,"4WD"}</definedName>
    <definedName name="_A1245" localSheetId="13" hidden="1">{#N/A,#N/A,FALSE,"단축1";#N/A,#N/A,FALSE,"단축2";#N/A,#N/A,FALSE,"단축3";#N/A,#N/A,FALSE,"장축";#N/A,#N/A,FALSE,"4WD"}</definedName>
    <definedName name="_A1245" localSheetId="10" hidden="1">{#N/A,#N/A,FALSE,"단축1";#N/A,#N/A,FALSE,"단축2";#N/A,#N/A,FALSE,"단축3";#N/A,#N/A,FALSE,"장축";#N/A,#N/A,FALSE,"4WD"}</definedName>
    <definedName name="_A1245" localSheetId="12" hidden="1">{#N/A,#N/A,FALSE,"단축1";#N/A,#N/A,FALSE,"단축2";#N/A,#N/A,FALSE,"단축3";#N/A,#N/A,FALSE,"장축";#N/A,#N/A,FALSE,"4WD"}</definedName>
    <definedName name="_A1245" localSheetId="15" hidden="1">{#N/A,#N/A,FALSE,"단축1";#N/A,#N/A,FALSE,"단축2";#N/A,#N/A,FALSE,"단축3";#N/A,#N/A,FALSE,"장축";#N/A,#N/A,FALSE,"4WD"}</definedName>
    <definedName name="_A1245" localSheetId="11" hidden="1">{#N/A,#N/A,FALSE,"단축1";#N/A,#N/A,FALSE,"단축2";#N/A,#N/A,FALSE,"단축3";#N/A,#N/A,FALSE,"장축";#N/A,#N/A,FALSE,"4WD"}</definedName>
    <definedName name="_A1245" localSheetId="14" hidden="1">{#N/A,#N/A,FALSE,"단축1";#N/A,#N/A,FALSE,"단축2";#N/A,#N/A,FALSE,"단축3";#N/A,#N/A,FALSE,"장축";#N/A,#N/A,FALSE,"4WD"}</definedName>
    <definedName name="_A1245" localSheetId="7" hidden="1">{#N/A,#N/A,FALSE,"단축1";#N/A,#N/A,FALSE,"단축2";#N/A,#N/A,FALSE,"단축3";#N/A,#N/A,FALSE,"장축";#N/A,#N/A,FALSE,"4WD"}</definedName>
    <definedName name="_A1245" localSheetId="4" hidden="1">{#N/A,#N/A,FALSE,"단축1";#N/A,#N/A,FALSE,"단축2";#N/A,#N/A,FALSE,"단축3";#N/A,#N/A,FALSE,"장축";#N/A,#N/A,FALSE,"4WD"}</definedName>
    <definedName name="_A1245" localSheetId="6" hidden="1">{#N/A,#N/A,FALSE,"단축1";#N/A,#N/A,FALSE,"단축2";#N/A,#N/A,FALSE,"단축3";#N/A,#N/A,FALSE,"장축";#N/A,#N/A,FALSE,"4WD"}</definedName>
    <definedName name="_A1245" localSheetId="9" hidden="1">{#N/A,#N/A,FALSE,"단축1";#N/A,#N/A,FALSE,"단축2";#N/A,#N/A,FALSE,"단축3";#N/A,#N/A,FALSE,"장축";#N/A,#N/A,FALSE,"4WD"}</definedName>
    <definedName name="_A1245" localSheetId="5" hidden="1">{#N/A,#N/A,FALSE,"단축1";#N/A,#N/A,FALSE,"단축2";#N/A,#N/A,FALSE,"단축3";#N/A,#N/A,FALSE,"장축";#N/A,#N/A,FALSE,"4WD"}</definedName>
    <definedName name="_A1245" localSheetId="8" hidden="1">{#N/A,#N/A,FALSE,"단축1";#N/A,#N/A,FALSE,"단축2";#N/A,#N/A,FALSE,"단축3";#N/A,#N/A,FALSE,"장축";#N/A,#N/A,FALSE,"4WD"}</definedName>
    <definedName name="_A1245" localSheetId="3" hidden="1">{#N/A,#N/A,FALSE,"단축1";#N/A,#N/A,FALSE,"단축2";#N/A,#N/A,FALSE,"단축3";#N/A,#N/A,FALSE,"장축";#N/A,#N/A,FALSE,"4WD"}</definedName>
    <definedName name="_A1245" localSheetId="2" hidden="1">{#N/A,#N/A,FALSE,"단축1";#N/A,#N/A,FALSE,"단축2";#N/A,#N/A,FALSE,"단축3";#N/A,#N/A,FALSE,"장축";#N/A,#N/A,FALSE,"4WD"}</definedName>
    <definedName name="_A1245" localSheetId="1" hidden="1">{#N/A,#N/A,FALSE,"단축1";#N/A,#N/A,FALSE,"단축2";#N/A,#N/A,FALSE,"단축3";#N/A,#N/A,FALSE,"장축";#N/A,#N/A,FALSE,"4WD"}</definedName>
    <definedName name="_A1245" hidden="1">{#N/A,#N/A,FALSE,"단축1";#N/A,#N/A,FALSE,"단축2";#N/A,#N/A,FALSE,"단축3";#N/A,#N/A,FALSE,"장축";#N/A,#N/A,FALSE,"4WD"}</definedName>
    <definedName name="_A12458" localSheetId="13" hidden="1">{#N/A,#N/A,FALSE,"단축1";#N/A,#N/A,FALSE,"단축2";#N/A,#N/A,FALSE,"단축3";#N/A,#N/A,FALSE,"장축";#N/A,#N/A,FALSE,"4WD"}</definedName>
    <definedName name="_A12458" localSheetId="10" hidden="1">{#N/A,#N/A,FALSE,"단축1";#N/A,#N/A,FALSE,"단축2";#N/A,#N/A,FALSE,"단축3";#N/A,#N/A,FALSE,"장축";#N/A,#N/A,FALSE,"4WD"}</definedName>
    <definedName name="_A12458" localSheetId="12" hidden="1">{#N/A,#N/A,FALSE,"단축1";#N/A,#N/A,FALSE,"단축2";#N/A,#N/A,FALSE,"단축3";#N/A,#N/A,FALSE,"장축";#N/A,#N/A,FALSE,"4WD"}</definedName>
    <definedName name="_A12458" localSheetId="15" hidden="1">{#N/A,#N/A,FALSE,"단축1";#N/A,#N/A,FALSE,"단축2";#N/A,#N/A,FALSE,"단축3";#N/A,#N/A,FALSE,"장축";#N/A,#N/A,FALSE,"4WD"}</definedName>
    <definedName name="_A12458" localSheetId="11" hidden="1">{#N/A,#N/A,FALSE,"단축1";#N/A,#N/A,FALSE,"단축2";#N/A,#N/A,FALSE,"단축3";#N/A,#N/A,FALSE,"장축";#N/A,#N/A,FALSE,"4WD"}</definedName>
    <definedName name="_A12458" localSheetId="14" hidden="1">{#N/A,#N/A,FALSE,"단축1";#N/A,#N/A,FALSE,"단축2";#N/A,#N/A,FALSE,"단축3";#N/A,#N/A,FALSE,"장축";#N/A,#N/A,FALSE,"4WD"}</definedName>
    <definedName name="_A12458" localSheetId="7" hidden="1">{#N/A,#N/A,FALSE,"단축1";#N/A,#N/A,FALSE,"단축2";#N/A,#N/A,FALSE,"단축3";#N/A,#N/A,FALSE,"장축";#N/A,#N/A,FALSE,"4WD"}</definedName>
    <definedName name="_A12458" localSheetId="4" hidden="1">{#N/A,#N/A,FALSE,"단축1";#N/A,#N/A,FALSE,"단축2";#N/A,#N/A,FALSE,"단축3";#N/A,#N/A,FALSE,"장축";#N/A,#N/A,FALSE,"4WD"}</definedName>
    <definedName name="_A12458" localSheetId="6" hidden="1">{#N/A,#N/A,FALSE,"단축1";#N/A,#N/A,FALSE,"단축2";#N/A,#N/A,FALSE,"단축3";#N/A,#N/A,FALSE,"장축";#N/A,#N/A,FALSE,"4WD"}</definedName>
    <definedName name="_A12458" localSheetId="9" hidden="1">{#N/A,#N/A,FALSE,"단축1";#N/A,#N/A,FALSE,"단축2";#N/A,#N/A,FALSE,"단축3";#N/A,#N/A,FALSE,"장축";#N/A,#N/A,FALSE,"4WD"}</definedName>
    <definedName name="_A12458" localSheetId="5" hidden="1">{#N/A,#N/A,FALSE,"단축1";#N/A,#N/A,FALSE,"단축2";#N/A,#N/A,FALSE,"단축3";#N/A,#N/A,FALSE,"장축";#N/A,#N/A,FALSE,"4WD"}</definedName>
    <definedName name="_A12458" localSheetId="8" hidden="1">{#N/A,#N/A,FALSE,"단축1";#N/A,#N/A,FALSE,"단축2";#N/A,#N/A,FALSE,"단축3";#N/A,#N/A,FALSE,"장축";#N/A,#N/A,FALSE,"4WD"}</definedName>
    <definedName name="_A12458" localSheetId="3" hidden="1">{#N/A,#N/A,FALSE,"단축1";#N/A,#N/A,FALSE,"단축2";#N/A,#N/A,FALSE,"단축3";#N/A,#N/A,FALSE,"장축";#N/A,#N/A,FALSE,"4WD"}</definedName>
    <definedName name="_A12458" localSheetId="2" hidden="1">{#N/A,#N/A,FALSE,"단축1";#N/A,#N/A,FALSE,"단축2";#N/A,#N/A,FALSE,"단축3";#N/A,#N/A,FALSE,"장축";#N/A,#N/A,FALSE,"4WD"}</definedName>
    <definedName name="_A12458" localSheetId="1" hidden="1">{#N/A,#N/A,FALSE,"단축1";#N/A,#N/A,FALSE,"단축2";#N/A,#N/A,FALSE,"단축3";#N/A,#N/A,FALSE,"장축";#N/A,#N/A,FALSE,"4WD"}</definedName>
    <definedName name="_A12458" hidden="1">{#N/A,#N/A,FALSE,"단축1";#N/A,#N/A,FALSE,"단축2";#N/A,#N/A,FALSE,"단축3";#N/A,#N/A,FALSE,"장축";#N/A,#N/A,FALSE,"4WD"}</definedName>
    <definedName name="_A124587" localSheetId="13" hidden="1">{#N/A,#N/A,FALSE,"단축1";#N/A,#N/A,FALSE,"단축2";#N/A,#N/A,FALSE,"단축3";#N/A,#N/A,FALSE,"장축";#N/A,#N/A,FALSE,"4WD"}</definedName>
    <definedName name="_A124587" localSheetId="10" hidden="1">{#N/A,#N/A,FALSE,"단축1";#N/A,#N/A,FALSE,"단축2";#N/A,#N/A,FALSE,"단축3";#N/A,#N/A,FALSE,"장축";#N/A,#N/A,FALSE,"4WD"}</definedName>
    <definedName name="_A124587" localSheetId="12" hidden="1">{#N/A,#N/A,FALSE,"단축1";#N/A,#N/A,FALSE,"단축2";#N/A,#N/A,FALSE,"단축3";#N/A,#N/A,FALSE,"장축";#N/A,#N/A,FALSE,"4WD"}</definedName>
    <definedName name="_A124587" localSheetId="15" hidden="1">{#N/A,#N/A,FALSE,"단축1";#N/A,#N/A,FALSE,"단축2";#N/A,#N/A,FALSE,"단축3";#N/A,#N/A,FALSE,"장축";#N/A,#N/A,FALSE,"4WD"}</definedName>
    <definedName name="_A124587" localSheetId="11" hidden="1">{#N/A,#N/A,FALSE,"단축1";#N/A,#N/A,FALSE,"단축2";#N/A,#N/A,FALSE,"단축3";#N/A,#N/A,FALSE,"장축";#N/A,#N/A,FALSE,"4WD"}</definedName>
    <definedName name="_A124587" localSheetId="14" hidden="1">{#N/A,#N/A,FALSE,"단축1";#N/A,#N/A,FALSE,"단축2";#N/A,#N/A,FALSE,"단축3";#N/A,#N/A,FALSE,"장축";#N/A,#N/A,FALSE,"4WD"}</definedName>
    <definedName name="_A124587" localSheetId="7" hidden="1">{#N/A,#N/A,FALSE,"단축1";#N/A,#N/A,FALSE,"단축2";#N/A,#N/A,FALSE,"단축3";#N/A,#N/A,FALSE,"장축";#N/A,#N/A,FALSE,"4WD"}</definedName>
    <definedName name="_A124587" localSheetId="4" hidden="1">{#N/A,#N/A,FALSE,"단축1";#N/A,#N/A,FALSE,"단축2";#N/A,#N/A,FALSE,"단축3";#N/A,#N/A,FALSE,"장축";#N/A,#N/A,FALSE,"4WD"}</definedName>
    <definedName name="_A124587" localSheetId="6" hidden="1">{#N/A,#N/A,FALSE,"단축1";#N/A,#N/A,FALSE,"단축2";#N/A,#N/A,FALSE,"단축3";#N/A,#N/A,FALSE,"장축";#N/A,#N/A,FALSE,"4WD"}</definedName>
    <definedName name="_A124587" localSheetId="9" hidden="1">{#N/A,#N/A,FALSE,"단축1";#N/A,#N/A,FALSE,"단축2";#N/A,#N/A,FALSE,"단축3";#N/A,#N/A,FALSE,"장축";#N/A,#N/A,FALSE,"4WD"}</definedName>
    <definedName name="_A124587" localSheetId="5" hidden="1">{#N/A,#N/A,FALSE,"단축1";#N/A,#N/A,FALSE,"단축2";#N/A,#N/A,FALSE,"단축3";#N/A,#N/A,FALSE,"장축";#N/A,#N/A,FALSE,"4WD"}</definedName>
    <definedName name="_A124587" localSheetId="8" hidden="1">{#N/A,#N/A,FALSE,"단축1";#N/A,#N/A,FALSE,"단축2";#N/A,#N/A,FALSE,"단축3";#N/A,#N/A,FALSE,"장축";#N/A,#N/A,FALSE,"4WD"}</definedName>
    <definedName name="_A124587" localSheetId="3" hidden="1">{#N/A,#N/A,FALSE,"단축1";#N/A,#N/A,FALSE,"단축2";#N/A,#N/A,FALSE,"단축3";#N/A,#N/A,FALSE,"장축";#N/A,#N/A,FALSE,"4WD"}</definedName>
    <definedName name="_A124587" localSheetId="2" hidden="1">{#N/A,#N/A,FALSE,"단축1";#N/A,#N/A,FALSE,"단축2";#N/A,#N/A,FALSE,"단축3";#N/A,#N/A,FALSE,"장축";#N/A,#N/A,FALSE,"4WD"}</definedName>
    <definedName name="_A124587" localSheetId="1" hidden="1">{#N/A,#N/A,FALSE,"단축1";#N/A,#N/A,FALSE,"단축2";#N/A,#N/A,FALSE,"단축3";#N/A,#N/A,FALSE,"장축";#N/A,#N/A,FALSE,"4WD"}</definedName>
    <definedName name="_A124587" hidden="1">{#N/A,#N/A,FALSE,"단축1";#N/A,#N/A,FALSE,"단축2";#N/A,#N/A,FALSE,"단축3";#N/A,#N/A,FALSE,"장축";#N/A,#N/A,FALSE,"4WD"}</definedName>
    <definedName name="_a129" localSheetId="13"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2" hidden="1">{"Offgrid",#N/A,FALSE,"OFFGRID";"Region",#N/A,FALSE,"REGION";"Offgrid -2",#N/A,FALSE,"OFFGRID";"WTP",#N/A,FALSE,"WTP";"WTP -2",#N/A,FALSE,"WTP";"Project",#N/A,FALSE,"PROJECT";"Summary -2",#N/A,FALSE,"SUMMARY"}</definedName>
    <definedName name="_a129" localSheetId="15" hidden="1">{"Offgrid",#N/A,FALSE,"OFFGRID";"Region",#N/A,FALSE,"REGION";"Offgrid -2",#N/A,FALSE,"OFFGRID";"WTP",#N/A,FALSE,"WTP";"WTP -2",#N/A,FALSE,"WTP";"Project",#N/A,FALSE,"PROJECT";"Summary -2",#N/A,FALSE,"SUMMARY"}</definedName>
    <definedName name="_a129" localSheetId="11" hidden="1">{"Offgrid",#N/A,FALSE,"OFFGRID";"Region",#N/A,FALSE,"REGION";"Offgrid -2",#N/A,FALSE,"OFFGRID";"WTP",#N/A,FALSE,"WTP";"WTP -2",#N/A,FALSE,"WTP";"Project",#N/A,FALSE,"PROJECT";"Summary -2",#N/A,FALSE,"SUMMARY"}</definedName>
    <definedName name="_a129" localSheetId="14"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9"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2" hidden="1">{"Offgrid",#N/A,FALSE,"OFFGRID";"Region",#N/A,FALSE,"REGION";"Offgrid -2",#N/A,FALSE,"OFFGRID";"WTP",#N/A,FALSE,"WTP";"WTP -2",#N/A,FALSE,"WTP";"Project",#N/A,FALSE,"PROJECT";"Summary -2",#N/A,FALSE,"SUMMARY"}</definedName>
    <definedName name="_a130" localSheetId="15" hidden="1">{"Offgrid",#N/A,FALSE,"OFFGRID";"Region",#N/A,FALSE,"REGION";"Offgrid -2",#N/A,FALSE,"OFFGRID";"WTP",#N/A,FALSE,"WTP";"WTP -2",#N/A,FALSE,"WTP";"Project",#N/A,FALSE,"PROJECT";"Summary -2",#N/A,FALSE,"SUMMARY"}</definedName>
    <definedName name="_a130" localSheetId="11" hidden="1">{"Offgrid",#N/A,FALSE,"OFFGRID";"Region",#N/A,FALSE,"REGION";"Offgrid -2",#N/A,FALSE,"OFFGRID";"WTP",#N/A,FALSE,"WTP";"WTP -2",#N/A,FALSE,"WTP";"Project",#N/A,FALSE,"PROJECT";"Summary -2",#N/A,FALSE,"SUMMARY"}</definedName>
    <definedName name="_a130" localSheetId="14"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454" localSheetId="13" hidden="1">{#N/A,#N/A,FALSE,"단축1";#N/A,#N/A,FALSE,"단축2";#N/A,#N/A,FALSE,"단축3";#N/A,#N/A,FALSE,"장축";#N/A,#N/A,FALSE,"4WD"}</definedName>
    <definedName name="_A1454" localSheetId="10" hidden="1">{#N/A,#N/A,FALSE,"단축1";#N/A,#N/A,FALSE,"단축2";#N/A,#N/A,FALSE,"단축3";#N/A,#N/A,FALSE,"장축";#N/A,#N/A,FALSE,"4WD"}</definedName>
    <definedName name="_A1454" localSheetId="12" hidden="1">{#N/A,#N/A,FALSE,"단축1";#N/A,#N/A,FALSE,"단축2";#N/A,#N/A,FALSE,"단축3";#N/A,#N/A,FALSE,"장축";#N/A,#N/A,FALSE,"4WD"}</definedName>
    <definedName name="_A1454" localSheetId="15" hidden="1">{#N/A,#N/A,FALSE,"단축1";#N/A,#N/A,FALSE,"단축2";#N/A,#N/A,FALSE,"단축3";#N/A,#N/A,FALSE,"장축";#N/A,#N/A,FALSE,"4WD"}</definedName>
    <definedName name="_A1454" localSheetId="11" hidden="1">{#N/A,#N/A,FALSE,"단축1";#N/A,#N/A,FALSE,"단축2";#N/A,#N/A,FALSE,"단축3";#N/A,#N/A,FALSE,"장축";#N/A,#N/A,FALSE,"4WD"}</definedName>
    <definedName name="_A1454" localSheetId="14" hidden="1">{#N/A,#N/A,FALSE,"단축1";#N/A,#N/A,FALSE,"단축2";#N/A,#N/A,FALSE,"단축3";#N/A,#N/A,FALSE,"장축";#N/A,#N/A,FALSE,"4WD"}</definedName>
    <definedName name="_A1454" localSheetId="7" hidden="1">{#N/A,#N/A,FALSE,"단축1";#N/A,#N/A,FALSE,"단축2";#N/A,#N/A,FALSE,"단축3";#N/A,#N/A,FALSE,"장축";#N/A,#N/A,FALSE,"4WD"}</definedName>
    <definedName name="_A1454" localSheetId="4" hidden="1">{#N/A,#N/A,FALSE,"단축1";#N/A,#N/A,FALSE,"단축2";#N/A,#N/A,FALSE,"단축3";#N/A,#N/A,FALSE,"장축";#N/A,#N/A,FALSE,"4WD"}</definedName>
    <definedName name="_A1454" localSheetId="6" hidden="1">{#N/A,#N/A,FALSE,"단축1";#N/A,#N/A,FALSE,"단축2";#N/A,#N/A,FALSE,"단축3";#N/A,#N/A,FALSE,"장축";#N/A,#N/A,FALSE,"4WD"}</definedName>
    <definedName name="_A1454" localSheetId="9" hidden="1">{#N/A,#N/A,FALSE,"단축1";#N/A,#N/A,FALSE,"단축2";#N/A,#N/A,FALSE,"단축3";#N/A,#N/A,FALSE,"장축";#N/A,#N/A,FALSE,"4WD"}</definedName>
    <definedName name="_A1454" localSheetId="5" hidden="1">{#N/A,#N/A,FALSE,"단축1";#N/A,#N/A,FALSE,"단축2";#N/A,#N/A,FALSE,"단축3";#N/A,#N/A,FALSE,"장축";#N/A,#N/A,FALSE,"4WD"}</definedName>
    <definedName name="_A1454" localSheetId="8" hidden="1">{#N/A,#N/A,FALSE,"단축1";#N/A,#N/A,FALSE,"단축2";#N/A,#N/A,FALSE,"단축3";#N/A,#N/A,FALSE,"장축";#N/A,#N/A,FALSE,"4WD"}</definedName>
    <definedName name="_A1454" localSheetId="3" hidden="1">{#N/A,#N/A,FALSE,"단축1";#N/A,#N/A,FALSE,"단축2";#N/A,#N/A,FALSE,"단축3";#N/A,#N/A,FALSE,"장축";#N/A,#N/A,FALSE,"4WD"}</definedName>
    <definedName name="_A1454" localSheetId="2" hidden="1">{#N/A,#N/A,FALSE,"단축1";#N/A,#N/A,FALSE,"단축2";#N/A,#N/A,FALSE,"단축3";#N/A,#N/A,FALSE,"장축";#N/A,#N/A,FALSE,"4WD"}</definedName>
    <definedName name="_A1454" localSheetId="1" hidden="1">{#N/A,#N/A,FALSE,"단축1";#N/A,#N/A,FALSE,"단축2";#N/A,#N/A,FALSE,"단축3";#N/A,#N/A,FALSE,"장축";#N/A,#N/A,FALSE,"4WD"}</definedName>
    <definedName name="_A1454" hidden="1">{#N/A,#N/A,FALSE,"단축1";#N/A,#N/A,FALSE,"단축2";#N/A,#N/A,FALSE,"단축3";#N/A,#N/A,FALSE,"장축";#N/A,#N/A,FALSE,"4WD"}</definedName>
    <definedName name="_a1O" localSheetId="13">#REF!,#REF!,#REF!,#REF!</definedName>
    <definedName name="_a1O" localSheetId="10">#REF!,#REF!,#REF!,#REF!</definedName>
    <definedName name="_a1O" localSheetId="12">#REF!,#REF!,#REF!,#REF!</definedName>
    <definedName name="_a1O" localSheetId="15">#REF!,#REF!,#REF!,#REF!</definedName>
    <definedName name="_a1O" localSheetId="11">#REF!,#REF!,#REF!,#REF!</definedName>
    <definedName name="_a1O" localSheetId="14">#REF!,#REF!,#REF!,#REF!</definedName>
    <definedName name="_a1O" localSheetId="7">#REF!,#REF!,#REF!,#REF!</definedName>
    <definedName name="_a1O" localSheetId="4">#REF!,#REF!,#REF!,#REF!</definedName>
    <definedName name="_a1O" localSheetId="6">#REF!,#REF!,#REF!,#REF!</definedName>
    <definedName name="_a1O" localSheetId="9">#REF!,#REF!,#REF!,#REF!</definedName>
    <definedName name="_a1O" localSheetId="5">#REF!,#REF!,#REF!,#REF!</definedName>
    <definedName name="_a1O" localSheetId="8">#REF!,#REF!,#REF!,#REF!</definedName>
    <definedName name="_a1O" localSheetId="3">#REF!,#REF!,#REF!,#REF!</definedName>
    <definedName name="_a1O" localSheetId="2">#REF!,#REF!,#REF!,#REF!</definedName>
    <definedName name="_a1O">#REF!,#REF!,#REF!,#REF!</definedName>
    <definedName name="_a1Z" localSheetId="13">#REF!,#REF!,#REF!,#REF!</definedName>
    <definedName name="_a1Z" localSheetId="10">#REF!,#REF!,#REF!,#REF!</definedName>
    <definedName name="_a1Z" localSheetId="12">#REF!,#REF!,#REF!,#REF!</definedName>
    <definedName name="_a1Z" localSheetId="15">#REF!,#REF!,#REF!,#REF!</definedName>
    <definedName name="_a1Z" localSheetId="11">#REF!,#REF!,#REF!,#REF!</definedName>
    <definedName name="_a1Z" localSheetId="14">#REF!,#REF!,#REF!,#REF!</definedName>
    <definedName name="_a1Z" localSheetId="7">#REF!,#REF!,#REF!,#REF!</definedName>
    <definedName name="_a1Z" localSheetId="4">#REF!,#REF!,#REF!,#REF!</definedName>
    <definedName name="_a1Z" localSheetId="6">#REF!,#REF!,#REF!,#REF!</definedName>
    <definedName name="_a1Z" localSheetId="9">#REF!,#REF!,#REF!,#REF!</definedName>
    <definedName name="_a1Z" localSheetId="5">#REF!,#REF!,#REF!,#REF!</definedName>
    <definedName name="_a1Z" localSheetId="8">#REF!,#REF!,#REF!,#REF!</definedName>
    <definedName name="_a1Z" localSheetId="3">#REF!,#REF!,#REF!,#REF!</definedName>
    <definedName name="_a1Z" localSheetId="2">#REF!,#REF!,#REF!,#REF!</definedName>
    <definedName name="_a1Z">#REF!,#REF!,#REF!,#REF!</definedName>
    <definedName name="_a2">#N/A</definedName>
    <definedName name="_A21321" localSheetId="13" hidden="1">{#N/A,#N/A,FALSE,"단축1";#N/A,#N/A,FALSE,"단축2";#N/A,#N/A,FALSE,"단축3";#N/A,#N/A,FALSE,"장축";#N/A,#N/A,FALSE,"4WD"}</definedName>
    <definedName name="_A21321" localSheetId="10" hidden="1">{#N/A,#N/A,FALSE,"단축1";#N/A,#N/A,FALSE,"단축2";#N/A,#N/A,FALSE,"단축3";#N/A,#N/A,FALSE,"장축";#N/A,#N/A,FALSE,"4WD"}</definedName>
    <definedName name="_A21321" localSheetId="12" hidden="1">{#N/A,#N/A,FALSE,"단축1";#N/A,#N/A,FALSE,"단축2";#N/A,#N/A,FALSE,"단축3";#N/A,#N/A,FALSE,"장축";#N/A,#N/A,FALSE,"4WD"}</definedName>
    <definedName name="_A21321" localSheetId="15" hidden="1">{#N/A,#N/A,FALSE,"단축1";#N/A,#N/A,FALSE,"단축2";#N/A,#N/A,FALSE,"단축3";#N/A,#N/A,FALSE,"장축";#N/A,#N/A,FALSE,"4WD"}</definedName>
    <definedName name="_A21321" localSheetId="11" hidden="1">{#N/A,#N/A,FALSE,"단축1";#N/A,#N/A,FALSE,"단축2";#N/A,#N/A,FALSE,"단축3";#N/A,#N/A,FALSE,"장축";#N/A,#N/A,FALSE,"4WD"}</definedName>
    <definedName name="_A21321" localSheetId="14" hidden="1">{#N/A,#N/A,FALSE,"단축1";#N/A,#N/A,FALSE,"단축2";#N/A,#N/A,FALSE,"단축3";#N/A,#N/A,FALSE,"장축";#N/A,#N/A,FALSE,"4WD"}</definedName>
    <definedName name="_A21321" localSheetId="7" hidden="1">{#N/A,#N/A,FALSE,"단축1";#N/A,#N/A,FALSE,"단축2";#N/A,#N/A,FALSE,"단축3";#N/A,#N/A,FALSE,"장축";#N/A,#N/A,FALSE,"4WD"}</definedName>
    <definedName name="_A21321" localSheetId="4" hidden="1">{#N/A,#N/A,FALSE,"단축1";#N/A,#N/A,FALSE,"단축2";#N/A,#N/A,FALSE,"단축3";#N/A,#N/A,FALSE,"장축";#N/A,#N/A,FALSE,"4WD"}</definedName>
    <definedName name="_A21321" localSheetId="6" hidden="1">{#N/A,#N/A,FALSE,"단축1";#N/A,#N/A,FALSE,"단축2";#N/A,#N/A,FALSE,"단축3";#N/A,#N/A,FALSE,"장축";#N/A,#N/A,FALSE,"4WD"}</definedName>
    <definedName name="_A21321" localSheetId="9" hidden="1">{#N/A,#N/A,FALSE,"단축1";#N/A,#N/A,FALSE,"단축2";#N/A,#N/A,FALSE,"단축3";#N/A,#N/A,FALSE,"장축";#N/A,#N/A,FALSE,"4WD"}</definedName>
    <definedName name="_A21321" localSheetId="5" hidden="1">{#N/A,#N/A,FALSE,"단축1";#N/A,#N/A,FALSE,"단축2";#N/A,#N/A,FALSE,"단축3";#N/A,#N/A,FALSE,"장축";#N/A,#N/A,FALSE,"4WD"}</definedName>
    <definedName name="_A21321" localSheetId="8" hidden="1">{#N/A,#N/A,FALSE,"단축1";#N/A,#N/A,FALSE,"단축2";#N/A,#N/A,FALSE,"단축3";#N/A,#N/A,FALSE,"장축";#N/A,#N/A,FALSE,"4WD"}</definedName>
    <definedName name="_A21321" localSheetId="3" hidden="1">{#N/A,#N/A,FALSE,"단축1";#N/A,#N/A,FALSE,"단축2";#N/A,#N/A,FALSE,"단축3";#N/A,#N/A,FALSE,"장축";#N/A,#N/A,FALSE,"4WD"}</definedName>
    <definedName name="_A21321" localSheetId="2" hidden="1">{#N/A,#N/A,FALSE,"단축1";#N/A,#N/A,FALSE,"단축2";#N/A,#N/A,FALSE,"단축3";#N/A,#N/A,FALSE,"장축";#N/A,#N/A,FALSE,"4WD"}</definedName>
    <definedName name="_A21321" localSheetId="1" hidden="1">{#N/A,#N/A,FALSE,"단축1";#N/A,#N/A,FALSE,"단축2";#N/A,#N/A,FALSE,"단축3";#N/A,#N/A,FALSE,"장축";#N/A,#N/A,FALSE,"4WD"}</definedName>
    <definedName name="_A21321" hidden="1">{#N/A,#N/A,FALSE,"단축1";#N/A,#N/A,FALSE,"단축2";#N/A,#N/A,FALSE,"단축3";#N/A,#N/A,FALSE,"장축";#N/A,#N/A,FALSE,"4WD"}</definedName>
    <definedName name="_a3">#N/A</definedName>
    <definedName name="_A300000">#N/A</definedName>
    <definedName name="_Ａ４" localSheetId="3">#REF!</definedName>
    <definedName name="_Ａ４" localSheetId="2">#REF!</definedName>
    <definedName name="_Ａ４">#REF!</definedName>
    <definedName name="_Ａ４1">#N/A</definedName>
    <definedName name="_Ａ４2">#N/A</definedName>
    <definedName name="_a5">#N/A</definedName>
    <definedName name="_a6">#N/A</definedName>
    <definedName name="_a7">#N/A</definedName>
    <definedName name="_a8">#N/A</definedName>
    <definedName name="_a9">#N/A</definedName>
    <definedName name="_aO" localSheetId="13">[0]!_a1O</definedName>
    <definedName name="_aO" localSheetId="10">[0]!_a1O</definedName>
    <definedName name="_aO" localSheetId="12">[0]!_a1O</definedName>
    <definedName name="_aO" localSheetId="15">[0]!_a1O</definedName>
    <definedName name="_aO" localSheetId="11">[0]!_a1O</definedName>
    <definedName name="_aO" localSheetId="14">[0]!_a1O</definedName>
    <definedName name="_aO" localSheetId="7">[0]!_a1O</definedName>
    <definedName name="_aO" localSheetId="4">[0]!_a1O</definedName>
    <definedName name="_aO" localSheetId="6">[0]!_a1O</definedName>
    <definedName name="_aO" localSheetId="9">[0]!_a1O</definedName>
    <definedName name="_aO" localSheetId="5">[0]!_a1O</definedName>
    <definedName name="_aO" localSheetId="8">[0]!_a1O</definedName>
    <definedName name="_aO" localSheetId="3">[0]!_a1O</definedName>
    <definedName name="_aO" localSheetId="2">[0]!_a1O</definedName>
    <definedName name="_aO" localSheetId="1">[0]!_a1O</definedName>
    <definedName name="_aO">[0]!_a1O</definedName>
    <definedName name="_AS6" localSheetId="13" hidden="1">{#N/A,#N/A,FALSE,"Australien";#N/A,#N/A,FALSE,"Birmingham";#N/A,#N/A,FALSE,"Brasilien";#N/A,#N/A,FALSE,"Prag";#N/A,#N/A,FALSE,"Spanien";#N/A,#N/A,FALSE,"Malaysia ( Com)";#N/A,#N/A,FALSE,"Malaysia (Instr)"}</definedName>
    <definedName name="_AS6" localSheetId="10" hidden="1">{#N/A,#N/A,FALSE,"Australien";#N/A,#N/A,FALSE,"Birmingham";#N/A,#N/A,FALSE,"Brasilien";#N/A,#N/A,FALSE,"Prag";#N/A,#N/A,FALSE,"Spanien";#N/A,#N/A,FALSE,"Malaysia ( Com)";#N/A,#N/A,FALSE,"Malaysia (Instr)"}</definedName>
    <definedName name="_AS6" localSheetId="12" hidden="1">{#N/A,#N/A,FALSE,"Australien";#N/A,#N/A,FALSE,"Birmingham";#N/A,#N/A,FALSE,"Brasilien";#N/A,#N/A,FALSE,"Prag";#N/A,#N/A,FALSE,"Spanien";#N/A,#N/A,FALSE,"Malaysia ( Com)";#N/A,#N/A,FALSE,"Malaysia (Instr)"}</definedName>
    <definedName name="_AS6" localSheetId="15" hidden="1">{#N/A,#N/A,FALSE,"Australien";#N/A,#N/A,FALSE,"Birmingham";#N/A,#N/A,FALSE,"Brasilien";#N/A,#N/A,FALSE,"Prag";#N/A,#N/A,FALSE,"Spanien";#N/A,#N/A,FALSE,"Malaysia ( Com)";#N/A,#N/A,FALSE,"Malaysia (Instr)"}</definedName>
    <definedName name="_AS6" localSheetId="11" hidden="1">{#N/A,#N/A,FALSE,"Australien";#N/A,#N/A,FALSE,"Birmingham";#N/A,#N/A,FALSE,"Brasilien";#N/A,#N/A,FALSE,"Prag";#N/A,#N/A,FALSE,"Spanien";#N/A,#N/A,FALSE,"Malaysia ( Com)";#N/A,#N/A,FALSE,"Malaysia (Instr)"}</definedName>
    <definedName name="_AS6" localSheetId="14" hidden="1">{#N/A,#N/A,FALSE,"Australien";#N/A,#N/A,FALSE,"Birmingham";#N/A,#N/A,FALSE,"Brasilien";#N/A,#N/A,FALSE,"Prag";#N/A,#N/A,FALSE,"Spanien";#N/A,#N/A,FALSE,"Malaysia ( Com)";#N/A,#N/A,FALSE,"Malaysia (Instr)"}</definedName>
    <definedName name="_AS6" localSheetId="7" hidden="1">{#N/A,#N/A,FALSE,"Australien";#N/A,#N/A,FALSE,"Birmingham";#N/A,#N/A,FALSE,"Brasilien";#N/A,#N/A,FALSE,"Prag";#N/A,#N/A,FALSE,"Spanien";#N/A,#N/A,FALSE,"Malaysia ( Com)";#N/A,#N/A,FALSE,"Malaysia (Instr)"}</definedName>
    <definedName name="_AS6" localSheetId="4" hidden="1">{#N/A,#N/A,FALSE,"Australien";#N/A,#N/A,FALSE,"Birmingham";#N/A,#N/A,FALSE,"Brasilien";#N/A,#N/A,FALSE,"Prag";#N/A,#N/A,FALSE,"Spanien";#N/A,#N/A,FALSE,"Malaysia ( Com)";#N/A,#N/A,FALSE,"Malaysia (Instr)"}</definedName>
    <definedName name="_AS6" localSheetId="6" hidden="1">{#N/A,#N/A,FALSE,"Australien";#N/A,#N/A,FALSE,"Birmingham";#N/A,#N/A,FALSE,"Brasilien";#N/A,#N/A,FALSE,"Prag";#N/A,#N/A,FALSE,"Spanien";#N/A,#N/A,FALSE,"Malaysia ( Com)";#N/A,#N/A,FALSE,"Malaysia (Instr)"}</definedName>
    <definedName name="_AS6" localSheetId="9" hidden="1">{#N/A,#N/A,FALSE,"Australien";#N/A,#N/A,FALSE,"Birmingham";#N/A,#N/A,FALSE,"Brasilien";#N/A,#N/A,FALSE,"Prag";#N/A,#N/A,FALSE,"Spanien";#N/A,#N/A,FALSE,"Malaysia ( Com)";#N/A,#N/A,FALSE,"Malaysia (Instr)"}</definedName>
    <definedName name="_AS6" localSheetId="5" hidden="1">{#N/A,#N/A,FALSE,"Australien";#N/A,#N/A,FALSE,"Birmingham";#N/A,#N/A,FALSE,"Brasilien";#N/A,#N/A,FALSE,"Prag";#N/A,#N/A,FALSE,"Spanien";#N/A,#N/A,FALSE,"Malaysia ( Com)";#N/A,#N/A,FALSE,"Malaysia (Instr)"}</definedName>
    <definedName name="_AS6" localSheetId="8" hidden="1">{#N/A,#N/A,FALSE,"Australien";#N/A,#N/A,FALSE,"Birmingham";#N/A,#N/A,FALSE,"Brasilien";#N/A,#N/A,FALSE,"Prag";#N/A,#N/A,FALSE,"Spanien";#N/A,#N/A,FALSE,"Malaysia ( Com)";#N/A,#N/A,FALSE,"Malaysia (Instr)"}</definedName>
    <definedName name="_AS6" localSheetId="3" hidden="1">{#N/A,#N/A,FALSE,"Australien";#N/A,#N/A,FALSE,"Birmingham";#N/A,#N/A,FALSE,"Brasilien";#N/A,#N/A,FALSE,"Prag";#N/A,#N/A,FALSE,"Spanien";#N/A,#N/A,FALSE,"Malaysia ( Com)";#N/A,#N/A,FALSE,"Malaysia (Instr)"}</definedName>
    <definedName name="_AS6" localSheetId="2" hidden="1">{#N/A,#N/A,FALSE,"Australien";#N/A,#N/A,FALSE,"Birmingham";#N/A,#N/A,FALSE,"Brasilien";#N/A,#N/A,FALSE,"Prag";#N/A,#N/A,FALSE,"Spanien";#N/A,#N/A,FALSE,"Malaysia ( Com)";#N/A,#N/A,FALSE,"Malaysia (Instr)"}</definedName>
    <definedName name="_AS6" localSheetId="1"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SD2">#N/A</definedName>
    <definedName name="_atn1" localSheetId="13">#REF!</definedName>
    <definedName name="_atn1" localSheetId="10">#REF!</definedName>
    <definedName name="_atn1" localSheetId="12">#REF!</definedName>
    <definedName name="_atn1" localSheetId="15">#REF!</definedName>
    <definedName name="_atn1" localSheetId="11">#REF!</definedName>
    <definedName name="_atn1" localSheetId="14">#REF!</definedName>
    <definedName name="_atn1" localSheetId="7">#REF!</definedName>
    <definedName name="_atn1" localSheetId="4">#REF!</definedName>
    <definedName name="_atn1" localSheetId="6">#REF!</definedName>
    <definedName name="_atn1" localSheetId="9">#REF!</definedName>
    <definedName name="_atn1" localSheetId="5">#REF!</definedName>
    <definedName name="_atn1" localSheetId="8">#REF!</definedName>
    <definedName name="_atn1">#REF!</definedName>
    <definedName name="_atn10" localSheetId="3">#REF!</definedName>
    <definedName name="_atn10" localSheetId="2">#REF!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 localSheetId="13">[0]!_a1Z</definedName>
    <definedName name="_aZ" localSheetId="10">[0]!_a1Z</definedName>
    <definedName name="_aZ" localSheetId="12">[0]!_a1Z</definedName>
    <definedName name="_aZ" localSheetId="15">[0]!_a1Z</definedName>
    <definedName name="_aZ" localSheetId="11">[0]!_a1Z</definedName>
    <definedName name="_aZ" localSheetId="14">[0]!_a1Z</definedName>
    <definedName name="_aZ" localSheetId="7">[0]!_a1Z</definedName>
    <definedName name="_aZ" localSheetId="4">[0]!_a1Z</definedName>
    <definedName name="_aZ" localSheetId="6">[0]!_a1Z</definedName>
    <definedName name="_aZ" localSheetId="9">[0]!_a1Z</definedName>
    <definedName name="_aZ" localSheetId="5">[0]!_a1Z</definedName>
    <definedName name="_aZ" localSheetId="8">[0]!_a1Z</definedName>
    <definedName name="_aZ" localSheetId="3">[0]!_a1Z</definedName>
    <definedName name="_aZ" localSheetId="2">[0]!_a1Z</definedName>
    <definedName name="_aZ" localSheetId="1">[0]!_a1Z</definedName>
    <definedName name="_aZ">[0]!_a1Z</definedName>
    <definedName name="_b10">#N/A</definedName>
    <definedName name="_b100000" localSheetId="3">#REF!</definedName>
    <definedName name="_b100000" localSheetId="2">#REF!</definedName>
    <definedName name="_b100000">#REF!</definedName>
    <definedName name="_b11">#N/A</definedName>
    <definedName name="_b2">#N/A</definedName>
    <definedName name="_b3">#N/A</definedName>
    <definedName name="_b4">#N/A</definedName>
    <definedName name="_b5">#N/A</definedName>
    <definedName name="_b6">#N/A</definedName>
    <definedName name="_b7">#N/A</definedName>
    <definedName name="_B72172" localSheetId="3">#REF!</definedName>
    <definedName name="_B72172" localSheetId="2">#REF!</definedName>
    <definedName name="_B72172">#REF!</definedName>
    <definedName name="_b8">#N/A</definedName>
    <definedName name="_B86000" localSheetId="3">#REF!</definedName>
    <definedName name="_B86000" localSheetId="2">#REF!</definedName>
    <definedName name="_B86000">#REF!</definedName>
    <definedName name="_b9">#N/A</definedName>
    <definedName name="_bac3">12413</definedName>
    <definedName name="_bac4">13529</definedName>
    <definedName name="_bac5">15483</definedName>
    <definedName name="_boi1" localSheetId="3">#REF!</definedName>
    <definedName name="_boi1" localSheetId="2">#REF!</definedName>
    <definedName name="_boi1">#REF!</definedName>
    <definedName name="_boi2" localSheetId="3">#REF!</definedName>
    <definedName name="_boi2" localSheetId="2">#REF!</definedName>
    <definedName name="_boi2">#REF!</definedName>
    <definedName name="_boi3">#REF!</definedName>
    <definedName name="_boi4">#REF!</definedName>
    <definedName name="_btm10">#REF!</definedName>
    <definedName name="_btm100">#REF!</definedName>
    <definedName name="_BTM150">#REF!</definedName>
    <definedName name="_BTM250">#REF!</definedName>
    <definedName name="_btM300">#REF!</definedName>
    <definedName name="_BTM50">#REF!</definedName>
    <definedName name="_Builtin155" hidden="1">#N/A</definedName>
    <definedName name="_C">#N/A</definedName>
    <definedName name="_C_Lphi_4ab" localSheetId="3">#REF!</definedName>
    <definedName name="_C_Lphi_4ab" localSheetId="2">#REF!</definedName>
    <definedName name="_C_Lphi_4ab">#REF!</definedName>
    <definedName name="_C1244ㅁ1430">#REF!</definedName>
    <definedName name="_cao1">#REF!</definedName>
    <definedName name="_cao2">#REF!</definedName>
    <definedName name="_cao3">#REF!</definedName>
    <definedName name="_cao4">#REF!</definedName>
    <definedName name="_cao5">#REF!</definedName>
    <definedName name="_cao6">#REF!</definedName>
    <definedName name="_cau10">#REF!</definedName>
    <definedName name="_cau16">#REF!</definedName>
    <definedName name="_cau25">#REF!</definedName>
    <definedName name="_cau40">#REF!</definedName>
    <definedName name="_cau50">#REF!</definedName>
    <definedName name="_chk1">#REF!</definedName>
    <definedName name="_chk110">#REF!</definedName>
    <definedName name="_chk2">#REF!</definedName>
    <definedName name="_chk210">#REF!</definedName>
    <definedName name="_CON1">#REF!</definedName>
    <definedName name="_CON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pk1">#REF!</definedName>
    <definedName name="_cpk2">#REF!</definedName>
    <definedName name="_cpk3">#REF!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o1">#REF!</definedName>
    <definedName name="_dbu1">#REF!</definedName>
    <definedName name="_dbu2">#REF!</definedName>
    <definedName name="_DDC980824">#N/A</definedName>
    <definedName name="_ddn400" localSheetId="3">#REF!</definedName>
    <definedName name="_ddn400" localSheetId="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W11" localSheetId="13">BlankMacro1</definedName>
    <definedName name="_DW11" localSheetId="10">BlankMacro1</definedName>
    <definedName name="_DW11" localSheetId="12">BlankMacro1</definedName>
    <definedName name="_DW11" localSheetId="15">BlankMacro1</definedName>
    <definedName name="_DW11" localSheetId="11">BlankMacro1</definedName>
    <definedName name="_DW11" localSheetId="14">BlankMacro1</definedName>
    <definedName name="_DW11" localSheetId="7">BlankMacro1</definedName>
    <definedName name="_DW11" localSheetId="4">BlankMacro1</definedName>
    <definedName name="_DW11" localSheetId="6">BlankMacro1</definedName>
    <definedName name="_DW11" localSheetId="9">BlankMacro1</definedName>
    <definedName name="_DW11" localSheetId="5">BlankMacro1</definedName>
    <definedName name="_DW11" localSheetId="8">BlankMacro1</definedName>
    <definedName name="_DW11" localSheetId="0">BlankMacro1</definedName>
    <definedName name="_DW11" localSheetId="3">BlankMacro1</definedName>
    <definedName name="_DW11" localSheetId="2">BlankMacro1</definedName>
    <definedName name="_DW11" localSheetId="1">BlankMacro1</definedName>
    <definedName name="_DW11">BlankMacro1</definedName>
    <definedName name="_FF3" localSheetId="3">#REF!</definedName>
    <definedName name="_FF3" localSheetId="2">#REF!</definedName>
    <definedName name="_FF3">#REF!</definedName>
    <definedName name="_Fill" localSheetId="0" hidden="1">#REF!</definedName>
    <definedName name="_Fill" hidden="1">#REF!</definedName>
    <definedName name="_xlnm._FilterDatabase" localSheetId="13" hidden="1">#REF!</definedName>
    <definedName name="_xlnm._FilterDatabase" localSheetId="10" hidden="1">#REF!</definedName>
    <definedName name="_xlnm._FilterDatabase" localSheetId="12" hidden="1">#REF!</definedName>
    <definedName name="_xlnm._FilterDatabase" localSheetId="15" hidden="1">#REF!</definedName>
    <definedName name="_xlnm._FilterDatabase" localSheetId="11" hidden="1">#REF!</definedName>
    <definedName name="_xlnm._FilterDatabase" localSheetId="14" hidden="1">#REF!</definedName>
    <definedName name="_xlnm._FilterDatabase" localSheetId="7" hidden="1">#REF!</definedName>
    <definedName name="_xlnm._FilterDatabase" localSheetId="4" hidden="1">#REF!</definedName>
    <definedName name="_xlnm._FilterDatabase" localSheetId="6" hidden="1">#REF!</definedName>
    <definedName name="_xlnm._FilterDatabase" localSheetId="9" hidden="1">#REF!</definedName>
    <definedName name="_xlnm._FilterDatabase" localSheetId="5" hidden="1">#REF!</definedName>
    <definedName name="_xlnm._FilterDatabase" localSheetId="8" hidden="1">#REF!</definedName>
    <definedName name="_xlnm._FilterDatabase" localSheetId="3" hidden="1">#REF!</definedName>
    <definedName name="_xlnm._FilterDatabase" localSheetId="2" hidden="1">#REF!</definedName>
    <definedName name="_xlnm._FilterDatabase" hidden="1">#REF!</definedName>
    <definedName name="_GAP1" localSheetId="3">#REF!,#REF!,#REF!,#REF!,#REF!,#REF!,#REF!,#REF!,#REF!,#REF!,#REF!,#REF!,#REF!,#REF!,#REF!,#REF!,#REF!,#REF!,#REF!,#REF!,#REF!,#REF!,#REF!,#REF!,#REF!,#REF!,#REF!</definedName>
    <definedName name="_GAP1" localSheetId="2">#REF!,#REF!,#REF!,#REF!,#REF!,#REF!,#REF!,#REF!,#REF!,#REF!,#REF!,#REF!,#REF!,#REF!,#REF!,#REF!,#REF!,#REF!,#REF!,#REF!,#REF!,#REF!,#REF!,#REF!,#REF!,#REF!,#REF!</definedName>
    <definedName name="_GAP1">#REF!,#REF!,#REF!,#REF!,#REF!,#REF!,#REF!,#REF!,#REF!,#REF!,#REF!,#REF!,#REF!,#REF!,#REF!,#REF!,#REF!,#REF!,#REF!,#REF!,#REF!,#REF!,#REF!,#REF!,#REF!,#REF!,#REF!</definedName>
    <definedName name="_GFE28" localSheetId="3">#REF!</definedName>
    <definedName name="_GFE28" localSheetId="2">#REF!</definedName>
    <definedName name="_GFE28">#REF!</definedName>
    <definedName name="_GKQ1">#N/A</definedName>
    <definedName name="_GoA1">#N/A</definedName>
    <definedName name="_Goi8" localSheetId="13" hidden="1">{"'Sheet1'!$L$16"}</definedName>
    <definedName name="_Goi8" localSheetId="10" hidden="1">{"'Sheet1'!$L$16"}</definedName>
    <definedName name="_Goi8" localSheetId="12" hidden="1">{"'Sheet1'!$L$16"}</definedName>
    <definedName name="_Goi8" localSheetId="15" hidden="1">{"'Sheet1'!$L$16"}</definedName>
    <definedName name="_Goi8" localSheetId="11" hidden="1">{"'Sheet1'!$L$16"}</definedName>
    <definedName name="_Goi8" localSheetId="14" hidden="1">{"'Sheet1'!$L$16"}</definedName>
    <definedName name="_Goi8" localSheetId="7" hidden="1">{"'Sheet1'!$L$16"}</definedName>
    <definedName name="_Goi8" localSheetId="4" hidden="1">{"'Sheet1'!$L$16"}</definedName>
    <definedName name="_Goi8" localSheetId="6" hidden="1">{"'Sheet1'!$L$16"}</definedName>
    <definedName name="_Goi8" localSheetId="9" hidden="1">{"'Sheet1'!$L$16"}</definedName>
    <definedName name="_Goi8" localSheetId="5" hidden="1">{"'Sheet1'!$L$16"}</definedName>
    <definedName name="_Goi8" localSheetId="8" hidden="1">{"'Sheet1'!$L$16"}</definedName>
    <definedName name="_Goi8" localSheetId="0">{"'Sheet1'!$L$16"}</definedName>
    <definedName name="_Goi8" localSheetId="3" hidden="1">{"'Sheet1'!$L$16"}</definedName>
    <definedName name="_Goi8" localSheetId="2" hidden="1">{"'Sheet1'!$L$16"}</definedName>
    <definedName name="_Goi8" localSheetId="1" hidden="1">{"'Sheet1'!$L$16"}</definedName>
    <definedName name="_Goi8" hidden="1">{"'Sheet1'!$L$16"}</definedName>
    <definedName name="_goi9" localSheetId="13" hidden="1">{"'Sheet1'!$L$16"}</definedName>
    <definedName name="_goi9" localSheetId="10" hidden="1">{"'Sheet1'!$L$16"}</definedName>
    <definedName name="_goi9" localSheetId="12" hidden="1">{"'Sheet1'!$L$16"}</definedName>
    <definedName name="_goi9" localSheetId="15" hidden="1">{"'Sheet1'!$L$16"}</definedName>
    <definedName name="_goi9" localSheetId="11" hidden="1">{"'Sheet1'!$L$16"}</definedName>
    <definedName name="_goi9" localSheetId="14" hidden="1">{"'Sheet1'!$L$16"}</definedName>
    <definedName name="_goi9" localSheetId="7" hidden="1">{"'Sheet1'!$L$16"}</definedName>
    <definedName name="_goi9" localSheetId="4" hidden="1">{"'Sheet1'!$L$16"}</definedName>
    <definedName name="_goi9" localSheetId="6" hidden="1">{"'Sheet1'!$L$16"}</definedName>
    <definedName name="_goi9" localSheetId="9" hidden="1">{"'Sheet1'!$L$16"}</definedName>
    <definedName name="_goi9" localSheetId="5" hidden="1">{"'Sheet1'!$L$16"}</definedName>
    <definedName name="_goi9" localSheetId="8" hidden="1">{"'Sheet1'!$L$16"}</definedName>
    <definedName name="_goi9" localSheetId="0">{"'Sheet1'!$L$16"}</definedName>
    <definedName name="_goi9" localSheetId="3" hidden="1">{"'Sheet1'!$L$16"}</definedName>
    <definedName name="_goi9" localSheetId="2" hidden="1">{"'Sheet1'!$L$16"}</definedName>
    <definedName name="_goi9" localSheetId="1" hidden="1">{"'Sheet1'!$L$16"}</definedName>
    <definedName name="_goi9" hidden="1">{"'Sheet1'!$L$16"}</definedName>
    <definedName name="_gon4">#REF!</definedName>
    <definedName name="_han23">#REF!</definedName>
    <definedName name="_hom2">#REF!</definedName>
    <definedName name="_hsm2">1.1289</definedName>
    <definedName name="_Io_I_RA_RiB" localSheetId="13">#REF!</definedName>
    <definedName name="_Io_I_RA_RiB" localSheetId="10">#REF!</definedName>
    <definedName name="_Io_I_RA_RiB" localSheetId="12">#REF!</definedName>
    <definedName name="_Io_I_RA_RiB" localSheetId="15">#REF!</definedName>
    <definedName name="_Io_I_RA_RiB" localSheetId="11">#REF!</definedName>
    <definedName name="_Io_I_RA_RiB" localSheetId="14">#REF!</definedName>
    <definedName name="_Io_I_RA_RiB" localSheetId="7">#REF!</definedName>
    <definedName name="_Io_I_RA_RiB" localSheetId="4">#REF!</definedName>
    <definedName name="_Io_I_RA_RiB" localSheetId="6">#REF!</definedName>
    <definedName name="_Io_I_RA_RiB" localSheetId="9">#REF!</definedName>
    <definedName name="_Io_I_RA_RiB" localSheetId="5">#REF!</definedName>
    <definedName name="_Io_I_RA_RiB" localSheetId="8">#REF!</definedName>
    <definedName name="_Io_I_RA_RiB" localSheetId="3">#REF!</definedName>
    <definedName name="_Io_I_RA_RiB" localSheetId="2">#REF!</definedName>
    <definedName name="_Io_I_RA_RiB">#REF!</definedName>
    <definedName name="_j35015">#REF!</definedName>
    <definedName name="_k113" localSheetId="13">{"구분",0,"Auto","Auto","";"발의부서",0,"Auto","Auto",""}</definedName>
    <definedName name="_k113" localSheetId="10">{"구분",0,"Auto","Auto","";"발의부서",0,"Auto","Auto",""}</definedName>
    <definedName name="_k113" localSheetId="12">{"구분",0,"Auto","Auto","";"발의부서",0,"Auto","Auto",""}</definedName>
    <definedName name="_k113" localSheetId="15">{"구분",0,"Auto","Auto","";"발의부서",0,"Auto","Auto",""}</definedName>
    <definedName name="_k113" localSheetId="11">{"구분",0,"Auto","Auto","";"발의부서",0,"Auto","Auto",""}</definedName>
    <definedName name="_k113" localSheetId="14">{"구분",0,"Auto","Auto","";"발의부서",0,"Auto","Auto",""}</definedName>
    <definedName name="_k113" localSheetId="7">{"구분",0,"Auto","Auto","";"발의부서",0,"Auto","Auto",""}</definedName>
    <definedName name="_k113" localSheetId="4">{"구분",0,"Auto","Auto","";"발의부서",0,"Auto","Auto",""}</definedName>
    <definedName name="_k113" localSheetId="6">{"구분",0,"Auto","Auto","";"발의부서",0,"Auto","Auto",""}</definedName>
    <definedName name="_k113" localSheetId="9">{"구분",0,"Auto","Auto","";"발의부서",0,"Auto","Auto",""}</definedName>
    <definedName name="_k113" localSheetId="5">{"구분",0,"Auto","Auto","";"발의부서",0,"Auto","Auto",""}</definedName>
    <definedName name="_k113" localSheetId="8">{"구분",0,"Auto","Auto","";"발의부서",0,"Auto","Auto",""}</definedName>
    <definedName name="_k113" localSheetId="3">{"구분",0,"Auto","Auto","";"발의부서",0,"Auto","Auto",""}</definedName>
    <definedName name="_k113" localSheetId="2">{"구분",0,"Auto","Auto","";"발의부서",0,"Auto","Auto",""}</definedName>
    <definedName name="_k113" localSheetId="1">{"구분",0,"Auto","Auto","";"발의부서",0,"Auto","Auto",""}</definedName>
    <definedName name="_k113">{"구분",0,"Auto","Auto","";"발의부서",0,"Auto","Auto",""}</definedName>
    <definedName name="_KDX3">#N/A</definedName>
    <definedName name="_Key1" localSheetId="0" hidden="1">#REF!</definedName>
    <definedName name="_Key1" hidden="1">#REF!</definedName>
    <definedName name="_Key2" localSheetId="0"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Lan1" localSheetId="13" hidden="1">{"'Sheet1'!$L$16"}</definedName>
    <definedName name="_Lan1" localSheetId="10" hidden="1">{"'Sheet1'!$L$16"}</definedName>
    <definedName name="_Lan1" localSheetId="12" hidden="1">{"'Sheet1'!$L$16"}</definedName>
    <definedName name="_Lan1" localSheetId="15" hidden="1">{"'Sheet1'!$L$16"}</definedName>
    <definedName name="_Lan1" localSheetId="11" hidden="1">{"'Sheet1'!$L$16"}</definedName>
    <definedName name="_Lan1" localSheetId="14" hidden="1">{"'Sheet1'!$L$16"}</definedName>
    <definedName name="_Lan1" localSheetId="7" hidden="1">{"'Sheet1'!$L$16"}</definedName>
    <definedName name="_Lan1" localSheetId="4" hidden="1">{"'Sheet1'!$L$16"}</definedName>
    <definedName name="_Lan1" localSheetId="6" hidden="1">{"'Sheet1'!$L$16"}</definedName>
    <definedName name="_Lan1" localSheetId="9" hidden="1">{"'Sheet1'!$L$16"}</definedName>
    <definedName name="_Lan1" localSheetId="5" hidden="1">{"'Sheet1'!$L$16"}</definedName>
    <definedName name="_Lan1" localSheetId="8" hidden="1">{"'Sheet1'!$L$16"}</definedName>
    <definedName name="_Lan1" localSheetId="0">{"'Sheet1'!$L$16"}</definedName>
    <definedName name="_Lan1" localSheetId="3" hidden="1">{"'Sheet1'!$L$16"}</definedName>
    <definedName name="_Lan1" localSheetId="2" hidden="1">{"'Sheet1'!$L$16"}</definedName>
    <definedName name="_Lan1" localSheetId="1" hidden="1">{"'Sheet1'!$L$16"}</definedName>
    <definedName name="_Lan1" hidden="1">{"'Sheet1'!$L$16"}</definedName>
    <definedName name="_LAN3" localSheetId="13" hidden="1">{"'Sheet1'!$L$16"}</definedName>
    <definedName name="_LAN3" localSheetId="10" hidden="1">{"'Sheet1'!$L$16"}</definedName>
    <definedName name="_LAN3" localSheetId="12" hidden="1">{"'Sheet1'!$L$16"}</definedName>
    <definedName name="_LAN3" localSheetId="15" hidden="1">{"'Sheet1'!$L$16"}</definedName>
    <definedName name="_LAN3" localSheetId="11" hidden="1">{"'Sheet1'!$L$16"}</definedName>
    <definedName name="_LAN3" localSheetId="14" hidden="1">{"'Sheet1'!$L$16"}</definedName>
    <definedName name="_LAN3" localSheetId="7" hidden="1">{"'Sheet1'!$L$16"}</definedName>
    <definedName name="_LAN3" localSheetId="4" hidden="1">{"'Sheet1'!$L$16"}</definedName>
    <definedName name="_LAN3" localSheetId="6" hidden="1">{"'Sheet1'!$L$16"}</definedName>
    <definedName name="_LAN3" localSheetId="9" hidden="1">{"'Sheet1'!$L$16"}</definedName>
    <definedName name="_LAN3" localSheetId="5" hidden="1">{"'Sheet1'!$L$16"}</definedName>
    <definedName name="_LAN3" localSheetId="8" hidden="1">{"'Sheet1'!$L$16"}</definedName>
    <definedName name="_LAN3" localSheetId="0">{"'Sheet1'!$L$16"}</definedName>
    <definedName name="_LAN3" localSheetId="3" hidden="1">{"'Sheet1'!$L$16"}</definedName>
    <definedName name="_LAN3" localSheetId="2" hidden="1">{"'Sheet1'!$L$16"}</definedName>
    <definedName name="_LAN3" localSheetId="1" hidden="1">{"'Sheet1'!$L$16"}</definedName>
    <definedName name="_LAN3" hidden="1">{"'Sheet1'!$L$16"}</definedName>
    <definedName name="_lap1">#REF!</definedName>
    <definedName name="_lap2">#REF!</definedName>
    <definedName name="_LIN_">NA()</definedName>
    <definedName name="_LINE_">NA()</definedName>
    <definedName name="_LPS2" localSheetId="13" hidden="1">{#N/A,#N/A,FALSE,"단축1";#N/A,#N/A,FALSE,"단축2";#N/A,#N/A,FALSE,"단축3";#N/A,#N/A,FALSE,"장축";#N/A,#N/A,FALSE,"4WD"}</definedName>
    <definedName name="_LPS2" localSheetId="10" hidden="1">{#N/A,#N/A,FALSE,"단축1";#N/A,#N/A,FALSE,"단축2";#N/A,#N/A,FALSE,"단축3";#N/A,#N/A,FALSE,"장축";#N/A,#N/A,FALSE,"4WD"}</definedName>
    <definedName name="_LPS2" localSheetId="12" hidden="1">{#N/A,#N/A,FALSE,"단축1";#N/A,#N/A,FALSE,"단축2";#N/A,#N/A,FALSE,"단축3";#N/A,#N/A,FALSE,"장축";#N/A,#N/A,FALSE,"4WD"}</definedName>
    <definedName name="_LPS2" localSheetId="15" hidden="1">{#N/A,#N/A,FALSE,"단축1";#N/A,#N/A,FALSE,"단축2";#N/A,#N/A,FALSE,"단축3";#N/A,#N/A,FALSE,"장축";#N/A,#N/A,FALSE,"4WD"}</definedName>
    <definedName name="_LPS2" localSheetId="11" hidden="1">{#N/A,#N/A,FALSE,"단축1";#N/A,#N/A,FALSE,"단축2";#N/A,#N/A,FALSE,"단축3";#N/A,#N/A,FALSE,"장축";#N/A,#N/A,FALSE,"4WD"}</definedName>
    <definedName name="_LPS2" localSheetId="14" hidden="1">{#N/A,#N/A,FALSE,"단축1";#N/A,#N/A,FALSE,"단축2";#N/A,#N/A,FALSE,"단축3";#N/A,#N/A,FALSE,"장축";#N/A,#N/A,FALSE,"4WD"}</definedName>
    <definedName name="_LPS2" localSheetId="7" hidden="1">{#N/A,#N/A,FALSE,"단축1";#N/A,#N/A,FALSE,"단축2";#N/A,#N/A,FALSE,"단축3";#N/A,#N/A,FALSE,"장축";#N/A,#N/A,FALSE,"4WD"}</definedName>
    <definedName name="_LPS2" localSheetId="4" hidden="1">{#N/A,#N/A,FALSE,"단축1";#N/A,#N/A,FALSE,"단축2";#N/A,#N/A,FALSE,"단축3";#N/A,#N/A,FALSE,"장축";#N/A,#N/A,FALSE,"4WD"}</definedName>
    <definedName name="_LPS2" localSheetId="6" hidden="1">{#N/A,#N/A,FALSE,"단축1";#N/A,#N/A,FALSE,"단축2";#N/A,#N/A,FALSE,"단축3";#N/A,#N/A,FALSE,"장축";#N/A,#N/A,FALSE,"4WD"}</definedName>
    <definedName name="_LPS2" localSheetId="9" hidden="1">{#N/A,#N/A,FALSE,"단축1";#N/A,#N/A,FALSE,"단축2";#N/A,#N/A,FALSE,"단축3";#N/A,#N/A,FALSE,"장축";#N/A,#N/A,FALSE,"4WD"}</definedName>
    <definedName name="_LPS2" localSheetId="5" hidden="1">{#N/A,#N/A,FALSE,"단축1";#N/A,#N/A,FALSE,"단축2";#N/A,#N/A,FALSE,"단축3";#N/A,#N/A,FALSE,"장축";#N/A,#N/A,FALSE,"4WD"}</definedName>
    <definedName name="_LPS2" localSheetId="8" hidden="1">{#N/A,#N/A,FALSE,"단축1";#N/A,#N/A,FALSE,"단축2";#N/A,#N/A,FALSE,"단축3";#N/A,#N/A,FALSE,"장축";#N/A,#N/A,FALSE,"4WD"}</definedName>
    <definedName name="_LPS2" localSheetId="3"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hidden="1">{#N/A,#N/A,FALSE,"단축1";#N/A,#N/A,FALSE,"단축2";#N/A,#N/A,FALSE,"단축3";#N/A,#N/A,FALSE,"장축";#N/A,#N/A,FALSE,"4WD"}</definedName>
    <definedName name="_LX25">#REF!</definedName>
    <definedName name="_M123" localSheetId="13" hidden="1">{#N/A,#N/A,FALSE,"단축1";#N/A,#N/A,FALSE,"단축2";#N/A,#N/A,FALSE,"단축3";#N/A,#N/A,FALSE,"장축";#N/A,#N/A,FALSE,"4WD"}</definedName>
    <definedName name="_M123" localSheetId="10" hidden="1">{#N/A,#N/A,FALSE,"단축1";#N/A,#N/A,FALSE,"단축2";#N/A,#N/A,FALSE,"단축3";#N/A,#N/A,FALSE,"장축";#N/A,#N/A,FALSE,"4WD"}</definedName>
    <definedName name="_M123" localSheetId="12" hidden="1">{#N/A,#N/A,FALSE,"단축1";#N/A,#N/A,FALSE,"단축2";#N/A,#N/A,FALSE,"단축3";#N/A,#N/A,FALSE,"장축";#N/A,#N/A,FALSE,"4WD"}</definedName>
    <definedName name="_M123" localSheetId="15" hidden="1">{#N/A,#N/A,FALSE,"단축1";#N/A,#N/A,FALSE,"단축2";#N/A,#N/A,FALSE,"단축3";#N/A,#N/A,FALSE,"장축";#N/A,#N/A,FALSE,"4WD"}</definedName>
    <definedName name="_M123" localSheetId="11" hidden="1">{#N/A,#N/A,FALSE,"단축1";#N/A,#N/A,FALSE,"단축2";#N/A,#N/A,FALSE,"단축3";#N/A,#N/A,FALSE,"장축";#N/A,#N/A,FALSE,"4WD"}</definedName>
    <definedName name="_M123" localSheetId="14" hidden="1">{#N/A,#N/A,FALSE,"단축1";#N/A,#N/A,FALSE,"단축2";#N/A,#N/A,FALSE,"단축3";#N/A,#N/A,FALSE,"장축";#N/A,#N/A,FALSE,"4WD"}</definedName>
    <definedName name="_M123" localSheetId="7" hidden="1">{#N/A,#N/A,FALSE,"단축1";#N/A,#N/A,FALSE,"단축2";#N/A,#N/A,FALSE,"단축3";#N/A,#N/A,FALSE,"장축";#N/A,#N/A,FALSE,"4WD"}</definedName>
    <definedName name="_M123" localSheetId="4" hidden="1">{#N/A,#N/A,FALSE,"단축1";#N/A,#N/A,FALSE,"단축2";#N/A,#N/A,FALSE,"단축3";#N/A,#N/A,FALSE,"장축";#N/A,#N/A,FALSE,"4WD"}</definedName>
    <definedName name="_M123" localSheetId="6" hidden="1">{#N/A,#N/A,FALSE,"단축1";#N/A,#N/A,FALSE,"단축2";#N/A,#N/A,FALSE,"단축3";#N/A,#N/A,FALSE,"장축";#N/A,#N/A,FALSE,"4WD"}</definedName>
    <definedName name="_M123" localSheetId="9" hidden="1">{#N/A,#N/A,FALSE,"단축1";#N/A,#N/A,FALSE,"단축2";#N/A,#N/A,FALSE,"단축3";#N/A,#N/A,FALSE,"장축";#N/A,#N/A,FALSE,"4WD"}</definedName>
    <definedName name="_M123" localSheetId="5" hidden="1">{#N/A,#N/A,FALSE,"단축1";#N/A,#N/A,FALSE,"단축2";#N/A,#N/A,FALSE,"단축3";#N/A,#N/A,FALSE,"장축";#N/A,#N/A,FALSE,"4WD"}</definedName>
    <definedName name="_M123" localSheetId="8" hidden="1">{#N/A,#N/A,FALSE,"단축1";#N/A,#N/A,FALSE,"단축2";#N/A,#N/A,FALSE,"단축3";#N/A,#N/A,FALSE,"장축";#N/A,#N/A,FALSE,"4WD"}</definedName>
    <definedName name="_M123" localSheetId="3" hidden="1">{#N/A,#N/A,FALSE,"단축1";#N/A,#N/A,FALSE,"단축2";#N/A,#N/A,FALSE,"단축3";#N/A,#N/A,FALSE,"장축";#N/A,#N/A,FALSE,"4WD"}</definedName>
    <definedName name="_M123" localSheetId="2" hidden="1">{#N/A,#N/A,FALSE,"단축1";#N/A,#N/A,FALSE,"단축2";#N/A,#N/A,FALSE,"단축3";#N/A,#N/A,FALSE,"장축";#N/A,#N/A,FALSE,"4WD"}</definedName>
    <definedName name="_M123" localSheetId="1" hidden="1">{#N/A,#N/A,FALSE,"단축1";#N/A,#N/A,FALSE,"단축2";#N/A,#N/A,FALSE,"단축3";#N/A,#N/A,FALSE,"장축";#N/A,#N/A,FALSE,"4WD"}</definedName>
    <definedName name="_M123" hidden="1">{#N/A,#N/A,FALSE,"단축1";#N/A,#N/A,FALSE,"단축2";#N/A,#N/A,FALSE,"단축3";#N/A,#N/A,FALSE,"장축";#N/A,#N/A,FALSE,"4WD"}</definedName>
    <definedName name="_MAC12" localSheetId="13">#REF!</definedName>
    <definedName name="_MAC12" localSheetId="10">#REF!</definedName>
    <definedName name="_MAC12" localSheetId="12">#REF!</definedName>
    <definedName name="_MAC12" localSheetId="15">#REF!</definedName>
    <definedName name="_MAC12" localSheetId="11">#REF!</definedName>
    <definedName name="_MAC12" localSheetId="14">#REF!</definedName>
    <definedName name="_MAC12" localSheetId="7">#REF!</definedName>
    <definedName name="_MAC12" localSheetId="4">#REF!</definedName>
    <definedName name="_MAC12" localSheetId="6">#REF!</definedName>
    <definedName name="_MAC12" localSheetId="9">#REF!</definedName>
    <definedName name="_MAC12" localSheetId="5">#REF!</definedName>
    <definedName name="_MAC12" localSheetId="8">#REF!</definedName>
    <definedName name="_MAC12">#REF!</definedName>
    <definedName name="_MAC46" localSheetId="3">#REF!</definedName>
    <definedName name="_MAC46" localSheetId="2">#REF!</definedName>
    <definedName name="_MAC46">#REF!</definedName>
    <definedName name="_mix6">#REF!</definedName>
    <definedName name="_MS1">#N/A</definedName>
    <definedName name="_MS2">#N/A</definedName>
    <definedName name="_MS3">#N/A</definedName>
    <definedName name="_MS4">#N/A</definedName>
    <definedName name="_MS5">#N/A</definedName>
    <definedName name="_MS6">#N/A</definedName>
    <definedName name="_MS7">#N/A</definedName>
    <definedName name="_MS8">#N/A</definedName>
    <definedName name="_MS9">#N/A</definedName>
    <definedName name="_MT1">#N/A</definedName>
    <definedName name="_MT2">#N/A</definedName>
    <definedName name="_MT3">#N/A</definedName>
    <definedName name="_MT4">#N/A</definedName>
    <definedName name="_MT5">#N/A</definedName>
    <definedName name="_MT6">#N/A</definedName>
    <definedName name="_MT7">#N/A</definedName>
    <definedName name="_MT8">#N/A</definedName>
    <definedName name="_MT9">#N/A</definedName>
    <definedName name="_mtc3" localSheetId="3">#REF!</definedName>
    <definedName name="_mtc3" localSheetId="2">#REF!</definedName>
    <definedName name="_mtc3">#REF!</definedName>
    <definedName name="_mz1">#N/A</definedName>
    <definedName name="_N95">#N/A</definedName>
    <definedName name="_NA11" localSheetId="13" hidden="1">{#N/A,#N/A,FALSE,"단축1";#N/A,#N/A,FALSE,"단축2";#N/A,#N/A,FALSE,"단축3";#N/A,#N/A,FALSE,"장축";#N/A,#N/A,FALSE,"4WD"}</definedName>
    <definedName name="_NA11" localSheetId="10" hidden="1">{#N/A,#N/A,FALSE,"단축1";#N/A,#N/A,FALSE,"단축2";#N/A,#N/A,FALSE,"단축3";#N/A,#N/A,FALSE,"장축";#N/A,#N/A,FALSE,"4WD"}</definedName>
    <definedName name="_NA11" localSheetId="12" hidden="1">{#N/A,#N/A,FALSE,"단축1";#N/A,#N/A,FALSE,"단축2";#N/A,#N/A,FALSE,"단축3";#N/A,#N/A,FALSE,"장축";#N/A,#N/A,FALSE,"4WD"}</definedName>
    <definedName name="_NA11" localSheetId="15" hidden="1">{#N/A,#N/A,FALSE,"단축1";#N/A,#N/A,FALSE,"단축2";#N/A,#N/A,FALSE,"단축3";#N/A,#N/A,FALSE,"장축";#N/A,#N/A,FALSE,"4WD"}</definedName>
    <definedName name="_NA11" localSheetId="11" hidden="1">{#N/A,#N/A,FALSE,"단축1";#N/A,#N/A,FALSE,"단축2";#N/A,#N/A,FALSE,"단축3";#N/A,#N/A,FALSE,"장축";#N/A,#N/A,FALSE,"4WD"}</definedName>
    <definedName name="_NA11" localSheetId="14" hidden="1">{#N/A,#N/A,FALSE,"단축1";#N/A,#N/A,FALSE,"단축2";#N/A,#N/A,FALSE,"단축3";#N/A,#N/A,FALSE,"장축";#N/A,#N/A,FALSE,"4WD"}</definedName>
    <definedName name="_NA11" localSheetId="7" hidden="1">{#N/A,#N/A,FALSE,"단축1";#N/A,#N/A,FALSE,"단축2";#N/A,#N/A,FALSE,"단축3";#N/A,#N/A,FALSE,"장축";#N/A,#N/A,FALSE,"4WD"}</definedName>
    <definedName name="_NA11" localSheetId="4" hidden="1">{#N/A,#N/A,FALSE,"단축1";#N/A,#N/A,FALSE,"단축2";#N/A,#N/A,FALSE,"단축3";#N/A,#N/A,FALSE,"장축";#N/A,#N/A,FALSE,"4WD"}</definedName>
    <definedName name="_NA11" localSheetId="6" hidden="1">{#N/A,#N/A,FALSE,"단축1";#N/A,#N/A,FALSE,"단축2";#N/A,#N/A,FALSE,"단축3";#N/A,#N/A,FALSE,"장축";#N/A,#N/A,FALSE,"4WD"}</definedName>
    <definedName name="_NA11" localSheetId="9" hidden="1">{#N/A,#N/A,FALSE,"단축1";#N/A,#N/A,FALSE,"단축2";#N/A,#N/A,FALSE,"단축3";#N/A,#N/A,FALSE,"장축";#N/A,#N/A,FALSE,"4WD"}</definedName>
    <definedName name="_NA11" localSheetId="5" hidden="1">{#N/A,#N/A,FALSE,"단축1";#N/A,#N/A,FALSE,"단축2";#N/A,#N/A,FALSE,"단축3";#N/A,#N/A,FALSE,"장축";#N/A,#N/A,FALSE,"4WD"}</definedName>
    <definedName name="_NA11" localSheetId="8" hidden="1">{#N/A,#N/A,FALSE,"단축1";#N/A,#N/A,FALSE,"단축2";#N/A,#N/A,FALSE,"단축3";#N/A,#N/A,FALSE,"장축";#N/A,#N/A,FALSE,"4WD"}</definedName>
    <definedName name="_NA11" localSheetId="3" hidden="1">{#N/A,#N/A,FALSE,"단축1";#N/A,#N/A,FALSE,"단축2";#N/A,#N/A,FALSE,"단축3";#N/A,#N/A,FALSE,"장축";#N/A,#N/A,FALSE,"4WD"}</definedName>
    <definedName name="_NA11" localSheetId="2" hidden="1">{#N/A,#N/A,FALSE,"단축1";#N/A,#N/A,FALSE,"단축2";#N/A,#N/A,FALSE,"단축3";#N/A,#N/A,FALSE,"장축";#N/A,#N/A,FALSE,"4WD"}</definedName>
    <definedName name="_NA11" localSheetId="1" hidden="1">{#N/A,#N/A,FALSE,"단축1";#N/A,#N/A,FALSE,"단축2";#N/A,#N/A,FALSE,"단축3";#N/A,#N/A,FALSE,"장축";#N/A,#N/A,FALSE,"4WD"}</definedName>
    <definedName name="_NA11" hidden="1">{#N/A,#N/A,FALSE,"단축1";#N/A,#N/A,FALSE,"단축2";#N/A,#N/A,FALSE,"단축3";#N/A,#N/A,FALSE,"장축";#N/A,#N/A,FALSE,"4WD"}</definedName>
    <definedName name="_nc6" localSheetId="13">#REF!</definedName>
    <definedName name="_nc6" localSheetId="10">#REF!</definedName>
    <definedName name="_nc6" localSheetId="12">#REF!</definedName>
    <definedName name="_nc6" localSheetId="15">#REF!</definedName>
    <definedName name="_nc6" localSheetId="11">#REF!</definedName>
    <definedName name="_nc6" localSheetId="14">#REF!</definedName>
    <definedName name="_nc6" localSheetId="7">#REF!</definedName>
    <definedName name="_nc6" localSheetId="4">#REF!</definedName>
    <definedName name="_nc6" localSheetId="6">#REF!</definedName>
    <definedName name="_nc6" localSheetId="9">#REF!</definedName>
    <definedName name="_nc6" localSheetId="5">#REF!</definedName>
    <definedName name="_nc6" localSheetId="8">#REF!</definedName>
    <definedName name="_nc6">#REF!</definedName>
    <definedName name="_nc7" localSheetId="3">#REF!</definedName>
    <definedName name="_nc7" localSheetId="2">#REF!</definedName>
    <definedName name="_nc7">#REF!</definedName>
    <definedName name="_NCL100">#REF!</definedName>
    <definedName name="_NCL200">#REF!</definedName>
    <definedName name="_NCL250">#REF!</definedName>
    <definedName name="_NET2">#REF!</definedName>
    <definedName name="_NI23" localSheetId="13" hidden="1">{#N/A,#N/A,FALSE,"단축1";#N/A,#N/A,FALSE,"단축2";#N/A,#N/A,FALSE,"단축3";#N/A,#N/A,FALSE,"장축";#N/A,#N/A,FALSE,"4WD"}</definedName>
    <definedName name="_NI23" localSheetId="10" hidden="1">{#N/A,#N/A,FALSE,"단축1";#N/A,#N/A,FALSE,"단축2";#N/A,#N/A,FALSE,"단축3";#N/A,#N/A,FALSE,"장축";#N/A,#N/A,FALSE,"4WD"}</definedName>
    <definedName name="_NI23" localSheetId="12" hidden="1">{#N/A,#N/A,FALSE,"단축1";#N/A,#N/A,FALSE,"단축2";#N/A,#N/A,FALSE,"단축3";#N/A,#N/A,FALSE,"장축";#N/A,#N/A,FALSE,"4WD"}</definedName>
    <definedName name="_NI23" localSheetId="15" hidden="1">{#N/A,#N/A,FALSE,"단축1";#N/A,#N/A,FALSE,"단축2";#N/A,#N/A,FALSE,"단축3";#N/A,#N/A,FALSE,"장축";#N/A,#N/A,FALSE,"4WD"}</definedName>
    <definedName name="_NI23" localSheetId="11" hidden="1">{#N/A,#N/A,FALSE,"단축1";#N/A,#N/A,FALSE,"단축2";#N/A,#N/A,FALSE,"단축3";#N/A,#N/A,FALSE,"장축";#N/A,#N/A,FALSE,"4WD"}</definedName>
    <definedName name="_NI23" localSheetId="14" hidden="1">{#N/A,#N/A,FALSE,"단축1";#N/A,#N/A,FALSE,"단축2";#N/A,#N/A,FALSE,"단축3";#N/A,#N/A,FALSE,"장축";#N/A,#N/A,FALSE,"4WD"}</definedName>
    <definedName name="_NI23" localSheetId="7" hidden="1">{#N/A,#N/A,FALSE,"단축1";#N/A,#N/A,FALSE,"단축2";#N/A,#N/A,FALSE,"단축3";#N/A,#N/A,FALSE,"장축";#N/A,#N/A,FALSE,"4WD"}</definedName>
    <definedName name="_NI23" localSheetId="4" hidden="1">{#N/A,#N/A,FALSE,"단축1";#N/A,#N/A,FALSE,"단축2";#N/A,#N/A,FALSE,"단축3";#N/A,#N/A,FALSE,"장축";#N/A,#N/A,FALSE,"4WD"}</definedName>
    <definedName name="_NI23" localSheetId="6" hidden="1">{#N/A,#N/A,FALSE,"단축1";#N/A,#N/A,FALSE,"단축2";#N/A,#N/A,FALSE,"단축3";#N/A,#N/A,FALSE,"장축";#N/A,#N/A,FALSE,"4WD"}</definedName>
    <definedName name="_NI23" localSheetId="9" hidden="1">{#N/A,#N/A,FALSE,"단축1";#N/A,#N/A,FALSE,"단축2";#N/A,#N/A,FALSE,"단축3";#N/A,#N/A,FALSE,"장축";#N/A,#N/A,FALSE,"4WD"}</definedName>
    <definedName name="_NI23" localSheetId="5" hidden="1">{#N/A,#N/A,FALSE,"단축1";#N/A,#N/A,FALSE,"단축2";#N/A,#N/A,FALSE,"단축3";#N/A,#N/A,FALSE,"장축";#N/A,#N/A,FALSE,"4WD"}</definedName>
    <definedName name="_NI23" localSheetId="8" hidden="1">{#N/A,#N/A,FALSE,"단축1";#N/A,#N/A,FALSE,"단축2";#N/A,#N/A,FALSE,"단축3";#N/A,#N/A,FALSE,"장축";#N/A,#N/A,FALSE,"4WD"}</definedName>
    <definedName name="_NI23" localSheetId="3" hidden="1">{#N/A,#N/A,FALSE,"단축1";#N/A,#N/A,FALSE,"단축2";#N/A,#N/A,FALSE,"단축3";#N/A,#N/A,FALSE,"장축";#N/A,#N/A,FALSE,"4WD"}</definedName>
    <definedName name="_NI23" localSheetId="2" hidden="1">{#N/A,#N/A,FALSE,"단축1";#N/A,#N/A,FALSE,"단축2";#N/A,#N/A,FALSE,"단축3";#N/A,#N/A,FALSE,"장축";#N/A,#N/A,FALSE,"4WD"}</definedName>
    <definedName name="_NI23" localSheetId="1" hidden="1">{#N/A,#N/A,FALSE,"단축1";#N/A,#N/A,FALSE,"단축2";#N/A,#N/A,FALSE,"단축3";#N/A,#N/A,FALSE,"장축";#N/A,#N/A,FALSE,"4WD"}</definedName>
    <definedName name="_NI23" hidden="1">{#N/A,#N/A,FALSE,"단축1";#N/A,#N/A,FALSE,"단축2";#N/A,#N/A,FALSE,"단축3";#N/A,#N/A,FALSE,"장축";#N/A,#N/A,FALSE,"4WD"}</definedName>
    <definedName name="_nin190" localSheetId="13">#REF!</definedName>
    <definedName name="_nin190" localSheetId="10">#REF!</definedName>
    <definedName name="_nin190" localSheetId="12">#REF!</definedName>
    <definedName name="_nin190" localSheetId="15">#REF!</definedName>
    <definedName name="_nin190" localSheetId="11">#REF!</definedName>
    <definedName name="_nin190" localSheetId="14">#REF!</definedName>
    <definedName name="_nin190" localSheetId="7">#REF!</definedName>
    <definedName name="_nin190" localSheetId="4">#REF!</definedName>
    <definedName name="_nin190" localSheetId="6">#REF!</definedName>
    <definedName name="_nin190" localSheetId="9">#REF!</definedName>
    <definedName name="_nin190" localSheetId="5">#REF!</definedName>
    <definedName name="_nin190" localSheetId="8">#REF!</definedName>
    <definedName name="_nin190">#REF!</definedName>
    <definedName name="_NO1" localSheetId="13" hidden="1">{#N/A,#N/A,FALSE,"단축1";#N/A,#N/A,FALSE,"단축2";#N/A,#N/A,FALSE,"단축3";#N/A,#N/A,FALSE,"장축";#N/A,#N/A,FALSE,"4WD"}</definedName>
    <definedName name="_NO1" localSheetId="10" hidden="1">{#N/A,#N/A,FALSE,"단축1";#N/A,#N/A,FALSE,"단축2";#N/A,#N/A,FALSE,"단축3";#N/A,#N/A,FALSE,"장축";#N/A,#N/A,FALSE,"4WD"}</definedName>
    <definedName name="_NO1" localSheetId="12" hidden="1">{#N/A,#N/A,FALSE,"단축1";#N/A,#N/A,FALSE,"단축2";#N/A,#N/A,FALSE,"단축3";#N/A,#N/A,FALSE,"장축";#N/A,#N/A,FALSE,"4WD"}</definedName>
    <definedName name="_NO1" localSheetId="15" hidden="1">{#N/A,#N/A,FALSE,"단축1";#N/A,#N/A,FALSE,"단축2";#N/A,#N/A,FALSE,"단축3";#N/A,#N/A,FALSE,"장축";#N/A,#N/A,FALSE,"4WD"}</definedName>
    <definedName name="_NO1" localSheetId="11" hidden="1">{#N/A,#N/A,FALSE,"단축1";#N/A,#N/A,FALSE,"단축2";#N/A,#N/A,FALSE,"단축3";#N/A,#N/A,FALSE,"장축";#N/A,#N/A,FALSE,"4WD"}</definedName>
    <definedName name="_NO1" localSheetId="14" hidden="1">{#N/A,#N/A,FALSE,"단축1";#N/A,#N/A,FALSE,"단축2";#N/A,#N/A,FALSE,"단축3";#N/A,#N/A,FALSE,"장축";#N/A,#N/A,FALSE,"4WD"}</definedName>
    <definedName name="_NO1" localSheetId="7" hidden="1">{#N/A,#N/A,FALSE,"단축1";#N/A,#N/A,FALSE,"단축2";#N/A,#N/A,FALSE,"단축3";#N/A,#N/A,FALSE,"장축";#N/A,#N/A,FALSE,"4WD"}</definedName>
    <definedName name="_NO1" localSheetId="4" hidden="1">{#N/A,#N/A,FALSE,"단축1";#N/A,#N/A,FALSE,"단축2";#N/A,#N/A,FALSE,"단축3";#N/A,#N/A,FALSE,"장축";#N/A,#N/A,FALSE,"4WD"}</definedName>
    <definedName name="_NO1" localSheetId="6" hidden="1">{#N/A,#N/A,FALSE,"단축1";#N/A,#N/A,FALSE,"단축2";#N/A,#N/A,FALSE,"단축3";#N/A,#N/A,FALSE,"장축";#N/A,#N/A,FALSE,"4WD"}</definedName>
    <definedName name="_NO1" localSheetId="9" hidden="1">{#N/A,#N/A,FALSE,"단축1";#N/A,#N/A,FALSE,"단축2";#N/A,#N/A,FALSE,"단축3";#N/A,#N/A,FALSE,"장축";#N/A,#N/A,FALSE,"4WD"}</definedName>
    <definedName name="_NO1" localSheetId="5" hidden="1">{#N/A,#N/A,FALSE,"단축1";#N/A,#N/A,FALSE,"단축2";#N/A,#N/A,FALSE,"단축3";#N/A,#N/A,FALSE,"장축";#N/A,#N/A,FALSE,"4WD"}</definedName>
    <definedName name="_NO1" localSheetId="8" hidden="1">{#N/A,#N/A,FALSE,"단축1";#N/A,#N/A,FALSE,"단축2";#N/A,#N/A,FALSE,"단축3";#N/A,#N/A,FALSE,"장축";#N/A,#N/A,FALSE,"4WD"}</definedName>
    <definedName name="_NO1" localSheetId="3" hidden="1">{#N/A,#N/A,FALSE,"단축1";#N/A,#N/A,FALSE,"단축2";#N/A,#N/A,FALSE,"단축3";#N/A,#N/A,FALSE,"장축";#N/A,#N/A,FALSE,"4WD"}</definedName>
    <definedName name="_NO1" localSheetId="2" hidden="1">{#N/A,#N/A,FALSE,"단축1";#N/A,#N/A,FALSE,"단축2";#N/A,#N/A,FALSE,"단축3";#N/A,#N/A,FALSE,"장축";#N/A,#N/A,FALSE,"4WD"}</definedName>
    <definedName name="_NO1" localSheetId="1" hidden="1">{#N/A,#N/A,FALSE,"단축1";#N/A,#N/A,FALSE,"단축2";#N/A,#N/A,FALSE,"단축3";#N/A,#N/A,FALSE,"장축";#N/A,#N/A,FALSE,"4WD"}</definedName>
    <definedName name="_NO1" hidden="1">{#N/A,#N/A,FALSE,"단축1";#N/A,#N/A,FALSE,"단축2";#N/A,#N/A,FALSE,"단축3";#N/A,#N/A,FALSE,"장축";#N/A,#N/A,FALSE,"4WD"}</definedName>
    <definedName name="_NO11" localSheetId="13" hidden="1">{#N/A,#N/A,FALSE,"단축1";#N/A,#N/A,FALSE,"단축2";#N/A,#N/A,FALSE,"단축3";#N/A,#N/A,FALSE,"장축";#N/A,#N/A,FALSE,"4WD"}</definedName>
    <definedName name="_NO11" localSheetId="10" hidden="1">{#N/A,#N/A,FALSE,"단축1";#N/A,#N/A,FALSE,"단축2";#N/A,#N/A,FALSE,"단축3";#N/A,#N/A,FALSE,"장축";#N/A,#N/A,FALSE,"4WD"}</definedName>
    <definedName name="_NO11" localSheetId="12" hidden="1">{#N/A,#N/A,FALSE,"단축1";#N/A,#N/A,FALSE,"단축2";#N/A,#N/A,FALSE,"단축3";#N/A,#N/A,FALSE,"장축";#N/A,#N/A,FALSE,"4WD"}</definedName>
    <definedName name="_NO11" localSheetId="15" hidden="1">{#N/A,#N/A,FALSE,"단축1";#N/A,#N/A,FALSE,"단축2";#N/A,#N/A,FALSE,"단축3";#N/A,#N/A,FALSE,"장축";#N/A,#N/A,FALSE,"4WD"}</definedName>
    <definedName name="_NO11" localSheetId="11" hidden="1">{#N/A,#N/A,FALSE,"단축1";#N/A,#N/A,FALSE,"단축2";#N/A,#N/A,FALSE,"단축3";#N/A,#N/A,FALSE,"장축";#N/A,#N/A,FALSE,"4WD"}</definedName>
    <definedName name="_NO11" localSheetId="14" hidden="1">{#N/A,#N/A,FALSE,"단축1";#N/A,#N/A,FALSE,"단축2";#N/A,#N/A,FALSE,"단축3";#N/A,#N/A,FALSE,"장축";#N/A,#N/A,FALSE,"4WD"}</definedName>
    <definedName name="_NO11" localSheetId="7" hidden="1">{#N/A,#N/A,FALSE,"단축1";#N/A,#N/A,FALSE,"단축2";#N/A,#N/A,FALSE,"단축3";#N/A,#N/A,FALSE,"장축";#N/A,#N/A,FALSE,"4WD"}</definedName>
    <definedName name="_NO11" localSheetId="4" hidden="1">{#N/A,#N/A,FALSE,"단축1";#N/A,#N/A,FALSE,"단축2";#N/A,#N/A,FALSE,"단축3";#N/A,#N/A,FALSE,"장축";#N/A,#N/A,FALSE,"4WD"}</definedName>
    <definedName name="_NO11" localSheetId="6" hidden="1">{#N/A,#N/A,FALSE,"단축1";#N/A,#N/A,FALSE,"단축2";#N/A,#N/A,FALSE,"단축3";#N/A,#N/A,FALSE,"장축";#N/A,#N/A,FALSE,"4WD"}</definedName>
    <definedName name="_NO11" localSheetId="9" hidden="1">{#N/A,#N/A,FALSE,"단축1";#N/A,#N/A,FALSE,"단축2";#N/A,#N/A,FALSE,"단축3";#N/A,#N/A,FALSE,"장축";#N/A,#N/A,FALSE,"4WD"}</definedName>
    <definedName name="_NO11" localSheetId="5" hidden="1">{#N/A,#N/A,FALSE,"단축1";#N/A,#N/A,FALSE,"단축2";#N/A,#N/A,FALSE,"단축3";#N/A,#N/A,FALSE,"장축";#N/A,#N/A,FALSE,"4WD"}</definedName>
    <definedName name="_NO11" localSheetId="8" hidden="1">{#N/A,#N/A,FALSE,"단축1";#N/A,#N/A,FALSE,"단축2";#N/A,#N/A,FALSE,"단축3";#N/A,#N/A,FALSE,"장축";#N/A,#N/A,FALSE,"4WD"}</definedName>
    <definedName name="_NO11" localSheetId="3" hidden="1">{#N/A,#N/A,FALSE,"단축1";#N/A,#N/A,FALSE,"단축2";#N/A,#N/A,FALSE,"단축3";#N/A,#N/A,FALSE,"장축";#N/A,#N/A,FALSE,"4WD"}</definedName>
    <definedName name="_NO11" localSheetId="2" hidden="1">{#N/A,#N/A,FALSE,"단축1";#N/A,#N/A,FALSE,"단축2";#N/A,#N/A,FALSE,"단축3";#N/A,#N/A,FALSE,"장축";#N/A,#N/A,FALSE,"4WD"}</definedName>
    <definedName name="_NO11" localSheetId="1" hidden="1">{#N/A,#N/A,FALSE,"단축1";#N/A,#N/A,FALSE,"단축2";#N/A,#N/A,FALSE,"단축3";#N/A,#N/A,FALSE,"장축";#N/A,#N/A,FALSE,"4WD"}</definedName>
    <definedName name="_NO11" hidden="1">{#N/A,#N/A,FALSE,"단축1";#N/A,#N/A,FALSE,"단축2";#N/A,#N/A,FALSE,"단축3";#N/A,#N/A,FALSE,"장축";#N/A,#N/A,FALSE,"4WD"}</definedName>
    <definedName name="_NO222" localSheetId="13" hidden="1">{#N/A,#N/A,FALSE,"단축1";#N/A,#N/A,FALSE,"단축2";#N/A,#N/A,FALSE,"단축3";#N/A,#N/A,FALSE,"장축";#N/A,#N/A,FALSE,"4WD"}</definedName>
    <definedName name="_NO222" localSheetId="10" hidden="1">{#N/A,#N/A,FALSE,"단축1";#N/A,#N/A,FALSE,"단축2";#N/A,#N/A,FALSE,"단축3";#N/A,#N/A,FALSE,"장축";#N/A,#N/A,FALSE,"4WD"}</definedName>
    <definedName name="_NO222" localSheetId="12" hidden="1">{#N/A,#N/A,FALSE,"단축1";#N/A,#N/A,FALSE,"단축2";#N/A,#N/A,FALSE,"단축3";#N/A,#N/A,FALSE,"장축";#N/A,#N/A,FALSE,"4WD"}</definedName>
    <definedName name="_NO222" localSheetId="15" hidden="1">{#N/A,#N/A,FALSE,"단축1";#N/A,#N/A,FALSE,"단축2";#N/A,#N/A,FALSE,"단축3";#N/A,#N/A,FALSE,"장축";#N/A,#N/A,FALSE,"4WD"}</definedName>
    <definedName name="_NO222" localSheetId="11" hidden="1">{#N/A,#N/A,FALSE,"단축1";#N/A,#N/A,FALSE,"단축2";#N/A,#N/A,FALSE,"단축3";#N/A,#N/A,FALSE,"장축";#N/A,#N/A,FALSE,"4WD"}</definedName>
    <definedName name="_NO222" localSheetId="14" hidden="1">{#N/A,#N/A,FALSE,"단축1";#N/A,#N/A,FALSE,"단축2";#N/A,#N/A,FALSE,"단축3";#N/A,#N/A,FALSE,"장축";#N/A,#N/A,FALSE,"4WD"}</definedName>
    <definedName name="_NO222" localSheetId="7" hidden="1">{#N/A,#N/A,FALSE,"단축1";#N/A,#N/A,FALSE,"단축2";#N/A,#N/A,FALSE,"단축3";#N/A,#N/A,FALSE,"장축";#N/A,#N/A,FALSE,"4WD"}</definedName>
    <definedName name="_NO222" localSheetId="4" hidden="1">{#N/A,#N/A,FALSE,"단축1";#N/A,#N/A,FALSE,"단축2";#N/A,#N/A,FALSE,"단축3";#N/A,#N/A,FALSE,"장축";#N/A,#N/A,FALSE,"4WD"}</definedName>
    <definedName name="_NO222" localSheetId="6" hidden="1">{#N/A,#N/A,FALSE,"단축1";#N/A,#N/A,FALSE,"단축2";#N/A,#N/A,FALSE,"단축3";#N/A,#N/A,FALSE,"장축";#N/A,#N/A,FALSE,"4WD"}</definedName>
    <definedName name="_NO222" localSheetId="9" hidden="1">{#N/A,#N/A,FALSE,"단축1";#N/A,#N/A,FALSE,"단축2";#N/A,#N/A,FALSE,"단축3";#N/A,#N/A,FALSE,"장축";#N/A,#N/A,FALSE,"4WD"}</definedName>
    <definedName name="_NO222" localSheetId="5" hidden="1">{#N/A,#N/A,FALSE,"단축1";#N/A,#N/A,FALSE,"단축2";#N/A,#N/A,FALSE,"단축3";#N/A,#N/A,FALSE,"장축";#N/A,#N/A,FALSE,"4WD"}</definedName>
    <definedName name="_NO222" localSheetId="8" hidden="1">{#N/A,#N/A,FALSE,"단축1";#N/A,#N/A,FALSE,"단축2";#N/A,#N/A,FALSE,"단축3";#N/A,#N/A,FALSE,"장축";#N/A,#N/A,FALSE,"4WD"}</definedName>
    <definedName name="_NO222" localSheetId="3" hidden="1">{#N/A,#N/A,FALSE,"단축1";#N/A,#N/A,FALSE,"단축2";#N/A,#N/A,FALSE,"단축3";#N/A,#N/A,FALSE,"장축";#N/A,#N/A,FALSE,"4WD"}</definedName>
    <definedName name="_NO222" localSheetId="2" hidden="1">{#N/A,#N/A,FALSE,"단축1";#N/A,#N/A,FALSE,"단축2";#N/A,#N/A,FALSE,"단축3";#N/A,#N/A,FALSE,"장축";#N/A,#N/A,FALSE,"4WD"}</definedName>
    <definedName name="_NO222" localSheetId="1" hidden="1">{#N/A,#N/A,FALSE,"단축1";#N/A,#N/A,FALSE,"단축2";#N/A,#N/A,FALSE,"단축3";#N/A,#N/A,FALSE,"장축";#N/A,#N/A,FALSE,"4WD"}</definedName>
    <definedName name="_NO222" hidden="1">{#N/A,#N/A,FALSE,"단축1";#N/A,#N/A,FALSE,"단축2";#N/A,#N/A,FALSE,"단축3";#N/A,#N/A,FALSE,"장축";#N/A,#N/A,FALSE,"4WD"}</definedName>
    <definedName name="_NO22222" localSheetId="13" hidden="1">{#N/A,#N/A,FALSE,"단축1";#N/A,#N/A,FALSE,"단축2";#N/A,#N/A,FALSE,"단축3";#N/A,#N/A,FALSE,"장축";#N/A,#N/A,FALSE,"4WD"}</definedName>
    <definedName name="_NO22222" localSheetId="10" hidden="1">{#N/A,#N/A,FALSE,"단축1";#N/A,#N/A,FALSE,"단축2";#N/A,#N/A,FALSE,"단축3";#N/A,#N/A,FALSE,"장축";#N/A,#N/A,FALSE,"4WD"}</definedName>
    <definedName name="_NO22222" localSheetId="12" hidden="1">{#N/A,#N/A,FALSE,"단축1";#N/A,#N/A,FALSE,"단축2";#N/A,#N/A,FALSE,"단축3";#N/A,#N/A,FALSE,"장축";#N/A,#N/A,FALSE,"4WD"}</definedName>
    <definedName name="_NO22222" localSheetId="15" hidden="1">{#N/A,#N/A,FALSE,"단축1";#N/A,#N/A,FALSE,"단축2";#N/A,#N/A,FALSE,"단축3";#N/A,#N/A,FALSE,"장축";#N/A,#N/A,FALSE,"4WD"}</definedName>
    <definedName name="_NO22222" localSheetId="11" hidden="1">{#N/A,#N/A,FALSE,"단축1";#N/A,#N/A,FALSE,"단축2";#N/A,#N/A,FALSE,"단축3";#N/A,#N/A,FALSE,"장축";#N/A,#N/A,FALSE,"4WD"}</definedName>
    <definedName name="_NO22222" localSheetId="14" hidden="1">{#N/A,#N/A,FALSE,"단축1";#N/A,#N/A,FALSE,"단축2";#N/A,#N/A,FALSE,"단축3";#N/A,#N/A,FALSE,"장축";#N/A,#N/A,FALSE,"4WD"}</definedName>
    <definedName name="_NO22222" localSheetId="7" hidden="1">{#N/A,#N/A,FALSE,"단축1";#N/A,#N/A,FALSE,"단축2";#N/A,#N/A,FALSE,"단축3";#N/A,#N/A,FALSE,"장축";#N/A,#N/A,FALSE,"4WD"}</definedName>
    <definedName name="_NO22222" localSheetId="4" hidden="1">{#N/A,#N/A,FALSE,"단축1";#N/A,#N/A,FALSE,"단축2";#N/A,#N/A,FALSE,"단축3";#N/A,#N/A,FALSE,"장축";#N/A,#N/A,FALSE,"4WD"}</definedName>
    <definedName name="_NO22222" localSheetId="6" hidden="1">{#N/A,#N/A,FALSE,"단축1";#N/A,#N/A,FALSE,"단축2";#N/A,#N/A,FALSE,"단축3";#N/A,#N/A,FALSE,"장축";#N/A,#N/A,FALSE,"4WD"}</definedName>
    <definedName name="_NO22222" localSheetId="9" hidden="1">{#N/A,#N/A,FALSE,"단축1";#N/A,#N/A,FALSE,"단축2";#N/A,#N/A,FALSE,"단축3";#N/A,#N/A,FALSE,"장축";#N/A,#N/A,FALSE,"4WD"}</definedName>
    <definedName name="_NO22222" localSheetId="5" hidden="1">{#N/A,#N/A,FALSE,"단축1";#N/A,#N/A,FALSE,"단축2";#N/A,#N/A,FALSE,"단축3";#N/A,#N/A,FALSE,"장축";#N/A,#N/A,FALSE,"4WD"}</definedName>
    <definedName name="_NO22222" localSheetId="8" hidden="1">{#N/A,#N/A,FALSE,"단축1";#N/A,#N/A,FALSE,"단축2";#N/A,#N/A,FALSE,"단축3";#N/A,#N/A,FALSE,"장축";#N/A,#N/A,FALSE,"4WD"}</definedName>
    <definedName name="_NO22222" localSheetId="3" hidden="1">{#N/A,#N/A,FALSE,"단축1";#N/A,#N/A,FALSE,"단축2";#N/A,#N/A,FALSE,"단축3";#N/A,#N/A,FALSE,"장축";#N/A,#N/A,FALSE,"4WD"}</definedName>
    <definedName name="_NO22222" localSheetId="2" hidden="1">{#N/A,#N/A,FALSE,"단축1";#N/A,#N/A,FALSE,"단축2";#N/A,#N/A,FALSE,"단축3";#N/A,#N/A,FALSE,"장축";#N/A,#N/A,FALSE,"4WD"}</definedName>
    <definedName name="_NO22222" localSheetId="1" hidden="1">{#N/A,#N/A,FALSE,"단축1";#N/A,#N/A,FALSE,"단축2";#N/A,#N/A,FALSE,"단축3";#N/A,#N/A,FALSE,"장축";#N/A,#N/A,FALSE,"4WD"}</definedName>
    <definedName name="_NO22222" hidden="1">{#N/A,#N/A,FALSE,"단축1";#N/A,#N/A,FALSE,"단축2";#N/A,#N/A,FALSE,"단축3";#N/A,#N/A,FALSE,"장축";#N/A,#N/A,FALSE,"4WD"}</definedName>
    <definedName name="_NO23" localSheetId="13" hidden="1">{#N/A,#N/A,FALSE,"단축1";#N/A,#N/A,FALSE,"단축2";#N/A,#N/A,FALSE,"단축3";#N/A,#N/A,FALSE,"장축";#N/A,#N/A,FALSE,"4WD"}</definedName>
    <definedName name="_NO23" localSheetId="10" hidden="1">{#N/A,#N/A,FALSE,"단축1";#N/A,#N/A,FALSE,"단축2";#N/A,#N/A,FALSE,"단축3";#N/A,#N/A,FALSE,"장축";#N/A,#N/A,FALSE,"4WD"}</definedName>
    <definedName name="_NO23" localSheetId="12" hidden="1">{#N/A,#N/A,FALSE,"단축1";#N/A,#N/A,FALSE,"단축2";#N/A,#N/A,FALSE,"단축3";#N/A,#N/A,FALSE,"장축";#N/A,#N/A,FALSE,"4WD"}</definedName>
    <definedName name="_NO23" localSheetId="15" hidden="1">{#N/A,#N/A,FALSE,"단축1";#N/A,#N/A,FALSE,"단축2";#N/A,#N/A,FALSE,"단축3";#N/A,#N/A,FALSE,"장축";#N/A,#N/A,FALSE,"4WD"}</definedName>
    <definedName name="_NO23" localSheetId="11" hidden="1">{#N/A,#N/A,FALSE,"단축1";#N/A,#N/A,FALSE,"단축2";#N/A,#N/A,FALSE,"단축3";#N/A,#N/A,FALSE,"장축";#N/A,#N/A,FALSE,"4WD"}</definedName>
    <definedName name="_NO23" localSheetId="14" hidden="1">{#N/A,#N/A,FALSE,"단축1";#N/A,#N/A,FALSE,"단축2";#N/A,#N/A,FALSE,"단축3";#N/A,#N/A,FALSE,"장축";#N/A,#N/A,FALSE,"4WD"}</definedName>
    <definedName name="_NO23" localSheetId="7" hidden="1">{#N/A,#N/A,FALSE,"단축1";#N/A,#N/A,FALSE,"단축2";#N/A,#N/A,FALSE,"단축3";#N/A,#N/A,FALSE,"장축";#N/A,#N/A,FALSE,"4WD"}</definedName>
    <definedName name="_NO23" localSheetId="4" hidden="1">{#N/A,#N/A,FALSE,"단축1";#N/A,#N/A,FALSE,"단축2";#N/A,#N/A,FALSE,"단축3";#N/A,#N/A,FALSE,"장축";#N/A,#N/A,FALSE,"4WD"}</definedName>
    <definedName name="_NO23" localSheetId="6" hidden="1">{#N/A,#N/A,FALSE,"단축1";#N/A,#N/A,FALSE,"단축2";#N/A,#N/A,FALSE,"단축3";#N/A,#N/A,FALSE,"장축";#N/A,#N/A,FALSE,"4WD"}</definedName>
    <definedName name="_NO23" localSheetId="9" hidden="1">{#N/A,#N/A,FALSE,"단축1";#N/A,#N/A,FALSE,"단축2";#N/A,#N/A,FALSE,"단축3";#N/A,#N/A,FALSE,"장축";#N/A,#N/A,FALSE,"4WD"}</definedName>
    <definedName name="_NO23" localSheetId="5" hidden="1">{#N/A,#N/A,FALSE,"단축1";#N/A,#N/A,FALSE,"단축2";#N/A,#N/A,FALSE,"단축3";#N/A,#N/A,FALSE,"장축";#N/A,#N/A,FALSE,"4WD"}</definedName>
    <definedName name="_NO23" localSheetId="8" hidden="1">{#N/A,#N/A,FALSE,"단축1";#N/A,#N/A,FALSE,"단축2";#N/A,#N/A,FALSE,"단축3";#N/A,#N/A,FALSE,"장축";#N/A,#N/A,FALSE,"4WD"}</definedName>
    <definedName name="_NO23" localSheetId="3" hidden="1">{#N/A,#N/A,FALSE,"단축1";#N/A,#N/A,FALSE,"단축2";#N/A,#N/A,FALSE,"단축3";#N/A,#N/A,FALSE,"장축";#N/A,#N/A,FALSE,"4WD"}</definedName>
    <definedName name="_NO23" localSheetId="2" hidden="1">{#N/A,#N/A,FALSE,"단축1";#N/A,#N/A,FALSE,"단축2";#N/A,#N/A,FALSE,"단축3";#N/A,#N/A,FALSE,"장축";#N/A,#N/A,FALSE,"4WD"}</definedName>
    <definedName name="_NO23" localSheetId="1" hidden="1">{#N/A,#N/A,FALSE,"단축1";#N/A,#N/A,FALSE,"단축2";#N/A,#N/A,FALSE,"단축3";#N/A,#N/A,FALSE,"장축";#N/A,#N/A,FALSE,"4WD"}</definedName>
    <definedName name="_NO23" hidden="1">{#N/A,#N/A,FALSE,"단축1";#N/A,#N/A,FALSE,"단축2";#N/A,#N/A,FALSE,"단축3";#N/A,#N/A,FALSE,"장축";#N/A,#N/A,FALSE,"4WD"}</definedName>
    <definedName name="_NO33333" localSheetId="13" hidden="1">{#N/A,#N/A,FALSE,"단축1";#N/A,#N/A,FALSE,"단축2";#N/A,#N/A,FALSE,"단축3";#N/A,#N/A,FALSE,"장축";#N/A,#N/A,FALSE,"4WD"}</definedName>
    <definedName name="_NO33333" localSheetId="10" hidden="1">{#N/A,#N/A,FALSE,"단축1";#N/A,#N/A,FALSE,"단축2";#N/A,#N/A,FALSE,"단축3";#N/A,#N/A,FALSE,"장축";#N/A,#N/A,FALSE,"4WD"}</definedName>
    <definedName name="_NO33333" localSheetId="12" hidden="1">{#N/A,#N/A,FALSE,"단축1";#N/A,#N/A,FALSE,"단축2";#N/A,#N/A,FALSE,"단축3";#N/A,#N/A,FALSE,"장축";#N/A,#N/A,FALSE,"4WD"}</definedName>
    <definedName name="_NO33333" localSheetId="15" hidden="1">{#N/A,#N/A,FALSE,"단축1";#N/A,#N/A,FALSE,"단축2";#N/A,#N/A,FALSE,"단축3";#N/A,#N/A,FALSE,"장축";#N/A,#N/A,FALSE,"4WD"}</definedName>
    <definedName name="_NO33333" localSheetId="11" hidden="1">{#N/A,#N/A,FALSE,"단축1";#N/A,#N/A,FALSE,"단축2";#N/A,#N/A,FALSE,"단축3";#N/A,#N/A,FALSE,"장축";#N/A,#N/A,FALSE,"4WD"}</definedName>
    <definedName name="_NO33333" localSheetId="14" hidden="1">{#N/A,#N/A,FALSE,"단축1";#N/A,#N/A,FALSE,"단축2";#N/A,#N/A,FALSE,"단축3";#N/A,#N/A,FALSE,"장축";#N/A,#N/A,FALSE,"4WD"}</definedName>
    <definedName name="_NO33333" localSheetId="7" hidden="1">{#N/A,#N/A,FALSE,"단축1";#N/A,#N/A,FALSE,"단축2";#N/A,#N/A,FALSE,"단축3";#N/A,#N/A,FALSE,"장축";#N/A,#N/A,FALSE,"4WD"}</definedName>
    <definedName name="_NO33333" localSheetId="4" hidden="1">{#N/A,#N/A,FALSE,"단축1";#N/A,#N/A,FALSE,"단축2";#N/A,#N/A,FALSE,"단축3";#N/A,#N/A,FALSE,"장축";#N/A,#N/A,FALSE,"4WD"}</definedName>
    <definedName name="_NO33333" localSheetId="6" hidden="1">{#N/A,#N/A,FALSE,"단축1";#N/A,#N/A,FALSE,"단축2";#N/A,#N/A,FALSE,"단축3";#N/A,#N/A,FALSE,"장축";#N/A,#N/A,FALSE,"4WD"}</definedName>
    <definedName name="_NO33333" localSheetId="9" hidden="1">{#N/A,#N/A,FALSE,"단축1";#N/A,#N/A,FALSE,"단축2";#N/A,#N/A,FALSE,"단축3";#N/A,#N/A,FALSE,"장축";#N/A,#N/A,FALSE,"4WD"}</definedName>
    <definedName name="_NO33333" localSheetId="5" hidden="1">{#N/A,#N/A,FALSE,"단축1";#N/A,#N/A,FALSE,"단축2";#N/A,#N/A,FALSE,"단축3";#N/A,#N/A,FALSE,"장축";#N/A,#N/A,FALSE,"4WD"}</definedName>
    <definedName name="_NO33333" localSheetId="8" hidden="1">{#N/A,#N/A,FALSE,"단축1";#N/A,#N/A,FALSE,"단축2";#N/A,#N/A,FALSE,"단축3";#N/A,#N/A,FALSE,"장축";#N/A,#N/A,FALSE,"4WD"}</definedName>
    <definedName name="_NO33333" localSheetId="3" hidden="1">{#N/A,#N/A,FALSE,"단축1";#N/A,#N/A,FALSE,"단축2";#N/A,#N/A,FALSE,"단축3";#N/A,#N/A,FALSE,"장축";#N/A,#N/A,FALSE,"4WD"}</definedName>
    <definedName name="_NO33333" localSheetId="2" hidden="1">{#N/A,#N/A,FALSE,"단축1";#N/A,#N/A,FALSE,"단축2";#N/A,#N/A,FALSE,"단축3";#N/A,#N/A,FALSE,"장축";#N/A,#N/A,FALSE,"4WD"}</definedName>
    <definedName name="_NO33333" localSheetId="1" hidden="1">{#N/A,#N/A,FALSE,"단축1";#N/A,#N/A,FALSE,"단축2";#N/A,#N/A,FALSE,"단축3";#N/A,#N/A,FALSE,"장축";#N/A,#N/A,FALSE,"4WD"}</definedName>
    <definedName name="_NO33333" hidden="1">{#N/A,#N/A,FALSE,"단축1";#N/A,#N/A,FALSE,"단축2";#N/A,#N/A,FALSE,"단축3";#N/A,#N/A,FALSE,"장축";#N/A,#N/A,FALSE,"4WD"}</definedName>
    <definedName name="_NO6">#N/A</definedName>
    <definedName name="_NPS2" localSheetId="13" hidden="1">{#N/A,#N/A,FALSE,"인원";#N/A,#N/A,FALSE,"비용2";#N/A,#N/A,FALSE,"비용1";#N/A,#N/A,FALSE,"비용";#N/A,#N/A,FALSE,"보증2";#N/A,#N/A,FALSE,"보증1";#N/A,#N/A,FALSE,"보증";#N/A,#N/A,FALSE,"손익1";#N/A,#N/A,FALSE,"손익";#N/A,#N/A,FALSE,"부서별매출";#N/A,#N/A,FALSE,"매출"}</definedName>
    <definedName name="_NPS2" localSheetId="10" hidden="1">{#N/A,#N/A,FALSE,"인원";#N/A,#N/A,FALSE,"비용2";#N/A,#N/A,FALSE,"비용1";#N/A,#N/A,FALSE,"비용";#N/A,#N/A,FALSE,"보증2";#N/A,#N/A,FALSE,"보증1";#N/A,#N/A,FALSE,"보증";#N/A,#N/A,FALSE,"손익1";#N/A,#N/A,FALSE,"손익";#N/A,#N/A,FALSE,"부서별매출";#N/A,#N/A,FALSE,"매출"}</definedName>
    <definedName name="_NPS2" localSheetId="12" hidden="1">{#N/A,#N/A,FALSE,"인원";#N/A,#N/A,FALSE,"비용2";#N/A,#N/A,FALSE,"비용1";#N/A,#N/A,FALSE,"비용";#N/A,#N/A,FALSE,"보증2";#N/A,#N/A,FALSE,"보증1";#N/A,#N/A,FALSE,"보증";#N/A,#N/A,FALSE,"손익1";#N/A,#N/A,FALSE,"손익";#N/A,#N/A,FALSE,"부서별매출";#N/A,#N/A,FALSE,"매출"}</definedName>
    <definedName name="_NPS2" localSheetId="15" hidden="1">{#N/A,#N/A,FALSE,"인원";#N/A,#N/A,FALSE,"비용2";#N/A,#N/A,FALSE,"비용1";#N/A,#N/A,FALSE,"비용";#N/A,#N/A,FALSE,"보증2";#N/A,#N/A,FALSE,"보증1";#N/A,#N/A,FALSE,"보증";#N/A,#N/A,FALSE,"손익1";#N/A,#N/A,FALSE,"손익";#N/A,#N/A,FALSE,"부서별매출";#N/A,#N/A,FALSE,"매출"}</definedName>
    <definedName name="_NPS2" localSheetId="11" hidden="1">{#N/A,#N/A,FALSE,"인원";#N/A,#N/A,FALSE,"비용2";#N/A,#N/A,FALSE,"비용1";#N/A,#N/A,FALSE,"비용";#N/A,#N/A,FALSE,"보증2";#N/A,#N/A,FALSE,"보증1";#N/A,#N/A,FALSE,"보증";#N/A,#N/A,FALSE,"손익1";#N/A,#N/A,FALSE,"손익";#N/A,#N/A,FALSE,"부서별매출";#N/A,#N/A,FALSE,"매출"}</definedName>
    <definedName name="_NPS2" localSheetId="14" hidden="1">{#N/A,#N/A,FALSE,"인원";#N/A,#N/A,FALSE,"비용2";#N/A,#N/A,FALSE,"비용1";#N/A,#N/A,FALSE,"비용";#N/A,#N/A,FALSE,"보증2";#N/A,#N/A,FALSE,"보증1";#N/A,#N/A,FALSE,"보증";#N/A,#N/A,FALSE,"손익1";#N/A,#N/A,FALSE,"손익";#N/A,#N/A,FALSE,"부서별매출";#N/A,#N/A,FALSE,"매출"}</definedName>
    <definedName name="_NPS2" localSheetId="7"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localSheetId="6" hidden="1">{#N/A,#N/A,FALSE,"인원";#N/A,#N/A,FALSE,"비용2";#N/A,#N/A,FALSE,"비용1";#N/A,#N/A,FALSE,"비용";#N/A,#N/A,FALSE,"보증2";#N/A,#N/A,FALSE,"보증1";#N/A,#N/A,FALSE,"보증";#N/A,#N/A,FALSE,"손익1";#N/A,#N/A,FALSE,"손익";#N/A,#N/A,FALSE,"부서별매출";#N/A,#N/A,FALSE,"매출"}</definedName>
    <definedName name="_NPS2" localSheetId="9" hidden="1">{#N/A,#N/A,FALSE,"인원";#N/A,#N/A,FALSE,"비용2";#N/A,#N/A,FALSE,"비용1";#N/A,#N/A,FALSE,"비용";#N/A,#N/A,FALSE,"보증2";#N/A,#N/A,FALSE,"보증1";#N/A,#N/A,FALSE,"보증";#N/A,#N/A,FALSE,"손익1";#N/A,#N/A,FALSE,"손익";#N/A,#N/A,FALSE,"부서별매출";#N/A,#N/A,FALSE,"매출"}</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8"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SO2" localSheetId="13" hidden="1">{"'Sheet1'!$L$16"}</definedName>
    <definedName name="_NSO2" localSheetId="10" hidden="1">{"'Sheet1'!$L$16"}</definedName>
    <definedName name="_NSO2" localSheetId="12" hidden="1">{"'Sheet1'!$L$16"}</definedName>
    <definedName name="_NSO2" localSheetId="15" hidden="1">{"'Sheet1'!$L$16"}</definedName>
    <definedName name="_NSO2" localSheetId="11" hidden="1">{"'Sheet1'!$L$16"}</definedName>
    <definedName name="_NSO2" localSheetId="14" hidden="1">{"'Sheet1'!$L$16"}</definedName>
    <definedName name="_NSO2" localSheetId="7" hidden="1">{"'Sheet1'!$L$16"}</definedName>
    <definedName name="_NSO2" localSheetId="4" hidden="1">{"'Sheet1'!$L$16"}</definedName>
    <definedName name="_NSO2" localSheetId="6" hidden="1">{"'Sheet1'!$L$16"}</definedName>
    <definedName name="_NSO2" localSheetId="9" hidden="1">{"'Sheet1'!$L$16"}</definedName>
    <definedName name="_NSO2" localSheetId="5" hidden="1">{"'Sheet1'!$L$16"}</definedName>
    <definedName name="_NSO2" localSheetId="8" hidden="1">{"'Sheet1'!$L$16"}</definedName>
    <definedName name="_NSO2" localSheetId="3" hidden="1">{"'Sheet1'!$L$16"}</definedName>
    <definedName name="_NSO2" localSheetId="2" hidden="1">{"'Sheet1'!$L$16"}</definedName>
    <definedName name="_NSO2" localSheetId="1" hidden="1">{"'Sheet1'!$L$16"}</definedName>
    <definedName name="_NSO2" hidden="1">{"'Sheet1'!$L$16"}</definedName>
    <definedName name="_oIAO_Æi" localSheetId="13">#REF!</definedName>
    <definedName name="_oIAO_Æi" localSheetId="10">#REF!</definedName>
    <definedName name="_oIAO_Æi" localSheetId="12">#REF!</definedName>
    <definedName name="_oIAO_Æi" localSheetId="15">#REF!</definedName>
    <definedName name="_oIAO_Æi" localSheetId="11">#REF!</definedName>
    <definedName name="_oIAO_Æi" localSheetId="14">#REF!</definedName>
    <definedName name="_oIAO_Æi" localSheetId="7">#REF!</definedName>
    <definedName name="_oIAO_Æi" localSheetId="4">#REF!</definedName>
    <definedName name="_oIAO_Æi" localSheetId="6">#REF!</definedName>
    <definedName name="_oIAO_Æi" localSheetId="9">#REF!</definedName>
    <definedName name="_oIAO_Æi" localSheetId="5">#REF!</definedName>
    <definedName name="_oIAO_Æi" localSheetId="8">#REF!</definedName>
    <definedName name="_oIAO_Æi" localSheetId="3">#REF!</definedName>
    <definedName name="_oIAO_Æi" localSheetId="2">#REF!</definedName>
    <definedName name="_oIAO_Æi">#REF!</definedName>
    <definedName name="_Order1" localSheetId="0">#REF!</definedName>
    <definedName name="_Order1" hidden="1">255</definedName>
    <definedName name="_Order2" hidden="1">255</definedName>
    <definedName name="_OTD712">#N/A</definedName>
    <definedName name="_oto12" localSheetId="3">#REF!</definedName>
    <definedName name="_oto12" localSheetId="2">#REF!</definedName>
    <definedName name="_oto12">#REF!</definedName>
    <definedName name="_P0921">#REF!</definedName>
    <definedName name="_PA3" localSheetId="13" hidden="1">{"'Sheet1'!$L$16"}</definedName>
    <definedName name="_PA3" localSheetId="10" hidden="1">{"'Sheet1'!$L$16"}</definedName>
    <definedName name="_PA3" localSheetId="12" hidden="1">{"'Sheet1'!$L$16"}</definedName>
    <definedName name="_PA3" localSheetId="15" hidden="1">{"'Sheet1'!$L$16"}</definedName>
    <definedName name="_PA3" localSheetId="11" hidden="1">{"'Sheet1'!$L$16"}</definedName>
    <definedName name="_PA3" localSheetId="14" hidden="1">{"'Sheet1'!$L$16"}</definedName>
    <definedName name="_PA3" localSheetId="7" hidden="1">{"'Sheet1'!$L$16"}</definedName>
    <definedName name="_PA3" localSheetId="4" hidden="1">{"'Sheet1'!$L$16"}</definedName>
    <definedName name="_PA3" localSheetId="6" hidden="1">{"'Sheet1'!$L$16"}</definedName>
    <definedName name="_PA3" localSheetId="9" hidden="1">{"'Sheet1'!$L$16"}</definedName>
    <definedName name="_PA3" localSheetId="5" hidden="1">{"'Sheet1'!$L$16"}</definedName>
    <definedName name="_PA3" localSheetId="8" hidden="1">{"'Sheet1'!$L$16"}</definedName>
    <definedName name="_PA3" localSheetId="0">{"'Sheet1'!$L$16"}</definedName>
    <definedName name="_PA3" localSheetId="3" hidden="1">{"'Sheet1'!$L$16"}</definedName>
    <definedName name="_PA3" localSheetId="2" hidden="1">{"'Sheet1'!$L$16"}</definedName>
    <definedName name="_PA3" localSheetId="1" hidden="1">{"'Sheet1'!$L$16"}</definedName>
    <definedName name="_PA3" hidden="1">{"'Sheet1'!$L$16"}</definedName>
    <definedName name="_Parse_Out" hidden="1">#REF!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LT1">#N/A</definedName>
    <definedName name="_PLT2" localSheetId="13">#REF!</definedName>
    <definedName name="_PLT2" localSheetId="10">#REF!</definedName>
    <definedName name="_PLT2" localSheetId="12">#REF!</definedName>
    <definedName name="_PLT2" localSheetId="15">#REF!</definedName>
    <definedName name="_PLT2" localSheetId="11">#REF!</definedName>
    <definedName name="_PLT2" localSheetId="14">#REF!</definedName>
    <definedName name="_PLT2" localSheetId="7">#REF!</definedName>
    <definedName name="_PLT2" localSheetId="4">#REF!</definedName>
    <definedName name="_PLT2" localSheetId="6">#REF!</definedName>
    <definedName name="_PLT2" localSheetId="9">#REF!</definedName>
    <definedName name="_PLT2" localSheetId="5">#REF!</definedName>
    <definedName name="_PLT2" localSheetId="8">#REF!</definedName>
    <definedName name="_PLT2" localSheetId="3">#REF!</definedName>
    <definedName name="_PLT2" localSheetId="2">#REF!</definedName>
    <definedName name="_PLT2">#REF!</definedName>
    <definedName name="_Q__">#N/A</definedName>
    <definedName name="_Q1" localSheetId="13" hidden="1">{#N/A,#N/A,FALSE,"단축1";#N/A,#N/A,FALSE,"단축2";#N/A,#N/A,FALSE,"단축3";#N/A,#N/A,FALSE,"장축";#N/A,#N/A,FALSE,"4WD"}</definedName>
    <definedName name="_Q1" localSheetId="10" hidden="1">{#N/A,#N/A,FALSE,"단축1";#N/A,#N/A,FALSE,"단축2";#N/A,#N/A,FALSE,"단축3";#N/A,#N/A,FALSE,"장축";#N/A,#N/A,FALSE,"4WD"}</definedName>
    <definedName name="_Q1" localSheetId="12" hidden="1">{#N/A,#N/A,FALSE,"단축1";#N/A,#N/A,FALSE,"단축2";#N/A,#N/A,FALSE,"단축3";#N/A,#N/A,FALSE,"장축";#N/A,#N/A,FALSE,"4WD"}</definedName>
    <definedName name="_Q1" localSheetId="15" hidden="1">{#N/A,#N/A,FALSE,"단축1";#N/A,#N/A,FALSE,"단축2";#N/A,#N/A,FALSE,"단축3";#N/A,#N/A,FALSE,"장축";#N/A,#N/A,FALSE,"4WD"}</definedName>
    <definedName name="_Q1" localSheetId="11" hidden="1">{#N/A,#N/A,FALSE,"단축1";#N/A,#N/A,FALSE,"단축2";#N/A,#N/A,FALSE,"단축3";#N/A,#N/A,FALSE,"장축";#N/A,#N/A,FALSE,"4WD"}</definedName>
    <definedName name="_Q1" localSheetId="14" hidden="1">{#N/A,#N/A,FALSE,"단축1";#N/A,#N/A,FALSE,"단축2";#N/A,#N/A,FALSE,"단축3";#N/A,#N/A,FALSE,"장축";#N/A,#N/A,FALSE,"4WD"}</definedName>
    <definedName name="_Q1" localSheetId="7" hidden="1">{#N/A,#N/A,FALSE,"단축1";#N/A,#N/A,FALSE,"단축2";#N/A,#N/A,FALSE,"단축3";#N/A,#N/A,FALSE,"장축";#N/A,#N/A,FALSE,"4WD"}</definedName>
    <definedName name="_Q1" localSheetId="4" hidden="1">{#N/A,#N/A,FALSE,"단축1";#N/A,#N/A,FALSE,"단축2";#N/A,#N/A,FALSE,"단축3";#N/A,#N/A,FALSE,"장축";#N/A,#N/A,FALSE,"4WD"}</definedName>
    <definedName name="_Q1" localSheetId="6" hidden="1">{#N/A,#N/A,FALSE,"단축1";#N/A,#N/A,FALSE,"단축2";#N/A,#N/A,FALSE,"단축3";#N/A,#N/A,FALSE,"장축";#N/A,#N/A,FALSE,"4WD"}</definedName>
    <definedName name="_Q1" localSheetId="9" hidden="1">{#N/A,#N/A,FALSE,"단축1";#N/A,#N/A,FALSE,"단축2";#N/A,#N/A,FALSE,"단축3";#N/A,#N/A,FALSE,"장축";#N/A,#N/A,FALSE,"4WD"}</definedName>
    <definedName name="_Q1" localSheetId="5" hidden="1">{#N/A,#N/A,FALSE,"단축1";#N/A,#N/A,FALSE,"단축2";#N/A,#N/A,FALSE,"단축3";#N/A,#N/A,FALSE,"장축";#N/A,#N/A,FALSE,"4WD"}</definedName>
    <definedName name="_Q1" localSheetId="8" hidden="1">{#N/A,#N/A,FALSE,"단축1";#N/A,#N/A,FALSE,"단축2";#N/A,#N/A,FALSE,"단축3";#N/A,#N/A,FALSE,"장축";#N/A,#N/A,FALSE,"4WD"}</definedName>
    <definedName name="_Q1" localSheetId="3" hidden="1">{#N/A,#N/A,FALSE,"단축1";#N/A,#N/A,FALSE,"단축2";#N/A,#N/A,FALSE,"단축3";#N/A,#N/A,FALSE,"장축";#N/A,#N/A,FALSE,"4WD"}</definedName>
    <definedName name="_Q1" localSheetId="2" hidden="1">{#N/A,#N/A,FALSE,"단축1";#N/A,#N/A,FALSE,"단축2";#N/A,#N/A,FALSE,"단축3";#N/A,#N/A,FALSE,"장축";#N/A,#N/A,FALSE,"4WD"}</definedName>
    <definedName name="_Q1" localSheetId="1" hidden="1">{#N/A,#N/A,FALSE,"단축1";#N/A,#N/A,FALSE,"단축2";#N/A,#N/A,FALSE,"단축3";#N/A,#N/A,FALSE,"장축";#N/A,#N/A,FALSE,"4WD"}</definedName>
    <definedName name="_Q1" hidden="1">{#N/A,#N/A,FALSE,"단축1";#N/A,#N/A,FALSE,"단축2";#N/A,#N/A,FALSE,"단축3";#N/A,#N/A,FALSE,"장축";#N/A,#N/A,FALSE,"4WD"}</definedName>
    <definedName name="_QQ12" localSheetId="13" hidden="1">{#N/A,#N/A,FALSE,"단축1";#N/A,#N/A,FALSE,"단축2";#N/A,#N/A,FALSE,"단축3";#N/A,#N/A,FALSE,"장축";#N/A,#N/A,FALSE,"4WD"}</definedName>
    <definedName name="_QQ12" localSheetId="10" hidden="1">{#N/A,#N/A,FALSE,"단축1";#N/A,#N/A,FALSE,"단축2";#N/A,#N/A,FALSE,"단축3";#N/A,#N/A,FALSE,"장축";#N/A,#N/A,FALSE,"4WD"}</definedName>
    <definedName name="_QQ12" localSheetId="12" hidden="1">{#N/A,#N/A,FALSE,"단축1";#N/A,#N/A,FALSE,"단축2";#N/A,#N/A,FALSE,"단축3";#N/A,#N/A,FALSE,"장축";#N/A,#N/A,FALSE,"4WD"}</definedName>
    <definedName name="_QQ12" localSheetId="15" hidden="1">{#N/A,#N/A,FALSE,"단축1";#N/A,#N/A,FALSE,"단축2";#N/A,#N/A,FALSE,"단축3";#N/A,#N/A,FALSE,"장축";#N/A,#N/A,FALSE,"4WD"}</definedName>
    <definedName name="_QQ12" localSheetId="11" hidden="1">{#N/A,#N/A,FALSE,"단축1";#N/A,#N/A,FALSE,"단축2";#N/A,#N/A,FALSE,"단축3";#N/A,#N/A,FALSE,"장축";#N/A,#N/A,FALSE,"4WD"}</definedName>
    <definedName name="_QQ12" localSheetId="14" hidden="1">{#N/A,#N/A,FALSE,"단축1";#N/A,#N/A,FALSE,"단축2";#N/A,#N/A,FALSE,"단축3";#N/A,#N/A,FALSE,"장축";#N/A,#N/A,FALSE,"4WD"}</definedName>
    <definedName name="_QQ12" localSheetId="7" hidden="1">{#N/A,#N/A,FALSE,"단축1";#N/A,#N/A,FALSE,"단축2";#N/A,#N/A,FALSE,"단축3";#N/A,#N/A,FALSE,"장축";#N/A,#N/A,FALSE,"4WD"}</definedName>
    <definedName name="_QQ12" localSheetId="4" hidden="1">{#N/A,#N/A,FALSE,"단축1";#N/A,#N/A,FALSE,"단축2";#N/A,#N/A,FALSE,"단축3";#N/A,#N/A,FALSE,"장축";#N/A,#N/A,FALSE,"4WD"}</definedName>
    <definedName name="_QQ12" localSheetId="6" hidden="1">{#N/A,#N/A,FALSE,"단축1";#N/A,#N/A,FALSE,"단축2";#N/A,#N/A,FALSE,"단축3";#N/A,#N/A,FALSE,"장축";#N/A,#N/A,FALSE,"4WD"}</definedName>
    <definedName name="_QQ12" localSheetId="9" hidden="1">{#N/A,#N/A,FALSE,"단축1";#N/A,#N/A,FALSE,"단축2";#N/A,#N/A,FALSE,"단축3";#N/A,#N/A,FALSE,"장축";#N/A,#N/A,FALSE,"4WD"}</definedName>
    <definedName name="_QQ12" localSheetId="5" hidden="1">{#N/A,#N/A,FALSE,"단축1";#N/A,#N/A,FALSE,"단축2";#N/A,#N/A,FALSE,"단축3";#N/A,#N/A,FALSE,"장축";#N/A,#N/A,FALSE,"4WD"}</definedName>
    <definedName name="_QQ12" localSheetId="8" hidden="1">{#N/A,#N/A,FALSE,"단축1";#N/A,#N/A,FALSE,"단축2";#N/A,#N/A,FALSE,"단축3";#N/A,#N/A,FALSE,"장축";#N/A,#N/A,FALSE,"4WD"}</definedName>
    <definedName name="_QQ12" localSheetId="3" hidden="1">{#N/A,#N/A,FALSE,"단축1";#N/A,#N/A,FALSE,"단축2";#N/A,#N/A,FALSE,"단축3";#N/A,#N/A,FALSE,"장축";#N/A,#N/A,FALSE,"4WD"}</definedName>
    <definedName name="_QQ12" localSheetId="2" hidden="1">{#N/A,#N/A,FALSE,"단축1";#N/A,#N/A,FALSE,"단축2";#N/A,#N/A,FALSE,"단축3";#N/A,#N/A,FALSE,"장축";#N/A,#N/A,FALSE,"4WD"}</definedName>
    <definedName name="_QQ12" localSheetId="1" hidden="1">{#N/A,#N/A,FALSE,"단축1";#N/A,#N/A,FALSE,"단축2";#N/A,#N/A,FALSE,"단축3";#N/A,#N/A,FALSE,"장축";#N/A,#N/A,FALSE,"4WD"}</definedName>
    <definedName name="_QQ12" hidden="1">{#N/A,#N/A,FALSE,"단축1";#N/A,#N/A,FALSE,"단축2";#N/A,#N/A,FALSE,"단축3";#N/A,#N/A,FALSE,"장축";#N/A,#N/A,FALSE,"4WD"}</definedName>
    <definedName name="_QUY3" localSheetId="13" hidden="1">{"'Sheet1'!$L$16"}</definedName>
    <definedName name="_QUY3" localSheetId="10" hidden="1">{"'Sheet1'!$L$16"}</definedName>
    <definedName name="_QUY3" localSheetId="12" hidden="1">{"'Sheet1'!$L$16"}</definedName>
    <definedName name="_QUY3" localSheetId="15" hidden="1">{"'Sheet1'!$L$16"}</definedName>
    <definedName name="_QUY3" localSheetId="11" hidden="1">{"'Sheet1'!$L$16"}</definedName>
    <definedName name="_QUY3" localSheetId="14" hidden="1">{"'Sheet1'!$L$16"}</definedName>
    <definedName name="_QUY3" localSheetId="7" hidden="1">{"'Sheet1'!$L$16"}</definedName>
    <definedName name="_QUY3" localSheetId="4" hidden="1">{"'Sheet1'!$L$16"}</definedName>
    <definedName name="_QUY3" localSheetId="6" hidden="1">{"'Sheet1'!$L$16"}</definedName>
    <definedName name="_QUY3" localSheetId="9" hidden="1">{"'Sheet1'!$L$16"}</definedName>
    <definedName name="_QUY3" localSheetId="5" hidden="1">{"'Sheet1'!$L$16"}</definedName>
    <definedName name="_QUY3" localSheetId="8" hidden="1">{"'Sheet1'!$L$16"}</definedName>
    <definedName name="_QUY3" localSheetId="3" hidden="1">{"'Sheet1'!$L$16"}</definedName>
    <definedName name="_QUY3" localSheetId="2" hidden="1">{"'Sheet1'!$L$16"}</definedName>
    <definedName name="_QUY3" localSheetId="1" hidden="1">{"'Sheet1'!$L$16"}</definedName>
    <definedName name="_QUY3" hidden="1">{"'Sheet1'!$L$16"}</definedName>
    <definedName name="_QUY4" localSheetId="13" hidden="1">{"'Sheet1'!$L$16"}</definedName>
    <definedName name="_QUY4" localSheetId="10" hidden="1">{"'Sheet1'!$L$16"}</definedName>
    <definedName name="_QUY4" localSheetId="12" hidden="1">{"'Sheet1'!$L$16"}</definedName>
    <definedName name="_QUY4" localSheetId="15" hidden="1">{"'Sheet1'!$L$16"}</definedName>
    <definedName name="_QUY4" localSheetId="11" hidden="1">{"'Sheet1'!$L$16"}</definedName>
    <definedName name="_QUY4" localSheetId="14" hidden="1">{"'Sheet1'!$L$16"}</definedName>
    <definedName name="_QUY4" localSheetId="7" hidden="1">{"'Sheet1'!$L$16"}</definedName>
    <definedName name="_QUY4" localSheetId="4" hidden="1">{"'Sheet1'!$L$16"}</definedName>
    <definedName name="_QUY4" localSheetId="6" hidden="1">{"'Sheet1'!$L$16"}</definedName>
    <definedName name="_QUY4" localSheetId="9" hidden="1">{"'Sheet1'!$L$16"}</definedName>
    <definedName name="_QUY4" localSheetId="5" hidden="1">{"'Sheet1'!$L$16"}</definedName>
    <definedName name="_QUY4" localSheetId="8" hidden="1">{"'Sheet1'!$L$16"}</definedName>
    <definedName name="_QUY4" localSheetId="3" hidden="1">{"'Sheet1'!$L$16"}</definedName>
    <definedName name="_QUY4" localSheetId="2" hidden="1">{"'Sheet1'!$L$16"}</definedName>
    <definedName name="_QUY4" localSheetId="1" hidden="1">{"'Sheet1'!$L$16"}</definedName>
    <definedName name="_QUY4" hidden="1">{"'Sheet1'!$L$16"}</definedName>
    <definedName name="_R_ua__uE_R____I" localSheetId="13">#REF!</definedName>
    <definedName name="_R_ua__uE_R____I" localSheetId="10">#REF!</definedName>
    <definedName name="_R_ua__uE_R____I" localSheetId="12">#REF!</definedName>
    <definedName name="_R_ua__uE_R____I" localSheetId="15">#REF!</definedName>
    <definedName name="_R_ua__uE_R____I" localSheetId="11">#REF!</definedName>
    <definedName name="_R_ua__uE_R____I" localSheetId="14">#REF!</definedName>
    <definedName name="_R_ua__uE_R____I" localSheetId="7">#REF!</definedName>
    <definedName name="_R_ua__uE_R____I" localSheetId="4">#REF!</definedName>
    <definedName name="_R_ua__uE_R____I" localSheetId="6">#REF!</definedName>
    <definedName name="_R_ua__uE_R____I" localSheetId="9">#REF!</definedName>
    <definedName name="_R_ua__uE_R____I" localSheetId="5">#REF!</definedName>
    <definedName name="_R_ua__uE_R____I" localSheetId="8">#REF!</definedName>
    <definedName name="_R_ua__uE_R____I" localSheetId="3">#REF!</definedName>
    <definedName name="_R_ua__uE_R____I" localSheetId="2">#REF!</definedName>
    <definedName name="_R_ua__uE_R____I">#REF!</definedName>
    <definedName name="_R_ua__uEA_Ri" localSheetId="13">#REF!</definedName>
    <definedName name="_R_ua__uEA_Ri" localSheetId="10">#REF!</definedName>
    <definedName name="_R_ua__uEA_Ri" localSheetId="12">#REF!</definedName>
    <definedName name="_R_ua__uEA_Ri" localSheetId="15">#REF!</definedName>
    <definedName name="_R_ua__uEA_Ri" localSheetId="11">#REF!</definedName>
    <definedName name="_R_ua__uEA_Ri" localSheetId="14">#REF!</definedName>
    <definedName name="_R_ua__uEA_Ri" localSheetId="7">#REF!</definedName>
    <definedName name="_R_ua__uEA_Ri" localSheetId="4">#REF!</definedName>
    <definedName name="_R_ua__uEA_Ri" localSheetId="6">#REF!</definedName>
    <definedName name="_R_ua__uEA_Ri" localSheetId="9">#REF!</definedName>
    <definedName name="_R_ua__uEA_Ri" localSheetId="5">#REF!</definedName>
    <definedName name="_R_ua__uEA_Ri" localSheetId="8">#REF!</definedName>
    <definedName name="_R_ua__uEA_Ri" localSheetId="3">#REF!</definedName>
    <definedName name="_R_ua__uEA_Ri" localSheetId="2">#REF!</definedName>
    <definedName name="_R_ua__uEA_Ri">#REF!</definedName>
    <definedName name="_Regression_Int">1</definedName>
    <definedName name="_RHH1" localSheetId="3">#REF!</definedName>
    <definedName name="_RHH1" localSheetId="2">#REF!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M1">#N/A</definedName>
    <definedName name="_RM2">#N/A</definedName>
    <definedName name="_RM3">#N/A</definedName>
    <definedName name="_RNLR_">#N/A</definedName>
    <definedName name="_sa1" localSheetId="3">#REF!</definedName>
    <definedName name="_sa1" localSheetId="2">#REF!</definedName>
    <definedName name="_sa1">#REF!</definedName>
    <definedName name="_sa2">#REF!</definedName>
    <definedName name="_sa3">#REF!</definedName>
    <definedName name="_san108">#REF!</definedName>
    <definedName name="_sc1">#REF!</definedName>
    <definedName name="_SC2">#REF!</definedName>
    <definedName name="_sc3">#REF!</definedName>
    <definedName name="_SDW1" hidden="1">#N/A</definedName>
    <definedName name="_sl2" localSheetId="3">#REF!</definedName>
    <definedName name="_sl2" localSheetId="2">#REF!</definedName>
    <definedName name="_sl2">#REF!</definedName>
    <definedName name="_slg1">#REF!</definedName>
    <definedName name="_slg2">#REF!</definedName>
    <definedName name="_slg3">#REF!</definedName>
    <definedName name="_slg4">#REF!</definedName>
    <definedName name="_slg5">#REF!</definedName>
    <definedName name="_slg6">#REF!</definedName>
    <definedName name="_SM1">#N/A</definedName>
    <definedName name="_SN3" localSheetId="3">#REF!</definedName>
    <definedName name="_SN3" localSheetId="2">#REF!</definedName>
    <definedName name="_SN3">#REF!</definedName>
    <definedName name="_Sort" localSheetId="0" hidden="1">#REF!</definedName>
    <definedName name="_Sort" hidden="1">#REF!</definedName>
    <definedName name="_sort2" hidden="1">#N/A</definedName>
    <definedName name="_ST1">#N/A</definedName>
    <definedName name="_ST2">#N/A</definedName>
    <definedName name="_ST3">#N/A</definedName>
    <definedName name="_ST4">#N/A</definedName>
    <definedName name="_ST5">#N/A</definedName>
    <definedName name="_sua20" localSheetId="3">#REF!</definedName>
    <definedName name="_sua20" localSheetId="2">#REF!</definedName>
    <definedName name="_sua20">#REF!</definedName>
    <definedName name="_sua30">#REF!</definedName>
    <definedName name="_sub1">#N/A</definedName>
    <definedName name="_sub2">#N/A</definedName>
    <definedName name="_sub3" localSheetId="13">#REF!</definedName>
    <definedName name="_sub3" localSheetId="10">#REF!</definedName>
    <definedName name="_sub3" localSheetId="12">#REF!</definedName>
    <definedName name="_sub3" localSheetId="15">#REF!</definedName>
    <definedName name="_sub3" localSheetId="11">#REF!</definedName>
    <definedName name="_sub3" localSheetId="14">#REF!</definedName>
    <definedName name="_sub3" localSheetId="7">#REF!</definedName>
    <definedName name="_sub3" localSheetId="4">#REF!</definedName>
    <definedName name="_sub3" localSheetId="6">#REF!</definedName>
    <definedName name="_sub3" localSheetId="9">#REF!</definedName>
    <definedName name="_sub3" localSheetId="5">#REF!</definedName>
    <definedName name="_sub3" localSheetId="8">#REF!</definedName>
    <definedName name="_sub3" localSheetId="3">#REF!</definedName>
    <definedName name="_sub3" localSheetId="2">#REF!</definedName>
    <definedName name="_sub3">#REF!</definedName>
    <definedName name="_sub4" localSheetId="13">#REF!</definedName>
    <definedName name="_sub4" localSheetId="10">#REF!</definedName>
    <definedName name="_sub4" localSheetId="12">#REF!</definedName>
    <definedName name="_sub4" localSheetId="15">#REF!</definedName>
    <definedName name="_sub4" localSheetId="11">#REF!</definedName>
    <definedName name="_sub4" localSheetId="14">#REF!</definedName>
    <definedName name="_sub4" localSheetId="7">#REF!</definedName>
    <definedName name="_sub4" localSheetId="4">#REF!</definedName>
    <definedName name="_sub4" localSheetId="6">#REF!</definedName>
    <definedName name="_sub4" localSheetId="9">#REF!</definedName>
    <definedName name="_sub4" localSheetId="5">#REF!</definedName>
    <definedName name="_sub4" localSheetId="8">#REF!</definedName>
    <definedName name="_sub4" localSheetId="3">#REF!</definedName>
    <definedName name="_sub4" localSheetId="2">#REF!</definedName>
    <definedName name="_sub4">#REF!</definedName>
    <definedName name="_sub5" localSheetId="13">#REF!</definedName>
    <definedName name="_sub5" localSheetId="10">#REF!</definedName>
    <definedName name="_sub5" localSheetId="12">#REF!</definedName>
    <definedName name="_sub5" localSheetId="15">#REF!</definedName>
    <definedName name="_sub5" localSheetId="11">#REF!</definedName>
    <definedName name="_sub5" localSheetId="14">#REF!</definedName>
    <definedName name="_sub5" localSheetId="7">#REF!</definedName>
    <definedName name="_sub5" localSheetId="4">#REF!</definedName>
    <definedName name="_sub5" localSheetId="6">#REF!</definedName>
    <definedName name="_sub5" localSheetId="9">#REF!</definedName>
    <definedName name="_sub5" localSheetId="5">#REF!</definedName>
    <definedName name="_sub5" localSheetId="8">#REF!</definedName>
    <definedName name="_sub5" localSheetId="3">#REF!</definedName>
    <definedName name="_sub5" localSheetId="2">#REF!</definedName>
    <definedName name="_sub5">#REF!</definedName>
    <definedName name="_SUF">#N/A</definedName>
    <definedName name="_SUM1" localSheetId="13" hidden="1">{#N/A,#N/A,FALSE,"단축1";#N/A,#N/A,FALSE,"단축2";#N/A,#N/A,FALSE,"단축3";#N/A,#N/A,FALSE,"장축";#N/A,#N/A,FALSE,"4WD"}</definedName>
    <definedName name="_SUM1" localSheetId="10" hidden="1">{#N/A,#N/A,FALSE,"단축1";#N/A,#N/A,FALSE,"단축2";#N/A,#N/A,FALSE,"단축3";#N/A,#N/A,FALSE,"장축";#N/A,#N/A,FALSE,"4WD"}</definedName>
    <definedName name="_SUM1" localSheetId="12" hidden="1">{#N/A,#N/A,FALSE,"단축1";#N/A,#N/A,FALSE,"단축2";#N/A,#N/A,FALSE,"단축3";#N/A,#N/A,FALSE,"장축";#N/A,#N/A,FALSE,"4WD"}</definedName>
    <definedName name="_SUM1" localSheetId="15" hidden="1">{#N/A,#N/A,FALSE,"단축1";#N/A,#N/A,FALSE,"단축2";#N/A,#N/A,FALSE,"단축3";#N/A,#N/A,FALSE,"장축";#N/A,#N/A,FALSE,"4WD"}</definedName>
    <definedName name="_SUM1" localSheetId="11" hidden="1">{#N/A,#N/A,FALSE,"단축1";#N/A,#N/A,FALSE,"단축2";#N/A,#N/A,FALSE,"단축3";#N/A,#N/A,FALSE,"장축";#N/A,#N/A,FALSE,"4WD"}</definedName>
    <definedName name="_SUM1" localSheetId="14" hidden="1">{#N/A,#N/A,FALSE,"단축1";#N/A,#N/A,FALSE,"단축2";#N/A,#N/A,FALSE,"단축3";#N/A,#N/A,FALSE,"장축";#N/A,#N/A,FALSE,"4WD"}</definedName>
    <definedName name="_SUM1" localSheetId="7" hidden="1">{#N/A,#N/A,FALSE,"단축1";#N/A,#N/A,FALSE,"단축2";#N/A,#N/A,FALSE,"단축3";#N/A,#N/A,FALSE,"장축";#N/A,#N/A,FALSE,"4WD"}</definedName>
    <definedName name="_SUM1" localSheetId="4" hidden="1">{#N/A,#N/A,FALSE,"단축1";#N/A,#N/A,FALSE,"단축2";#N/A,#N/A,FALSE,"단축3";#N/A,#N/A,FALSE,"장축";#N/A,#N/A,FALSE,"4WD"}</definedName>
    <definedName name="_SUM1" localSheetId="6" hidden="1">{#N/A,#N/A,FALSE,"단축1";#N/A,#N/A,FALSE,"단축2";#N/A,#N/A,FALSE,"단축3";#N/A,#N/A,FALSE,"장축";#N/A,#N/A,FALSE,"4WD"}</definedName>
    <definedName name="_SUM1" localSheetId="9" hidden="1">{#N/A,#N/A,FALSE,"단축1";#N/A,#N/A,FALSE,"단축2";#N/A,#N/A,FALSE,"단축3";#N/A,#N/A,FALSE,"장축";#N/A,#N/A,FALSE,"4WD"}</definedName>
    <definedName name="_SUM1" localSheetId="5" hidden="1">{#N/A,#N/A,FALSE,"단축1";#N/A,#N/A,FALSE,"단축2";#N/A,#N/A,FALSE,"단축3";#N/A,#N/A,FALSE,"장축";#N/A,#N/A,FALSE,"4WD"}</definedName>
    <definedName name="_SUM1" localSheetId="8" hidden="1">{#N/A,#N/A,FALSE,"단축1";#N/A,#N/A,FALSE,"단축2";#N/A,#N/A,FALSE,"단축3";#N/A,#N/A,FALSE,"장축";#N/A,#N/A,FALSE,"4WD"}</definedName>
    <definedName name="_SUM1" localSheetId="3" hidden="1">{#N/A,#N/A,FALSE,"단축1";#N/A,#N/A,FALSE,"단축2";#N/A,#N/A,FALSE,"단축3";#N/A,#N/A,FALSE,"장축";#N/A,#N/A,FALSE,"4WD"}</definedName>
    <definedName name="_SUM1" localSheetId="2" hidden="1">{#N/A,#N/A,FALSE,"단축1";#N/A,#N/A,FALSE,"단축2";#N/A,#N/A,FALSE,"단축3";#N/A,#N/A,FALSE,"장축";#N/A,#N/A,FALSE,"4WD"}</definedName>
    <definedName name="_SUM1" localSheetId="1" hidden="1">{#N/A,#N/A,FALSE,"단축1";#N/A,#N/A,FALSE,"단축2";#N/A,#N/A,FALSE,"단축3";#N/A,#N/A,FALSE,"장축";#N/A,#N/A,FALSE,"4WD"}</definedName>
    <definedName name="_SUM1" hidden="1">{#N/A,#N/A,FALSE,"단축1";#N/A,#N/A,FALSE,"단축2";#N/A,#N/A,FALSE,"단축3";#N/A,#N/A,FALSE,"장축";#N/A,#N/A,FALSE,"4WD"}</definedName>
    <definedName name="_T04" localSheetId="13" hidden="1">{#N/A,#N/A,FALSE,"CCTV"}</definedName>
    <definedName name="_T04" localSheetId="10" hidden="1">{#N/A,#N/A,FALSE,"CCTV"}</definedName>
    <definedName name="_T04" localSheetId="12" hidden="1">{#N/A,#N/A,FALSE,"CCTV"}</definedName>
    <definedName name="_T04" localSheetId="15" hidden="1">{#N/A,#N/A,FALSE,"CCTV"}</definedName>
    <definedName name="_T04" localSheetId="11" hidden="1">{#N/A,#N/A,FALSE,"CCTV"}</definedName>
    <definedName name="_T04" localSheetId="14" hidden="1">{#N/A,#N/A,FALSE,"CCTV"}</definedName>
    <definedName name="_T04" localSheetId="7" hidden="1">{#N/A,#N/A,FALSE,"CCTV"}</definedName>
    <definedName name="_T04" localSheetId="4" hidden="1">{#N/A,#N/A,FALSE,"CCTV"}</definedName>
    <definedName name="_T04" localSheetId="6" hidden="1">{#N/A,#N/A,FALSE,"CCTV"}</definedName>
    <definedName name="_T04" localSheetId="9" hidden="1">{#N/A,#N/A,FALSE,"CCTV"}</definedName>
    <definedName name="_T04" localSheetId="5" hidden="1">{#N/A,#N/A,FALSE,"CCTV"}</definedName>
    <definedName name="_T04" localSheetId="8" hidden="1">{#N/A,#N/A,FALSE,"CCTV"}</definedName>
    <definedName name="_T04" localSheetId="3" hidden="1">{#N/A,#N/A,FALSE,"CCTV"}</definedName>
    <definedName name="_T04" localSheetId="2" hidden="1">{#N/A,#N/A,FALSE,"CCTV"}</definedName>
    <definedName name="_T04" localSheetId="1" hidden="1">{#N/A,#N/A,FALSE,"CCTV"}</definedName>
    <definedName name="_T04" hidden="1">{#N/A,#N/A,FALSE,"CCTV"}</definedName>
    <definedName name="_T2" localSheetId="13" hidden="1">{#N/A,#N/A,FALSE,"단축1";#N/A,#N/A,FALSE,"단축2";#N/A,#N/A,FALSE,"단축3";#N/A,#N/A,FALSE,"장축";#N/A,#N/A,FALSE,"4WD"}</definedName>
    <definedName name="_T2" localSheetId="10" hidden="1">{#N/A,#N/A,FALSE,"단축1";#N/A,#N/A,FALSE,"단축2";#N/A,#N/A,FALSE,"단축3";#N/A,#N/A,FALSE,"장축";#N/A,#N/A,FALSE,"4WD"}</definedName>
    <definedName name="_T2" localSheetId="12" hidden="1">{#N/A,#N/A,FALSE,"단축1";#N/A,#N/A,FALSE,"단축2";#N/A,#N/A,FALSE,"단축3";#N/A,#N/A,FALSE,"장축";#N/A,#N/A,FALSE,"4WD"}</definedName>
    <definedName name="_T2" localSheetId="15" hidden="1">{#N/A,#N/A,FALSE,"단축1";#N/A,#N/A,FALSE,"단축2";#N/A,#N/A,FALSE,"단축3";#N/A,#N/A,FALSE,"장축";#N/A,#N/A,FALSE,"4WD"}</definedName>
    <definedName name="_T2" localSheetId="11" hidden="1">{#N/A,#N/A,FALSE,"단축1";#N/A,#N/A,FALSE,"단축2";#N/A,#N/A,FALSE,"단축3";#N/A,#N/A,FALSE,"장축";#N/A,#N/A,FALSE,"4WD"}</definedName>
    <definedName name="_T2" localSheetId="14" hidden="1">{#N/A,#N/A,FALSE,"단축1";#N/A,#N/A,FALSE,"단축2";#N/A,#N/A,FALSE,"단축3";#N/A,#N/A,FALSE,"장축";#N/A,#N/A,FALSE,"4WD"}</definedName>
    <definedName name="_T2" localSheetId="7" hidden="1">{#N/A,#N/A,FALSE,"단축1";#N/A,#N/A,FALSE,"단축2";#N/A,#N/A,FALSE,"단축3";#N/A,#N/A,FALSE,"장축";#N/A,#N/A,FALSE,"4WD"}</definedName>
    <definedName name="_T2" localSheetId="4" hidden="1">{#N/A,#N/A,FALSE,"단축1";#N/A,#N/A,FALSE,"단축2";#N/A,#N/A,FALSE,"단축3";#N/A,#N/A,FALSE,"장축";#N/A,#N/A,FALSE,"4WD"}</definedName>
    <definedName name="_T2" localSheetId="6" hidden="1">{#N/A,#N/A,FALSE,"단축1";#N/A,#N/A,FALSE,"단축2";#N/A,#N/A,FALSE,"단축3";#N/A,#N/A,FALSE,"장축";#N/A,#N/A,FALSE,"4WD"}</definedName>
    <definedName name="_T2" localSheetId="9" hidden="1">{#N/A,#N/A,FALSE,"단축1";#N/A,#N/A,FALSE,"단축2";#N/A,#N/A,FALSE,"단축3";#N/A,#N/A,FALSE,"장축";#N/A,#N/A,FALSE,"4WD"}</definedName>
    <definedName name="_T2" localSheetId="5" hidden="1">{#N/A,#N/A,FALSE,"단축1";#N/A,#N/A,FALSE,"단축2";#N/A,#N/A,FALSE,"단축3";#N/A,#N/A,FALSE,"장축";#N/A,#N/A,FALSE,"4WD"}</definedName>
    <definedName name="_T2" localSheetId="8" hidden="1">{#N/A,#N/A,FALSE,"단축1";#N/A,#N/A,FALSE,"단축2";#N/A,#N/A,FALSE,"단축3";#N/A,#N/A,FALSE,"장축";#N/A,#N/A,FALSE,"4WD"}</definedName>
    <definedName name="_T2" localSheetId="3"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hidden="1">{#N/A,#N/A,FALSE,"단축1";#N/A,#N/A,FALSE,"단축2";#N/A,#N/A,FALSE,"단축3";#N/A,#N/A,FALSE,"장축";#N/A,#N/A,FALSE,"4WD"}</definedName>
    <definedName name="_Table1_In1" localSheetId="0" hidden="1">#REF!</definedName>
    <definedName name="_Table1_In1" hidden="1">#REF!</definedName>
    <definedName name="_Table1_Out" localSheetId="0" hidden="1">#REF!</definedName>
    <definedName name="_Table1_Out" hidden="1">#REF!</definedName>
    <definedName name="_tb1">#REF!</definedName>
    <definedName name="_tb2">#REF!</definedName>
    <definedName name="_tb3">#REF!</definedName>
    <definedName name="_tb4">#REF!</definedName>
    <definedName name="_tb5">#REF!</definedName>
    <definedName name="_tb6">#REF!</definedName>
    <definedName name="_tb7">#REF!</definedName>
    <definedName name="_tb8">#REF!</definedName>
    <definedName name="_tb9">#REF!</definedName>
    <definedName name="_td1" localSheetId="13" hidden="1">{"'Sheet1'!$L$16"}</definedName>
    <definedName name="_td1" localSheetId="10" hidden="1">{"'Sheet1'!$L$16"}</definedName>
    <definedName name="_td1" localSheetId="12" hidden="1">{"'Sheet1'!$L$16"}</definedName>
    <definedName name="_td1" localSheetId="15" hidden="1">{"'Sheet1'!$L$16"}</definedName>
    <definedName name="_td1" localSheetId="11" hidden="1">{"'Sheet1'!$L$16"}</definedName>
    <definedName name="_td1" localSheetId="14" hidden="1">{"'Sheet1'!$L$16"}</definedName>
    <definedName name="_td1" localSheetId="7" hidden="1">{"'Sheet1'!$L$16"}</definedName>
    <definedName name="_td1" localSheetId="4" hidden="1">{"'Sheet1'!$L$16"}</definedName>
    <definedName name="_td1" localSheetId="6" hidden="1">{"'Sheet1'!$L$16"}</definedName>
    <definedName name="_td1" localSheetId="9" hidden="1">{"'Sheet1'!$L$16"}</definedName>
    <definedName name="_td1" localSheetId="5" hidden="1">{"'Sheet1'!$L$16"}</definedName>
    <definedName name="_td1" localSheetId="8" hidden="1">{"'Sheet1'!$L$16"}</definedName>
    <definedName name="_td1" localSheetId="0">{"'Sheet1'!$L$16"}</definedName>
    <definedName name="_td1" localSheetId="3" hidden="1">{"'Sheet1'!$L$16"}</definedName>
    <definedName name="_td1" localSheetId="2" hidden="1">{"'Sheet1'!$L$16"}</definedName>
    <definedName name="_td1" localSheetId="1" hidden="1">{"'Sheet1'!$L$16"}</definedName>
    <definedName name="_td1" hidden="1">{"'Sheet1'!$L$16"}</definedName>
    <definedName name="_TH1">#REF!</definedName>
    <definedName name="_TH2">#REF!</definedName>
    <definedName name="_TH3">#REF!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S1">#N/A</definedName>
    <definedName name="_TS2">#N/A</definedName>
    <definedName name="_TS3">#N/A</definedName>
    <definedName name="_TS4">#N/A</definedName>
    <definedName name="_TS5">#N/A</definedName>
    <definedName name="_TS6">#N/A</definedName>
    <definedName name="_TS7">#N/A</definedName>
    <definedName name="_TS8">#N/A</definedName>
    <definedName name="_TS9">#N/A</definedName>
    <definedName name="_TT1">#N/A</definedName>
    <definedName name="_TT2">#N/A</definedName>
    <definedName name="_tt3" localSheetId="0">{"'Sheet1'!$L$16"}</definedName>
    <definedName name="_TT3">#N/A</definedName>
    <definedName name="_TT4">#N/A</definedName>
    <definedName name="_TT5">#N/A</definedName>
    <definedName name="_TT6">#N/A</definedName>
    <definedName name="_TT7">#N/A</definedName>
    <definedName name="_TT8">#N/A</definedName>
    <definedName name="_TT9">#N/A</definedName>
    <definedName name="_tz593" localSheetId="3">#REF!</definedName>
    <definedName name="_tz593" localSheetId="2">#REF!</definedName>
    <definedName name="_tz593">#REF!</definedName>
    <definedName name="_ui108">#REF!</definedName>
    <definedName name="_ui180">#REF!</definedName>
    <definedName name="_vc1">#REF!</definedName>
    <definedName name="_vc3">#REF!</definedName>
    <definedName name="_VEN425">#N/A</definedName>
    <definedName name="_VL100" localSheetId="3">#REF!</definedName>
    <definedName name="_VL100" localSheetId="2">#REF!</definedName>
    <definedName name="_VL100">#REF!</definedName>
    <definedName name="_VL250">#REF!</definedName>
    <definedName name="_WCCS_?__">#N/A</definedName>
    <definedName name="_x1" localSheetId="3">#REF!</definedName>
    <definedName name="_x1" localSheetId="2">#REF!</definedName>
    <definedName name="_x1">#REF!</definedName>
    <definedName name="_x2" localSheetId="13">#REF!</definedName>
    <definedName name="_x2" localSheetId="10">#REF!</definedName>
    <definedName name="_x2" localSheetId="12">#REF!</definedName>
    <definedName name="_x2" localSheetId="15">#REF!</definedName>
    <definedName name="_x2" localSheetId="11">#REF!</definedName>
    <definedName name="_x2" localSheetId="14">#REF!</definedName>
    <definedName name="_x2" localSheetId="7">#REF!</definedName>
    <definedName name="_x2" localSheetId="4">#REF!</definedName>
    <definedName name="_x2" localSheetId="6">#REF!</definedName>
    <definedName name="_x2" localSheetId="9">#REF!</definedName>
    <definedName name="_x2" localSheetId="5">#REF!</definedName>
    <definedName name="_x2" localSheetId="8">#REF!</definedName>
    <definedName name="_x2" localSheetId="3">#REF!</definedName>
    <definedName name="_x2" localSheetId="2">#REF!</definedName>
    <definedName name="_x2">#REF!</definedName>
    <definedName name="_XG2" localSheetId="13" hidden="1">{#N/A,#N/A,FALSE,"단축1";#N/A,#N/A,FALSE,"단축2";#N/A,#N/A,FALSE,"단축3";#N/A,#N/A,FALSE,"장축";#N/A,#N/A,FALSE,"4WD"}</definedName>
    <definedName name="_XG2" localSheetId="10" hidden="1">{#N/A,#N/A,FALSE,"단축1";#N/A,#N/A,FALSE,"단축2";#N/A,#N/A,FALSE,"단축3";#N/A,#N/A,FALSE,"장축";#N/A,#N/A,FALSE,"4WD"}</definedName>
    <definedName name="_XG2" localSheetId="12" hidden="1">{#N/A,#N/A,FALSE,"단축1";#N/A,#N/A,FALSE,"단축2";#N/A,#N/A,FALSE,"단축3";#N/A,#N/A,FALSE,"장축";#N/A,#N/A,FALSE,"4WD"}</definedName>
    <definedName name="_XG2" localSheetId="15" hidden="1">{#N/A,#N/A,FALSE,"단축1";#N/A,#N/A,FALSE,"단축2";#N/A,#N/A,FALSE,"단축3";#N/A,#N/A,FALSE,"장축";#N/A,#N/A,FALSE,"4WD"}</definedName>
    <definedName name="_XG2" localSheetId="11" hidden="1">{#N/A,#N/A,FALSE,"단축1";#N/A,#N/A,FALSE,"단축2";#N/A,#N/A,FALSE,"단축3";#N/A,#N/A,FALSE,"장축";#N/A,#N/A,FALSE,"4WD"}</definedName>
    <definedName name="_XG2" localSheetId="14" hidden="1">{#N/A,#N/A,FALSE,"단축1";#N/A,#N/A,FALSE,"단축2";#N/A,#N/A,FALSE,"단축3";#N/A,#N/A,FALSE,"장축";#N/A,#N/A,FALSE,"4WD"}</definedName>
    <definedName name="_XG2" localSheetId="7" hidden="1">{#N/A,#N/A,FALSE,"단축1";#N/A,#N/A,FALSE,"단축2";#N/A,#N/A,FALSE,"단축3";#N/A,#N/A,FALSE,"장축";#N/A,#N/A,FALSE,"4WD"}</definedName>
    <definedName name="_XG2" localSheetId="4" hidden="1">{#N/A,#N/A,FALSE,"단축1";#N/A,#N/A,FALSE,"단축2";#N/A,#N/A,FALSE,"단축3";#N/A,#N/A,FALSE,"장축";#N/A,#N/A,FALSE,"4WD"}</definedName>
    <definedName name="_XG2" localSheetId="6" hidden="1">{#N/A,#N/A,FALSE,"단축1";#N/A,#N/A,FALSE,"단축2";#N/A,#N/A,FALSE,"단축3";#N/A,#N/A,FALSE,"장축";#N/A,#N/A,FALSE,"4WD"}</definedName>
    <definedName name="_XG2" localSheetId="9" hidden="1">{#N/A,#N/A,FALSE,"단축1";#N/A,#N/A,FALSE,"단축2";#N/A,#N/A,FALSE,"단축3";#N/A,#N/A,FALSE,"장축";#N/A,#N/A,FALSE,"4WD"}</definedName>
    <definedName name="_XG2" localSheetId="5" hidden="1">{#N/A,#N/A,FALSE,"단축1";#N/A,#N/A,FALSE,"단축2";#N/A,#N/A,FALSE,"단축3";#N/A,#N/A,FALSE,"장축";#N/A,#N/A,FALSE,"4WD"}</definedName>
    <definedName name="_XG2" localSheetId="8" hidden="1">{#N/A,#N/A,FALSE,"단축1";#N/A,#N/A,FALSE,"단축2";#N/A,#N/A,FALSE,"단축3";#N/A,#N/A,FALSE,"장축";#N/A,#N/A,FALSE,"4WD"}</definedName>
    <definedName name="_XG2" localSheetId="3" hidden="1">{#N/A,#N/A,FALSE,"단축1";#N/A,#N/A,FALSE,"단축2";#N/A,#N/A,FALSE,"단축3";#N/A,#N/A,FALSE,"장축";#N/A,#N/A,FALSE,"4WD"}</definedName>
    <definedName name="_XG2" localSheetId="2" hidden="1">{#N/A,#N/A,FALSE,"단축1";#N/A,#N/A,FALSE,"단축2";#N/A,#N/A,FALSE,"단축3";#N/A,#N/A,FALSE,"장축";#N/A,#N/A,FALSE,"4WD"}</definedName>
    <definedName name="_XG2" localSheetId="1" hidden="1">{#N/A,#N/A,FALSE,"단축1";#N/A,#N/A,FALSE,"단축2";#N/A,#N/A,FALSE,"단축3";#N/A,#N/A,FALSE,"장축";#N/A,#N/A,FALSE,"4WD"}</definedName>
    <definedName name="_XG2" hidden="1">{#N/A,#N/A,FALSE,"단축1";#N/A,#N/A,FALSE,"단축2";#N/A,#N/A,FALSE,"단축3";#N/A,#N/A,FALSE,"장축";#N/A,#N/A,FALSE,"4WD"}</definedName>
    <definedName name="_xm30" localSheetId="13">#REF!</definedName>
    <definedName name="_xm30" localSheetId="10">#REF!</definedName>
    <definedName name="_xm30" localSheetId="12">#REF!</definedName>
    <definedName name="_xm30" localSheetId="15">#REF!</definedName>
    <definedName name="_xm30" localSheetId="11">#REF!</definedName>
    <definedName name="_xm30" localSheetId="14">#REF!</definedName>
    <definedName name="_xm30" localSheetId="7">#REF!</definedName>
    <definedName name="_xm30" localSheetId="4">#REF!</definedName>
    <definedName name="_xm30" localSheetId="6">#REF!</definedName>
    <definedName name="_xm30" localSheetId="9">#REF!</definedName>
    <definedName name="_xm30" localSheetId="5">#REF!</definedName>
    <definedName name="_xm30" localSheetId="8">#REF!</definedName>
    <definedName name="_xm30">#REF!</definedName>
    <definedName name="_XS1">#N/A</definedName>
    <definedName name="_XS2">#N/A</definedName>
    <definedName name="_XS3">#N/A</definedName>
    <definedName name="_XS4">#N/A</definedName>
    <definedName name="_XS5">#N/A</definedName>
    <definedName name="_XS6">#N/A</definedName>
    <definedName name="_XS7">#N/A</definedName>
    <definedName name="_XS8">#N/A</definedName>
    <definedName name="_XS9">#N/A</definedName>
    <definedName name="_XT1">#N/A</definedName>
    <definedName name="_XT2">#N/A</definedName>
    <definedName name="_XT3">#N/A</definedName>
    <definedName name="_XT4">#N/A</definedName>
    <definedName name="_XT5">#N/A</definedName>
    <definedName name="_XT6">#N/A</definedName>
    <definedName name="_XT7">#N/A</definedName>
    <definedName name="_XT8">#N/A</definedName>
    <definedName name="_XT9">#N/A</definedName>
    <definedName name="_YS1">#N/A</definedName>
    <definedName name="_YS2">#N/A</definedName>
    <definedName name="_YS3">#N/A</definedName>
    <definedName name="_YS4">#N/A</definedName>
    <definedName name="_YS5">#N/A</definedName>
    <definedName name="_YS6">#N/A</definedName>
    <definedName name="_YS7">#N/A</definedName>
    <definedName name="_YS8">#N/A</definedName>
    <definedName name="_YS9">#N/A</definedName>
    <definedName name="_YT1">#N/A</definedName>
    <definedName name="_YT2">#N/A</definedName>
    <definedName name="_YT3">#N/A</definedName>
    <definedName name="_YT4">#N/A</definedName>
    <definedName name="_YT5">#N/A</definedName>
    <definedName name="_YT6">#N/A</definedName>
    <definedName name="_YT7">#N/A</definedName>
    <definedName name="_YT8">#N/A</definedName>
    <definedName name="_YT9">#N/A</definedName>
    <definedName name="_z123" localSheetId="13" hidden="1">{#N/A,#N/A,FALSE,"단축1";#N/A,#N/A,FALSE,"단축2";#N/A,#N/A,FALSE,"단축3";#N/A,#N/A,FALSE,"장축";#N/A,#N/A,FALSE,"4WD"}</definedName>
    <definedName name="_z123" localSheetId="10" hidden="1">{#N/A,#N/A,FALSE,"단축1";#N/A,#N/A,FALSE,"단축2";#N/A,#N/A,FALSE,"단축3";#N/A,#N/A,FALSE,"장축";#N/A,#N/A,FALSE,"4WD"}</definedName>
    <definedName name="_z123" localSheetId="12" hidden="1">{#N/A,#N/A,FALSE,"단축1";#N/A,#N/A,FALSE,"단축2";#N/A,#N/A,FALSE,"단축3";#N/A,#N/A,FALSE,"장축";#N/A,#N/A,FALSE,"4WD"}</definedName>
    <definedName name="_z123" localSheetId="15" hidden="1">{#N/A,#N/A,FALSE,"단축1";#N/A,#N/A,FALSE,"단축2";#N/A,#N/A,FALSE,"단축3";#N/A,#N/A,FALSE,"장축";#N/A,#N/A,FALSE,"4WD"}</definedName>
    <definedName name="_z123" localSheetId="11" hidden="1">{#N/A,#N/A,FALSE,"단축1";#N/A,#N/A,FALSE,"단축2";#N/A,#N/A,FALSE,"단축3";#N/A,#N/A,FALSE,"장축";#N/A,#N/A,FALSE,"4WD"}</definedName>
    <definedName name="_z123" localSheetId="14" hidden="1">{#N/A,#N/A,FALSE,"단축1";#N/A,#N/A,FALSE,"단축2";#N/A,#N/A,FALSE,"단축3";#N/A,#N/A,FALSE,"장축";#N/A,#N/A,FALSE,"4WD"}</definedName>
    <definedName name="_z123" localSheetId="7" hidden="1">{#N/A,#N/A,FALSE,"단축1";#N/A,#N/A,FALSE,"단축2";#N/A,#N/A,FALSE,"단축3";#N/A,#N/A,FALSE,"장축";#N/A,#N/A,FALSE,"4WD"}</definedName>
    <definedName name="_z123" localSheetId="4" hidden="1">{#N/A,#N/A,FALSE,"단축1";#N/A,#N/A,FALSE,"단축2";#N/A,#N/A,FALSE,"단축3";#N/A,#N/A,FALSE,"장축";#N/A,#N/A,FALSE,"4WD"}</definedName>
    <definedName name="_z123" localSheetId="6" hidden="1">{#N/A,#N/A,FALSE,"단축1";#N/A,#N/A,FALSE,"단축2";#N/A,#N/A,FALSE,"단축3";#N/A,#N/A,FALSE,"장축";#N/A,#N/A,FALSE,"4WD"}</definedName>
    <definedName name="_z123" localSheetId="9" hidden="1">{#N/A,#N/A,FALSE,"단축1";#N/A,#N/A,FALSE,"단축2";#N/A,#N/A,FALSE,"단축3";#N/A,#N/A,FALSE,"장축";#N/A,#N/A,FALSE,"4WD"}</definedName>
    <definedName name="_z123" localSheetId="5" hidden="1">{#N/A,#N/A,FALSE,"단축1";#N/A,#N/A,FALSE,"단축2";#N/A,#N/A,FALSE,"단축3";#N/A,#N/A,FALSE,"장축";#N/A,#N/A,FALSE,"4WD"}</definedName>
    <definedName name="_z123" localSheetId="8" hidden="1">{#N/A,#N/A,FALSE,"단축1";#N/A,#N/A,FALSE,"단축2";#N/A,#N/A,FALSE,"단축3";#N/A,#N/A,FALSE,"장축";#N/A,#N/A,FALSE,"4WD"}</definedName>
    <definedName name="_z123" localSheetId="3" hidden="1">{#N/A,#N/A,FALSE,"단축1";#N/A,#N/A,FALSE,"단축2";#N/A,#N/A,FALSE,"단축3";#N/A,#N/A,FALSE,"장축";#N/A,#N/A,FALSE,"4WD"}</definedName>
    <definedName name="_z123" localSheetId="2" hidden="1">{#N/A,#N/A,FALSE,"단축1";#N/A,#N/A,FALSE,"단축2";#N/A,#N/A,FALSE,"단축3";#N/A,#N/A,FALSE,"장축";#N/A,#N/A,FALSE,"4WD"}</definedName>
    <definedName name="_z123" localSheetId="1" hidden="1">{#N/A,#N/A,FALSE,"단축1";#N/A,#N/A,FALSE,"단축2";#N/A,#N/A,FALSE,"단축3";#N/A,#N/A,FALSE,"장축";#N/A,#N/A,FALSE,"4WD"}</definedName>
    <definedName name="_z123" hidden="1">{#N/A,#N/A,FALSE,"단축1";#N/A,#N/A,FALSE,"단축2";#N/A,#N/A,FALSE,"단축3";#N/A,#N/A,FALSE,"장축";#N/A,#N/A,FALSE,"4WD"}</definedName>
    <definedName name="_ZS1">#N/A</definedName>
    <definedName name="_ZS2">#N/A</definedName>
    <definedName name="_ZS3">#N/A</definedName>
    <definedName name="_ZS4">#N/A</definedName>
    <definedName name="_ZS5">#N/A</definedName>
    <definedName name="_ZS6">#N/A</definedName>
    <definedName name="_ZS7">#N/A</definedName>
    <definedName name="_ZS8">#N/A</definedName>
    <definedName name="_ZS9">#N/A</definedName>
    <definedName name="_ZT1">#N/A</definedName>
    <definedName name="_ZT2">#N/A</definedName>
    <definedName name="_ZT3">#N/A</definedName>
    <definedName name="_ZT4">#N/A</definedName>
    <definedName name="_ZT5">#N/A</definedName>
    <definedName name="_ZT6">#N/A</definedName>
    <definedName name="_ZT7">#N/A</definedName>
    <definedName name="_ZT8">#N/A</definedName>
    <definedName name="_ZT9">#N/A</definedName>
    <definedName name="_납입_">#N/A</definedName>
    <definedName name="_단계_">#N/A</definedName>
    <definedName name="_선공젖_">#N/A</definedName>
    <definedName name="_자_외_">#N/A</definedName>
    <definedName name="_첨부">#REF!</definedName>
    <definedName name="_후공젖_">#N/A</definedName>
    <definedName name="_加__工">#N/A</definedName>
    <definedName name="_段階_">#N/A</definedName>
    <definedName name="_熱_處_理">#N/A</definedName>
    <definedName name="_組__?">#N/A</definedName>
    <definedName name="_自_外_">#N/A</definedName>
    <definedName name="_部">#N/A</definedName>
    <definedName name="_部________番__">#N/A</definedName>
    <definedName name="¡¾a¨uE¡Æ¨I">#N/A</definedName>
    <definedName name="¡¾a¨úE¡Æ¨Ï">#N/A</definedName>
    <definedName name="¡¾a¨uEA¡i">#N/A</definedName>
    <definedName name="¡¾a¨úEA¡í">#N/A</definedName>
    <definedName name="¡Æⓒ¡Ai3">#N/A</definedName>
    <definedName name="¡E?AAI¡E?¨I¨?" localSheetId="13">#REF!</definedName>
    <definedName name="¡E?AAI¡E?¨I¨?" localSheetId="10">#REF!</definedName>
    <definedName name="¡E?AAI¡E?¨I¨?" localSheetId="12">#REF!</definedName>
    <definedName name="¡E?AAI¡E?¨I¨?" localSheetId="15">#REF!</definedName>
    <definedName name="¡E?AAI¡E?¨I¨?" localSheetId="11">#REF!</definedName>
    <definedName name="¡E?AAI¡E?¨I¨?" localSheetId="14">#REF!</definedName>
    <definedName name="¡E?AAI¡E?¨I¨?" localSheetId="7">#REF!</definedName>
    <definedName name="¡E?AAI¡E?¨I¨?" localSheetId="4">#REF!</definedName>
    <definedName name="¡E?AAI¡E?¨I¨?" localSheetId="6">#REF!</definedName>
    <definedName name="¡E?AAI¡E?¨I¨?" localSheetId="9">#REF!</definedName>
    <definedName name="¡E?AAI¡E?¨I¨?" localSheetId="5">#REF!</definedName>
    <definedName name="¡E?AAI¡E?¨I¨?" localSheetId="8">#REF!</definedName>
    <definedName name="¡E?AAI¡E?¨I¨?" localSheetId="3">#REF!</definedName>
    <definedName name="¡E?AAI¡E?¨I¨?" localSheetId="2">#REF!</definedName>
    <definedName name="¡E?AAI¡E?¨I¨?">#REF!</definedName>
    <definedName name="¡E?AAI¡E?¨I¨￡" localSheetId="13">#REF!</definedName>
    <definedName name="¡E?AAI¡E?¨I¨￡" localSheetId="10">#REF!</definedName>
    <definedName name="¡E?AAI¡E?¨I¨￡" localSheetId="12">#REF!</definedName>
    <definedName name="¡E?AAI¡E?¨I¨￡" localSheetId="15">#REF!</definedName>
    <definedName name="¡E?AAI¡E?¨I¨￡" localSheetId="11">#REF!</definedName>
    <definedName name="¡E?AAI¡E?¨I¨￡" localSheetId="14">#REF!</definedName>
    <definedName name="¡E?AAI¡E?¨I¨￡" localSheetId="7">#REF!</definedName>
    <definedName name="¡E?AAI¡E?¨I¨￡" localSheetId="4">#REF!</definedName>
    <definedName name="¡E?AAI¡E?¨I¨￡" localSheetId="6">#REF!</definedName>
    <definedName name="¡E?AAI¡E?¨I¨￡" localSheetId="9">#REF!</definedName>
    <definedName name="¡E?AAI¡E?¨I¨￡" localSheetId="5">#REF!</definedName>
    <definedName name="¡E?AAI¡E?¨I¨￡" localSheetId="8">#REF!</definedName>
    <definedName name="¡E?AAI¡E?¨I¨￡" localSheetId="3">#REF!</definedName>
    <definedName name="¡E?AAI¡E?¨I¨￡" localSheetId="2">#REF!</definedName>
    <definedName name="¡E?AAI¡E?¨I¨￡">#REF!</definedName>
    <definedName name="¡Ø_AßEA_NAVA__PROJECT´A__ºIC°_">#N/A</definedName>
    <definedName name="¡Ø_ÃßÈÄ_NAVA__PROJECT´Â__ºÎÇ°_">#N/A</definedName>
    <definedName name="¨I?ª¨I¡A?R¨uO¡§uR" localSheetId="13">#REF!</definedName>
    <definedName name="¨I?ª¨I¡A?R¨uO¡§uR" localSheetId="10">#REF!</definedName>
    <definedName name="¨I?ª¨I¡A?R¨uO¡§uR" localSheetId="12">#REF!</definedName>
    <definedName name="¨I?ª¨I¡A?R¨uO¡§uR" localSheetId="15">#REF!</definedName>
    <definedName name="¨I?ª¨I¡A?R¨uO¡§uR" localSheetId="11">#REF!</definedName>
    <definedName name="¨I?ª¨I¡A?R¨uO¡§uR" localSheetId="14">#REF!</definedName>
    <definedName name="¨I?ª¨I¡A?R¨uO¡§uR" localSheetId="7">#REF!</definedName>
    <definedName name="¨I?ª¨I¡A?R¨uO¡§uR" localSheetId="4">#REF!</definedName>
    <definedName name="¨I?ª¨I¡A?R¨uO¡§uR" localSheetId="6">#REF!</definedName>
    <definedName name="¨I?ª¨I¡A?R¨uO¡§uR" localSheetId="9">#REF!</definedName>
    <definedName name="¨I?ª¨I¡A?R¨uO¡§uR" localSheetId="5">#REF!</definedName>
    <definedName name="¨I?ª¨I¡A?R¨uO¡§uR" localSheetId="8">#REF!</definedName>
    <definedName name="¨I?ª¨I¡A?R¨uO¡§uR" localSheetId="3">#REF!</definedName>
    <definedName name="¨I?ª¨I¡A?R¨uO¡§uR" localSheetId="2">#REF!</definedName>
    <definedName name="¨I?ª¨I¡A?R¨uO¡§uR">#REF!</definedName>
    <definedName name="¨Iⓒª¨I¡A￠R¨uO¡§uR" localSheetId="13">#REF!</definedName>
    <definedName name="¨Iⓒª¨I¡A￠R¨uO¡§uR" localSheetId="10">#REF!</definedName>
    <definedName name="¨Iⓒª¨I¡A￠R¨uO¡§uR" localSheetId="12">#REF!</definedName>
    <definedName name="¨Iⓒª¨I¡A￠R¨uO¡§uR" localSheetId="15">#REF!</definedName>
    <definedName name="¨Iⓒª¨I¡A￠R¨uO¡§uR" localSheetId="11">#REF!</definedName>
    <definedName name="¨Iⓒª¨I¡A￠R¨uO¡§uR" localSheetId="14">#REF!</definedName>
    <definedName name="¨Iⓒª¨I¡A￠R¨uO¡§uR" localSheetId="7">#REF!</definedName>
    <definedName name="¨Iⓒª¨I¡A￠R¨uO¡§uR" localSheetId="4">#REF!</definedName>
    <definedName name="¨Iⓒª¨I¡A￠R¨uO¡§uR" localSheetId="6">#REF!</definedName>
    <definedName name="¨Iⓒª¨I¡A￠R¨uO¡§uR" localSheetId="9">#REF!</definedName>
    <definedName name="¨Iⓒª¨I¡A￠R¨uO¡§uR" localSheetId="5">#REF!</definedName>
    <definedName name="¨Iⓒª¨I¡A￠R¨uO¡§uR" localSheetId="8">#REF!</definedName>
    <definedName name="¨Iⓒª¨I¡A￠R¨uO¡§uR" localSheetId="3">#REF!</definedName>
    <definedName name="¨Iⓒª¨I¡A￠R¨uO¡§uR" localSheetId="2">#REF!</definedName>
    <definedName name="¨Iⓒª¨I¡A￠R¨uO¡§uR">#REF!</definedName>
    <definedName name="¨Io¨I?RA?RiA" localSheetId="13">#REF!</definedName>
    <definedName name="¨Io¨I?RA?RiA" localSheetId="10">#REF!</definedName>
    <definedName name="¨Io¨I?RA?RiA" localSheetId="12">#REF!</definedName>
    <definedName name="¨Io¨I?RA?RiA" localSheetId="15">#REF!</definedName>
    <definedName name="¨Io¨I?RA?RiA" localSheetId="11">#REF!</definedName>
    <definedName name="¨Io¨I?RA?RiA" localSheetId="14">#REF!</definedName>
    <definedName name="¨Io¨I?RA?RiA" localSheetId="7">#REF!</definedName>
    <definedName name="¨Io¨I?RA?RiA" localSheetId="4">#REF!</definedName>
    <definedName name="¨Io¨I?RA?RiA" localSheetId="6">#REF!</definedName>
    <definedName name="¨Io¨I?RA?RiA" localSheetId="9">#REF!</definedName>
    <definedName name="¨Io¨I?RA?RiA" localSheetId="5">#REF!</definedName>
    <definedName name="¨Io¨I?RA?RiA" localSheetId="8">#REF!</definedName>
    <definedName name="¨Io¨I?RA?RiA" localSheetId="3">#REF!</definedName>
    <definedName name="¨Io¨I?RA?RiA" localSheetId="2">#REF!</definedName>
    <definedName name="¨Io¨I?RA?RiA">#REF!</definedName>
    <definedName name="¨Io¨I?RA?RiB" localSheetId="13">#REF!</definedName>
    <definedName name="¨Io¨I?RA?RiB" localSheetId="10">#REF!</definedName>
    <definedName name="¨Io¨I?RA?RiB" localSheetId="12">#REF!</definedName>
    <definedName name="¨Io¨I?RA?RiB" localSheetId="15">#REF!</definedName>
    <definedName name="¨Io¨I?RA?RiB" localSheetId="11">#REF!</definedName>
    <definedName name="¨Io¨I?RA?RiB" localSheetId="14">#REF!</definedName>
    <definedName name="¨Io¨I?RA?RiB" localSheetId="7">#REF!</definedName>
    <definedName name="¨Io¨I?RA?RiB" localSheetId="4">#REF!</definedName>
    <definedName name="¨Io¨I?RA?RiB" localSheetId="6">#REF!</definedName>
    <definedName name="¨Io¨I?RA?RiB" localSheetId="9">#REF!</definedName>
    <definedName name="¨Io¨I?RA?RiB" localSheetId="5">#REF!</definedName>
    <definedName name="¨Io¨I?RA?RiB" localSheetId="8">#REF!</definedName>
    <definedName name="¨Io¨I?RA?RiB" localSheetId="3">#REF!</definedName>
    <definedName name="¨Io¨I?RA?RiB" localSheetId="2">#REF!</definedName>
    <definedName name="¨Io¨I?RA?RiB">#REF!</definedName>
    <definedName name="¨Io¨I¡þ" localSheetId="13">#REF!</definedName>
    <definedName name="¨Io¨I¡þ" localSheetId="10">#REF!</definedName>
    <definedName name="¨Io¨I¡þ" localSheetId="12">#REF!</definedName>
    <definedName name="¨Io¨I¡þ" localSheetId="15">#REF!</definedName>
    <definedName name="¨Io¨I¡þ" localSheetId="11">#REF!</definedName>
    <definedName name="¨Io¨I¡þ" localSheetId="14">#REF!</definedName>
    <definedName name="¨Io¨I¡þ" localSheetId="7">#REF!</definedName>
    <definedName name="¨Io¨I¡þ" localSheetId="4">#REF!</definedName>
    <definedName name="¨Io¨I¡þ" localSheetId="6">#REF!</definedName>
    <definedName name="¨Io¨I¡þ" localSheetId="9">#REF!</definedName>
    <definedName name="¨Io¨I¡þ" localSheetId="5">#REF!</definedName>
    <definedName name="¨Io¨I¡þ" localSheetId="8">#REF!</definedName>
    <definedName name="¨Io¨I¡þ" localSheetId="3">#REF!</definedName>
    <definedName name="¨Io¨I¡þ" localSheetId="2">#REF!</definedName>
    <definedName name="¨Io¨I¡þ">#REF!</definedName>
    <definedName name="¨Io¨I￠RA￠RiA" localSheetId="13">#REF!</definedName>
    <definedName name="¨Io¨I￠RA￠RiA" localSheetId="10">#REF!</definedName>
    <definedName name="¨Io¨I￠RA￠RiA" localSheetId="12">#REF!</definedName>
    <definedName name="¨Io¨I￠RA￠RiA" localSheetId="15">#REF!</definedName>
    <definedName name="¨Io¨I￠RA￠RiA" localSheetId="11">#REF!</definedName>
    <definedName name="¨Io¨I￠RA￠RiA" localSheetId="14">#REF!</definedName>
    <definedName name="¨Io¨I￠RA￠RiA" localSheetId="7">#REF!</definedName>
    <definedName name="¨Io¨I￠RA￠RiA" localSheetId="4">#REF!</definedName>
    <definedName name="¨Io¨I￠RA￠RiA" localSheetId="6">#REF!</definedName>
    <definedName name="¨Io¨I￠RA￠RiA" localSheetId="9">#REF!</definedName>
    <definedName name="¨Io¨I￠RA￠RiA" localSheetId="5">#REF!</definedName>
    <definedName name="¨Io¨I￠RA￠RiA" localSheetId="8">#REF!</definedName>
    <definedName name="¨Io¨I￠RA￠RiA" localSheetId="3">#REF!</definedName>
    <definedName name="¨Io¨I￠RA￠RiA" localSheetId="2">#REF!</definedName>
    <definedName name="¨Io¨I￠RA￠RiA">#REF!</definedName>
    <definedName name="¨Io¨I￠RA￠RiB" localSheetId="13">#REF!</definedName>
    <definedName name="¨Io¨I￠RA￠RiB" localSheetId="10">#REF!</definedName>
    <definedName name="¨Io¨I￠RA￠RiB" localSheetId="12">#REF!</definedName>
    <definedName name="¨Io¨I￠RA￠RiB" localSheetId="15">#REF!</definedName>
    <definedName name="¨Io¨I￠RA￠RiB" localSheetId="11">#REF!</definedName>
    <definedName name="¨Io¨I￠RA￠RiB" localSheetId="14">#REF!</definedName>
    <definedName name="¨Io¨I￠RA￠RiB" localSheetId="7">#REF!</definedName>
    <definedName name="¨Io¨I￠RA￠RiB" localSheetId="4">#REF!</definedName>
    <definedName name="¨Io¨I￠RA￠RiB" localSheetId="6">#REF!</definedName>
    <definedName name="¨Io¨I￠RA￠RiB" localSheetId="9">#REF!</definedName>
    <definedName name="¨Io¨I￠RA￠RiB" localSheetId="5">#REF!</definedName>
    <definedName name="¨Io¨I￠RA￠RiB" localSheetId="8">#REF!</definedName>
    <definedName name="¨Io¨I￠RA￠RiB" localSheetId="3">#REF!</definedName>
    <definedName name="¨Io¨I￠RA￠RiB" localSheetId="2">#REF!</definedName>
    <definedName name="¨Io¨I￠RA￠RiB">#REF!</definedName>
    <definedName name="´a´c¾÷¹≪" localSheetId="13">#REF!</definedName>
    <definedName name="´a´c¾÷¹≪" localSheetId="10">#REF!</definedName>
    <definedName name="´a´c¾÷¹≪" localSheetId="12">#REF!</definedName>
    <definedName name="´a´c¾÷¹≪" localSheetId="15">#REF!</definedName>
    <definedName name="´a´c¾÷¹≪" localSheetId="11">#REF!</definedName>
    <definedName name="´a´c¾÷¹≪" localSheetId="14">#REF!</definedName>
    <definedName name="´a´c¾÷¹≪" localSheetId="7">#REF!</definedName>
    <definedName name="´a´c¾÷¹≪" localSheetId="4">#REF!</definedName>
    <definedName name="´a´c¾÷¹≪" localSheetId="6">#REF!</definedName>
    <definedName name="´a´c¾÷¹≪" localSheetId="9">#REF!</definedName>
    <definedName name="´a´c¾÷¹≪" localSheetId="5">#REF!</definedName>
    <definedName name="´a´c¾÷¹≪" localSheetId="8">#REF!</definedName>
    <definedName name="´a´c¾÷¹≪" localSheetId="3">#REF!</definedName>
    <definedName name="´a´c¾÷¹≪" localSheetId="2">#REF!</definedName>
    <definedName name="´a´c¾÷¹≪">#REF!</definedName>
    <definedName name="´e´o" localSheetId="13">#REF!</definedName>
    <definedName name="´e´o" localSheetId="10">#REF!</definedName>
    <definedName name="´e´o" localSheetId="12">#REF!</definedName>
    <definedName name="´e´o" localSheetId="15">#REF!</definedName>
    <definedName name="´e´o" localSheetId="11">#REF!</definedName>
    <definedName name="´e´o" localSheetId="14">#REF!</definedName>
    <definedName name="´e´o" localSheetId="7">#REF!</definedName>
    <definedName name="´e´o" localSheetId="4">#REF!</definedName>
    <definedName name="´e´o" localSheetId="6">#REF!</definedName>
    <definedName name="´e´o" localSheetId="9">#REF!</definedName>
    <definedName name="´e´o" localSheetId="5">#REF!</definedName>
    <definedName name="´e´o" localSheetId="8">#REF!</definedName>
    <definedName name="´e´o" localSheetId="3">#REF!</definedName>
    <definedName name="´e´o" localSheetId="2">#REF!</definedName>
    <definedName name="´e´o">#REF!</definedName>
    <definedName name="¸ð" localSheetId="13">#REF!</definedName>
    <definedName name="¸ð" localSheetId="10">#REF!</definedName>
    <definedName name="¸ð" localSheetId="12">#REF!</definedName>
    <definedName name="¸ð" localSheetId="15">#REF!</definedName>
    <definedName name="¸ð" localSheetId="11">#REF!</definedName>
    <definedName name="¸ð" localSheetId="14">#REF!</definedName>
    <definedName name="¸ð" localSheetId="7">#REF!</definedName>
    <definedName name="¸ð" localSheetId="4">#REF!</definedName>
    <definedName name="¸ð" localSheetId="6">#REF!</definedName>
    <definedName name="¸ð" localSheetId="9">#REF!</definedName>
    <definedName name="¸ð" localSheetId="5">#REF!</definedName>
    <definedName name="¸ð" localSheetId="8">#REF!</definedName>
    <definedName name="¸ð" localSheetId="3">#REF!</definedName>
    <definedName name="¸ð" localSheetId="2">#REF!</definedName>
    <definedName name="¸ð">#REF!</definedName>
    <definedName name="¿¹≫eAN°y½AÆR¼³ONLY" localSheetId="13">#REF!</definedName>
    <definedName name="¿¹≫eAN°y½AÆR¼³ONLY" localSheetId="10">#REF!</definedName>
    <definedName name="¿¹≫eAN°y½AÆR¼³ONLY" localSheetId="12">#REF!</definedName>
    <definedName name="¿¹≫eAN°y½AÆR¼³ONLY" localSheetId="15">#REF!</definedName>
    <definedName name="¿¹≫eAN°y½AÆR¼³ONLY" localSheetId="11">#REF!</definedName>
    <definedName name="¿¹≫eAN°y½AÆR¼³ONLY" localSheetId="14">#REF!</definedName>
    <definedName name="¿¹≫eAN°y½AÆR¼³ONLY" localSheetId="7">#REF!</definedName>
    <definedName name="¿¹≫eAN°y½AÆR¼³ONLY" localSheetId="4">#REF!</definedName>
    <definedName name="¿¹≫eAN°y½AÆR¼³ONLY" localSheetId="6">#REF!</definedName>
    <definedName name="¿¹≫eAN°y½AÆR¼³ONLY" localSheetId="9">#REF!</definedName>
    <definedName name="¿¹≫eAN°y½AÆR¼³ONLY" localSheetId="5">#REF!</definedName>
    <definedName name="¿¹≫eAN°y½AÆR¼³ONLY" localSheetId="8">#REF!</definedName>
    <definedName name="¿¹≫eAN°y½AÆR¼³ONLY" localSheetId="3">#REF!</definedName>
    <definedName name="¿¹≫eAN°y½AÆR¼³ONLY" localSheetId="2">#REF!</definedName>
    <definedName name="¿¹≫eAN°y½AÆR¼³ONLY">#REF!</definedName>
    <definedName name="￠R¨ua¡§uE￠R¨¡¡§I">#N/A</definedName>
    <definedName name="￠R¨ua¡§uEA￠Ri">#N/A</definedName>
    <definedName name="￡A￡´">#N/A</definedName>
    <definedName name="¤±1">#N/A</definedName>
    <definedName name="¤µ¤µ" localSheetId="13">#REF!</definedName>
    <definedName name="¤µ¤µ" localSheetId="10">#REF!</definedName>
    <definedName name="¤µ¤µ" localSheetId="12">#REF!</definedName>
    <definedName name="¤µ¤µ" localSheetId="15">#REF!</definedName>
    <definedName name="¤µ¤µ" localSheetId="11">#REF!</definedName>
    <definedName name="¤µ¤µ" localSheetId="14">#REF!</definedName>
    <definedName name="¤µ¤µ" localSheetId="7">#REF!</definedName>
    <definedName name="¤µ¤µ" localSheetId="4">#REF!</definedName>
    <definedName name="¤µ¤µ" localSheetId="6">#REF!</definedName>
    <definedName name="¤µ¤µ" localSheetId="9">#REF!</definedName>
    <definedName name="¤µ¤µ" localSheetId="5">#REF!</definedName>
    <definedName name="¤µ¤µ" localSheetId="8">#REF!</definedName>
    <definedName name="¤µ¤µ" localSheetId="3">#REF!</definedName>
    <definedName name="¤µ¤µ" localSheetId="2">#REF!</definedName>
    <definedName name="¤µ¤µ">#REF!</definedName>
    <definedName name="¤·¤≪¤¤¤·¤≪¤¤" localSheetId="13">#REF!</definedName>
    <definedName name="¤·¤≪¤¤¤·¤≪¤¤" localSheetId="10">#REF!</definedName>
    <definedName name="¤·¤≪¤¤¤·¤≪¤¤" localSheetId="12">#REF!</definedName>
    <definedName name="¤·¤≪¤¤¤·¤≪¤¤" localSheetId="15">#REF!</definedName>
    <definedName name="¤·¤≪¤¤¤·¤≪¤¤" localSheetId="11">#REF!</definedName>
    <definedName name="¤·¤≪¤¤¤·¤≪¤¤" localSheetId="14">#REF!</definedName>
    <definedName name="¤·¤≪¤¤¤·¤≪¤¤" localSheetId="7">#REF!</definedName>
    <definedName name="¤·¤≪¤¤¤·¤≪¤¤" localSheetId="4">#REF!</definedName>
    <definedName name="¤·¤≪¤¤¤·¤≪¤¤" localSheetId="6">#REF!</definedName>
    <definedName name="¤·¤≪¤¤¤·¤≪¤¤" localSheetId="9">#REF!</definedName>
    <definedName name="¤·¤≪¤¤¤·¤≪¤¤" localSheetId="5">#REF!</definedName>
    <definedName name="¤·¤≪¤¤¤·¤≪¤¤" localSheetId="8">#REF!</definedName>
    <definedName name="¤·¤≪¤¤¤·¤≪¤¤" localSheetId="3">#REF!</definedName>
    <definedName name="¤·¤≪¤¤¤·¤≪¤¤" localSheetId="2">#REF!</definedName>
    <definedName name="¤·¤≪¤¤¤·¤≪¤¤">#REF!</definedName>
    <definedName name="¤A¤A" localSheetId="13">#REF!</definedName>
    <definedName name="¤A¤A" localSheetId="10">#REF!</definedName>
    <definedName name="¤A¤A" localSheetId="12">#REF!</definedName>
    <definedName name="¤A¤A" localSheetId="15">#REF!</definedName>
    <definedName name="¤A¤A" localSheetId="11">#REF!</definedName>
    <definedName name="¤A¤A" localSheetId="14">#REF!</definedName>
    <definedName name="¤A¤A" localSheetId="7">#REF!</definedName>
    <definedName name="¤A¤A" localSheetId="4">#REF!</definedName>
    <definedName name="¤A¤A" localSheetId="6">#REF!</definedName>
    <definedName name="¤A¤A" localSheetId="9">#REF!</definedName>
    <definedName name="¤A¤A" localSheetId="5">#REF!</definedName>
    <definedName name="¤A¤A" localSheetId="8">#REF!</definedName>
    <definedName name="¤A¤A" localSheetId="3">#REF!</definedName>
    <definedName name="¤A¤A" localSheetId="2">#REF!</definedName>
    <definedName name="¤A¤A">#REF!</definedName>
    <definedName name="¤Å¤Å" localSheetId="13">#REF!</definedName>
    <definedName name="¤Å¤Å" localSheetId="10">#REF!</definedName>
    <definedName name="¤Å¤Å" localSheetId="12">#REF!</definedName>
    <definedName name="¤Å¤Å" localSheetId="15">#REF!</definedName>
    <definedName name="¤Å¤Å" localSheetId="11">#REF!</definedName>
    <definedName name="¤Å¤Å" localSheetId="14">#REF!</definedName>
    <definedName name="¤Å¤Å" localSheetId="7">#REF!</definedName>
    <definedName name="¤Å¤Å" localSheetId="4">#REF!</definedName>
    <definedName name="¤Å¤Å" localSheetId="6">#REF!</definedName>
    <definedName name="¤Å¤Å" localSheetId="9">#REF!</definedName>
    <definedName name="¤Å¤Å" localSheetId="5">#REF!</definedName>
    <definedName name="¤Å¤Å" localSheetId="8">#REF!</definedName>
    <definedName name="¤Å¤Å" localSheetId="3">#REF!</definedName>
    <definedName name="¤Å¤Å" localSheetId="2">#REF!</definedName>
    <definedName name="¤Å¤Å">#REF!</definedName>
    <definedName name="¤μ¤μ" localSheetId="13">#REF!</definedName>
    <definedName name="¤μ¤μ" localSheetId="10">#REF!</definedName>
    <definedName name="¤μ¤μ" localSheetId="12">#REF!</definedName>
    <definedName name="¤μ¤μ" localSheetId="15">#REF!</definedName>
    <definedName name="¤μ¤μ" localSheetId="11">#REF!</definedName>
    <definedName name="¤μ¤μ" localSheetId="14">#REF!</definedName>
    <definedName name="¤μ¤μ" localSheetId="7">#REF!</definedName>
    <definedName name="¤μ¤μ" localSheetId="4">#REF!</definedName>
    <definedName name="¤μ¤μ" localSheetId="6">#REF!</definedName>
    <definedName name="¤μ¤μ" localSheetId="9">#REF!</definedName>
    <definedName name="¤μ¤μ" localSheetId="5">#REF!</definedName>
    <definedName name="¤μ¤μ" localSheetId="8">#REF!</definedName>
    <definedName name="¤μ¤μ" localSheetId="3">#REF!</definedName>
    <definedName name="¤μ¤μ" localSheetId="2">#REF!</definedName>
    <definedName name="¤μ¤μ">#REF!</definedName>
    <definedName name="￥">#REF!</definedName>
    <definedName name="【95年" localSheetId="13">#REF!</definedName>
    <definedName name="【95年" localSheetId="10">#REF!</definedName>
    <definedName name="【95年" localSheetId="12">#REF!</definedName>
    <definedName name="【95年" localSheetId="15">#REF!</definedName>
    <definedName name="【95年" localSheetId="11">#REF!</definedName>
    <definedName name="【95年" localSheetId="14">#REF!</definedName>
    <definedName name="【95年" localSheetId="7">#REF!</definedName>
    <definedName name="【95年" localSheetId="4">#REF!</definedName>
    <definedName name="【95年" localSheetId="6">#REF!</definedName>
    <definedName name="【95年" localSheetId="9">#REF!</definedName>
    <definedName name="【95年" localSheetId="5">#REF!</definedName>
    <definedName name="【95年" localSheetId="8">#REF!</definedName>
    <definedName name="【95年" localSheetId="3">#REF!</definedName>
    <definedName name="【95年" localSheetId="2">#REF!</definedName>
    <definedName name="【95年">#REF!</definedName>
    <definedName name="±a¾E">#N/A</definedName>
    <definedName name="±a¾E¿eAo" localSheetId="13">#REF!</definedName>
    <definedName name="±a¾E¿eAo" localSheetId="10">#REF!</definedName>
    <definedName name="±a¾E¿eAo" localSheetId="12">#REF!</definedName>
    <definedName name="±a¾E¿eAo" localSheetId="15">#REF!</definedName>
    <definedName name="±a¾E¿eAo" localSheetId="11">#REF!</definedName>
    <definedName name="±a¾E¿eAo" localSheetId="14">#REF!</definedName>
    <definedName name="±a¾E¿eAo" localSheetId="7">#REF!</definedName>
    <definedName name="±a¾E¿eAo" localSheetId="4">#REF!</definedName>
    <definedName name="±a¾E¿eAo" localSheetId="6">#REF!</definedName>
    <definedName name="±a¾E¿eAo" localSheetId="9">#REF!</definedName>
    <definedName name="±a¾E¿eAo" localSheetId="5">#REF!</definedName>
    <definedName name="±a¾E¿eAo" localSheetId="8">#REF!</definedName>
    <definedName name="±a¾E¿eAo" localSheetId="3">#REF!</definedName>
    <definedName name="±a¾E¿eAo" localSheetId="2">#REF!</definedName>
    <definedName name="±a¾E¿eAo">#REF!</definedName>
    <definedName name="±a¾E°ⓒ">#N/A</definedName>
    <definedName name="±a¾E3" localSheetId="13">#REF!</definedName>
    <definedName name="±a¾E3" localSheetId="10">#REF!</definedName>
    <definedName name="±a¾E3" localSheetId="12">#REF!</definedName>
    <definedName name="±a¾E3" localSheetId="15">#REF!</definedName>
    <definedName name="±a¾E3" localSheetId="11">#REF!</definedName>
    <definedName name="±a¾E3" localSheetId="14">#REF!</definedName>
    <definedName name="±a¾E3" localSheetId="7">#REF!</definedName>
    <definedName name="±a¾E3" localSheetId="4">#REF!</definedName>
    <definedName name="±a¾E3" localSheetId="6">#REF!</definedName>
    <definedName name="±a¾E3" localSheetId="9">#REF!</definedName>
    <definedName name="±a¾E3" localSheetId="5">#REF!</definedName>
    <definedName name="±a¾E3" localSheetId="8">#REF!</definedName>
    <definedName name="±a¾E3" localSheetId="3">#REF!</definedName>
    <definedName name="±a¾E3" localSheetId="2">#REF!</definedName>
    <definedName name="±a¾E3">#REF!</definedName>
    <definedName name="±a¾EA≫">#N/A</definedName>
    <definedName name="±Uº≫" localSheetId="13">#REF!</definedName>
    <definedName name="±Uº≫" localSheetId="10">#REF!</definedName>
    <definedName name="±Uº≫" localSheetId="12">#REF!</definedName>
    <definedName name="±Uº≫" localSheetId="15">#REF!</definedName>
    <definedName name="±Uº≫" localSheetId="11">#REF!</definedName>
    <definedName name="±Uº≫" localSheetId="14">#REF!</definedName>
    <definedName name="±Uº≫" localSheetId="7">#REF!</definedName>
    <definedName name="±Uº≫" localSheetId="4">#REF!</definedName>
    <definedName name="±Uº≫" localSheetId="6">#REF!</definedName>
    <definedName name="±Uº≫" localSheetId="9">#REF!</definedName>
    <definedName name="±Uº≫" localSheetId="5">#REF!</definedName>
    <definedName name="±Uº≫" localSheetId="8">#REF!</definedName>
    <definedName name="±Uº≫" localSheetId="3">#REF!</definedName>
    <definedName name="±Uº≫" localSheetId="2">#REF!</definedName>
    <definedName name="±Uº≫">#REF!</definedName>
    <definedName name="≫c¾÷AoAU" localSheetId="13">#REF!</definedName>
    <definedName name="≫c¾÷AoAU" localSheetId="10">#REF!</definedName>
    <definedName name="≫c¾÷AoAU" localSheetId="12">#REF!</definedName>
    <definedName name="≫c¾÷AoAU" localSheetId="15">#REF!</definedName>
    <definedName name="≫c¾÷AoAU" localSheetId="11">#REF!</definedName>
    <definedName name="≫c¾÷AoAU" localSheetId="14">#REF!</definedName>
    <definedName name="≫c¾÷AoAU" localSheetId="7">#REF!</definedName>
    <definedName name="≫c¾÷AoAU" localSheetId="4">#REF!</definedName>
    <definedName name="≫c¾÷AoAU" localSheetId="6">#REF!</definedName>
    <definedName name="≫c¾÷AoAU" localSheetId="9">#REF!</definedName>
    <definedName name="≫c¾÷AoAU" localSheetId="5">#REF!</definedName>
    <definedName name="≫c¾÷AoAU" localSheetId="8">#REF!</definedName>
    <definedName name="≫c¾÷AoAU" localSheetId="3">#REF!</definedName>
    <definedName name="≫c¾÷AoAU" localSheetId="2">#REF!</definedName>
    <definedName name="≫c¾÷AoAU">#REF!</definedName>
    <definedName name="√">"SQRT"</definedName>
    <definedName name="○">#N/A</definedName>
    <definedName name="↑">#N/A</definedName>
    <definedName name="°a°u" localSheetId="13">#REF!</definedName>
    <definedName name="°a°u" localSheetId="10">#REF!</definedName>
    <definedName name="°a°u" localSheetId="12">#REF!</definedName>
    <definedName name="°a°u" localSheetId="15">#REF!</definedName>
    <definedName name="°a°u" localSheetId="11">#REF!</definedName>
    <definedName name="°a°u" localSheetId="14">#REF!</definedName>
    <definedName name="°a°u" localSheetId="7">#REF!</definedName>
    <definedName name="°a°u" localSheetId="4">#REF!</definedName>
    <definedName name="°a°u" localSheetId="6">#REF!</definedName>
    <definedName name="°a°u" localSheetId="9">#REF!</definedName>
    <definedName name="°a°u" localSheetId="5">#REF!</definedName>
    <definedName name="°a°u" localSheetId="8">#REF!</definedName>
    <definedName name="°a°u" localSheetId="3">#REF!</definedName>
    <definedName name="°a°u" localSheetId="2">#REF!</definedName>
    <definedName name="°a°u">#REF!</definedName>
    <definedName name="★_재료비_기준냉동기_미포함">#N/A</definedName>
    <definedName name="※_추후_NAVA__PROJECT는__부품_" localSheetId="13">#REF!</definedName>
    <definedName name="※_추후_NAVA__PROJECT는__부품_" localSheetId="10">#REF!</definedName>
    <definedName name="※_추후_NAVA__PROJECT는__부품_" localSheetId="12">#REF!</definedName>
    <definedName name="※_추후_NAVA__PROJECT는__부품_" localSheetId="15">#REF!</definedName>
    <definedName name="※_추후_NAVA__PROJECT는__부품_" localSheetId="11">#REF!</definedName>
    <definedName name="※_추후_NAVA__PROJECT는__부품_" localSheetId="14">#REF!</definedName>
    <definedName name="※_추후_NAVA__PROJECT는__부품_" localSheetId="7">#REF!</definedName>
    <definedName name="※_추후_NAVA__PROJECT는__부품_" localSheetId="4">#REF!</definedName>
    <definedName name="※_추후_NAVA__PROJECT는__부품_" localSheetId="6">#REF!</definedName>
    <definedName name="※_추후_NAVA__PROJECT는__부품_" localSheetId="9">#REF!</definedName>
    <definedName name="※_추후_NAVA__PROJECT는__부품_" localSheetId="5">#REF!</definedName>
    <definedName name="※_추후_NAVA__PROJECT는__부품_" localSheetId="8">#REF!</definedName>
    <definedName name="※_추후_NAVA__PROJECT는__부품_" localSheetId="3">#REF!</definedName>
    <definedName name="※_추후_NAVA__PROJECT는__부품_" localSheetId="2">#REF!</definedName>
    <definedName name="※_추후_NAVA__PROJECT는__부품_">#REF!</definedName>
    <definedName name="¾u´o¤§¤¸" localSheetId="13">#REF!</definedName>
    <definedName name="¾u´o¤§¤¸" localSheetId="10">#REF!</definedName>
    <definedName name="¾u´o¤§¤¸" localSheetId="12">#REF!</definedName>
    <definedName name="¾u´o¤§¤¸" localSheetId="15">#REF!</definedName>
    <definedName name="¾u´o¤§¤¸" localSheetId="11">#REF!</definedName>
    <definedName name="¾u´o¤§¤¸" localSheetId="14">#REF!</definedName>
    <definedName name="¾u´o¤§¤¸" localSheetId="7">#REF!</definedName>
    <definedName name="¾u´o¤§¤¸" localSheetId="4">#REF!</definedName>
    <definedName name="¾u´o¤§¤¸" localSheetId="6">#REF!</definedName>
    <definedName name="¾u´o¤§¤¸" localSheetId="9">#REF!</definedName>
    <definedName name="¾u´o¤§¤¸" localSheetId="5">#REF!</definedName>
    <definedName name="¾u´o¤§¤¸" localSheetId="8">#REF!</definedName>
    <definedName name="¾u´o¤§¤¸" localSheetId="3">#REF!</definedName>
    <definedName name="¾u´o¤§¤¸" localSheetId="2">#REF!</definedName>
    <definedName name="¾u´o¤§¤¸">#REF!</definedName>
    <definedName name="¹IAO_i" localSheetId="13">#REF!</definedName>
    <definedName name="¹IAO_i" localSheetId="10">#REF!</definedName>
    <definedName name="¹IAO_i" localSheetId="12">#REF!</definedName>
    <definedName name="¹IAO_i" localSheetId="15">#REF!</definedName>
    <definedName name="¹IAO_i" localSheetId="11">#REF!</definedName>
    <definedName name="¹IAO_i" localSheetId="14">#REF!</definedName>
    <definedName name="¹IAO_i" localSheetId="7">#REF!</definedName>
    <definedName name="¹IAO_i" localSheetId="4">#REF!</definedName>
    <definedName name="¹IAO_i" localSheetId="6">#REF!</definedName>
    <definedName name="¹IAO_i" localSheetId="9">#REF!</definedName>
    <definedName name="¹IAO_i" localSheetId="5">#REF!</definedName>
    <definedName name="¹IAO_i" localSheetId="8">#REF!</definedName>
    <definedName name="¹IAO_i" localSheetId="3">#REF!</definedName>
    <definedName name="¹IAO_i" localSheetId="2">#REF!</definedName>
    <definedName name="¹IAO_i">#REF!</definedName>
    <definedName name="¹IAO°i" localSheetId="13">#REF!</definedName>
    <definedName name="¹IAO°i" localSheetId="10">#REF!</definedName>
    <definedName name="¹IAO°i" localSheetId="12">#REF!</definedName>
    <definedName name="¹IAO°i" localSheetId="15">#REF!</definedName>
    <definedName name="¹IAO°i" localSheetId="11">#REF!</definedName>
    <definedName name="¹IAO°i" localSheetId="14">#REF!</definedName>
    <definedName name="¹IAO°i" localSheetId="7">#REF!</definedName>
    <definedName name="¹IAO°i" localSheetId="4">#REF!</definedName>
    <definedName name="¹IAO°i" localSheetId="6">#REF!</definedName>
    <definedName name="¹IAO°i" localSheetId="9">#REF!</definedName>
    <definedName name="¹IAO°i" localSheetId="5">#REF!</definedName>
    <definedName name="¹IAO°i" localSheetId="8">#REF!</definedName>
    <definedName name="¹IAO°i" localSheetId="3">#REF!</definedName>
    <definedName name="¹IAO°i" localSheetId="2">#REF!</definedName>
    <definedName name="¹IAO°i">#REF!</definedName>
    <definedName name="¹ß" localSheetId="13">#REF!</definedName>
    <definedName name="¹ß" localSheetId="10">#REF!</definedName>
    <definedName name="¹ß" localSheetId="12">#REF!</definedName>
    <definedName name="¹ß" localSheetId="15">#REF!</definedName>
    <definedName name="¹ß" localSheetId="11">#REF!</definedName>
    <definedName name="¹ß" localSheetId="14">#REF!</definedName>
    <definedName name="¹ß" localSheetId="7">#REF!</definedName>
    <definedName name="¹ß" localSheetId="4">#REF!</definedName>
    <definedName name="¹ß" localSheetId="6">#REF!</definedName>
    <definedName name="¹ß" localSheetId="9">#REF!</definedName>
    <definedName name="¹ß" localSheetId="5">#REF!</definedName>
    <definedName name="¹ß" localSheetId="8">#REF!</definedName>
    <definedName name="¹ß" localSheetId="3">#REF!</definedName>
    <definedName name="¹ß" localSheetId="2">#REF!</definedName>
    <definedName name="¹ß">#REF!</definedName>
    <definedName name="¹Uº¸" localSheetId="13">#REF!</definedName>
    <definedName name="¹Uº¸" localSheetId="10">#REF!</definedName>
    <definedName name="¹Uº¸" localSheetId="12">#REF!</definedName>
    <definedName name="¹Uº¸" localSheetId="15">#REF!</definedName>
    <definedName name="¹Uº¸" localSheetId="11">#REF!</definedName>
    <definedName name="¹Uº¸" localSheetId="14">#REF!</definedName>
    <definedName name="¹Uº¸" localSheetId="7">#REF!</definedName>
    <definedName name="¹Uº¸" localSheetId="4">#REF!</definedName>
    <definedName name="¹Uº¸" localSheetId="6">#REF!</definedName>
    <definedName name="¹Uº¸" localSheetId="9">#REF!</definedName>
    <definedName name="¹Uº¸" localSheetId="5">#REF!</definedName>
    <definedName name="¹Uº¸" localSheetId="8">#REF!</definedName>
    <definedName name="¹Uº¸" localSheetId="3">#REF!</definedName>
    <definedName name="¹Uº¸" localSheetId="2">#REF!</definedName>
    <definedName name="¹Uº¸">#REF!</definedName>
    <definedName name="②도입임차금_기타" localSheetId="13">#REF!</definedName>
    <definedName name="②도입임차금_기타" localSheetId="10">#REF!</definedName>
    <definedName name="②도입임차금_기타" localSheetId="12">#REF!</definedName>
    <definedName name="②도입임차금_기타" localSheetId="15">#REF!</definedName>
    <definedName name="②도입임차금_기타" localSheetId="11">#REF!</definedName>
    <definedName name="②도입임차금_기타" localSheetId="14">#REF!</definedName>
    <definedName name="②도입임차금_기타" localSheetId="7">#REF!</definedName>
    <definedName name="②도입임차금_기타" localSheetId="4">#REF!</definedName>
    <definedName name="②도입임차금_기타" localSheetId="6">#REF!</definedName>
    <definedName name="②도입임차금_기타" localSheetId="9">#REF!</definedName>
    <definedName name="②도입임차금_기타" localSheetId="5">#REF!</definedName>
    <definedName name="②도입임차금_기타" localSheetId="8">#REF!</definedName>
    <definedName name="②도입임차금_기타" localSheetId="3">#REF!</definedName>
    <definedName name="②도입임차금_기타" localSheetId="2">#REF!</definedName>
    <definedName name="②도입임차금_기타">#REF!</definedName>
    <definedName name="³ª¶ó" localSheetId="13">#REF!</definedName>
    <definedName name="³ª¶ó" localSheetId="10">#REF!</definedName>
    <definedName name="³ª¶ó" localSheetId="12">#REF!</definedName>
    <definedName name="³ª¶ó" localSheetId="15">#REF!</definedName>
    <definedName name="³ª¶ó" localSheetId="11">#REF!</definedName>
    <definedName name="³ª¶ó" localSheetId="14">#REF!</definedName>
    <definedName name="³ª¶ó" localSheetId="7">#REF!</definedName>
    <definedName name="³ª¶ó" localSheetId="4">#REF!</definedName>
    <definedName name="³ª¶ó" localSheetId="6">#REF!</definedName>
    <definedName name="³ª¶ó" localSheetId="9">#REF!</definedName>
    <definedName name="³ª¶ó" localSheetId="5">#REF!</definedName>
    <definedName name="³ª¶ó" localSheetId="8">#REF!</definedName>
    <definedName name="³ª¶ó" localSheetId="3">#REF!</definedName>
    <definedName name="³ª¶ó" localSheetId="2">#REF!</definedName>
    <definedName name="³ª¶ó">#REF!</definedName>
    <definedName name="³aμμ__½CAuAßA¤Aº_°C¼³AIAU_¹IÆ÷">#N/A</definedName>
    <definedName name="③단자인건비_인건비" localSheetId="13">#REF!</definedName>
    <definedName name="③단자인건비_인건비" localSheetId="10">#REF!</definedName>
    <definedName name="③단자인건비_인건비" localSheetId="12">#REF!</definedName>
    <definedName name="③단자인건비_인건비" localSheetId="15">#REF!</definedName>
    <definedName name="③단자인건비_인건비" localSheetId="11">#REF!</definedName>
    <definedName name="③단자인건비_인건비" localSheetId="14">#REF!</definedName>
    <definedName name="③단자인건비_인건비" localSheetId="7">#REF!</definedName>
    <definedName name="③단자인건비_인건비" localSheetId="4">#REF!</definedName>
    <definedName name="③단자인건비_인건비" localSheetId="6">#REF!</definedName>
    <definedName name="③단자인건비_인건비" localSheetId="9">#REF!</definedName>
    <definedName name="③단자인건비_인건비" localSheetId="5">#REF!</definedName>
    <definedName name="③단자인건비_인건비" localSheetId="8">#REF!</definedName>
    <definedName name="③단자인건비_인건비" localSheetId="3">#REF!</definedName>
    <definedName name="③단자인건비_인건비" localSheetId="2">#REF!</definedName>
    <definedName name="③단자인건비_인건비">#REF!</definedName>
    <definedName name="⑤이자리스료_일반" localSheetId="13">#REF!</definedName>
    <definedName name="⑤이자리스료_일반" localSheetId="10">#REF!</definedName>
    <definedName name="⑤이자리스료_일반" localSheetId="12">#REF!</definedName>
    <definedName name="⑤이자리스료_일반" localSheetId="15">#REF!</definedName>
    <definedName name="⑤이자리스료_일반" localSheetId="11">#REF!</definedName>
    <definedName name="⑤이자리스료_일반" localSheetId="14">#REF!</definedName>
    <definedName name="⑤이자리스료_일반" localSheetId="7">#REF!</definedName>
    <definedName name="⑤이자리스료_일반" localSheetId="4">#REF!</definedName>
    <definedName name="⑤이자리스료_일반" localSheetId="6">#REF!</definedName>
    <definedName name="⑤이자리스료_일반" localSheetId="9">#REF!</definedName>
    <definedName name="⑤이자리스료_일반" localSheetId="5">#REF!</definedName>
    <definedName name="⑤이자리스료_일반" localSheetId="8">#REF!</definedName>
    <definedName name="⑤이자리스료_일반" localSheetId="3">#REF!</definedName>
    <definedName name="⑤이자리스료_일반" localSheetId="2">#REF!</definedName>
    <definedName name="⑤이자리스료_일반">#REF!</definedName>
    <definedName name="ⅡⅢⅣⅤⅥ_" localSheetId="13">#REF!</definedName>
    <definedName name="ⅡⅢⅣⅤⅥ_" localSheetId="10">#REF!</definedName>
    <definedName name="ⅡⅢⅣⅤⅥ_" localSheetId="12">#REF!</definedName>
    <definedName name="ⅡⅢⅣⅤⅥ_" localSheetId="15">#REF!</definedName>
    <definedName name="ⅡⅢⅣⅤⅥ_" localSheetId="11">#REF!</definedName>
    <definedName name="ⅡⅢⅣⅤⅥ_" localSheetId="14">#REF!</definedName>
    <definedName name="ⅡⅢⅣⅤⅥ_" localSheetId="7">#REF!</definedName>
    <definedName name="ⅡⅢⅣⅤⅥ_" localSheetId="4">#REF!</definedName>
    <definedName name="ⅡⅢⅣⅤⅥ_" localSheetId="6">#REF!</definedName>
    <definedName name="ⅡⅢⅣⅤⅥ_" localSheetId="9">#REF!</definedName>
    <definedName name="ⅡⅢⅣⅤⅥ_" localSheetId="5">#REF!</definedName>
    <definedName name="ⅡⅢⅣⅤⅥ_" localSheetId="8">#REF!</definedName>
    <definedName name="ⅡⅢⅣⅤⅥ_" localSheetId="3">#REF!</definedName>
    <definedName name="ⅡⅢⅣⅤⅥ_" localSheetId="2">#REF!</definedName>
    <definedName name="ⅡⅢⅣⅤⅥ_">#REF!</definedName>
    <definedName name="A" localSheetId="13">#REF!</definedName>
    <definedName name="A" localSheetId="10">#REF!</definedName>
    <definedName name="A" localSheetId="12">#REF!</definedName>
    <definedName name="A" localSheetId="15">#REF!</definedName>
    <definedName name="A" localSheetId="11">#REF!</definedName>
    <definedName name="A" localSheetId="14">#REF!</definedName>
    <definedName name="A" localSheetId="7">#REF!</definedName>
    <definedName name="A" localSheetId="4">#REF!</definedName>
    <definedName name="A" localSheetId="6">#REF!</definedName>
    <definedName name="A" localSheetId="9">#REF!</definedName>
    <definedName name="A" localSheetId="5">#REF!</definedName>
    <definedName name="A" localSheetId="8">#REF!</definedName>
    <definedName name="A" localSheetId="3">#REF!</definedName>
    <definedName name="A" localSheetId="2">#REF!</definedName>
    <definedName name="A">#REF!</definedName>
    <definedName name="á" localSheetId="13" hidden="1">{#N/A,#N/A,FALSE,"CCTV"}</definedName>
    <definedName name="á" localSheetId="10" hidden="1">{#N/A,#N/A,FALSE,"CCTV"}</definedName>
    <definedName name="á" localSheetId="12" hidden="1">{#N/A,#N/A,FALSE,"CCTV"}</definedName>
    <definedName name="á" localSheetId="15" hidden="1">{#N/A,#N/A,FALSE,"CCTV"}</definedName>
    <definedName name="á" localSheetId="11" hidden="1">{#N/A,#N/A,FALSE,"CCTV"}</definedName>
    <definedName name="á" localSheetId="14" hidden="1">{#N/A,#N/A,FALSE,"CCTV"}</definedName>
    <definedName name="á" localSheetId="7" hidden="1">{#N/A,#N/A,FALSE,"CCTV"}</definedName>
    <definedName name="á" localSheetId="4" hidden="1">{#N/A,#N/A,FALSE,"CCTV"}</definedName>
    <definedName name="á" localSheetId="6" hidden="1">{#N/A,#N/A,FALSE,"CCTV"}</definedName>
    <definedName name="á" localSheetId="9" hidden="1">{#N/A,#N/A,FALSE,"CCTV"}</definedName>
    <definedName name="á" localSheetId="5" hidden="1">{#N/A,#N/A,FALSE,"CCTV"}</definedName>
    <definedName name="á" localSheetId="8" hidden="1">{#N/A,#N/A,FALSE,"CCTV"}</definedName>
    <definedName name="á" localSheetId="3" hidden="1">{#N/A,#N/A,FALSE,"CCTV"}</definedName>
    <definedName name="á" localSheetId="2" hidden="1">{#N/A,#N/A,FALSE,"CCTV"}</definedName>
    <definedName name="á" localSheetId="1" hidden="1">{#N/A,#N/A,FALSE,"CCTV"}</definedName>
    <definedName name="á" hidden="1">{#N/A,#N/A,FALSE,"CCTV"}</definedName>
    <definedName name="â" localSheetId="13" hidden="1">#REF!</definedName>
    <definedName name="â" localSheetId="10" hidden="1">#REF!</definedName>
    <definedName name="â" localSheetId="12" hidden="1">#REF!</definedName>
    <definedName name="â" localSheetId="15" hidden="1">#REF!</definedName>
    <definedName name="â" localSheetId="11" hidden="1">#REF!</definedName>
    <definedName name="â" localSheetId="14" hidden="1">#REF!</definedName>
    <definedName name="â" localSheetId="7" hidden="1">#REF!</definedName>
    <definedName name="â" localSheetId="4" hidden="1">#REF!</definedName>
    <definedName name="â" localSheetId="6" hidden="1">#REF!</definedName>
    <definedName name="â" localSheetId="9" hidden="1">#REF!</definedName>
    <definedName name="â" localSheetId="5" hidden="1">#REF!</definedName>
    <definedName name="â" localSheetId="8" hidden="1">#REF!</definedName>
    <definedName name="â" hidden="1">#REF!</definedName>
    <definedName name="A?___R3_t" localSheetId="13">#REF!</definedName>
    <definedName name="A?___R3_t" localSheetId="10">#REF!</definedName>
    <definedName name="A?___R3_t" localSheetId="12">#REF!</definedName>
    <definedName name="A?___R3_t" localSheetId="15">#REF!</definedName>
    <definedName name="A?___R3_t" localSheetId="11">#REF!</definedName>
    <definedName name="A?___R3_t" localSheetId="14">#REF!</definedName>
    <definedName name="A?___R3_t" localSheetId="7">#REF!</definedName>
    <definedName name="A?___R3_t" localSheetId="4">#REF!</definedName>
    <definedName name="A?___R3_t" localSheetId="6">#REF!</definedName>
    <definedName name="A?___R3_t" localSheetId="9">#REF!</definedName>
    <definedName name="A?___R3_t" localSheetId="5">#REF!</definedName>
    <definedName name="A?___R3_t" localSheetId="8">#REF!</definedName>
    <definedName name="A?___R3_t" localSheetId="3">#REF!</definedName>
    <definedName name="A?___R3_t" localSheetId="2">#REF!</definedName>
    <definedName name="A?___R3_t">#REF!</definedName>
    <definedName name="A¤A¡.AA" localSheetId="13">#REF!</definedName>
    <definedName name="A¤A¡.AA" localSheetId="10">#REF!</definedName>
    <definedName name="A¤A¡.AA" localSheetId="12">#REF!</definedName>
    <definedName name="A¤A¡.AA" localSheetId="15">#REF!</definedName>
    <definedName name="A¤A¡.AA" localSheetId="11">#REF!</definedName>
    <definedName name="A¤A¡.AA" localSheetId="14">#REF!</definedName>
    <definedName name="A¤A¡.AA" localSheetId="7">#REF!</definedName>
    <definedName name="A¤A¡.AA" localSheetId="4">#REF!</definedName>
    <definedName name="A¤A¡.AA" localSheetId="6">#REF!</definedName>
    <definedName name="A¤A¡.AA" localSheetId="9">#REF!</definedName>
    <definedName name="A¤A¡.AA" localSheetId="5">#REF!</definedName>
    <definedName name="A¤A¡.AA" localSheetId="8">#REF!</definedName>
    <definedName name="A¤A¡.AA" localSheetId="3">#REF!</definedName>
    <definedName name="A¤A¡.AA" localSheetId="2">#REF!</definedName>
    <definedName name="A¤A¡.AA">#REF!</definedName>
    <definedName name="A¤A¡¼³¸i" localSheetId="13">#REF!</definedName>
    <definedName name="A¤A¡¼³¸i" localSheetId="10">#REF!</definedName>
    <definedName name="A¤A¡¼³¸i" localSheetId="12">#REF!</definedName>
    <definedName name="A¤A¡¼³¸i" localSheetId="15">#REF!</definedName>
    <definedName name="A¤A¡¼³¸i" localSheetId="11">#REF!</definedName>
    <definedName name="A¤A¡¼³¸i" localSheetId="14">#REF!</definedName>
    <definedName name="A¤A¡¼³¸i" localSheetId="7">#REF!</definedName>
    <definedName name="A¤A¡¼³¸i" localSheetId="4">#REF!</definedName>
    <definedName name="A¤A¡¼³¸i" localSheetId="6">#REF!</definedName>
    <definedName name="A¤A¡¼³¸i" localSheetId="9">#REF!</definedName>
    <definedName name="A¤A¡¼³¸i" localSheetId="5">#REF!</definedName>
    <definedName name="A¤A¡¼³¸i" localSheetId="8">#REF!</definedName>
    <definedName name="A¤A¡¼³¸i" localSheetId="3">#REF!</definedName>
    <definedName name="A¤A¡¼³¸i" localSheetId="2">#REF!</definedName>
    <definedName name="A¤A¡¼³¸i">#REF!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 localSheetId="3">#REF!</definedName>
    <definedName name="a1.1" localSheetId="2">#REF!</definedName>
    <definedName name="a1.1">#REF!</definedName>
    <definedName name="A1_00근거" localSheetId="13" hidden="1">{#N/A,#N/A,FALSE,"단축1";#N/A,#N/A,FALSE,"단축2";#N/A,#N/A,FALSE,"단축3";#N/A,#N/A,FALSE,"장축";#N/A,#N/A,FALSE,"4WD"}</definedName>
    <definedName name="A1_00근거" localSheetId="10" hidden="1">{#N/A,#N/A,FALSE,"단축1";#N/A,#N/A,FALSE,"단축2";#N/A,#N/A,FALSE,"단축3";#N/A,#N/A,FALSE,"장축";#N/A,#N/A,FALSE,"4WD"}</definedName>
    <definedName name="A1_00근거" localSheetId="12" hidden="1">{#N/A,#N/A,FALSE,"단축1";#N/A,#N/A,FALSE,"단축2";#N/A,#N/A,FALSE,"단축3";#N/A,#N/A,FALSE,"장축";#N/A,#N/A,FALSE,"4WD"}</definedName>
    <definedName name="A1_00근거" localSheetId="15" hidden="1">{#N/A,#N/A,FALSE,"단축1";#N/A,#N/A,FALSE,"단축2";#N/A,#N/A,FALSE,"단축3";#N/A,#N/A,FALSE,"장축";#N/A,#N/A,FALSE,"4WD"}</definedName>
    <definedName name="A1_00근거" localSheetId="11" hidden="1">{#N/A,#N/A,FALSE,"단축1";#N/A,#N/A,FALSE,"단축2";#N/A,#N/A,FALSE,"단축3";#N/A,#N/A,FALSE,"장축";#N/A,#N/A,FALSE,"4WD"}</definedName>
    <definedName name="A1_00근거" localSheetId="14" hidden="1">{#N/A,#N/A,FALSE,"단축1";#N/A,#N/A,FALSE,"단축2";#N/A,#N/A,FALSE,"단축3";#N/A,#N/A,FALSE,"장축";#N/A,#N/A,FALSE,"4WD"}</definedName>
    <definedName name="A1_00근거" localSheetId="7" hidden="1">{#N/A,#N/A,FALSE,"단축1";#N/A,#N/A,FALSE,"단축2";#N/A,#N/A,FALSE,"단축3";#N/A,#N/A,FALSE,"장축";#N/A,#N/A,FALSE,"4WD"}</definedName>
    <definedName name="A1_00근거" localSheetId="4" hidden="1">{#N/A,#N/A,FALSE,"단축1";#N/A,#N/A,FALSE,"단축2";#N/A,#N/A,FALSE,"단축3";#N/A,#N/A,FALSE,"장축";#N/A,#N/A,FALSE,"4WD"}</definedName>
    <definedName name="A1_00근거" localSheetId="6" hidden="1">{#N/A,#N/A,FALSE,"단축1";#N/A,#N/A,FALSE,"단축2";#N/A,#N/A,FALSE,"단축3";#N/A,#N/A,FALSE,"장축";#N/A,#N/A,FALSE,"4WD"}</definedName>
    <definedName name="A1_00근거" localSheetId="9" hidden="1">{#N/A,#N/A,FALSE,"단축1";#N/A,#N/A,FALSE,"단축2";#N/A,#N/A,FALSE,"단축3";#N/A,#N/A,FALSE,"장축";#N/A,#N/A,FALSE,"4WD"}</definedName>
    <definedName name="A1_00근거" localSheetId="5" hidden="1">{#N/A,#N/A,FALSE,"단축1";#N/A,#N/A,FALSE,"단축2";#N/A,#N/A,FALSE,"단축3";#N/A,#N/A,FALSE,"장축";#N/A,#N/A,FALSE,"4WD"}</definedName>
    <definedName name="A1_00근거" localSheetId="8" hidden="1">{#N/A,#N/A,FALSE,"단축1";#N/A,#N/A,FALSE,"단축2";#N/A,#N/A,FALSE,"단축3";#N/A,#N/A,FALSE,"장축";#N/A,#N/A,FALSE,"4WD"}</definedName>
    <definedName name="A1_00근거" localSheetId="3"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hidden="1">{#N/A,#N/A,FALSE,"단축1";#N/A,#N/A,FALSE,"단축2";#N/A,#N/A,FALSE,"단축3";#N/A,#N/A,FALSE,"장축";#N/A,#N/A,FALSE,"4WD"}</definedName>
    <definedName name="A120_" localSheetId="3">#REF!</definedName>
    <definedName name="A120_" localSheetId="2">#REF!</definedName>
    <definedName name="A120_">#REF!</definedName>
    <definedName name="a277Print_Titles">#REF!</definedName>
    <definedName name="A35_">#REF!</definedName>
    <definedName name="Ａ４" localSheetId="13">#REF!</definedName>
    <definedName name="Ａ４" localSheetId="10">#REF!</definedName>
    <definedName name="Ａ４" localSheetId="12">#REF!</definedName>
    <definedName name="Ａ４" localSheetId="15">#REF!</definedName>
    <definedName name="Ａ４" localSheetId="11">#REF!</definedName>
    <definedName name="Ａ４" localSheetId="14">#REF!</definedName>
    <definedName name="Ａ４" localSheetId="7">#REF!</definedName>
    <definedName name="Ａ４" localSheetId="4">#REF!</definedName>
    <definedName name="Ａ４" localSheetId="6">#REF!</definedName>
    <definedName name="Ａ４" localSheetId="9">#REF!</definedName>
    <definedName name="Ａ４" localSheetId="5">#REF!</definedName>
    <definedName name="Ａ４" localSheetId="8">#REF!</definedName>
    <definedName name="Ａ４" localSheetId="3">#REF!</definedName>
    <definedName name="Ａ４" localSheetId="2">#REF!</definedName>
    <definedName name="Ａ４">#REF!</definedName>
    <definedName name="A50_">#REF!</definedName>
    <definedName name="A6N2">#REF!</definedName>
    <definedName name="A6N3">#REF!</definedName>
    <definedName name="A70_">#REF!</definedName>
    <definedName name="A95_">#REF!</definedName>
    <definedName name="AA" localSheetId="13">#REF!</definedName>
    <definedName name="AA" localSheetId="10">#REF!</definedName>
    <definedName name="AA" localSheetId="12">#REF!</definedName>
    <definedName name="AA" localSheetId="15">#REF!</definedName>
    <definedName name="AA" localSheetId="11">#REF!</definedName>
    <definedName name="AA" localSheetId="14">#REF!</definedName>
    <definedName name="AA" localSheetId="7">#REF!</definedName>
    <definedName name="AA" localSheetId="4">#REF!</definedName>
    <definedName name="AA" localSheetId="6">#REF!</definedName>
    <definedName name="AA" localSheetId="9">#REF!</definedName>
    <definedName name="AA" localSheetId="5">#REF!</definedName>
    <definedName name="AA" localSheetId="8">#REF!</definedName>
    <definedName name="AA">#REF!</definedName>
    <definedName name="Aa¡¾aAoAU.94.BB">#N/A</definedName>
    <definedName name="Aa±aAoAU.94.BB">#N/A</definedName>
    <definedName name="AAA" localSheetId="3">#REF!</definedName>
    <definedName name="AAA" localSheetId="2">#REF!</definedName>
    <definedName name="AAA">#REF!</definedName>
    <definedName name="aaaa" localSheetId="13" hidden="1">#REF!</definedName>
    <definedName name="aaaa" localSheetId="10" hidden="1">#REF!</definedName>
    <definedName name="aaaa" localSheetId="12" hidden="1">#REF!</definedName>
    <definedName name="aaaa" localSheetId="15" hidden="1">#REF!</definedName>
    <definedName name="aaaa" localSheetId="11" hidden="1">#REF!</definedName>
    <definedName name="aaaa" localSheetId="14" hidden="1">#REF!</definedName>
    <definedName name="aaaa" localSheetId="7" hidden="1">#REF!</definedName>
    <definedName name="aaaa" localSheetId="4" hidden="1">#REF!</definedName>
    <definedName name="aaaa" localSheetId="6" hidden="1">#REF!</definedName>
    <definedName name="aaaa" localSheetId="9" hidden="1">#REF!</definedName>
    <definedName name="aaaa" localSheetId="5" hidden="1">#REF!</definedName>
    <definedName name="aaaa" localSheetId="8" hidden="1">#REF!</definedName>
    <definedName name="aaaa" localSheetId="3" hidden="1">#REF!</definedName>
    <definedName name="aaaa" localSheetId="2" hidden="1">#REF!</definedName>
    <definedName name="aaaa" hidden="1">#REF!</definedName>
    <definedName name="AAAA.XLS">#N/A</definedName>
    <definedName name="AAAAA"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a">#REF!</definedName>
    <definedName name="AAAAAAA">#N/A</definedName>
    <definedName name="AAAAAAAA" localSheetId="13">[0]!BlankMacro1</definedName>
    <definedName name="AAAAAAAA" localSheetId="10">[0]!BlankMacro1</definedName>
    <definedName name="AAAAAAAA" localSheetId="12">[0]!BlankMacro1</definedName>
    <definedName name="AAAAAAAA" localSheetId="15">[0]!BlankMacro1</definedName>
    <definedName name="AAAAAAAA" localSheetId="11">[0]!BlankMacro1</definedName>
    <definedName name="AAAAAAAA" localSheetId="14">[0]!BlankMacro1</definedName>
    <definedName name="AAAAAAAA" localSheetId="7">[0]!BlankMacro1</definedName>
    <definedName name="AAAAAAAA" localSheetId="4">[0]!BlankMacro1</definedName>
    <definedName name="AAAAAAAA" localSheetId="6">[0]!BlankMacro1</definedName>
    <definedName name="AAAAAAAA" localSheetId="9">[0]!BlankMacro1</definedName>
    <definedName name="AAAAAAAA" localSheetId="5">[0]!BlankMacro1</definedName>
    <definedName name="AAAAAAAA" localSheetId="8">[0]!BlankMacro1</definedName>
    <definedName name="AAAAAAAA" localSheetId="0">[0]!BlankMacro1</definedName>
    <definedName name="AAAAAAAA" localSheetId="3">[0]!BlankMacro1</definedName>
    <definedName name="AAAAAAAA" localSheetId="2">[0]!BlankMacro1</definedName>
    <definedName name="AAAAAAAA" localSheetId="1">[0]!BlankMacro1</definedName>
    <definedName name="AAAAAAAA">[0]!BlankMacro1</definedName>
    <definedName name="AAAAAAAAA">#N/A</definedName>
    <definedName name="AAACV" localSheetId="13">{"'KET'!$A$1:$E$2423"}</definedName>
    <definedName name="AAACV" localSheetId="10">{"'KET'!$A$1:$E$2423"}</definedName>
    <definedName name="AAACV" localSheetId="12">{"'KET'!$A$1:$E$2423"}</definedName>
    <definedName name="AAACV" localSheetId="15">{"'KET'!$A$1:$E$2423"}</definedName>
    <definedName name="AAACV" localSheetId="11">{"'KET'!$A$1:$E$2423"}</definedName>
    <definedName name="AAACV" localSheetId="14">{"'KET'!$A$1:$E$2423"}</definedName>
    <definedName name="AAACV" localSheetId="7">{"'KET'!$A$1:$E$2423"}</definedName>
    <definedName name="AAACV" localSheetId="4">{"'KET'!$A$1:$E$2423"}</definedName>
    <definedName name="AAACV" localSheetId="6">{"'KET'!$A$1:$E$2423"}</definedName>
    <definedName name="AAACV" localSheetId="9">{"'KET'!$A$1:$E$2423"}</definedName>
    <definedName name="AAACV" localSheetId="5">{"'KET'!$A$1:$E$2423"}</definedName>
    <definedName name="AAACV" localSheetId="8">{"'KET'!$A$1:$E$2423"}</definedName>
    <definedName name="AAACV" localSheetId="3">{"'KET'!$A$1:$E$2423"}</definedName>
    <definedName name="AAACV" localSheetId="2">{"'KET'!$A$1:$E$2423"}</definedName>
    <definedName name="AAACV" localSheetId="1">{"'KET'!$A$1:$E$2423"}</definedName>
    <definedName name="AAACV">{"'KET'!$A$1:$E$2423"}</definedName>
    <definedName name="AABenchMarkValue">#N/A</definedName>
    <definedName name="AAL">#N/A</definedName>
    <definedName name="AAP">#N/A</definedName>
    <definedName name="AB">#N/A</definedName>
    <definedName name="ABAGSTD">#N/A</definedName>
    <definedName name="ABC" localSheetId="3">#REF!</definedName>
    <definedName name="ABC" localSheetId="2">#REF!</definedName>
    <definedName name="ABC">#REF!</definedName>
    <definedName name="abcd">#N/A</definedName>
    <definedName name="ABDD" localSheetId="13" hidden="1">{#N/A,#N/A,FALSE,"단축1";#N/A,#N/A,FALSE,"단축2";#N/A,#N/A,FALSE,"단축3";#N/A,#N/A,FALSE,"장축";#N/A,#N/A,FALSE,"4WD"}</definedName>
    <definedName name="ABDD" localSheetId="10" hidden="1">{#N/A,#N/A,FALSE,"단축1";#N/A,#N/A,FALSE,"단축2";#N/A,#N/A,FALSE,"단축3";#N/A,#N/A,FALSE,"장축";#N/A,#N/A,FALSE,"4WD"}</definedName>
    <definedName name="ABDD" localSheetId="12" hidden="1">{#N/A,#N/A,FALSE,"단축1";#N/A,#N/A,FALSE,"단축2";#N/A,#N/A,FALSE,"단축3";#N/A,#N/A,FALSE,"장축";#N/A,#N/A,FALSE,"4WD"}</definedName>
    <definedName name="ABDD" localSheetId="15" hidden="1">{#N/A,#N/A,FALSE,"단축1";#N/A,#N/A,FALSE,"단축2";#N/A,#N/A,FALSE,"단축3";#N/A,#N/A,FALSE,"장축";#N/A,#N/A,FALSE,"4WD"}</definedName>
    <definedName name="ABDD" localSheetId="11" hidden="1">{#N/A,#N/A,FALSE,"단축1";#N/A,#N/A,FALSE,"단축2";#N/A,#N/A,FALSE,"단축3";#N/A,#N/A,FALSE,"장축";#N/A,#N/A,FALSE,"4WD"}</definedName>
    <definedName name="ABDD" localSheetId="14" hidden="1">{#N/A,#N/A,FALSE,"단축1";#N/A,#N/A,FALSE,"단축2";#N/A,#N/A,FALSE,"단축3";#N/A,#N/A,FALSE,"장축";#N/A,#N/A,FALSE,"4WD"}</definedName>
    <definedName name="ABDD" localSheetId="7" hidden="1">{#N/A,#N/A,FALSE,"단축1";#N/A,#N/A,FALSE,"단축2";#N/A,#N/A,FALSE,"단축3";#N/A,#N/A,FALSE,"장축";#N/A,#N/A,FALSE,"4WD"}</definedName>
    <definedName name="ABDD" localSheetId="4" hidden="1">{#N/A,#N/A,FALSE,"단축1";#N/A,#N/A,FALSE,"단축2";#N/A,#N/A,FALSE,"단축3";#N/A,#N/A,FALSE,"장축";#N/A,#N/A,FALSE,"4WD"}</definedName>
    <definedName name="ABDD" localSheetId="6" hidden="1">{#N/A,#N/A,FALSE,"단축1";#N/A,#N/A,FALSE,"단축2";#N/A,#N/A,FALSE,"단축3";#N/A,#N/A,FALSE,"장축";#N/A,#N/A,FALSE,"4WD"}</definedName>
    <definedName name="ABDD" localSheetId="9" hidden="1">{#N/A,#N/A,FALSE,"단축1";#N/A,#N/A,FALSE,"단축2";#N/A,#N/A,FALSE,"단축3";#N/A,#N/A,FALSE,"장축";#N/A,#N/A,FALSE,"4WD"}</definedName>
    <definedName name="ABDD" localSheetId="5" hidden="1">{#N/A,#N/A,FALSE,"단축1";#N/A,#N/A,FALSE,"단축2";#N/A,#N/A,FALSE,"단축3";#N/A,#N/A,FALSE,"장축";#N/A,#N/A,FALSE,"4WD"}</definedName>
    <definedName name="ABDD" localSheetId="8" hidden="1">{#N/A,#N/A,FALSE,"단축1";#N/A,#N/A,FALSE,"단축2";#N/A,#N/A,FALSE,"단축3";#N/A,#N/A,FALSE,"장축";#N/A,#N/A,FALSE,"4WD"}</definedName>
    <definedName name="ABDD" localSheetId="3"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hidden="1">{#N/A,#N/A,FALSE,"단축1";#N/A,#N/A,FALSE,"단축2";#N/A,#N/A,FALSE,"단축3";#N/A,#N/A,FALSE,"장축";#N/A,#N/A,FALSE,"4WD"}</definedName>
    <definedName name="ABL">#N/A</definedName>
    <definedName name="ABP">#N/A</definedName>
    <definedName name="AC">#N/A</definedName>
    <definedName name="AC·U">#N/A</definedName>
    <definedName name="AC120_" localSheetId="3">#REF!</definedName>
    <definedName name="AC120_" localSheetId="2">#REF!</definedName>
    <definedName name="AC120_">#REF!</definedName>
    <definedName name="AC35_">#REF!</definedName>
    <definedName name="AC50_">#REF!</definedName>
    <definedName name="AC70_">#REF!</definedName>
    <definedName name="AC95_">#REF!</definedName>
    <definedName name="ACB" localSheetId="13" hidden="1">{#N/A,#N/A,FALSE,"단축1";#N/A,#N/A,FALSE,"단축2";#N/A,#N/A,FALSE,"단축3";#N/A,#N/A,FALSE,"장축";#N/A,#N/A,FALSE,"4WD"}</definedName>
    <definedName name="ACB" localSheetId="10" hidden="1">{#N/A,#N/A,FALSE,"단축1";#N/A,#N/A,FALSE,"단축2";#N/A,#N/A,FALSE,"단축3";#N/A,#N/A,FALSE,"장축";#N/A,#N/A,FALSE,"4WD"}</definedName>
    <definedName name="ACB" localSheetId="12" hidden="1">{#N/A,#N/A,FALSE,"단축1";#N/A,#N/A,FALSE,"단축2";#N/A,#N/A,FALSE,"단축3";#N/A,#N/A,FALSE,"장축";#N/A,#N/A,FALSE,"4WD"}</definedName>
    <definedName name="ACB" localSheetId="15" hidden="1">{#N/A,#N/A,FALSE,"단축1";#N/A,#N/A,FALSE,"단축2";#N/A,#N/A,FALSE,"단축3";#N/A,#N/A,FALSE,"장축";#N/A,#N/A,FALSE,"4WD"}</definedName>
    <definedName name="ACB" localSheetId="11" hidden="1">{#N/A,#N/A,FALSE,"단축1";#N/A,#N/A,FALSE,"단축2";#N/A,#N/A,FALSE,"단축3";#N/A,#N/A,FALSE,"장축";#N/A,#N/A,FALSE,"4WD"}</definedName>
    <definedName name="ACB" localSheetId="14" hidden="1">{#N/A,#N/A,FALSE,"단축1";#N/A,#N/A,FALSE,"단축2";#N/A,#N/A,FALSE,"단축3";#N/A,#N/A,FALSE,"장축";#N/A,#N/A,FALSE,"4WD"}</definedName>
    <definedName name="ACB" localSheetId="7" hidden="1">{#N/A,#N/A,FALSE,"단축1";#N/A,#N/A,FALSE,"단축2";#N/A,#N/A,FALSE,"단축3";#N/A,#N/A,FALSE,"장축";#N/A,#N/A,FALSE,"4WD"}</definedName>
    <definedName name="ACB" localSheetId="4" hidden="1">{#N/A,#N/A,FALSE,"단축1";#N/A,#N/A,FALSE,"단축2";#N/A,#N/A,FALSE,"단축3";#N/A,#N/A,FALSE,"장축";#N/A,#N/A,FALSE,"4WD"}</definedName>
    <definedName name="ACB" localSheetId="6" hidden="1">{#N/A,#N/A,FALSE,"단축1";#N/A,#N/A,FALSE,"단축2";#N/A,#N/A,FALSE,"단축3";#N/A,#N/A,FALSE,"장축";#N/A,#N/A,FALSE,"4WD"}</definedName>
    <definedName name="ACB" localSheetId="9" hidden="1">{#N/A,#N/A,FALSE,"단축1";#N/A,#N/A,FALSE,"단축2";#N/A,#N/A,FALSE,"단축3";#N/A,#N/A,FALSE,"장축";#N/A,#N/A,FALSE,"4WD"}</definedName>
    <definedName name="ACB" localSheetId="5" hidden="1">{#N/A,#N/A,FALSE,"단축1";#N/A,#N/A,FALSE,"단축2";#N/A,#N/A,FALSE,"단축3";#N/A,#N/A,FALSE,"장축";#N/A,#N/A,FALSE,"4WD"}</definedName>
    <definedName name="ACB" localSheetId="8" hidden="1">{#N/A,#N/A,FALSE,"단축1";#N/A,#N/A,FALSE,"단축2";#N/A,#N/A,FALSE,"단축3";#N/A,#N/A,FALSE,"장축";#N/A,#N/A,FALSE,"4WD"}</definedName>
    <definedName name="ACB" localSheetId="3" hidden="1">{#N/A,#N/A,FALSE,"단축1";#N/A,#N/A,FALSE,"단축2";#N/A,#N/A,FALSE,"단축3";#N/A,#N/A,FALSE,"장축";#N/A,#N/A,FALSE,"4WD"}</definedName>
    <definedName name="ACB" localSheetId="2" hidden="1">{#N/A,#N/A,FALSE,"단축1";#N/A,#N/A,FALSE,"단축2";#N/A,#N/A,FALSE,"단축3";#N/A,#N/A,FALSE,"장축";#N/A,#N/A,FALSE,"4WD"}</definedName>
    <definedName name="ACB" localSheetId="1"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L">#N/A</definedName>
    <definedName name="ACP">#N/A</definedName>
    <definedName name="ACwvu.Komplett." hidden="1">#N/A</definedName>
    <definedName name="ACwvu.Screen." hidden="1">#N/A</definedName>
    <definedName name="AD">#N/A</definedName>
    <definedName name="ádasdasd" localSheetId="13" hidden="1">{#N/A,#N/A,FALSE,"CCTV"}</definedName>
    <definedName name="ádasdasd" localSheetId="10" hidden="1">{#N/A,#N/A,FALSE,"CCTV"}</definedName>
    <definedName name="ádasdasd" localSheetId="12" hidden="1">{#N/A,#N/A,FALSE,"CCTV"}</definedName>
    <definedName name="ádasdasd" localSheetId="15" hidden="1">{#N/A,#N/A,FALSE,"CCTV"}</definedName>
    <definedName name="ádasdasd" localSheetId="11" hidden="1">{#N/A,#N/A,FALSE,"CCTV"}</definedName>
    <definedName name="ádasdasd" localSheetId="14" hidden="1">{#N/A,#N/A,FALSE,"CCTV"}</definedName>
    <definedName name="ádasdasd" localSheetId="7" hidden="1">{#N/A,#N/A,FALSE,"CCTV"}</definedName>
    <definedName name="ádasdasd" localSheetId="4" hidden="1">{#N/A,#N/A,FALSE,"CCTV"}</definedName>
    <definedName name="ádasdasd" localSheetId="6" hidden="1">{#N/A,#N/A,FALSE,"CCTV"}</definedName>
    <definedName name="ádasdasd" localSheetId="9" hidden="1">{#N/A,#N/A,FALSE,"CCTV"}</definedName>
    <definedName name="ádasdasd" localSheetId="5" hidden="1">{#N/A,#N/A,FALSE,"CCTV"}</definedName>
    <definedName name="ádasdasd" localSheetId="8" hidden="1">{#N/A,#N/A,FALSE,"CCTV"}</definedName>
    <definedName name="ádasdasd" localSheetId="3" hidden="1">{#N/A,#N/A,FALSE,"CCTV"}</definedName>
    <definedName name="ádasdasd" localSheetId="2" hidden="1">{#N/A,#N/A,FALSE,"CCTV"}</definedName>
    <definedName name="ádasdasd" localSheetId="1" hidden="1">{#N/A,#N/A,FALSE,"CCTV"}</definedName>
    <definedName name="ádasdasd" hidden="1">{#N/A,#N/A,FALSE,"CCTV"}</definedName>
    <definedName name="adb" localSheetId="13">#REF!</definedName>
    <definedName name="adb" localSheetId="10">#REF!</definedName>
    <definedName name="adb" localSheetId="12">#REF!</definedName>
    <definedName name="adb" localSheetId="15">#REF!</definedName>
    <definedName name="adb" localSheetId="11">#REF!</definedName>
    <definedName name="adb" localSheetId="14">#REF!</definedName>
    <definedName name="adb" localSheetId="7">#REF!</definedName>
    <definedName name="adb" localSheetId="4">#REF!</definedName>
    <definedName name="adb" localSheetId="6">#REF!</definedName>
    <definedName name="adb" localSheetId="9">#REF!</definedName>
    <definedName name="adb" localSheetId="5">#REF!</definedName>
    <definedName name="adb" localSheetId="8">#REF!</definedName>
    <definedName name="adb">#REF!</definedName>
    <definedName name="ADEQ" localSheetId="3">#REF!</definedName>
    <definedName name="ADEQ" localSheetId="2">#REF!</definedName>
    <definedName name="ADEQ">#REF!</definedName>
    <definedName name="adf" localSheetId="13" hidden="1">{#N/A,#N/A,FALSE,"단축1";#N/A,#N/A,FALSE,"단축2";#N/A,#N/A,FALSE,"단축3";#N/A,#N/A,FALSE,"장축";#N/A,#N/A,FALSE,"4WD"}</definedName>
    <definedName name="adf" localSheetId="10" hidden="1">{#N/A,#N/A,FALSE,"단축1";#N/A,#N/A,FALSE,"단축2";#N/A,#N/A,FALSE,"단축3";#N/A,#N/A,FALSE,"장축";#N/A,#N/A,FALSE,"4WD"}</definedName>
    <definedName name="adf" localSheetId="12" hidden="1">{#N/A,#N/A,FALSE,"단축1";#N/A,#N/A,FALSE,"단축2";#N/A,#N/A,FALSE,"단축3";#N/A,#N/A,FALSE,"장축";#N/A,#N/A,FALSE,"4WD"}</definedName>
    <definedName name="adf" localSheetId="15" hidden="1">{#N/A,#N/A,FALSE,"단축1";#N/A,#N/A,FALSE,"단축2";#N/A,#N/A,FALSE,"단축3";#N/A,#N/A,FALSE,"장축";#N/A,#N/A,FALSE,"4WD"}</definedName>
    <definedName name="adf" localSheetId="11" hidden="1">{#N/A,#N/A,FALSE,"단축1";#N/A,#N/A,FALSE,"단축2";#N/A,#N/A,FALSE,"단축3";#N/A,#N/A,FALSE,"장축";#N/A,#N/A,FALSE,"4WD"}</definedName>
    <definedName name="adf" localSheetId="14" hidden="1">{#N/A,#N/A,FALSE,"단축1";#N/A,#N/A,FALSE,"단축2";#N/A,#N/A,FALSE,"단축3";#N/A,#N/A,FALSE,"장축";#N/A,#N/A,FALSE,"4WD"}</definedName>
    <definedName name="adf" localSheetId="7" hidden="1">{#N/A,#N/A,FALSE,"단축1";#N/A,#N/A,FALSE,"단축2";#N/A,#N/A,FALSE,"단축3";#N/A,#N/A,FALSE,"장축";#N/A,#N/A,FALSE,"4WD"}</definedName>
    <definedName name="adf" localSheetId="4" hidden="1">{#N/A,#N/A,FALSE,"단축1";#N/A,#N/A,FALSE,"단축2";#N/A,#N/A,FALSE,"단축3";#N/A,#N/A,FALSE,"장축";#N/A,#N/A,FALSE,"4WD"}</definedName>
    <definedName name="adf" localSheetId="6" hidden="1">{#N/A,#N/A,FALSE,"단축1";#N/A,#N/A,FALSE,"단축2";#N/A,#N/A,FALSE,"단축3";#N/A,#N/A,FALSE,"장축";#N/A,#N/A,FALSE,"4WD"}</definedName>
    <definedName name="adf" localSheetId="9" hidden="1">{#N/A,#N/A,FALSE,"단축1";#N/A,#N/A,FALSE,"단축2";#N/A,#N/A,FALSE,"단축3";#N/A,#N/A,FALSE,"장축";#N/A,#N/A,FALSE,"4WD"}</definedName>
    <definedName name="adf" localSheetId="5" hidden="1">{#N/A,#N/A,FALSE,"단축1";#N/A,#N/A,FALSE,"단축2";#N/A,#N/A,FALSE,"단축3";#N/A,#N/A,FALSE,"장축";#N/A,#N/A,FALSE,"4WD"}</definedName>
    <definedName name="adf" localSheetId="8" hidden="1">{#N/A,#N/A,FALSE,"단축1";#N/A,#N/A,FALSE,"단축2";#N/A,#N/A,FALSE,"단축3";#N/A,#N/A,FALSE,"장축";#N/A,#N/A,FALSE,"4WD"}</definedName>
    <definedName name="adf" localSheetId="3" hidden="1">{#N/A,#N/A,FALSE,"단축1";#N/A,#N/A,FALSE,"단축2";#N/A,#N/A,FALSE,"단축3";#N/A,#N/A,FALSE,"장축";#N/A,#N/A,FALSE,"4WD"}</definedName>
    <definedName name="adf" localSheetId="2" hidden="1">{#N/A,#N/A,FALSE,"단축1";#N/A,#N/A,FALSE,"단축2";#N/A,#N/A,FALSE,"단축3";#N/A,#N/A,FALSE,"장축";#N/A,#N/A,FALSE,"4WD"}</definedName>
    <definedName name="adf" localSheetId="1" hidden="1">{#N/A,#N/A,FALSE,"단축1";#N/A,#N/A,FALSE,"단축2";#N/A,#N/A,FALSE,"단축3";#N/A,#N/A,FALSE,"장축";#N/A,#N/A,FALSE,"4WD"}</definedName>
    <definedName name="adf" hidden="1">{#N/A,#N/A,FALSE,"단축1";#N/A,#N/A,FALSE,"단축2";#N/A,#N/A,FALSE,"단축3";#N/A,#N/A,FALSE,"장축";#N/A,#N/A,FALSE,"4WD"}</definedName>
    <definedName name="adfas" localSheetId="13" hidden="1">{#N/A,#N/A,FALSE,"단축1";#N/A,#N/A,FALSE,"단축2";#N/A,#N/A,FALSE,"단축3";#N/A,#N/A,FALSE,"장축";#N/A,#N/A,FALSE,"4WD"}</definedName>
    <definedName name="adfas" localSheetId="10" hidden="1">{#N/A,#N/A,FALSE,"단축1";#N/A,#N/A,FALSE,"단축2";#N/A,#N/A,FALSE,"단축3";#N/A,#N/A,FALSE,"장축";#N/A,#N/A,FALSE,"4WD"}</definedName>
    <definedName name="adfas" localSheetId="12" hidden="1">{#N/A,#N/A,FALSE,"단축1";#N/A,#N/A,FALSE,"단축2";#N/A,#N/A,FALSE,"단축3";#N/A,#N/A,FALSE,"장축";#N/A,#N/A,FALSE,"4WD"}</definedName>
    <definedName name="adfas" localSheetId="15" hidden="1">{#N/A,#N/A,FALSE,"단축1";#N/A,#N/A,FALSE,"단축2";#N/A,#N/A,FALSE,"단축3";#N/A,#N/A,FALSE,"장축";#N/A,#N/A,FALSE,"4WD"}</definedName>
    <definedName name="adfas" localSheetId="11" hidden="1">{#N/A,#N/A,FALSE,"단축1";#N/A,#N/A,FALSE,"단축2";#N/A,#N/A,FALSE,"단축3";#N/A,#N/A,FALSE,"장축";#N/A,#N/A,FALSE,"4WD"}</definedName>
    <definedName name="adfas" localSheetId="14" hidden="1">{#N/A,#N/A,FALSE,"단축1";#N/A,#N/A,FALSE,"단축2";#N/A,#N/A,FALSE,"단축3";#N/A,#N/A,FALSE,"장축";#N/A,#N/A,FALSE,"4WD"}</definedName>
    <definedName name="adfas" localSheetId="7" hidden="1">{#N/A,#N/A,FALSE,"단축1";#N/A,#N/A,FALSE,"단축2";#N/A,#N/A,FALSE,"단축3";#N/A,#N/A,FALSE,"장축";#N/A,#N/A,FALSE,"4WD"}</definedName>
    <definedName name="adfas" localSheetId="4" hidden="1">{#N/A,#N/A,FALSE,"단축1";#N/A,#N/A,FALSE,"단축2";#N/A,#N/A,FALSE,"단축3";#N/A,#N/A,FALSE,"장축";#N/A,#N/A,FALSE,"4WD"}</definedName>
    <definedName name="adfas" localSheetId="6" hidden="1">{#N/A,#N/A,FALSE,"단축1";#N/A,#N/A,FALSE,"단축2";#N/A,#N/A,FALSE,"단축3";#N/A,#N/A,FALSE,"장축";#N/A,#N/A,FALSE,"4WD"}</definedName>
    <definedName name="adfas" localSheetId="9" hidden="1">{#N/A,#N/A,FALSE,"단축1";#N/A,#N/A,FALSE,"단축2";#N/A,#N/A,FALSE,"단축3";#N/A,#N/A,FALSE,"장축";#N/A,#N/A,FALSE,"4WD"}</definedName>
    <definedName name="adfas" localSheetId="5" hidden="1">{#N/A,#N/A,FALSE,"단축1";#N/A,#N/A,FALSE,"단축2";#N/A,#N/A,FALSE,"단축3";#N/A,#N/A,FALSE,"장축";#N/A,#N/A,FALSE,"4WD"}</definedName>
    <definedName name="adfas" localSheetId="8" hidden="1">{#N/A,#N/A,FALSE,"단축1";#N/A,#N/A,FALSE,"단축2";#N/A,#N/A,FALSE,"단축3";#N/A,#N/A,FALSE,"장축";#N/A,#N/A,FALSE,"4WD"}</definedName>
    <definedName name="adfas" localSheetId="3" hidden="1">{#N/A,#N/A,FALSE,"단축1";#N/A,#N/A,FALSE,"단축2";#N/A,#N/A,FALSE,"단축3";#N/A,#N/A,FALSE,"장축";#N/A,#N/A,FALSE,"4WD"}</definedName>
    <definedName name="adfas" localSheetId="2" hidden="1">{#N/A,#N/A,FALSE,"단축1";#N/A,#N/A,FALSE,"단축2";#N/A,#N/A,FALSE,"단축3";#N/A,#N/A,FALSE,"장축";#N/A,#N/A,FALSE,"4WD"}</definedName>
    <definedName name="adfas" localSheetId="1" hidden="1">{#N/A,#N/A,FALSE,"단축1";#N/A,#N/A,FALSE,"단축2";#N/A,#N/A,FALSE,"단축3";#N/A,#N/A,FALSE,"장축";#N/A,#N/A,FALSE,"4WD"}</definedName>
    <definedName name="adfas" hidden="1">{#N/A,#N/A,FALSE,"단축1";#N/A,#N/A,FALSE,"단축2";#N/A,#N/A,FALSE,"단축3";#N/A,#N/A,FALSE,"장축";#N/A,#N/A,FALSE,"4WD"}</definedName>
    <definedName name="adg" localSheetId="13">#REF!</definedName>
    <definedName name="adg" localSheetId="10">#REF!</definedName>
    <definedName name="adg" localSheetId="12">#REF!</definedName>
    <definedName name="adg" localSheetId="15">#REF!</definedName>
    <definedName name="adg" localSheetId="11">#REF!</definedName>
    <definedName name="adg" localSheetId="14">#REF!</definedName>
    <definedName name="adg" localSheetId="7">#REF!</definedName>
    <definedName name="adg" localSheetId="4">#REF!</definedName>
    <definedName name="adg" localSheetId="6">#REF!</definedName>
    <definedName name="adg" localSheetId="9">#REF!</definedName>
    <definedName name="adg" localSheetId="5">#REF!</definedName>
    <definedName name="adg" localSheetId="8">#REF!</definedName>
    <definedName name="adg">#REF!</definedName>
    <definedName name="ADL">#N/A</definedName>
    <definedName name="ADP">#N/A</definedName>
    <definedName name="ADR">#N/A</definedName>
    <definedName name="ADSDF" localSheetId="13" hidden="1">{#N/A,#N/A,TRUE,"Y생산";#N/A,#N/A,TRUE,"Y판매";#N/A,#N/A,TRUE,"Y총물량";#N/A,#N/A,TRUE,"Y능력";#N/A,#N/A,TRUE,"YKD"}</definedName>
    <definedName name="ADSDF" localSheetId="10" hidden="1">{#N/A,#N/A,TRUE,"Y생산";#N/A,#N/A,TRUE,"Y판매";#N/A,#N/A,TRUE,"Y총물량";#N/A,#N/A,TRUE,"Y능력";#N/A,#N/A,TRUE,"YKD"}</definedName>
    <definedName name="ADSDF" localSheetId="12" hidden="1">{#N/A,#N/A,TRUE,"Y생산";#N/A,#N/A,TRUE,"Y판매";#N/A,#N/A,TRUE,"Y총물량";#N/A,#N/A,TRUE,"Y능력";#N/A,#N/A,TRUE,"YKD"}</definedName>
    <definedName name="ADSDF" localSheetId="15" hidden="1">{#N/A,#N/A,TRUE,"Y생산";#N/A,#N/A,TRUE,"Y판매";#N/A,#N/A,TRUE,"Y총물량";#N/A,#N/A,TRUE,"Y능력";#N/A,#N/A,TRUE,"YKD"}</definedName>
    <definedName name="ADSDF" localSheetId="11" hidden="1">{#N/A,#N/A,TRUE,"Y생산";#N/A,#N/A,TRUE,"Y판매";#N/A,#N/A,TRUE,"Y총물량";#N/A,#N/A,TRUE,"Y능력";#N/A,#N/A,TRUE,"YKD"}</definedName>
    <definedName name="ADSDF" localSheetId="14" hidden="1">{#N/A,#N/A,TRUE,"Y생산";#N/A,#N/A,TRUE,"Y판매";#N/A,#N/A,TRUE,"Y총물량";#N/A,#N/A,TRUE,"Y능력";#N/A,#N/A,TRUE,"YKD"}</definedName>
    <definedName name="ADSDF" localSheetId="7" hidden="1">{#N/A,#N/A,TRUE,"Y생산";#N/A,#N/A,TRUE,"Y판매";#N/A,#N/A,TRUE,"Y총물량";#N/A,#N/A,TRUE,"Y능력";#N/A,#N/A,TRUE,"YKD"}</definedName>
    <definedName name="ADSDF" localSheetId="4" hidden="1">{#N/A,#N/A,TRUE,"Y생산";#N/A,#N/A,TRUE,"Y판매";#N/A,#N/A,TRUE,"Y총물량";#N/A,#N/A,TRUE,"Y능력";#N/A,#N/A,TRUE,"YKD"}</definedName>
    <definedName name="ADSDF" localSheetId="6" hidden="1">{#N/A,#N/A,TRUE,"Y생산";#N/A,#N/A,TRUE,"Y판매";#N/A,#N/A,TRUE,"Y총물량";#N/A,#N/A,TRUE,"Y능력";#N/A,#N/A,TRUE,"YKD"}</definedName>
    <definedName name="ADSDF" localSheetId="9" hidden="1">{#N/A,#N/A,TRUE,"Y생산";#N/A,#N/A,TRUE,"Y판매";#N/A,#N/A,TRUE,"Y총물량";#N/A,#N/A,TRUE,"Y능력";#N/A,#N/A,TRUE,"YKD"}</definedName>
    <definedName name="ADSDF" localSheetId="5" hidden="1">{#N/A,#N/A,TRUE,"Y생산";#N/A,#N/A,TRUE,"Y판매";#N/A,#N/A,TRUE,"Y총물량";#N/A,#N/A,TRUE,"Y능력";#N/A,#N/A,TRUE,"YKD"}</definedName>
    <definedName name="ADSDF" localSheetId="8" hidden="1">{#N/A,#N/A,TRUE,"Y생산";#N/A,#N/A,TRUE,"Y판매";#N/A,#N/A,TRUE,"Y총물량";#N/A,#N/A,TRUE,"Y능력";#N/A,#N/A,TRUE,"YKD"}</definedName>
    <definedName name="ADSDF" localSheetId="3"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DSFASDFASDF">#N/A</definedName>
    <definedName name="Advances">#REF!</definedName>
    <definedName name="afadfad">#REF!</definedName>
    <definedName name="afdaf" localSheetId="13" hidden="1">{#N/A,#N/A,FALSE,"단축1";#N/A,#N/A,FALSE,"단축2";#N/A,#N/A,FALSE,"단축3";#N/A,#N/A,FALSE,"장축";#N/A,#N/A,FALSE,"4WD"}</definedName>
    <definedName name="afdaf" localSheetId="10" hidden="1">{#N/A,#N/A,FALSE,"단축1";#N/A,#N/A,FALSE,"단축2";#N/A,#N/A,FALSE,"단축3";#N/A,#N/A,FALSE,"장축";#N/A,#N/A,FALSE,"4WD"}</definedName>
    <definedName name="afdaf" localSheetId="12" hidden="1">{#N/A,#N/A,FALSE,"단축1";#N/A,#N/A,FALSE,"단축2";#N/A,#N/A,FALSE,"단축3";#N/A,#N/A,FALSE,"장축";#N/A,#N/A,FALSE,"4WD"}</definedName>
    <definedName name="afdaf" localSheetId="15" hidden="1">{#N/A,#N/A,FALSE,"단축1";#N/A,#N/A,FALSE,"단축2";#N/A,#N/A,FALSE,"단축3";#N/A,#N/A,FALSE,"장축";#N/A,#N/A,FALSE,"4WD"}</definedName>
    <definedName name="afdaf" localSheetId="11" hidden="1">{#N/A,#N/A,FALSE,"단축1";#N/A,#N/A,FALSE,"단축2";#N/A,#N/A,FALSE,"단축3";#N/A,#N/A,FALSE,"장축";#N/A,#N/A,FALSE,"4WD"}</definedName>
    <definedName name="afdaf" localSheetId="14" hidden="1">{#N/A,#N/A,FALSE,"단축1";#N/A,#N/A,FALSE,"단축2";#N/A,#N/A,FALSE,"단축3";#N/A,#N/A,FALSE,"장축";#N/A,#N/A,FALSE,"4WD"}</definedName>
    <definedName name="afdaf" localSheetId="7" hidden="1">{#N/A,#N/A,FALSE,"단축1";#N/A,#N/A,FALSE,"단축2";#N/A,#N/A,FALSE,"단축3";#N/A,#N/A,FALSE,"장축";#N/A,#N/A,FALSE,"4WD"}</definedName>
    <definedName name="afdaf" localSheetId="4" hidden="1">{#N/A,#N/A,FALSE,"단축1";#N/A,#N/A,FALSE,"단축2";#N/A,#N/A,FALSE,"단축3";#N/A,#N/A,FALSE,"장축";#N/A,#N/A,FALSE,"4WD"}</definedName>
    <definedName name="afdaf" localSheetId="6" hidden="1">{#N/A,#N/A,FALSE,"단축1";#N/A,#N/A,FALSE,"단축2";#N/A,#N/A,FALSE,"단축3";#N/A,#N/A,FALSE,"장축";#N/A,#N/A,FALSE,"4WD"}</definedName>
    <definedName name="afdaf" localSheetId="9" hidden="1">{#N/A,#N/A,FALSE,"단축1";#N/A,#N/A,FALSE,"단축2";#N/A,#N/A,FALSE,"단축3";#N/A,#N/A,FALSE,"장축";#N/A,#N/A,FALSE,"4WD"}</definedName>
    <definedName name="afdaf" localSheetId="5" hidden="1">{#N/A,#N/A,FALSE,"단축1";#N/A,#N/A,FALSE,"단축2";#N/A,#N/A,FALSE,"단축3";#N/A,#N/A,FALSE,"장축";#N/A,#N/A,FALSE,"4WD"}</definedName>
    <definedName name="afdaf" localSheetId="8" hidden="1">{#N/A,#N/A,FALSE,"단축1";#N/A,#N/A,FALSE,"단축2";#N/A,#N/A,FALSE,"단축3";#N/A,#N/A,FALSE,"장축";#N/A,#N/A,FALSE,"4WD"}</definedName>
    <definedName name="afdaf" localSheetId="3" hidden="1">{#N/A,#N/A,FALSE,"단축1";#N/A,#N/A,FALSE,"단축2";#N/A,#N/A,FALSE,"단축3";#N/A,#N/A,FALSE,"장축";#N/A,#N/A,FALSE,"4WD"}</definedName>
    <definedName name="afdaf" localSheetId="2" hidden="1">{#N/A,#N/A,FALSE,"단축1";#N/A,#N/A,FALSE,"단축2";#N/A,#N/A,FALSE,"단축3";#N/A,#N/A,FALSE,"장축";#N/A,#N/A,FALSE,"4WD"}</definedName>
    <definedName name="afdaf" localSheetId="1" hidden="1">{#N/A,#N/A,FALSE,"단축1";#N/A,#N/A,FALSE,"단축2";#N/A,#N/A,FALSE,"단축3";#N/A,#N/A,FALSE,"장축";#N/A,#N/A,FALSE,"4WD"}</definedName>
    <definedName name="afdaf" hidden="1">{#N/A,#N/A,FALSE,"단축1";#N/A,#N/A,FALSE,"단축2";#N/A,#N/A,FALSE,"단축3";#N/A,#N/A,FALSE,"장축";#N/A,#N/A,FALSE,"4WD"}</definedName>
    <definedName name="afdsafsdaf" localSheetId="13" hidden="1">{#N/A,#N/A,FALSE,"단축1";#N/A,#N/A,FALSE,"단축2";#N/A,#N/A,FALSE,"단축3";#N/A,#N/A,FALSE,"장축";#N/A,#N/A,FALSE,"4WD"}</definedName>
    <definedName name="afdsafsdaf" localSheetId="10" hidden="1">{#N/A,#N/A,FALSE,"단축1";#N/A,#N/A,FALSE,"단축2";#N/A,#N/A,FALSE,"단축3";#N/A,#N/A,FALSE,"장축";#N/A,#N/A,FALSE,"4WD"}</definedName>
    <definedName name="afdsafsdaf" localSheetId="12" hidden="1">{#N/A,#N/A,FALSE,"단축1";#N/A,#N/A,FALSE,"단축2";#N/A,#N/A,FALSE,"단축3";#N/A,#N/A,FALSE,"장축";#N/A,#N/A,FALSE,"4WD"}</definedName>
    <definedName name="afdsafsdaf" localSheetId="15" hidden="1">{#N/A,#N/A,FALSE,"단축1";#N/A,#N/A,FALSE,"단축2";#N/A,#N/A,FALSE,"단축3";#N/A,#N/A,FALSE,"장축";#N/A,#N/A,FALSE,"4WD"}</definedName>
    <definedName name="afdsafsdaf" localSheetId="11" hidden="1">{#N/A,#N/A,FALSE,"단축1";#N/A,#N/A,FALSE,"단축2";#N/A,#N/A,FALSE,"단축3";#N/A,#N/A,FALSE,"장축";#N/A,#N/A,FALSE,"4WD"}</definedName>
    <definedName name="afdsafsdaf" localSheetId="14" hidden="1">{#N/A,#N/A,FALSE,"단축1";#N/A,#N/A,FALSE,"단축2";#N/A,#N/A,FALSE,"단축3";#N/A,#N/A,FALSE,"장축";#N/A,#N/A,FALSE,"4WD"}</definedName>
    <definedName name="afdsafsdaf" localSheetId="7" hidden="1">{#N/A,#N/A,FALSE,"단축1";#N/A,#N/A,FALSE,"단축2";#N/A,#N/A,FALSE,"단축3";#N/A,#N/A,FALSE,"장축";#N/A,#N/A,FALSE,"4WD"}</definedName>
    <definedName name="afdsafsdaf" localSheetId="4" hidden="1">{#N/A,#N/A,FALSE,"단축1";#N/A,#N/A,FALSE,"단축2";#N/A,#N/A,FALSE,"단축3";#N/A,#N/A,FALSE,"장축";#N/A,#N/A,FALSE,"4WD"}</definedName>
    <definedName name="afdsafsdaf" localSheetId="6" hidden="1">{#N/A,#N/A,FALSE,"단축1";#N/A,#N/A,FALSE,"단축2";#N/A,#N/A,FALSE,"단축3";#N/A,#N/A,FALSE,"장축";#N/A,#N/A,FALSE,"4WD"}</definedName>
    <definedName name="afdsafsdaf" localSheetId="9" hidden="1">{#N/A,#N/A,FALSE,"단축1";#N/A,#N/A,FALSE,"단축2";#N/A,#N/A,FALSE,"단축3";#N/A,#N/A,FALSE,"장축";#N/A,#N/A,FALSE,"4WD"}</definedName>
    <definedName name="afdsafsdaf" localSheetId="5" hidden="1">{#N/A,#N/A,FALSE,"단축1";#N/A,#N/A,FALSE,"단축2";#N/A,#N/A,FALSE,"단축3";#N/A,#N/A,FALSE,"장축";#N/A,#N/A,FALSE,"4WD"}</definedName>
    <definedName name="afdsafsdaf" localSheetId="8" hidden="1">{#N/A,#N/A,FALSE,"단축1";#N/A,#N/A,FALSE,"단축2";#N/A,#N/A,FALSE,"단축3";#N/A,#N/A,FALSE,"장축";#N/A,#N/A,FALSE,"4WD"}</definedName>
    <definedName name="afdsafsdaf" localSheetId="3" hidden="1">{#N/A,#N/A,FALSE,"단축1";#N/A,#N/A,FALSE,"단축2";#N/A,#N/A,FALSE,"단축3";#N/A,#N/A,FALSE,"장축";#N/A,#N/A,FALSE,"4WD"}</definedName>
    <definedName name="afdsafsdaf" localSheetId="2" hidden="1">{#N/A,#N/A,FALSE,"단축1";#N/A,#N/A,FALSE,"단축2";#N/A,#N/A,FALSE,"단축3";#N/A,#N/A,FALSE,"장축";#N/A,#N/A,FALSE,"4WD"}</definedName>
    <definedName name="afdsafsdaf" localSheetId="1" hidden="1">{#N/A,#N/A,FALSE,"단축1";#N/A,#N/A,FALSE,"단축2";#N/A,#N/A,FALSE,"단축3";#N/A,#N/A,FALSE,"장축";#N/A,#N/A,FALSE,"4WD"}</definedName>
    <definedName name="afdsafsdaf" hidden="1">{#N/A,#N/A,FALSE,"단축1";#N/A,#N/A,FALSE,"단축2";#N/A,#N/A,FALSE,"단축3";#N/A,#N/A,FALSE,"장축";#N/A,#N/A,FALSE,"4WD"}</definedName>
    <definedName name="ag15F80" localSheetId="13">#REF!</definedName>
    <definedName name="ag15F80" localSheetId="10">#REF!</definedName>
    <definedName name="ag15F80" localSheetId="12">#REF!</definedName>
    <definedName name="ag15F80" localSheetId="15">#REF!</definedName>
    <definedName name="ag15F80" localSheetId="11">#REF!</definedName>
    <definedName name="ag15F80" localSheetId="14">#REF!</definedName>
    <definedName name="ag15F80" localSheetId="7">#REF!</definedName>
    <definedName name="ag15F80" localSheetId="4">#REF!</definedName>
    <definedName name="ag15F80" localSheetId="6">#REF!</definedName>
    <definedName name="ag15F80" localSheetId="9">#REF!</definedName>
    <definedName name="ag15F80" localSheetId="5">#REF!</definedName>
    <definedName name="ag15F80" localSheetId="8">#REF!</definedName>
    <definedName name="ag15F80">#REF!</definedName>
    <definedName name="AI" localSheetId="3">#REF!</definedName>
    <definedName name="AI" localSheetId="2">#REF!</definedName>
    <definedName name="AI">#REF!</definedName>
    <definedName name="ÀÌµ¿">#N/A</definedName>
    <definedName name="ajajaaj" localSheetId="13">BlankMacro1</definedName>
    <definedName name="ajajaaj" localSheetId="10">BlankMacro1</definedName>
    <definedName name="ajajaaj" localSheetId="12">BlankMacro1</definedName>
    <definedName name="ajajaaj" localSheetId="15">BlankMacro1</definedName>
    <definedName name="ajajaaj" localSheetId="11">BlankMacro1</definedName>
    <definedName name="ajajaaj" localSheetId="14">BlankMacro1</definedName>
    <definedName name="ajajaaj" localSheetId="7">BlankMacro1</definedName>
    <definedName name="ajajaaj" localSheetId="4">BlankMacro1</definedName>
    <definedName name="ajajaaj" localSheetId="6">BlankMacro1</definedName>
    <definedName name="ajajaaj" localSheetId="9">BlankMacro1</definedName>
    <definedName name="ajajaaj" localSheetId="5">BlankMacro1</definedName>
    <definedName name="ajajaaj" localSheetId="8">BlankMacro1</definedName>
    <definedName name="ajajaaj" localSheetId="0">BlankMacro1</definedName>
    <definedName name="ajajaaj" localSheetId="3">BlankMacro1</definedName>
    <definedName name="ajajaaj" localSheetId="2">BlankMacro1</definedName>
    <definedName name="ajajaaj" localSheetId="1">BlankMacro1</definedName>
    <definedName name="ajajaaj">BlankMacro1</definedName>
    <definedName name="AJAJAJAJ" localSheetId="13">BlankMacro1</definedName>
    <definedName name="AJAJAJAJ" localSheetId="10">BlankMacro1</definedName>
    <definedName name="AJAJAJAJ" localSheetId="12">BlankMacro1</definedName>
    <definedName name="AJAJAJAJ" localSheetId="15">BlankMacro1</definedName>
    <definedName name="AJAJAJAJ" localSheetId="11">BlankMacro1</definedName>
    <definedName name="AJAJAJAJ" localSheetId="14">BlankMacro1</definedName>
    <definedName name="AJAJAJAJ" localSheetId="7">BlankMacro1</definedName>
    <definedName name="AJAJAJAJ" localSheetId="4">BlankMacro1</definedName>
    <definedName name="AJAJAJAJ" localSheetId="6">BlankMacro1</definedName>
    <definedName name="AJAJAJAJ" localSheetId="9">BlankMacro1</definedName>
    <definedName name="AJAJAJAJ" localSheetId="5">BlankMacro1</definedName>
    <definedName name="AJAJAJAJ" localSheetId="8">BlankMacro1</definedName>
    <definedName name="AJAJAJAJ" localSheetId="0">BlankMacro1</definedName>
    <definedName name="AJAJAJAJ" localSheetId="3">BlankMacro1</definedName>
    <definedName name="AJAJAJAJ" localSheetId="2">BlankMacro1</definedName>
    <definedName name="AJAJAJAJ" localSheetId="1">BlankMacro1</definedName>
    <definedName name="AJAJAJAJ">BlankMacro1</definedName>
    <definedName name="AKAKAKAK" localSheetId="13">BlankMacro1</definedName>
    <definedName name="AKAKAKAK" localSheetId="10">BlankMacro1</definedName>
    <definedName name="AKAKAKAK" localSheetId="12">BlankMacro1</definedName>
    <definedName name="AKAKAKAK" localSheetId="15">BlankMacro1</definedName>
    <definedName name="AKAKAKAK" localSheetId="11">BlankMacro1</definedName>
    <definedName name="AKAKAKAK" localSheetId="14">BlankMacro1</definedName>
    <definedName name="AKAKAKAK" localSheetId="7">BlankMacro1</definedName>
    <definedName name="AKAKAKAK" localSheetId="4">BlankMacro1</definedName>
    <definedName name="AKAKAKAK" localSheetId="6">BlankMacro1</definedName>
    <definedName name="AKAKAKAK" localSheetId="9">BlankMacro1</definedName>
    <definedName name="AKAKAKAK" localSheetId="5">BlankMacro1</definedName>
    <definedName name="AKAKAKAK" localSheetId="8">BlankMacro1</definedName>
    <definedName name="AKAKAKAK" localSheetId="0">BlankMacro1</definedName>
    <definedName name="AKAKAKAK" localSheetId="3">BlankMacro1</definedName>
    <definedName name="AKAKAKAK" localSheetId="2">BlankMacro1</definedName>
    <definedName name="AKAKAKAK" localSheetId="1">BlankMacro1</definedName>
    <definedName name="AKAKAKAK">BlankMacro1</definedName>
    <definedName name="akdhlf">#REF!</definedName>
    <definedName name="ALALA" localSheetId="13">BlankMacro1</definedName>
    <definedName name="ALALA" localSheetId="10">BlankMacro1</definedName>
    <definedName name="ALALA" localSheetId="12">BlankMacro1</definedName>
    <definedName name="ALALA" localSheetId="15">BlankMacro1</definedName>
    <definedName name="ALALA" localSheetId="11">BlankMacro1</definedName>
    <definedName name="ALALA" localSheetId="14">BlankMacro1</definedName>
    <definedName name="ALALA" localSheetId="7">BlankMacro1</definedName>
    <definedName name="ALALA" localSheetId="4">BlankMacro1</definedName>
    <definedName name="ALALA" localSheetId="6">BlankMacro1</definedName>
    <definedName name="ALALA" localSheetId="9">BlankMacro1</definedName>
    <definedName name="ALALA" localSheetId="5">BlankMacro1</definedName>
    <definedName name="ALALA" localSheetId="8">BlankMacro1</definedName>
    <definedName name="ALALA" localSheetId="0">BlankMacro1</definedName>
    <definedName name="ALALA" localSheetId="3">BlankMacro1</definedName>
    <definedName name="ALALA" localSheetId="2">BlankMacro1</definedName>
    <definedName name="ALALA" localSheetId="1">BlankMacro1</definedName>
    <definedName name="ALALA">BlankMacro1</definedName>
    <definedName name="aLKFJFH" localSheetId="13" hidden="1">{#N/A,#N/A,FALSE,"CCTV"}</definedName>
    <definedName name="aLKFJFH" localSheetId="10" hidden="1">{#N/A,#N/A,FALSE,"CCTV"}</definedName>
    <definedName name="aLKFJFH" localSheetId="12" hidden="1">{#N/A,#N/A,FALSE,"CCTV"}</definedName>
    <definedName name="aLKFJFH" localSheetId="15" hidden="1">{#N/A,#N/A,FALSE,"CCTV"}</definedName>
    <definedName name="aLKFJFH" localSheetId="11" hidden="1">{#N/A,#N/A,FALSE,"CCTV"}</definedName>
    <definedName name="aLKFJFH" localSheetId="14" hidden="1">{#N/A,#N/A,FALSE,"CCTV"}</definedName>
    <definedName name="aLKFJFH" localSheetId="7" hidden="1">{#N/A,#N/A,FALSE,"CCTV"}</definedName>
    <definedName name="aLKFJFH" localSheetId="4" hidden="1">{#N/A,#N/A,FALSE,"CCTV"}</definedName>
    <definedName name="aLKFJFH" localSheetId="6" hidden="1">{#N/A,#N/A,FALSE,"CCTV"}</definedName>
    <definedName name="aLKFJFH" localSheetId="9" hidden="1">{#N/A,#N/A,FALSE,"CCTV"}</definedName>
    <definedName name="aLKFJFH" localSheetId="5" hidden="1">{#N/A,#N/A,FALSE,"CCTV"}</definedName>
    <definedName name="aLKFJFH" localSheetId="8" hidden="1">{#N/A,#N/A,FALSE,"CCTV"}</definedName>
    <definedName name="aLKFJFH" localSheetId="3" hidden="1">{#N/A,#N/A,FALSE,"CCTV"}</definedName>
    <definedName name="aLKFJFH" localSheetId="2" hidden="1">{#N/A,#N/A,FALSE,"CCTV"}</definedName>
    <definedName name="aLKFJFH" localSheetId="1" hidden="1">{#N/A,#N/A,FALSE,"CCTV"}</definedName>
    <definedName name="aLKFJFH" hidden="1">{#N/A,#N/A,FALSE,"CCTV"}</definedName>
    <definedName name="ALL">#N/A</definedName>
    <definedName name="All_Item" localSheetId="3">#REF!</definedName>
    <definedName name="All_Item" localSheetId="2">#REF!</definedName>
    <definedName name="All_Item">#REF!</definedName>
    <definedName name="ALPIN">#N/A</definedName>
    <definedName name="ALPJYOU">#N/A</definedName>
    <definedName name="ALPTOI">#N/A</definedName>
    <definedName name="ALTB">#N/A</definedName>
    <definedName name="ALTSS" localSheetId="13">#REF!</definedName>
    <definedName name="ALTSS" localSheetId="10">#REF!</definedName>
    <definedName name="ALTSS" localSheetId="12">#REF!</definedName>
    <definedName name="ALTSS" localSheetId="15">#REF!</definedName>
    <definedName name="ALTSS" localSheetId="11">#REF!</definedName>
    <definedName name="ALTSS" localSheetId="14">#REF!</definedName>
    <definedName name="ALTSS" localSheetId="7">#REF!</definedName>
    <definedName name="ALTSS" localSheetId="4">#REF!</definedName>
    <definedName name="ALTSS" localSheetId="6">#REF!</definedName>
    <definedName name="ALTSS" localSheetId="9">#REF!</definedName>
    <definedName name="ALTSS" localSheetId="5">#REF!</definedName>
    <definedName name="ALTSS" localSheetId="8">#REF!</definedName>
    <definedName name="ALTSS" localSheetId="3">#REF!</definedName>
    <definedName name="ALTSS" localSheetId="2">#REF!</definedName>
    <definedName name="ALTSS">#REF!</definedName>
    <definedName name="anscount" localSheetId="0">1</definedName>
    <definedName name="anscount" hidden="1">4</definedName>
    <definedName name="Ao¿￢" localSheetId="13">#REF!</definedName>
    <definedName name="Ao¿￢" localSheetId="10">#REF!</definedName>
    <definedName name="Ao¿￢" localSheetId="12">#REF!</definedName>
    <definedName name="Ao¿￢" localSheetId="15">#REF!</definedName>
    <definedName name="Ao¿￢" localSheetId="11">#REF!</definedName>
    <definedName name="Ao¿￢" localSheetId="14">#REF!</definedName>
    <definedName name="Ao¿￢" localSheetId="7">#REF!</definedName>
    <definedName name="Ao¿￢" localSheetId="4">#REF!</definedName>
    <definedName name="Ao¿￢" localSheetId="6">#REF!</definedName>
    <definedName name="Ao¿￢" localSheetId="9">#REF!</definedName>
    <definedName name="Ao¿￢" localSheetId="5">#REF!</definedName>
    <definedName name="Ao¿￢" localSheetId="8">#REF!</definedName>
    <definedName name="Ao¿￢" localSheetId="3">#REF!</definedName>
    <definedName name="Ao¿￢" localSheetId="2">#REF!</definedName>
    <definedName name="Ao¿￢">#REF!</definedName>
    <definedName name="AO½A" localSheetId="13">#REF!</definedName>
    <definedName name="AO½A" localSheetId="10">#REF!</definedName>
    <definedName name="AO½A" localSheetId="12">#REF!</definedName>
    <definedName name="AO½A" localSheetId="15">#REF!</definedName>
    <definedName name="AO½A" localSheetId="11">#REF!</definedName>
    <definedName name="AO½A" localSheetId="14">#REF!</definedName>
    <definedName name="AO½A" localSheetId="7">#REF!</definedName>
    <definedName name="AO½A" localSheetId="4">#REF!</definedName>
    <definedName name="AO½A" localSheetId="6">#REF!</definedName>
    <definedName name="AO½A" localSheetId="9">#REF!</definedName>
    <definedName name="AO½A" localSheetId="5">#REF!</definedName>
    <definedName name="AO½A" localSheetId="8">#REF!</definedName>
    <definedName name="AO½A" localSheetId="3">#REF!</definedName>
    <definedName name="AO½A" localSheetId="2">#REF!</definedName>
    <definedName name="AO½A">#REF!</definedName>
    <definedName name="AoAUºn" localSheetId="13">#REF!</definedName>
    <definedName name="AoAUºn" localSheetId="10">#REF!</definedName>
    <definedName name="AoAUºn" localSheetId="12">#REF!</definedName>
    <definedName name="AoAUºn" localSheetId="15">#REF!</definedName>
    <definedName name="AoAUºn" localSheetId="11">#REF!</definedName>
    <definedName name="AoAUºn" localSheetId="14">#REF!</definedName>
    <definedName name="AoAUºn" localSheetId="7">#REF!</definedName>
    <definedName name="AoAUºn" localSheetId="4">#REF!</definedName>
    <definedName name="AoAUºn" localSheetId="6">#REF!</definedName>
    <definedName name="AoAUºn" localSheetId="9">#REF!</definedName>
    <definedName name="AoAUºn" localSheetId="5">#REF!</definedName>
    <definedName name="AoAUºn" localSheetId="8">#REF!</definedName>
    <definedName name="AoAUºn" localSheetId="3">#REF!</definedName>
    <definedName name="AoAUºn" localSheetId="2">#REF!</definedName>
    <definedName name="AoAUºn">#REF!</definedName>
    <definedName name="APPENDIX2">#REF!</definedName>
    <definedName name="APPENDIX3">#REF!</definedName>
    <definedName name="APPENDIX4">#REF!</definedName>
    <definedName name="AQ" localSheetId="13">#REF!</definedName>
    <definedName name="AQ" localSheetId="10">#REF!</definedName>
    <definedName name="AQ" localSheetId="12">#REF!</definedName>
    <definedName name="AQ" localSheetId="15">#REF!</definedName>
    <definedName name="AQ" localSheetId="11">#REF!</definedName>
    <definedName name="AQ" localSheetId="14">#REF!</definedName>
    <definedName name="AQ" localSheetId="7">#REF!</definedName>
    <definedName name="AQ" localSheetId="4">#REF!</definedName>
    <definedName name="AQ" localSheetId="6">#REF!</definedName>
    <definedName name="AQ" localSheetId="9">#REF!</definedName>
    <definedName name="AQ" localSheetId="5">#REF!</definedName>
    <definedName name="AQ" localSheetId="8">#REF!</definedName>
    <definedName name="AQ" localSheetId="3">#REF!</definedName>
    <definedName name="AQ" localSheetId="2">#REF!</definedName>
    <definedName name="AQ">#REF!</definedName>
    <definedName name="AS" localSheetId="3">#REF!</definedName>
    <definedName name="AS" localSheetId="2">#REF!</definedName>
    <definedName name="AS">#REF!</definedName>
    <definedName name="AS.BB">#REF!</definedName>
    <definedName name="AS2DocOpenMode" hidden="1">"AS2DocumentEdit"</definedName>
    <definedName name="ASA" localSheetId="13">{"994시행","SUM(994시행)","YNNNN",FALSE;"9일분기시행","SUM(9일분기시행)","YNNNN",FALSE;"이분기","SUM(이분기)","YNNNN",FALSE}</definedName>
    <definedName name="ASA" localSheetId="10">{"994시행","SUM(994시행)","YNNNN",FALSE;"9일분기시행","SUM(9일분기시행)","YNNNN",FALSE;"이분기","SUM(이분기)","YNNNN",FALSE}</definedName>
    <definedName name="ASA" localSheetId="12">{"994시행","SUM(994시행)","YNNNN",FALSE;"9일분기시행","SUM(9일분기시행)","YNNNN",FALSE;"이분기","SUM(이분기)","YNNNN",FALSE}</definedName>
    <definedName name="ASA" localSheetId="15">{"994시행","SUM(994시행)","YNNNN",FALSE;"9일분기시행","SUM(9일분기시행)","YNNNN",FALSE;"이분기","SUM(이분기)","YNNNN",FALSE}</definedName>
    <definedName name="ASA" localSheetId="11">{"994시행","SUM(994시행)","YNNNN",FALSE;"9일분기시행","SUM(9일분기시행)","YNNNN",FALSE;"이분기","SUM(이분기)","YNNNN",FALSE}</definedName>
    <definedName name="ASA" localSheetId="14">{"994시행","SUM(994시행)","YNNNN",FALSE;"9일분기시행","SUM(9일분기시행)","YNNNN",FALSE;"이분기","SUM(이분기)","YNNNN",FALSE}</definedName>
    <definedName name="ASA" localSheetId="7">{"994시행","SUM(994시행)","YNNNN",FALSE;"9일분기시행","SUM(9일분기시행)","YNNNN",FALSE;"이분기","SUM(이분기)","YNNNN",FALSE}</definedName>
    <definedName name="ASA" localSheetId="4">{"994시행","SUM(994시행)","YNNNN",FALSE;"9일분기시행","SUM(9일분기시행)","YNNNN",FALSE;"이분기","SUM(이분기)","YNNNN",FALSE}</definedName>
    <definedName name="ASA" localSheetId="6">{"994시행","SUM(994시행)","YNNNN",FALSE;"9일분기시행","SUM(9일분기시행)","YNNNN",FALSE;"이분기","SUM(이분기)","YNNNN",FALSE}</definedName>
    <definedName name="ASA" localSheetId="9">{"994시행","SUM(994시행)","YNNNN",FALSE;"9일분기시행","SUM(9일분기시행)","YNNNN",FALSE;"이분기","SUM(이분기)","YNNNN",FALSE}</definedName>
    <definedName name="ASA" localSheetId="5">{"994시행","SUM(994시행)","YNNNN",FALSE;"9일분기시행","SUM(9일분기시행)","YNNNN",FALSE;"이분기","SUM(이분기)","YNNNN",FALSE}</definedName>
    <definedName name="ASA" localSheetId="8">{"994시행","SUM(994시행)","YNNNN",FALSE;"9일분기시행","SUM(9일분기시행)","YNNNN",FALSE;"이분기","SUM(이분기)","YNNNN",FALSE}</definedName>
    <definedName name="ASA" localSheetId="3">{"994시행","SUM(994시행)","YNNNN",FALSE;"9일분기시행","SUM(9일분기시행)","YNNNN",FALSE;"이분기","SUM(이분기)","YNNNN",FALSE}</definedName>
    <definedName name="ASA" localSheetId="2">{"994시행","SUM(994시행)","YNNNN",FALSE;"9일분기시행","SUM(9일분기시행)","YNNNN",FALSE;"이분기","SUM(이분기)","YNNNN",FALSE}</definedName>
    <definedName name="ASA" localSheetId="1">{"994시행","SUM(994시행)","YNNNN",FALSE;"9일분기시행","SUM(9일분기시행)","YNNNN",FALSE;"이분기","SUM(이분기)","YNNNN",FALSE}</definedName>
    <definedName name="ASA">{"994시행","SUM(994시행)","YNNNN",FALSE;"9일분기시행","SUM(9일분기시행)","YNNNN",FALSE;"이분기","SUM(이분기)","YNNNN",FALSE}</definedName>
    <definedName name="ASAD">#N/A</definedName>
    <definedName name="ASAS" localSheetId="13">{"구분",0,"Auto","Auto","";"발의부서",0,"Auto","Auto",""}</definedName>
    <definedName name="ASAS" localSheetId="10">{"구분",0,"Auto","Auto","";"발의부서",0,"Auto","Auto",""}</definedName>
    <definedName name="ASAS" localSheetId="12">{"구분",0,"Auto","Auto","";"발의부서",0,"Auto","Auto",""}</definedName>
    <definedName name="ASAS" localSheetId="15">{"구분",0,"Auto","Auto","";"발의부서",0,"Auto","Auto",""}</definedName>
    <definedName name="ASAS" localSheetId="11">{"구분",0,"Auto","Auto","";"발의부서",0,"Auto","Auto",""}</definedName>
    <definedName name="ASAS" localSheetId="14">{"구분",0,"Auto","Auto","";"발의부서",0,"Auto","Auto",""}</definedName>
    <definedName name="ASAS" localSheetId="7">{"구분",0,"Auto","Auto","";"발의부서",0,"Auto","Auto",""}</definedName>
    <definedName name="ASAS" localSheetId="4">{"구분",0,"Auto","Auto","";"발의부서",0,"Auto","Auto",""}</definedName>
    <definedName name="ASAS" localSheetId="6">{"구분",0,"Auto","Auto","";"발의부서",0,"Auto","Auto",""}</definedName>
    <definedName name="ASAS" localSheetId="9">{"구분",0,"Auto","Auto","";"발의부서",0,"Auto","Auto",""}</definedName>
    <definedName name="ASAS" localSheetId="5">{"구분",0,"Auto","Auto","";"발의부서",0,"Auto","Auto",""}</definedName>
    <definedName name="ASAS" localSheetId="8">{"구분",0,"Auto","Auto","";"발의부서",0,"Auto","Auto",""}</definedName>
    <definedName name="ASAS" localSheetId="3">{"구분",0,"Auto","Auto","";"발의부서",0,"Auto","Auto",""}</definedName>
    <definedName name="ASAS" localSheetId="2">{"구분",0,"Auto","Auto","";"발의부서",0,"Auto","Auto",""}</definedName>
    <definedName name="ASAS" localSheetId="1">{"구분",0,"Auto","Auto","";"발의부서",0,"Auto","Auto",""}</definedName>
    <definedName name="ASAS">{"구분",0,"Auto","Auto","";"발의부서",0,"Auto","Auto",""}</definedName>
    <definedName name="asasa" localSheetId="13">{"구분",0,"Auto","Auto","";"발의부서",0,"Auto","Auto",""}</definedName>
    <definedName name="asasa" localSheetId="10">{"구분",0,"Auto","Auto","";"발의부서",0,"Auto","Auto",""}</definedName>
    <definedName name="asasa" localSheetId="12">{"구분",0,"Auto","Auto","";"발의부서",0,"Auto","Auto",""}</definedName>
    <definedName name="asasa" localSheetId="15">{"구분",0,"Auto","Auto","";"발의부서",0,"Auto","Auto",""}</definedName>
    <definedName name="asasa" localSheetId="11">{"구분",0,"Auto","Auto","";"발의부서",0,"Auto","Auto",""}</definedName>
    <definedName name="asasa" localSheetId="14">{"구분",0,"Auto","Auto","";"발의부서",0,"Auto","Auto",""}</definedName>
    <definedName name="asasa" localSheetId="7">{"구분",0,"Auto","Auto","";"발의부서",0,"Auto","Auto",""}</definedName>
    <definedName name="asasa" localSheetId="4">{"구분",0,"Auto","Auto","";"발의부서",0,"Auto","Auto",""}</definedName>
    <definedName name="asasa" localSheetId="6">{"구분",0,"Auto","Auto","";"발의부서",0,"Auto","Auto",""}</definedName>
    <definedName name="asasa" localSheetId="9">{"구분",0,"Auto","Auto","";"발의부서",0,"Auto","Auto",""}</definedName>
    <definedName name="asasa" localSheetId="5">{"구분",0,"Auto","Auto","";"발의부서",0,"Auto","Auto",""}</definedName>
    <definedName name="asasa" localSheetId="8">{"구분",0,"Auto","Auto","";"발의부서",0,"Auto","Auto",""}</definedName>
    <definedName name="asasa" localSheetId="3">{"구분",0,"Auto","Auto","";"발의부서",0,"Auto","Auto",""}</definedName>
    <definedName name="asasa" localSheetId="2">{"구분",0,"Auto","Auto","";"발의부서",0,"Auto","Auto",""}</definedName>
    <definedName name="asasa" localSheetId="1">{"구분",0,"Auto","Auto","";"발의부서",0,"Auto","Auto",""}</definedName>
    <definedName name="asasa">{"구분",0,"Auto","Auto","";"발의부서",0,"Auto","Auto",""}</definedName>
    <definedName name="ASD" localSheetId="3">#REF!</definedName>
    <definedName name="ASD" localSheetId="2">#REF!</definedName>
    <definedName name="ASD">#REF!</definedName>
    <definedName name="asda">#N/A</definedName>
    <definedName name="ASDADDDD">#N/A</definedName>
    <definedName name="asdcad" localSheetId="13" hidden="1">{#N/A,#N/A,FALSE,"CCTV"}</definedName>
    <definedName name="asdcad" localSheetId="10" hidden="1">{#N/A,#N/A,FALSE,"CCTV"}</definedName>
    <definedName name="asdcad" localSheetId="12" hidden="1">{#N/A,#N/A,FALSE,"CCTV"}</definedName>
    <definedName name="asdcad" localSheetId="15" hidden="1">{#N/A,#N/A,FALSE,"CCTV"}</definedName>
    <definedName name="asdcad" localSheetId="11" hidden="1">{#N/A,#N/A,FALSE,"CCTV"}</definedName>
    <definedName name="asdcad" localSheetId="14" hidden="1">{#N/A,#N/A,FALSE,"CCTV"}</definedName>
    <definedName name="asdcad" localSheetId="7" hidden="1">{#N/A,#N/A,FALSE,"CCTV"}</definedName>
    <definedName name="asdcad" localSheetId="4" hidden="1">{#N/A,#N/A,FALSE,"CCTV"}</definedName>
    <definedName name="asdcad" localSheetId="6" hidden="1">{#N/A,#N/A,FALSE,"CCTV"}</definedName>
    <definedName name="asdcad" localSheetId="9" hidden="1">{#N/A,#N/A,FALSE,"CCTV"}</definedName>
    <definedName name="asdcad" localSheetId="5" hidden="1">{#N/A,#N/A,FALSE,"CCTV"}</definedName>
    <definedName name="asdcad" localSheetId="8" hidden="1">{#N/A,#N/A,FALSE,"CCTV"}</definedName>
    <definedName name="asdcad" localSheetId="3" hidden="1">{#N/A,#N/A,FALSE,"CCTV"}</definedName>
    <definedName name="asdcad" localSheetId="2" hidden="1">{#N/A,#N/A,FALSE,"CCTV"}</definedName>
    <definedName name="asdcad" localSheetId="1" hidden="1">{#N/A,#N/A,FALSE,"CCTV"}</definedName>
    <definedName name="asdcad" hidden="1">{#N/A,#N/A,FALSE,"CCTV"}</definedName>
    <definedName name="asdfasdf" localSheetId="13">#REF!</definedName>
    <definedName name="asdfasdf" localSheetId="10">#REF!</definedName>
    <definedName name="asdfasdf" localSheetId="12">#REF!</definedName>
    <definedName name="asdfasdf" localSheetId="15">#REF!</definedName>
    <definedName name="asdfasdf" localSheetId="11">#REF!</definedName>
    <definedName name="asdfasdf" localSheetId="14">#REF!</definedName>
    <definedName name="asdfasdf" localSheetId="7">#REF!</definedName>
    <definedName name="asdfasdf" localSheetId="4">#REF!</definedName>
    <definedName name="asdfasdf" localSheetId="6">#REF!</definedName>
    <definedName name="asdfasdf" localSheetId="9">#REF!</definedName>
    <definedName name="asdfasdf" localSheetId="5">#REF!</definedName>
    <definedName name="asdfasdf" localSheetId="8">#REF!</definedName>
    <definedName name="asdfasdf">#REF!</definedName>
    <definedName name="ASDFDAFDFSDF">#N/A</definedName>
    <definedName name="ASDFF">#N/A</definedName>
    <definedName name="ASDFSDAF">#N/A</definedName>
    <definedName name="ASDS">#N/A</definedName>
    <definedName name="ASDSA">#N/A</definedName>
    <definedName name="ASFD" localSheetId="13" hidden="1">{#N/A,#N/A,FALSE,"인원";#N/A,#N/A,FALSE,"비용2";#N/A,#N/A,FALSE,"비용1";#N/A,#N/A,FALSE,"비용";#N/A,#N/A,FALSE,"보증2";#N/A,#N/A,FALSE,"보증1";#N/A,#N/A,FALSE,"보증";#N/A,#N/A,FALSE,"손익1";#N/A,#N/A,FALSE,"손익";#N/A,#N/A,FALSE,"부서별매출";#N/A,#N/A,FALSE,"매출"}</definedName>
    <definedName name="ASFD" localSheetId="10" hidden="1">{#N/A,#N/A,FALSE,"인원";#N/A,#N/A,FALSE,"비용2";#N/A,#N/A,FALSE,"비용1";#N/A,#N/A,FALSE,"비용";#N/A,#N/A,FALSE,"보증2";#N/A,#N/A,FALSE,"보증1";#N/A,#N/A,FALSE,"보증";#N/A,#N/A,FALSE,"손익1";#N/A,#N/A,FALSE,"손익";#N/A,#N/A,FALSE,"부서별매출";#N/A,#N/A,FALSE,"매출"}</definedName>
    <definedName name="ASFD" localSheetId="12" hidden="1">{#N/A,#N/A,FALSE,"인원";#N/A,#N/A,FALSE,"비용2";#N/A,#N/A,FALSE,"비용1";#N/A,#N/A,FALSE,"비용";#N/A,#N/A,FALSE,"보증2";#N/A,#N/A,FALSE,"보증1";#N/A,#N/A,FALSE,"보증";#N/A,#N/A,FALSE,"손익1";#N/A,#N/A,FALSE,"손익";#N/A,#N/A,FALSE,"부서별매출";#N/A,#N/A,FALSE,"매출"}</definedName>
    <definedName name="ASFD" localSheetId="15" hidden="1">{#N/A,#N/A,FALSE,"인원";#N/A,#N/A,FALSE,"비용2";#N/A,#N/A,FALSE,"비용1";#N/A,#N/A,FALSE,"비용";#N/A,#N/A,FALSE,"보증2";#N/A,#N/A,FALSE,"보증1";#N/A,#N/A,FALSE,"보증";#N/A,#N/A,FALSE,"손익1";#N/A,#N/A,FALSE,"손익";#N/A,#N/A,FALSE,"부서별매출";#N/A,#N/A,FALSE,"매출"}</definedName>
    <definedName name="ASFD" localSheetId="11" hidden="1">{#N/A,#N/A,FALSE,"인원";#N/A,#N/A,FALSE,"비용2";#N/A,#N/A,FALSE,"비용1";#N/A,#N/A,FALSE,"비용";#N/A,#N/A,FALSE,"보증2";#N/A,#N/A,FALSE,"보증1";#N/A,#N/A,FALSE,"보증";#N/A,#N/A,FALSE,"손익1";#N/A,#N/A,FALSE,"손익";#N/A,#N/A,FALSE,"부서별매출";#N/A,#N/A,FALSE,"매출"}</definedName>
    <definedName name="ASFD" localSheetId="14" hidden="1">{#N/A,#N/A,FALSE,"인원";#N/A,#N/A,FALSE,"비용2";#N/A,#N/A,FALSE,"비용1";#N/A,#N/A,FALSE,"비용";#N/A,#N/A,FALSE,"보증2";#N/A,#N/A,FALSE,"보증1";#N/A,#N/A,FALSE,"보증";#N/A,#N/A,FALSE,"손익1";#N/A,#N/A,FALSE,"손익";#N/A,#N/A,FALSE,"부서별매출";#N/A,#N/A,FALSE,"매출"}</definedName>
    <definedName name="ASFD" localSheetId="7" hidden="1">{#N/A,#N/A,FALSE,"인원";#N/A,#N/A,FALSE,"비용2";#N/A,#N/A,FALSE,"비용1";#N/A,#N/A,FALSE,"비용";#N/A,#N/A,FALSE,"보증2";#N/A,#N/A,FALSE,"보증1";#N/A,#N/A,FALSE,"보증";#N/A,#N/A,FALSE,"손익1";#N/A,#N/A,FALSE,"손익";#N/A,#N/A,FALSE,"부서별매출";#N/A,#N/A,FALSE,"매출"}</definedName>
    <definedName name="ASFD" localSheetId="4" hidden="1">{#N/A,#N/A,FALSE,"인원";#N/A,#N/A,FALSE,"비용2";#N/A,#N/A,FALSE,"비용1";#N/A,#N/A,FALSE,"비용";#N/A,#N/A,FALSE,"보증2";#N/A,#N/A,FALSE,"보증1";#N/A,#N/A,FALSE,"보증";#N/A,#N/A,FALSE,"손익1";#N/A,#N/A,FALSE,"손익";#N/A,#N/A,FALSE,"부서별매출";#N/A,#N/A,FALSE,"매출"}</definedName>
    <definedName name="ASFD" localSheetId="6" hidden="1">{#N/A,#N/A,FALSE,"인원";#N/A,#N/A,FALSE,"비용2";#N/A,#N/A,FALSE,"비용1";#N/A,#N/A,FALSE,"비용";#N/A,#N/A,FALSE,"보증2";#N/A,#N/A,FALSE,"보증1";#N/A,#N/A,FALSE,"보증";#N/A,#N/A,FALSE,"손익1";#N/A,#N/A,FALSE,"손익";#N/A,#N/A,FALSE,"부서별매출";#N/A,#N/A,FALSE,"매출"}</definedName>
    <definedName name="ASFD" localSheetId="9" hidden="1">{#N/A,#N/A,FALSE,"인원";#N/A,#N/A,FALSE,"비용2";#N/A,#N/A,FALSE,"비용1";#N/A,#N/A,FALSE,"비용";#N/A,#N/A,FALSE,"보증2";#N/A,#N/A,FALSE,"보증1";#N/A,#N/A,FALSE,"보증";#N/A,#N/A,FALSE,"손익1";#N/A,#N/A,FALSE,"손익";#N/A,#N/A,FALSE,"부서별매출";#N/A,#N/A,FALSE,"매출"}</definedName>
    <definedName name="ASFD" localSheetId="5" hidden="1">{#N/A,#N/A,FALSE,"인원";#N/A,#N/A,FALSE,"비용2";#N/A,#N/A,FALSE,"비용1";#N/A,#N/A,FALSE,"비용";#N/A,#N/A,FALSE,"보증2";#N/A,#N/A,FALSE,"보증1";#N/A,#N/A,FALSE,"보증";#N/A,#N/A,FALSE,"손익1";#N/A,#N/A,FALSE,"손익";#N/A,#N/A,FALSE,"부서별매출";#N/A,#N/A,FALSE,"매출"}</definedName>
    <definedName name="ASFD" localSheetId="8" hidden="1">{#N/A,#N/A,FALSE,"인원";#N/A,#N/A,FALSE,"비용2";#N/A,#N/A,FALSE,"비용1";#N/A,#N/A,FALSE,"비용";#N/A,#N/A,FALSE,"보증2";#N/A,#N/A,FALSE,"보증1";#N/A,#N/A,FALSE,"보증";#N/A,#N/A,FALSE,"손익1";#N/A,#N/A,FALSE,"손익";#N/A,#N/A,FALSE,"부서별매출";#N/A,#N/A,FALSE,"매출"}</definedName>
    <definedName name="ASFD" localSheetId="3" hidden="1">{#N/A,#N/A,FALSE,"인원";#N/A,#N/A,FALSE,"비용2";#N/A,#N/A,FALSE,"비용1";#N/A,#N/A,FALSE,"비용";#N/A,#N/A,FALSE,"보증2";#N/A,#N/A,FALSE,"보증1";#N/A,#N/A,FALSE,"보증";#N/A,#N/A,FALSE,"손익1";#N/A,#N/A,FALSE,"손익";#N/A,#N/A,FALSE,"부서별매출";#N/A,#N/A,FALSE,"매출"}</definedName>
    <definedName name="ASFD" localSheetId="2" hidden="1">{#N/A,#N/A,FALSE,"인원";#N/A,#N/A,FALSE,"비용2";#N/A,#N/A,FALSE,"비용1";#N/A,#N/A,FALSE,"비용";#N/A,#N/A,FALSE,"보증2";#N/A,#N/A,FALSE,"보증1";#N/A,#N/A,FALSE,"보증";#N/A,#N/A,FALSE,"손익1";#N/A,#N/A,FALSE,"손익";#N/A,#N/A,FALSE,"부서별매출";#N/A,#N/A,FALSE,"매출"}</definedName>
    <definedName name="ASFD" localSheetId="1"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L">#N/A</definedName>
    <definedName name="ASOPOIUH2" localSheetId="13">#REF!</definedName>
    <definedName name="ASOPOIUH2" localSheetId="10">#REF!</definedName>
    <definedName name="ASOPOIUH2" localSheetId="12">#REF!</definedName>
    <definedName name="ASOPOIUH2" localSheetId="15">#REF!</definedName>
    <definedName name="ASOPOIUH2" localSheetId="11">#REF!</definedName>
    <definedName name="ASOPOIUH2" localSheetId="14">#REF!</definedName>
    <definedName name="ASOPOIUH2" localSheetId="7">#REF!</definedName>
    <definedName name="ASOPOIUH2" localSheetId="4">#REF!</definedName>
    <definedName name="ASOPOIUH2" localSheetId="6">#REF!</definedName>
    <definedName name="ASOPOIUH2" localSheetId="9">#REF!</definedName>
    <definedName name="ASOPOIUH2" localSheetId="5">#REF!</definedName>
    <definedName name="ASOPOIUH2" localSheetId="8">#REF!</definedName>
    <definedName name="ASOPOIUH2">#REF!</definedName>
    <definedName name="ASQ">#N/A</definedName>
    <definedName name="ASS" localSheetId="13">{"994시행","SUM(994시행)","YNNNN",FALSE;"9일분기시행","SUM(9일분기시행)","YNNNN",FALSE;"이분기","SUM(이분기)","YNNNN",FALSE}</definedName>
    <definedName name="ASS" localSheetId="10">{"994시행","SUM(994시행)","YNNNN",FALSE;"9일분기시행","SUM(9일분기시행)","YNNNN",FALSE;"이분기","SUM(이분기)","YNNNN",FALSE}</definedName>
    <definedName name="ASS" localSheetId="12">{"994시행","SUM(994시행)","YNNNN",FALSE;"9일분기시행","SUM(9일분기시행)","YNNNN",FALSE;"이분기","SUM(이분기)","YNNNN",FALSE}</definedName>
    <definedName name="ASS" localSheetId="15">{"994시행","SUM(994시행)","YNNNN",FALSE;"9일분기시행","SUM(9일분기시행)","YNNNN",FALSE;"이분기","SUM(이분기)","YNNNN",FALSE}</definedName>
    <definedName name="ASS" localSheetId="11">{"994시행","SUM(994시행)","YNNNN",FALSE;"9일분기시행","SUM(9일분기시행)","YNNNN",FALSE;"이분기","SUM(이분기)","YNNNN",FALSE}</definedName>
    <definedName name="ASS" localSheetId="14">{"994시행","SUM(994시행)","YNNNN",FALSE;"9일분기시행","SUM(9일분기시행)","YNNNN",FALSE;"이분기","SUM(이분기)","YNNNN",FALSE}</definedName>
    <definedName name="ASS" localSheetId="7">{"994시행","SUM(994시행)","YNNNN",FALSE;"9일분기시행","SUM(9일분기시행)","YNNNN",FALSE;"이분기","SUM(이분기)","YNNNN",FALSE}</definedName>
    <definedName name="ASS" localSheetId="4">{"994시행","SUM(994시행)","YNNNN",FALSE;"9일분기시행","SUM(9일분기시행)","YNNNN",FALSE;"이분기","SUM(이분기)","YNNNN",FALSE}</definedName>
    <definedName name="ASS" localSheetId="6">{"994시행","SUM(994시행)","YNNNN",FALSE;"9일분기시행","SUM(9일분기시행)","YNNNN",FALSE;"이분기","SUM(이분기)","YNNNN",FALSE}</definedName>
    <definedName name="ASS" localSheetId="9">{"994시행","SUM(994시행)","YNNNN",FALSE;"9일분기시행","SUM(9일분기시행)","YNNNN",FALSE;"이분기","SUM(이분기)","YNNNN",FALSE}</definedName>
    <definedName name="ASS" localSheetId="5">{"994시행","SUM(994시행)","YNNNN",FALSE;"9일분기시행","SUM(9일분기시행)","YNNNN",FALSE;"이분기","SUM(이분기)","YNNNN",FALSE}</definedName>
    <definedName name="ASS" localSheetId="8">{"994시행","SUM(994시행)","YNNNN",FALSE;"9일분기시행","SUM(9일분기시행)","YNNNN",FALSE;"이분기","SUM(이분기)","YNNNN",FALSE}</definedName>
    <definedName name="ASS" localSheetId="3">{"994시행","SUM(994시행)","YNNNN",FALSE;"9일분기시행","SUM(9일분기시행)","YNNNN",FALSE;"이분기","SUM(이분기)","YNNNN",FALSE}</definedName>
    <definedName name="ASS" localSheetId="2">{"994시행","SUM(994시행)","YNNNN",FALSE;"9일분기시행","SUM(9일분기시행)","YNNNN",FALSE;"이분기","SUM(이분기)","YNNNN",FALSE}</definedName>
    <definedName name="ASS" localSheetId="1">{"994시행","SUM(994시행)","YNNNN",FALSE;"9일분기시행","SUM(9일분기시행)","YNNNN",FALSE;"이분기","SUM(이분기)","YNNNN",FALSE}</definedName>
    <definedName name="ASS">{"994시행","SUM(994시행)","YNNNN",FALSE;"9일분기시행","SUM(9일분기시행)","YNNNN",FALSE;"이분기","SUM(이분기)","YNNNN",FALSE}</definedName>
    <definedName name="ASTA">#N/A</definedName>
    <definedName name="ASTL">#N/A</definedName>
    <definedName name="ASTR">#N/A</definedName>
    <definedName name="ASTX" localSheetId="13">#REF!</definedName>
    <definedName name="ASTX" localSheetId="10">#REF!</definedName>
    <definedName name="ASTX" localSheetId="12">#REF!</definedName>
    <definedName name="ASTX" localSheetId="15">#REF!</definedName>
    <definedName name="ASTX" localSheetId="11">#REF!</definedName>
    <definedName name="ASTX" localSheetId="14">#REF!</definedName>
    <definedName name="ASTX" localSheetId="7">#REF!</definedName>
    <definedName name="ASTX" localSheetId="4">#REF!</definedName>
    <definedName name="ASTX" localSheetId="6">#REF!</definedName>
    <definedName name="ASTX" localSheetId="9">#REF!</definedName>
    <definedName name="ASTX" localSheetId="5">#REF!</definedName>
    <definedName name="ASTX" localSheetId="8">#REF!</definedName>
    <definedName name="ASTX" localSheetId="3">#REF!</definedName>
    <definedName name="ASTX" localSheetId="2">#REF!</definedName>
    <definedName name="ASTX">#REF!</definedName>
    <definedName name="ASW" localSheetId="13">BlankMacro1</definedName>
    <definedName name="ASW" localSheetId="10">BlankMacro1</definedName>
    <definedName name="ASW" localSheetId="12">BlankMacro1</definedName>
    <definedName name="ASW" localSheetId="15">BlankMacro1</definedName>
    <definedName name="ASW" localSheetId="11">BlankMacro1</definedName>
    <definedName name="ASW" localSheetId="14">BlankMacro1</definedName>
    <definedName name="ASW" localSheetId="7">BlankMacro1</definedName>
    <definedName name="ASW" localSheetId="4">BlankMacro1</definedName>
    <definedName name="ASW" localSheetId="6">BlankMacro1</definedName>
    <definedName name="ASW" localSheetId="9">BlankMacro1</definedName>
    <definedName name="ASW" localSheetId="5">BlankMacro1</definedName>
    <definedName name="ASW" localSheetId="8">BlankMacro1</definedName>
    <definedName name="ASW" localSheetId="0">BlankMacro1</definedName>
    <definedName name="ASW" localSheetId="3">BlankMacro1</definedName>
    <definedName name="ASW" localSheetId="2">BlankMacro1</definedName>
    <definedName name="ASW" localSheetId="1">BlankMacro1</definedName>
    <definedName name="ASW">BlankMacro1</definedName>
    <definedName name="at1.5" localSheetId="3">#REF!</definedName>
    <definedName name="at1.5" localSheetId="2">#REF!</definedName>
    <definedName name="at1.5">#REF!</definedName>
    <definedName name="atg">#REF!</definedName>
    <definedName name="atgoi">#REF!</definedName>
    <definedName name="ATURAL">#N/A</definedName>
    <definedName name="AU">#N/A</definedName>
    <definedName name="AÙ" localSheetId="3">#REF!</definedName>
    <definedName name="AÙ" localSheetId="2">#REF!</definedName>
    <definedName name="AÙ">#REF!</definedName>
    <definedName name="AUH">#REF!</definedName>
    <definedName name="aut">#N/A</definedName>
    <definedName name="auto" localSheetId="3">#REF!</definedName>
    <definedName name="auto" localSheetId="2">#REF!</definedName>
    <definedName name="auto">#REF!</definedName>
    <definedName name="_xlnm.Auto_Close" hidden="1">#REF!</definedName>
    <definedName name="autoexec">#N/A</definedName>
    <definedName name="availablecost" localSheetId="3">#REF!</definedName>
    <definedName name="availablecost" localSheetId="2">#REF!</definedName>
    <definedName name="availablecost">#REF!</definedName>
    <definedName name="awc" localSheetId="13">#REF!</definedName>
    <definedName name="awc" localSheetId="10">#REF!</definedName>
    <definedName name="awc" localSheetId="12">#REF!</definedName>
    <definedName name="awc" localSheetId="15">#REF!</definedName>
    <definedName name="awc" localSheetId="11">#REF!</definedName>
    <definedName name="awc" localSheetId="14">#REF!</definedName>
    <definedName name="awc" localSheetId="7">#REF!</definedName>
    <definedName name="awc" localSheetId="4">#REF!</definedName>
    <definedName name="awc" localSheetId="6">#REF!</definedName>
    <definedName name="awc" localSheetId="9">#REF!</definedName>
    <definedName name="awc" localSheetId="5">#REF!</definedName>
    <definedName name="awc" localSheetId="8">#REF!</definedName>
    <definedName name="awc" localSheetId="3">#REF!</definedName>
    <definedName name="awc" localSheetId="2">#REF!</definedName>
    <definedName name="awc">#REF!</definedName>
    <definedName name="AZ" localSheetId="13">#REF!</definedName>
    <definedName name="AZ" localSheetId="10">#REF!</definedName>
    <definedName name="AZ" localSheetId="12">#REF!</definedName>
    <definedName name="AZ" localSheetId="15">#REF!</definedName>
    <definedName name="AZ" localSheetId="11">#REF!</definedName>
    <definedName name="AZ" localSheetId="14">#REF!</definedName>
    <definedName name="AZ" localSheetId="7">#REF!</definedName>
    <definedName name="AZ" localSheetId="4">#REF!</definedName>
    <definedName name="AZ" localSheetId="6">#REF!</definedName>
    <definedName name="AZ" localSheetId="9">#REF!</definedName>
    <definedName name="AZ" localSheetId="5">#REF!</definedName>
    <definedName name="AZ" localSheetId="8">#REF!</definedName>
    <definedName name="AZ" localSheetId="3">#REF!</definedName>
    <definedName name="AZ" localSheetId="2">#REF!</definedName>
    <definedName name="AZ">#REF!</definedName>
    <definedName name="AZSSS">#N/A</definedName>
    <definedName name="A급문제" localSheetId="13">#REF!</definedName>
    <definedName name="A급문제" localSheetId="10">#REF!</definedName>
    <definedName name="A급문제" localSheetId="12">#REF!</definedName>
    <definedName name="A급문제" localSheetId="15">#REF!</definedName>
    <definedName name="A급문제" localSheetId="11">#REF!</definedName>
    <definedName name="A급문제" localSheetId="14">#REF!</definedName>
    <definedName name="A급문제" localSheetId="7">#REF!</definedName>
    <definedName name="A급문제" localSheetId="4">#REF!</definedName>
    <definedName name="A급문제" localSheetId="6">#REF!</definedName>
    <definedName name="A급문제" localSheetId="9">#REF!</definedName>
    <definedName name="A급문제" localSheetId="5">#REF!</definedName>
    <definedName name="A급문제" localSheetId="8">#REF!</definedName>
    <definedName name="A급문제" localSheetId="3">#REF!</definedName>
    <definedName name="A급문제" localSheetId="2">#REF!</definedName>
    <definedName name="A급문제">#REF!</definedName>
    <definedName name="B" localSheetId="13">{"구분",0,"Auto","Auto","";"발의부서",0,"Auto","Auto",""}</definedName>
    <definedName name="B" localSheetId="10">{"구분",0,"Auto","Auto","";"발의부서",0,"Auto","Auto",""}</definedName>
    <definedName name="B" localSheetId="12">{"구분",0,"Auto","Auto","";"발의부서",0,"Auto","Auto",""}</definedName>
    <definedName name="B" localSheetId="15">{"구분",0,"Auto","Auto","";"발의부서",0,"Auto","Auto",""}</definedName>
    <definedName name="B" localSheetId="11">{"구분",0,"Auto","Auto","";"발의부서",0,"Auto","Auto",""}</definedName>
    <definedName name="B" localSheetId="14">{"구분",0,"Auto","Auto","";"발의부서",0,"Auto","Auto",""}</definedName>
    <definedName name="B" localSheetId="7">{"구분",0,"Auto","Auto","";"발의부서",0,"Auto","Auto",""}</definedName>
    <definedName name="B" localSheetId="4">{"구분",0,"Auto","Auto","";"발의부서",0,"Auto","Auto",""}</definedName>
    <definedName name="B" localSheetId="6">{"구분",0,"Auto","Auto","";"발의부서",0,"Auto","Auto",""}</definedName>
    <definedName name="B" localSheetId="9">{"구분",0,"Auto","Auto","";"발의부서",0,"Auto","Auto",""}</definedName>
    <definedName name="B" localSheetId="5">{"구분",0,"Auto","Auto","";"발의부서",0,"Auto","Auto",""}</definedName>
    <definedName name="B" localSheetId="8">{"구분",0,"Auto","Auto","";"발의부서",0,"Auto","Auto",""}</definedName>
    <definedName name="B" localSheetId="3">{"구분",0,"Auto","Auto","";"발의부서",0,"Auto","Auto",""}</definedName>
    <definedName name="B" localSheetId="2">{"구분",0,"Auto","Auto","";"발의부서",0,"Auto","Auto",""}</definedName>
    <definedName name="B" localSheetId="1">{"구분",0,"Auto","Auto","";"발의부서",0,"Auto","Auto",""}</definedName>
    <definedName name="B">{"구분",0,"Auto","Auto","";"발의부서",0,"Auto","Auto",""}</definedName>
    <definedName name="b_?P">#N/A</definedName>
    <definedName name="B_Isc" localSheetId="13">#REF!</definedName>
    <definedName name="B_Isc" localSheetId="10">#REF!</definedName>
    <definedName name="B_Isc" localSheetId="12">#REF!</definedName>
    <definedName name="B_Isc" localSheetId="15">#REF!</definedName>
    <definedName name="B_Isc" localSheetId="11">#REF!</definedName>
    <definedName name="B_Isc" localSheetId="14">#REF!</definedName>
    <definedName name="B_Isc" localSheetId="7">#REF!</definedName>
    <definedName name="B_Isc" localSheetId="4">#REF!</definedName>
    <definedName name="B_Isc" localSheetId="6">#REF!</definedName>
    <definedName name="B_Isc" localSheetId="9">#REF!</definedName>
    <definedName name="B_Isc" localSheetId="5">#REF!</definedName>
    <definedName name="B_Isc" localSheetId="8">#REF!</definedName>
    <definedName name="B_Isc">#REF!</definedName>
    <definedName name="b_t2">#N/A</definedName>
    <definedName name="b23RTDKDK">#REF!</definedName>
    <definedName name="b3.">#N/A</definedName>
    <definedName name="b60x" localSheetId="3">#REF!</definedName>
    <definedName name="b60x" localSheetId="2">#REF!</definedName>
    <definedName name="b60x">#REF!</definedName>
    <definedName name="b80x">#REF!</definedName>
    <definedName name="BA">#N/A</definedName>
    <definedName name="bac3.5">12971</definedName>
    <definedName name="bac3.7">13180</definedName>
    <definedName name="bac4.5">14925</definedName>
    <definedName name="baijongsuk" localSheetId="13">#REF!</definedName>
    <definedName name="baijongsuk" localSheetId="10">#REF!</definedName>
    <definedName name="baijongsuk" localSheetId="12">#REF!</definedName>
    <definedName name="baijongsuk" localSheetId="15">#REF!</definedName>
    <definedName name="baijongsuk" localSheetId="11">#REF!</definedName>
    <definedName name="baijongsuk" localSheetId="14">#REF!</definedName>
    <definedName name="baijongsuk" localSheetId="7">#REF!</definedName>
    <definedName name="baijongsuk" localSheetId="4">#REF!</definedName>
    <definedName name="baijongsuk" localSheetId="6">#REF!</definedName>
    <definedName name="baijongsuk" localSheetId="9">#REF!</definedName>
    <definedName name="baijongsuk" localSheetId="5">#REF!</definedName>
    <definedName name="baijongsuk" localSheetId="8">#REF!</definedName>
    <definedName name="baijongsuk" localSheetId="3">#REF!</definedName>
    <definedName name="baijongsuk" localSheetId="2">#REF!</definedName>
    <definedName name="baijongsuk">#REF!</definedName>
    <definedName name="BAL" localSheetId="13">#REF!</definedName>
    <definedName name="BAL" localSheetId="10">#REF!</definedName>
    <definedName name="BAL" localSheetId="12">#REF!</definedName>
    <definedName name="BAL" localSheetId="15">#REF!</definedName>
    <definedName name="BAL" localSheetId="11">#REF!</definedName>
    <definedName name="BAL" localSheetId="14">#REF!</definedName>
    <definedName name="BAL" localSheetId="7">#REF!</definedName>
    <definedName name="BAL" localSheetId="4">#REF!</definedName>
    <definedName name="BAL" localSheetId="6">#REF!</definedName>
    <definedName name="BAL" localSheetId="9">#REF!</definedName>
    <definedName name="BAL" localSheetId="5">#REF!</definedName>
    <definedName name="BAL" localSheetId="8">#REF!</definedName>
    <definedName name="BAL" localSheetId="3">#REF!</definedName>
    <definedName name="BAL" localSheetId="2">#REF!</definedName>
    <definedName name="BAL">#REF!</definedName>
    <definedName name="ban">#REF!</definedName>
    <definedName name="Bang_cly">#REF!</definedName>
    <definedName name="Bang_CVC">#REF!</definedName>
    <definedName name="bang_gia">#REF!</definedName>
    <definedName name="Bang_travl">#REF!</definedName>
    <definedName name="Bang1">#REF!</definedName>
    <definedName name="bangchu">#REF!</definedName>
    <definedName name="bangcong">#REF!</definedName>
    <definedName name="BANGLUONG12">#REF!</definedName>
    <definedName name="bangtinh">#REF!</definedName>
    <definedName name="BanQLDA">#REF!</definedName>
    <definedName name="baogio" localSheetId="13" hidden="1">{#N/A,#N/A,FALSE,"CCTV"}</definedName>
    <definedName name="baogio" localSheetId="10" hidden="1">{#N/A,#N/A,FALSE,"CCTV"}</definedName>
    <definedName name="baogio" localSheetId="12" hidden="1">{#N/A,#N/A,FALSE,"CCTV"}</definedName>
    <definedName name="baogio" localSheetId="15" hidden="1">{#N/A,#N/A,FALSE,"CCTV"}</definedName>
    <definedName name="baogio" localSheetId="11" hidden="1">{#N/A,#N/A,FALSE,"CCTV"}</definedName>
    <definedName name="baogio" localSheetId="14" hidden="1">{#N/A,#N/A,FALSE,"CCTV"}</definedName>
    <definedName name="baogio" localSheetId="7" hidden="1">{#N/A,#N/A,FALSE,"CCTV"}</definedName>
    <definedName name="baogio" localSheetId="4" hidden="1">{#N/A,#N/A,FALSE,"CCTV"}</definedName>
    <definedName name="baogio" localSheetId="6" hidden="1">{#N/A,#N/A,FALSE,"CCTV"}</definedName>
    <definedName name="baogio" localSheetId="9" hidden="1">{#N/A,#N/A,FALSE,"CCTV"}</definedName>
    <definedName name="baogio" localSheetId="5" hidden="1">{#N/A,#N/A,FALSE,"CCTV"}</definedName>
    <definedName name="baogio" localSheetId="8" hidden="1">{#N/A,#N/A,FALSE,"CCTV"}</definedName>
    <definedName name="baogio" localSheetId="3" hidden="1">{#N/A,#N/A,FALSE,"CCTV"}</definedName>
    <definedName name="baogio" localSheetId="2" hidden="1">{#N/A,#N/A,FALSE,"CCTV"}</definedName>
    <definedName name="baogio" localSheetId="1" hidden="1">{#N/A,#N/A,FALSE,"CCTV"}</definedName>
    <definedName name="baogio" hidden="1">{#N/A,#N/A,FALSE,"CCTV"}</definedName>
    <definedName name="BAP" localSheetId="13">#REF!</definedName>
    <definedName name="BAP" localSheetId="10">#REF!</definedName>
    <definedName name="BAP" localSheetId="12">#REF!</definedName>
    <definedName name="BAP" localSheetId="15">#REF!</definedName>
    <definedName name="BAP" localSheetId="11">#REF!</definedName>
    <definedName name="BAP" localSheetId="14">#REF!</definedName>
    <definedName name="BAP" localSheetId="7">#REF!</definedName>
    <definedName name="BAP" localSheetId="4">#REF!</definedName>
    <definedName name="BAP" localSheetId="6">#REF!</definedName>
    <definedName name="BAP" localSheetId="9">#REF!</definedName>
    <definedName name="BAP" localSheetId="5">#REF!</definedName>
    <definedName name="BAP" localSheetId="8">#REF!</definedName>
    <definedName name="BAP" localSheetId="3">#REF!</definedName>
    <definedName name="BAP" localSheetId="2">#REF!</definedName>
    <definedName name="BAP">#REF!</definedName>
    <definedName name="BarData">#REF!</definedName>
    <definedName name="BASE" localSheetId="13">#REF!</definedName>
    <definedName name="BASE" localSheetId="10">#REF!</definedName>
    <definedName name="BASE" localSheetId="12">#REF!</definedName>
    <definedName name="BASE" localSheetId="15">#REF!</definedName>
    <definedName name="BASE" localSheetId="11">#REF!</definedName>
    <definedName name="BASE" localSheetId="14">#REF!</definedName>
    <definedName name="BASE" localSheetId="7">#REF!</definedName>
    <definedName name="BASE" localSheetId="4">#REF!</definedName>
    <definedName name="BASE" localSheetId="6">#REF!</definedName>
    <definedName name="BASE" localSheetId="9">#REF!</definedName>
    <definedName name="BASE" localSheetId="5">#REF!</definedName>
    <definedName name="BASE" localSheetId="8">#REF!</definedName>
    <definedName name="BASE" localSheetId="3">#REF!</definedName>
    <definedName name="BASE" localSheetId="2">#REF!</definedName>
    <definedName name="BASE">#REF!</definedName>
    <definedName name="BB" localSheetId="13">#REF!</definedName>
    <definedName name="BB" localSheetId="10">#REF!</definedName>
    <definedName name="BB" localSheetId="12">#REF!</definedName>
    <definedName name="BB" localSheetId="15">#REF!</definedName>
    <definedName name="BB" localSheetId="11">#REF!</definedName>
    <definedName name="BB" localSheetId="14">#REF!</definedName>
    <definedName name="BB" localSheetId="7">#REF!</definedName>
    <definedName name="BB" localSheetId="4">#REF!</definedName>
    <definedName name="BB" localSheetId="6">#REF!</definedName>
    <definedName name="BB" localSheetId="9">#REF!</definedName>
    <definedName name="BB" localSheetId="5">#REF!</definedName>
    <definedName name="BB" localSheetId="8">#REF!</definedName>
    <definedName name="BB" localSheetId="3">#REF!</definedName>
    <definedName name="BB" localSheetId="2">#REF!</definedName>
    <definedName name="BB">#REF!</definedName>
    <definedName name="BBB" localSheetId="13">#REF!</definedName>
    <definedName name="BBB" localSheetId="10">#REF!</definedName>
    <definedName name="BBB" localSheetId="12">#REF!</definedName>
    <definedName name="BBB" localSheetId="15">#REF!</definedName>
    <definedName name="BBB" localSheetId="11">#REF!</definedName>
    <definedName name="BBB" localSheetId="14">#REF!</definedName>
    <definedName name="BBB" localSheetId="7">#REF!</definedName>
    <definedName name="BBB" localSheetId="4">#REF!</definedName>
    <definedName name="BBB" localSheetId="6">#REF!</definedName>
    <definedName name="BBB" localSheetId="9">#REF!</definedName>
    <definedName name="BBB" localSheetId="5">#REF!</definedName>
    <definedName name="BBB" localSheetId="8">#REF!</definedName>
    <definedName name="BBB" localSheetId="3">#REF!</definedName>
    <definedName name="BBB" localSheetId="2">#REF!</definedName>
    <definedName name="BBB">#REF!</definedName>
    <definedName name="bbbbb" localSheetId="13">#REF!</definedName>
    <definedName name="bbbbb" localSheetId="10">#REF!</definedName>
    <definedName name="bbbbb" localSheetId="12">#REF!</definedName>
    <definedName name="bbbbb" localSheetId="15">#REF!</definedName>
    <definedName name="bbbbb" localSheetId="11">#REF!</definedName>
    <definedName name="bbbbb" localSheetId="14">#REF!</definedName>
    <definedName name="bbbbb" localSheetId="7">#REF!</definedName>
    <definedName name="bbbbb" localSheetId="4">#REF!</definedName>
    <definedName name="bbbbb" localSheetId="6">#REF!</definedName>
    <definedName name="bbbbb" localSheetId="9">#REF!</definedName>
    <definedName name="bbbbb" localSheetId="5">#REF!</definedName>
    <definedName name="bbbbb" localSheetId="8">#REF!</definedName>
    <definedName name="bbbbb" localSheetId="3">#REF!</definedName>
    <definedName name="bbbbb" localSheetId="2">#REF!</definedName>
    <definedName name="bbbbb">#REF!</definedName>
    <definedName name="BBBenchMarkValue">#N/A</definedName>
    <definedName name="BBL" localSheetId="13">#REF!</definedName>
    <definedName name="BBL" localSheetId="10">#REF!</definedName>
    <definedName name="BBL" localSheetId="12">#REF!</definedName>
    <definedName name="BBL" localSheetId="15">#REF!</definedName>
    <definedName name="BBL" localSheetId="11">#REF!</definedName>
    <definedName name="BBL" localSheetId="14">#REF!</definedName>
    <definedName name="BBL" localSheetId="7">#REF!</definedName>
    <definedName name="BBL" localSheetId="4">#REF!</definedName>
    <definedName name="BBL" localSheetId="6">#REF!</definedName>
    <definedName name="BBL" localSheetId="9">#REF!</definedName>
    <definedName name="BBL" localSheetId="5">#REF!</definedName>
    <definedName name="BBL" localSheetId="8">#REF!</definedName>
    <definedName name="BBL" localSheetId="3">#REF!</definedName>
    <definedName name="BBL" localSheetId="2">#REF!</definedName>
    <definedName name="BBL">#REF!</definedName>
    <definedName name="BBP" localSheetId="13">#REF!</definedName>
    <definedName name="BBP" localSheetId="10">#REF!</definedName>
    <definedName name="BBP" localSheetId="12">#REF!</definedName>
    <definedName name="BBP" localSheetId="15">#REF!</definedName>
    <definedName name="BBP" localSheetId="11">#REF!</definedName>
    <definedName name="BBP" localSheetId="14">#REF!</definedName>
    <definedName name="BBP" localSheetId="7">#REF!</definedName>
    <definedName name="BBP" localSheetId="4">#REF!</definedName>
    <definedName name="BBP" localSheetId="6">#REF!</definedName>
    <definedName name="BBP" localSheetId="9">#REF!</definedName>
    <definedName name="BBP" localSheetId="5">#REF!</definedName>
    <definedName name="BBP" localSheetId="8">#REF!</definedName>
    <definedName name="BBP" localSheetId="3">#REF!</definedName>
    <definedName name="BBP" localSheetId="2">#REF!</definedName>
    <definedName name="BBP">#REF!</definedName>
    <definedName name="Bbtt">#REF!</definedName>
    <definedName name="bc">#N/A</definedName>
    <definedName name="bc_1" localSheetId="3">#REF!</definedName>
    <definedName name="bc_1" localSheetId="2">#REF!</definedName>
    <definedName name="bc_1">#REF!</definedName>
    <definedName name="bc_2">#REF!</definedName>
    <definedName name="Bcb">#REF!</definedName>
    <definedName name="BCC" localSheetId="13">{"994시행","SUM(994시행)","YNNNN",FALSE;"9일분기시행","SUM(9일분기시행)","YNNNN",FALSE;"이분기","SUM(이분기)","YNNNN",FALSE}</definedName>
    <definedName name="BCC" localSheetId="10">{"994시행","SUM(994시행)","YNNNN",FALSE;"9일분기시행","SUM(9일분기시행)","YNNNN",FALSE;"이분기","SUM(이분기)","YNNNN",FALSE}</definedName>
    <definedName name="BCC" localSheetId="12">{"994시행","SUM(994시행)","YNNNN",FALSE;"9일분기시행","SUM(9일분기시행)","YNNNN",FALSE;"이분기","SUM(이분기)","YNNNN",FALSE}</definedName>
    <definedName name="BCC" localSheetId="15">{"994시행","SUM(994시행)","YNNNN",FALSE;"9일분기시행","SUM(9일분기시행)","YNNNN",FALSE;"이분기","SUM(이분기)","YNNNN",FALSE}</definedName>
    <definedName name="BCC" localSheetId="11">{"994시행","SUM(994시행)","YNNNN",FALSE;"9일분기시행","SUM(9일분기시행)","YNNNN",FALSE;"이분기","SUM(이분기)","YNNNN",FALSE}</definedName>
    <definedName name="BCC" localSheetId="14">{"994시행","SUM(994시행)","YNNNN",FALSE;"9일분기시행","SUM(9일분기시행)","YNNNN",FALSE;"이분기","SUM(이분기)","YNNNN",FALSE}</definedName>
    <definedName name="BCC" localSheetId="7">{"994시행","SUM(994시행)","YNNNN",FALSE;"9일분기시행","SUM(9일분기시행)","YNNNN",FALSE;"이분기","SUM(이분기)","YNNNN",FALSE}</definedName>
    <definedName name="BCC" localSheetId="4">{"994시행","SUM(994시행)","YNNNN",FALSE;"9일분기시행","SUM(9일분기시행)","YNNNN",FALSE;"이분기","SUM(이분기)","YNNNN",FALSE}</definedName>
    <definedName name="BCC" localSheetId="6">{"994시행","SUM(994시행)","YNNNN",FALSE;"9일분기시행","SUM(9일분기시행)","YNNNN",FALSE;"이분기","SUM(이분기)","YNNNN",FALSE}</definedName>
    <definedName name="BCC" localSheetId="9">{"994시행","SUM(994시행)","YNNNN",FALSE;"9일분기시행","SUM(9일분기시행)","YNNNN",FALSE;"이분기","SUM(이분기)","YNNNN",FALSE}</definedName>
    <definedName name="BCC" localSheetId="5">{"994시행","SUM(994시행)","YNNNN",FALSE;"9일분기시행","SUM(9일분기시행)","YNNNN",FALSE;"이분기","SUM(이분기)","YNNNN",FALSE}</definedName>
    <definedName name="BCC" localSheetId="8">{"994시행","SUM(994시행)","YNNNN",FALSE;"9일분기시행","SUM(9일분기시행)","YNNNN",FALSE;"이분기","SUM(이분기)","YNNNN",FALSE}</definedName>
    <definedName name="BCC" localSheetId="3">{"994시행","SUM(994시행)","YNNNN",FALSE;"9일분기시행","SUM(9일분기시행)","YNNNN",FALSE;"이분기","SUM(이분기)","YNNNN",FALSE}</definedName>
    <definedName name="BCC" localSheetId="2">{"994시행","SUM(994시행)","YNNNN",FALSE;"9일분기시행","SUM(9일분기시행)","YNNNN",FALSE;"이분기","SUM(이분기)","YNNNN",FALSE}</definedName>
    <definedName name="BCC" localSheetId="1">{"994시행","SUM(994시행)","YNNNN",FALSE;"9일분기시행","SUM(9일분기시행)","YNNNN",FALSE;"이분기","SUM(이분기)","YNNNN",FALSE}</definedName>
    <definedName name="BCC">{"994시행","SUM(994시행)","YNNNN",FALSE;"9일분기시행","SUM(9일분기시행)","YNNNN",FALSE;"이분기","SUM(이분기)","YNNNN",FALSE}</definedName>
    <definedName name="BCL" localSheetId="13">#REF!</definedName>
    <definedName name="BCL" localSheetId="10">#REF!</definedName>
    <definedName name="BCL" localSheetId="12">#REF!</definedName>
    <definedName name="BCL" localSheetId="15">#REF!</definedName>
    <definedName name="BCL" localSheetId="11">#REF!</definedName>
    <definedName name="BCL" localSheetId="14">#REF!</definedName>
    <definedName name="BCL" localSheetId="7">#REF!</definedName>
    <definedName name="BCL" localSheetId="4">#REF!</definedName>
    <definedName name="BCL" localSheetId="6">#REF!</definedName>
    <definedName name="BCL" localSheetId="9">#REF!</definedName>
    <definedName name="BCL" localSheetId="5">#REF!</definedName>
    <definedName name="BCL" localSheetId="8">#REF!</definedName>
    <definedName name="BCL" localSheetId="3">#REF!</definedName>
    <definedName name="BCL" localSheetId="2">#REF!</definedName>
    <definedName name="BCL">#REF!</definedName>
    <definedName name="BCP" localSheetId="13">#REF!</definedName>
    <definedName name="BCP" localSheetId="10">#REF!</definedName>
    <definedName name="BCP" localSheetId="12">#REF!</definedName>
    <definedName name="BCP" localSheetId="15">#REF!</definedName>
    <definedName name="BCP" localSheetId="11">#REF!</definedName>
    <definedName name="BCP" localSheetId="14">#REF!</definedName>
    <definedName name="BCP" localSheetId="7">#REF!</definedName>
    <definedName name="BCP" localSheetId="4">#REF!</definedName>
    <definedName name="BCP" localSheetId="6">#REF!</definedName>
    <definedName name="BCP" localSheetId="9">#REF!</definedName>
    <definedName name="BCP" localSheetId="5">#REF!</definedName>
    <definedName name="BCP" localSheetId="8">#REF!</definedName>
    <definedName name="BCP" localSheetId="3">#REF!</definedName>
    <definedName name="BCP" localSheetId="2">#REF!</definedName>
    <definedName name="BCP">#REF!</definedName>
    <definedName name="Bctt">#REF!</definedName>
    <definedName name="BD" localSheetId="13">#REF!</definedName>
    <definedName name="BD" localSheetId="10">#REF!</definedName>
    <definedName name="BD" localSheetId="12">#REF!</definedName>
    <definedName name="BD" localSheetId="15">#REF!</definedName>
    <definedName name="BD" localSheetId="11">#REF!</definedName>
    <definedName name="BD" localSheetId="14">#REF!</definedName>
    <definedName name="BD" localSheetId="7">#REF!</definedName>
    <definedName name="BD" localSheetId="4">#REF!</definedName>
    <definedName name="BD" localSheetId="6">#REF!</definedName>
    <definedName name="BD" localSheetId="9">#REF!</definedName>
    <definedName name="BD" localSheetId="5">#REF!</definedName>
    <definedName name="BD" localSheetId="8">#REF!</definedName>
    <definedName name="BD" localSheetId="3">#REF!</definedName>
    <definedName name="BD" localSheetId="2">#REF!</definedName>
    <definedName name="BD">#REF!</definedName>
    <definedName name="BDG">OFFSET(#REF!,1,,COUNTA(#REF!))</definedName>
    <definedName name="BDL" localSheetId="13">#REF!</definedName>
    <definedName name="BDL" localSheetId="10">#REF!</definedName>
    <definedName name="BDL" localSheetId="12">#REF!</definedName>
    <definedName name="BDL" localSheetId="15">#REF!</definedName>
    <definedName name="BDL" localSheetId="11">#REF!</definedName>
    <definedName name="BDL" localSheetId="14">#REF!</definedName>
    <definedName name="BDL" localSheetId="7">#REF!</definedName>
    <definedName name="BDL" localSheetId="4">#REF!</definedName>
    <definedName name="BDL" localSheetId="6">#REF!</definedName>
    <definedName name="BDL" localSheetId="9">#REF!</definedName>
    <definedName name="BDL" localSheetId="5">#REF!</definedName>
    <definedName name="BDL" localSheetId="8">#REF!</definedName>
    <definedName name="BDL" localSheetId="3">#REF!</definedName>
    <definedName name="BDL" localSheetId="2">#REF!</definedName>
    <definedName name="BDL">#REF!</definedName>
    <definedName name="BDP" localSheetId="13">#REF!</definedName>
    <definedName name="BDP" localSheetId="10">#REF!</definedName>
    <definedName name="BDP" localSheetId="12">#REF!</definedName>
    <definedName name="BDP" localSheetId="15">#REF!</definedName>
    <definedName name="BDP" localSheetId="11">#REF!</definedName>
    <definedName name="BDP" localSheetId="14">#REF!</definedName>
    <definedName name="BDP" localSheetId="7">#REF!</definedName>
    <definedName name="BDP" localSheetId="4">#REF!</definedName>
    <definedName name="BDP" localSheetId="6">#REF!</definedName>
    <definedName name="BDP" localSheetId="9">#REF!</definedName>
    <definedName name="BDP" localSheetId="5">#REF!</definedName>
    <definedName name="BDP" localSheetId="8">#REF!</definedName>
    <definedName name="BDP" localSheetId="3">#REF!</definedName>
    <definedName name="BDP" localSheetId="2">#REF!</definedName>
    <definedName name="BDP">#REF!</definedName>
    <definedName name="bdpoint">#REF!</definedName>
    <definedName name="beginQty">#REF!</definedName>
    <definedName name="BenchmarkAdjustValue">#N/A</definedName>
    <definedName name="bengam" localSheetId="3">#REF!</definedName>
    <definedName name="bengam" localSheetId="2">#REF!</definedName>
    <definedName name="bengam">#REF!</definedName>
    <definedName name="benuoc">#REF!</definedName>
    <definedName name="Bgc">#REF!</definedName>
    <definedName name="BGJK" localSheetId="13" hidden="1">{#N/A,#N/A,FALSE,"단축1";#N/A,#N/A,FALSE,"단축2";#N/A,#N/A,FALSE,"단축3";#N/A,#N/A,FALSE,"장축";#N/A,#N/A,FALSE,"4WD"}</definedName>
    <definedName name="BGJK" localSheetId="10" hidden="1">{#N/A,#N/A,FALSE,"단축1";#N/A,#N/A,FALSE,"단축2";#N/A,#N/A,FALSE,"단축3";#N/A,#N/A,FALSE,"장축";#N/A,#N/A,FALSE,"4WD"}</definedName>
    <definedName name="BGJK" localSheetId="12" hidden="1">{#N/A,#N/A,FALSE,"단축1";#N/A,#N/A,FALSE,"단축2";#N/A,#N/A,FALSE,"단축3";#N/A,#N/A,FALSE,"장축";#N/A,#N/A,FALSE,"4WD"}</definedName>
    <definedName name="BGJK" localSheetId="15" hidden="1">{#N/A,#N/A,FALSE,"단축1";#N/A,#N/A,FALSE,"단축2";#N/A,#N/A,FALSE,"단축3";#N/A,#N/A,FALSE,"장축";#N/A,#N/A,FALSE,"4WD"}</definedName>
    <definedName name="BGJK" localSheetId="11" hidden="1">{#N/A,#N/A,FALSE,"단축1";#N/A,#N/A,FALSE,"단축2";#N/A,#N/A,FALSE,"단축3";#N/A,#N/A,FALSE,"장축";#N/A,#N/A,FALSE,"4WD"}</definedName>
    <definedName name="BGJK" localSheetId="14" hidden="1">{#N/A,#N/A,FALSE,"단축1";#N/A,#N/A,FALSE,"단축2";#N/A,#N/A,FALSE,"단축3";#N/A,#N/A,FALSE,"장축";#N/A,#N/A,FALSE,"4WD"}</definedName>
    <definedName name="BGJK" localSheetId="7" hidden="1">{#N/A,#N/A,FALSE,"단축1";#N/A,#N/A,FALSE,"단축2";#N/A,#N/A,FALSE,"단축3";#N/A,#N/A,FALSE,"장축";#N/A,#N/A,FALSE,"4WD"}</definedName>
    <definedName name="BGJK" localSheetId="4" hidden="1">{#N/A,#N/A,FALSE,"단축1";#N/A,#N/A,FALSE,"단축2";#N/A,#N/A,FALSE,"단축3";#N/A,#N/A,FALSE,"장축";#N/A,#N/A,FALSE,"4WD"}</definedName>
    <definedName name="BGJK" localSheetId="6" hidden="1">{#N/A,#N/A,FALSE,"단축1";#N/A,#N/A,FALSE,"단축2";#N/A,#N/A,FALSE,"단축3";#N/A,#N/A,FALSE,"장축";#N/A,#N/A,FALSE,"4WD"}</definedName>
    <definedName name="BGJK" localSheetId="9" hidden="1">{#N/A,#N/A,FALSE,"단축1";#N/A,#N/A,FALSE,"단축2";#N/A,#N/A,FALSE,"단축3";#N/A,#N/A,FALSE,"장축";#N/A,#N/A,FALSE,"4WD"}</definedName>
    <definedName name="BGJK" localSheetId="5" hidden="1">{#N/A,#N/A,FALSE,"단축1";#N/A,#N/A,FALSE,"단축2";#N/A,#N/A,FALSE,"단축3";#N/A,#N/A,FALSE,"장축";#N/A,#N/A,FALSE,"4WD"}</definedName>
    <definedName name="BGJK" localSheetId="8" hidden="1">{#N/A,#N/A,FALSE,"단축1";#N/A,#N/A,FALSE,"단축2";#N/A,#N/A,FALSE,"단축3";#N/A,#N/A,FALSE,"장축";#N/A,#N/A,FALSE,"4WD"}</definedName>
    <definedName name="BGJK" localSheetId="3" hidden="1">{#N/A,#N/A,FALSE,"단축1";#N/A,#N/A,FALSE,"단축2";#N/A,#N/A,FALSE,"단축3";#N/A,#N/A,FALSE,"장축";#N/A,#N/A,FALSE,"4WD"}</definedName>
    <definedName name="BGJK" localSheetId="2" hidden="1">{#N/A,#N/A,FALSE,"단축1";#N/A,#N/A,FALSE,"단축2";#N/A,#N/A,FALSE,"단축3";#N/A,#N/A,FALSE,"장축";#N/A,#N/A,FALSE,"4WD"}</definedName>
    <definedName name="BGJK" localSheetId="1" hidden="1">{#N/A,#N/A,FALSE,"단축1";#N/A,#N/A,FALSE,"단축2";#N/A,#N/A,FALSE,"단축3";#N/A,#N/A,FALSE,"장축";#N/A,#N/A,FALSE,"4WD"}</definedName>
    <definedName name="BGJK" hidden="1">{#N/A,#N/A,FALSE,"단축1";#N/A,#N/A,FALSE,"단축2";#N/A,#N/A,FALSE,"단축3";#N/A,#N/A,FALSE,"장축";#N/A,#N/A,FALSE,"4WD"}</definedName>
    <definedName name="bia" localSheetId="13">#REF!</definedName>
    <definedName name="bia" localSheetId="10">#REF!</definedName>
    <definedName name="bia" localSheetId="12">#REF!</definedName>
    <definedName name="bia" localSheetId="15">#REF!</definedName>
    <definedName name="bia" localSheetId="11">#REF!</definedName>
    <definedName name="bia" localSheetId="14">#REF!</definedName>
    <definedName name="bia" localSheetId="7">#REF!</definedName>
    <definedName name="bia" localSheetId="4">#REF!</definedName>
    <definedName name="bia" localSheetId="6">#REF!</definedName>
    <definedName name="bia" localSheetId="9">#REF!</definedName>
    <definedName name="bia" localSheetId="5">#REF!</definedName>
    <definedName name="bia" localSheetId="8">#REF!</definedName>
    <definedName name="bia">#REF!</definedName>
    <definedName name="BigSizeLink" localSheetId="3">#REF!</definedName>
    <definedName name="BigSizeLink" localSheetId="2">#REF!</definedName>
    <definedName name="BigSizeLink">#REF!</definedName>
    <definedName name="BJGKGKG">#REF!</definedName>
    <definedName name="BJJ" localSheetId="13" hidden="1">{#N/A,#N/A,FALSE,"CCTV"}</definedName>
    <definedName name="BJJ" localSheetId="10" hidden="1">{#N/A,#N/A,FALSE,"CCTV"}</definedName>
    <definedName name="BJJ" localSheetId="12" hidden="1">{#N/A,#N/A,FALSE,"CCTV"}</definedName>
    <definedName name="BJJ" localSheetId="15" hidden="1">{#N/A,#N/A,FALSE,"CCTV"}</definedName>
    <definedName name="BJJ" localSheetId="11" hidden="1">{#N/A,#N/A,FALSE,"CCTV"}</definedName>
    <definedName name="BJJ" localSheetId="14" hidden="1">{#N/A,#N/A,FALSE,"CCTV"}</definedName>
    <definedName name="BJJ" localSheetId="7" hidden="1">{#N/A,#N/A,FALSE,"CCTV"}</definedName>
    <definedName name="BJJ" localSheetId="4" hidden="1">{#N/A,#N/A,FALSE,"CCTV"}</definedName>
    <definedName name="BJJ" localSheetId="6" hidden="1">{#N/A,#N/A,FALSE,"CCTV"}</definedName>
    <definedName name="BJJ" localSheetId="9" hidden="1">{#N/A,#N/A,FALSE,"CCTV"}</definedName>
    <definedName name="BJJ" localSheetId="5" hidden="1">{#N/A,#N/A,FALSE,"CCTV"}</definedName>
    <definedName name="BJJ" localSheetId="8" hidden="1">{#N/A,#N/A,FALSE,"CCTV"}</definedName>
    <definedName name="BJJ" localSheetId="3" hidden="1">{#N/A,#N/A,FALSE,"CCTV"}</definedName>
    <definedName name="BJJ" localSheetId="2" hidden="1">{#N/A,#N/A,FALSE,"CCTV"}</definedName>
    <definedName name="BJJ" localSheetId="1" hidden="1">{#N/A,#N/A,FALSE,"CCTV"}</definedName>
    <definedName name="BJJ" hidden="1">{#N/A,#N/A,FALSE,"CCTV"}</definedName>
    <definedName name="BK" localSheetId="13">#REF!</definedName>
    <definedName name="BK" localSheetId="10">#REF!</definedName>
    <definedName name="BK" localSheetId="12">#REF!</definedName>
    <definedName name="BK" localSheetId="15">#REF!</definedName>
    <definedName name="BK" localSheetId="11">#REF!</definedName>
    <definedName name="BK" localSheetId="14">#REF!</definedName>
    <definedName name="BK" localSheetId="7">#REF!</definedName>
    <definedName name="BK" localSheetId="4">#REF!</definedName>
    <definedName name="BK" localSheetId="6">#REF!</definedName>
    <definedName name="BK" localSheetId="9">#REF!</definedName>
    <definedName name="BK" localSheetId="5">#REF!</definedName>
    <definedName name="BK" localSheetId="8">#REF!</definedName>
    <definedName name="BK">#REF!</definedName>
    <definedName name="BLANKGB">#N/A</definedName>
    <definedName name="Blc" localSheetId="13">#REF!</definedName>
    <definedName name="Blc" localSheetId="10">#REF!</definedName>
    <definedName name="Blc" localSheetId="12">#REF!</definedName>
    <definedName name="Blc" localSheetId="15">#REF!</definedName>
    <definedName name="Blc" localSheetId="11">#REF!</definedName>
    <definedName name="Blc" localSheetId="14">#REF!</definedName>
    <definedName name="Blc" localSheetId="7">#REF!</definedName>
    <definedName name="Blc" localSheetId="4">#REF!</definedName>
    <definedName name="Blc" localSheetId="6">#REF!</definedName>
    <definedName name="Blc" localSheetId="9">#REF!</definedName>
    <definedName name="Blc" localSheetId="5">#REF!</definedName>
    <definedName name="Blc" localSheetId="8">#REF!</definedName>
    <definedName name="Blc">#REF!</definedName>
    <definedName name="BLNK공정">#REF!</definedName>
    <definedName name="blong">#REF!</definedName>
    <definedName name="BL자원재활용">#N/A</definedName>
    <definedName name="BMB">#N/A</definedName>
    <definedName name="Bmn" localSheetId="3">#REF!</definedName>
    <definedName name="Bmn" localSheetId="2">#REF!</definedName>
    <definedName name="Bmn">#REF!</definedName>
    <definedName name="BNB">#N/A</definedName>
    <definedName name="Bnc" localSheetId="3">#REF!</definedName>
    <definedName name="Bnc" localSheetId="2">#REF!</definedName>
    <definedName name="Bnc">#REF!</definedName>
    <definedName name="BO" localSheetId="13" hidden="1">{#N/A,#N/A,FALSE,"CCTV"}</definedName>
    <definedName name="BO" localSheetId="10" hidden="1">{#N/A,#N/A,FALSE,"CCTV"}</definedName>
    <definedName name="BO" localSheetId="12" hidden="1">{#N/A,#N/A,FALSE,"CCTV"}</definedName>
    <definedName name="BO" localSheetId="15" hidden="1">{#N/A,#N/A,FALSE,"CCTV"}</definedName>
    <definedName name="BO" localSheetId="11" hidden="1">{#N/A,#N/A,FALSE,"CCTV"}</definedName>
    <definedName name="BO" localSheetId="14" hidden="1">{#N/A,#N/A,FALSE,"CCTV"}</definedName>
    <definedName name="BO" localSheetId="7" hidden="1">{#N/A,#N/A,FALSE,"CCTV"}</definedName>
    <definedName name="BO" localSheetId="4" hidden="1">{#N/A,#N/A,FALSE,"CCTV"}</definedName>
    <definedName name="BO" localSheetId="6" hidden="1">{#N/A,#N/A,FALSE,"CCTV"}</definedName>
    <definedName name="BO" localSheetId="9" hidden="1">{#N/A,#N/A,FALSE,"CCTV"}</definedName>
    <definedName name="BO" localSheetId="5" hidden="1">{#N/A,#N/A,FALSE,"CCTV"}</definedName>
    <definedName name="BO" localSheetId="8" hidden="1">{#N/A,#N/A,FALSE,"CCTV"}</definedName>
    <definedName name="BO" localSheetId="3" hidden="1">{#N/A,#N/A,FALSE,"CCTV"}</definedName>
    <definedName name="BO" localSheetId="2" hidden="1">{#N/A,#N/A,FALSE,"CCTV"}</definedName>
    <definedName name="BO" localSheetId="1" hidden="1">{#N/A,#N/A,FALSE,"CCTV"}</definedName>
    <definedName name="BO" hidden="1">{#N/A,#N/A,FALSE,"CCTV"}</definedName>
    <definedName name="BO_COST">#N/A</definedName>
    <definedName name="BO_MH">#N/A</definedName>
    <definedName name="BO_공법">#N/A</definedName>
    <definedName name="BO_제작처">#N/A</definedName>
    <definedName name="BODY" localSheetId="13">#REF!</definedName>
    <definedName name="BODY" localSheetId="10">#REF!</definedName>
    <definedName name="BODY" localSheetId="12">#REF!</definedName>
    <definedName name="BODY" localSheetId="15">#REF!</definedName>
    <definedName name="BODY" localSheetId="11">#REF!</definedName>
    <definedName name="BODY" localSheetId="14">#REF!</definedName>
    <definedName name="BODY" localSheetId="7">#REF!</definedName>
    <definedName name="BODY" localSheetId="4">#REF!</definedName>
    <definedName name="BODY" localSheetId="6">#REF!</definedName>
    <definedName name="BODY" localSheetId="9">#REF!</definedName>
    <definedName name="BODY" localSheetId="5">#REF!</definedName>
    <definedName name="BODY" localSheetId="8">#REF!</definedName>
    <definedName name="BODY">#REF!</definedName>
    <definedName name="BOM" localSheetId="13">#REF!</definedName>
    <definedName name="BOM" localSheetId="10">#REF!</definedName>
    <definedName name="BOM" localSheetId="12">#REF!</definedName>
    <definedName name="BOM" localSheetId="15">#REF!</definedName>
    <definedName name="BOM" localSheetId="11">#REF!</definedName>
    <definedName name="BOM" localSheetId="14">#REF!</definedName>
    <definedName name="BOM" localSheetId="7">#REF!</definedName>
    <definedName name="BOM" localSheetId="4">#REF!</definedName>
    <definedName name="BOM" localSheetId="6">#REF!</definedName>
    <definedName name="BOM" localSheetId="9">#REF!</definedName>
    <definedName name="BOM" localSheetId="5">#REF!</definedName>
    <definedName name="BOM" localSheetId="8">#REF!</definedName>
    <definedName name="BOM" localSheetId="3">#REF!</definedName>
    <definedName name="BOM" localSheetId="2">#REF!</definedName>
    <definedName name="BOM">#REF!</definedName>
    <definedName name="BOM_AREA">#REF!</definedName>
    <definedName name="BOM_FGCODE">#REF!</definedName>
    <definedName name="BOM_RMCODE" comment="Mã NVL trên BOM">#REF!</definedName>
    <definedName name="BOM_RMQTT">#REF!</definedName>
    <definedName name="BOM_RMUNIT">#REF!</definedName>
    <definedName name="bombt50">#REF!</definedName>
    <definedName name="bombt60">#REF!</definedName>
    <definedName name="bomnuoc20kw">#REF!</definedName>
    <definedName name="bomvua1.5">#REF!</definedName>
    <definedName name="bon">#REF!</definedName>
    <definedName name="Book2">#REF!</definedName>
    <definedName name="BOQ">#REF!</definedName>
    <definedName name="botda">#REF!</definedName>
    <definedName name="br">#N/A</definedName>
    <definedName name="BRKT_1EA_추가" localSheetId="13">#REF!</definedName>
    <definedName name="BRKT_1EA_추가" localSheetId="10">#REF!</definedName>
    <definedName name="BRKT_1EA_추가" localSheetId="12">#REF!</definedName>
    <definedName name="BRKT_1EA_추가" localSheetId="15">#REF!</definedName>
    <definedName name="BRKT_1EA_추가" localSheetId="11">#REF!</definedName>
    <definedName name="BRKT_1EA_추가" localSheetId="14">#REF!</definedName>
    <definedName name="BRKT_1EA_추가" localSheetId="7">#REF!</definedName>
    <definedName name="BRKT_1EA_추가" localSheetId="4">#REF!</definedName>
    <definedName name="BRKT_1EA_추가" localSheetId="6">#REF!</definedName>
    <definedName name="BRKT_1EA_추가" localSheetId="9">#REF!</definedName>
    <definedName name="BRKT_1EA_추가" localSheetId="5">#REF!</definedName>
    <definedName name="BRKT_1EA_추가" localSheetId="8">#REF!</definedName>
    <definedName name="BRKT_1EA_추가" localSheetId="3">#REF!</definedName>
    <definedName name="BRKT_1EA_추가" localSheetId="2">#REF!</definedName>
    <definedName name="BRKT_1EA_추가">#REF!</definedName>
    <definedName name="BRKT_ASST" localSheetId="13">#REF!</definedName>
    <definedName name="BRKT_ASST" localSheetId="10">#REF!</definedName>
    <definedName name="BRKT_ASST" localSheetId="12">#REF!</definedName>
    <definedName name="BRKT_ASST" localSheetId="15">#REF!</definedName>
    <definedName name="BRKT_ASST" localSheetId="11">#REF!</definedName>
    <definedName name="BRKT_ASST" localSheetId="14">#REF!</definedName>
    <definedName name="BRKT_ASST" localSheetId="7">#REF!</definedName>
    <definedName name="BRKT_ASST" localSheetId="4">#REF!</definedName>
    <definedName name="BRKT_ASST" localSheetId="6">#REF!</definedName>
    <definedName name="BRKT_ASST" localSheetId="9">#REF!</definedName>
    <definedName name="BRKT_ASST" localSheetId="5">#REF!</definedName>
    <definedName name="BRKT_ASST" localSheetId="8">#REF!</definedName>
    <definedName name="BRKT_ASST" localSheetId="3">#REF!</definedName>
    <definedName name="BRKT_ASST" localSheetId="2">#REF!</definedName>
    <definedName name="BRKT_ASST">#REF!</definedName>
    <definedName name="bRTDKDK" localSheetId="13">#REF!</definedName>
    <definedName name="bRTDKDK" localSheetId="10">#REF!</definedName>
    <definedName name="bRTDKDK" localSheetId="12">#REF!</definedName>
    <definedName name="bRTDKDK" localSheetId="15">#REF!</definedName>
    <definedName name="bRTDKDK" localSheetId="11">#REF!</definedName>
    <definedName name="bRTDKDK" localSheetId="14">#REF!</definedName>
    <definedName name="bRTDKDK" localSheetId="7">#REF!</definedName>
    <definedName name="bRTDKDK" localSheetId="4">#REF!</definedName>
    <definedName name="bRTDKDK" localSheetId="6">#REF!</definedName>
    <definedName name="bRTDKDK" localSheetId="9">#REF!</definedName>
    <definedName name="bRTDKDK" localSheetId="5">#REF!</definedName>
    <definedName name="bRTDKDK" localSheetId="8">#REF!</definedName>
    <definedName name="bRTDKDK" localSheetId="3">#REF!</definedName>
    <definedName name="bRTDKDK" localSheetId="2">#REF!</definedName>
    <definedName name="bRTDKDK">#REF!</definedName>
    <definedName name="brush">#REF!</definedName>
    <definedName name="Bs">#REF!</definedName>
    <definedName name="Bsb">#REF!</definedName>
    <definedName name="bson">#REF!</definedName>
    <definedName name="BSTA" localSheetId="13">#REF!</definedName>
    <definedName name="BSTA" localSheetId="10">#REF!</definedName>
    <definedName name="BSTA" localSheetId="12">#REF!</definedName>
    <definedName name="BSTA" localSheetId="15">#REF!</definedName>
    <definedName name="BSTA" localSheetId="11">#REF!</definedName>
    <definedName name="BSTA" localSheetId="14">#REF!</definedName>
    <definedName name="BSTA" localSheetId="7">#REF!</definedName>
    <definedName name="BSTA" localSheetId="4">#REF!</definedName>
    <definedName name="BSTA" localSheetId="6">#REF!</definedName>
    <definedName name="BSTA" localSheetId="9">#REF!</definedName>
    <definedName name="BSTA" localSheetId="5">#REF!</definedName>
    <definedName name="BSTA" localSheetId="8">#REF!</definedName>
    <definedName name="BSTA" localSheetId="3">#REF!</definedName>
    <definedName name="BSTA" localSheetId="2">#REF!</definedName>
    <definedName name="BSTA">#REF!</definedName>
    <definedName name="BSTL" localSheetId="13">#REF!</definedName>
    <definedName name="BSTL" localSheetId="10">#REF!</definedName>
    <definedName name="BSTL" localSheetId="12">#REF!</definedName>
    <definedName name="BSTL" localSheetId="15">#REF!</definedName>
    <definedName name="BSTL" localSheetId="11">#REF!</definedName>
    <definedName name="BSTL" localSheetId="14">#REF!</definedName>
    <definedName name="BSTL" localSheetId="7">#REF!</definedName>
    <definedName name="BSTL" localSheetId="4">#REF!</definedName>
    <definedName name="BSTL" localSheetId="6">#REF!</definedName>
    <definedName name="BSTL" localSheetId="9">#REF!</definedName>
    <definedName name="BSTL" localSheetId="5">#REF!</definedName>
    <definedName name="BSTL" localSheetId="8">#REF!</definedName>
    <definedName name="BSTL" localSheetId="3">#REF!</definedName>
    <definedName name="BSTL" localSheetId="2">#REF!</definedName>
    <definedName name="BSTL">#REF!</definedName>
    <definedName name="BSTR" localSheetId="13">#REF!</definedName>
    <definedName name="BSTR" localSheetId="10">#REF!</definedName>
    <definedName name="BSTR" localSheetId="12">#REF!</definedName>
    <definedName name="BSTR" localSheetId="15">#REF!</definedName>
    <definedName name="BSTR" localSheetId="11">#REF!</definedName>
    <definedName name="BSTR" localSheetId="14">#REF!</definedName>
    <definedName name="BSTR" localSheetId="7">#REF!</definedName>
    <definedName name="BSTR" localSheetId="4">#REF!</definedName>
    <definedName name="BSTR" localSheetId="6">#REF!</definedName>
    <definedName name="BSTR" localSheetId="9">#REF!</definedName>
    <definedName name="BSTR" localSheetId="5">#REF!</definedName>
    <definedName name="BSTR" localSheetId="8">#REF!</definedName>
    <definedName name="BSTR" localSheetId="3">#REF!</definedName>
    <definedName name="BSTR" localSheetId="2">#REF!</definedName>
    <definedName name="BSTR">#REF!</definedName>
    <definedName name="Bstt">#REF!</definedName>
    <definedName name="BSTX" localSheetId="13">#REF!</definedName>
    <definedName name="BSTX" localSheetId="10">#REF!</definedName>
    <definedName name="BSTX" localSheetId="12">#REF!</definedName>
    <definedName name="BSTX" localSheetId="15">#REF!</definedName>
    <definedName name="BSTX" localSheetId="11">#REF!</definedName>
    <definedName name="BSTX" localSheetId="14">#REF!</definedName>
    <definedName name="BSTX" localSheetId="7">#REF!</definedName>
    <definedName name="BSTX" localSheetId="4">#REF!</definedName>
    <definedName name="BSTX" localSheetId="6">#REF!</definedName>
    <definedName name="BSTX" localSheetId="9">#REF!</definedName>
    <definedName name="BSTX" localSheetId="5">#REF!</definedName>
    <definedName name="BSTX" localSheetId="8">#REF!</definedName>
    <definedName name="BSTX" localSheetId="3">#REF!</definedName>
    <definedName name="BSTX" localSheetId="2">#REF!</definedName>
    <definedName name="BSTX">#REF!</definedName>
    <definedName name="BT_A1">#REF!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chiuaxitm300">#REF!</definedName>
    <definedName name="BTchiuaxm200">#REF!</definedName>
    <definedName name="btcocM400">#REF!</definedName>
    <definedName name="BTcot">#REF!</definedName>
    <definedName name="Btcot1">#REF!</definedName>
    <definedName name="BTlotm100">#REF!</definedName>
    <definedName name="btw_">#N/A</definedName>
    <definedName name="btw_01">#N/A</definedName>
    <definedName name="btw_02">#N/A</definedName>
    <definedName name="btw_03">#N/A</definedName>
    <definedName name="bua1.2" localSheetId="3">#REF!</definedName>
    <definedName name="bua1.2" localSheetId="2">#REF!</definedName>
    <definedName name="bua1.2">#REF!</definedName>
    <definedName name="bua1.8">#REF!</definedName>
    <definedName name="buarung170">#REF!</definedName>
    <definedName name="bùc" localSheetId="13">{"Book1","Dt tonghop.xls"}</definedName>
    <definedName name="bùc" localSheetId="10">{"Book1","Dt tonghop.xls"}</definedName>
    <definedName name="bùc" localSheetId="12">{"Book1","Dt tonghop.xls"}</definedName>
    <definedName name="bùc" localSheetId="15">{"Book1","Dt tonghop.xls"}</definedName>
    <definedName name="bùc" localSheetId="11">{"Book1","Dt tonghop.xls"}</definedName>
    <definedName name="bùc" localSheetId="14">{"Book1","Dt tonghop.xls"}</definedName>
    <definedName name="bùc" localSheetId="7">{"Book1","Dt tonghop.xls"}</definedName>
    <definedName name="bùc" localSheetId="4">{"Book1","Dt tonghop.xls"}</definedName>
    <definedName name="bùc" localSheetId="6">{"Book1","Dt tonghop.xls"}</definedName>
    <definedName name="bùc" localSheetId="9">{"Book1","Dt tonghop.xls"}</definedName>
    <definedName name="bùc" localSheetId="5">{"Book1","Dt tonghop.xls"}</definedName>
    <definedName name="bùc" localSheetId="8">{"Book1","Dt tonghop.xls"}</definedName>
    <definedName name="bùc" localSheetId="3">{"Book1","Dt tonghop.xls"}</definedName>
    <definedName name="bùc" localSheetId="2">{"Book1","Dt tonghop.xls"}</definedName>
    <definedName name="bùc" localSheetId="1">{"Book1","Dt tonghop.xls"}</definedName>
    <definedName name="bùc">{"Book1","Dt tonghop.xls"}</definedName>
    <definedName name="BUDGET_Title">#REF!</definedName>
    <definedName name="Bust">#N/A</definedName>
    <definedName name="Button_131">"입찰공고현황_공고_목록"</definedName>
    <definedName name="bv" localSheetId="13">#REF!</definedName>
    <definedName name="bv" localSheetId="10">#REF!</definedName>
    <definedName name="bv" localSheetId="12">#REF!</definedName>
    <definedName name="bv" localSheetId="15">#REF!</definedName>
    <definedName name="bv" localSheetId="11">#REF!</definedName>
    <definedName name="bv" localSheetId="14">#REF!</definedName>
    <definedName name="bv" localSheetId="7">#REF!</definedName>
    <definedName name="bv" localSheetId="4">#REF!</definedName>
    <definedName name="bv" localSheetId="6">#REF!</definedName>
    <definedName name="bv" localSheetId="9">#REF!</definedName>
    <definedName name="bv" localSheetId="5">#REF!</definedName>
    <definedName name="bv" localSheetId="8">#REF!</definedName>
    <definedName name="bv">#REF!</definedName>
    <definedName name="BVCISUMMARY" localSheetId="3">#REF!</definedName>
    <definedName name="BVCISUMMARY" localSheetId="2">#REF!</definedName>
    <definedName name="BVCISUMMARY">#REF!</definedName>
    <definedName name="bvt">#REF!</definedName>
    <definedName name="bvtb">#REF!</definedName>
    <definedName name="bvttt">#REF!</definedName>
    <definedName name="BYDNO">#N/A</definedName>
    <definedName name="C.1.1..Phat_tuyen" localSheetId="3">#REF!</definedName>
    <definedName name="C.1.1..Phat_tuyen" localSheetId="2">#REF!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CODE">#N/A</definedName>
    <definedName name="c_n" localSheetId="3">#REF!</definedName>
    <definedName name="c_n" localSheetId="2">#REF!</definedName>
    <definedName name="c_n">#REF!</definedName>
    <definedName name="c1.">#REF!</definedName>
    <definedName name="CA">#N/A</definedName>
    <definedName name="CA_PO" localSheetId="13">ROUNDUP((#REF!-#REF!/OFFSET(#REF!,ROW(#REF!)-1,MATCH(RIGHT(YEAR(#REF!),2)&amp;"'"&amp;MONTH(#REF!),#REF!,0)+0))*OFFSET(#REF!,ROW(#REF!)-1,MATCH(RIGHT(YEAR(#REF!),2)&amp;"'"&amp;MONTH(#REF!),#REF!,0)+0)/(OFFSET(#REF!,ROW(#REF!)-1,MATCH(RIGHT(YEAR(#REF!),2)&amp;"'"&amp;MONTH(#REF!),#REF!,0))*#REF!),0)*OFFSET(#REF!,ROW(#REF!)-1,MATCH(RIGHT(YEAR(#REF!),2)&amp;"'"&amp;MONTH(#REF!),#REF!,0))</definedName>
    <definedName name="CA_PO" localSheetId="10">ROUNDUP((#REF!-#REF!/OFFSET(#REF!,ROW(#REF!)-1,MATCH(RIGHT(YEAR(#REF!),2)&amp;"'"&amp;MONTH(#REF!),#REF!,0)+0))*OFFSET(#REF!,ROW(#REF!)-1,MATCH(RIGHT(YEAR(#REF!),2)&amp;"'"&amp;MONTH(#REF!),#REF!,0)+0)/(OFFSET(#REF!,ROW(#REF!)-1,MATCH(RIGHT(YEAR(#REF!),2)&amp;"'"&amp;MONTH(#REF!),#REF!,0))*#REF!),0)*OFFSET(#REF!,ROW(#REF!)-1,MATCH(RIGHT(YEAR(#REF!),2)&amp;"'"&amp;MONTH(#REF!),#REF!,0))</definedName>
    <definedName name="CA_PO" localSheetId="12">ROUNDUP((#REF!-#REF!/OFFSET(#REF!,ROW(#REF!)-1,MATCH(RIGHT(YEAR(#REF!),2)&amp;"'"&amp;MONTH(#REF!),#REF!,0)+0))*OFFSET(#REF!,ROW(#REF!)-1,MATCH(RIGHT(YEAR(#REF!),2)&amp;"'"&amp;MONTH(#REF!),#REF!,0)+0)/(OFFSET(#REF!,ROW(#REF!)-1,MATCH(RIGHT(YEAR(#REF!),2)&amp;"'"&amp;MONTH(#REF!),#REF!,0))*#REF!),0)*OFFSET(#REF!,ROW(#REF!)-1,MATCH(RIGHT(YEAR(#REF!),2)&amp;"'"&amp;MONTH(#REF!),#REF!,0))</definedName>
    <definedName name="CA_PO" localSheetId="15">ROUNDUP((#REF!-#REF!/OFFSET(#REF!,ROW(#REF!)-1,MATCH(RIGHT(YEAR(#REF!),2)&amp;"'"&amp;MONTH(#REF!),#REF!,0)+0))*OFFSET(#REF!,ROW(#REF!)-1,MATCH(RIGHT(YEAR(#REF!),2)&amp;"'"&amp;MONTH(#REF!),#REF!,0)+0)/(OFFSET(#REF!,ROW(#REF!)-1,MATCH(RIGHT(YEAR(#REF!),2)&amp;"'"&amp;MONTH(#REF!),#REF!,0))*#REF!),0)*OFFSET(#REF!,ROW(#REF!)-1,MATCH(RIGHT(YEAR(#REF!),2)&amp;"'"&amp;MONTH(#REF!),#REF!,0))</definedName>
    <definedName name="CA_PO" localSheetId="11">ROUNDUP((#REF!-#REF!/OFFSET(#REF!,ROW(#REF!)-1,MATCH(RIGHT(YEAR(#REF!),2)&amp;"'"&amp;MONTH(#REF!),#REF!,0)+0))*OFFSET(#REF!,ROW(#REF!)-1,MATCH(RIGHT(YEAR(#REF!),2)&amp;"'"&amp;MONTH(#REF!),#REF!,0)+0)/(OFFSET(#REF!,ROW(#REF!)-1,MATCH(RIGHT(YEAR(#REF!),2)&amp;"'"&amp;MONTH(#REF!),#REF!,0))*#REF!),0)*OFFSET(#REF!,ROW(#REF!)-1,MATCH(RIGHT(YEAR(#REF!),2)&amp;"'"&amp;MONTH(#REF!),#REF!,0))</definedName>
    <definedName name="CA_PO" localSheetId="14">ROUNDUP((#REF!-#REF!/OFFSET(#REF!,ROW(#REF!)-1,MATCH(RIGHT(YEAR(#REF!),2)&amp;"'"&amp;MONTH(#REF!),#REF!,0)+0))*OFFSET(#REF!,ROW(#REF!)-1,MATCH(RIGHT(YEAR(#REF!),2)&amp;"'"&amp;MONTH(#REF!),#REF!,0)+0)/(OFFSET(#REF!,ROW(#REF!)-1,MATCH(RIGHT(YEAR(#REF!),2)&amp;"'"&amp;MONTH(#REF!),#REF!,0))*#REF!),0)*OFFSET(#REF!,ROW(#REF!)-1,MATCH(RIGHT(YEAR(#REF!),2)&amp;"'"&amp;MONTH(#REF!),#REF!,0))</definedName>
    <definedName name="CA_PO" localSheetId="7">ROUNDUP((#REF!-#REF!/OFFSET(#REF!,ROW(#REF!)-1,MATCH(RIGHT(YEAR(#REF!),2)&amp;"'"&amp;MONTH(#REF!),#REF!,0)+0))*OFFSET(#REF!,ROW(#REF!)-1,MATCH(RIGHT(YEAR(#REF!),2)&amp;"'"&amp;MONTH(#REF!),#REF!,0)+0)/(OFFSET(#REF!,ROW(#REF!)-1,MATCH(RIGHT(YEAR(#REF!),2)&amp;"'"&amp;MONTH(#REF!),#REF!,0))*#REF!),0)*OFFSET(#REF!,ROW(#REF!)-1,MATCH(RIGHT(YEAR(#REF!),2)&amp;"'"&amp;MONTH(#REF!),#REF!,0))</definedName>
    <definedName name="CA_PO" localSheetId="4">ROUNDUP((#REF!-#REF!/OFFSET(#REF!,ROW(#REF!)-1,MATCH(RIGHT(YEAR(#REF!),2)&amp;"'"&amp;MONTH(#REF!),#REF!,0)+0))*OFFSET(#REF!,ROW(#REF!)-1,MATCH(RIGHT(YEAR(#REF!),2)&amp;"'"&amp;MONTH(#REF!),#REF!,0)+0)/(OFFSET(#REF!,ROW(#REF!)-1,MATCH(RIGHT(YEAR(#REF!),2)&amp;"'"&amp;MONTH(#REF!),#REF!,0))*#REF!),0)*OFFSET(#REF!,ROW(#REF!)-1,MATCH(RIGHT(YEAR(#REF!),2)&amp;"'"&amp;MONTH(#REF!),#REF!,0))</definedName>
    <definedName name="CA_PO" localSheetId="6">ROUNDUP((#REF!-#REF!/OFFSET(#REF!,ROW(#REF!)-1,MATCH(RIGHT(YEAR(#REF!),2)&amp;"'"&amp;MONTH(#REF!),#REF!,0)+0))*OFFSET(#REF!,ROW(#REF!)-1,MATCH(RIGHT(YEAR(#REF!),2)&amp;"'"&amp;MONTH(#REF!),#REF!,0)+0)/(OFFSET(#REF!,ROW(#REF!)-1,MATCH(RIGHT(YEAR(#REF!),2)&amp;"'"&amp;MONTH(#REF!),#REF!,0))*#REF!),0)*OFFSET(#REF!,ROW(#REF!)-1,MATCH(RIGHT(YEAR(#REF!),2)&amp;"'"&amp;MONTH(#REF!),#REF!,0))</definedName>
    <definedName name="CA_PO" localSheetId="9">ROUNDUP((#REF!-#REF!/OFFSET(#REF!,ROW(#REF!)-1,MATCH(RIGHT(YEAR(#REF!),2)&amp;"'"&amp;MONTH(#REF!),#REF!,0)+0))*OFFSET(#REF!,ROW(#REF!)-1,MATCH(RIGHT(YEAR(#REF!),2)&amp;"'"&amp;MONTH(#REF!),#REF!,0)+0)/(OFFSET(#REF!,ROW(#REF!)-1,MATCH(RIGHT(YEAR(#REF!),2)&amp;"'"&amp;MONTH(#REF!),#REF!,0))*#REF!),0)*OFFSET(#REF!,ROW(#REF!)-1,MATCH(RIGHT(YEAR(#REF!),2)&amp;"'"&amp;MONTH(#REF!),#REF!,0))</definedName>
    <definedName name="CA_PO" localSheetId="5">ROUNDUP((#REF!-#REF!/OFFSET(#REF!,ROW(#REF!)-1,MATCH(RIGHT(YEAR(#REF!),2)&amp;"'"&amp;MONTH(#REF!),#REF!,0)+0))*OFFSET(#REF!,ROW(#REF!)-1,MATCH(RIGHT(YEAR(#REF!),2)&amp;"'"&amp;MONTH(#REF!),#REF!,0)+0)/(OFFSET(#REF!,ROW(#REF!)-1,MATCH(RIGHT(YEAR(#REF!),2)&amp;"'"&amp;MONTH(#REF!),#REF!,0))*#REF!),0)*OFFSET(#REF!,ROW(#REF!)-1,MATCH(RIGHT(YEAR(#REF!),2)&amp;"'"&amp;MONTH(#REF!),#REF!,0))</definedName>
    <definedName name="CA_PO" localSheetId="8">ROUNDUP((#REF!-#REF!/OFFSET(#REF!,ROW(#REF!)-1,MATCH(RIGHT(YEAR(#REF!),2)&amp;"'"&amp;MONTH(#REF!),#REF!,0)+0))*OFFSET(#REF!,ROW(#REF!)-1,MATCH(RIGHT(YEAR(#REF!),2)&amp;"'"&amp;MONTH(#REF!),#REF!,0)+0)/(OFFSET(#REF!,ROW(#REF!)-1,MATCH(RIGHT(YEAR(#REF!),2)&amp;"'"&amp;MONTH(#REF!),#REF!,0))*#REF!),0)*OFFSET(#REF!,ROW(#REF!)-1,MATCH(RIGHT(YEAR(#REF!),2)&amp;"'"&amp;MONTH(#REF!),#REF!,0))</definedName>
    <definedName name="CA_PO" localSheetId="3">ROUNDUP((#REF!-#REF!/OFFSET(#REF!,ROW(#REF!)-1,MATCH(RIGHT(YEAR(#REF!),2)&amp;"'"&amp;MONTH(#REF!),#REF!,0)+0))*OFFSET(#REF!,ROW(#REF!)-1,MATCH(RIGHT(YEAR(#REF!),2)&amp;"'"&amp;MONTH(#REF!),#REF!,0)+0)/(OFFSET(#REF!,ROW(#REF!)-1,MATCH(RIGHT(YEAR(#REF!),2)&amp;"'"&amp;MONTH(#REF!),#REF!,0))*#REF!),0)*OFFSET(#REF!,ROW(#REF!)-1,MATCH(RIGHT(YEAR(#REF!),2)&amp;"'"&amp;MONTH(#REF!),#REF!,0))</definedName>
    <definedName name="CA_PO" localSheetId="2">ROUNDUP((#REF!-#REF!/OFFSET(#REF!,ROW(#REF!)-1,MATCH(RIGHT(YEAR(#REF!),2)&amp;"'"&amp;MONTH(#REF!),#REF!,0)+0))*OFFSET(#REF!,ROW(#REF!)-1,MATCH(RIGHT(YEAR(#REF!),2)&amp;"'"&amp;MONTH(#REF!),#REF!,0)+0)/(OFFSET(#REF!,ROW(#REF!)-1,MATCH(RIGHT(YEAR(#REF!),2)&amp;"'"&amp;MONTH(#REF!),#REF!,0))*#REF!),0)*OFFSET(#REF!,ROW(#REF!)-1,MATCH(RIGHT(YEAR(#REF!),2)&amp;"'"&amp;MONTH(#REF!),#REF!,0))</definedName>
    <definedName name="CA_PO">ROUNDUP((#REF!-#REF!/OFFSET(#REF!,ROW(#REF!)-1,MATCH(RIGHT(YEAR(#REF!),2)&amp;"'"&amp;MONTH(#REF!),#REF!,0)+0))*OFFSET(#REF!,ROW(#REF!)-1,MATCH(RIGHT(YEAR(#REF!),2)&amp;"'"&amp;MONTH(#REF!),#REF!,0)+0)/(OFFSET(#REF!,ROW(#REF!)-1,MATCH(RIGHT(YEAR(#REF!),2)&amp;"'"&amp;MONTH(#REF!),#REF!,0))*#REF!),0)*OFFSET(#REF!,ROW(#REF!)-1,MATCH(RIGHT(YEAR(#REF!),2)&amp;"'"&amp;MONTH(#REF!),#REF!,0))</definedName>
    <definedName name="CAE해석" localSheetId="13" hidden="1">{#N/A,#N/A,FALSE,"단축1";#N/A,#N/A,FALSE,"단축2";#N/A,#N/A,FALSE,"단축3";#N/A,#N/A,FALSE,"장축";#N/A,#N/A,FALSE,"4WD"}</definedName>
    <definedName name="CAE해석" localSheetId="10" hidden="1">{#N/A,#N/A,FALSE,"단축1";#N/A,#N/A,FALSE,"단축2";#N/A,#N/A,FALSE,"단축3";#N/A,#N/A,FALSE,"장축";#N/A,#N/A,FALSE,"4WD"}</definedName>
    <definedName name="CAE해석" localSheetId="12" hidden="1">{#N/A,#N/A,FALSE,"단축1";#N/A,#N/A,FALSE,"단축2";#N/A,#N/A,FALSE,"단축3";#N/A,#N/A,FALSE,"장축";#N/A,#N/A,FALSE,"4WD"}</definedName>
    <definedName name="CAE해석" localSheetId="15" hidden="1">{#N/A,#N/A,FALSE,"단축1";#N/A,#N/A,FALSE,"단축2";#N/A,#N/A,FALSE,"단축3";#N/A,#N/A,FALSE,"장축";#N/A,#N/A,FALSE,"4WD"}</definedName>
    <definedName name="CAE해석" localSheetId="11" hidden="1">{#N/A,#N/A,FALSE,"단축1";#N/A,#N/A,FALSE,"단축2";#N/A,#N/A,FALSE,"단축3";#N/A,#N/A,FALSE,"장축";#N/A,#N/A,FALSE,"4WD"}</definedName>
    <definedName name="CAE해석" localSheetId="14" hidden="1">{#N/A,#N/A,FALSE,"단축1";#N/A,#N/A,FALSE,"단축2";#N/A,#N/A,FALSE,"단축3";#N/A,#N/A,FALSE,"장축";#N/A,#N/A,FALSE,"4WD"}</definedName>
    <definedName name="CAE해석" localSheetId="7" hidden="1">{#N/A,#N/A,FALSE,"단축1";#N/A,#N/A,FALSE,"단축2";#N/A,#N/A,FALSE,"단축3";#N/A,#N/A,FALSE,"장축";#N/A,#N/A,FALSE,"4WD"}</definedName>
    <definedName name="CAE해석" localSheetId="4" hidden="1">{#N/A,#N/A,FALSE,"단축1";#N/A,#N/A,FALSE,"단축2";#N/A,#N/A,FALSE,"단축3";#N/A,#N/A,FALSE,"장축";#N/A,#N/A,FALSE,"4WD"}</definedName>
    <definedName name="CAE해석" localSheetId="6" hidden="1">{#N/A,#N/A,FALSE,"단축1";#N/A,#N/A,FALSE,"단축2";#N/A,#N/A,FALSE,"단축3";#N/A,#N/A,FALSE,"장축";#N/A,#N/A,FALSE,"4WD"}</definedName>
    <definedName name="CAE해석" localSheetId="9" hidden="1">{#N/A,#N/A,FALSE,"단축1";#N/A,#N/A,FALSE,"단축2";#N/A,#N/A,FALSE,"단축3";#N/A,#N/A,FALSE,"장축";#N/A,#N/A,FALSE,"4WD"}</definedName>
    <definedName name="CAE해석" localSheetId="5" hidden="1">{#N/A,#N/A,FALSE,"단축1";#N/A,#N/A,FALSE,"단축2";#N/A,#N/A,FALSE,"단축3";#N/A,#N/A,FALSE,"장축";#N/A,#N/A,FALSE,"4WD"}</definedName>
    <definedName name="CAE해석" localSheetId="8" hidden="1">{#N/A,#N/A,FALSE,"단축1";#N/A,#N/A,FALSE,"단축2";#N/A,#N/A,FALSE,"단축3";#N/A,#N/A,FALSE,"장축";#N/A,#N/A,FALSE,"4WD"}</definedName>
    <definedName name="CAE해석" localSheetId="3"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L">#N/A</definedName>
    <definedName name="can">#N/A</definedName>
    <definedName name="Canon" localSheetId="3">#REF!</definedName>
    <definedName name="Canon" localSheetId="2">#REF!</definedName>
    <definedName name="Canon">#REF!</definedName>
    <definedName name="cao">#REF!</definedName>
    <definedName name="cap">#REF!</definedName>
    <definedName name="Cap_DUL_doc_B">#REF!</definedName>
    <definedName name="CAP_DUL_ngang_B">#REF!</definedName>
    <definedName name="CAPA" localSheetId="13" hidden="1">{#N/A,#N/A,FALSE,"인원";#N/A,#N/A,FALSE,"비용2";#N/A,#N/A,FALSE,"비용1";#N/A,#N/A,FALSE,"비용";#N/A,#N/A,FALSE,"보증2";#N/A,#N/A,FALSE,"보증1";#N/A,#N/A,FALSE,"보증";#N/A,#N/A,FALSE,"손익1";#N/A,#N/A,FALSE,"손익";#N/A,#N/A,FALSE,"부서별매출";#N/A,#N/A,FALSE,"매출"}</definedName>
    <definedName name="CAPA" localSheetId="10" hidden="1">{#N/A,#N/A,FALSE,"인원";#N/A,#N/A,FALSE,"비용2";#N/A,#N/A,FALSE,"비용1";#N/A,#N/A,FALSE,"비용";#N/A,#N/A,FALSE,"보증2";#N/A,#N/A,FALSE,"보증1";#N/A,#N/A,FALSE,"보증";#N/A,#N/A,FALSE,"손익1";#N/A,#N/A,FALSE,"손익";#N/A,#N/A,FALSE,"부서별매출";#N/A,#N/A,FALSE,"매출"}</definedName>
    <definedName name="CAPA" localSheetId="12" hidden="1">{#N/A,#N/A,FALSE,"인원";#N/A,#N/A,FALSE,"비용2";#N/A,#N/A,FALSE,"비용1";#N/A,#N/A,FALSE,"비용";#N/A,#N/A,FALSE,"보증2";#N/A,#N/A,FALSE,"보증1";#N/A,#N/A,FALSE,"보증";#N/A,#N/A,FALSE,"손익1";#N/A,#N/A,FALSE,"손익";#N/A,#N/A,FALSE,"부서별매출";#N/A,#N/A,FALSE,"매출"}</definedName>
    <definedName name="CAPA" localSheetId="15" hidden="1">{#N/A,#N/A,FALSE,"인원";#N/A,#N/A,FALSE,"비용2";#N/A,#N/A,FALSE,"비용1";#N/A,#N/A,FALSE,"비용";#N/A,#N/A,FALSE,"보증2";#N/A,#N/A,FALSE,"보증1";#N/A,#N/A,FALSE,"보증";#N/A,#N/A,FALSE,"손익1";#N/A,#N/A,FALSE,"손익";#N/A,#N/A,FALSE,"부서별매출";#N/A,#N/A,FALSE,"매출"}</definedName>
    <definedName name="CAPA" localSheetId="11" hidden="1">{#N/A,#N/A,FALSE,"인원";#N/A,#N/A,FALSE,"비용2";#N/A,#N/A,FALSE,"비용1";#N/A,#N/A,FALSE,"비용";#N/A,#N/A,FALSE,"보증2";#N/A,#N/A,FALSE,"보증1";#N/A,#N/A,FALSE,"보증";#N/A,#N/A,FALSE,"손익1";#N/A,#N/A,FALSE,"손익";#N/A,#N/A,FALSE,"부서별매출";#N/A,#N/A,FALSE,"매출"}</definedName>
    <definedName name="CAPA" localSheetId="14" hidden="1">{#N/A,#N/A,FALSE,"인원";#N/A,#N/A,FALSE,"비용2";#N/A,#N/A,FALSE,"비용1";#N/A,#N/A,FALSE,"비용";#N/A,#N/A,FALSE,"보증2";#N/A,#N/A,FALSE,"보증1";#N/A,#N/A,FALSE,"보증";#N/A,#N/A,FALSE,"손익1";#N/A,#N/A,FALSE,"손익";#N/A,#N/A,FALSE,"부서별매출";#N/A,#N/A,FALSE,"매출"}</definedName>
    <definedName name="CAPA" localSheetId="7" hidden="1">{#N/A,#N/A,FALSE,"인원";#N/A,#N/A,FALSE,"비용2";#N/A,#N/A,FALSE,"비용1";#N/A,#N/A,FALSE,"비용";#N/A,#N/A,FALSE,"보증2";#N/A,#N/A,FALSE,"보증1";#N/A,#N/A,FALSE,"보증";#N/A,#N/A,FALSE,"손익1";#N/A,#N/A,FALSE,"손익";#N/A,#N/A,FALSE,"부서별매출";#N/A,#N/A,FALSE,"매출"}</definedName>
    <definedName name="CAPA" localSheetId="4" hidden="1">{#N/A,#N/A,FALSE,"인원";#N/A,#N/A,FALSE,"비용2";#N/A,#N/A,FALSE,"비용1";#N/A,#N/A,FALSE,"비용";#N/A,#N/A,FALSE,"보증2";#N/A,#N/A,FALSE,"보증1";#N/A,#N/A,FALSE,"보증";#N/A,#N/A,FALSE,"손익1";#N/A,#N/A,FALSE,"손익";#N/A,#N/A,FALSE,"부서별매출";#N/A,#N/A,FALSE,"매출"}</definedName>
    <definedName name="CAPA" localSheetId="6" hidden="1">{#N/A,#N/A,FALSE,"인원";#N/A,#N/A,FALSE,"비용2";#N/A,#N/A,FALSE,"비용1";#N/A,#N/A,FALSE,"비용";#N/A,#N/A,FALSE,"보증2";#N/A,#N/A,FALSE,"보증1";#N/A,#N/A,FALSE,"보증";#N/A,#N/A,FALSE,"손익1";#N/A,#N/A,FALSE,"손익";#N/A,#N/A,FALSE,"부서별매출";#N/A,#N/A,FALSE,"매출"}</definedName>
    <definedName name="CAPA" localSheetId="9" hidden="1">{#N/A,#N/A,FALSE,"인원";#N/A,#N/A,FALSE,"비용2";#N/A,#N/A,FALSE,"비용1";#N/A,#N/A,FALSE,"비용";#N/A,#N/A,FALSE,"보증2";#N/A,#N/A,FALSE,"보증1";#N/A,#N/A,FALSE,"보증";#N/A,#N/A,FALSE,"손익1";#N/A,#N/A,FALSE,"손익";#N/A,#N/A,FALSE,"부서별매출";#N/A,#N/A,FALSE,"매출"}</definedName>
    <definedName name="CAPA" localSheetId="5" hidden="1">{#N/A,#N/A,FALSE,"인원";#N/A,#N/A,FALSE,"비용2";#N/A,#N/A,FALSE,"비용1";#N/A,#N/A,FALSE,"비용";#N/A,#N/A,FALSE,"보증2";#N/A,#N/A,FALSE,"보증1";#N/A,#N/A,FALSE,"보증";#N/A,#N/A,FALSE,"손익1";#N/A,#N/A,FALSE,"손익";#N/A,#N/A,FALSE,"부서별매출";#N/A,#N/A,FALSE,"매출"}</definedName>
    <definedName name="CAPA" localSheetId="8" hidden="1">{#N/A,#N/A,FALSE,"인원";#N/A,#N/A,FALSE,"비용2";#N/A,#N/A,FALSE,"비용1";#N/A,#N/A,FALSE,"비용";#N/A,#N/A,FALSE,"보증2";#N/A,#N/A,FALSE,"보증1";#N/A,#N/A,FALSE,"보증";#N/A,#N/A,FALSE,"손익1";#N/A,#N/A,FALSE,"손익";#N/A,#N/A,FALSE,"부서별매출";#N/A,#N/A,FALSE,"매출"}</definedName>
    <definedName name="CAPA" localSheetId="3"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localSheetId="1"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dul" localSheetId="13">#REF!</definedName>
    <definedName name="capdul" localSheetId="10">#REF!</definedName>
    <definedName name="capdul" localSheetId="12">#REF!</definedName>
    <definedName name="capdul" localSheetId="15">#REF!</definedName>
    <definedName name="capdul" localSheetId="11">#REF!</definedName>
    <definedName name="capdul" localSheetId="14">#REF!</definedName>
    <definedName name="capdul" localSheetId="7">#REF!</definedName>
    <definedName name="capdul" localSheetId="4">#REF!</definedName>
    <definedName name="capdul" localSheetId="6">#REF!</definedName>
    <definedName name="capdul" localSheetId="9">#REF!</definedName>
    <definedName name="capdul" localSheetId="5">#REF!</definedName>
    <definedName name="capdul" localSheetId="8">#REF!</definedName>
    <definedName name="capdul">#REF!</definedName>
    <definedName name="Capture.Capture">#N/A</definedName>
    <definedName name="CAS" localSheetId="13" hidden="1">{#N/A,#N/A,FALSE,"인원";#N/A,#N/A,FALSE,"비용2";#N/A,#N/A,FALSE,"비용1";#N/A,#N/A,FALSE,"비용";#N/A,#N/A,FALSE,"보증2";#N/A,#N/A,FALSE,"보증1";#N/A,#N/A,FALSE,"보증";#N/A,#N/A,FALSE,"손익1";#N/A,#N/A,FALSE,"손익";#N/A,#N/A,FALSE,"부서별매출";#N/A,#N/A,FALSE,"매출"}</definedName>
    <definedName name="CAS" localSheetId="10" hidden="1">{#N/A,#N/A,FALSE,"인원";#N/A,#N/A,FALSE,"비용2";#N/A,#N/A,FALSE,"비용1";#N/A,#N/A,FALSE,"비용";#N/A,#N/A,FALSE,"보증2";#N/A,#N/A,FALSE,"보증1";#N/A,#N/A,FALSE,"보증";#N/A,#N/A,FALSE,"손익1";#N/A,#N/A,FALSE,"손익";#N/A,#N/A,FALSE,"부서별매출";#N/A,#N/A,FALSE,"매출"}</definedName>
    <definedName name="CAS" localSheetId="12" hidden="1">{#N/A,#N/A,FALSE,"인원";#N/A,#N/A,FALSE,"비용2";#N/A,#N/A,FALSE,"비용1";#N/A,#N/A,FALSE,"비용";#N/A,#N/A,FALSE,"보증2";#N/A,#N/A,FALSE,"보증1";#N/A,#N/A,FALSE,"보증";#N/A,#N/A,FALSE,"손익1";#N/A,#N/A,FALSE,"손익";#N/A,#N/A,FALSE,"부서별매출";#N/A,#N/A,FALSE,"매출"}</definedName>
    <definedName name="CAS" localSheetId="15" hidden="1">{#N/A,#N/A,FALSE,"인원";#N/A,#N/A,FALSE,"비용2";#N/A,#N/A,FALSE,"비용1";#N/A,#N/A,FALSE,"비용";#N/A,#N/A,FALSE,"보증2";#N/A,#N/A,FALSE,"보증1";#N/A,#N/A,FALSE,"보증";#N/A,#N/A,FALSE,"손익1";#N/A,#N/A,FALSE,"손익";#N/A,#N/A,FALSE,"부서별매출";#N/A,#N/A,FALSE,"매출"}</definedName>
    <definedName name="CAS" localSheetId="11" hidden="1">{#N/A,#N/A,FALSE,"인원";#N/A,#N/A,FALSE,"비용2";#N/A,#N/A,FALSE,"비용1";#N/A,#N/A,FALSE,"비용";#N/A,#N/A,FALSE,"보증2";#N/A,#N/A,FALSE,"보증1";#N/A,#N/A,FALSE,"보증";#N/A,#N/A,FALSE,"손익1";#N/A,#N/A,FALSE,"손익";#N/A,#N/A,FALSE,"부서별매출";#N/A,#N/A,FALSE,"매출"}</definedName>
    <definedName name="CAS" localSheetId="14" hidden="1">{#N/A,#N/A,FALSE,"인원";#N/A,#N/A,FALSE,"비용2";#N/A,#N/A,FALSE,"비용1";#N/A,#N/A,FALSE,"비용";#N/A,#N/A,FALSE,"보증2";#N/A,#N/A,FALSE,"보증1";#N/A,#N/A,FALSE,"보증";#N/A,#N/A,FALSE,"손익1";#N/A,#N/A,FALSE,"손익";#N/A,#N/A,FALSE,"부서별매출";#N/A,#N/A,FALSE,"매출"}</definedName>
    <definedName name="CAS" localSheetId="7"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localSheetId="6" hidden="1">{#N/A,#N/A,FALSE,"인원";#N/A,#N/A,FALSE,"비용2";#N/A,#N/A,FALSE,"비용1";#N/A,#N/A,FALSE,"비용";#N/A,#N/A,FALSE,"보증2";#N/A,#N/A,FALSE,"보증1";#N/A,#N/A,FALSE,"보증";#N/A,#N/A,FALSE,"손익1";#N/A,#N/A,FALSE,"손익";#N/A,#N/A,FALSE,"부서별매출";#N/A,#N/A,FALSE,"매출"}</definedName>
    <definedName name="CAS" localSheetId="9" hidden="1">{#N/A,#N/A,FALSE,"인원";#N/A,#N/A,FALSE,"비용2";#N/A,#N/A,FALSE,"비용1";#N/A,#N/A,FALSE,"비용";#N/A,#N/A,FALSE,"보증2";#N/A,#N/A,FALSE,"보증1";#N/A,#N/A,FALSE,"보증";#N/A,#N/A,FALSE,"손익1";#N/A,#N/A,FALSE,"손익";#N/A,#N/A,FALSE,"부서별매출";#N/A,#N/A,FALSE,"매출"}</definedName>
    <definedName name="CAS" localSheetId="5" hidden="1">{#N/A,#N/A,FALSE,"인원";#N/A,#N/A,FALSE,"비용2";#N/A,#N/A,FALSE,"비용1";#N/A,#N/A,FALSE,"비용";#N/A,#N/A,FALSE,"보증2";#N/A,#N/A,FALSE,"보증1";#N/A,#N/A,FALSE,"보증";#N/A,#N/A,FALSE,"손익1";#N/A,#N/A,FALSE,"손익";#N/A,#N/A,FALSE,"부서별매출";#N/A,#N/A,FALSE,"매출"}</definedName>
    <definedName name="CAS" localSheetId="8"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sh" localSheetId="13">#REF!</definedName>
    <definedName name="cash" localSheetId="10">#REF!</definedName>
    <definedName name="cash" localSheetId="12">#REF!</definedName>
    <definedName name="cash" localSheetId="15">#REF!</definedName>
    <definedName name="cash" localSheetId="11">#REF!</definedName>
    <definedName name="cash" localSheetId="14">#REF!</definedName>
    <definedName name="cash" localSheetId="7">#REF!</definedName>
    <definedName name="cash" localSheetId="4">#REF!</definedName>
    <definedName name="cash" localSheetId="6">#REF!</definedName>
    <definedName name="cash" localSheetId="9">#REF!</definedName>
    <definedName name="cash" localSheetId="5">#REF!</definedName>
    <definedName name="cash" localSheetId="8">#REF!</definedName>
    <definedName name="cash" localSheetId="3">#REF!</definedName>
    <definedName name="cash" localSheetId="2">#REF!</definedName>
    <definedName name="cash">#REF!</definedName>
    <definedName name="casing">#REF!</definedName>
    <definedName name="Cat">#REF!</definedName>
    <definedName name="catcap">#REF!</definedName>
    <definedName name="catch방안" localSheetId="13" hidden="1">{#N/A,#N/A,FALSE,"인원";#N/A,#N/A,FALSE,"비용2";#N/A,#N/A,FALSE,"비용1";#N/A,#N/A,FALSE,"비용";#N/A,#N/A,FALSE,"보증2";#N/A,#N/A,FALSE,"보증1";#N/A,#N/A,FALSE,"보증";#N/A,#N/A,FALSE,"손익1";#N/A,#N/A,FALSE,"손익";#N/A,#N/A,FALSE,"부서별매출";#N/A,#N/A,FALSE,"매출"}</definedName>
    <definedName name="catch방안" localSheetId="10" hidden="1">{#N/A,#N/A,FALSE,"인원";#N/A,#N/A,FALSE,"비용2";#N/A,#N/A,FALSE,"비용1";#N/A,#N/A,FALSE,"비용";#N/A,#N/A,FALSE,"보증2";#N/A,#N/A,FALSE,"보증1";#N/A,#N/A,FALSE,"보증";#N/A,#N/A,FALSE,"손익1";#N/A,#N/A,FALSE,"손익";#N/A,#N/A,FALSE,"부서별매출";#N/A,#N/A,FALSE,"매출"}</definedName>
    <definedName name="catch방안" localSheetId="12" hidden="1">{#N/A,#N/A,FALSE,"인원";#N/A,#N/A,FALSE,"비용2";#N/A,#N/A,FALSE,"비용1";#N/A,#N/A,FALSE,"비용";#N/A,#N/A,FALSE,"보증2";#N/A,#N/A,FALSE,"보증1";#N/A,#N/A,FALSE,"보증";#N/A,#N/A,FALSE,"손익1";#N/A,#N/A,FALSE,"손익";#N/A,#N/A,FALSE,"부서별매출";#N/A,#N/A,FALSE,"매출"}</definedName>
    <definedName name="catch방안" localSheetId="15" hidden="1">{#N/A,#N/A,FALSE,"인원";#N/A,#N/A,FALSE,"비용2";#N/A,#N/A,FALSE,"비용1";#N/A,#N/A,FALSE,"비용";#N/A,#N/A,FALSE,"보증2";#N/A,#N/A,FALSE,"보증1";#N/A,#N/A,FALSE,"보증";#N/A,#N/A,FALSE,"손익1";#N/A,#N/A,FALSE,"손익";#N/A,#N/A,FALSE,"부서별매출";#N/A,#N/A,FALSE,"매출"}</definedName>
    <definedName name="catch방안" localSheetId="11" hidden="1">{#N/A,#N/A,FALSE,"인원";#N/A,#N/A,FALSE,"비용2";#N/A,#N/A,FALSE,"비용1";#N/A,#N/A,FALSE,"비용";#N/A,#N/A,FALSE,"보증2";#N/A,#N/A,FALSE,"보증1";#N/A,#N/A,FALSE,"보증";#N/A,#N/A,FALSE,"손익1";#N/A,#N/A,FALSE,"손익";#N/A,#N/A,FALSE,"부서별매출";#N/A,#N/A,FALSE,"매출"}</definedName>
    <definedName name="catch방안" localSheetId="14" hidden="1">{#N/A,#N/A,FALSE,"인원";#N/A,#N/A,FALSE,"비용2";#N/A,#N/A,FALSE,"비용1";#N/A,#N/A,FALSE,"비용";#N/A,#N/A,FALSE,"보증2";#N/A,#N/A,FALSE,"보증1";#N/A,#N/A,FALSE,"보증";#N/A,#N/A,FALSE,"손익1";#N/A,#N/A,FALSE,"손익";#N/A,#N/A,FALSE,"부서별매출";#N/A,#N/A,FALSE,"매출"}</definedName>
    <definedName name="catch방안" localSheetId="7"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localSheetId="6" hidden="1">{#N/A,#N/A,FALSE,"인원";#N/A,#N/A,FALSE,"비용2";#N/A,#N/A,FALSE,"비용1";#N/A,#N/A,FALSE,"비용";#N/A,#N/A,FALSE,"보증2";#N/A,#N/A,FALSE,"보증1";#N/A,#N/A,FALSE,"보증";#N/A,#N/A,FALSE,"손익1";#N/A,#N/A,FALSE,"손익";#N/A,#N/A,FALSE,"부서별매출";#N/A,#N/A,FALSE,"매출"}</definedName>
    <definedName name="catch방안" localSheetId="9" hidden="1">{#N/A,#N/A,FALSE,"인원";#N/A,#N/A,FALSE,"비용2";#N/A,#N/A,FALSE,"비용1";#N/A,#N/A,FALSE,"비용";#N/A,#N/A,FALSE,"보증2";#N/A,#N/A,FALSE,"보증1";#N/A,#N/A,FALSE,"보증";#N/A,#N/A,FALSE,"손익1";#N/A,#N/A,FALSE,"손익";#N/A,#N/A,FALSE,"부서별매출";#N/A,#N/A,FALSE,"매출"}</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8"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13">#REF!</definedName>
    <definedName name="Category_All" localSheetId="10">#REF!</definedName>
    <definedName name="Category_All" localSheetId="12">#REF!</definedName>
    <definedName name="Category_All" localSheetId="15">#REF!</definedName>
    <definedName name="Category_All" localSheetId="11">#REF!</definedName>
    <definedName name="Category_All" localSheetId="14">#REF!</definedName>
    <definedName name="Category_All" localSheetId="7">#REF!</definedName>
    <definedName name="Category_All" localSheetId="4">#REF!</definedName>
    <definedName name="Category_All" localSheetId="6">#REF!</definedName>
    <definedName name="Category_All" localSheetId="9">#REF!</definedName>
    <definedName name="Category_All" localSheetId="5">#REF!</definedName>
    <definedName name="Category_All" localSheetId="8">#REF!</definedName>
    <definedName name="Category_All">#REF!</definedName>
    <definedName name="CATIN">#N/A</definedName>
    <definedName name="CATJYOU">#N/A</definedName>
    <definedName name="catm" localSheetId="13">#REF!</definedName>
    <definedName name="catm" localSheetId="10">#REF!</definedName>
    <definedName name="catm" localSheetId="12">#REF!</definedName>
    <definedName name="catm" localSheetId="15">#REF!</definedName>
    <definedName name="catm" localSheetId="11">#REF!</definedName>
    <definedName name="catm" localSheetId="14">#REF!</definedName>
    <definedName name="catm" localSheetId="7">#REF!</definedName>
    <definedName name="catm" localSheetId="4">#REF!</definedName>
    <definedName name="catm" localSheetId="6">#REF!</definedName>
    <definedName name="catm" localSheetId="9">#REF!</definedName>
    <definedName name="catm" localSheetId="5">#REF!</definedName>
    <definedName name="catm" localSheetId="8">#REF!</definedName>
    <definedName name="catm">#REF!</definedName>
    <definedName name="catn" localSheetId="3">#REF!</definedName>
    <definedName name="catn" localSheetId="2">#REF!</definedName>
    <definedName name="catn">#REF!</definedName>
    <definedName name="CATREC">#N/A</definedName>
    <definedName name="CATSYU">#N/A</definedName>
    <definedName name="catuon" localSheetId="3">#REF!</definedName>
    <definedName name="catuon" localSheetId="2">#REF!</definedName>
    <definedName name="catuon">#REF!</definedName>
    <definedName name="CauCong2">#REF!</definedName>
    <definedName name="CauCong3">#REF!</definedName>
    <definedName name="CauCong4">#REF!</definedName>
    <definedName name="CauCong5">#REF!</definedName>
    <definedName name="caunoi30">#REF!</definedName>
    <definedName name="CB">#N/A</definedName>
    <definedName name="CBL">#N/A</definedName>
    <definedName name="CBP">#N/A</definedName>
    <definedName name="CC" localSheetId="13">#REF!</definedName>
    <definedName name="CC" localSheetId="10">#REF!</definedName>
    <definedName name="CC" localSheetId="12">#REF!</definedName>
    <definedName name="CC" localSheetId="15">#REF!</definedName>
    <definedName name="CC" localSheetId="11">#REF!</definedName>
    <definedName name="CC" localSheetId="14">#REF!</definedName>
    <definedName name="CC" localSheetId="7">#REF!</definedName>
    <definedName name="CC" localSheetId="4">#REF!</definedName>
    <definedName name="CC" localSheetId="6">#REF!</definedName>
    <definedName name="CC" localSheetId="9">#REF!</definedName>
    <definedName name="CC" localSheetId="5">#REF!</definedName>
    <definedName name="CC" localSheetId="8">#REF!</definedName>
    <definedName name="CC" localSheetId="3">#REF!</definedName>
    <definedName name="CC" localSheetId="2">#REF!</definedName>
    <definedName name="CC">#REF!</definedName>
    <definedName name="CC.QQ">#N/A</definedName>
    <definedName name="ccc" localSheetId="3">#REF!</definedName>
    <definedName name="ccc" localSheetId="2">#REF!</definedName>
    <definedName name="ccc">#REF!</definedName>
    <definedName name="CCCC">#N/A</definedName>
    <definedName name="CCCCCCC">#N/A</definedName>
    <definedName name="cccddd" localSheetId="13" hidden="1">{#N/A,#N/A,FALSE,"단축1";#N/A,#N/A,FALSE,"단축2";#N/A,#N/A,FALSE,"단축3";#N/A,#N/A,FALSE,"장축";#N/A,#N/A,FALSE,"4WD"}</definedName>
    <definedName name="cccddd" localSheetId="10" hidden="1">{#N/A,#N/A,FALSE,"단축1";#N/A,#N/A,FALSE,"단축2";#N/A,#N/A,FALSE,"단축3";#N/A,#N/A,FALSE,"장축";#N/A,#N/A,FALSE,"4WD"}</definedName>
    <definedName name="cccddd" localSheetId="12" hidden="1">{#N/A,#N/A,FALSE,"단축1";#N/A,#N/A,FALSE,"단축2";#N/A,#N/A,FALSE,"단축3";#N/A,#N/A,FALSE,"장축";#N/A,#N/A,FALSE,"4WD"}</definedName>
    <definedName name="cccddd" localSheetId="15" hidden="1">{#N/A,#N/A,FALSE,"단축1";#N/A,#N/A,FALSE,"단축2";#N/A,#N/A,FALSE,"단축3";#N/A,#N/A,FALSE,"장축";#N/A,#N/A,FALSE,"4WD"}</definedName>
    <definedName name="cccddd" localSheetId="11" hidden="1">{#N/A,#N/A,FALSE,"단축1";#N/A,#N/A,FALSE,"단축2";#N/A,#N/A,FALSE,"단축3";#N/A,#N/A,FALSE,"장축";#N/A,#N/A,FALSE,"4WD"}</definedName>
    <definedName name="cccddd" localSheetId="14" hidden="1">{#N/A,#N/A,FALSE,"단축1";#N/A,#N/A,FALSE,"단축2";#N/A,#N/A,FALSE,"단축3";#N/A,#N/A,FALSE,"장축";#N/A,#N/A,FALSE,"4WD"}</definedName>
    <definedName name="cccddd" localSheetId="7" hidden="1">{#N/A,#N/A,FALSE,"단축1";#N/A,#N/A,FALSE,"단축2";#N/A,#N/A,FALSE,"단축3";#N/A,#N/A,FALSE,"장축";#N/A,#N/A,FALSE,"4WD"}</definedName>
    <definedName name="cccddd" localSheetId="4" hidden="1">{#N/A,#N/A,FALSE,"단축1";#N/A,#N/A,FALSE,"단축2";#N/A,#N/A,FALSE,"단축3";#N/A,#N/A,FALSE,"장축";#N/A,#N/A,FALSE,"4WD"}</definedName>
    <definedName name="cccddd" localSheetId="6" hidden="1">{#N/A,#N/A,FALSE,"단축1";#N/A,#N/A,FALSE,"단축2";#N/A,#N/A,FALSE,"단축3";#N/A,#N/A,FALSE,"장축";#N/A,#N/A,FALSE,"4WD"}</definedName>
    <definedName name="cccddd" localSheetId="9" hidden="1">{#N/A,#N/A,FALSE,"단축1";#N/A,#N/A,FALSE,"단축2";#N/A,#N/A,FALSE,"단축3";#N/A,#N/A,FALSE,"장축";#N/A,#N/A,FALSE,"4WD"}</definedName>
    <definedName name="cccddd" localSheetId="5" hidden="1">{#N/A,#N/A,FALSE,"단축1";#N/A,#N/A,FALSE,"단축2";#N/A,#N/A,FALSE,"단축3";#N/A,#N/A,FALSE,"장축";#N/A,#N/A,FALSE,"4WD"}</definedName>
    <definedName name="cccddd" localSheetId="8" hidden="1">{#N/A,#N/A,FALSE,"단축1";#N/A,#N/A,FALSE,"단축2";#N/A,#N/A,FALSE,"단축3";#N/A,#N/A,FALSE,"장축";#N/A,#N/A,FALSE,"4WD"}</definedName>
    <definedName name="cccddd" localSheetId="3"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hidden="1">{#N/A,#N/A,FALSE,"단축1";#N/A,#N/A,FALSE,"단축2";#N/A,#N/A,FALSE,"단축3";#N/A,#N/A,FALSE,"장축";#N/A,#N/A,FALSE,"4WD"}</definedName>
    <definedName name="CCL">#N/A</definedName>
    <definedName name="CCP">#N/A</definedName>
    <definedName name="CCS" localSheetId="3">#REF!</definedName>
    <definedName name="CCS" localSheetId="2">#REF!</definedName>
    <definedName name="CCS">#REF!</definedName>
    <definedName name="CD">#N/A</definedName>
    <definedName name="CD123_">#N/A</definedName>
    <definedName name="CD130_">#N/A</definedName>
    <definedName name="CD620_">#N/A</definedName>
    <definedName name="CD830_">#N/A</definedName>
    <definedName name="CDBT" localSheetId="3">#REF!</definedName>
    <definedName name="CDBT" localSheetId="2">#REF!</definedName>
    <definedName name="CDBT">#REF!</definedName>
    <definedName name="CDCK" localSheetId="3">#REF!</definedName>
    <definedName name="CDCK" localSheetId="2">#REF!</definedName>
    <definedName name="CDCK">#REF!</definedName>
    <definedName name="CDCN">#REF!</definedName>
    <definedName name="CDCU">#REF!</definedName>
    <definedName name="CDD">#REF!</definedName>
    <definedName name="CDE">#N/A</definedName>
    <definedName name="CDL">#N/A</definedName>
    <definedName name="Cdnum" localSheetId="3">#REF!</definedName>
    <definedName name="Cdnum" localSheetId="2">#REF!</definedName>
    <definedName name="Cdnum">#REF!</definedName>
    <definedName name="CDP">#N/A</definedName>
    <definedName name="CDSEW">#N/A</definedName>
    <definedName name="CDT" localSheetId="3">#REF!</definedName>
    <definedName name="CDT" localSheetId="2">#REF!</definedName>
    <definedName name="CDT">#REF!</definedName>
    <definedName name="cf" localSheetId="13">#REF!</definedName>
    <definedName name="cf" localSheetId="10">#REF!</definedName>
    <definedName name="cf" localSheetId="12">#REF!</definedName>
    <definedName name="cf" localSheetId="15">#REF!</definedName>
    <definedName name="cf" localSheetId="11">#REF!</definedName>
    <definedName name="cf" localSheetId="14">#REF!</definedName>
    <definedName name="cf" localSheetId="7">#REF!</definedName>
    <definedName name="cf" localSheetId="4">#REF!</definedName>
    <definedName name="cf" localSheetId="6">#REF!</definedName>
    <definedName name="cf" localSheetId="9">#REF!</definedName>
    <definedName name="cf" localSheetId="5">#REF!</definedName>
    <definedName name="cf" localSheetId="8">#REF!</definedName>
    <definedName name="cf" localSheetId="3">#REF!</definedName>
    <definedName name="cf" localSheetId="2">#REF!</definedName>
    <definedName name="cf">#REF!</definedName>
    <definedName name="cfc">#REF!</definedName>
    <definedName name="CFDF" localSheetId="13">BlankMacro1</definedName>
    <definedName name="CFDF" localSheetId="10">BlankMacro1</definedName>
    <definedName name="CFDF" localSheetId="12">BlankMacro1</definedName>
    <definedName name="CFDF" localSheetId="15">BlankMacro1</definedName>
    <definedName name="CFDF" localSheetId="11">BlankMacro1</definedName>
    <definedName name="CFDF" localSheetId="14">BlankMacro1</definedName>
    <definedName name="CFDF" localSheetId="7">BlankMacro1</definedName>
    <definedName name="CFDF" localSheetId="4">BlankMacro1</definedName>
    <definedName name="CFDF" localSheetId="6">BlankMacro1</definedName>
    <definedName name="CFDF" localSheetId="9">BlankMacro1</definedName>
    <definedName name="CFDF" localSheetId="5">BlankMacro1</definedName>
    <definedName name="CFDF" localSheetId="8">BlankMacro1</definedName>
    <definedName name="CFDF" localSheetId="0">BlankMacro1</definedName>
    <definedName name="CFDF" localSheetId="3">BlankMacro1</definedName>
    <definedName name="CFDF" localSheetId="2">BlankMacro1</definedName>
    <definedName name="CFDF" localSheetId="1">BlankMacro1</definedName>
    <definedName name="CFDF">BlankMacro1</definedName>
    <definedName name="CFGD">#N/A</definedName>
    <definedName name="cfk" localSheetId="3">#REF!</definedName>
    <definedName name="cfk" localSheetId="2">#REF!</definedName>
    <definedName name="cfk">#REF!</definedName>
    <definedName name="CFPRPRLKLKRTDK">#N/A</definedName>
    <definedName name="CFprprprrkrkrkrkpdpddkdkdkdkdkd" localSheetId="3">#REF!</definedName>
    <definedName name="CFprprprrkrkrkrkpdpddkdkdkdkdkd" localSheetId="2">#REF!</definedName>
    <definedName name="CFprprprrkrkrkrkpdpddkdkdkdkdkd">#REF!</definedName>
    <definedName name="CFRKRKRKRKRKRKRKRKRKDKDKDKDKRKR">#N/A</definedName>
    <definedName name="CGJJ" localSheetId="3">#REF!</definedName>
    <definedName name="CGJJ" localSheetId="2">#REF!</definedName>
    <definedName name="CGJJ">#REF!</definedName>
    <definedName name="CGSold">#REF!</definedName>
    <definedName name="CGSoldAS">#REF!</definedName>
    <definedName name="CGTUJ">#REF!</definedName>
    <definedName name="CH">#REF!</definedName>
    <definedName name="chapoint">#REF!</definedName>
    <definedName name="CHART" localSheetId="13">#REF!</definedName>
    <definedName name="CHART" localSheetId="10">#REF!</definedName>
    <definedName name="CHART" localSheetId="12">#REF!</definedName>
    <definedName name="CHART" localSheetId="15">#REF!</definedName>
    <definedName name="CHART" localSheetId="11">#REF!</definedName>
    <definedName name="CHART" localSheetId="14">#REF!</definedName>
    <definedName name="CHART" localSheetId="7">#REF!</definedName>
    <definedName name="CHART" localSheetId="4">#REF!</definedName>
    <definedName name="CHART" localSheetId="6">#REF!</definedName>
    <definedName name="CHART" localSheetId="9">#REF!</definedName>
    <definedName name="CHART" localSheetId="5">#REF!</definedName>
    <definedName name="CHART" localSheetId="8">#REF!</definedName>
    <definedName name="CHART" localSheetId="3">#REF!</definedName>
    <definedName name="CHART" localSheetId="2">#REF!</definedName>
    <definedName name="CHART">#REF!</definedName>
    <definedName name="CHATR" localSheetId="13">#REF!</definedName>
    <definedName name="CHATR" localSheetId="10">#REF!</definedName>
    <definedName name="CHATR" localSheetId="12">#REF!</definedName>
    <definedName name="CHATR" localSheetId="15">#REF!</definedName>
    <definedName name="CHATR" localSheetId="11">#REF!</definedName>
    <definedName name="CHATR" localSheetId="14">#REF!</definedName>
    <definedName name="CHATR" localSheetId="7">#REF!</definedName>
    <definedName name="CHATR" localSheetId="4">#REF!</definedName>
    <definedName name="CHATR" localSheetId="6">#REF!</definedName>
    <definedName name="CHATR" localSheetId="9">#REF!</definedName>
    <definedName name="CHATR" localSheetId="5">#REF!</definedName>
    <definedName name="CHATR" localSheetId="8">#REF!</definedName>
    <definedName name="CHATR" localSheetId="3">#REF!</definedName>
    <definedName name="CHATR" localSheetId="2">#REF!</definedName>
    <definedName name="CHATR">#REF!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_phi_OM">#REF!</definedName>
    <definedName name="chi_tiÕt_vËt_liÖu___nh_n_c_ng___m_y_thi_c_ng">#REF!</definedName>
    <definedName name="choi" localSheetId="13" hidden="1">{#N/A,#N/A,FALSE,"Australien";#N/A,#N/A,FALSE,"Birmingham";#N/A,#N/A,FALSE,"Brasilien";#N/A,#N/A,FALSE,"Prag";#N/A,#N/A,FALSE,"Spanien";#N/A,#N/A,FALSE,"Malaysia ( Com)";#N/A,#N/A,FALSE,"Malaysia (Instr)"}</definedName>
    <definedName name="choi" localSheetId="10" hidden="1">{#N/A,#N/A,FALSE,"Australien";#N/A,#N/A,FALSE,"Birmingham";#N/A,#N/A,FALSE,"Brasilien";#N/A,#N/A,FALSE,"Prag";#N/A,#N/A,FALSE,"Spanien";#N/A,#N/A,FALSE,"Malaysia ( Com)";#N/A,#N/A,FALSE,"Malaysia (Instr)"}</definedName>
    <definedName name="choi" localSheetId="12" hidden="1">{#N/A,#N/A,FALSE,"Australien";#N/A,#N/A,FALSE,"Birmingham";#N/A,#N/A,FALSE,"Brasilien";#N/A,#N/A,FALSE,"Prag";#N/A,#N/A,FALSE,"Spanien";#N/A,#N/A,FALSE,"Malaysia ( Com)";#N/A,#N/A,FALSE,"Malaysia (Instr)"}</definedName>
    <definedName name="choi" localSheetId="15" hidden="1">{#N/A,#N/A,FALSE,"Australien";#N/A,#N/A,FALSE,"Birmingham";#N/A,#N/A,FALSE,"Brasilien";#N/A,#N/A,FALSE,"Prag";#N/A,#N/A,FALSE,"Spanien";#N/A,#N/A,FALSE,"Malaysia ( Com)";#N/A,#N/A,FALSE,"Malaysia (Instr)"}</definedName>
    <definedName name="choi" localSheetId="11" hidden="1">{#N/A,#N/A,FALSE,"Australien";#N/A,#N/A,FALSE,"Birmingham";#N/A,#N/A,FALSE,"Brasilien";#N/A,#N/A,FALSE,"Prag";#N/A,#N/A,FALSE,"Spanien";#N/A,#N/A,FALSE,"Malaysia ( Com)";#N/A,#N/A,FALSE,"Malaysia (Instr)"}</definedName>
    <definedName name="choi" localSheetId="14" hidden="1">{#N/A,#N/A,FALSE,"Australien";#N/A,#N/A,FALSE,"Birmingham";#N/A,#N/A,FALSE,"Brasilien";#N/A,#N/A,FALSE,"Prag";#N/A,#N/A,FALSE,"Spanien";#N/A,#N/A,FALSE,"Malaysia ( Com)";#N/A,#N/A,FALSE,"Malaysia (Instr)"}</definedName>
    <definedName name="choi" localSheetId="7" hidden="1">{#N/A,#N/A,FALSE,"Australien";#N/A,#N/A,FALSE,"Birmingham";#N/A,#N/A,FALSE,"Brasilien";#N/A,#N/A,FALSE,"Prag";#N/A,#N/A,FALSE,"Spanien";#N/A,#N/A,FALSE,"Malaysia ( Com)";#N/A,#N/A,FALSE,"Malaysia (Instr)"}</definedName>
    <definedName name="choi" localSheetId="4" hidden="1">{#N/A,#N/A,FALSE,"Australien";#N/A,#N/A,FALSE,"Birmingham";#N/A,#N/A,FALSE,"Brasilien";#N/A,#N/A,FALSE,"Prag";#N/A,#N/A,FALSE,"Spanien";#N/A,#N/A,FALSE,"Malaysia ( Com)";#N/A,#N/A,FALSE,"Malaysia (Instr)"}</definedName>
    <definedName name="choi" localSheetId="6" hidden="1">{#N/A,#N/A,FALSE,"Australien";#N/A,#N/A,FALSE,"Birmingham";#N/A,#N/A,FALSE,"Brasilien";#N/A,#N/A,FALSE,"Prag";#N/A,#N/A,FALSE,"Spanien";#N/A,#N/A,FALSE,"Malaysia ( Com)";#N/A,#N/A,FALSE,"Malaysia (Instr)"}</definedName>
    <definedName name="choi" localSheetId="9" hidden="1">{#N/A,#N/A,FALSE,"Australien";#N/A,#N/A,FALSE,"Birmingham";#N/A,#N/A,FALSE,"Brasilien";#N/A,#N/A,FALSE,"Prag";#N/A,#N/A,FALSE,"Spanien";#N/A,#N/A,FALSE,"Malaysia ( Com)";#N/A,#N/A,FALSE,"Malaysia (Instr)"}</definedName>
    <definedName name="choi" localSheetId="5" hidden="1">{#N/A,#N/A,FALSE,"Australien";#N/A,#N/A,FALSE,"Birmingham";#N/A,#N/A,FALSE,"Brasilien";#N/A,#N/A,FALSE,"Prag";#N/A,#N/A,FALSE,"Spanien";#N/A,#N/A,FALSE,"Malaysia ( Com)";#N/A,#N/A,FALSE,"Malaysia (Instr)"}</definedName>
    <definedName name="choi" localSheetId="8" hidden="1">{#N/A,#N/A,FALSE,"Australien";#N/A,#N/A,FALSE,"Birmingham";#N/A,#N/A,FALSE,"Brasilien";#N/A,#N/A,FALSE,"Prag";#N/A,#N/A,FALSE,"Spanien";#N/A,#N/A,FALSE,"Malaysia ( Com)";#N/A,#N/A,FALSE,"Malaysia (Instr)"}</definedName>
    <definedName name="choi" localSheetId="3" hidden="1">{#N/A,#N/A,FALSE,"Australien";#N/A,#N/A,FALSE,"Birmingham";#N/A,#N/A,FALSE,"Brasilien";#N/A,#N/A,FALSE,"Prag";#N/A,#N/A,FALSE,"Spanien";#N/A,#N/A,FALSE,"Malaysia ( Com)";#N/A,#N/A,FALSE,"Malaysia (Instr)"}</definedName>
    <definedName name="choi" localSheetId="2" hidden="1">{#N/A,#N/A,FALSE,"Australien";#N/A,#N/A,FALSE,"Birmingham";#N/A,#N/A,FALSE,"Brasilien";#N/A,#N/A,FALSE,"Prag";#N/A,#N/A,FALSE,"Spanien";#N/A,#N/A,FALSE,"Malaysia ( Com)";#N/A,#N/A,FALSE,"Malaysia (Instr)"}</definedName>
    <definedName name="choi" localSheetId="1" hidden="1">{#N/A,#N/A,FALSE,"Australien";#N/A,#N/A,FALSE,"Birmingham";#N/A,#N/A,FALSE,"Brasilien";#N/A,#N/A,FALSE,"Prag";#N/A,#N/A,FALSE,"Spanien";#N/A,#N/A,FALSE,"Malaysia ( Com)";#N/A,#N/A,FALSE,"Malaysia (Instr)"}</definedName>
    <definedName name="choi" hidden="1">{#N/A,#N/A,FALSE,"Australien";#N/A,#N/A,FALSE,"Birmingham";#N/A,#N/A,FALSE,"Brasilien";#N/A,#N/A,FALSE,"Prag";#N/A,#N/A,FALSE,"Spanien";#N/A,#N/A,FALSE,"Malaysia ( Com)";#N/A,#N/A,FALSE,"Malaysia (Instr)"}</definedName>
    <definedName name="chon" localSheetId="13">#REF!</definedName>
    <definedName name="chon" localSheetId="10">#REF!</definedName>
    <definedName name="chon" localSheetId="12">#REF!</definedName>
    <definedName name="chon" localSheetId="15">#REF!</definedName>
    <definedName name="chon" localSheetId="11">#REF!</definedName>
    <definedName name="chon" localSheetId="14">#REF!</definedName>
    <definedName name="chon" localSheetId="7">#REF!</definedName>
    <definedName name="chon" localSheetId="4">#REF!</definedName>
    <definedName name="chon" localSheetId="6">#REF!</definedName>
    <definedName name="chon" localSheetId="9">#REF!</definedName>
    <definedName name="chon" localSheetId="5">#REF!</definedName>
    <definedName name="chon" localSheetId="8">#REF!</definedName>
    <definedName name="chon">#REF!</definedName>
    <definedName name="chon1" localSheetId="3">#REF!</definedName>
    <definedName name="chon1" localSheetId="2">#REF!</definedName>
    <definedName name="chon1">#REF!</definedName>
    <definedName name="chon2">#REF!</definedName>
    <definedName name="chon3">#REF!</definedName>
    <definedName name="CHULDO">#N/A</definedName>
    <definedName name="CHULDOIL">#N/A</definedName>
    <definedName name="chung">66</definedName>
    <definedName name="ci" localSheetId="13" hidden="1">{#N/A,#N/A,FALSE,"단축1";#N/A,#N/A,FALSE,"단축2";#N/A,#N/A,FALSE,"단축3";#N/A,#N/A,FALSE,"장축";#N/A,#N/A,FALSE,"4WD"}</definedName>
    <definedName name="ci" localSheetId="10" hidden="1">{#N/A,#N/A,FALSE,"단축1";#N/A,#N/A,FALSE,"단축2";#N/A,#N/A,FALSE,"단축3";#N/A,#N/A,FALSE,"장축";#N/A,#N/A,FALSE,"4WD"}</definedName>
    <definedName name="ci" localSheetId="12" hidden="1">{#N/A,#N/A,FALSE,"단축1";#N/A,#N/A,FALSE,"단축2";#N/A,#N/A,FALSE,"단축3";#N/A,#N/A,FALSE,"장축";#N/A,#N/A,FALSE,"4WD"}</definedName>
    <definedName name="ci" localSheetId="15" hidden="1">{#N/A,#N/A,FALSE,"단축1";#N/A,#N/A,FALSE,"단축2";#N/A,#N/A,FALSE,"단축3";#N/A,#N/A,FALSE,"장축";#N/A,#N/A,FALSE,"4WD"}</definedName>
    <definedName name="ci" localSheetId="11" hidden="1">{#N/A,#N/A,FALSE,"단축1";#N/A,#N/A,FALSE,"단축2";#N/A,#N/A,FALSE,"단축3";#N/A,#N/A,FALSE,"장축";#N/A,#N/A,FALSE,"4WD"}</definedName>
    <definedName name="ci" localSheetId="14" hidden="1">{#N/A,#N/A,FALSE,"단축1";#N/A,#N/A,FALSE,"단축2";#N/A,#N/A,FALSE,"단축3";#N/A,#N/A,FALSE,"장축";#N/A,#N/A,FALSE,"4WD"}</definedName>
    <definedName name="ci" localSheetId="7" hidden="1">{#N/A,#N/A,FALSE,"단축1";#N/A,#N/A,FALSE,"단축2";#N/A,#N/A,FALSE,"단축3";#N/A,#N/A,FALSE,"장축";#N/A,#N/A,FALSE,"4WD"}</definedName>
    <definedName name="ci" localSheetId="4" hidden="1">{#N/A,#N/A,FALSE,"단축1";#N/A,#N/A,FALSE,"단축2";#N/A,#N/A,FALSE,"단축3";#N/A,#N/A,FALSE,"장축";#N/A,#N/A,FALSE,"4WD"}</definedName>
    <definedName name="ci" localSheetId="6" hidden="1">{#N/A,#N/A,FALSE,"단축1";#N/A,#N/A,FALSE,"단축2";#N/A,#N/A,FALSE,"단축3";#N/A,#N/A,FALSE,"장축";#N/A,#N/A,FALSE,"4WD"}</definedName>
    <definedName name="ci" localSheetId="9" hidden="1">{#N/A,#N/A,FALSE,"단축1";#N/A,#N/A,FALSE,"단축2";#N/A,#N/A,FALSE,"단축3";#N/A,#N/A,FALSE,"장축";#N/A,#N/A,FALSE,"4WD"}</definedName>
    <definedName name="ci" localSheetId="5" hidden="1">{#N/A,#N/A,FALSE,"단축1";#N/A,#N/A,FALSE,"단축2";#N/A,#N/A,FALSE,"단축3";#N/A,#N/A,FALSE,"장축";#N/A,#N/A,FALSE,"4WD"}</definedName>
    <definedName name="ci" localSheetId="8" hidden="1">{#N/A,#N/A,FALSE,"단축1";#N/A,#N/A,FALSE,"단축2";#N/A,#N/A,FALSE,"단축3";#N/A,#N/A,FALSE,"장축";#N/A,#N/A,FALSE,"4WD"}</definedName>
    <definedName name="ci" localSheetId="3"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hidden="1">{#N/A,#N/A,FALSE,"단축1";#N/A,#N/A,FALSE,"단축2";#N/A,#N/A,FALSE,"단축3";#N/A,#N/A,FALSE,"장축";#N/A,#N/A,FALSE,"4WD"}</definedName>
    <definedName name="CJAQN">#N/A</definedName>
    <definedName name="CK" localSheetId="3">#REF!</definedName>
    <definedName name="CK" localSheetId="2">#REF!</definedName>
    <definedName name="CK">#REF!</definedName>
    <definedName name="ckc">#N/A</definedName>
    <definedName name="CLAIM">3</definedName>
    <definedName name="Claim이력_MCR19_23차">#N/A</definedName>
    <definedName name="Claim이력_내수내자">#N/A</definedName>
    <definedName name="Claim이력_내수내자6">#N/A</definedName>
    <definedName name="Claim이력_내수내자7">#N/A</definedName>
    <definedName name="Claim이력_수출내자" localSheetId="13">#REF!</definedName>
    <definedName name="Claim이력_수출내자" localSheetId="10">#REF!</definedName>
    <definedName name="Claim이력_수출내자" localSheetId="12">#REF!</definedName>
    <definedName name="Claim이력_수출내자" localSheetId="15">#REF!</definedName>
    <definedName name="Claim이력_수출내자" localSheetId="11">#REF!</definedName>
    <definedName name="Claim이력_수출내자" localSheetId="14">#REF!</definedName>
    <definedName name="Claim이력_수출내자" localSheetId="7">#REF!</definedName>
    <definedName name="Claim이력_수출내자" localSheetId="4">#REF!</definedName>
    <definedName name="Claim이력_수출내자" localSheetId="6">#REF!</definedName>
    <definedName name="Claim이력_수출내자" localSheetId="9">#REF!</definedName>
    <definedName name="Claim이력_수출내자" localSheetId="5">#REF!</definedName>
    <definedName name="Claim이력_수출내자" localSheetId="8">#REF!</definedName>
    <definedName name="Claim이력_수출내자" localSheetId="3">#REF!</definedName>
    <definedName name="Claim이력_수출내자" localSheetId="2">#REF!</definedName>
    <definedName name="Claim이력_수출내자">#REF!</definedName>
    <definedName name="Claim이력내수내자" localSheetId="13">#REF!</definedName>
    <definedName name="Claim이력내수내자" localSheetId="10">#REF!</definedName>
    <definedName name="Claim이력내수내자" localSheetId="12">#REF!</definedName>
    <definedName name="Claim이력내수내자" localSheetId="15">#REF!</definedName>
    <definedName name="Claim이력내수내자" localSheetId="11">#REF!</definedName>
    <definedName name="Claim이력내수내자" localSheetId="14">#REF!</definedName>
    <definedName name="Claim이력내수내자" localSheetId="7">#REF!</definedName>
    <definedName name="Claim이력내수내자" localSheetId="4">#REF!</definedName>
    <definedName name="Claim이력내수내자" localSheetId="6">#REF!</definedName>
    <definedName name="Claim이력내수내자" localSheetId="9">#REF!</definedName>
    <definedName name="Claim이력내수내자" localSheetId="5">#REF!</definedName>
    <definedName name="Claim이력내수내자" localSheetId="8">#REF!</definedName>
    <definedName name="Claim이력내수내자" localSheetId="3">#REF!</definedName>
    <definedName name="Claim이력내수내자" localSheetId="2">#REF!</definedName>
    <definedName name="Claim이력내수내자">#REF!</definedName>
    <definedName name="clamp">#REF!</definedName>
    <definedName name="CLDLRTDK" localSheetId="13">#REF!</definedName>
    <definedName name="CLDLRTDK" localSheetId="10">#REF!</definedName>
    <definedName name="CLDLRTDK" localSheetId="12">#REF!</definedName>
    <definedName name="CLDLRTDK" localSheetId="15">#REF!</definedName>
    <definedName name="CLDLRTDK" localSheetId="11">#REF!</definedName>
    <definedName name="CLDLRTDK" localSheetId="14">#REF!</definedName>
    <definedName name="CLDLRTDK" localSheetId="7">#REF!</definedName>
    <definedName name="CLDLRTDK" localSheetId="4">#REF!</definedName>
    <definedName name="CLDLRTDK" localSheetId="6">#REF!</definedName>
    <definedName name="CLDLRTDK" localSheetId="9">#REF!</definedName>
    <definedName name="CLDLRTDK" localSheetId="5">#REF!</definedName>
    <definedName name="CLDLRTDK" localSheetId="8">#REF!</definedName>
    <definedName name="CLDLRTDK" localSheetId="3">#REF!</definedName>
    <definedName name="CLDLRTDK" localSheetId="2">#REF!</definedName>
    <definedName name="CLDLRTDK">#REF!</definedName>
    <definedName name="clip">#REF!</definedName>
    <definedName name="CLVC3">0.1</definedName>
    <definedName name="CLVCTB" localSheetId="13">#REF!</definedName>
    <definedName name="CLVCTB" localSheetId="10">#REF!</definedName>
    <definedName name="CLVCTB" localSheetId="12">#REF!</definedName>
    <definedName name="CLVCTB" localSheetId="15">#REF!</definedName>
    <definedName name="CLVCTB" localSheetId="11">#REF!</definedName>
    <definedName name="CLVCTB" localSheetId="14">#REF!</definedName>
    <definedName name="CLVCTB" localSheetId="7">#REF!</definedName>
    <definedName name="CLVCTB" localSheetId="4">#REF!</definedName>
    <definedName name="CLVCTB" localSheetId="6">#REF!</definedName>
    <definedName name="CLVCTB" localSheetId="9">#REF!</definedName>
    <definedName name="CLVCTB" localSheetId="5">#REF!</definedName>
    <definedName name="CLVCTB" localSheetId="8">#REF!</definedName>
    <definedName name="CLVCTB">#REF!</definedName>
    <definedName name="CLVL" localSheetId="3">#REF!</definedName>
    <definedName name="CLVL" localSheetId="2">#REF!</definedName>
    <definedName name="CLVL">#REF!</definedName>
    <definedName name="cmbLOT" localSheetId="13">#REF!</definedName>
    <definedName name="cmbLOT" localSheetId="10">#REF!</definedName>
    <definedName name="cmbLOT" localSheetId="12">#REF!</definedName>
    <definedName name="cmbLOT" localSheetId="15">#REF!</definedName>
    <definedName name="cmbLOT" localSheetId="11">#REF!</definedName>
    <definedName name="cmbLOT" localSheetId="14">#REF!</definedName>
    <definedName name="cmbLOT" localSheetId="7">#REF!</definedName>
    <definedName name="cmbLOT" localSheetId="4">#REF!</definedName>
    <definedName name="cmbLOT" localSheetId="6">#REF!</definedName>
    <definedName name="cmbLOT" localSheetId="9">#REF!</definedName>
    <definedName name="cmbLOT" localSheetId="5">#REF!</definedName>
    <definedName name="cmbLOT" localSheetId="8">#REF!</definedName>
    <definedName name="cmbLOT" localSheetId="3">#REF!</definedName>
    <definedName name="cmbLOT" localSheetId="2">#REF!</definedName>
    <definedName name="cmbLOT">#REF!</definedName>
    <definedName name="cmb차종" localSheetId="13">#REF!</definedName>
    <definedName name="cmb차종" localSheetId="10">#REF!</definedName>
    <definedName name="cmb차종" localSheetId="12">#REF!</definedName>
    <definedName name="cmb차종" localSheetId="15">#REF!</definedName>
    <definedName name="cmb차종" localSheetId="11">#REF!</definedName>
    <definedName name="cmb차종" localSheetId="14">#REF!</definedName>
    <definedName name="cmb차종" localSheetId="7">#REF!</definedName>
    <definedName name="cmb차종" localSheetId="4">#REF!</definedName>
    <definedName name="cmb차종" localSheetId="6">#REF!</definedName>
    <definedName name="cmb차종" localSheetId="9">#REF!</definedName>
    <definedName name="cmb차종" localSheetId="5">#REF!</definedName>
    <definedName name="cmb차종" localSheetId="8">#REF!</definedName>
    <definedName name="cmb차종" localSheetId="3">#REF!</definedName>
    <definedName name="cmb차종" localSheetId="2">#REF!</definedName>
    <definedName name="cmb차종">#REF!</definedName>
    <definedName name="cn">#REF!</definedName>
    <definedName name="CNC">#REF!</definedName>
    <definedName name="CND">#REF!</definedName>
    <definedName name="cne">#REF!</definedName>
    <definedName name="CNG">#REF!</definedName>
    <definedName name="Co">#REF!</definedName>
    <definedName name="co.">#REF!</definedName>
    <definedName name="co..">#REF!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C_1.2">#REF!</definedName>
    <definedName name="Coc_2m">#REF!</definedName>
    <definedName name="ⓒoⓒ¡A¡iA" localSheetId="13">#REF!</definedName>
    <definedName name="ⓒoⓒ¡A¡iA" localSheetId="10">#REF!</definedName>
    <definedName name="ⓒoⓒ¡A¡iA" localSheetId="12">#REF!</definedName>
    <definedName name="ⓒoⓒ¡A¡iA" localSheetId="15">#REF!</definedName>
    <definedName name="ⓒoⓒ¡A¡iA" localSheetId="11">#REF!</definedName>
    <definedName name="ⓒoⓒ¡A¡iA" localSheetId="14">#REF!</definedName>
    <definedName name="ⓒoⓒ¡A¡iA" localSheetId="7">#REF!</definedName>
    <definedName name="ⓒoⓒ¡A¡iA" localSheetId="4">#REF!</definedName>
    <definedName name="ⓒoⓒ¡A¡iA" localSheetId="6">#REF!</definedName>
    <definedName name="ⓒoⓒ¡A¡iA" localSheetId="9">#REF!</definedName>
    <definedName name="ⓒoⓒ¡A¡iA" localSheetId="5">#REF!</definedName>
    <definedName name="ⓒoⓒ¡A¡iA" localSheetId="8">#REF!</definedName>
    <definedName name="ⓒoⓒ¡A¡iA" localSheetId="3">#REF!</definedName>
    <definedName name="ⓒoⓒ¡A¡iA" localSheetId="2">#REF!</definedName>
    <definedName name="ⓒoⓒ¡A¡iA">#REF!</definedName>
    <definedName name="ⓒoⓒ¡A¡iB" localSheetId="13">#REF!</definedName>
    <definedName name="ⓒoⓒ¡A¡iB" localSheetId="10">#REF!</definedName>
    <definedName name="ⓒoⓒ¡A¡iB" localSheetId="12">#REF!</definedName>
    <definedName name="ⓒoⓒ¡A¡iB" localSheetId="15">#REF!</definedName>
    <definedName name="ⓒoⓒ¡A¡iB" localSheetId="11">#REF!</definedName>
    <definedName name="ⓒoⓒ¡A¡iB" localSheetId="14">#REF!</definedName>
    <definedName name="ⓒoⓒ¡A¡iB" localSheetId="7">#REF!</definedName>
    <definedName name="ⓒoⓒ¡A¡iB" localSheetId="4">#REF!</definedName>
    <definedName name="ⓒoⓒ¡A¡iB" localSheetId="6">#REF!</definedName>
    <definedName name="ⓒoⓒ¡A¡iB" localSheetId="9">#REF!</definedName>
    <definedName name="ⓒoⓒ¡A¡iB" localSheetId="5">#REF!</definedName>
    <definedName name="ⓒoⓒ¡A¡iB" localSheetId="8">#REF!</definedName>
    <definedName name="ⓒoⓒ¡A¡iB" localSheetId="3">#REF!</definedName>
    <definedName name="ⓒoⓒ¡A¡iB" localSheetId="2">#REF!</definedName>
    <definedName name="ⓒoⓒ¡A¡iB">#REF!</definedName>
    <definedName name="ⓒøⓒ÷¡¾O¨uR" localSheetId="13">#REF!</definedName>
    <definedName name="ⓒøⓒ÷¡¾O¨uR" localSheetId="10">#REF!</definedName>
    <definedName name="ⓒøⓒ÷¡¾O¨uR" localSheetId="12">#REF!</definedName>
    <definedName name="ⓒøⓒ÷¡¾O¨uR" localSheetId="15">#REF!</definedName>
    <definedName name="ⓒøⓒ÷¡¾O¨uR" localSheetId="11">#REF!</definedName>
    <definedName name="ⓒøⓒ÷¡¾O¨uR" localSheetId="14">#REF!</definedName>
    <definedName name="ⓒøⓒ÷¡¾O¨uR" localSheetId="7">#REF!</definedName>
    <definedName name="ⓒøⓒ÷¡¾O¨uR" localSheetId="4">#REF!</definedName>
    <definedName name="ⓒøⓒ÷¡¾O¨uR" localSheetId="6">#REF!</definedName>
    <definedName name="ⓒøⓒ÷¡¾O¨uR" localSheetId="9">#REF!</definedName>
    <definedName name="ⓒøⓒ÷¡¾O¨uR" localSheetId="5">#REF!</definedName>
    <definedName name="ⓒøⓒ÷¡¾O¨uR" localSheetId="8">#REF!</definedName>
    <definedName name="ⓒøⓒ÷¡¾O¨uR" localSheetId="3">#REF!</definedName>
    <definedName name="ⓒøⓒ÷¡¾O¨uR" localSheetId="2">#REF!</definedName>
    <definedName name="ⓒøⓒ÷¡¾O¨uR">#REF!</definedName>
    <definedName name="ⓒoⓒ￢" localSheetId="13">#REF!</definedName>
    <definedName name="ⓒoⓒ￢" localSheetId="10">#REF!</definedName>
    <definedName name="ⓒoⓒ￢" localSheetId="12">#REF!</definedName>
    <definedName name="ⓒoⓒ￢" localSheetId="15">#REF!</definedName>
    <definedName name="ⓒoⓒ￢" localSheetId="11">#REF!</definedName>
    <definedName name="ⓒoⓒ￢" localSheetId="14">#REF!</definedName>
    <definedName name="ⓒoⓒ￢" localSheetId="7">#REF!</definedName>
    <definedName name="ⓒoⓒ￢" localSheetId="4">#REF!</definedName>
    <definedName name="ⓒoⓒ￢" localSheetId="6">#REF!</definedName>
    <definedName name="ⓒoⓒ￢" localSheetId="9">#REF!</definedName>
    <definedName name="ⓒoⓒ￢" localSheetId="5">#REF!</definedName>
    <definedName name="ⓒoⓒ￢" localSheetId="8">#REF!</definedName>
    <definedName name="ⓒoⓒ￢" localSheetId="3">#REF!</definedName>
    <definedName name="ⓒoⓒ￢" localSheetId="2">#REF!</definedName>
    <definedName name="ⓒoⓒ￢">#REF!</definedName>
    <definedName name="cocbtct">#REF!</definedName>
    <definedName name="cocot">#REF!</definedName>
    <definedName name="cocott">#REF!</definedName>
    <definedName name="cocvt">#REF!</definedName>
    <definedName name="CODD" localSheetId="13">#REF!</definedName>
    <definedName name="CODD" localSheetId="10">#REF!</definedName>
    <definedName name="CODD" localSheetId="12">#REF!</definedName>
    <definedName name="CODD" localSheetId="15">#REF!</definedName>
    <definedName name="CODD" localSheetId="11">#REF!</definedName>
    <definedName name="CODD" localSheetId="14">#REF!</definedName>
    <definedName name="CODD" localSheetId="7">#REF!</definedName>
    <definedName name="CODD" localSheetId="4">#REF!</definedName>
    <definedName name="CODD" localSheetId="6">#REF!</definedName>
    <definedName name="CODD" localSheetId="9">#REF!</definedName>
    <definedName name="CODD" localSheetId="5">#REF!</definedName>
    <definedName name="CODD" localSheetId="8">#REF!</definedName>
    <definedName name="CODD" localSheetId="3">#REF!</definedName>
    <definedName name="CODD" localSheetId="2">#REF!</definedName>
    <definedName name="CODD">#REF!</definedName>
    <definedName name="CODE" localSheetId="13">#REF!</definedName>
    <definedName name="CODE" localSheetId="10">#REF!</definedName>
    <definedName name="CODE" localSheetId="12">#REF!</definedName>
    <definedName name="CODE" localSheetId="15">#REF!</definedName>
    <definedName name="CODE" localSheetId="11">#REF!</definedName>
    <definedName name="CODE" localSheetId="14">#REF!</definedName>
    <definedName name="CODE" localSheetId="7">#REF!</definedName>
    <definedName name="CODE" localSheetId="4">#REF!</definedName>
    <definedName name="CODE" localSheetId="6">#REF!</definedName>
    <definedName name="CODE" localSheetId="9">#REF!</definedName>
    <definedName name="CODE" localSheetId="5">#REF!</definedName>
    <definedName name="CODE" localSheetId="8">#REF!</definedName>
    <definedName name="CODE" localSheetId="3">#REF!</definedName>
    <definedName name="CODE" localSheetId="2">#REF!</definedName>
    <definedName name="CODE">#REF!</definedName>
    <definedName name="CODE1" localSheetId="13">#REF!</definedName>
    <definedName name="CODE1" localSheetId="10">#REF!</definedName>
    <definedName name="CODE1" localSheetId="12">#REF!</definedName>
    <definedName name="CODE1" localSheetId="15">#REF!</definedName>
    <definedName name="CODE1" localSheetId="11">#REF!</definedName>
    <definedName name="CODE1" localSheetId="14">#REF!</definedName>
    <definedName name="CODE1" localSheetId="7">#REF!</definedName>
    <definedName name="CODE1" localSheetId="4">#REF!</definedName>
    <definedName name="CODE1" localSheetId="6">#REF!</definedName>
    <definedName name="CODE1" localSheetId="9">#REF!</definedName>
    <definedName name="CODE1" localSheetId="5">#REF!</definedName>
    <definedName name="CODE1" localSheetId="8">#REF!</definedName>
    <definedName name="CODE1" localSheetId="3">#REF!</definedName>
    <definedName name="CODE1" localSheetId="2">#REF!</definedName>
    <definedName name="CODE1">#REF!</definedName>
    <definedName name="CODE10" localSheetId="13">#REF!</definedName>
    <definedName name="CODE10" localSheetId="10">#REF!</definedName>
    <definedName name="CODE10" localSheetId="12">#REF!</definedName>
    <definedName name="CODE10" localSheetId="15">#REF!</definedName>
    <definedName name="CODE10" localSheetId="11">#REF!</definedName>
    <definedName name="CODE10" localSheetId="14">#REF!</definedName>
    <definedName name="CODE10" localSheetId="7">#REF!</definedName>
    <definedName name="CODE10" localSheetId="4">#REF!</definedName>
    <definedName name="CODE10" localSheetId="6">#REF!</definedName>
    <definedName name="CODE10" localSheetId="9">#REF!</definedName>
    <definedName name="CODE10" localSheetId="5">#REF!</definedName>
    <definedName name="CODE10" localSheetId="8">#REF!</definedName>
    <definedName name="CODE10" localSheetId="3">#REF!</definedName>
    <definedName name="CODE10" localSheetId="2">#REF!</definedName>
    <definedName name="CODE10">#REF!</definedName>
    <definedName name="CODE2" localSheetId="13">#REF!</definedName>
    <definedName name="CODE2" localSheetId="10">#REF!</definedName>
    <definedName name="CODE2" localSheetId="12">#REF!</definedName>
    <definedName name="CODE2" localSheetId="15">#REF!</definedName>
    <definedName name="CODE2" localSheetId="11">#REF!</definedName>
    <definedName name="CODE2" localSheetId="14">#REF!</definedName>
    <definedName name="CODE2" localSheetId="7">#REF!</definedName>
    <definedName name="CODE2" localSheetId="4">#REF!</definedName>
    <definedName name="CODE2" localSheetId="6">#REF!</definedName>
    <definedName name="CODE2" localSheetId="9">#REF!</definedName>
    <definedName name="CODE2" localSheetId="5">#REF!</definedName>
    <definedName name="CODE2" localSheetId="8">#REF!</definedName>
    <definedName name="CODE2" localSheetId="3">#REF!</definedName>
    <definedName name="CODE2" localSheetId="2">#REF!</definedName>
    <definedName name="CODE2">#REF!</definedName>
    <definedName name="CODE3" localSheetId="13">#REF!</definedName>
    <definedName name="CODE3" localSheetId="10">#REF!</definedName>
    <definedName name="CODE3" localSheetId="12">#REF!</definedName>
    <definedName name="CODE3" localSheetId="15">#REF!</definedName>
    <definedName name="CODE3" localSheetId="11">#REF!</definedName>
    <definedName name="CODE3" localSheetId="14">#REF!</definedName>
    <definedName name="CODE3" localSheetId="7">#REF!</definedName>
    <definedName name="CODE3" localSheetId="4">#REF!</definedName>
    <definedName name="CODE3" localSheetId="6">#REF!</definedName>
    <definedName name="CODE3" localSheetId="9">#REF!</definedName>
    <definedName name="CODE3" localSheetId="5">#REF!</definedName>
    <definedName name="CODE3" localSheetId="8">#REF!</definedName>
    <definedName name="CODE3" localSheetId="3">#REF!</definedName>
    <definedName name="CODE3" localSheetId="2">#REF!</definedName>
    <definedName name="CODE3">#REF!</definedName>
    <definedName name="CODE4" localSheetId="13">#REF!</definedName>
    <definedName name="CODE4" localSheetId="10">#REF!</definedName>
    <definedName name="CODE4" localSheetId="12">#REF!</definedName>
    <definedName name="CODE4" localSheetId="15">#REF!</definedName>
    <definedName name="CODE4" localSheetId="11">#REF!</definedName>
    <definedName name="CODE4" localSheetId="14">#REF!</definedName>
    <definedName name="CODE4" localSheetId="7">#REF!</definedName>
    <definedName name="CODE4" localSheetId="4">#REF!</definedName>
    <definedName name="CODE4" localSheetId="6">#REF!</definedName>
    <definedName name="CODE4" localSheetId="9">#REF!</definedName>
    <definedName name="CODE4" localSheetId="5">#REF!</definedName>
    <definedName name="CODE4" localSheetId="8">#REF!</definedName>
    <definedName name="CODE4" localSheetId="3">#REF!</definedName>
    <definedName name="CODE4" localSheetId="2">#REF!</definedName>
    <definedName name="CODE4">#REF!</definedName>
    <definedName name="CODE5" localSheetId="13">#REF!</definedName>
    <definedName name="CODE5" localSheetId="10">#REF!</definedName>
    <definedName name="CODE5" localSheetId="12">#REF!</definedName>
    <definedName name="CODE5" localSheetId="15">#REF!</definedName>
    <definedName name="CODE5" localSheetId="11">#REF!</definedName>
    <definedName name="CODE5" localSheetId="14">#REF!</definedName>
    <definedName name="CODE5" localSheetId="7">#REF!</definedName>
    <definedName name="CODE5" localSheetId="4">#REF!</definedName>
    <definedName name="CODE5" localSheetId="6">#REF!</definedName>
    <definedName name="CODE5" localSheetId="9">#REF!</definedName>
    <definedName name="CODE5" localSheetId="5">#REF!</definedName>
    <definedName name="CODE5" localSheetId="8">#REF!</definedName>
    <definedName name="CODE5" localSheetId="3">#REF!</definedName>
    <definedName name="CODE5" localSheetId="2">#REF!</definedName>
    <definedName name="CODE5">#REF!</definedName>
    <definedName name="CODE6" localSheetId="13">#REF!</definedName>
    <definedName name="CODE6" localSheetId="10">#REF!</definedName>
    <definedName name="CODE6" localSheetId="12">#REF!</definedName>
    <definedName name="CODE6" localSheetId="15">#REF!</definedName>
    <definedName name="CODE6" localSheetId="11">#REF!</definedName>
    <definedName name="CODE6" localSheetId="14">#REF!</definedName>
    <definedName name="CODE6" localSheetId="7">#REF!</definedName>
    <definedName name="CODE6" localSheetId="4">#REF!</definedName>
    <definedName name="CODE6" localSheetId="6">#REF!</definedName>
    <definedName name="CODE6" localSheetId="9">#REF!</definedName>
    <definedName name="CODE6" localSheetId="5">#REF!</definedName>
    <definedName name="CODE6" localSheetId="8">#REF!</definedName>
    <definedName name="CODE6" localSheetId="3">#REF!</definedName>
    <definedName name="CODE6" localSheetId="2">#REF!</definedName>
    <definedName name="CODE6">#REF!</definedName>
    <definedName name="CODE7" localSheetId="13">#REF!</definedName>
    <definedName name="CODE7" localSheetId="10">#REF!</definedName>
    <definedName name="CODE7" localSheetId="12">#REF!</definedName>
    <definedName name="CODE7" localSheetId="15">#REF!</definedName>
    <definedName name="CODE7" localSheetId="11">#REF!</definedName>
    <definedName name="CODE7" localSheetId="14">#REF!</definedName>
    <definedName name="CODE7" localSheetId="7">#REF!</definedName>
    <definedName name="CODE7" localSheetId="4">#REF!</definedName>
    <definedName name="CODE7" localSheetId="6">#REF!</definedName>
    <definedName name="CODE7" localSheetId="9">#REF!</definedName>
    <definedName name="CODE7" localSheetId="5">#REF!</definedName>
    <definedName name="CODE7" localSheetId="8">#REF!</definedName>
    <definedName name="CODE7" localSheetId="3">#REF!</definedName>
    <definedName name="CODE7" localSheetId="2">#REF!</definedName>
    <definedName name="CODE7">#REF!</definedName>
    <definedName name="CODE8" localSheetId="13">#REF!</definedName>
    <definedName name="CODE8" localSheetId="10">#REF!</definedName>
    <definedName name="CODE8" localSheetId="12">#REF!</definedName>
    <definedName name="CODE8" localSheetId="15">#REF!</definedName>
    <definedName name="CODE8" localSheetId="11">#REF!</definedName>
    <definedName name="CODE8" localSheetId="14">#REF!</definedName>
    <definedName name="CODE8" localSheetId="7">#REF!</definedName>
    <definedName name="CODE8" localSheetId="4">#REF!</definedName>
    <definedName name="CODE8" localSheetId="6">#REF!</definedName>
    <definedName name="CODE8" localSheetId="9">#REF!</definedName>
    <definedName name="CODE8" localSheetId="5">#REF!</definedName>
    <definedName name="CODE8" localSheetId="8">#REF!</definedName>
    <definedName name="CODE8" localSheetId="3">#REF!</definedName>
    <definedName name="CODE8" localSheetId="2">#REF!</definedName>
    <definedName name="CODE8">#REF!</definedName>
    <definedName name="CODE9" localSheetId="13">#REF!</definedName>
    <definedName name="CODE9" localSheetId="10">#REF!</definedName>
    <definedName name="CODE9" localSheetId="12">#REF!</definedName>
    <definedName name="CODE9" localSheetId="15">#REF!</definedName>
    <definedName name="CODE9" localSheetId="11">#REF!</definedName>
    <definedName name="CODE9" localSheetId="14">#REF!</definedName>
    <definedName name="CODE9" localSheetId="7">#REF!</definedName>
    <definedName name="CODE9" localSheetId="4">#REF!</definedName>
    <definedName name="CODE9" localSheetId="6">#REF!</definedName>
    <definedName name="CODE9" localSheetId="9">#REF!</definedName>
    <definedName name="CODE9" localSheetId="5">#REF!</definedName>
    <definedName name="CODE9" localSheetId="8">#REF!</definedName>
    <definedName name="CODE9" localSheetId="3">#REF!</definedName>
    <definedName name="CODE9" localSheetId="2">#REF!</definedName>
    <definedName name="CODE9">#REF!</definedName>
    <definedName name="Cöï_ly_vaän_chuyeãn">#REF!</definedName>
    <definedName name="CÖÏ_LY_VAÄN_CHUYEÅN">#REF!</definedName>
    <definedName name="ⓒoIAO¡Æi" localSheetId="13">#REF!</definedName>
    <definedName name="ⓒoIAO¡Æi" localSheetId="10">#REF!</definedName>
    <definedName name="ⓒoIAO¡Æi" localSheetId="12">#REF!</definedName>
    <definedName name="ⓒoIAO¡Æi" localSheetId="15">#REF!</definedName>
    <definedName name="ⓒoIAO¡Æi" localSheetId="11">#REF!</definedName>
    <definedName name="ⓒoIAO¡Æi" localSheetId="14">#REF!</definedName>
    <definedName name="ⓒoIAO¡Æi" localSheetId="7">#REF!</definedName>
    <definedName name="ⓒoIAO¡Æi" localSheetId="4">#REF!</definedName>
    <definedName name="ⓒoIAO¡Æi" localSheetId="6">#REF!</definedName>
    <definedName name="ⓒoIAO¡Æi" localSheetId="9">#REF!</definedName>
    <definedName name="ⓒoIAO¡Æi" localSheetId="5">#REF!</definedName>
    <definedName name="ⓒoIAO¡Æi" localSheetId="8">#REF!</definedName>
    <definedName name="ⓒoIAO¡Æi" localSheetId="3">#REF!</definedName>
    <definedName name="ⓒoIAO¡Æi" localSheetId="2">#REF!</definedName>
    <definedName name="ⓒoIAO¡Æi">#REF!</definedName>
    <definedName name="COK" localSheetId="13">#REF!</definedName>
    <definedName name="COK" localSheetId="10">#REF!</definedName>
    <definedName name="COK" localSheetId="12">#REF!</definedName>
    <definedName name="COK" localSheetId="15">#REF!</definedName>
    <definedName name="COK" localSheetId="11">#REF!</definedName>
    <definedName name="COK" localSheetId="14">#REF!</definedName>
    <definedName name="COK" localSheetId="7">#REF!</definedName>
    <definedName name="COK" localSheetId="4">#REF!</definedName>
    <definedName name="COK" localSheetId="6">#REF!</definedName>
    <definedName name="COK" localSheetId="9">#REF!</definedName>
    <definedName name="COK" localSheetId="5">#REF!</definedName>
    <definedName name="COK" localSheetId="8">#REF!</definedName>
    <definedName name="COK" localSheetId="3">#REF!</definedName>
    <definedName name="COK" localSheetId="2">#REF!</definedName>
    <definedName name="COK">#REF!</definedName>
    <definedName name="cokhong">#REF!</definedName>
    <definedName name="Colour">#REF!</definedName>
    <definedName name="ColumnTitle1">#REF!</definedName>
    <definedName name="COMMON">#REF!</definedName>
    <definedName name="comong">#REF!</definedName>
    <definedName name="COMPANY_NAME">#REF!</definedName>
    <definedName name="con" localSheetId="13">#REF!</definedName>
    <definedName name="con" localSheetId="10">#REF!</definedName>
    <definedName name="con" localSheetId="12">#REF!</definedName>
    <definedName name="con" localSheetId="15">#REF!</definedName>
    <definedName name="con" localSheetId="11">#REF!</definedName>
    <definedName name="con" localSheetId="14">#REF!</definedName>
    <definedName name="con" localSheetId="7">#REF!</definedName>
    <definedName name="con" localSheetId="4">#REF!</definedName>
    <definedName name="con" localSheetId="6">#REF!</definedName>
    <definedName name="con" localSheetId="9">#REF!</definedName>
    <definedName name="con" localSheetId="5">#REF!</definedName>
    <definedName name="con" localSheetId="8">#REF!</definedName>
    <definedName name="con" localSheetId="3">#REF!</definedName>
    <definedName name="con" localSheetId="2">#REF!</definedName>
    <definedName name="con">#REF!</definedName>
    <definedName name="CON_EQP_COS">#REF!</definedName>
    <definedName name="CON_EQP_COST">#REF!</definedName>
    <definedName name="CONFI"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g_HM_DTCT" localSheetId="13">#REF!</definedName>
    <definedName name="Cong_HM_DTCT" localSheetId="10">#REF!</definedName>
    <definedName name="Cong_HM_DTCT" localSheetId="12">#REF!</definedName>
    <definedName name="Cong_HM_DTCT" localSheetId="15">#REF!</definedName>
    <definedName name="Cong_HM_DTCT" localSheetId="11">#REF!</definedName>
    <definedName name="Cong_HM_DTCT" localSheetId="14">#REF!</definedName>
    <definedName name="Cong_HM_DTCT" localSheetId="7">#REF!</definedName>
    <definedName name="Cong_HM_DTCT" localSheetId="4">#REF!</definedName>
    <definedName name="Cong_HM_DTCT" localSheetId="6">#REF!</definedName>
    <definedName name="Cong_HM_DTCT" localSheetId="9">#REF!</definedName>
    <definedName name="Cong_HM_DTCT" localSheetId="5">#REF!</definedName>
    <definedName name="Cong_HM_DTCT" localSheetId="8">#REF!</definedName>
    <definedName name="Cong_HM_DTCT">#REF!</definedName>
    <definedName name="Cong_M_DTCT" localSheetId="3">#REF!</definedName>
    <definedName name="Cong_M_DTCT" localSheetId="2">#REF!</definedName>
    <definedName name="Cong_M_DTCT">#REF!</definedName>
    <definedName name="Cong_NC_DTCT">#REF!</definedName>
    <definedName name="Cong_suat_dat">#REF!</definedName>
    <definedName name="Cong_VL_DTCT">#REF!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trinh1">#REF!</definedName>
    <definedName name="congtrinh2">#REF!</definedName>
    <definedName name="CONST_EQ">#REF!</definedName>
    <definedName name="CONSUM">#REF!</definedName>
    <definedName name="Continue">#N/A</definedName>
    <definedName name="CONTWIRG1">#N/A</definedName>
    <definedName name="COST_BO_RES">#N/A</definedName>
    <definedName name="COST_BO_STL">#N/A</definedName>
    <definedName name="COST_BO_ZAS">#N/A</definedName>
    <definedName name="COST2" localSheetId="3">#REF!</definedName>
    <definedName name="COST2" localSheetId="2">#REF!</definedName>
    <definedName name="COST2">#REF!</definedName>
    <definedName name="COST3">#REF!</definedName>
    <definedName name="COST615">#N/A</definedName>
    <definedName name="cot7.5" localSheetId="3">#REF!</definedName>
    <definedName name="cot7.5" localSheetId="2">#REF!</definedName>
    <definedName name="cot7.5">#REF!</definedName>
    <definedName name="cot8.5">#REF!</definedName>
    <definedName name="cottron">#REF!</definedName>
    <definedName name="cotvuong">#REF!</definedName>
    <definedName name="COVER">#REF!</definedName>
    <definedName name="cover2" hidden="1">#REF!</definedName>
    <definedName name="COVER50">#REF!</definedName>
    <definedName name="COVERING">#REF!</definedName>
    <definedName name="CP">#REF!</definedName>
    <definedName name="CPAD">#N/A</definedName>
    <definedName name="CPC" localSheetId="3">#REF!</definedName>
    <definedName name="CPC" localSheetId="2">#REF!</definedName>
    <definedName name="CPC">#REF!</definedName>
    <definedName name="CPK">#REF!</definedName>
    <definedName name="CPT">#REF!</definedName>
    <definedName name="CPVC100">#REF!</definedName>
    <definedName name="CPVCDN">#REF!</definedName>
    <definedName name="CRD">#REF!</definedName>
    <definedName name="create_xla">0</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 localSheetId="13">#REF!</definedName>
    <definedName name="_xlnm.Criteria" localSheetId="10">#REF!</definedName>
    <definedName name="_xlnm.Criteria" localSheetId="12">#REF!</definedName>
    <definedName name="_xlnm.Criteria" localSheetId="15">#REF!</definedName>
    <definedName name="_xlnm.Criteria" localSheetId="11">#REF!</definedName>
    <definedName name="_xlnm.Criteria" localSheetId="14">#REF!</definedName>
    <definedName name="_xlnm.Criteria" localSheetId="7">#REF!</definedName>
    <definedName name="_xlnm.Criteria" localSheetId="4">#REF!</definedName>
    <definedName name="_xlnm.Criteria" localSheetId="6">#REF!</definedName>
    <definedName name="_xlnm.Criteria" localSheetId="9">#REF!</definedName>
    <definedName name="_xlnm.Criteria" localSheetId="5">#REF!</definedName>
    <definedName name="_xlnm.Criteria" localSheetId="8">#REF!</definedName>
    <definedName name="_xlnm.Criteria" localSheetId="3">#REF!</definedName>
    <definedName name="_xlnm.Criteria" localSheetId="2">#REF!</definedName>
    <definedName name="_xlnm.Criteria">#REF!</definedName>
    <definedName name="Criteria_MI">#N/A</definedName>
    <definedName name="CRITINST" localSheetId="3">#REF!</definedName>
    <definedName name="CRITINST" localSheetId="2">#REF!</definedName>
    <definedName name="CRITINST">#REF!</definedName>
    <definedName name="CRITPURC">#REF!</definedName>
    <definedName name="CRS">#REF!</definedName>
    <definedName name="CRTC">#N/A</definedName>
    <definedName name="CS" localSheetId="3">#REF!</definedName>
    <definedName name="CS" localSheetId="2">#REF!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0">#N/A</definedName>
    <definedName name="CSA">#N/A</definedName>
    <definedName name="CSAA">#N/A</definedName>
    <definedName name="CSAB">#N/A</definedName>
    <definedName name="CSAC">#N/A</definedName>
    <definedName name="CSAD">#N/A</definedName>
    <definedName name="CSAE">#N/A</definedName>
    <definedName name="CSAF">#N/A</definedName>
    <definedName name="CSAG">#N/A</definedName>
    <definedName name="CSAH">#N/A</definedName>
    <definedName name="CSAI">#N/A</definedName>
    <definedName name="CSAJ">#N/A</definedName>
    <definedName name="CSAK">#N/A</definedName>
    <definedName name="CSAL">#N/A</definedName>
    <definedName name="CSAQ">#N/A</definedName>
    <definedName name="CSAT">#N/A</definedName>
    <definedName name="CSB">#N/A</definedName>
    <definedName name="CSC">#N/A</definedName>
    <definedName name="CSD">#N/A</definedName>
    <definedName name="csd3p" localSheetId="3">#REF!</definedName>
    <definedName name="csd3p" localSheetId="2">#REF!</definedName>
    <definedName name="csd3p">#REF!</definedName>
    <definedName name="csddg1p">#REF!</definedName>
    <definedName name="csddt1p">#REF!</definedName>
    <definedName name="CSE">#N/A</definedName>
    <definedName name="CSF">#N/A</definedName>
    <definedName name="CSG">#N/A</definedName>
    <definedName name="CSH">#N/A</definedName>
    <definedName name="csht3p" localSheetId="3">#REF!</definedName>
    <definedName name="csht3p" localSheetId="2">#REF!</definedName>
    <definedName name="csht3p">#REF!</definedName>
    <definedName name="CSI">#N/A</definedName>
    <definedName name="CSJ">#N/A</definedName>
    <definedName name="CSK">#N/A</definedName>
    <definedName name="CSL">#N/A</definedName>
    <definedName name="CSM">#N/A</definedName>
    <definedName name="CSN">#N/A</definedName>
    <definedName name="CSO">#N/A</definedName>
    <definedName name="CSP">#N/A</definedName>
    <definedName name="CSQ">#N/A</definedName>
    <definedName name="CSR">#N/A</definedName>
    <definedName name="CSS">#N/A</definedName>
    <definedName name="CST">#N/A</definedName>
    <definedName name="CSTA">#N/A</definedName>
    <definedName name="CSTL">#N/A</definedName>
    <definedName name="CSTR">#N/A</definedName>
    <definedName name="CSTX" localSheetId="13">#REF!</definedName>
    <definedName name="CSTX" localSheetId="10">#REF!</definedName>
    <definedName name="CSTX" localSheetId="12">#REF!</definedName>
    <definedName name="CSTX" localSheetId="15">#REF!</definedName>
    <definedName name="CSTX" localSheetId="11">#REF!</definedName>
    <definedName name="CSTX" localSheetId="14">#REF!</definedName>
    <definedName name="CSTX" localSheetId="7">#REF!</definedName>
    <definedName name="CSTX" localSheetId="4">#REF!</definedName>
    <definedName name="CSTX" localSheetId="6">#REF!</definedName>
    <definedName name="CSTX" localSheetId="9">#REF!</definedName>
    <definedName name="CSTX" localSheetId="5">#REF!</definedName>
    <definedName name="CSTX" localSheetId="8">#REF!</definedName>
    <definedName name="CSTX" localSheetId="3">#REF!</definedName>
    <definedName name="CSTX" localSheetId="2">#REF!</definedName>
    <definedName name="CSTX">#REF!</definedName>
    <definedName name="CSU">#N/A</definedName>
    <definedName name="CSV">#N/A</definedName>
    <definedName name="CSW">#N/A</definedName>
    <definedName name="CSX">#N/A</definedName>
    <definedName name="CSY">#N/A</definedName>
    <definedName name="CSZ">#N/A</definedName>
    <definedName name="CT" localSheetId="13">#REF!</definedName>
    <definedName name="CT" localSheetId="10">#REF!</definedName>
    <definedName name="CT" localSheetId="12">#REF!</definedName>
    <definedName name="CT" localSheetId="15">#REF!</definedName>
    <definedName name="CT" localSheetId="11">#REF!</definedName>
    <definedName name="CT" localSheetId="14">#REF!</definedName>
    <definedName name="CT" localSheetId="7">#REF!</definedName>
    <definedName name="CT" localSheetId="4">#REF!</definedName>
    <definedName name="CT" localSheetId="6">#REF!</definedName>
    <definedName name="CT" localSheetId="9">#REF!</definedName>
    <definedName name="CT" localSheetId="5">#REF!</definedName>
    <definedName name="CT" localSheetId="8">#REF!</definedName>
    <definedName name="CT" localSheetId="3">#REF!</definedName>
    <definedName name="CT" localSheetId="2">#REF!</definedName>
    <definedName name="CT">#REF!</definedName>
    <definedName name="CT_50">#REF!</definedName>
    <definedName name="CT_KSTK">#REF!</definedName>
    <definedName name="CT_MCX">#REF!</definedName>
    <definedName name="CT0">#N/A</definedName>
    <definedName name="CTCT1" localSheetId="13" hidden="1">{"'Sheet1'!$L$16"}</definedName>
    <definedName name="CTCT1" localSheetId="10" hidden="1">{"'Sheet1'!$L$16"}</definedName>
    <definedName name="CTCT1" localSheetId="12" hidden="1">{"'Sheet1'!$L$16"}</definedName>
    <definedName name="CTCT1" localSheetId="15" hidden="1">{"'Sheet1'!$L$16"}</definedName>
    <definedName name="CTCT1" localSheetId="11" hidden="1">{"'Sheet1'!$L$16"}</definedName>
    <definedName name="CTCT1" localSheetId="14" hidden="1">{"'Sheet1'!$L$16"}</definedName>
    <definedName name="CTCT1" localSheetId="7" hidden="1">{"'Sheet1'!$L$16"}</definedName>
    <definedName name="CTCT1" localSheetId="4" hidden="1">{"'Sheet1'!$L$16"}</definedName>
    <definedName name="CTCT1" localSheetId="6" hidden="1">{"'Sheet1'!$L$16"}</definedName>
    <definedName name="CTCT1" localSheetId="9" hidden="1">{"'Sheet1'!$L$16"}</definedName>
    <definedName name="CTCT1" localSheetId="5" hidden="1">{"'Sheet1'!$L$16"}</definedName>
    <definedName name="CTCT1" localSheetId="8" hidden="1">{"'Sheet1'!$L$16"}</definedName>
    <definedName name="CTCT1" localSheetId="0">{"'Sheet1'!$L$16"}</definedName>
    <definedName name="CTCT1" localSheetId="3" hidden="1">{"'Sheet1'!$L$16"}</definedName>
    <definedName name="CTCT1" localSheetId="2" hidden="1">{"'Sheet1'!$L$16"}</definedName>
    <definedName name="CTCT1" localSheetId="1" hidden="1">{"'Sheet1'!$L$16"}</definedName>
    <definedName name="CTCT1" hidden="1">{"'Sheet1'!$L$16"}</definedName>
    <definedName name="CTGT2">#REF!</definedName>
    <definedName name="CTGT3">#REF!</definedName>
    <definedName name="CTGT4">#REF!</definedName>
    <definedName name="CTGT5">#REF!</definedName>
    <definedName name="ctiep">#REF!</definedName>
    <definedName name="cu">#REF!</definedName>
    <definedName name="CU_LY">#REF!</definedName>
    <definedName name="CuLy">#REF!</definedName>
    <definedName name="CuLy_Q">#REF!</definedName>
    <definedName name="cun">#REF!</definedName>
    <definedName name="cuoc_vc">#REF!</definedName>
    <definedName name="CuocVC">#REF!</definedName>
    <definedName name="CURRENCY">#REF!</definedName>
    <definedName name="currentassets">#REF!</definedName>
    <definedName name="cutback">#REF!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C_Q">#REF!</definedName>
    <definedName name="cvt" localSheetId="13">#REF!</definedName>
    <definedName name="cvt" localSheetId="10">#REF!</definedName>
    <definedName name="cvt" localSheetId="12">#REF!</definedName>
    <definedName name="cvt" localSheetId="15">#REF!</definedName>
    <definedName name="cvt" localSheetId="11">#REF!</definedName>
    <definedName name="cvt" localSheetId="14">#REF!</definedName>
    <definedName name="cvt" localSheetId="7">#REF!</definedName>
    <definedName name="cvt" localSheetId="4">#REF!</definedName>
    <definedName name="cvt" localSheetId="6">#REF!</definedName>
    <definedName name="cvt" localSheetId="9">#REF!</definedName>
    <definedName name="cvt" localSheetId="5">#REF!</definedName>
    <definedName name="cvt" localSheetId="8">#REF!</definedName>
    <definedName name="cvt" localSheetId="3">#REF!</definedName>
    <definedName name="cvt" localSheetId="2">#REF!</definedName>
    <definedName name="cvt">#REF!</definedName>
    <definedName name="CX">#REF!</definedName>
    <definedName name="CXVZ" localSheetId="13" hidden="1">{#N/A,#N/A,FALSE,"인원";#N/A,#N/A,FALSE,"비용2";#N/A,#N/A,FALSE,"비용1";#N/A,#N/A,FALSE,"비용";#N/A,#N/A,FALSE,"보증2";#N/A,#N/A,FALSE,"보증1";#N/A,#N/A,FALSE,"보증";#N/A,#N/A,FALSE,"손익1";#N/A,#N/A,FALSE,"손익";#N/A,#N/A,FALSE,"부서별매출";#N/A,#N/A,FALSE,"매출"}</definedName>
    <definedName name="CXVZ" localSheetId="10" hidden="1">{#N/A,#N/A,FALSE,"인원";#N/A,#N/A,FALSE,"비용2";#N/A,#N/A,FALSE,"비용1";#N/A,#N/A,FALSE,"비용";#N/A,#N/A,FALSE,"보증2";#N/A,#N/A,FALSE,"보증1";#N/A,#N/A,FALSE,"보증";#N/A,#N/A,FALSE,"손익1";#N/A,#N/A,FALSE,"손익";#N/A,#N/A,FALSE,"부서별매출";#N/A,#N/A,FALSE,"매출"}</definedName>
    <definedName name="CXVZ" localSheetId="12" hidden="1">{#N/A,#N/A,FALSE,"인원";#N/A,#N/A,FALSE,"비용2";#N/A,#N/A,FALSE,"비용1";#N/A,#N/A,FALSE,"비용";#N/A,#N/A,FALSE,"보증2";#N/A,#N/A,FALSE,"보증1";#N/A,#N/A,FALSE,"보증";#N/A,#N/A,FALSE,"손익1";#N/A,#N/A,FALSE,"손익";#N/A,#N/A,FALSE,"부서별매출";#N/A,#N/A,FALSE,"매출"}</definedName>
    <definedName name="CXVZ" localSheetId="15" hidden="1">{#N/A,#N/A,FALSE,"인원";#N/A,#N/A,FALSE,"비용2";#N/A,#N/A,FALSE,"비용1";#N/A,#N/A,FALSE,"비용";#N/A,#N/A,FALSE,"보증2";#N/A,#N/A,FALSE,"보증1";#N/A,#N/A,FALSE,"보증";#N/A,#N/A,FALSE,"손익1";#N/A,#N/A,FALSE,"손익";#N/A,#N/A,FALSE,"부서별매출";#N/A,#N/A,FALSE,"매출"}</definedName>
    <definedName name="CXVZ" localSheetId="11" hidden="1">{#N/A,#N/A,FALSE,"인원";#N/A,#N/A,FALSE,"비용2";#N/A,#N/A,FALSE,"비용1";#N/A,#N/A,FALSE,"비용";#N/A,#N/A,FALSE,"보증2";#N/A,#N/A,FALSE,"보증1";#N/A,#N/A,FALSE,"보증";#N/A,#N/A,FALSE,"손익1";#N/A,#N/A,FALSE,"손익";#N/A,#N/A,FALSE,"부서별매출";#N/A,#N/A,FALSE,"매출"}</definedName>
    <definedName name="CXVZ" localSheetId="14" hidden="1">{#N/A,#N/A,FALSE,"인원";#N/A,#N/A,FALSE,"비용2";#N/A,#N/A,FALSE,"비용1";#N/A,#N/A,FALSE,"비용";#N/A,#N/A,FALSE,"보증2";#N/A,#N/A,FALSE,"보증1";#N/A,#N/A,FALSE,"보증";#N/A,#N/A,FALSE,"손익1";#N/A,#N/A,FALSE,"손익";#N/A,#N/A,FALSE,"부서별매출";#N/A,#N/A,FALSE,"매출"}</definedName>
    <definedName name="CXVZ" localSheetId="7" hidden="1">{#N/A,#N/A,FALSE,"인원";#N/A,#N/A,FALSE,"비용2";#N/A,#N/A,FALSE,"비용1";#N/A,#N/A,FALSE,"비용";#N/A,#N/A,FALSE,"보증2";#N/A,#N/A,FALSE,"보증1";#N/A,#N/A,FALSE,"보증";#N/A,#N/A,FALSE,"손익1";#N/A,#N/A,FALSE,"손익";#N/A,#N/A,FALSE,"부서별매출";#N/A,#N/A,FALSE,"매출"}</definedName>
    <definedName name="CXVZ" localSheetId="4" hidden="1">{#N/A,#N/A,FALSE,"인원";#N/A,#N/A,FALSE,"비용2";#N/A,#N/A,FALSE,"비용1";#N/A,#N/A,FALSE,"비용";#N/A,#N/A,FALSE,"보증2";#N/A,#N/A,FALSE,"보증1";#N/A,#N/A,FALSE,"보증";#N/A,#N/A,FALSE,"손익1";#N/A,#N/A,FALSE,"손익";#N/A,#N/A,FALSE,"부서별매출";#N/A,#N/A,FALSE,"매출"}</definedName>
    <definedName name="CXVZ" localSheetId="6" hidden="1">{#N/A,#N/A,FALSE,"인원";#N/A,#N/A,FALSE,"비용2";#N/A,#N/A,FALSE,"비용1";#N/A,#N/A,FALSE,"비용";#N/A,#N/A,FALSE,"보증2";#N/A,#N/A,FALSE,"보증1";#N/A,#N/A,FALSE,"보증";#N/A,#N/A,FALSE,"손익1";#N/A,#N/A,FALSE,"손익";#N/A,#N/A,FALSE,"부서별매출";#N/A,#N/A,FALSE,"매출"}</definedName>
    <definedName name="CXVZ" localSheetId="9" hidden="1">{#N/A,#N/A,FALSE,"인원";#N/A,#N/A,FALSE,"비용2";#N/A,#N/A,FALSE,"비용1";#N/A,#N/A,FALSE,"비용";#N/A,#N/A,FALSE,"보증2";#N/A,#N/A,FALSE,"보증1";#N/A,#N/A,FALSE,"보증";#N/A,#N/A,FALSE,"손익1";#N/A,#N/A,FALSE,"손익";#N/A,#N/A,FALSE,"부서별매출";#N/A,#N/A,FALSE,"매출"}</definedName>
    <definedName name="CXVZ" localSheetId="5" hidden="1">{#N/A,#N/A,FALSE,"인원";#N/A,#N/A,FALSE,"비용2";#N/A,#N/A,FALSE,"비용1";#N/A,#N/A,FALSE,"비용";#N/A,#N/A,FALSE,"보증2";#N/A,#N/A,FALSE,"보증1";#N/A,#N/A,FALSE,"보증";#N/A,#N/A,FALSE,"손익1";#N/A,#N/A,FALSE,"손익";#N/A,#N/A,FALSE,"부서별매출";#N/A,#N/A,FALSE,"매출"}</definedName>
    <definedName name="CXVZ" localSheetId="8" hidden="1">{#N/A,#N/A,FALSE,"인원";#N/A,#N/A,FALSE,"비용2";#N/A,#N/A,FALSE,"비용1";#N/A,#N/A,FALSE,"비용";#N/A,#N/A,FALSE,"보증2";#N/A,#N/A,FALSE,"보증1";#N/A,#N/A,FALSE,"보증";#N/A,#N/A,FALSE,"손익1";#N/A,#N/A,FALSE,"손익";#N/A,#N/A,FALSE,"부서별매출";#N/A,#N/A,FALSE,"매출"}</definedName>
    <definedName name="CXVZ" localSheetId="3" hidden="1">{#N/A,#N/A,FALSE,"인원";#N/A,#N/A,FALSE,"비용2";#N/A,#N/A,FALSE,"비용1";#N/A,#N/A,FALSE,"비용";#N/A,#N/A,FALSE,"보증2";#N/A,#N/A,FALSE,"보증1";#N/A,#N/A,FALSE,"보증";#N/A,#N/A,FALSE,"손익1";#N/A,#N/A,FALSE,"손익";#N/A,#N/A,FALSE,"부서별매출";#N/A,#N/A,FALSE,"매출"}</definedName>
    <definedName name="CXVZ" localSheetId="2" hidden="1">{#N/A,#N/A,FALSE,"인원";#N/A,#N/A,FALSE,"비용2";#N/A,#N/A,FALSE,"비용1";#N/A,#N/A,FALSE,"비용";#N/A,#N/A,FALSE,"보증2";#N/A,#N/A,FALSE,"보증1";#N/A,#N/A,FALSE,"보증";#N/A,#N/A,FALSE,"손익1";#N/A,#N/A,FALSE,"손익";#N/A,#N/A,FALSE,"부서별매출";#N/A,#N/A,FALSE,"매출"}</definedName>
    <definedName name="CXVZ" localSheetId="1"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YCLE">#N/A</definedName>
    <definedName name="d">#N/A</definedName>
    <definedName name="d_" localSheetId="3">#REF!</definedName>
    <definedName name="d_" localSheetId="2">#REF!</definedName>
    <definedName name="d_">#REF!</definedName>
    <definedName name="D_7101A_B" localSheetId="3">#REF!</definedName>
    <definedName name="D_7101A_B" localSheetId="2">#REF!</definedName>
    <definedName name="D_7101A_B">#REF!</definedName>
    <definedName name="D_L">#REF!</definedName>
    <definedName name="D_n">#REF!</definedName>
    <definedName name="da">#REF!</definedName>
    <definedName name="da1x1">#REF!</definedName>
    <definedName name="DABB">#REF!</definedName>
    <definedName name="DABP">#REF!</definedName>
    <definedName name="DABSB">#REF!</definedName>
    <definedName name="DABSP">#REF!</definedName>
    <definedName name="DACB">#REF!</definedName>
    <definedName name="DACP">#REF!</definedName>
    <definedName name="dấd" localSheetId="13" hidden="1">{#N/A,#N/A,FALSE,"CCTV"}</definedName>
    <definedName name="dấd" localSheetId="10" hidden="1">{#N/A,#N/A,FALSE,"CCTV"}</definedName>
    <definedName name="dấd" localSheetId="12" hidden="1">{#N/A,#N/A,FALSE,"CCTV"}</definedName>
    <definedName name="dấd" localSheetId="15" hidden="1">{#N/A,#N/A,FALSE,"CCTV"}</definedName>
    <definedName name="dấd" localSheetId="11" hidden="1">{#N/A,#N/A,FALSE,"CCTV"}</definedName>
    <definedName name="dấd" localSheetId="14" hidden="1">{#N/A,#N/A,FALSE,"CCTV"}</definedName>
    <definedName name="dấd" localSheetId="7" hidden="1">{#N/A,#N/A,FALSE,"CCTV"}</definedName>
    <definedName name="dấd" localSheetId="4" hidden="1">{#N/A,#N/A,FALSE,"CCTV"}</definedName>
    <definedName name="dấd" localSheetId="6" hidden="1">{#N/A,#N/A,FALSE,"CCTV"}</definedName>
    <definedName name="dấd" localSheetId="9" hidden="1">{#N/A,#N/A,FALSE,"CCTV"}</definedName>
    <definedName name="dấd" localSheetId="5" hidden="1">{#N/A,#N/A,FALSE,"CCTV"}</definedName>
    <definedName name="dấd" localSheetId="8" hidden="1">{#N/A,#N/A,FALSE,"CCTV"}</definedName>
    <definedName name="dấd" localSheetId="3" hidden="1">{#N/A,#N/A,FALSE,"CCTV"}</definedName>
    <definedName name="dấd" localSheetId="2" hidden="1">{#N/A,#N/A,FALSE,"CCTV"}</definedName>
    <definedName name="dấd" localSheetId="1" hidden="1">{#N/A,#N/A,FALSE,"CCTV"}</definedName>
    <definedName name="dấd" hidden="1">{#N/A,#N/A,FALSE,"CCTV"}</definedName>
    <definedName name="dâdasdas" localSheetId="13" hidden="1">{#N/A,#N/A,FALSE,"CCTV"}</definedName>
    <definedName name="dâdasdas" localSheetId="10" hidden="1">{#N/A,#N/A,FALSE,"CCTV"}</definedName>
    <definedName name="dâdasdas" localSheetId="12" hidden="1">{#N/A,#N/A,FALSE,"CCTV"}</definedName>
    <definedName name="dâdasdas" localSheetId="15" hidden="1">{#N/A,#N/A,FALSE,"CCTV"}</definedName>
    <definedName name="dâdasdas" localSheetId="11" hidden="1">{#N/A,#N/A,FALSE,"CCTV"}</definedName>
    <definedName name="dâdasdas" localSheetId="14" hidden="1">{#N/A,#N/A,FALSE,"CCTV"}</definedName>
    <definedName name="dâdasdas" localSheetId="7" hidden="1">{#N/A,#N/A,FALSE,"CCTV"}</definedName>
    <definedName name="dâdasdas" localSheetId="4" hidden="1">{#N/A,#N/A,FALSE,"CCTV"}</definedName>
    <definedName name="dâdasdas" localSheetId="6" hidden="1">{#N/A,#N/A,FALSE,"CCTV"}</definedName>
    <definedName name="dâdasdas" localSheetId="9" hidden="1">{#N/A,#N/A,FALSE,"CCTV"}</definedName>
    <definedName name="dâdasdas" localSheetId="5" hidden="1">{#N/A,#N/A,FALSE,"CCTV"}</definedName>
    <definedName name="dâdasdas" localSheetId="8" hidden="1">{#N/A,#N/A,FALSE,"CCTV"}</definedName>
    <definedName name="dâdasdas" localSheetId="3" hidden="1">{#N/A,#N/A,FALSE,"CCTV"}</definedName>
    <definedName name="dâdasdas" localSheetId="2" hidden="1">{#N/A,#N/A,FALSE,"CCTV"}</definedName>
    <definedName name="dâdasdas" localSheetId="1" hidden="1">{#N/A,#N/A,FALSE,"CCTV"}</definedName>
    <definedName name="dâdasdas" hidden="1">{#N/A,#N/A,FALSE,"CCTV"}</definedName>
    <definedName name="dádsdsdsd" localSheetId="13" hidden="1">#REF!</definedName>
    <definedName name="dádsdsdsd" localSheetId="10" hidden="1">#REF!</definedName>
    <definedName name="dádsdsdsd" localSheetId="12" hidden="1">#REF!</definedName>
    <definedName name="dádsdsdsd" localSheetId="15" hidden="1">#REF!</definedName>
    <definedName name="dádsdsdsd" localSheetId="11" hidden="1">#REF!</definedName>
    <definedName name="dádsdsdsd" localSheetId="14" hidden="1">#REF!</definedName>
    <definedName name="dádsdsdsd" localSheetId="7" hidden="1">#REF!</definedName>
    <definedName name="dádsdsdsd" localSheetId="4" hidden="1">#REF!</definedName>
    <definedName name="dádsdsdsd" localSheetId="6" hidden="1">#REF!</definedName>
    <definedName name="dádsdsdsd" localSheetId="9" hidden="1">#REF!</definedName>
    <definedName name="dádsdsdsd" localSheetId="5" hidden="1">#REF!</definedName>
    <definedName name="dádsdsdsd" localSheetId="8" hidden="1">#REF!</definedName>
    <definedName name="dádsdsdsd" hidden="1">#REF!</definedName>
    <definedName name="DAFFFFF">#N/A</definedName>
    <definedName name="dah" localSheetId="3">#REF!</definedName>
    <definedName name="dah" localSheetId="2">#REF!</definedName>
    <definedName name="dah">#REF!</definedName>
    <definedName name="dahb">#REF!</definedName>
    <definedName name="dahg">#REF!</definedName>
    <definedName name="dahnlt">#REF!</definedName>
    <definedName name="dahoc">#REF!</definedName>
    <definedName name="DAKT">#REF!</definedName>
    <definedName name="dam">#REF!</definedName>
    <definedName name="dam_24">#REF!</definedName>
    <definedName name="damban1kw">#REF!</definedName>
    <definedName name="damcoc60">#REF!</definedName>
    <definedName name="damcoc80">#REF!</definedName>
    <definedName name="damdui1.5">#REF!</definedName>
    <definedName name="DamNgang">#REF!</definedName>
    <definedName name="danducsan">#REF!</definedName>
    <definedName name="danhmuc">#REF!</definedName>
    <definedName name="dao">#REF!</definedName>
    <definedName name="DAO_DAT">#REF!</definedName>
    <definedName name="dao0.65">#REF!</definedName>
    <definedName name="dao1.0">#REF!</definedName>
    <definedName name="dap">#REF!</definedName>
    <definedName name="DAT">#REF!</definedName>
    <definedName name="data" localSheetId="13">#REF!</definedName>
    <definedName name="data" localSheetId="10">#REF!</definedName>
    <definedName name="data" localSheetId="12">#REF!</definedName>
    <definedName name="data" localSheetId="15">#REF!</definedName>
    <definedName name="data" localSheetId="11">#REF!</definedName>
    <definedName name="data" localSheetId="14">#REF!</definedName>
    <definedName name="data" localSheetId="7">#REF!</definedName>
    <definedName name="data" localSheetId="4">#REF!</definedName>
    <definedName name="data" localSheetId="6">#REF!</definedName>
    <definedName name="data" localSheetId="9">#REF!</definedName>
    <definedName name="data" localSheetId="5">#REF!</definedName>
    <definedName name="data" localSheetId="8">#REF!</definedName>
    <definedName name="data" localSheetId="3">#REF!</definedName>
    <definedName name="data" localSheetId="2">#REF!</definedName>
    <definedName name="data">#REF!</definedName>
    <definedName name="data_tn">#REF!</definedName>
    <definedName name="DATA1" localSheetId="13">#REF!</definedName>
    <definedName name="DATA1" localSheetId="10">#REF!</definedName>
    <definedName name="DATA1" localSheetId="12">#REF!</definedName>
    <definedName name="DATA1" localSheetId="15">#REF!</definedName>
    <definedName name="DATA1" localSheetId="11">#REF!</definedName>
    <definedName name="DATA1" localSheetId="14">#REF!</definedName>
    <definedName name="DATA1" localSheetId="7">#REF!</definedName>
    <definedName name="DATA1" localSheetId="4">#REF!</definedName>
    <definedName name="DATA1" localSheetId="6">#REF!</definedName>
    <definedName name="DATA1" localSheetId="9">#REF!</definedName>
    <definedName name="DATA1" localSheetId="5">#REF!</definedName>
    <definedName name="DATA1" localSheetId="8">#REF!</definedName>
    <definedName name="DATA1" localSheetId="3">#REF!</definedName>
    <definedName name="DATA1" localSheetId="2">#REF!</definedName>
    <definedName name="DATA1">#REF!</definedName>
    <definedName name="DATA11" localSheetId="13">#REF!</definedName>
    <definedName name="DATA11" localSheetId="10">#REF!</definedName>
    <definedName name="DATA11" localSheetId="12">#REF!</definedName>
    <definedName name="DATA11" localSheetId="15">#REF!</definedName>
    <definedName name="DATA11" localSheetId="11">#REF!</definedName>
    <definedName name="DATA11" localSheetId="14">#REF!</definedName>
    <definedName name="DATA11" localSheetId="7">#REF!</definedName>
    <definedName name="DATA11" localSheetId="4">#REF!</definedName>
    <definedName name="DATA11" localSheetId="6">#REF!</definedName>
    <definedName name="DATA11" localSheetId="9">#REF!</definedName>
    <definedName name="DATA11" localSheetId="5">#REF!</definedName>
    <definedName name="DATA11" localSheetId="8">#REF!</definedName>
    <definedName name="DATA11" localSheetId="3">#REF!</definedName>
    <definedName name="DATA11" localSheetId="2">#REF!</definedName>
    <definedName name="DATA11">#REF!</definedName>
    <definedName name="DATA2" localSheetId="13">#REF!</definedName>
    <definedName name="DATA2" localSheetId="10">#REF!</definedName>
    <definedName name="DATA2" localSheetId="12">#REF!</definedName>
    <definedName name="DATA2" localSheetId="15">#REF!</definedName>
    <definedName name="DATA2" localSheetId="11">#REF!</definedName>
    <definedName name="DATA2" localSheetId="14">#REF!</definedName>
    <definedName name="DATA2" localSheetId="7">#REF!</definedName>
    <definedName name="DATA2" localSheetId="4">#REF!</definedName>
    <definedName name="DATA2" localSheetId="6">#REF!</definedName>
    <definedName name="DATA2" localSheetId="9">#REF!</definedName>
    <definedName name="DATA2" localSheetId="5">#REF!</definedName>
    <definedName name="DATA2" localSheetId="8">#REF!</definedName>
    <definedName name="DATA2" localSheetId="3">#REF!</definedName>
    <definedName name="DATA2" localSheetId="2">#REF!</definedName>
    <definedName name="DATA2">#REF!</definedName>
    <definedName name="data3" localSheetId="13">#REF!</definedName>
    <definedName name="data3" localSheetId="10">#REF!</definedName>
    <definedName name="data3" localSheetId="12">#REF!</definedName>
    <definedName name="data3" localSheetId="15">#REF!</definedName>
    <definedName name="data3" localSheetId="11">#REF!</definedName>
    <definedName name="data3" localSheetId="14">#REF!</definedName>
    <definedName name="data3" localSheetId="7">#REF!</definedName>
    <definedName name="data3" localSheetId="4">#REF!</definedName>
    <definedName name="data3" localSheetId="6">#REF!</definedName>
    <definedName name="data3" localSheetId="9">#REF!</definedName>
    <definedName name="data3" localSheetId="5">#REF!</definedName>
    <definedName name="data3" localSheetId="8">#REF!</definedName>
    <definedName name="data3" localSheetId="3">#REF!</definedName>
    <definedName name="data3" localSheetId="2">#REF!</definedName>
    <definedName name="data3">#REF!</definedName>
    <definedName name="data4" localSheetId="13">#REF!</definedName>
    <definedName name="data4" localSheetId="10">#REF!</definedName>
    <definedName name="data4" localSheetId="12">#REF!</definedName>
    <definedName name="data4" localSheetId="15">#REF!</definedName>
    <definedName name="data4" localSheetId="11">#REF!</definedName>
    <definedName name="data4" localSheetId="14">#REF!</definedName>
    <definedName name="data4" localSheetId="7">#REF!</definedName>
    <definedName name="data4" localSheetId="4">#REF!</definedName>
    <definedName name="data4" localSheetId="6">#REF!</definedName>
    <definedName name="data4" localSheetId="9">#REF!</definedName>
    <definedName name="data4" localSheetId="5">#REF!</definedName>
    <definedName name="data4" localSheetId="8">#REF!</definedName>
    <definedName name="data4" localSheetId="3">#REF!</definedName>
    <definedName name="data4" localSheetId="2">#REF!</definedName>
    <definedName name="data4">#REF!</definedName>
    <definedName name="Data41">#REF!</definedName>
    <definedName name="_xlnm.Database" localSheetId="13">#REF!</definedName>
    <definedName name="_xlnm.Database" localSheetId="10">#REF!</definedName>
    <definedName name="_xlnm.Database" localSheetId="12">#REF!</definedName>
    <definedName name="_xlnm.Database" localSheetId="15">#REF!</definedName>
    <definedName name="_xlnm.Database" localSheetId="11">#REF!</definedName>
    <definedName name="_xlnm.Database" localSheetId="14">#REF!</definedName>
    <definedName name="_xlnm.Database" localSheetId="7">#REF!</definedName>
    <definedName name="_xlnm.Database" localSheetId="4">#REF!</definedName>
    <definedName name="_xlnm.Database" localSheetId="6">#REF!</definedName>
    <definedName name="_xlnm.Database" localSheetId="9">#REF!</definedName>
    <definedName name="_xlnm.Database" localSheetId="5">#REF!</definedName>
    <definedName name="_xlnm.Database" localSheetId="8">#REF!</definedName>
    <definedName name="_xlnm.Database" localSheetId="3">#REF!</definedName>
    <definedName name="_xlnm.Database" localSheetId="2">#REF!</definedName>
    <definedName name="_xlnm.Database">#REF!</definedName>
    <definedName name="Database_MI" localSheetId="13">#REF!</definedName>
    <definedName name="Database_MI" localSheetId="10">#REF!</definedName>
    <definedName name="Database_MI" localSheetId="12">#REF!</definedName>
    <definedName name="Database_MI" localSheetId="15">#REF!</definedName>
    <definedName name="Database_MI" localSheetId="11">#REF!</definedName>
    <definedName name="Database_MI" localSheetId="14">#REF!</definedName>
    <definedName name="Database_MI" localSheetId="7">#REF!</definedName>
    <definedName name="Database_MI" localSheetId="4">#REF!</definedName>
    <definedName name="Database_MI" localSheetId="6">#REF!</definedName>
    <definedName name="Database_MI" localSheetId="9">#REF!</definedName>
    <definedName name="Database_MI" localSheetId="5">#REF!</definedName>
    <definedName name="Database_MI" localSheetId="8">#REF!</definedName>
    <definedName name="Database_MI" localSheetId="3">#REF!</definedName>
    <definedName name="Database_MI" localSheetId="2">#REF!</definedName>
    <definedName name="Database_MI">#REF!</definedName>
    <definedName name="database1" localSheetId="13">#REF!</definedName>
    <definedName name="database1" localSheetId="10">#REF!</definedName>
    <definedName name="database1" localSheetId="12">#REF!</definedName>
    <definedName name="database1" localSheetId="15">#REF!</definedName>
    <definedName name="database1" localSheetId="11">#REF!</definedName>
    <definedName name="database1" localSheetId="14">#REF!</definedName>
    <definedName name="database1" localSheetId="7">#REF!</definedName>
    <definedName name="database1" localSheetId="4">#REF!</definedName>
    <definedName name="database1" localSheetId="6">#REF!</definedName>
    <definedName name="database1" localSheetId="9">#REF!</definedName>
    <definedName name="database1" localSheetId="5">#REF!</definedName>
    <definedName name="database1" localSheetId="8">#REF!</definedName>
    <definedName name="database1" localSheetId="3">#REF!</definedName>
    <definedName name="database1" localSheetId="2">#REF!</definedName>
    <definedName name="database1">#REF!</definedName>
    <definedName name="database2" localSheetId="13">#REF!</definedName>
    <definedName name="database2" localSheetId="10">#REF!</definedName>
    <definedName name="database2" localSheetId="12">#REF!</definedName>
    <definedName name="database2" localSheetId="15">#REF!</definedName>
    <definedName name="database2" localSheetId="11">#REF!</definedName>
    <definedName name="database2" localSheetId="14">#REF!</definedName>
    <definedName name="database2" localSheetId="7">#REF!</definedName>
    <definedName name="database2" localSheetId="4">#REF!</definedName>
    <definedName name="database2" localSheetId="6">#REF!</definedName>
    <definedName name="database2" localSheetId="9">#REF!</definedName>
    <definedName name="database2" localSheetId="5">#REF!</definedName>
    <definedName name="database2" localSheetId="8">#REF!</definedName>
    <definedName name="database2" localSheetId="3">#REF!</definedName>
    <definedName name="database2" localSheetId="2">#REF!</definedName>
    <definedName name="database2">#REF!</definedName>
    <definedName name="database3" localSheetId="13">#REF!</definedName>
    <definedName name="database3" localSheetId="10">#REF!</definedName>
    <definedName name="database3" localSheetId="12">#REF!</definedName>
    <definedName name="database3" localSheetId="15">#REF!</definedName>
    <definedName name="database3" localSheetId="11">#REF!</definedName>
    <definedName name="database3" localSheetId="14">#REF!</definedName>
    <definedName name="database3" localSheetId="7">#REF!</definedName>
    <definedName name="database3" localSheetId="4">#REF!</definedName>
    <definedName name="database3" localSheetId="6">#REF!</definedName>
    <definedName name="database3" localSheetId="9">#REF!</definedName>
    <definedName name="database3" localSheetId="5">#REF!</definedName>
    <definedName name="database3" localSheetId="8">#REF!</definedName>
    <definedName name="database3" localSheetId="3">#REF!</definedName>
    <definedName name="database3" localSheetId="2">#REF!</definedName>
    <definedName name="database3">#REF!</definedName>
    <definedName name="database4" localSheetId="13">#REF!</definedName>
    <definedName name="database4" localSheetId="10">#REF!</definedName>
    <definedName name="database4" localSheetId="12">#REF!</definedName>
    <definedName name="database4" localSheetId="15">#REF!</definedName>
    <definedName name="database4" localSheetId="11">#REF!</definedName>
    <definedName name="database4" localSheetId="14">#REF!</definedName>
    <definedName name="database4" localSheetId="7">#REF!</definedName>
    <definedName name="database4" localSheetId="4">#REF!</definedName>
    <definedName name="database4" localSheetId="6">#REF!</definedName>
    <definedName name="database4" localSheetId="9">#REF!</definedName>
    <definedName name="database4" localSheetId="5">#REF!</definedName>
    <definedName name="database4" localSheetId="8">#REF!</definedName>
    <definedName name="database4" localSheetId="3">#REF!</definedName>
    <definedName name="database4" localSheetId="2">#REF!</definedName>
    <definedName name="database4">#REF!</definedName>
    <definedName name="DATABSE">#N/A</definedName>
    <definedName name="datanase" localSheetId="13">#REF!</definedName>
    <definedName name="datanase" localSheetId="10">#REF!</definedName>
    <definedName name="datanase" localSheetId="12">#REF!</definedName>
    <definedName name="datanase" localSheetId="15">#REF!</definedName>
    <definedName name="datanase" localSheetId="11">#REF!</definedName>
    <definedName name="datanase" localSheetId="14">#REF!</definedName>
    <definedName name="datanase" localSheetId="7">#REF!</definedName>
    <definedName name="datanase" localSheetId="4">#REF!</definedName>
    <definedName name="datanase" localSheetId="6">#REF!</definedName>
    <definedName name="datanase" localSheetId="9">#REF!</definedName>
    <definedName name="datanase" localSheetId="5">#REF!</definedName>
    <definedName name="datanase" localSheetId="8">#REF!</definedName>
    <definedName name="datanase" localSheetId="3">#REF!</definedName>
    <definedName name="datanase" localSheetId="2">#REF!</definedName>
    <definedName name="datanase">#REF!</definedName>
    <definedName name="DATB">#REF!</definedName>
    <definedName name="date" localSheetId="13">#REF!</definedName>
    <definedName name="date" localSheetId="10">#REF!</definedName>
    <definedName name="date" localSheetId="12">#REF!</definedName>
    <definedName name="date" localSheetId="15">#REF!</definedName>
    <definedName name="date" localSheetId="11">#REF!</definedName>
    <definedName name="date" localSheetId="14">#REF!</definedName>
    <definedName name="date" localSheetId="7">#REF!</definedName>
    <definedName name="date" localSheetId="4">#REF!</definedName>
    <definedName name="date" localSheetId="6">#REF!</definedName>
    <definedName name="date" localSheetId="9">#REF!</definedName>
    <definedName name="date" localSheetId="5">#REF!</definedName>
    <definedName name="date" localSheetId="8">#REF!</definedName>
    <definedName name="date" localSheetId="3">#REF!</definedName>
    <definedName name="date" localSheetId="2">#REF!</definedName>
    <definedName name="date">#REF!</definedName>
    <definedName name="DATP">#REF!</definedName>
    <definedName name="DAWB">#REF!</definedName>
    <definedName name="DAWP">#REF!</definedName>
    <definedName name="DB">#REF!</definedName>
    <definedName name="DBASE">#REF!</definedName>
    <definedName name="dbln">#REF!</definedName>
    <definedName name="DC">#N/A</definedName>
    <definedName name="DÇm_33" localSheetId="3">#REF!</definedName>
    <definedName name="DÇm_33" localSheetId="2">#REF!</definedName>
    <definedName name="DÇm_33">#REF!</definedName>
    <definedName name="DD">#REF!</definedName>
    <definedName name="DDC">#N/A</definedName>
    <definedName name="ddd" localSheetId="3">#REF!</definedName>
    <definedName name="ddd" localSheetId="2">#REF!</definedName>
    <definedName name="ddd">#REF!</definedName>
    <definedName name="dddd">#N/A</definedName>
    <definedName name="DDDDD" localSheetId="13" hidden="1">{#N/A,#N/A,FALSE,"단축1";#N/A,#N/A,FALSE,"단축2";#N/A,#N/A,FALSE,"단축3";#N/A,#N/A,FALSE,"장축";#N/A,#N/A,FALSE,"4WD"}</definedName>
    <definedName name="DDDDD" localSheetId="10" hidden="1">{#N/A,#N/A,FALSE,"단축1";#N/A,#N/A,FALSE,"단축2";#N/A,#N/A,FALSE,"단축3";#N/A,#N/A,FALSE,"장축";#N/A,#N/A,FALSE,"4WD"}</definedName>
    <definedName name="DDDDD" localSheetId="12" hidden="1">{#N/A,#N/A,FALSE,"단축1";#N/A,#N/A,FALSE,"단축2";#N/A,#N/A,FALSE,"단축3";#N/A,#N/A,FALSE,"장축";#N/A,#N/A,FALSE,"4WD"}</definedName>
    <definedName name="DDDDD" localSheetId="15" hidden="1">{#N/A,#N/A,FALSE,"단축1";#N/A,#N/A,FALSE,"단축2";#N/A,#N/A,FALSE,"단축3";#N/A,#N/A,FALSE,"장축";#N/A,#N/A,FALSE,"4WD"}</definedName>
    <definedName name="DDDDD" localSheetId="11" hidden="1">{#N/A,#N/A,FALSE,"단축1";#N/A,#N/A,FALSE,"단축2";#N/A,#N/A,FALSE,"단축3";#N/A,#N/A,FALSE,"장축";#N/A,#N/A,FALSE,"4WD"}</definedName>
    <definedName name="DDDDD" localSheetId="14" hidden="1">{#N/A,#N/A,FALSE,"단축1";#N/A,#N/A,FALSE,"단축2";#N/A,#N/A,FALSE,"단축3";#N/A,#N/A,FALSE,"장축";#N/A,#N/A,FALSE,"4WD"}</definedName>
    <definedName name="DDDDD" localSheetId="7" hidden="1">{#N/A,#N/A,FALSE,"단축1";#N/A,#N/A,FALSE,"단축2";#N/A,#N/A,FALSE,"단축3";#N/A,#N/A,FALSE,"장축";#N/A,#N/A,FALSE,"4WD"}</definedName>
    <definedName name="DDDDD" localSheetId="4" hidden="1">{#N/A,#N/A,FALSE,"단축1";#N/A,#N/A,FALSE,"단축2";#N/A,#N/A,FALSE,"단축3";#N/A,#N/A,FALSE,"장축";#N/A,#N/A,FALSE,"4WD"}</definedName>
    <definedName name="DDDDD" localSheetId="6" hidden="1">{#N/A,#N/A,FALSE,"단축1";#N/A,#N/A,FALSE,"단축2";#N/A,#N/A,FALSE,"단축3";#N/A,#N/A,FALSE,"장축";#N/A,#N/A,FALSE,"4WD"}</definedName>
    <definedName name="DDDDD" localSheetId="9" hidden="1">{#N/A,#N/A,FALSE,"단축1";#N/A,#N/A,FALSE,"단축2";#N/A,#N/A,FALSE,"단축3";#N/A,#N/A,FALSE,"장축";#N/A,#N/A,FALSE,"4WD"}</definedName>
    <definedName name="DDDDD" localSheetId="5" hidden="1">{#N/A,#N/A,FALSE,"단축1";#N/A,#N/A,FALSE,"단축2";#N/A,#N/A,FALSE,"단축3";#N/A,#N/A,FALSE,"장축";#N/A,#N/A,FALSE,"4WD"}</definedName>
    <definedName name="DDDDD" localSheetId="8" hidden="1">{#N/A,#N/A,FALSE,"단축1";#N/A,#N/A,FALSE,"단축2";#N/A,#N/A,FALSE,"단축3";#N/A,#N/A,FALSE,"장축";#N/A,#N/A,FALSE,"4WD"}</definedName>
    <definedName name="DDDDD" localSheetId="3"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hidden="1">{#N/A,#N/A,FALSE,"단축1";#N/A,#N/A,FALSE,"단축2";#N/A,#N/A,FALSE,"단축3";#N/A,#N/A,FALSE,"장축";#N/A,#N/A,FALSE,"4WD"}</definedName>
    <definedName name="DDDDDDD" hidden="1">#N/A</definedName>
    <definedName name="DDE" localSheetId="13" hidden="1">{#N/A,#N/A,FALSE,"단축1";#N/A,#N/A,FALSE,"단축2";#N/A,#N/A,FALSE,"단축3";#N/A,#N/A,FALSE,"장축";#N/A,#N/A,FALSE,"4WD"}</definedName>
    <definedName name="DDE" localSheetId="10" hidden="1">{#N/A,#N/A,FALSE,"단축1";#N/A,#N/A,FALSE,"단축2";#N/A,#N/A,FALSE,"단축3";#N/A,#N/A,FALSE,"장축";#N/A,#N/A,FALSE,"4WD"}</definedName>
    <definedName name="DDE" localSheetId="12" hidden="1">{#N/A,#N/A,FALSE,"단축1";#N/A,#N/A,FALSE,"단축2";#N/A,#N/A,FALSE,"단축3";#N/A,#N/A,FALSE,"장축";#N/A,#N/A,FALSE,"4WD"}</definedName>
    <definedName name="DDE" localSheetId="15" hidden="1">{#N/A,#N/A,FALSE,"단축1";#N/A,#N/A,FALSE,"단축2";#N/A,#N/A,FALSE,"단축3";#N/A,#N/A,FALSE,"장축";#N/A,#N/A,FALSE,"4WD"}</definedName>
    <definedName name="DDE" localSheetId="11" hidden="1">{#N/A,#N/A,FALSE,"단축1";#N/A,#N/A,FALSE,"단축2";#N/A,#N/A,FALSE,"단축3";#N/A,#N/A,FALSE,"장축";#N/A,#N/A,FALSE,"4WD"}</definedName>
    <definedName name="DDE" localSheetId="14" hidden="1">{#N/A,#N/A,FALSE,"단축1";#N/A,#N/A,FALSE,"단축2";#N/A,#N/A,FALSE,"단축3";#N/A,#N/A,FALSE,"장축";#N/A,#N/A,FALSE,"4WD"}</definedName>
    <definedName name="DDE" localSheetId="7" hidden="1">{#N/A,#N/A,FALSE,"단축1";#N/A,#N/A,FALSE,"단축2";#N/A,#N/A,FALSE,"단축3";#N/A,#N/A,FALSE,"장축";#N/A,#N/A,FALSE,"4WD"}</definedName>
    <definedName name="DDE" localSheetId="4" hidden="1">{#N/A,#N/A,FALSE,"단축1";#N/A,#N/A,FALSE,"단축2";#N/A,#N/A,FALSE,"단축3";#N/A,#N/A,FALSE,"장축";#N/A,#N/A,FALSE,"4WD"}</definedName>
    <definedName name="DDE" localSheetId="6" hidden="1">{#N/A,#N/A,FALSE,"단축1";#N/A,#N/A,FALSE,"단축2";#N/A,#N/A,FALSE,"단축3";#N/A,#N/A,FALSE,"장축";#N/A,#N/A,FALSE,"4WD"}</definedName>
    <definedName name="DDE" localSheetId="9" hidden="1">{#N/A,#N/A,FALSE,"단축1";#N/A,#N/A,FALSE,"단축2";#N/A,#N/A,FALSE,"단축3";#N/A,#N/A,FALSE,"장축";#N/A,#N/A,FALSE,"4WD"}</definedName>
    <definedName name="DDE" localSheetId="5" hidden="1">{#N/A,#N/A,FALSE,"단축1";#N/A,#N/A,FALSE,"단축2";#N/A,#N/A,FALSE,"단축3";#N/A,#N/A,FALSE,"장축";#N/A,#N/A,FALSE,"4WD"}</definedName>
    <definedName name="DDE" localSheetId="8" hidden="1">{#N/A,#N/A,FALSE,"단축1";#N/A,#N/A,FALSE,"단축2";#N/A,#N/A,FALSE,"단축3";#N/A,#N/A,FALSE,"장축";#N/A,#N/A,FALSE,"4WD"}</definedName>
    <definedName name="DDE" localSheetId="3" hidden="1">{#N/A,#N/A,FALSE,"단축1";#N/A,#N/A,FALSE,"단축2";#N/A,#N/A,FALSE,"단축3";#N/A,#N/A,FALSE,"장축";#N/A,#N/A,FALSE,"4WD"}</definedName>
    <definedName name="DDE" localSheetId="2" hidden="1">{#N/A,#N/A,FALSE,"단축1";#N/A,#N/A,FALSE,"단축2";#N/A,#N/A,FALSE,"단축3";#N/A,#N/A,FALSE,"장축";#N/A,#N/A,FALSE,"4WD"}</definedName>
    <definedName name="DDE" localSheetId="1" hidden="1">{#N/A,#N/A,FALSE,"단축1";#N/A,#N/A,FALSE,"단축2";#N/A,#N/A,FALSE,"단축3";#N/A,#N/A,FALSE,"장축";#N/A,#N/A,FALSE,"4WD"}</definedName>
    <definedName name="DDE" hidden="1">{#N/A,#N/A,FALSE,"단축1";#N/A,#N/A,FALSE,"단축2";#N/A,#N/A,FALSE,"단축3";#N/A,#N/A,FALSE,"장축";#N/A,#N/A,FALSE,"4WD"}</definedName>
    <definedName name="dden" localSheetId="13">#REF!</definedName>
    <definedName name="dden" localSheetId="10">#REF!</definedName>
    <definedName name="dden" localSheetId="12">#REF!</definedName>
    <definedName name="dden" localSheetId="15">#REF!</definedName>
    <definedName name="dden" localSheetId="11">#REF!</definedName>
    <definedName name="dden" localSheetId="14">#REF!</definedName>
    <definedName name="dden" localSheetId="7">#REF!</definedName>
    <definedName name="dden" localSheetId="4">#REF!</definedName>
    <definedName name="dden" localSheetId="6">#REF!</definedName>
    <definedName name="dden" localSheetId="9">#REF!</definedName>
    <definedName name="dden" localSheetId="5">#REF!</definedName>
    <definedName name="dden" localSheetId="8">#REF!</definedName>
    <definedName name="dden">#REF!</definedName>
    <definedName name="dDFA" localSheetId="13" hidden="1">{#N/A,#N/A,FALSE,"단축1";#N/A,#N/A,FALSE,"단축2";#N/A,#N/A,FALSE,"단축3";#N/A,#N/A,FALSE,"장축";#N/A,#N/A,FALSE,"4WD"}</definedName>
    <definedName name="dDFA" localSheetId="10" hidden="1">{#N/A,#N/A,FALSE,"단축1";#N/A,#N/A,FALSE,"단축2";#N/A,#N/A,FALSE,"단축3";#N/A,#N/A,FALSE,"장축";#N/A,#N/A,FALSE,"4WD"}</definedName>
    <definedName name="dDFA" localSheetId="12" hidden="1">{#N/A,#N/A,FALSE,"단축1";#N/A,#N/A,FALSE,"단축2";#N/A,#N/A,FALSE,"단축3";#N/A,#N/A,FALSE,"장축";#N/A,#N/A,FALSE,"4WD"}</definedName>
    <definedName name="dDFA" localSheetId="15" hidden="1">{#N/A,#N/A,FALSE,"단축1";#N/A,#N/A,FALSE,"단축2";#N/A,#N/A,FALSE,"단축3";#N/A,#N/A,FALSE,"장축";#N/A,#N/A,FALSE,"4WD"}</definedName>
    <definedName name="dDFA" localSheetId="11" hidden="1">{#N/A,#N/A,FALSE,"단축1";#N/A,#N/A,FALSE,"단축2";#N/A,#N/A,FALSE,"단축3";#N/A,#N/A,FALSE,"장축";#N/A,#N/A,FALSE,"4WD"}</definedName>
    <definedName name="dDFA" localSheetId="14" hidden="1">{#N/A,#N/A,FALSE,"단축1";#N/A,#N/A,FALSE,"단축2";#N/A,#N/A,FALSE,"단축3";#N/A,#N/A,FALSE,"장축";#N/A,#N/A,FALSE,"4WD"}</definedName>
    <definedName name="dDFA" localSheetId="7" hidden="1">{#N/A,#N/A,FALSE,"단축1";#N/A,#N/A,FALSE,"단축2";#N/A,#N/A,FALSE,"단축3";#N/A,#N/A,FALSE,"장축";#N/A,#N/A,FALSE,"4WD"}</definedName>
    <definedName name="dDFA" localSheetId="4" hidden="1">{#N/A,#N/A,FALSE,"단축1";#N/A,#N/A,FALSE,"단축2";#N/A,#N/A,FALSE,"단축3";#N/A,#N/A,FALSE,"장축";#N/A,#N/A,FALSE,"4WD"}</definedName>
    <definedName name="dDFA" localSheetId="6" hidden="1">{#N/A,#N/A,FALSE,"단축1";#N/A,#N/A,FALSE,"단축2";#N/A,#N/A,FALSE,"단축3";#N/A,#N/A,FALSE,"장축";#N/A,#N/A,FALSE,"4WD"}</definedName>
    <definedName name="dDFA" localSheetId="9" hidden="1">{#N/A,#N/A,FALSE,"단축1";#N/A,#N/A,FALSE,"단축2";#N/A,#N/A,FALSE,"단축3";#N/A,#N/A,FALSE,"장축";#N/A,#N/A,FALSE,"4WD"}</definedName>
    <definedName name="dDFA" localSheetId="5" hidden="1">{#N/A,#N/A,FALSE,"단축1";#N/A,#N/A,FALSE,"단축2";#N/A,#N/A,FALSE,"단축3";#N/A,#N/A,FALSE,"장축";#N/A,#N/A,FALSE,"4WD"}</definedName>
    <definedName name="dDFA" localSheetId="8" hidden="1">{#N/A,#N/A,FALSE,"단축1";#N/A,#N/A,FALSE,"단축2";#N/A,#N/A,FALSE,"단축3";#N/A,#N/A,FALSE,"장축";#N/A,#N/A,FALSE,"4WD"}</definedName>
    <definedName name="dDFA" localSheetId="3" hidden="1">{#N/A,#N/A,FALSE,"단축1";#N/A,#N/A,FALSE,"단축2";#N/A,#N/A,FALSE,"단축3";#N/A,#N/A,FALSE,"장축";#N/A,#N/A,FALSE,"4WD"}</definedName>
    <definedName name="dDFA" localSheetId="2" hidden="1">{#N/A,#N/A,FALSE,"단축1";#N/A,#N/A,FALSE,"단축2";#N/A,#N/A,FALSE,"단축3";#N/A,#N/A,FALSE,"장축";#N/A,#N/A,FALSE,"4WD"}</definedName>
    <definedName name="dDFA" localSheetId="1" hidden="1">{#N/A,#N/A,FALSE,"단축1";#N/A,#N/A,FALSE,"단축2";#N/A,#N/A,FALSE,"단축3";#N/A,#N/A,FALSE,"장축";#N/A,#N/A,FALSE,"4WD"}</definedName>
    <definedName name="dDFA" hidden="1">{#N/A,#N/A,FALSE,"단축1";#N/A,#N/A,FALSE,"단축2";#N/A,#N/A,FALSE,"단축3";#N/A,#N/A,FALSE,"장축";#N/A,#N/A,FALSE,"4WD"}</definedName>
    <definedName name="DDFG" localSheetId="13">#REF!</definedName>
    <definedName name="DDFG" localSheetId="10">#REF!</definedName>
    <definedName name="DDFG" localSheetId="12">#REF!</definedName>
    <definedName name="DDFG" localSheetId="15">#REF!</definedName>
    <definedName name="DDFG" localSheetId="11">#REF!</definedName>
    <definedName name="DDFG" localSheetId="14">#REF!</definedName>
    <definedName name="DDFG" localSheetId="7">#REF!</definedName>
    <definedName name="DDFG" localSheetId="4">#REF!</definedName>
    <definedName name="DDFG" localSheetId="6">#REF!</definedName>
    <definedName name="DDFG" localSheetId="9">#REF!</definedName>
    <definedName name="DDFG" localSheetId="5">#REF!</definedName>
    <definedName name="DDFG" localSheetId="8">#REF!</definedName>
    <definedName name="DDFG">#REF!</definedName>
    <definedName name="DE">#N/A</definedName>
    <definedName name="DEC.GH">#N/A</definedName>
    <definedName name="dek">#N/A</definedName>
    <definedName name="DEL" localSheetId="13">#REF!</definedName>
    <definedName name="DEL" localSheetId="10">#REF!</definedName>
    <definedName name="DEL" localSheetId="12">#REF!</definedName>
    <definedName name="DEL" localSheetId="15">#REF!</definedName>
    <definedName name="DEL" localSheetId="11">#REF!</definedName>
    <definedName name="DEL" localSheetId="14">#REF!</definedName>
    <definedName name="DEL" localSheetId="7">#REF!</definedName>
    <definedName name="DEL" localSheetId="4">#REF!</definedName>
    <definedName name="DEL" localSheetId="6">#REF!</definedName>
    <definedName name="DEL" localSheetId="9">#REF!</definedName>
    <definedName name="DEL" localSheetId="5">#REF!</definedName>
    <definedName name="DEL" localSheetId="8">#REF!</definedName>
    <definedName name="DEL" localSheetId="3">#REF!</definedName>
    <definedName name="DEL" localSheetId="2">#REF!</definedName>
    <definedName name="DEL">#REF!</definedName>
    <definedName name="del_c">#N/A</definedName>
    <definedName name="deliveredcustomcost" localSheetId="3">#REF!</definedName>
    <definedName name="deliveredcustomcost" localSheetId="2">#REF!</definedName>
    <definedName name="deliveredcustomcost">#REF!</definedName>
    <definedName name="deliveredHCMcost">#REF!</definedName>
    <definedName name="deliveredHNcost">#REF!</definedName>
    <definedName name="DELL" localSheetId="13">#REF!</definedName>
    <definedName name="DELL" localSheetId="10">#REF!</definedName>
    <definedName name="DELL" localSheetId="12">#REF!</definedName>
    <definedName name="DELL" localSheetId="15">#REF!</definedName>
    <definedName name="DELL" localSheetId="11">#REF!</definedName>
    <definedName name="DELL" localSheetId="14">#REF!</definedName>
    <definedName name="DELL" localSheetId="7">#REF!</definedName>
    <definedName name="DELL" localSheetId="4">#REF!</definedName>
    <definedName name="DELL" localSheetId="6">#REF!</definedName>
    <definedName name="DELL" localSheetId="9">#REF!</definedName>
    <definedName name="DELL" localSheetId="5">#REF!</definedName>
    <definedName name="DELL" localSheetId="8">#REF!</definedName>
    <definedName name="DELL" localSheetId="3">#REF!</definedName>
    <definedName name="DELL" localSheetId="2">#REF!</definedName>
    <definedName name="DELL">#REF!</definedName>
    <definedName name="DEM" localSheetId="13">#REF!</definedName>
    <definedName name="DEM" localSheetId="10">#REF!</definedName>
    <definedName name="DEM" localSheetId="12">#REF!</definedName>
    <definedName name="DEM" localSheetId="15">#REF!</definedName>
    <definedName name="DEM" localSheetId="11">#REF!</definedName>
    <definedName name="DEM" localSheetId="14">#REF!</definedName>
    <definedName name="DEM" localSheetId="7">#REF!</definedName>
    <definedName name="DEM" localSheetId="4">#REF!</definedName>
    <definedName name="DEM" localSheetId="6">#REF!</definedName>
    <definedName name="DEM" localSheetId="9">#REF!</definedName>
    <definedName name="DEM" localSheetId="5">#REF!</definedName>
    <definedName name="DEM" localSheetId="8">#REF!</definedName>
    <definedName name="DEM" localSheetId="3">#REF!</definedName>
    <definedName name="DEM" localSheetId="2">#REF!</definedName>
    <definedName name="DEM">#REF!</definedName>
    <definedName name="den_bu">#REF!</definedName>
    <definedName name="denbu">#REF!</definedName>
    <definedName name="DET">#N/A</definedName>
    <definedName name="Det32x3" localSheetId="3">#REF!</definedName>
    <definedName name="Det32x3" localSheetId="2">#REF!</definedName>
    <definedName name="Det32x3">#REF!</definedName>
    <definedName name="Det35x3">#REF!</definedName>
    <definedName name="Det40x4">#REF!</definedName>
    <definedName name="Det50x5">#REF!</definedName>
    <definedName name="Det63x6">#REF!</definedName>
    <definedName name="Det75x6">#REF!</definedName>
    <definedName name="DETAIL1" localSheetId="13" hidden="1">{#N/A,#N/A,FALSE,"인원";#N/A,#N/A,FALSE,"비용2";#N/A,#N/A,FALSE,"비용1";#N/A,#N/A,FALSE,"비용";#N/A,#N/A,FALSE,"보증2";#N/A,#N/A,FALSE,"보증1";#N/A,#N/A,FALSE,"보증";#N/A,#N/A,FALSE,"손익1";#N/A,#N/A,FALSE,"손익";#N/A,#N/A,FALSE,"부서별매출";#N/A,#N/A,FALSE,"매출"}</definedName>
    <definedName name="DETAIL1" localSheetId="10" hidden="1">{#N/A,#N/A,FALSE,"인원";#N/A,#N/A,FALSE,"비용2";#N/A,#N/A,FALSE,"비용1";#N/A,#N/A,FALSE,"비용";#N/A,#N/A,FALSE,"보증2";#N/A,#N/A,FALSE,"보증1";#N/A,#N/A,FALSE,"보증";#N/A,#N/A,FALSE,"손익1";#N/A,#N/A,FALSE,"손익";#N/A,#N/A,FALSE,"부서별매출";#N/A,#N/A,FALSE,"매출"}</definedName>
    <definedName name="DETAIL1" localSheetId="12" hidden="1">{#N/A,#N/A,FALSE,"인원";#N/A,#N/A,FALSE,"비용2";#N/A,#N/A,FALSE,"비용1";#N/A,#N/A,FALSE,"비용";#N/A,#N/A,FALSE,"보증2";#N/A,#N/A,FALSE,"보증1";#N/A,#N/A,FALSE,"보증";#N/A,#N/A,FALSE,"손익1";#N/A,#N/A,FALSE,"손익";#N/A,#N/A,FALSE,"부서별매출";#N/A,#N/A,FALSE,"매출"}</definedName>
    <definedName name="DETAIL1" localSheetId="15" hidden="1">{#N/A,#N/A,FALSE,"인원";#N/A,#N/A,FALSE,"비용2";#N/A,#N/A,FALSE,"비용1";#N/A,#N/A,FALSE,"비용";#N/A,#N/A,FALSE,"보증2";#N/A,#N/A,FALSE,"보증1";#N/A,#N/A,FALSE,"보증";#N/A,#N/A,FALSE,"손익1";#N/A,#N/A,FALSE,"손익";#N/A,#N/A,FALSE,"부서별매출";#N/A,#N/A,FALSE,"매출"}</definedName>
    <definedName name="DETAIL1" localSheetId="11" hidden="1">{#N/A,#N/A,FALSE,"인원";#N/A,#N/A,FALSE,"비용2";#N/A,#N/A,FALSE,"비용1";#N/A,#N/A,FALSE,"비용";#N/A,#N/A,FALSE,"보증2";#N/A,#N/A,FALSE,"보증1";#N/A,#N/A,FALSE,"보증";#N/A,#N/A,FALSE,"손익1";#N/A,#N/A,FALSE,"손익";#N/A,#N/A,FALSE,"부서별매출";#N/A,#N/A,FALSE,"매출"}</definedName>
    <definedName name="DETAIL1" localSheetId="14" hidden="1">{#N/A,#N/A,FALSE,"인원";#N/A,#N/A,FALSE,"비용2";#N/A,#N/A,FALSE,"비용1";#N/A,#N/A,FALSE,"비용";#N/A,#N/A,FALSE,"보증2";#N/A,#N/A,FALSE,"보증1";#N/A,#N/A,FALSE,"보증";#N/A,#N/A,FALSE,"손익1";#N/A,#N/A,FALSE,"손익";#N/A,#N/A,FALSE,"부서별매출";#N/A,#N/A,FALSE,"매출"}</definedName>
    <definedName name="DETAIL1" localSheetId="7" hidden="1">{#N/A,#N/A,FALSE,"인원";#N/A,#N/A,FALSE,"비용2";#N/A,#N/A,FALSE,"비용1";#N/A,#N/A,FALSE,"비용";#N/A,#N/A,FALSE,"보증2";#N/A,#N/A,FALSE,"보증1";#N/A,#N/A,FALSE,"보증";#N/A,#N/A,FALSE,"손익1";#N/A,#N/A,FALSE,"손익";#N/A,#N/A,FALSE,"부서별매출";#N/A,#N/A,FALSE,"매출"}</definedName>
    <definedName name="DETAIL1" localSheetId="4" hidden="1">{#N/A,#N/A,FALSE,"인원";#N/A,#N/A,FALSE,"비용2";#N/A,#N/A,FALSE,"비용1";#N/A,#N/A,FALSE,"비용";#N/A,#N/A,FALSE,"보증2";#N/A,#N/A,FALSE,"보증1";#N/A,#N/A,FALSE,"보증";#N/A,#N/A,FALSE,"손익1";#N/A,#N/A,FALSE,"손익";#N/A,#N/A,FALSE,"부서별매출";#N/A,#N/A,FALSE,"매출"}</definedName>
    <definedName name="DETAIL1" localSheetId="6" hidden="1">{#N/A,#N/A,FALSE,"인원";#N/A,#N/A,FALSE,"비용2";#N/A,#N/A,FALSE,"비용1";#N/A,#N/A,FALSE,"비용";#N/A,#N/A,FALSE,"보증2";#N/A,#N/A,FALSE,"보증1";#N/A,#N/A,FALSE,"보증";#N/A,#N/A,FALSE,"손익1";#N/A,#N/A,FALSE,"손익";#N/A,#N/A,FALSE,"부서별매출";#N/A,#N/A,FALSE,"매출"}</definedName>
    <definedName name="DETAIL1" localSheetId="9" hidden="1">{#N/A,#N/A,FALSE,"인원";#N/A,#N/A,FALSE,"비용2";#N/A,#N/A,FALSE,"비용1";#N/A,#N/A,FALSE,"비용";#N/A,#N/A,FALSE,"보증2";#N/A,#N/A,FALSE,"보증1";#N/A,#N/A,FALSE,"보증";#N/A,#N/A,FALSE,"손익1";#N/A,#N/A,FALSE,"손익";#N/A,#N/A,FALSE,"부서별매출";#N/A,#N/A,FALSE,"매출"}</definedName>
    <definedName name="DETAIL1" localSheetId="5" hidden="1">{#N/A,#N/A,FALSE,"인원";#N/A,#N/A,FALSE,"비용2";#N/A,#N/A,FALSE,"비용1";#N/A,#N/A,FALSE,"비용";#N/A,#N/A,FALSE,"보증2";#N/A,#N/A,FALSE,"보증1";#N/A,#N/A,FALSE,"보증";#N/A,#N/A,FALSE,"손익1";#N/A,#N/A,FALSE,"손익";#N/A,#N/A,FALSE,"부서별매출";#N/A,#N/A,FALSE,"매출"}</definedName>
    <definedName name="DETAIL1" localSheetId="8" hidden="1">{#N/A,#N/A,FALSE,"인원";#N/A,#N/A,FALSE,"비용2";#N/A,#N/A,FALSE,"비용1";#N/A,#N/A,FALSE,"비용";#N/A,#N/A,FALSE,"보증2";#N/A,#N/A,FALSE,"보증1";#N/A,#N/A,FALSE,"보증";#N/A,#N/A,FALSE,"손익1";#N/A,#N/A,FALSE,"손익";#N/A,#N/A,FALSE,"부서별매출";#N/A,#N/A,FALSE,"매출"}</definedName>
    <definedName name="DETAIL1" localSheetId="3" hidden="1">{#N/A,#N/A,FALSE,"인원";#N/A,#N/A,FALSE,"비용2";#N/A,#N/A,FALSE,"비용1";#N/A,#N/A,FALSE,"비용";#N/A,#N/A,FALSE,"보증2";#N/A,#N/A,FALSE,"보증1";#N/A,#N/A,FALSE,"보증";#N/A,#N/A,FALSE,"손익1";#N/A,#N/A,FALSE,"손익";#N/A,#N/A,FALSE,"부서별매출";#N/A,#N/A,FALSE,"매출"}</definedName>
    <definedName name="DETAIL1" localSheetId="2" hidden="1">{#N/A,#N/A,FALSE,"인원";#N/A,#N/A,FALSE,"비용2";#N/A,#N/A,FALSE,"비용1";#N/A,#N/A,FALSE,"비용";#N/A,#N/A,FALSE,"보증2";#N/A,#N/A,FALSE,"보증1";#N/A,#N/A,FALSE,"보증";#N/A,#N/A,FALSE,"손익1";#N/A,#N/A,FALSE,"손익";#N/A,#N/A,FALSE,"부서별매출";#N/A,#N/A,FALSE,"매출"}</definedName>
    <definedName name="DETAIL1" localSheetId="1"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f" localSheetId="13">#REF!</definedName>
    <definedName name="df" localSheetId="10">#REF!</definedName>
    <definedName name="df" localSheetId="12">#REF!</definedName>
    <definedName name="df" localSheetId="15">#REF!</definedName>
    <definedName name="df" localSheetId="11">#REF!</definedName>
    <definedName name="df" localSheetId="14">#REF!</definedName>
    <definedName name="df" localSheetId="7">#REF!</definedName>
    <definedName name="df" localSheetId="4">#REF!</definedName>
    <definedName name="df" localSheetId="6">#REF!</definedName>
    <definedName name="df" localSheetId="9">#REF!</definedName>
    <definedName name="df" localSheetId="5">#REF!</definedName>
    <definedName name="df" localSheetId="8">#REF!</definedName>
    <definedName name="df">#REF!</definedName>
    <definedName name="DFA" localSheetId="13" hidden="1">{#N/A,#N/A,FALSE,"단축1";#N/A,#N/A,FALSE,"단축2";#N/A,#N/A,FALSE,"단축3";#N/A,#N/A,FALSE,"장축";#N/A,#N/A,FALSE,"4WD"}</definedName>
    <definedName name="DFA" localSheetId="10" hidden="1">{#N/A,#N/A,FALSE,"단축1";#N/A,#N/A,FALSE,"단축2";#N/A,#N/A,FALSE,"단축3";#N/A,#N/A,FALSE,"장축";#N/A,#N/A,FALSE,"4WD"}</definedName>
    <definedName name="DFA" localSheetId="12" hidden="1">{#N/A,#N/A,FALSE,"단축1";#N/A,#N/A,FALSE,"단축2";#N/A,#N/A,FALSE,"단축3";#N/A,#N/A,FALSE,"장축";#N/A,#N/A,FALSE,"4WD"}</definedName>
    <definedName name="DFA" localSheetId="15" hidden="1">{#N/A,#N/A,FALSE,"단축1";#N/A,#N/A,FALSE,"단축2";#N/A,#N/A,FALSE,"단축3";#N/A,#N/A,FALSE,"장축";#N/A,#N/A,FALSE,"4WD"}</definedName>
    <definedName name="DFA" localSheetId="11" hidden="1">{#N/A,#N/A,FALSE,"단축1";#N/A,#N/A,FALSE,"단축2";#N/A,#N/A,FALSE,"단축3";#N/A,#N/A,FALSE,"장축";#N/A,#N/A,FALSE,"4WD"}</definedName>
    <definedName name="DFA" localSheetId="14" hidden="1">{#N/A,#N/A,FALSE,"단축1";#N/A,#N/A,FALSE,"단축2";#N/A,#N/A,FALSE,"단축3";#N/A,#N/A,FALSE,"장축";#N/A,#N/A,FALSE,"4WD"}</definedName>
    <definedName name="DFA" localSheetId="7" hidden="1">{#N/A,#N/A,FALSE,"단축1";#N/A,#N/A,FALSE,"단축2";#N/A,#N/A,FALSE,"단축3";#N/A,#N/A,FALSE,"장축";#N/A,#N/A,FALSE,"4WD"}</definedName>
    <definedName name="DFA" localSheetId="4" hidden="1">{#N/A,#N/A,FALSE,"단축1";#N/A,#N/A,FALSE,"단축2";#N/A,#N/A,FALSE,"단축3";#N/A,#N/A,FALSE,"장축";#N/A,#N/A,FALSE,"4WD"}</definedName>
    <definedName name="DFA" localSheetId="6" hidden="1">{#N/A,#N/A,FALSE,"단축1";#N/A,#N/A,FALSE,"단축2";#N/A,#N/A,FALSE,"단축3";#N/A,#N/A,FALSE,"장축";#N/A,#N/A,FALSE,"4WD"}</definedName>
    <definedName name="DFA" localSheetId="9" hidden="1">{#N/A,#N/A,FALSE,"단축1";#N/A,#N/A,FALSE,"단축2";#N/A,#N/A,FALSE,"단축3";#N/A,#N/A,FALSE,"장축";#N/A,#N/A,FALSE,"4WD"}</definedName>
    <definedName name="DFA" localSheetId="5" hidden="1">{#N/A,#N/A,FALSE,"단축1";#N/A,#N/A,FALSE,"단축2";#N/A,#N/A,FALSE,"단축3";#N/A,#N/A,FALSE,"장축";#N/A,#N/A,FALSE,"4WD"}</definedName>
    <definedName name="DFA" localSheetId="8" hidden="1">{#N/A,#N/A,FALSE,"단축1";#N/A,#N/A,FALSE,"단축2";#N/A,#N/A,FALSE,"단축3";#N/A,#N/A,FALSE,"장축";#N/A,#N/A,FALSE,"4WD"}</definedName>
    <definedName name="DFA" localSheetId="3" hidden="1">{#N/A,#N/A,FALSE,"단축1";#N/A,#N/A,FALSE,"단축2";#N/A,#N/A,FALSE,"단축3";#N/A,#N/A,FALSE,"장축";#N/A,#N/A,FALSE,"4WD"}</definedName>
    <definedName name="DFA" localSheetId="2" hidden="1">{#N/A,#N/A,FALSE,"단축1";#N/A,#N/A,FALSE,"단축2";#N/A,#N/A,FALSE,"단축3";#N/A,#N/A,FALSE,"장축";#N/A,#N/A,FALSE,"4WD"}</definedName>
    <definedName name="DFA" localSheetId="1" hidden="1">{#N/A,#N/A,FALSE,"단축1";#N/A,#N/A,FALSE,"단축2";#N/A,#N/A,FALSE,"단축3";#N/A,#N/A,FALSE,"장축";#N/A,#N/A,FALSE,"4WD"}</definedName>
    <definedName name="DFA" hidden="1">{#N/A,#N/A,FALSE,"단축1";#N/A,#N/A,FALSE,"단축2";#N/A,#N/A,FALSE,"단축3";#N/A,#N/A,FALSE,"장축";#N/A,#N/A,FALSE,"4WD"}</definedName>
    <definedName name="DFASD" localSheetId="13" hidden="1">{#N/A,#N/A,FALSE,"인원";#N/A,#N/A,FALSE,"비용2";#N/A,#N/A,FALSE,"비용1";#N/A,#N/A,FALSE,"비용";#N/A,#N/A,FALSE,"보증2";#N/A,#N/A,FALSE,"보증1";#N/A,#N/A,FALSE,"보증";#N/A,#N/A,FALSE,"손익1";#N/A,#N/A,FALSE,"손익";#N/A,#N/A,FALSE,"부서별매출";#N/A,#N/A,FALSE,"매출"}</definedName>
    <definedName name="DFASD" localSheetId="10" hidden="1">{#N/A,#N/A,FALSE,"인원";#N/A,#N/A,FALSE,"비용2";#N/A,#N/A,FALSE,"비용1";#N/A,#N/A,FALSE,"비용";#N/A,#N/A,FALSE,"보증2";#N/A,#N/A,FALSE,"보증1";#N/A,#N/A,FALSE,"보증";#N/A,#N/A,FALSE,"손익1";#N/A,#N/A,FALSE,"손익";#N/A,#N/A,FALSE,"부서별매출";#N/A,#N/A,FALSE,"매출"}</definedName>
    <definedName name="DFASD" localSheetId="12" hidden="1">{#N/A,#N/A,FALSE,"인원";#N/A,#N/A,FALSE,"비용2";#N/A,#N/A,FALSE,"비용1";#N/A,#N/A,FALSE,"비용";#N/A,#N/A,FALSE,"보증2";#N/A,#N/A,FALSE,"보증1";#N/A,#N/A,FALSE,"보증";#N/A,#N/A,FALSE,"손익1";#N/A,#N/A,FALSE,"손익";#N/A,#N/A,FALSE,"부서별매출";#N/A,#N/A,FALSE,"매출"}</definedName>
    <definedName name="DFASD" localSheetId="15" hidden="1">{#N/A,#N/A,FALSE,"인원";#N/A,#N/A,FALSE,"비용2";#N/A,#N/A,FALSE,"비용1";#N/A,#N/A,FALSE,"비용";#N/A,#N/A,FALSE,"보증2";#N/A,#N/A,FALSE,"보증1";#N/A,#N/A,FALSE,"보증";#N/A,#N/A,FALSE,"손익1";#N/A,#N/A,FALSE,"손익";#N/A,#N/A,FALSE,"부서별매출";#N/A,#N/A,FALSE,"매출"}</definedName>
    <definedName name="DFASD" localSheetId="11" hidden="1">{#N/A,#N/A,FALSE,"인원";#N/A,#N/A,FALSE,"비용2";#N/A,#N/A,FALSE,"비용1";#N/A,#N/A,FALSE,"비용";#N/A,#N/A,FALSE,"보증2";#N/A,#N/A,FALSE,"보증1";#N/A,#N/A,FALSE,"보증";#N/A,#N/A,FALSE,"손익1";#N/A,#N/A,FALSE,"손익";#N/A,#N/A,FALSE,"부서별매출";#N/A,#N/A,FALSE,"매출"}</definedName>
    <definedName name="DFASD" localSheetId="14" hidden="1">{#N/A,#N/A,FALSE,"인원";#N/A,#N/A,FALSE,"비용2";#N/A,#N/A,FALSE,"비용1";#N/A,#N/A,FALSE,"비용";#N/A,#N/A,FALSE,"보증2";#N/A,#N/A,FALSE,"보증1";#N/A,#N/A,FALSE,"보증";#N/A,#N/A,FALSE,"손익1";#N/A,#N/A,FALSE,"손익";#N/A,#N/A,FALSE,"부서별매출";#N/A,#N/A,FALSE,"매출"}</definedName>
    <definedName name="DFASD" localSheetId="7" hidden="1">{#N/A,#N/A,FALSE,"인원";#N/A,#N/A,FALSE,"비용2";#N/A,#N/A,FALSE,"비용1";#N/A,#N/A,FALSE,"비용";#N/A,#N/A,FALSE,"보증2";#N/A,#N/A,FALSE,"보증1";#N/A,#N/A,FALSE,"보증";#N/A,#N/A,FALSE,"손익1";#N/A,#N/A,FALSE,"손익";#N/A,#N/A,FALSE,"부서별매출";#N/A,#N/A,FALSE,"매출"}</definedName>
    <definedName name="DFASD" localSheetId="4" hidden="1">{#N/A,#N/A,FALSE,"인원";#N/A,#N/A,FALSE,"비용2";#N/A,#N/A,FALSE,"비용1";#N/A,#N/A,FALSE,"비용";#N/A,#N/A,FALSE,"보증2";#N/A,#N/A,FALSE,"보증1";#N/A,#N/A,FALSE,"보증";#N/A,#N/A,FALSE,"손익1";#N/A,#N/A,FALSE,"손익";#N/A,#N/A,FALSE,"부서별매출";#N/A,#N/A,FALSE,"매출"}</definedName>
    <definedName name="DFASD" localSheetId="6" hidden="1">{#N/A,#N/A,FALSE,"인원";#N/A,#N/A,FALSE,"비용2";#N/A,#N/A,FALSE,"비용1";#N/A,#N/A,FALSE,"비용";#N/A,#N/A,FALSE,"보증2";#N/A,#N/A,FALSE,"보증1";#N/A,#N/A,FALSE,"보증";#N/A,#N/A,FALSE,"손익1";#N/A,#N/A,FALSE,"손익";#N/A,#N/A,FALSE,"부서별매출";#N/A,#N/A,FALSE,"매출"}</definedName>
    <definedName name="DFASD" localSheetId="9" hidden="1">{#N/A,#N/A,FALSE,"인원";#N/A,#N/A,FALSE,"비용2";#N/A,#N/A,FALSE,"비용1";#N/A,#N/A,FALSE,"비용";#N/A,#N/A,FALSE,"보증2";#N/A,#N/A,FALSE,"보증1";#N/A,#N/A,FALSE,"보증";#N/A,#N/A,FALSE,"손익1";#N/A,#N/A,FALSE,"손익";#N/A,#N/A,FALSE,"부서별매출";#N/A,#N/A,FALSE,"매출"}</definedName>
    <definedName name="DFASD" localSheetId="5" hidden="1">{#N/A,#N/A,FALSE,"인원";#N/A,#N/A,FALSE,"비용2";#N/A,#N/A,FALSE,"비용1";#N/A,#N/A,FALSE,"비용";#N/A,#N/A,FALSE,"보증2";#N/A,#N/A,FALSE,"보증1";#N/A,#N/A,FALSE,"보증";#N/A,#N/A,FALSE,"손익1";#N/A,#N/A,FALSE,"손익";#N/A,#N/A,FALSE,"부서별매출";#N/A,#N/A,FALSE,"매출"}</definedName>
    <definedName name="DFASD" localSheetId="8" hidden="1">{#N/A,#N/A,FALSE,"인원";#N/A,#N/A,FALSE,"비용2";#N/A,#N/A,FALSE,"비용1";#N/A,#N/A,FALSE,"비용";#N/A,#N/A,FALSE,"보증2";#N/A,#N/A,FALSE,"보증1";#N/A,#N/A,FALSE,"보증";#N/A,#N/A,FALSE,"손익1";#N/A,#N/A,FALSE,"손익";#N/A,#N/A,FALSE,"부서별매출";#N/A,#N/A,FALSE,"매출"}</definedName>
    <definedName name="DFASD" localSheetId="3" hidden="1">{#N/A,#N/A,FALSE,"인원";#N/A,#N/A,FALSE,"비용2";#N/A,#N/A,FALSE,"비용1";#N/A,#N/A,FALSE,"비용";#N/A,#N/A,FALSE,"보증2";#N/A,#N/A,FALSE,"보증1";#N/A,#N/A,FALSE,"보증";#N/A,#N/A,FALSE,"손익1";#N/A,#N/A,FALSE,"손익";#N/A,#N/A,FALSE,"부서별매출";#N/A,#N/A,FALSE,"매출"}</definedName>
    <definedName name="DFASD" localSheetId="2" hidden="1">{#N/A,#N/A,FALSE,"인원";#N/A,#N/A,FALSE,"비용2";#N/A,#N/A,FALSE,"비용1";#N/A,#N/A,FALSE,"비용";#N/A,#N/A,FALSE,"보증2";#N/A,#N/A,FALSE,"보증1";#N/A,#N/A,FALSE,"보증";#N/A,#N/A,FALSE,"손익1";#N/A,#N/A,FALSE,"손익";#N/A,#N/A,FALSE,"부서별매출";#N/A,#N/A,FALSE,"매출"}</definedName>
    <definedName name="DFASD" localSheetId="1"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asdf" localSheetId="13" hidden="1">{#N/A,#N/A,FALSE,"단축1";#N/A,#N/A,FALSE,"단축2";#N/A,#N/A,FALSE,"단축3";#N/A,#N/A,FALSE,"장축";#N/A,#N/A,FALSE,"4WD"}</definedName>
    <definedName name="dfasdf" localSheetId="10" hidden="1">{#N/A,#N/A,FALSE,"단축1";#N/A,#N/A,FALSE,"단축2";#N/A,#N/A,FALSE,"단축3";#N/A,#N/A,FALSE,"장축";#N/A,#N/A,FALSE,"4WD"}</definedName>
    <definedName name="dfasdf" localSheetId="12" hidden="1">{#N/A,#N/A,FALSE,"단축1";#N/A,#N/A,FALSE,"단축2";#N/A,#N/A,FALSE,"단축3";#N/A,#N/A,FALSE,"장축";#N/A,#N/A,FALSE,"4WD"}</definedName>
    <definedName name="dfasdf" localSheetId="15" hidden="1">{#N/A,#N/A,FALSE,"단축1";#N/A,#N/A,FALSE,"단축2";#N/A,#N/A,FALSE,"단축3";#N/A,#N/A,FALSE,"장축";#N/A,#N/A,FALSE,"4WD"}</definedName>
    <definedName name="dfasdf" localSheetId="11" hidden="1">{#N/A,#N/A,FALSE,"단축1";#N/A,#N/A,FALSE,"단축2";#N/A,#N/A,FALSE,"단축3";#N/A,#N/A,FALSE,"장축";#N/A,#N/A,FALSE,"4WD"}</definedName>
    <definedName name="dfasdf" localSheetId="14" hidden="1">{#N/A,#N/A,FALSE,"단축1";#N/A,#N/A,FALSE,"단축2";#N/A,#N/A,FALSE,"단축3";#N/A,#N/A,FALSE,"장축";#N/A,#N/A,FALSE,"4WD"}</definedName>
    <definedName name="dfasdf" localSheetId="7" hidden="1">{#N/A,#N/A,FALSE,"단축1";#N/A,#N/A,FALSE,"단축2";#N/A,#N/A,FALSE,"단축3";#N/A,#N/A,FALSE,"장축";#N/A,#N/A,FALSE,"4WD"}</definedName>
    <definedName name="dfasdf" localSheetId="4" hidden="1">{#N/A,#N/A,FALSE,"단축1";#N/A,#N/A,FALSE,"단축2";#N/A,#N/A,FALSE,"단축3";#N/A,#N/A,FALSE,"장축";#N/A,#N/A,FALSE,"4WD"}</definedName>
    <definedName name="dfasdf" localSheetId="6" hidden="1">{#N/A,#N/A,FALSE,"단축1";#N/A,#N/A,FALSE,"단축2";#N/A,#N/A,FALSE,"단축3";#N/A,#N/A,FALSE,"장축";#N/A,#N/A,FALSE,"4WD"}</definedName>
    <definedName name="dfasdf" localSheetId="9" hidden="1">{#N/A,#N/A,FALSE,"단축1";#N/A,#N/A,FALSE,"단축2";#N/A,#N/A,FALSE,"단축3";#N/A,#N/A,FALSE,"장축";#N/A,#N/A,FALSE,"4WD"}</definedName>
    <definedName name="dfasdf" localSheetId="5" hidden="1">{#N/A,#N/A,FALSE,"단축1";#N/A,#N/A,FALSE,"단축2";#N/A,#N/A,FALSE,"단축3";#N/A,#N/A,FALSE,"장축";#N/A,#N/A,FALSE,"4WD"}</definedName>
    <definedName name="dfasdf" localSheetId="8" hidden="1">{#N/A,#N/A,FALSE,"단축1";#N/A,#N/A,FALSE,"단축2";#N/A,#N/A,FALSE,"단축3";#N/A,#N/A,FALSE,"장축";#N/A,#N/A,FALSE,"4WD"}</definedName>
    <definedName name="dfasdf" localSheetId="3" hidden="1">{#N/A,#N/A,FALSE,"단축1";#N/A,#N/A,FALSE,"단축2";#N/A,#N/A,FALSE,"단축3";#N/A,#N/A,FALSE,"장축";#N/A,#N/A,FALSE,"4WD"}</definedName>
    <definedName name="dfasdf" localSheetId="2" hidden="1">{#N/A,#N/A,FALSE,"단축1";#N/A,#N/A,FALSE,"단축2";#N/A,#N/A,FALSE,"단축3";#N/A,#N/A,FALSE,"장축";#N/A,#N/A,FALSE,"4WD"}</definedName>
    <definedName name="dfasdf" localSheetId="1" hidden="1">{#N/A,#N/A,FALSE,"단축1";#N/A,#N/A,FALSE,"단축2";#N/A,#N/A,FALSE,"단축3";#N/A,#N/A,FALSE,"장축";#N/A,#N/A,FALSE,"4WD"}</definedName>
    <definedName name="dfasdf" hidden="1">{#N/A,#N/A,FALSE,"단축1";#N/A,#N/A,FALSE,"단축2";#N/A,#N/A,FALSE,"단축3";#N/A,#N/A,FALSE,"장축";#N/A,#N/A,FALSE,"4WD"}</definedName>
    <definedName name="dfasdfasd" localSheetId="13" hidden="1">{#N/A,#N/A,FALSE,"단축1";#N/A,#N/A,FALSE,"단축2";#N/A,#N/A,FALSE,"단축3";#N/A,#N/A,FALSE,"장축";#N/A,#N/A,FALSE,"4WD"}</definedName>
    <definedName name="dfasdfasd" localSheetId="10" hidden="1">{#N/A,#N/A,FALSE,"단축1";#N/A,#N/A,FALSE,"단축2";#N/A,#N/A,FALSE,"단축3";#N/A,#N/A,FALSE,"장축";#N/A,#N/A,FALSE,"4WD"}</definedName>
    <definedName name="dfasdfasd" localSheetId="12" hidden="1">{#N/A,#N/A,FALSE,"단축1";#N/A,#N/A,FALSE,"단축2";#N/A,#N/A,FALSE,"단축3";#N/A,#N/A,FALSE,"장축";#N/A,#N/A,FALSE,"4WD"}</definedName>
    <definedName name="dfasdfasd" localSheetId="15" hidden="1">{#N/A,#N/A,FALSE,"단축1";#N/A,#N/A,FALSE,"단축2";#N/A,#N/A,FALSE,"단축3";#N/A,#N/A,FALSE,"장축";#N/A,#N/A,FALSE,"4WD"}</definedName>
    <definedName name="dfasdfasd" localSheetId="11" hidden="1">{#N/A,#N/A,FALSE,"단축1";#N/A,#N/A,FALSE,"단축2";#N/A,#N/A,FALSE,"단축3";#N/A,#N/A,FALSE,"장축";#N/A,#N/A,FALSE,"4WD"}</definedName>
    <definedName name="dfasdfasd" localSheetId="14" hidden="1">{#N/A,#N/A,FALSE,"단축1";#N/A,#N/A,FALSE,"단축2";#N/A,#N/A,FALSE,"단축3";#N/A,#N/A,FALSE,"장축";#N/A,#N/A,FALSE,"4WD"}</definedName>
    <definedName name="dfasdfasd" localSheetId="7" hidden="1">{#N/A,#N/A,FALSE,"단축1";#N/A,#N/A,FALSE,"단축2";#N/A,#N/A,FALSE,"단축3";#N/A,#N/A,FALSE,"장축";#N/A,#N/A,FALSE,"4WD"}</definedName>
    <definedName name="dfasdfasd" localSheetId="4" hidden="1">{#N/A,#N/A,FALSE,"단축1";#N/A,#N/A,FALSE,"단축2";#N/A,#N/A,FALSE,"단축3";#N/A,#N/A,FALSE,"장축";#N/A,#N/A,FALSE,"4WD"}</definedName>
    <definedName name="dfasdfasd" localSheetId="6" hidden="1">{#N/A,#N/A,FALSE,"단축1";#N/A,#N/A,FALSE,"단축2";#N/A,#N/A,FALSE,"단축3";#N/A,#N/A,FALSE,"장축";#N/A,#N/A,FALSE,"4WD"}</definedName>
    <definedName name="dfasdfasd" localSheetId="9" hidden="1">{#N/A,#N/A,FALSE,"단축1";#N/A,#N/A,FALSE,"단축2";#N/A,#N/A,FALSE,"단축3";#N/A,#N/A,FALSE,"장축";#N/A,#N/A,FALSE,"4WD"}</definedName>
    <definedName name="dfasdfasd" localSheetId="5" hidden="1">{#N/A,#N/A,FALSE,"단축1";#N/A,#N/A,FALSE,"단축2";#N/A,#N/A,FALSE,"단축3";#N/A,#N/A,FALSE,"장축";#N/A,#N/A,FALSE,"4WD"}</definedName>
    <definedName name="dfasdfasd" localSheetId="8" hidden="1">{#N/A,#N/A,FALSE,"단축1";#N/A,#N/A,FALSE,"단축2";#N/A,#N/A,FALSE,"단축3";#N/A,#N/A,FALSE,"장축";#N/A,#N/A,FALSE,"4WD"}</definedName>
    <definedName name="dfasdfasd" localSheetId="3" hidden="1">{#N/A,#N/A,FALSE,"단축1";#N/A,#N/A,FALSE,"단축2";#N/A,#N/A,FALSE,"단축3";#N/A,#N/A,FALSE,"장축";#N/A,#N/A,FALSE,"4WD"}</definedName>
    <definedName name="dfasdfasd" localSheetId="2" hidden="1">{#N/A,#N/A,FALSE,"단축1";#N/A,#N/A,FALSE,"단축2";#N/A,#N/A,FALSE,"단축3";#N/A,#N/A,FALSE,"장축";#N/A,#N/A,FALSE,"4WD"}</definedName>
    <definedName name="dfasdfasd" localSheetId="1" hidden="1">{#N/A,#N/A,FALSE,"단축1";#N/A,#N/A,FALSE,"단축2";#N/A,#N/A,FALSE,"단축3";#N/A,#N/A,FALSE,"장축";#N/A,#N/A,FALSE,"4WD"}</definedName>
    <definedName name="dfasdfasd" hidden="1">{#N/A,#N/A,FALSE,"단축1";#N/A,#N/A,FALSE,"단축2";#N/A,#N/A,FALSE,"단축3";#N/A,#N/A,FALSE,"장축";#N/A,#N/A,FALSE,"4WD"}</definedName>
    <definedName name="dfasdfffffffffffffff" localSheetId="13" hidden="1">{#N/A,#N/A,FALSE,"PT비교DATA"}</definedName>
    <definedName name="dfasdfffffffffffffff" localSheetId="10" hidden="1">{#N/A,#N/A,FALSE,"PT비교DATA"}</definedName>
    <definedName name="dfasdfffffffffffffff" localSheetId="12" hidden="1">{#N/A,#N/A,FALSE,"PT비교DATA"}</definedName>
    <definedName name="dfasdfffffffffffffff" localSheetId="15" hidden="1">{#N/A,#N/A,FALSE,"PT비교DATA"}</definedName>
    <definedName name="dfasdfffffffffffffff" localSheetId="11" hidden="1">{#N/A,#N/A,FALSE,"PT비교DATA"}</definedName>
    <definedName name="dfasdfffffffffffffff" localSheetId="14" hidden="1">{#N/A,#N/A,FALSE,"PT비교DATA"}</definedName>
    <definedName name="dfasdfffffffffffffff" localSheetId="7" hidden="1">{#N/A,#N/A,FALSE,"PT비교DATA"}</definedName>
    <definedName name="dfasdfffffffffffffff" localSheetId="4" hidden="1">{#N/A,#N/A,FALSE,"PT비교DATA"}</definedName>
    <definedName name="dfasdfffffffffffffff" localSheetId="6" hidden="1">{#N/A,#N/A,FALSE,"PT비교DATA"}</definedName>
    <definedName name="dfasdfffffffffffffff" localSheetId="9" hidden="1">{#N/A,#N/A,FALSE,"PT비교DATA"}</definedName>
    <definedName name="dfasdfffffffffffffff" localSheetId="5" hidden="1">{#N/A,#N/A,FALSE,"PT비교DATA"}</definedName>
    <definedName name="dfasdfffffffffffffff" localSheetId="8" hidden="1">{#N/A,#N/A,FALSE,"PT비교DATA"}</definedName>
    <definedName name="dfasdfffffffffffffff" localSheetId="3" hidden="1">{#N/A,#N/A,FALSE,"PT비교DATA"}</definedName>
    <definedName name="dfasdfffffffffffffff" localSheetId="2" hidden="1">{#N/A,#N/A,FALSE,"PT비교DATA"}</definedName>
    <definedName name="dfasdfffffffffffffff" localSheetId="1" hidden="1">{#N/A,#N/A,FALSE,"PT비교DATA"}</definedName>
    <definedName name="dfasdfffffffffffffff" hidden="1">{#N/A,#N/A,FALSE,"PT비교DATA"}</definedName>
    <definedName name="dfdsadfasfds" localSheetId="13" hidden="1">{#N/A,#N/A,FALSE,"단축1";#N/A,#N/A,FALSE,"단축2";#N/A,#N/A,FALSE,"단축3";#N/A,#N/A,FALSE,"장축";#N/A,#N/A,FALSE,"4WD"}</definedName>
    <definedName name="dfdsadfasfds" localSheetId="10" hidden="1">{#N/A,#N/A,FALSE,"단축1";#N/A,#N/A,FALSE,"단축2";#N/A,#N/A,FALSE,"단축3";#N/A,#N/A,FALSE,"장축";#N/A,#N/A,FALSE,"4WD"}</definedName>
    <definedName name="dfdsadfasfds" localSheetId="12" hidden="1">{#N/A,#N/A,FALSE,"단축1";#N/A,#N/A,FALSE,"단축2";#N/A,#N/A,FALSE,"단축3";#N/A,#N/A,FALSE,"장축";#N/A,#N/A,FALSE,"4WD"}</definedName>
    <definedName name="dfdsadfasfds" localSheetId="15" hidden="1">{#N/A,#N/A,FALSE,"단축1";#N/A,#N/A,FALSE,"단축2";#N/A,#N/A,FALSE,"단축3";#N/A,#N/A,FALSE,"장축";#N/A,#N/A,FALSE,"4WD"}</definedName>
    <definedName name="dfdsadfasfds" localSheetId="11" hidden="1">{#N/A,#N/A,FALSE,"단축1";#N/A,#N/A,FALSE,"단축2";#N/A,#N/A,FALSE,"단축3";#N/A,#N/A,FALSE,"장축";#N/A,#N/A,FALSE,"4WD"}</definedName>
    <definedName name="dfdsadfasfds" localSheetId="14" hidden="1">{#N/A,#N/A,FALSE,"단축1";#N/A,#N/A,FALSE,"단축2";#N/A,#N/A,FALSE,"단축3";#N/A,#N/A,FALSE,"장축";#N/A,#N/A,FALSE,"4WD"}</definedName>
    <definedName name="dfdsadfasfds" localSheetId="7" hidden="1">{#N/A,#N/A,FALSE,"단축1";#N/A,#N/A,FALSE,"단축2";#N/A,#N/A,FALSE,"단축3";#N/A,#N/A,FALSE,"장축";#N/A,#N/A,FALSE,"4WD"}</definedName>
    <definedName name="dfdsadfasfds" localSheetId="4" hidden="1">{#N/A,#N/A,FALSE,"단축1";#N/A,#N/A,FALSE,"단축2";#N/A,#N/A,FALSE,"단축3";#N/A,#N/A,FALSE,"장축";#N/A,#N/A,FALSE,"4WD"}</definedName>
    <definedName name="dfdsadfasfds" localSheetId="6" hidden="1">{#N/A,#N/A,FALSE,"단축1";#N/A,#N/A,FALSE,"단축2";#N/A,#N/A,FALSE,"단축3";#N/A,#N/A,FALSE,"장축";#N/A,#N/A,FALSE,"4WD"}</definedName>
    <definedName name="dfdsadfasfds" localSheetId="9" hidden="1">{#N/A,#N/A,FALSE,"단축1";#N/A,#N/A,FALSE,"단축2";#N/A,#N/A,FALSE,"단축3";#N/A,#N/A,FALSE,"장축";#N/A,#N/A,FALSE,"4WD"}</definedName>
    <definedName name="dfdsadfasfds" localSheetId="5" hidden="1">{#N/A,#N/A,FALSE,"단축1";#N/A,#N/A,FALSE,"단축2";#N/A,#N/A,FALSE,"단축3";#N/A,#N/A,FALSE,"장축";#N/A,#N/A,FALSE,"4WD"}</definedName>
    <definedName name="dfdsadfasfds" localSheetId="8" hidden="1">{#N/A,#N/A,FALSE,"단축1";#N/A,#N/A,FALSE,"단축2";#N/A,#N/A,FALSE,"단축3";#N/A,#N/A,FALSE,"장축";#N/A,#N/A,FALSE,"4WD"}</definedName>
    <definedName name="dfdsadfasfds" localSheetId="3" hidden="1">{#N/A,#N/A,FALSE,"단축1";#N/A,#N/A,FALSE,"단축2";#N/A,#N/A,FALSE,"단축3";#N/A,#N/A,FALSE,"장축";#N/A,#N/A,FALSE,"4WD"}</definedName>
    <definedName name="dfdsadfasfds" localSheetId="2" hidden="1">{#N/A,#N/A,FALSE,"단축1";#N/A,#N/A,FALSE,"단축2";#N/A,#N/A,FALSE,"단축3";#N/A,#N/A,FALSE,"장축";#N/A,#N/A,FALSE,"4WD"}</definedName>
    <definedName name="dfdsadfasfds" localSheetId="1" hidden="1">{#N/A,#N/A,FALSE,"단축1";#N/A,#N/A,FALSE,"단축2";#N/A,#N/A,FALSE,"단축3";#N/A,#N/A,FALSE,"장축";#N/A,#N/A,FALSE,"4WD"}</definedName>
    <definedName name="dfdsadfasfds" hidden="1">{#N/A,#N/A,FALSE,"단축1";#N/A,#N/A,FALSE,"단축2";#N/A,#N/A,FALSE,"단축3";#N/A,#N/A,FALSE,"장축";#N/A,#N/A,FALSE,"4WD"}</definedName>
    <definedName name="DFF" localSheetId="13" hidden="1">{#N/A,#N/A,FALSE,"단축1";#N/A,#N/A,FALSE,"단축2";#N/A,#N/A,FALSE,"단축3";#N/A,#N/A,FALSE,"장축";#N/A,#N/A,FALSE,"4WD"}</definedName>
    <definedName name="DFF" localSheetId="10" hidden="1">{#N/A,#N/A,FALSE,"단축1";#N/A,#N/A,FALSE,"단축2";#N/A,#N/A,FALSE,"단축3";#N/A,#N/A,FALSE,"장축";#N/A,#N/A,FALSE,"4WD"}</definedName>
    <definedName name="DFF" localSheetId="12" hidden="1">{#N/A,#N/A,FALSE,"단축1";#N/A,#N/A,FALSE,"단축2";#N/A,#N/A,FALSE,"단축3";#N/A,#N/A,FALSE,"장축";#N/A,#N/A,FALSE,"4WD"}</definedName>
    <definedName name="DFF" localSheetId="15" hidden="1">{#N/A,#N/A,FALSE,"단축1";#N/A,#N/A,FALSE,"단축2";#N/A,#N/A,FALSE,"단축3";#N/A,#N/A,FALSE,"장축";#N/A,#N/A,FALSE,"4WD"}</definedName>
    <definedName name="DFF" localSheetId="11" hidden="1">{#N/A,#N/A,FALSE,"단축1";#N/A,#N/A,FALSE,"단축2";#N/A,#N/A,FALSE,"단축3";#N/A,#N/A,FALSE,"장축";#N/A,#N/A,FALSE,"4WD"}</definedName>
    <definedName name="DFF" localSheetId="14" hidden="1">{#N/A,#N/A,FALSE,"단축1";#N/A,#N/A,FALSE,"단축2";#N/A,#N/A,FALSE,"단축3";#N/A,#N/A,FALSE,"장축";#N/A,#N/A,FALSE,"4WD"}</definedName>
    <definedName name="DFF" localSheetId="7" hidden="1">{#N/A,#N/A,FALSE,"단축1";#N/A,#N/A,FALSE,"단축2";#N/A,#N/A,FALSE,"단축3";#N/A,#N/A,FALSE,"장축";#N/A,#N/A,FALSE,"4WD"}</definedName>
    <definedName name="DFF" localSheetId="4" hidden="1">{#N/A,#N/A,FALSE,"단축1";#N/A,#N/A,FALSE,"단축2";#N/A,#N/A,FALSE,"단축3";#N/A,#N/A,FALSE,"장축";#N/A,#N/A,FALSE,"4WD"}</definedName>
    <definedName name="DFF" localSheetId="6" hidden="1">{#N/A,#N/A,FALSE,"단축1";#N/A,#N/A,FALSE,"단축2";#N/A,#N/A,FALSE,"단축3";#N/A,#N/A,FALSE,"장축";#N/A,#N/A,FALSE,"4WD"}</definedName>
    <definedName name="DFF" localSheetId="9" hidden="1">{#N/A,#N/A,FALSE,"단축1";#N/A,#N/A,FALSE,"단축2";#N/A,#N/A,FALSE,"단축3";#N/A,#N/A,FALSE,"장축";#N/A,#N/A,FALSE,"4WD"}</definedName>
    <definedName name="DFF" localSheetId="5" hidden="1">{#N/A,#N/A,FALSE,"단축1";#N/A,#N/A,FALSE,"단축2";#N/A,#N/A,FALSE,"단축3";#N/A,#N/A,FALSE,"장축";#N/A,#N/A,FALSE,"4WD"}</definedName>
    <definedName name="DFF" localSheetId="8" hidden="1">{#N/A,#N/A,FALSE,"단축1";#N/A,#N/A,FALSE,"단축2";#N/A,#N/A,FALSE,"단축3";#N/A,#N/A,FALSE,"장축";#N/A,#N/A,FALSE,"4WD"}</definedName>
    <definedName name="DFF" localSheetId="3"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hidden="1">{#N/A,#N/A,FALSE,"단축1";#N/A,#N/A,FALSE,"단축2";#N/A,#N/A,FALSE,"단축3";#N/A,#N/A,FALSE,"장축";#N/A,#N/A,FALSE,"4WD"}</definedName>
    <definedName name="dfgdfg" localSheetId="13" hidden="1">{#N/A,#N/A,FALSE,"CCTV"}</definedName>
    <definedName name="dfgdfg" localSheetId="10" hidden="1">{#N/A,#N/A,FALSE,"CCTV"}</definedName>
    <definedName name="dfgdfg" localSheetId="12" hidden="1">{#N/A,#N/A,FALSE,"CCTV"}</definedName>
    <definedName name="dfgdfg" localSheetId="15" hidden="1">{#N/A,#N/A,FALSE,"CCTV"}</definedName>
    <definedName name="dfgdfg" localSheetId="11" hidden="1">{#N/A,#N/A,FALSE,"CCTV"}</definedName>
    <definedName name="dfgdfg" localSheetId="14" hidden="1">{#N/A,#N/A,FALSE,"CCTV"}</definedName>
    <definedName name="dfgdfg" localSheetId="7" hidden="1">{#N/A,#N/A,FALSE,"CCTV"}</definedName>
    <definedName name="dfgdfg" localSheetId="4" hidden="1">{#N/A,#N/A,FALSE,"CCTV"}</definedName>
    <definedName name="dfgdfg" localSheetId="6" hidden="1">{#N/A,#N/A,FALSE,"CCTV"}</definedName>
    <definedName name="dfgdfg" localSheetId="9" hidden="1">{#N/A,#N/A,FALSE,"CCTV"}</definedName>
    <definedName name="dfgdfg" localSheetId="5" hidden="1">{#N/A,#N/A,FALSE,"CCTV"}</definedName>
    <definedName name="dfgdfg" localSheetId="8" hidden="1">{#N/A,#N/A,FALSE,"CCTV"}</definedName>
    <definedName name="dfgdfg" localSheetId="3" hidden="1">{#N/A,#N/A,FALSE,"CCTV"}</definedName>
    <definedName name="dfgdfg" localSheetId="2" hidden="1">{#N/A,#N/A,FALSE,"CCTV"}</definedName>
    <definedName name="dfgdfg" localSheetId="1" hidden="1">{#N/A,#N/A,FALSE,"CCTV"}</definedName>
    <definedName name="dfgdfg" hidden="1">{#N/A,#N/A,FALSE,"CCTV"}</definedName>
    <definedName name="dfgdfgdfg" localSheetId="13" hidden="1">{#N/A,#N/A,FALSE,"CCTV"}</definedName>
    <definedName name="dfgdfgdfg" localSheetId="10" hidden="1">{#N/A,#N/A,FALSE,"CCTV"}</definedName>
    <definedName name="dfgdfgdfg" localSheetId="12" hidden="1">{#N/A,#N/A,FALSE,"CCTV"}</definedName>
    <definedName name="dfgdfgdfg" localSheetId="15" hidden="1">{#N/A,#N/A,FALSE,"CCTV"}</definedName>
    <definedName name="dfgdfgdfg" localSheetId="11" hidden="1">{#N/A,#N/A,FALSE,"CCTV"}</definedName>
    <definedName name="dfgdfgdfg" localSheetId="14" hidden="1">{#N/A,#N/A,FALSE,"CCTV"}</definedName>
    <definedName name="dfgdfgdfg" localSheetId="7" hidden="1">{#N/A,#N/A,FALSE,"CCTV"}</definedName>
    <definedName name="dfgdfgdfg" localSheetId="4" hidden="1">{#N/A,#N/A,FALSE,"CCTV"}</definedName>
    <definedName name="dfgdfgdfg" localSheetId="6" hidden="1">{#N/A,#N/A,FALSE,"CCTV"}</definedName>
    <definedName name="dfgdfgdfg" localSheetId="9" hidden="1">{#N/A,#N/A,FALSE,"CCTV"}</definedName>
    <definedName name="dfgdfgdfg" localSheetId="5" hidden="1">{#N/A,#N/A,FALSE,"CCTV"}</definedName>
    <definedName name="dfgdfgdfg" localSheetId="8" hidden="1">{#N/A,#N/A,FALSE,"CCTV"}</definedName>
    <definedName name="dfgdfgdfg" localSheetId="3" hidden="1">{#N/A,#N/A,FALSE,"CCTV"}</definedName>
    <definedName name="dfgdfgdfg" localSheetId="2" hidden="1">{#N/A,#N/A,FALSE,"CCTV"}</definedName>
    <definedName name="dfgdfgdfg" localSheetId="1" hidden="1">{#N/A,#N/A,FALSE,"CCTV"}</definedName>
    <definedName name="dfgdfgdfg" hidden="1">{#N/A,#N/A,FALSE,"CCTV"}</definedName>
    <definedName name="DFHJ" localSheetId="13" hidden="1">{#N/A,#N/A,FALSE,"단축1";#N/A,#N/A,FALSE,"단축2";#N/A,#N/A,FALSE,"단축3";#N/A,#N/A,FALSE,"장축";#N/A,#N/A,FALSE,"4WD"}</definedName>
    <definedName name="DFHJ" localSheetId="10" hidden="1">{#N/A,#N/A,FALSE,"단축1";#N/A,#N/A,FALSE,"단축2";#N/A,#N/A,FALSE,"단축3";#N/A,#N/A,FALSE,"장축";#N/A,#N/A,FALSE,"4WD"}</definedName>
    <definedName name="DFHJ" localSheetId="12" hidden="1">{#N/A,#N/A,FALSE,"단축1";#N/A,#N/A,FALSE,"단축2";#N/A,#N/A,FALSE,"단축3";#N/A,#N/A,FALSE,"장축";#N/A,#N/A,FALSE,"4WD"}</definedName>
    <definedName name="DFHJ" localSheetId="15" hidden="1">{#N/A,#N/A,FALSE,"단축1";#N/A,#N/A,FALSE,"단축2";#N/A,#N/A,FALSE,"단축3";#N/A,#N/A,FALSE,"장축";#N/A,#N/A,FALSE,"4WD"}</definedName>
    <definedName name="DFHJ" localSheetId="11" hidden="1">{#N/A,#N/A,FALSE,"단축1";#N/A,#N/A,FALSE,"단축2";#N/A,#N/A,FALSE,"단축3";#N/A,#N/A,FALSE,"장축";#N/A,#N/A,FALSE,"4WD"}</definedName>
    <definedName name="DFHJ" localSheetId="14" hidden="1">{#N/A,#N/A,FALSE,"단축1";#N/A,#N/A,FALSE,"단축2";#N/A,#N/A,FALSE,"단축3";#N/A,#N/A,FALSE,"장축";#N/A,#N/A,FALSE,"4WD"}</definedName>
    <definedName name="DFHJ" localSheetId="7" hidden="1">{#N/A,#N/A,FALSE,"단축1";#N/A,#N/A,FALSE,"단축2";#N/A,#N/A,FALSE,"단축3";#N/A,#N/A,FALSE,"장축";#N/A,#N/A,FALSE,"4WD"}</definedName>
    <definedName name="DFHJ" localSheetId="4" hidden="1">{#N/A,#N/A,FALSE,"단축1";#N/A,#N/A,FALSE,"단축2";#N/A,#N/A,FALSE,"단축3";#N/A,#N/A,FALSE,"장축";#N/A,#N/A,FALSE,"4WD"}</definedName>
    <definedName name="DFHJ" localSheetId="6" hidden="1">{#N/A,#N/A,FALSE,"단축1";#N/A,#N/A,FALSE,"단축2";#N/A,#N/A,FALSE,"단축3";#N/A,#N/A,FALSE,"장축";#N/A,#N/A,FALSE,"4WD"}</definedName>
    <definedName name="DFHJ" localSheetId="9" hidden="1">{#N/A,#N/A,FALSE,"단축1";#N/A,#N/A,FALSE,"단축2";#N/A,#N/A,FALSE,"단축3";#N/A,#N/A,FALSE,"장축";#N/A,#N/A,FALSE,"4WD"}</definedName>
    <definedName name="DFHJ" localSheetId="5" hidden="1">{#N/A,#N/A,FALSE,"단축1";#N/A,#N/A,FALSE,"단축2";#N/A,#N/A,FALSE,"단축3";#N/A,#N/A,FALSE,"장축";#N/A,#N/A,FALSE,"4WD"}</definedName>
    <definedName name="DFHJ" localSheetId="8" hidden="1">{#N/A,#N/A,FALSE,"단축1";#N/A,#N/A,FALSE,"단축2";#N/A,#N/A,FALSE,"단축3";#N/A,#N/A,FALSE,"장축";#N/A,#N/A,FALSE,"4WD"}</definedName>
    <definedName name="DFHJ" localSheetId="3" hidden="1">{#N/A,#N/A,FALSE,"단축1";#N/A,#N/A,FALSE,"단축2";#N/A,#N/A,FALSE,"단축3";#N/A,#N/A,FALSE,"장축";#N/A,#N/A,FALSE,"4WD"}</definedName>
    <definedName name="DFHJ" localSheetId="2" hidden="1">{#N/A,#N/A,FALSE,"단축1";#N/A,#N/A,FALSE,"단축2";#N/A,#N/A,FALSE,"단축3";#N/A,#N/A,FALSE,"장축";#N/A,#N/A,FALSE,"4WD"}</definedName>
    <definedName name="DFHJ" localSheetId="1" hidden="1">{#N/A,#N/A,FALSE,"단축1";#N/A,#N/A,FALSE,"단축2";#N/A,#N/A,FALSE,"단축3";#N/A,#N/A,FALSE,"장축";#N/A,#N/A,FALSE,"4WD"}</definedName>
    <definedName name="DFHJ" hidden="1">{#N/A,#N/A,FALSE,"단축1";#N/A,#N/A,FALSE,"단축2";#N/A,#N/A,FALSE,"단축3";#N/A,#N/A,FALSE,"장축";#N/A,#N/A,FALSE,"4WD"}</definedName>
    <definedName name="DFS" localSheetId="13" hidden="1">{#N/A,#N/A,FALSE,"CCTV"}</definedName>
    <definedName name="DFS" localSheetId="10" hidden="1">{#N/A,#N/A,FALSE,"CCTV"}</definedName>
    <definedName name="DFS" localSheetId="12" hidden="1">{#N/A,#N/A,FALSE,"CCTV"}</definedName>
    <definedName name="DFS" localSheetId="15" hidden="1">{#N/A,#N/A,FALSE,"CCTV"}</definedName>
    <definedName name="DFS" localSheetId="11" hidden="1">{#N/A,#N/A,FALSE,"CCTV"}</definedName>
    <definedName name="DFS" localSheetId="14" hidden="1">{#N/A,#N/A,FALSE,"CCTV"}</definedName>
    <definedName name="DFS" localSheetId="7" hidden="1">{#N/A,#N/A,FALSE,"CCTV"}</definedName>
    <definedName name="DFS" localSheetId="4" hidden="1">{#N/A,#N/A,FALSE,"CCTV"}</definedName>
    <definedName name="DFS" localSheetId="6" hidden="1">{#N/A,#N/A,FALSE,"CCTV"}</definedName>
    <definedName name="DFS" localSheetId="9" hidden="1">{#N/A,#N/A,FALSE,"CCTV"}</definedName>
    <definedName name="DFS" localSheetId="5" hidden="1">{#N/A,#N/A,FALSE,"CCTV"}</definedName>
    <definedName name="DFS" localSheetId="8" hidden="1">{#N/A,#N/A,FALSE,"CCTV"}</definedName>
    <definedName name="DFS" localSheetId="3" hidden="1">{#N/A,#N/A,FALSE,"CCTV"}</definedName>
    <definedName name="DFS" localSheetId="2" hidden="1">{#N/A,#N/A,FALSE,"CCTV"}</definedName>
    <definedName name="DFS" localSheetId="1" hidden="1">{#N/A,#N/A,FALSE,"CCTV"}</definedName>
    <definedName name="DFS" hidden="1">{#N/A,#N/A,FALSE,"CCTV"}</definedName>
    <definedName name="dfsdfdsfasdf" localSheetId="13" hidden="1">{#N/A,#N/A,FALSE,"단축1";#N/A,#N/A,FALSE,"단축2";#N/A,#N/A,FALSE,"단축3";#N/A,#N/A,FALSE,"장축";#N/A,#N/A,FALSE,"4WD"}</definedName>
    <definedName name="dfsdfdsfasdf" localSheetId="10" hidden="1">{#N/A,#N/A,FALSE,"단축1";#N/A,#N/A,FALSE,"단축2";#N/A,#N/A,FALSE,"단축3";#N/A,#N/A,FALSE,"장축";#N/A,#N/A,FALSE,"4WD"}</definedName>
    <definedName name="dfsdfdsfasdf" localSheetId="12" hidden="1">{#N/A,#N/A,FALSE,"단축1";#N/A,#N/A,FALSE,"단축2";#N/A,#N/A,FALSE,"단축3";#N/A,#N/A,FALSE,"장축";#N/A,#N/A,FALSE,"4WD"}</definedName>
    <definedName name="dfsdfdsfasdf" localSheetId="15" hidden="1">{#N/A,#N/A,FALSE,"단축1";#N/A,#N/A,FALSE,"단축2";#N/A,#N/A,FALSE,"단축3";#N/A,#N/A,FALSE,"장축";#N/A,#N/A,FALSE,"4WD"}</definedName>
    <definedName name="dfsdfdsfasdf" localSheetId="11" hidden="1">{#N/A,#N/A,FALSE,"단축1";#N/A,#N/A,FALSE,"단축2";#N/A,#N/A,FALSE,"단축3";#N/A,#N/A,FALSE,"장축";#N/A,#N/A,FALSE,"4WD"}</definedName>
    <definedName name="dfsdfdsfasdf" localSheetId="14" hidden="1">{#N/A,#N/A,FALSE,"단축1";#N/A,#N/A,FALSE,"단축2";#N/A,#N/A,FALSE,"단축3";#N/A,#N/A,FALSE,"장축";#N/A,#N/A,FALSE,"4WD"}</definedName>
    <definedName name="dfsdfdsfasdf" localSheetId="7" hidden="1">{#N/A,#N/A,FALSE,"단축1";#N/A,#N/A,FALSE,"단축2";#N/A,#N/A,FALSE,"단축3";#N/A,#N/A,FALSE,"장축";#N/A,#N/A,FALSE,"4WD"}</definedName>
    <definedName name="dfsdfdsfasdf" localSheetId="4" hidden="1">{#N/A,#N/A,FALSE,"단축1";#N/A,#N/A,FALSE,"단축2";#N/A,#N/A,FALSE,"단축3";#N/A,#N/A,FALSE,"장축";#N/A,#N/A,FALSE,"4WD"}</definedName>
    <definedName name="dfsdfdsfasdf" localSheetId="6" hidden="1">{#N/A,#N/A,FALSE,"단축1";#N/A,#N/A,FALSE,"단축2";#N/A,#N/A,FALSE,"단축3";#N/A,#N/A,FALSE,"장축";#N/A,#N/A,FALSE,"4WD"}</definedName>
    <definedName name="dfsdfdsfasdf" localSheetId="9" hidden="1">{#N/A,#N/A,FALSE,"단축1";#N/A,#N/A,FALSE,"단축2";#N/A,#N/A,FALSE,"단축3";#N/A,#N/A,FALSE,"장축";#N/A,#N/A,FALSE,"4WD"}</definedName>
    <definedName name="dfsdfdsfasdf" localSheetId="5" hidden="1">{#N/A,#N/A,FALSE,"단축1";#N/A,#N/A,FALSE,"단축2";#N/A,#N/A,FALSE,"단축3";#N/A,#N/A,FALSE,"장축";#N/A,#N/A,FALSE,"4WD"}</definedName>
    <definedName name="dfsdfdsfasdf" localSheetId="8" hidden="1">{#N/A,#N/A,FALSE,"단축1";#N/A,#N/A,FALSE,"단축2";#N/A,#N/A,FALSE,"단축3";#N/A,#N/A,FALSE,"장축";#N/A,#N/A,FALSE,"4WD"}</definedName>
    <definedName name="dfsdfdsfasdf" localSheetId="3" hidden="1">{#N/A,#N/A,FALSE,"단축1";#N/A,#N/A,FALSE,"단축2";#N/A,#N/A,FALSE,"단축3";#N/A,#N/A,FALSE,"장축";#N/A,#N/A,FALSE,"4WD"}</definedName>
    <definedName name="dfsdfdsfasdf" localSheetId="2" hidden="1">{#N/A,#N/A,FALSE,"단축1";#N/A,#N/A,FALSE,"단축2";#N/A,#N/A,FALSE,"단축3";#N/A,#N/A,FALSE,"장축";#N/A,#N/A,FALSE,"4WD"}</definedName>
    <definedName name="dfsdfdsfasdf" localSheetId="1" hidden="1">{#N/A,#N/A,FALSE,"단축1";#N/A,#N/A,FALSE,"단축2";#N/A,#N/A,FALSE,"단축3";#N/A,#N/A,FALSE,"장축";#N/A,#N/A,FALSE,"4WD"}</definedName>
    <definedName name="dfsdfdsfasdf" hidden="1">{#N/A,#N/A,FALSE,"단축1";#N/A,#N/A,FALSE,"단축2";#N/A,#N/A,FALSE,"단축3";#N/A,#N/A,FALSE,"장축";#N/A,#N/A,FALSE,"4WD"}</definedName>
    <definedName name="dg_5cau" localSheetId="13">#REF!</definedName>
    <definedName name="dg_5cau" localSheetId="10">#REF!</definedName>
    <definedName name="dg_5cau" localSheetId="12">#REF!</definedName>
    <definedName name="dg_5cau" localSheetId="15">#REF!</definedName>
    <definedName name="dg_5cau" localSheetId="11">#REF!</definedName>
    <definedName name="dg_5cau" localSheetId="14">#REF!</definedName>
    <definedName name="dg_5cau" localSheetId="7">#REF!</definedName>
    <definedName name="dg_5cau" localSheetId="4">#REF!</definedName>
    <definedName name="dg_5cau" localSheetId="6">#REF!</definedName>
    <definedName name="dg_5cau" localSheetId="9">#REF!</definedName>
    <definedName name="dg_5cau" localSheetId="5">#REF!</definedName>
    <definedName name="dg_5cau" localSheetId="8">#REF!</definedName>
    <definedName name="dg_5cau">#REF!</definedName>
    <definedName name="DG_M_C_X" localSheetId="3">#REF!</definedName>
    <definedName name="DG_M_C_X" localSheetId="2">#REF!</definedName>
    <definedName name="DG_M_C_X">#REF!</definedName>
    <definedName name="dgbdII">#REF!</definedName>
    <definedName name="dgc">#REF!</definedName>
    <definedName name="DGCT_T.Quy_P.Thuy_Q">#REF!</definedName>
    <definedName name="DGCT_TRAUQUYPHUTHUY_HN">#REF!</definedName>
    <definedName name="DGCTI592">#REF!</definedName>
    <definedName name="dgd">#REF!</definedName>
    <definedName name="DGF">#N/A</definedName>
    <definedName name="DGGDTDYDU" localSheetId="3">#REF!</definedName>
    <definedName name="DGGDTDYDU" localSheetId="2">#REF!</definedName>
    <definedName name="DGGDTDYDU">#REF!</definedName>
    <definedName name="DGHSDT" localSheetId="3">#REF!</definedName>
    <definedName name="DGHSDT" localSheetId="2">#REF!</definedName>
    <definedName name="DGHSDT">#REF!</definedName>
    <definedName name="DGIA">#REF!</definedName>
    <definedName name="DGIA2">#REF!</definedName>
    <definedName name="DGJSRGH" localSheetId="13" hidden="1">{#N/A,#N/A,FALSE,"단축1";#N/A,#N/A,FALSE,"단축2";#N/A,#N/A,FALSE,"단축3";#N/A,#N/A,FALSE,"장축";#N/A,#N/A,FALSE,"4WD"}</definedName>
    <definedName name="DGJSRGH" localSheetId="10" hidden="1">{#N/A,#N/A,FALSE,"단축1";#N/A,#N/A,FALSE,"단축2";#N/A,#N/A,FALSE,"단축3";#N/A,#N/A,FALSE,"장축";#N/A,#N/A,FALSE,"4WD"}</definedName>
    <definedName name="DGJSRGH" localSheetId="12" hidden="1">{#N/A,#N/A,FALSE,"단축1";#N/A,#N/A,FALSE,"단축2";#N/A,#N/A,FALSE,"단축3";#N/A,#N/A,FALSE,"장축";#N/A,#N/A,FALSE,"4WD"}</definedName>
    <definedName name="DGJSRGH" localSheetId="15" hidden="1">{#N/A,#N/A,FALSE,"단축1";#N/A,#N/A,FALSE,"단축2";#N/A,#N/A,FALSE,"단축3";#N/A,#N/A,FALSE,"장축";#N/A,#N/A,FALSE,"4WD"}</definedName>
    <definedName name="DGJSRGH" localSheetId="11" hidden="1">{#N/A,#N/A,FALSE,"단축1";#N/A,#N/A,FALSE,"단축2";#N/A,#N/A,FALSE,"단축3";#N/A,#N/A,FALSE,"장축";#N/A,#N/A,FALSE,"4WD"}</definedName>
    <definedName name="DGJSRGH" localSheetId="14" hidden="1">{#N/A,#N/A,FALSE,"단축1";#N/A,#N/A,FALSE,"단축2";#N/A,#N/A,FALSE,"단축3";#N/A,#N/A,FALSE,"장축";#N/A,#N/A,FALSE,"4WD"}</definedName>
    <definedName name="DGJSRGH" localSheetId="7" hidden="1">{#N/A,#N/A,FALSE,"단축1";#N/A,#N/A,FALSE,"단축2";#N/A,#N/A,FALSE,"단축3";#N/A,#N/A,FALSE,"장축";#N/A,#N/A,FALSE,"4WD"}</definedName>
    <definedName name="DGJSRGH" localSheetId="4" hidden="1">{#N/A,#N/A,FALSE,"단축1";#N/A,#N/A,FALSE,"단축2";#N/A,#N/A,FALSE,"단축3";#N/A,#N/A,FALSE,"장축";#N/A,#N/A,FALSE,"4WD"}</definedName>
    <definedName name="DGJSRGH" localSheetId="6" hidden="1">{#N/A,#N/A,FALSE,"단축1";#N/A,#N/A,FALSE,"단축2";#N/A,#N/A,FALSE,"단축3";#N/A,#N/A,FALSE,"장축";#N/A,#N/A,FALSE,"4WD"}</definedName>
    <definedName name="DGJSRGH" localSheetId="9" hidden="1">{#N/A,#N/A,FALSE,"단축1";#N/A,#N/A,FALSE,"단축2";#N/A,#N/A,FALSE,"단축3";#N/A,#N/A,FALSE,"장축";#N/A,#N/A,FALSE,"4WD"}</definedName>
    <definedName name="DGJSRGH" localSheetId="5" hidden="1">{#N/A,#N/A,FALSE,"단축1";#N/A,#N/A,FALSE,"단축2";#N/A,#N/A,FALSE,"단축3";#N/A,#N/A,FALSE,"장축";#N/A,#N/A,FALSE,"4WD"}</definedName>
    <definedName name="DGJSRGH" localSheetId="8" hidden="1">{#N/A,#N/A,FALSE,"단축1";#N/A,#N/A,FALSE,"단축2";#N/A,#N/A,FALSE,"단축3";#N/A,#N/A,FALSE,"장축";#N/A,#N/A,FALSE,"4WD"}</definedName>
    <definedName name="DGJSRGH" localSheetId="3" hidden="1">{#N/A,#N/A,FALSE,"단축1";#N/A,#N/A,FALSE,"단축2";#N/A,#N/A,FALSE,"단축3";#N/A,#N/A,FALSE,"장축";#N/A,#N/A,FALSE,"4WD"}</definedName>
    <definedName name="DGJSRGH" localSheetId="2" hidden="1">{#N/A,#N/A,FALSE,"단축1";#N/A,#N/A,FALSE,"단축2";#N/A,#N/A,FALSE,"단축3";#N/A,#N/A,FALSE,"장축";#N/A,#N/A,FALSE,"4WD"}</definedName>
    <definedName name="DGJSRGH" localSheetId="1" hidden="1">{#N/A,#N/A,FALSE,"단축1";#N/A,#N/A,FALSE,"단축2";#N/A,#N/A,FALSE,"단축3";#N/A,#N/A,FALSE,"장축";#N/A,#N/A,FALSE,"4WD"}</definedName>
    <definedName name="DGJSRGH" hidden="1">{#N/A,#N/A,FALSE,"단축1";#N/A,#N/A,FALSE,"단축2";#N/A,#N/A,FALSE,"단축3";#N/A,#N/A,FALSE,"장축";#N/A,#N/A,FALSE,"4WD"}</definedName>
    <definedName name="dgnc" localSheetId="13">#REF!</definedName>
    <definedName name="dgnc" localSheetId="10">#REF!</definedName>
    <definedName name="dgnc" localSheetId="12">#REF!</definedName>
    <definedName name="dgnc" localSheetId="15">#REF!</definedName>
    <definedName name="dgnc" localSheetId="11">#REF!</definedName>
    <definedName name="dgnc" localSheetId="14">#REF!</definedName>
    <definedName name="dgnc" localSheetId="7">#REF!</definedName>
    <definedName name="dgnc" localSheetId="4">#REF!</definedName>
    <definedName name="dgnc" localSheetId="6">#REF!</definedName>
    <definedName name="dgnc" localSheetId="9">#REF!</definedName>
    <definedName name="dgnc" localSheetId="5">#REF!</definedName>
    <definedName name="dgnc" localSheetId="8">#REF!</definedName>
    <definedName name="dgnc">#REF!</definedName>
    <definedName name="dgqndn" localSheetId="3">#REF!</definedName>
    <definedName name="dgqndn" localSheetId="2">#REF!</definedName>
    <definedName name="dgqndn">#REF!</definedName>
    <definedName name="dgvl">#REF!</definedName>
    <definedName name="dhom">#REF!</definedName>
    <definedName name="dien">#REF!</definedName>
    <definedName name="dientichck">#REF!</definedName>
    <definedName name="dinh2">#REF!</definedName>
    <definedName name="Dinhmuc">#REF!</definedName>
    <definedName name="discount">#REF!</definedName>
    <definedName name="DJDJJ">#REF!</definedName>
    <definedName name="DJDJJDJ">#REF!</definedName>
    <definedName name="DJFHJ" localSheetId="13" hidden="1">{#N/A,#N/A,FALSE,"단축1";#N/A,#N/A,FALSE,"단축2";#N/A,#N/A,FALSE,"단축3";#N/A,#N/A,FALSE,"장축";#N/A,#N/A,FALSE,"4WD"}</definedName>
    <definedName name="DJFHJ" localSheetId="10" hidden="1">{#N/A,#N/A,FALSE,"단축1";#N/A,#N/A,FALSE,"단축2";#N/A,#N/A,FALSE,"단축3";#N/A,#N/A,FALSE,"장축";#N/A,#N/A,FALSE,"4WD"}</definedName>
    <definedName name="DJFHJ" localSheetId="12" hidden="1">{#N/A,#N/A,FALSE,"단축1";#N/A,#N/A,FALSE,"단축2";#N/A,#N/A,FALSE,"단축3";#N/A,#N/A,FALSE,"장축";#N/A,#N/A,FALSE,"4WD"}</definedName>
    <definedName name="DJFHJ" localSheetId="15" hidden="1">{#N/A,#N/A,FALSE,"단축1";#N/A,#N/A,FALSE,"단축2";#N/A,#N/A,FALSE,"단축3";#N/A,#N/A,FALSE,"장축";#N/A,#N/A,FALSE,"4WD"}</definedName>
    <definedName name="DJFHJ" localSheetId="11" hidden="1">{#N/A,#N/A,FALSE,"단축1";#N/A,#N/A,FALSE,"단축2";#N/A,#N/A,FALSE,"단축3";#N/A,#N/A,FALSE,"장축";#N/A,#N/A,FALSE,"4WD"}</definedName>
    <definedName name="DJFHJ" localSheetId="14" hidden="1">{#N/A,#N/A,FALSE,"단축1";#N/A,#N/A,FALSE,"단축2";#N/A,#N/A,FALSE,"단축3";#N/A,#N/A,FALSE,"장축";#N/A,#N/A,FALSE,"4WD"}</definedName>
    <definedName name="DJFHJ" localSheetId="7" hidden="1">{#N/A,#N/A,FALSE,"단축1";#N/A,#N/A,FALSE,"단축2";#N/A,#N/A,FALSE,"단축3";#N/A,#N/A,FALSE,"장축";#N/A,#N/A,FALSE,"4WD"}</definedName>
    <definedName name="DJFHJ" localSheetId="4" hidden="1">{#N/A,#N/A,FALSE,"단축1";#N/A,#N/A,FALSE,"단축2";#N/A,#N/A,FALSE,"단축3";#N/A,#N/A,FALSE,"장축";#N/A,#N/A,FALSE,"4WD"}</definedName>
    <definedName name="DJFHJ" localSheetId="6" hidden="1">{#N/A,#N/A,FALSE,"단축1";#N/A,#N/A,FALSE,"단축2";#N/A,#N/A,FALSE,"단축3";#N/A,#N/A,FALSE,"장축";#N/A,#N/A,FALSE,"4WD"}</definedName>
    <definedName name="DJFHJ" localSheetId="9" hidden="1">{#N/A,#N/A,FALSE,"단축1";#N/A,#N/A,FALSE,"단축2";#N/A,#N/A,FALSE,"단축3";#N/A,#N/A,FALSE,"장축";#N/A,#N/A,FALSE,"4WD"}</definedName>
    <definedName name="DJFHJ" localSheetId="5" hidden="1">{#N/A,#N/A,FALSE,"단축1";#N/A,#N/A,FALSE,"단축2";#N/A,#N/A,FALSE,"단축3";#N/A,#N/A,FALSE,"장축";#N/A,#N/A,FALSE,"4WD"}</definedName>
    <definedName name="DJFHJ" localSheetId="8" hidden="1">{#N/A,#N/A,FALSE,"단축1";#N/A,#N/A,FALSE,"단축2";#N/A,#N/A,FALSE,"단축3";#N/A,#N/A,FALSE,"장축";#N/A,#N/A,FALSE,"4WD"}</definedName>
    <definedName name="DJFHJ" localSheetId="3" hidden="1">{#N/A,#N/A,FALSE,"단축1";#N/A,#N/A,FALSE,"단축2";#N/A,#N/A,FALSE,"단축3";#N/A,#N/A,FALSE,"장축";#N/A,#N/A,FALSE,"4WD"}</definedName>
    <definedName name="DJFHJ" localSheetId="2" hidden="1">{#N/A,#N/A,FALSE,"단축1";#N/A,#N/A,FALSE,"단축2";#N/A,#N/A,FALSE,"단축3";#N/A,#N/A,FALSE,"장축";#N/A,#N/A,FALSE,"4WD"}</definedName>
    <definedName name="DJFHJ" localSheetId="1" hidden="1">{#N/A,#N/A,FALSE,"단축1";#N/A,#N/A,FALSE,"단축2";#N/A,#N/A,FALSE,"단축3";#N/A,#N/A,FALSE,"장축";#N/A,#N/A,FALSE,"4WD"}</definedName>
    <definedName name="DJFHJ" hidden="1">{#N/A,#N/A,FALSE,"단축1";#N/A,#N/A,FALSE,"단축2";#N/A,#N/A,FALSE,"단축3";#N/A,#N/A,FALSE,"장축";#N/A,#N/A,FALSE,"4WD"}</definedName>
    <definedName name="DJGHJ" localSheetId="13" hidden="1">{#N/A,#N/A,FALSE,"단축1";#N/A,#N/A,FALSE,"단축2";#N/A,#N/A,FALSE,"단축3";#N/A,#N/A,FALSE,"장축";#N/A,#N/A,FALSE,"4WD"}</definedName>
    <definedName name="DJGHJ" localSheetId="10" hidden="1">{#N/A,#N/A,FALSE,"단축1";#N/A,#N/A,FALSE,"단축2";#N/A,#N/A,FALSE,"단축3";#N/A,#N/A,FALSE,"장축";#N/A,#N/A,FALSE,"4WD"}</definedName>
    <definedName name="DJGHJ" localSheetId="12" hidden="1">{#N/A,#N/A,FALSE,"단축1";#N/A,#N/A,FALSE,"단축2";#N/A,#N/A,FALSE,"단축3";#N/A,#N/A,FALSE,"장축";#N/A,#N/A,FALSE,"4WD"}</definedName>
    <definedName name="DJGHJ" localSheetId="15" hidden="1">{#N/A,#N/A,FALSE,"단축1";#N/A,#N/A,FALSE,"단축2";#N/A,#N/A,FALSE,"단축3";#N/A,#N/A,FALSE,"장축";#N/A,#N/A,FALSE,"4WD"}</definedName>
    <definedName name="DJGHJ" localSheetId="11" hidden="1">{#N/A,#N/A,FALSE,"단축1";#N/A,#N/A,FALSE,"단축2";#N/A,#N/A,FALSE,"단축3";#N/A,#N/A,FALSE,"장축";#N/A,#N/A,FALSE,"4WD"}</definedName>
    <definedName name="DJGHJ" localSheetId="14" hidden="1">{#N/A,#N/A,FALSE,"단축1";#N/A,#N/A,FALSE,"단축2";#N/A,#N/A,FALSE,"단축3";#N/A,#N/A,FALSE,"장축";#N/A,#N/A,FALSE,"4WD"}</definedName>
    <definedName name="DJGHJ" localSheetId="7" hidden="1">{#N/A,#N/A,FALSE,"단축1";#N/A,#N/A,FALSE,"단축2";#N/A,#N/A,FALSE,"단축3";#N/A,#N/A,FALSE,"장축";#N/A,#N/A,FALSE,"4WD"}</definedName>
    <definedName name="DJGHJ" localSheetId="4" hidden="1">{#N/A,#N/A,FALSE,"단축1";#N/A,#N/A,FALSE,"단축2";#N/A,#N/A,FALSE,"단축3";#N/A,#N/A,FALSE,"장축";#N/A,#N/A,FALSE,"4WD"}</definedName>
    <definedName name="DJGHJ" localSheetId="6" hidden="1">{#N/A,#N/A,FALSE,"단축1";#N/A,#N/A,FALSE,"단축2";#N/A,#N/A,FALSE,"단축3";#N/A,#N/A,FALSE,"장축";#N/A,#N/A,FALSE,"4WD"}</definedName>
    <definedName name="DJGHJ" localSheetId="9" hidden="1">{#N/A,#N/A,FALSE,"단축1";#N/A,#N/A,FALSE,"단축2";#N/A,#N/A,FALSE,"단축3";#N/A,#N/A,FALSE,"장축";#N/A,#N/A,FALSE,"4WD"}</definedName>
    <definedName name="DJGHJ" localSheetId="5" hidden="1">{#N/A,#N/A,FALSE,"단축1";#N/A,#N/A,FALSE,"단축2";#N/A,#N/A,FALSE,"단축3";#N/A,#N/A,FALSE,"장축";#N/A,#N/A,FALSE,"4WD"}</definedName>
    <definedName name="DJGHJ" localSheetId="8" hidden="1">{#N/A,#N/A,FALSE,"단축1";#N/A,#N/A,FALSE,"단축2";#N/A,#N/A,FALSE,"단축3";#N/A,#N/A,FALSE,"장축";#N/A,#N/A,FALSE,"4WD"}</definedName>
    <definedName name="DJGHJ" localSheetId="3" hidden="1">{#N/A,#N/A,FALSE,"단축1";#N/A,#N/A,FALSE,"단축2";#N/A,#N/A,FALSE,"단축3";#N/A,#N/A,FALSE,"장축";#N/A,#N/A,FALSE,"4WD"}</definedName>
    <definedName name="DJGHJ" localSheetId="2" hidden="1">{#N/A,#N/A,FALSE,"단축1";#N/A,#N/A,FALSE,"단축2";#N/A,#N/A,FALSE,"단축3";#N/A,#N/A,FALSE,"장축";#N/A,#N/A,FALSE,"4WD"}</definedName>
    <definedName name="DJGHJ" localSheetId="1" hidden="1">{#N/A,#N/A,FALSE,"단축1";#N/A,#N/A,FALSE,"단축2";#N/A,#N/A,FALSE,"단축3";#N/A,#N/A,FALSE,"장축";#N/A,#N/A,FALSE,"4WD"}</definedName>
    <definedName name="DJGHJ" hidden="1">{#N/A,#N/A,FALSE,"단축1";#N/A,#N/A,FALSE,"단축2";#N/A,#N/A,FALSE,"단축3";#N/A,#N/A,FALSE,"장축";#N/A,#N/A,FALSE,"4WD"}</definedName>
    <definedName name="DJHD" localSheetId="13" hidden="1">{#N/A,#N/A,FALSE,"단축1";#N/A,#N/A,FALSE,"단축2";#N/A,#N/A,FALSE,"단축3";#N/A,#N/A,FALSE,"장축";#N/A,#N/A,FALSE,"4WD"}</definedName>
    <definedName name="DJHD" localSheetId="10" hidden="1">{#N/A,#N/A,FALSE,"단축1";#N/A,#N/A,FALSE,"단축2";#N/A,#N/A,FALSE,"단축3";#N/A,#N/A,FALSE,"장축";#N/A,#N/A,FALSE,"4WD"}</definedName>
    <definedName name="DJHD" localSheetId="12" hidden="1">{#N/A,#N/A,FALSE,"단축1";#N/A,#N/A,FALSE,"단축2";#N/A,#N/A,FALSE,"단축3";#N/A,#N/A,FALSE,"장축";#N/A,#N/A,FALSE,"4WD"}</definedName>
    <definedName name="DJHD" localSheetId="15" hidden="1">{#N/A,#N/A,FALSE,"단축1";#N/A,#N/A,FALSE,"단축2";#N/A,#N/A,FALSE,"단축3";#N/A,#N/A,FALSE,"장축";#N/A,#N/A,FALSE,"4WD"}</definedName>
    <definedName name="DJHD" localSheetId="11" hidden="1">{#N/A,#N/A,FALSE,"단축1";#N/A,#N/A,FALSE,"단축2";#N/A,#N/A,FALSE,"단축3";#N/A,#N/A,FALSE,"장축";#N/A,#N/A,FALSE,"4WD"}</definedName>
    <definedName name="DJHD" localSheetId="14" hidden="1">{#N/A,#N/A,FALSE,"단축1";#N/A,#N/A,FALSE,"단축2";#N/A,#N/A,FALSE,"단축3";#N/A,#N/A,FALSE,"장축";#N/A,#N/A,FALSE,"4WD"}</definedName>
    <definedName name="DJHD" localSheetId="7" hidden="1">{#N/A,#N/A,FALSE,"단축1";#N/A,#N/A,FALSE,"단축2";#N/A,#N/A,FALSE,"단축3";#N/A,#N/A,FALSE,"장축";#N/A,#N/A,FALSE,"4WD"}</definedName>
    <definedName name="DJHD" localSheetId="4" hidden="1">{#N/A,#N/A,FALSE,"단축1";#N/A,#N/A,FALSE,"단축2";#N/A,#N/A,FALSE,"단축3";#N/A,#N/A,FALSE,"장축";#N/A,#N/A,FALSE,"4WD"}</definedName>
    <definedName name="DJHD" localSheetId="6" hidden="1">{#N/A,#N/A,FALSE,"단축1";#N/A,#N/A,FALSE,"단축2";#N/A,#N/A,FALSE,"단축3";#N/A,#N/A,FALSE,"장축";#N/A,#N/A,FALSE,"4WD"}</definedName>
    <definedName name="DJHD" localSheetId="9" hidden="1">{#N/A,#N/A,FALSE,"단축1";#N/A,#N/A,FALSE,"단축2";#N/A,#N/A,FALSE,"단축3";#N/A,#N/A,FALSE,"장축";#N/A,#N/A,FALSE,"4WD"}</definedName>
    <definedName name="DJHD" localSheetId="5" hidden="1">{#N/A,#N/A,FALSE,"단축1";#N/A,#N/A,FALSE,"단축2";#N/A,#N/A,FALSE,"단축3";#N/A,#N/A,FALSE,"장축";#N/A,#N/A,FALSE,"4WD"}</definedName>
    <definedName name="DJHD" localSheetId="8" hidden="1">{#N/A,#N/A,FALSE,"단축1";#N/A,#N/A,FALSE,"단축2";#N/A,#N/A,FALSE,"단축3";#N/A,#N/A,FALSE,"장축";#N/A,#N/A,FALSE,"4WD"}</definedName>
    <definedName name="DJHD" localSheetId="3" hidden="1">{#N/A,#N/A,FALSE,"단축1";#N/A,#N/A,FALSE,"단축2";#N/A,#N/A,FALSE,"단축3";#N/A,#N/A,FALSE,"장축";#N/A,#N/A,FALSE,"4WD"}</definedName>
    <definedName name="DJHD" localSheetId="2" hidden="1">{#N/A,#N/A,FALSE,"단축1";#N/A,#N/A,FALSE,"단축2";#N/A,#N/A,FALSE,"단축3";#N/A,#N/A,FALSE,"장축";#N/A,#N/A,FALSE,"4WD"}</definedName>
    <definedName name="DJHD" localSheetId="1" hidden="1">{#N/A,#N/A,FALSE,"단축1";#N/A,#N/A,FALSE,"단축2";#N/A,#N/A,FALSE,"단축3";#N/A,#N/A,FALSE,"장축";#N/A,#N/A,FALSE,"4WD"}</definedName>
    <definedName name="DJHD" hidden="1">{#N/A,#N/A,FALSE,"단축1";#N/A,#N/A,FALSE,"단축2";#N/A,#N/A,FALSE,"단축3";#N/A,#N/A,FALSE,"장축";#N/A,#N/A,FALSE,"4WD"}</definedName>
    <definedName name="DK">#N/A</definedName>
    <definedName name="dkdk" localSheetId="13" hidden="1">{#N/A,#N/A,FALSE,"단축1";#N/A,#N/A,FALSE,"단축2";#N/A,#N/A,FALSE,"단축3";#N/A,#N/A,FALSE,"장축";#N/A,#N/A,FALSE,"4WD"}</definedName>
    <definedName name="dkdk" localSheetId="10" hidden="1">{#N/A,#N/A,FALSE,"단축1";#N/A,#N/A,FALSE,"단축2";#N/A,#N/A,FALSE,"단축3";#N/A,#N/A,FALSE,"장축";#N/A,#N/A,FALSE,"4WD"}</definedName>
    <definedName name="dkdk" localSheetId="12" hidden="1">{#N/A,#N/A,FALSE,"단축1";#N/A,#N/A,FALSE,"단축2";#N/A,#N/A,FALSE,"단축3";#N/A,#N/A,FALSE,"장축";#N/A,#N/A,FALSE,"4WD"}</definedName>
    <definedName name="dkdk" localSheetId="15" hidden="1">{#N/A,#N/A,FALSE,"단축1";#N/A,#N/A,FALSE,"단축2";#N/A,#N/A,FALSE,"단축3";#N/A,#N/A,FALSE,"장축";#N/A,#N/A,FALSE,"4WD"}</definedName>
    <definedName name="dkdk" localSheetId="11" hidden="1">{#N/A,#N/A,FALSE,"단축1";#N/A,#N/A,FALSE,"단축2";#N/A,#N/A,FALSE,"단축3";#N/A,#N/A,FALSE,"장축";#N/A,#N/A,FALSE,"4WD"}</definedName>
    <definedName name="dkdk" localSheetId="14" hidden="1">{#N/A,#N/A,FALSE,"단축1";#N/A,#N/A,FALSE,"단축2";#N/A,#N/A,FALSE,"단축3";#N/A,#N/A,FALSE,"장축";#N/A,#N/A,FALSE,"4WD"}</definedName>
    <definedName name="dkdk" localSheetId="7" hidden="1">{#N/A,#N/A,FALSE,"단축1";#N/A,#N/A,FALSE,"단축2";#N/A,#N/A,FALSE,"단축3";#N/A,#N/A,FALSE,"장축";#N/A,#N/A,FALSE,"4WD"}</definedName>
    <definedName name="dkdk" localSheetId="4" hidden="1">{#N/A,#N/A,FALSE,"단축1";#N/A,#N/A,FALSE,"단축2";#N/A,#N/A,FALSE,"단축3";#N/A,#N/A,FALSE,"장축";#N/A,#N/A,FALSE,"4WD"}</definedName>
    <definedName name="dkdk" localSheetId="6" hidden="1">{#N/A,#N/A,FALSE,"단축1";#N/A,#N/A,FALSE,"단축2";#N/A,#N/A,FALSE,"단축3";#N/A,#N/A,FALSE,"장축";#N/A,#N/A,FALSE,"4WD"}</definedName>
    <definedName name="dkdk" localSheetId="9" hidden="1">{#N/A,#N/A,FALSE,"단축1";#N/A,#N/A,FALSE,"단축2";#N/A,#N/A,FALSE,"단축3";#N/A,#N/A,FALSE,"장축";#N/A,#N/A,FALSE,"4WD"}</definedName>
    <definedName name="dkdk" localSheetId="5" hidden="1">{#N/A,#N/A,FALSE,"단축1";#N/A,#N/A,FALSE,"단축2";#N/A,#N/A,FALSE,"단축3";#N/A,#N/A,FALSE,"장축";#N/A,#N/A,FALSE,"4WD"}</definedName>
    <definedName name="dkdk" localSheetId="8" hidden="1">{#N/A,#N/A,FALSE,"단축1";#N/A,#N/A,FALSE,"단축2";#N/A,#N/A,FALSE,"단축3";#N/A,#N/A,FALSE,"장축";#N/A,#N/A,FALSE,"4WD"}</definedName>
    <definedName name="dkdk" localSheetId="3" hidden="1">{#N/A,#N/A,FALSE,"단축1";#N/A,#N/A,FALSE,"단축2";#N/A,#N/A,FALSE,"단축3";#N/A,#N/A,FALSE,"장축";#N/A,#N/A,FALSE,"4WD"}</definedName>
    <definedName name="dkdk" localSheetId="2" hidden="1">{#N/A,#N/A,FALSE,"단축1";#N/A,#N/A,FALSE,"단축2";#N/A,#N/A,FALSE,"단축3";#N/A,#N/A,FALSE,"장축";#N/A,#N/A,FALSE,"4WD"}</definedName>
    <definedName name="dkdk" localSheetId="1" hidden="1">{#N/A,#N/A,FALSE,"단축1";#N/A,#N/A,FALSE,"단축2";#N/A,#N/A,FALSE,"단축3";#N/A,#N/A,FALSE,"장축";#N/A,#N/A,FALSE,"4WD"}</definedName>
    <definedName name="dkdk" hidden="1">{#N/A,#N/A,FALSE,"단축1";#N/A,#N/A,FALSE,"단축2";#N/A,#N/A,FALSE,"단축3";#N/A,#N/A,FALSE,"장축";#N/A,#N/A,FALSE,"4WD"}</definedName>
    <definedName name="DKDKDKFGTBTB2RT">#N/A</definedName>
    <definedName name="DKDKFG16TBTB1RT">#N/A</definedName>
    <definedName name="DKDKFG16TBTB4RT">#N/A</definedName>
    <definedName name="DKDKfg18TBTB2RT">#N/A</definedName>
    <definedName name="DKDKFG8TBTB2RT">#REF!</definedName>
    <definedName name="DL" localSheetId="13">#REF!</definedName>
    <definedName name="DL" localSheetId="10">#REF!</definedName>
    <definedName name="DL" localSheetId="12">#REF!</definedName>
    <definedName name="DL" localSheetId="15">#REF!</definedName>
    <definedName name="DL" localSheetId="11">#REF!</definedName>
    <definedName name="DL" localSheetId="14">#REF!</definedName>
    <definedName name="DL" localSheetId="7">#REF!</definedName>
    <definedName name="DL" localSheetId="4">#REF!</definedName>
    <definedName name="DL" localSheetId="6">#REF!</definedName>
    <definedName name="DL" localSheetId="9">#REF!</definedName>
    <definedName name="DL" localSheetId="5">#REF!</definedName>
    <definedName name="DL" localSheetId="8">#REF!</definedName>
    <definedName name="DL" localSheetId="3">#REF!</definedName>
    <definedName name="DL" localSheetId="2">#REF!</definedName>
    <definedName name="DL">#REF!</definedName>
    <definedName name="DLC">#REF!</definedName>
    <definedName name="DLDL" localSheetId="13" hidden="1">{#N/A,#N/A,FALSE,"단축1";#N/A,#N/A,FALSE,"단축2";#N/A,#N/A,FALSE,"단축3";#N/A,#N/A,FALSE,"장축";#N/A,#N/A,FALSE,"4WD"}</definedName>
    <definedName name="DLDL" localSheetId="10" hidden="1">{#N/A,#N/A,FALSE,"단축1";#N/A,#N/A,FALSE,"단축2";#N/A,#N/A,FALSE,"단축3";#N/A,#N/A,FALSE,"장축";#N/A,#N/A,FALSE,"4WD"}</definedName>
    <definedName name="DLDL" localSheetId="12" hidden="1">{#N/A,#N/A,FALSE,"단축1";#N/A,#N/A,FALSE,"단축2";#N/A,#N/A,FALSE,"단축3";#N/A,#N/A,FALSE,"장축";#N/A,#N/A,FALSE,"4WD"}</definedName>
    <definedName name="DLDL" localSheetId="15" hidden="1">{#N/A,#N/A,FALSE,"단축1";#N/A,#N/A,FALSE,"단축2";#N/A,#N/A,FALSE,"단축3";#N/A,#N/A,FALSE,"장축";#N/A,#N/A,FALSE,"4WD"}</definedName>
    <definedName name="DLDL" localSheetId="11" hidden="1">{#N/A,#N/A,FALSE,"단축1";#N/A,#N/A,FALSE,"단축2";#N/A,#N/A,FALSE,"단축3";#N/A,#N/A,FALSE,"장축";#N/A,#N/A,FALSE,"4WD"}</definedName>
    <definedName name="DLDL" localSheetId="14" hidden="1">{#N/A,#N/A,FALSE,"단축1";#N/A,#N/A,FALSE,"단축2";#N/A,#N/A,FALSE,"단축3";#N/A,#N/A,FALSE,"장축";#N/A,#N/A,FALSE,"4WD"}</definedName>
    <definedName name="DLDL" localSheetId="7" hidden="1">{#N/A,#N/A,FALSE,"단축1";#N/A,#N/A,FALSE,"단축2";#N/A,#N/A,FALSE,"단축3";#N/A,#N/A,FALSE,"장축";#N/A,#N/A,FALSE,"4WD"}</definedName>
    <definedName name="DLDL" localSheetId="4" hidden="1">{#N/A,#N/A,FALSE,"단축1";#N/A,#N/A,FALSE,"단축2";#N/A,#N/A,FALSE,"단축3";#N/A,#N/A,FALSE,"장축";#N/A,#N/A,FALSE,"4WD"}</definedName>
    <definedName name="DLDL" localSheetId="6" hidden="1">{#N/A,#N/A,FALSE,"단축1";#N/A,#N/A,FALSE,"단축2";#N/A,#N/A,FALSE,"단축3";#N/A,#N/A,FALSE,"장축";#N/A,#N/A,FALSE,"4WD"}</definedName>
    <definedName name="DLDL" localSheetId="9" hidden="1">{#N/A,#N/A,FALSE,"단축1";#N/A,#N/A,FALSE,"단축2";#N/A,#N/A,FALSE,"단축3";#N/A,#N/A,FALSE,"장축";#N/A,#N/A,FALSE,"4WD"}</definedName>
    <definedName name="DLDL" localSheetId="5" hidden="1">{#N/A,#N/A,FALSE,"단축1";#N/A,#N/A,FALSE,"단축2";#N/A,#N/A,FALSE,"단축3";#N/A,#N/A,FALSE,"장축";#N/A,#N/A,FALSE,"4WD"}</definedName>
    <definedName name="DLDL" localSheetId="8" hidden="1">{#N/A,#N/A,FALSE,"단축1";#N/A,#N/A,FALSE,"단축2";#N/A,#N/A,FALSE,"단축3";#N/A,#N/A,FALSE,"장축";#N/A,#N/A,FALSE,"4WD"}</definedName>
    <definedName name="DLDL" localSheetId="3"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hidden="1">{#N/A,#N/A,FALSE,"단축1";#N/A,#N/A,FALSE,"단축2";#N/A,#N/A,FALSE,"단축3";#N/A,#N/A,FALSE,"장축";#N/A,#N/A,FALSE,"4WD"}</definedName>
    <definedName name="DLDLDL" localSheetId="13" hidden="1">{#N/A,#N/A,FALSE,"단축1";#N/A,#N/A,FALSE,"단축2";#N/A,#N/A,FALSE,"단축3";#N/A,#N/A,FALSE,"장축";#N/A,#N/A,FALSE,"4WD"}</definedName>
    <definedName name="DLDLDL" localSheetId="10" hidden="1">{#N/A,#N/A,FALSE,"단축1";#N/A,#N/A,FALSE,"단축2";#N/A,#N/A,FALSE,"단축3";#N/A,#N/A,FALSE,"장축";#N/A,#N/A,FALSE,"4WD"}</definedName>
    <definedName name="DLDLDL" localSheetId="12" hidden="1">{#N/A,#N/A,FALSE,"단축1";#N/A,#N/A,FALSE,"단축2";#N/A,#N/A,FALSE,"단축3";#N/A,#N/A,FALSE,"장축";#N/A,#N/A,FALSE,"4WD"}</definedName>
    <definedName name="DLDLDL" localSheetId="15" hidden="1">{#N/A,#N/A,FALSE,"단축1";#N/A,#N/A,FALSE,"단축2";#N/A,#N/A,FALSE,"단축3";#N/A,#N/A,FALSE,"장축";#N/A,#N/A,FALSE,"4WD"}</definedName>
    <definedName name="DLDLDL" localSheetId="11" hidden="1">{#N/A,#N/A,FALSE,"단축1";#N/A,#N/A,FALSE,"단축2";#N/A,#N/A,FALSE,"단축3";#N/A,#N/A,FALSE,"장축";#N/A,#N/A,FALSE,"4WD"}</definedName>
    <definedName name="DLDLDL" localSheetId="14" hidden="1">{#N/A,#N/A,FALSE,"단축1";#N/A,#N/A,FALSE,"단축2";#N/A,#N/A,FALSE,"단축3";#N/A,#N/A,FALSE,"장축";#N/A,#N/A,FALSE,"4WD"}</definedName>
    <definedName name="DLDLDL" localSheetId="7" hidden="1">{#N/A,#N/A,FALSE,"단축1";#N/A,#N/A,FALSE,"단축2";#N/A,#N/A,FALSE,"단축3";#N/A,#N/A,FALSE,"장축";#N/A,#N/A,FALSE,"4WD"}</definedName>
    <definedName name="DLDLDL" localSheetId="4" hidden="1">{#N/A,#N/A,FALSE,"단축1";#N/A,#N/A,FALSE,"단축2";#N/A,#N/A,FALSE,"단축3";#N/A,#N/A,FALSE,"장축";#N/A,#N/A,FALSE,"4WD"}</definedName>
    <definedName name="DLDLDL" localSheetId="6" hidden="1">{#N/A,#N/A,FALSE,"단축1";#N/A,#N/A,FALSE,"단축2";#N/A,#N/A,FALSE,"단축3";#N/A,#N/A,FALSE,"장축";#N/A,#N/A,FALSE,"4WD"}</definedName>
    <definedName name="DLDLDL" localSheetId="9" hidden="1">{#N/A,#N/A,FALSE,"단축1";#N/A,#N/A,FALSE,"단축2";#N/A,#N/A,FALSE,"단축3";#N/A,#N/A,FALSE,"장축";#N/A,#N/A,FALSE,"4WD"}</definedName>
    <definedName name="DLDLDL" localSheetId="5" hidden="1">{#N/A,#N/A,FALSE,"단축1";#N/A,#N/A,FALSE,"단축2";#N/A,#N/A,FALSE,"단축3";#N/A,#N/A,FALSE,"장축";#N/A,#N/A,FALSE,"4WD"}</definedName>
    <definedName name="DLDLDL" localSheetId="8" hidden="1">{#N/A,#N/A,FALSE,"단축1";#N/A,#N/A,FALSE,"단축2";#N/A,#N/A,FALSE,"단축3";#N/A,#N/A,FALSE,"장축";#N/A,#N/A,FALSE,"4WD"}</definedName>
    <definedName name="DLDLDL" localSheetId="3" hidden="1">{#N/A,#N/A,FALSE,"단축1";#N/A,#N/A,FALSE,"단축2";#N/A,#N/A,FALSE,"단축3";#N/A,#N/A,FALSE,"장축";#N/A,#N/A,FALSE,"4WD"}</definedName>
    <definedName name="DLDLDL" localSheetId="2" hidden="1">{#N/A,#N/A,FALSE,"단축1";#N/A,#N/A,FALSE,"단축2";#N/A,#N/A,FALSE,"단축3";#N/A,#N/A,FALSE,"장축";#N/A,#N/A,FALSE,"4WD"}</definedName>
    <definedName name="DLDLDL" localSheetId="1" hidden="1">{#N/A,#N/A,FALSE,"단축1";#N/A,#N/A,FALSE,"단축2";#N/A,#N/A,FALSE,"단축3";#N/A,#N/A,FALSE,"장축";#N/A,#N/A,FALSE,"4WD"}</definedName>
    <definedName name="DLDLDL" hidden="1">{#N/A,#N/A,FALSE,"단축1";#N/A,#N/A,FALSE,"단축2";#N/A,#N/A,FALSE,"단축3";#N/A,#N/A,FALSE,"장축";#N/A,#N/A,FALSE,"4WD"}</definedName>
    <definedName name="DLDLLDL">#N/A</definedName>
    <definedName name="DLEHD">#N/A</definedName>
    <definedName name="DLFM">#N/A</definedName>
    <definedName name="DLS" localSheetId="13" hidden="1">{#N/A,#N/A,TRUE,"Y생산";#N/A,#N/A,TRUE,"Y판매";#N/A,#N/A,TRUE,"Y총물량";#N/A,#N/A,TRUE,"Y능력";#N/A,#N/A,TRUE,"YKD"}</definedName>
    <definedName name="DLS" localSheetId="10" hidden="1">{#N/A,#N/A,TRUE,"Y생산";#N/A,#N/A,TRUE,"Y판매";#N/A,#N/A,TRUE,"Y총물량";#N/A,#N/A,TRUE,"Y능력";#N/A,#N/A,TRUE,"YKD"}</definedName>
    <definedName name="DLS" localSheetId="12" hidden="1">{#N/A,#N/A,TRUE,"Y생산";#N/A,#N/A,TRUE,"Y판매";#N/A,#N/A,TRUE,"Y총물량";#N/A,#N/A,TRUE,"Y능력";#N/A,#N/A,TRUE,"YKD"}</definedName>
    <definedName name="DLS" localSheetId="15" hidden="1">{#N/A,#N/A,TRUE,"Y생산";#N/A,#N/A,TRUE,"Y판매";#N/A,#N/A,TRUE,"Y총물량";#N/A,#N/A,TRUE,"Y능력";#N/A,#N/A,TRUE,"YKD"}</definedName>
    <definedName name="DLS" localSheetId="11" hidden="1">{#N/A,#N/A,TRUE,"Y생산";#N/A,#N/A,TRUE,"Y판매";#N/A,#N/A,TRUE,"Y총물량";#N/A,#N/A,TRUE,"Y능력";#N/A,#N/A,TRUE,"YKD"}</definedName>
    <definedName name="DLS" localSheetId="14" hidden="1">{#N/A,#N/A,TRUE,"Y생산";#N/A,#N/A,TRUE,"Y판매";#N/A,#N/A,TRUE,"Y총물량";#N/A,#N/A,TRUE,"Y능력";#N/A,#N/A,TRUE,"YKD"}</definedName>
    <definedName name="DLS" localSheetId="7" hidden="1">{#N/A,#N/A,TRUE,"Y생산";#N/A,#N/A,TRUE,"Y판매";#N/A,#N/A,TRUE,"Y총물량";#N/A,#N/A,TRUE,"Y능력";#N/A,#N/A,TRUE,"YKD"}</definedName>
    <definedName name="DLS" localSheetId="4" hidden="1">{#N/A,#N/A,TRUE,"Y생산";#N/A,#N/A,TRUE,"Y판매";#N/A,#N/A,TRUE,"Y총물량";#N/A,#N/A,TRUE,"Y능력";#N/A,#N/A,TRUE,"YKD"}</definedName>
    <definedName name="DLS" localSheetId="6" hidden="1">{#N/A,#N/A,TRUE,"Y생산";#N/A,#N/A,TRUE,"Y판매";#N/A,#N/A,TRUE,"Y총물량";#N/A,#N/A,TRUE,"Y능력";#N/A,#N/A,TRUE,"YKD"}</definedName>
    <definedName name="DLS" localSheetId="9" hidden="1">{#N/A,#N/A,TRUE,"Y생산";#N/A,#N/A,TRUE,"Y판매";#N/A,#N/A,TRUE,"Y총물량";#N/A,#N/A,TRUE,"Y능력";#N/A,#N/A,TRUE,"YKD"}</definedName>
    <definedName name="DLS" localSheetId="5" hidden="1">{#N/A,#N/A,TRUE,"Y생산";#N/A,#N/A,TRUE,"Y판매";#N/A,#N/A,TRUE,"Y총물량";#N/A,#N/A,TRUE,"Y능력";#N/A,#N/A,TRUE,"YKD"}</definedName>
    <definedName name="DLS" localSheetId="8" hidden="1">{#N/A,#N/A,TRUE,"Y생산";#N/A,#N/A,TRUE,"Y판매";#N/A,#N/A,TRUE,"Y총물량";#N/A,#N/A,TRUE,"Y능력";#N/A,#N/A,TRUE,"YKD"}</definedName>
    <definedName name="DLS" localSheetId="3" hidden="1">{#N/A,#N/A,TRUE,"Y생산";#N/A,#N/A,TRUE,"Y판매";#N/A,#N/A,TRUE,"Y총물량";#N/A,#N/A,TRUE,"Y능력";#N/A,#N/A,TRUE,"YKD"}</definedName>
    <definedName name="DLS" localSheetId="2" hidden="1">{#N/A,#N/A,TRUE,"Y생산";#N/A,#N/A,TRUE,"Y판매";#N/A,#N/A,TRUE,"Y총물량";#N/A,#N/A,TRUE,"Y능력";#N/A,#N/A,TRUE,"YKD"}</definedName>
    <definedName name="DLS" localSheetId="1" hidden="1">{#N/A,#N/A,TRUE,"Y생산";#N/A,#N/A,TRUE,"Y판매";#N/A,#N/A,TRUE,"Y총물량";#N/A,#N/A,TRUE,"Y능력";#N/A,#N/A,TRUE,"YKD"}</definedName>
    <definedName name="DLS" hidden="1">{#N/A,#N/A,TRUE,"Y생산";#N/A,#N/A,TRUE,"Y판매";#N/A,#N/A,TRUE,"Y총물량";#N/A,#N/A,TRUE,"Y능력";#N/A,#N/A,TRUE,"YKD"}</definedName>
    <definedName name="DM">#N/A</definedName>
    <definedName name="dm56bxd" localSheetId="13">#REF!</definedName>
    <definedName name="dm56bxd" localSheetId="10">#REF!</definedName>
    <definedName name="dm56bxd" localSheetId="12">#REF!</definedName>
    <definedName name="dm56bxd" localSheetId="15">#REF!</definedName>
    <definedName name="dm56bxd" localSheetId="11">#REF!</definedName>
    <definedName name="dm56bxd" localSheetId="14">#REF!</definedName>
    <definedName name="dm56bxd" localSheetId="7">#REF!</definedName>
    <definedName name="dm56bxd" localSheetId="4">#REF!</definedName>
    <definedName name="dm56bxd" localSheetId="6">#REF!</definedName>
    <definedName name="dm56bxd" localSheetId="9">#REF!</definedName>
    <definedName name="dm56bxd" localSheetId="5">#REF!</definedName>
    <definedName name="dm56bxd" localSheetId="8">#REF!</definedName>
    <definedName name="dm56bxd">#REF!</definedName>
    <definedName name="dmnv" localSheetId="3">#REF!</definedName>
    <definedName name="dmnv" localSheetId="2">#REF!</definedName>
    <definedName name="dmnv">#REF!</definedName>
    <definedName name="DMNVSS">#REF!</definedName>
    <definedName name="dmoi">#REF!</definedName>
    <definedName name="DMTK">#REF!</definedName>
    <definedName name="DN">#REF!</definedName>
    <definedName name="DÑt45x4">#REF!</definedName>
    <definedName name="DO">#N/A</definedName>
    <definedName name="doan1" localSheetId="3">#REF!</definedName>
    <definedName name="doan1" localSheetId="2">#REF!</definedName>
    <definedName name="doan1">#REF!</definedName>
    <definedName name="doan2">#REF!</definedName>
    <definedName name="doan3">#REF!</definedName>
    <definedName name="doan4">#REF!</definedName>
    <definedName name="doan5">#REF!</definedName>
    <definedName name="doan6">#REF!</definedName>
    <definedName name="DoanI_2">#REF!</definedName>
    <definedName name="DoanII_2">#REF!</definedName>
    <definedName name="DOC">#REF!</definedName>
    <definedName name="Document_array" localSheetId="13">{"PERSONAL.XLS","DDTTAQS-04.xls"}</definedName>
    <definedName name="Document_array" localSheetId="10">{"PERSONAL.XLS","DDTTAQS-04.xls"}</definedName>
    <definedName name="Document_array" localSheetId="12">{"PERSONAL.XLS","DDTTAQS-04.xls"}</definedName>
    <definedName name="Document_array" localSheetId="15">{"PERSONAL.XLS","DDTTAQS-04.xls"}</definedName>
    <definedName name="Document_array" localSheetId="11">{"PERSONAL.XLS","DDTTAQS-04.xls"}</definedName>
    <definedName name="Document_array" localSheetId="14">{"PERSONAL.XLS","DDTTAQS-04.xls"}</definedName>
    <definedName name="Document_array" localSheetId="7">{"PERSONAL.XLS","DDTTAQS-04.xls"}</definedName>
    <definedName name="Document_array" localSheetId="4">{"PERSONAL.XLS","DDTTAQS-04.xls"}</definedName>
    <definedName name="Document_array" localSheetId="6">{"PERSONAL.XLS","DDTTAQS-04.xls"}</definedName>
    <definedName name="Document_array" localSheetId="9">{"PERSONAL.XLS","DDTTAQS-04.xls"}</definedName>
    <definedName name="Document_array" localSheetId="5">{"PERSONAL.XLS","DDTTAQS-04.xls"}</definedName>
    <definedName name="Document_array" localSheetId="8">{"PERSONAL.XLS","DDTTAQS-04.xls"}</definedName>
    <definedName name="Document_array" localSheetId="3">{"PERSONAL.XLS","DDTTAQS-04.xls"}</definedName>
    <definedName name="Document_array" localSheetId="2">{"PERSONAL.XLS","DDTTAQS-04.xls"}</definedName>
    <definedName name="Document_array" localSheetId="1">{"PERSONAL.XLS","DDTTAQS-04.xls"}</definedName>
    <definedName name="Document_array">{"PERSONAL.XLS","DDTTAQS-04.xls"}</definedName>
    <definedName name="Documents_array" localSheetId="13">#REF!</definedName>
    <definedName name="Documents_array" localSheetId="10">#REF!</definedName>
    <definedName name="Documents_array" localSheetId="12">#REF!</definedName>
    <definedName name="Documents_array" localSheetId="15">#REF!</definedName>
    <definedName name="Documents_array" localSheetId="11">#REF!</definedName>
    <definedName name="Documents_array" localSheetId="14">#REF!</definedName>
    <definedName name="Documents_array" localSheetId="7">#REF!</definedName>
    <definedName name="Documents_array" localSheetId="4">#REF!</definedName>
    <definedName name="Documents_array" localSheetId="6">#REF!</definedName>
    <definedName name="Documents_array" localSheetId="9">#REF!</definedName>
    <definedName name="Documents_array" localSheetId="5">#REF!</definedName>
    <definedName name="Documents_array" localSheetId="8">#REF!</definedName>
    <definedName name="Documents_array">#REF!</definedName>
    <definedName name="DOL">#N/A</definedName>
    <definedName name="DOLLAR" localSheetId="13">#REF!</definedName>
    <definedName name="DOLLAR" localSheetId="10">#REF!</definedName>
    <definedName name="DOLLAR" localSheetId="12">#REF!</definedName>
    <definedName name="DOLLAR" localSheetId="15">#REF!</definedName>
    <definedName name="DOLLAR" localSheetId="11">#REF!</definedName>
    <definedName name="DOLLAR" localSheetId="14">#REF!</definedName>
    <definedName name="DOLLAR" localSheetId="7">#REF!</definedName>
    <definedName name="DOLLAR" localSheetId="4">#REF!</definedName>
    <definedName name="DOLLAR" localSheetId="6">#REF!</definedName>
    <definedName name="DOLLAR" localSheetId="9">#REF!</definedName>
    <definedName name="DOLLAR" localSheetId="5">#REF!</definedName>
    <definedName name="DOLLAR" localSheetId="8">#REF!</definedName>
    <definedName name="DOLLAR" localSheetId="3">#REF!</definedName>
    <definedName name="DOLLAR" localSheetId="2">#REF!</definedName>
    <definedName name="DOLLAR">#REF!</definedName>
    <definedName name="DPSB">#REF!</definedName>
    <definedName name="DPSP">#REF!</definedName>
    <definedName name="DRFDGH" localSheetId="13" hidden="1">{#N/A,#N/A,FALSE,"단축1";#N/A,#N/A,FALSE,"단축2";#N/A,#N/A,FALSE,"단축3";#N/A,#N/A,FALSE,"장축";#N/A,#N/A,FALSE,"4WD"}</definedName>
    <definedName name="DRFDGH" localSheetId="10" hidden="1">{#N/A,#N/A,FALSE,"단축1";#N/A,#N/A,FALSE,"단축2";#N/A,#N/A,FALSE,"단축3";#N/A,#N/A,FALSE,"장축";#N/A,#N/A,FALSE,"4WD"}</definedName>
    <definedName name="DRFDGH" localSheetId="12" hidden="1">{#N/A,#N/A,FALSE,"단축1";#N/A,#N/A,FALSE,"단축2";#N/A,#N/A,FALSE,"단축3";#N/A,#N/A,FALSE,"장축";#N/A,#N/A,FALSE,"4WD"}</definedName>
    <definedName name="DRFDGH" localSheetId="15" hidden="1">{#N/A,#N/A,FALSE,"단축1";#N/A,#N/A,FALSE,"단축2";#N/A,#N/A,FALSE,"단축3";#N/A,#N/A,FALSE,"장축";#N/A,#N/A,FALSE,"4WD"}</definedName>
    <definedName name="DRFDGH" localSheetId="11" hidden="1">{#N/A,#N/A,FALSE,"단축1";#N/A,#N/A,FALSE,"단축2";#N/A,#N/A,FALSE,"단축3";#N/A,#N/A,FALSE,"장축";#N/A,#N/A,FALSE,"4WD"}</definedName>
    <definedName name="DRFDGH" localSheetId="14" hidden="1">{#N/A,#N/A,FALSE,"단축1";#N/A,#N/A,FALSE,"단축2";#N/A,#N/A,FALSE,"단축3";#N/A,#N/A,FALSE,"장축";#N/A,#N/A,FALSE,"4WD"}</definedName>
    <definedName name="DRFDGH" localSheetId="7" hidden="1">{#N/A,#N/A,FALSE,"단축1";#N/A,#N/A,FALSE,"단축2";#N/A,#N/A,FALSE,"단축3";#N/A,#N/A,FALSE,"장축";#N/A,#N/A,FALSE,"4WD"}</definedName>
    <definedName name="DRFDGH" localSheetId="4" hidden="1">{#N/A,#N/A,FALSE,"단축1";#N/A,#N/A,FALSE,"단축2";#N/A,#N/A,FALSE,"단축3";#N/A,#N/A,FALSE,"장축";#N/A,#N/A,FALSE,"4WD"}</definedName>
    <definedName name="DRFDGH" localSheetId="6" hidden="1">{#N/A,#N/A,FALSE,"단축1";#N/A,#N/A,FALSE,"단축2";#N/A,#N/A,FALSE,"단축3";#N/A,#N/A,FALSE,"장축";#N/A,#N/A,FALSE,"4WD"}</definedName>
    <definedName name="DRFDGH" localSheetId="9" hidden="1">{#N/A,#N/A,FALSE,"단축1";#N/A,#N/A,FALSE,"단축2";#N/A,#N/A,FALSE,"단축3";#N/A,#N/A,FALSE,"장축";#N/A,#N/A,FALSE,"4WD"}</definedName>
    <definedName name="DRFDGH" localSheetId="5" hidden="1">{#N/A,#N/A,FALSE,"단축1";#N/A,#N/A,FALSE,"단축2";#N/A,#N/A,FALSE,"단축3";#N/A,#N/A,FALSE,"장축";#N/A,#N/A,FALSE,"4WD"}</definedName>
    <definedName name="DRFDGH" localSheetId="8" hidden="1">{#N/A,#N/A,FALSE,"단축1";#N/A,#N/A,FALSE,"단축2";#N/A,#N/A,FALSE,"단축3";#N/A,#N/A,FALSE,"장축";#N/A,#N/A,FALSE,"4WD"}</definedName>
    <definedName name="DRFDGH" localSheetId="3" hidden="1">{#N/A,#N/A,FALSE,"단축1";#N/A,#N/A,FALSE,"단축2";#N/A,#N/A,FALSE,"단축3";#N/A,#N/A,FALSE,"장축";#N/A,#N/A,FALSE,"4WD"}</definedName>
    <definedName name="DRFDGH" localSheetId="2" hidden="1">{#N/A,#N/A,FALSE,"단축1";#N/A,#N/A,FALSE,"단축2";#N/A,#N/A,FALSE,"단축3";#N/A,#N/A,FALSE,"장축";#N/A,#N/A,FALSE,"4WD"}</definedName>
    <definedName name="DRFDGH" localSheetId="1" hidden="1">{#N/A,#N/A,FALSE,"단축1";#N/A,#N/A,FALSE,"단축2";#N/A,#N/A,FALSE,"단축3";#N/A,#N/A,FALSE,"장축";#N/A,#N/A,FALSE,"4WD"}</definedName>
    <definedName name="DRFDGH" hidden="1">{#N/A,#N/A,FALSE,"단축1";#N/A,#N/A,FALSE,"단축2";#N/A,#N/A,FALSE,"단축3";#N/A,#N/A,FALSE,"장축";#N/A,#N/A,FALSE,"4WD"}</definedName>
    <definedName name="DRIVEABILITY" localSheetId="13" hidden="1">{#N/A,#N/A,FALSE,"단축1";#N/A,#N/A,FALSE,"단축2";#N/A,#N/A,FALSE,"단축3";#N/A,#N/A,FALSE,"장축";#N/A,#N/A,FALSE,"4WD"}</definedName>
    <definedName name="DRIVEABILITY" localSheetId="10" hidden="1">{#N/A,#N/A,FALSE,"단축1";#N/A,#N/A,FALSE,"단축2";#N/A,#N/A,FALSE,"단축3";#N/A,#N/A,FALSE,"장축";#N/A,#N/A,FALSE,"4WD"}</definedName>
    <definedName name="DRIVEABILITY" localSheetId="12" hidden="1">{#N/A,#N/A,FALSE,"단축1";#N/A,#N/A,FALSE,"단축2";#N/A,#N/A,FALSE,"단축3";#N/A,#N/A,FALSE,"장축";#N/A,#N/A,FALSE,"4WD"}</definedName>
    <definedName name="DRIVEABILITY" localSheetId="15" hidden="1">{#N/A,#N/A,FALSE,"단축1";#N/A,#N/A,FALSE,"단축2";#N/A,#N/A,FALSE,"단축3";#N/A,#N/A,FALSE,"장축";#N/A,#N/A,FALSE,"4WD"}</definedName>
    <definedName name="DRIVEABILITY" localSheetId="11" hidden="1">{#N/A,#N/A,FALSE,"단축1";#N/A,#N/A,FALSE,"단축2";#N/A,#N/A,FALSE,"단축3";#N/A,#N/A,FALSE,"장축";#N/A,#N/A,FALSE,"4WD"}</definedName>
    <definedName name="DRIVEABILITY" localSheetId="14" hidden="1">{#N/A,#N/A,FALSE,"단축1";#N/A,#N/A,FALSE,"단축2";#N/A,#N/A,FALSE,"단축3";#N/A,#N/A,FALSE,"장축";#N/A,#N/A,FALSE,"4WD"}</definedName>
    <definedName name="DRIVEABILITY" localSheetId="7" hidden="1">{#N/A,#N/A,FALSE,"단축1";#N/A,#N/A,FALSE,"단축2";#N/A,#N/A,FALSE,"단축3";#N/A,#N/A,FALSE,"장축";#N/A,#N/A,FALSE,"4WD"}</definedName>
    <definedName name="DRIVEABILITY" localSheetId="4" hidden="1">{#N/A,#N/A,FALSE,"단축1";#N/A,#N/A,FALSE,"단축2";#N/A,#N/A,FALSE,"단축3";#N/A,#N/A,FALSE,"장축";#N/A,#N/A,FALSE,"4WD"}</definedName>
    <definedName name="DRIVEABILITY" localSheetId="6" hidden="1">{#N/A,#N/A,FALSE,"단축1";#N/A,#N/A,FALSE,"단축2";#N/A,#N/A,FALSE,"단축3";#N/A,#N/A,FALSE,"장축";#N/A,#N/A,FALSE,"4WD"}</definedName>
    <definedName name="DRIVEABILITY" localSheetId="9" hidden="1">{#N/A,#N/A,FALSE,"단축1";#N/A,#N/A,FALSE,"단축2";#N/A,#N/A,FALSE,"단축3";#N/A,#N/A,FALSE,"장축";#N/A,#N/A,FALSE,"4WD"}</definedName>
    <definedName name="DRIVEABILITY" localSheetId="5" hidden="1">{#N/A,#N/A,FALSE,"단축1";#N/A,#N/A,FALSE,"단축2";#N/A,#N/A,FALSE,"단축3";#N/A,#N/A,FALSE,"장축";#N/A,#N/A,FALSE,"4WD"}</definedName>
    <definedName name="DRIVEABILITY" localSheetId="8" hidden="1">{#N/A,#N/A,FALSE,"단축1";#N/A,#N/A,FALSE,"단축2";#N/A,#N/A,FALSE,"단축3";#N/A,#N/A,FALSE,"장축";#N/A,#N/A,FALSE,"4WD"}</definedName>
    <definedName name="DRIVEABILITY" localSheetId="3"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y.." localSheetId="13">#REF!</definedName>
    <definedName name="dry.." localSheetId="10">#REF!</definedName>
    <definedName name="dry.." localSheetId="12">#REF!</definedName>
    <definedName name="dry.." localSheetId="15">#REF!</definedName>
    <definedName name="dry.." localSheetId="11">#REF!</definedName>
    <definedName name="dry.." localSheetId="14">#REF!</definedName>
    <definedName name="dry.." localSheetId="7">#REF!</definedName>
    <definedName name="dry.." localSheetId="4">#REF!</definedName>
    <definedName name="dry.." localSheetId="6">#REF!</definedName>
    <definedName name="dry.." localSheetId="9">#REF!</definedName>
    <definedName name="dry.." localSheetId="5">#REF!</definedName>
    <definedName name="dry.." localSheetId="8">#REF!</definedName>
    <definedName name="dry..">#REF!</definedName>
    <definedName name="ds" localSheetId="13" hidden="1">{"'Sheet1'!$L$16"}</definedName>
    <definedName name="ds" localSheetId="10" hidden="1">{"'Sheet1'!$L$16"}</definedName>
    <definedName name="ds" localSheetId="12" hidden="1">{"'Sheet1'!$L$16"}</definedName>
    <definedName name="ds" localSheetId="15" hidden="1">{"'Sheet1'!$L$16"}</definedName>
    <definedName name="ds" localSheetId="11" hidden="1">{"'Sheet1'!$L$16"}</definedName>
    <definedName name="ds" localSheetId="14" hidden="1">{"'Sheet1'!$L$16"}</definedName>
    <definedName name="ds" localSheetId="7" hidden="1">{"'Sheet1'!$L$16"}</definedName>
    <definedName name="ds" localSheetId="4" hidden="1">{"'Sheet1'!$L$16"}</definedName>
    <definedName name="ds" localSheetId="6" hidden="1">{"'Sheet1'!$L$16"}</definedName>
    <definedName name="ds" localSheetId="9" hidden="1">{"'Sheet1'!$L$16"}</definedName>
    <definedName name="ds" localSheetId="5" hidden="1">{"'Sheet1'!$L$16"}</definedName>
    <definedName name="ds" localSheetId="8" hidden="1">{"'Sheet1'!$L$16"}</definedName>
    <definedName name="ds" localSheetId="3" hidden="1">{"'Sheet1'!$L$16"}</definedName>
    <definedName name="ds" localSheetId="2" hidden="1">{"'Sheet1'!$L$16"}</definedName>
    <definedName name="ds" localSheetId="1" hidden="1">{"'Sheet1'!$L$16"}</definedName>
    <definedName name="ds" hidden="1">{"'Sheet1'!$L$16"}</definedName>
    <definedName name="ds1pnc">#REF!</definedName>
    <definedName name="ds1pvl">#REF!</definedName>
    <definedName name="ds3pnc">#REF!</definedName>
    <definedName name="ds3pvl">#REF!</definedName>
    <definedName name="DSA">#N/A</definedName>
    <definedName name="DSCN" localSheetId="3">#REF!</definedName>
    <definedName name="DSCN" localSheetId="2">#REF!</definedName>
    <definedName name="DSCN">#REF!</definedName>
    <definedName name="dsct3pnc">#REF!</definedName>
    <definedName name="dsct3pvl">#REF!</definedName>
    <definedName name="dsf" localSheetId="13" hidden="1">{"'Sheet1'!$L$16"}</definedName>
    <definedName name="dsf" localSheetId="10" hidden="1">{"'Sheet1'!$L$16"}</definedName>
    <definedName name="dsf" localSheetId="12" hidden="1">{"'Sheet1'!$L$16"}</definedName>
    <definedName name="dsf" localSheetId="15" hidden="1">{"'Sheet1'!$L$16"}</definedName>
    <definedName name="dsf" localSheetId="11" hidden="1">{"'Sheet1'!$L$16"}</definedName>
    <definedName name="dsf" localSheetId="14" hidden="1">{"'Sheet1'!$L$16"}</definedName>
    <definedName name="dsf" localSheetId="7" hidden="1">{"'Sheet1'!$L$16"}</definedName>
    <definedName name="dsf" localSheetId="4" hidden="1">{"'Sheet1'!$L$16"}</definedName>
    <definedName name="dsf" localSheetId="6" hidden="1">{"'Sheet1'!$L$16"}</definedName>
    <definedName name="dsf" localSheetId="9" hidden="1">{"'Sheet1'!$L$16"}</definedName>
    <definedName name="dsf" localSheetId="5" hidden="1">{"'Sheet1'!$L$16"}</definedName>
    <definedName name="dsf" localSheetId="8" hidden="1">{"'Sheet1'!$L$16"}</definedName>
    <definedName name="dsf" localSheetId="3" hidden="1">{"'Sheet1'!$L$16"}</definedName>
    <definedName name="dsf" localSheetId="2" hidden="1">{"'Sheet1'!$L$16"}</definedName>
    <definedName name="dsf" localSheetId="1" hidden="1">{"'Sheet1'!$L$16"}</definedName>
    <definedName name="dsf" hidden="1">{"'Sheet1'!$L$16"}</definedName>
    <definedName name="DSFA"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R" localSheetId="13" hidden="1">{#N/A,#N/A,FALSE,"CCTV"}</definedName>
    <definedName name="DSFAR" localSheetId="10" hidden="1">{#N/A,#N/A,FALSE,"CCTV"}</definedName>
    <definedName name="DSFAR" localSheetId="12" hidden="1">{#N/A,#N/A,FALSE,"CCTV"}</definedName>
    <definedName name="DSFAR" localSheetId="15" hidden="1">{#N/A,#N/A,FALSE,"CCTV"}</definedName>
    <definedName name="DSFAR" localSheetId="11" hidden="1">{#N/A,#N/A,FALSE,"CCTV"}</definedName>
    <definedName name="DSFAR" localSheetId="14" hidden="1">{#N/A,#N/A,FALSE,"CCTV"}</definedName>
    <definedName name="DSFAR" localSheetId="7" hidden="1">{#N/A,#N/A,FALSE,"CCTV"}</definedName>
    <definedName name="DSFAR" localSheetId="4" hidden="1">{#N/A,#N/A,FALSE,"CCTV"}</definedName>
    <definedName name="DSFAR" localSheetId="6" hidden="1">{#N/A,#N/A,FALSE,"CCTV"}</definedName>
    <definedName name="DSFAR" localSheetId="9" hidden="1">{#N/A,#N/A,FALSE,"CCTV"}</definedName>
    <definedName name="DSFAR" localSheetId="5" hidden="1">{#N/A,#N/A,FALSE,"CCTV"}</definedName>
    <definedName name="DSFAR" localSheetId="8" hidden="1">{#N/A,#N/A,FALSE,"CCTV"}</definedName>
    <definedName name="DSFAR" localSheetId="3" hidden="1">{#N/A,#N/A,FALSE,"CCTV"}</definedName>
    <definedName name="DSFAR" localSheetId="2" hidden="1">{#N/A,#N/A,FALSE,"CCTV"}</definedName>
    <definedName name="DSFAR" localSheetId="1" hidden="1">{#N/A,#N/A,FALSE,"CCTV"}</definedName>
    <definedName name="DSFAR" hidden="1">{#N/A,#N/A,FALSE,"CCTV"}</definedName>
    <definedName name="DSFSD">#N/A</definedName>
    <definedName name="dsfsdf" localSheetId="13" hidden="1">{#N/A,#N/A,FALSE,"CCTV"}</definedName>
    <definedName name="dsfsdf" localSheetId="10" hidden="1">{#N/A,#N/A,FALSE,"CCTV"}</definedName>
    <definedName name="dsfsdf" localSheetId="12" hidden="1">{#N/A,#N/A,FALSE,"CCTV"}</definedName>
    <definedName name="dsfsdf" localSheetId="15" hidden="1">{#N/A,#N/A,FALSE,"CCTV"}</definedName>
    <definedName name="dsfsdf" localSheetId="11" hidden="1">{#N/A,#N/A,FALSE,"CCTV"}</definedName>
    <definedName name="dsfsdf" localSheetId="14" hidden="1">{#N/A,#N/A,FALSE,"CCTV"}</definedName>
    <definedName name="dsfsdf" localSheetId="7" hidden="1">{#N/A,#N/A,FALSE,"CCTV"}</definedName>
    <definedName name="dsfsdf" localSheetId="4" hidden="1">{#N/A,#N/A,FALSE,"CCTV"}</definedName>
    <definedName name="dsfsdf" localSheetId="6" hidden="1">{#N/A,#N/A,FALSE,"CCTV"}</definedName>
    <definedName name="dsfsdf" localSheetId="9" hidden="1">{#N/A,#N/A,FALSE,"CCTV"}</definedName>
    <definedName name="dsfsdf" localSheetId="5" hidden="1">{#N/A,#N/A,FALSE,"CCTV"}</definedName>
    <definedName name="dsfsdf" localSheetId="8" hidden="1">{#N/A,#N/A,FALSE,"CCTV"}</definedName>
    <definedName name="dsfsdf" localSheetId="3" hidden="1">{#N/A,#N/A,FALSE,"CCTV"}</definedName>
    <definedName name="dsfsdf" localSheetId="2" hidden="1">{#N/A,#N/A,FALSE,"CCTV"}</definedName>
    <definedName name="dsfsdf" localSheetId="1" hidden="1">{#N/A,#N/A,FALSE,"CCTV"}</definedName>
    <definedName name="dsfsdf" hidden="1">{#N/A,#N/A,FALSE,"CCTV"}</definedName>
    <definedName name="dsfsfsdf" localSheetId="13">#REF!</definedName>
    <definedName name="dsfsfsdf" localSheetId="10">#REF!</definedName>
    <definedName name="dsfsfsdf" localSheetId="12">#REF!</definedName>
    <definedName name="dsfsfsdf" localSheetId="15">#REF!</definedName>
    <definedName name="dsfsfsdf" localSheetId="11">#REF!</definedName>
    <definedName name="dsfsfsdf" localSheetId="14">#REF!</definedName>
    <definedName name="dsfsfsdf" localSheetId="7">#REF!</definedName>
    <definedName name="dsfsfsdf" localSheetId="4">#REF!</definedName>
    <definedName name="dsfsfsdf" localSheetId="6">#REF!</definedName>
    <definedName name="dsfsfsdf" localSheetId="9">#REF!</definedName>
    <definedName name="dsfsfsdf" localSheetId="5">#REF!</definedName>
    <definedName name="dsfsfsdf" localSheetId="8">#REF!</definedName>
    <definedName name="dsfsfsdf">#REF!</definedName>
    <definedName name="DSS">#N/A</definedName>
    <definedName name="DSUMDATA" localSheetId="3">#REF!</definedName>
    <definedName name="DSUMDATA" localSheetId="2">#REF!</definedName>
    <definedName name="DSUMDATA">#REF!</definedName>
    <definedName name="dtich1">#REF!</definedName>
    <definedName name="dtich2">#REF!</definedName>
    <definedName name="dtich3">#REF!</definedName>
    <definedName name="dtich4">#REF!</definedName>
    <definedName name="dtich5">#REF!</definedName>
    <definedName name="dtich6">#REF!</definedName>
    <definedName name="DTT">#REF!</definedName>
    <definedName name="dttdb">#REF!</definedName>
    <definedName name="dttdg">#REF!</definedName>
    <definedName name="duoi">#REF!</definedName>
    <definedName name="DuongLoai1">#REF!</definedName>
    <definedName name="DuongLoai2">#REF!</definedName>
    <definedName name="DuongLoai3">#REF!</definedName>
    <definedName name="DuongLoai4">#REF!</definedName>
    <definedName name="DuongLoai5">#REF!</definedName>
    <definedName name="DUT">#REF!</definedName>
    <definedName name="DutoanDongmo">#REF!</definedName>
    <definedName name="e">#N/A</definedName>
    <definedName name="E0RTRKE24.57RTRKE290.175.69RTRK" localSheetId="3">#REF!</definedName>
    <definedName name="E0RTRKE24.57RTRKE290.175.69RTRK" localSheetId="2">#REF!</definedName>
    <definedName name="E0RTRKE24.57RTRKE290.175.69RTRK">#REF!</definedName>
    <definedName name="Ea">#REF!</definedName>
    <definedName name="EAACP">#N/A</definedName>
    <definedName name="EAWR" localSheetId="13" hidden="1">{#N/A,#N/A,FALSE,"단축1";#N/A,#N/A,FALSE,"단축2";#N/A,#N/A,FALSE,"단축3";#N/A,#N/A,FALSE,"장축";#N/A,#N/A,FALSE,"4WD"}</definedName>
    <definedName name="EAWR" localSheetId="10" hidden="1">{#N/A,#N/A,FALSE,"단축1";#N/A,#N/A,FALSE,"단축2";#N/A,#N/A,FALSE,"단축3";#N/A,#N/A,FALSE,"장축";#N/A,#N/A,FALSE,"4WD"}</definedName>
    <definedName name="EAWR" localSheetId="12" hidden="1">{#N/A,#N/A,FALSE,"단축1";#N/A,#N/A,FALSE,"단축2";#N/A,#N/A,FALSE,"단축3";#N/A,#N/A,FALSE,"장축";#N/A,#N/A,FALSE,"4WD"}</definedName>
    <definedName name="EAWR" localSheetId="15" hidden="1">{#N/A,#N/A,FALSE,"단축1";#N/A,#N/A,FALSE,"단축2";#N/A,#N/A,FALSE,"단축3";#N/A,#N/A,FALSE,"장축";#N/A,#N/A,FALSE,"4WD"}</definedName>
    <definedName name="EAWR" localSheetId="11" hidden="1">{#N/A,#N/A,FALSE,"단축1";#N/A,#N/A,FALSE,"단축2";#N/A,#N/A,FALSE,"단축3";#N/A,#N/A,FALSE,"장축";#N/A,#N/A,FALSE,"4WD"}</definedName>
    <definedName name="EAWR" localSheetId="14" hidden="1">{#N/A,#N/A,FALSE,"단축1";#N/A,#N/A,FALSE,"단축2";#N/A,#N/A,FALSE,"단축3";#N/A,#N/A,FALSE,"장축";#N/A,#N/A,FALSE,"4WD"}</definedName>
    <definedName name="EAWR" localSheetId="7" hidden="1">{#N/A,#N/A,FALSE,"단축1";#N/A,#N/A,FALSE,"단축2";#N/A,#N/A,FALSE,"단축3";#N/A,#N/A,FALSE,"장축";#N/A,#N/A,FALSE,"4WD"}</definedName>
    <definedName name="EAWR" localSheetId="4" hidden="1">{#N/A,#N/A,FALSE,"단축1";#N/A,#N/A,FALSE,"단축2";#N/A,#N/A,FALSE,"단축3";#N/A,#N/A,FALSE,"장축";#N/A,#N/A,FALSE,"4WD"}</definedName>
    <definedName name="EAWR" localSheetId="6" hidden="1">{#N/A,#N/A,FALSE,"단축1";#N/A,#N/A,FALSE,"단축2";#N/A,#N/A,FALSE,"단축3";#N/A,#N/A,FALSE,"장축";#N/A,#N/A,FALSE,"4WD"}</definedName>
    <definedName name="EAWR" localSheetId="9" hidden="1">{#N/A,#N/A,FALSE,"단축1";#N/A,#N/A,FALSE,"단축2";#N/A,#N/A,FALSE,"단축3";#N/A,#N/A,FALSE,"장축";#N/A,#N/A,FALSE,"4WD"}</definedName>
    <definedName name="EAWR" localSheetId="5" hidden="1">{#N/A,#N/A,FALSE,"단축1";#N/A,#N/A,FALSE,"단축2";#N/A,#N/A,FALSE,"단축3";#N/A,#N/A,FALSE,"장축";#N/A,#N/A,FALSE,"4WD"}</definedName>
    <definedName name="EAWR" localSheetId="8" hidden="1">{#N/A,#N/A,FALSE,"단축1";#N/A,#N/A,FALSE,"단축2";#N/A,#N/A,FALSE,"단축3";#N/A,#N/A,FALSE,"장축";#N/A,#N/A,FALSE,"4WD"}</definedName>
    <definedName name="EAWR" localSheetId="3" hidden="1">{#N/A,#N/A,FALSE,"단축1";#N/A,#N/A,FALSE,"단축2";#N/A,#N/A,FALSE,"단축3";#N/A,#N/A,FALSE,"장축";#N/A,#N/A,FALSE,"4WD"}</definedName>
    <definedName name="EAWR" localSheetId="2" hidden="1">{#N/A,#N/A,FALSE,"단축1";#N/A,#N/A,FALSE,"단축2";#N/A,#N/A,FALSE,"단축3";#N/A,#N/A,FALSE,"장축";#N/A,#N/A,FALSE,"4WD"}</definedName>
    <definedName name="EAWR" localSheetId="1" hidden="1">{#N/A,#N/A,FALSE,"단축1";#N/A,#N/A,FALSE,"단축2";#N/A,#N/A,FALSE,"단축3";#N/A,#N/A,FALSE,"장축";#N/A,#N/A,FALSE,"4WD"}</definedName>
    <definedName name="EAWR" hidden="1">{#N/A,#N/A,FALSE,"단축1";#N/A,#N/A,FALSE,"단축2";#N/A,#N/A,FALSE,"단축3";#N/A,#N/A,FALSE,"장축";#N/A,#N/A,FALSE,"4WD"}</definedName>
    <definedName name="Eb" localSheetId="13">#REF!</definedName>
    <definedName name="Eb" localSheetId="10">#REF!</definedName>
    <definedName name="Eb" localSheetId="12">#REF!</definedName>
    <definedName name="Eb" localSheetId="15">#REF!</definedName>
    <definedName name="Eb" localSheetId="11">#REF!</definedName>
    <definedName name="Eb" localSheetId="14">#REF!</definedName>
    <definedName name="Eb" localSheetId="7">#REF!</definedName>
    <definedName name="Eb" localSheetId="4">#REF!</definedName>
    <definedName name="Eb" localSheetId="6">#REF!</definedName>
    <definedName name="Eb" localSheetId="9">#REF!</definedName>
    <definedName name="Eb" localSheetId="5">#REF!</definedName>
    <definedName name="Eb" localSheetId="8">#REF!</definedName>
    <definedName name="Eb">#REF!</definedName>
    <definedName name="Ebdam" localSheetId="3">#REF!</definedName>
    <definedName name="Ebdam" localSheetId="2">#REF!</definedName>
    <definedName name="Ebdam">#REF!</definedName>
    <definedName name="EBT">#REF!</definedName>
    <definedName name="Ecdc">#REF!</definedName>
    <definedName name="ECE">#N/A</definedName>
    <definedName name="Ecot1" localSheetId="3">#REF!</definedName>
    <definedName name="Ecot1" localSheetId="2">#REF!</definedName>
    <definedName name="Ecot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PSB">#REF!</definedName>
    <definedName name="EDPSP">#REF!</definedName>
    <definedName name="EDR">#REF!</definedName>
    <definedName name="EE">#REF!</definedName>
    <definedName name="EEDLE">#N/A</definedName>
    <definedName name="eee">#REF!</definedName>
    <definedName name="EEEEEE" localSheetId="13">[0]!BlankMacro1</definedName>
    <definedName name="EEEEEE" localSheetId="10">[0]!BlankMacro1</definedName>
    <definedName name="EEEEEE" localSheetId="12">[0]!BlankMacro1</definedName>
    <definedName name="EEEEEE" localSheetId="15">[0]!BlankMacro1</definedName>
    <definedName name="EEEEEE" localSheetId="11">[0]!BlankMacro1</definedName>
    <definedName name="EEEEEE" localSheetId="14">[0]!BlankMacro1</definedName>
    <definedName name="EEEEEE" localSheetId="7">[0]!BlankMacro1</definedName>
    <definedName name="EEEEEE" localSheetId="4">[0]!BlankMacro1</definedName>
    <definedName name="EEEEEE" localSheetId="6">[0]!BlankMacro1</definedName>
    <definedName name="EEEEEE" localSheetId="9">[0]!BlankMacro1</definedName>
    <definedName name="EEEEEE" localSheetId="5">[0]!BlankMacro1</definedName>
    <definedName name="EEEEEE" localSheetId="8">[0]!BlankMacro1</definedName>
    <definedName name="EEEEEE" localSheetId="0">[0]!BlankMacro1</definedName>
    <definedName name="EEEEEE" localSheetId="3">[0]!BlankMacro1</definedName>
    <definedName name="EEEEEE" localSheetId="2">[0]!BlankMacro1</definedName>
    <definedName name="EEEEEE" localSheetId="1">[0]!BlankMacro1</definedName>
    <definedName name="EEEEEE">[0]!BlankMacro1</definedName>
    <definedName name="EEEEEEEEEE" localSheetId="13">BlankMacro1</definedName>
    <definedName name="EEEEEEEEEE" localSheetId="10">BlankMacro1</definedName>
    <definedName name="EEEEEEEEEE" localSheetId="12">BlankMacro1</definedName>
    <definedName name="EEEEEEEEEE" localSheetId="15">BlankMacro1</definedName>
    <definedName name="EEEEEEEEEE" localSheetId="11">BlankMacro1</definedName>
    <definedName name="EEEEEEEEEE" localSheetId="14">BlankMacro1</definedName>
    <definedName name="EEEEEEEEEE" localSheetId="7">BlankMacro1</definedName>
    <definedName name="EEEEEEEEEE" localSheetId="4">BlankMacro1</definedName>
    <definedName name="EEEEEEEEEE" localSheetId="6">BlankMacro1</definedName>
    <definedName name="EEEEEEEEEE" localSheetId="9">BlankMacro1</definedName>
    <definedName name="EEEEEEEEEE" localSheetId="5">BlankMacro1</definedName>
    <definedName name="EEEEEEEEEE" localSheetId="8">BlankMacro1</definedName>
    <definedName name="EEEEEEEEEE" localSheetId="0">BlankMacro1</definedName>
    <definedName name="EEEEEEEEEE" localSheetId="3">BlankMacro1</definedName>
    <definedName name="EEEEEEEEEE" localSheetId="2">BlankMacro1</definedName>
    <definedName name="EEEEEEEEEE" localSheetId="1">BlankMacro1</definedName>
    <definedName name="EEEEEEEEEE">BlankMacro1</definedName>
    <definedName name="EF">#REF!</definedName>
    <definedName name="EFFOG" localSheetId="13" hidden="1">{#N/A,#N/A,FALSE,"단축1";#N/A,#N/A,FALSE,"단축2";#N/A,#N/A,FALSE,"단축3";#N/A,#N/A,FALSE,"장축";#N/A,#N/A,FALSE,"4WD"}</definedName>
    <definedName name="EFFOG" localSheetId="10" hidden="1">{#N/A,#N/A,FALSE,"단축1";#N/A,#N/A,FALSE,"단축2";#N/A,#N/A,FALSE,"단축3";#N/A,#N/A,FALSE,"장축";#N/A,#N/A,FALSE,"4WD"}</definedName>
    <definedName name="EFFOG" localSheetId="12" hidden="1">{#N/A,#N/A,FALSE,"단축1";#N/A,#N/A,FALSE,"단축2";#N/A,#N/A,FALSE,"단축3";#N/A,#N/A,FALSE,"장축";#N/A,#N/A,FALSE,"4WD"}</definedName>
    <definedName name="EFFOG" localSheetId="15" hidden="1">{#N/A,#N/A,FALSE,"단축1";#N/A,#N/A,FALSE,"단축2";#N/A,#N/A,FALSE,"단축3";#N/A,#N/A,FALSE,"장축";#N/A,#N/A,FALSE,"4WD"}</definedName>
    <definedName name="EFFOG" localSheetId="11" hidden="1">{#N/A,#N/A,FALSE,"단축1";#N/A,#N/A,FALSE,"단축2";#N/A,#N/A,FALSE,"단축3";#N/A,#N/A,FALSE,"장축";#N/A,#N/A,FALSE,"4WD"}</definedName>
    <definedName name="EFFOG" localSheetId="14" hidden="1">{#N/A,#N/A,FALSE,"단축1";#N/A,#N/A,FALSE,"단축2";#N/A,#N/A,FALSE,"단축3";#N/A,#N/A,FALSE,"장축";#N/A,#N/A,FALSE,"4WD"}</definedName>
    <definedName name="EFFOG" localSheetId="7" hidden="1">{#N/A,#N/A,FALSE,"단축1";#N/A,#N/A,FALSE,"단축2";#N/A,#N/A,FALSE,"단축3";#N/A,#N/A,FALSE,"장축";#N/A,#N/A,FALSE,"4WD"}</definedName>
    <definedName name="EFFOG" localSheetId="4" hidden="1">{#N/A,#N/A,FALSE,"단축1";#N/A,#N/A,FALSE,"단축2";#N/A,#N/A,FALSE,"단축3";#N/A,#N/A,FALSE,"장축";#N/A,#N/A,FALSE,"4WD"}</definedName>
    <definedName name="EFFOG" localSheetId="6" hidden="1">{#N/A,#N/A,FALSE,"단축1";#N/A,#N/A,FALSE,"단축2";#N/A,#N/A,FALSE,"단축3";#N/A,#N/A,FALSE,"장축";#N/A,#N/A,FALSE,"4WD"}</definedName>
    <definedName name="EFFOG" localSheetId="9" hidden="1">{#N/A,#N/A,FALSE,"단축1";#N/A,#N/A,FALSE,"단축2";#N/A,#N/A,FALSE,"단축3";#N/A,#N/A,FALSE,"장축";#N/A,#N/A,FALSE,"4WD"}</definedName>
    <definedName name="EFFOG" localSheetId="5" hidden="1">{#N/A,#N/A,FALSE,"단축1";#N/A,#N/A,FALSE,"단축2";#N/A,#N/A,FALSE,"단축3";#N/A,#N/A,FALSE,"장축";#N/A,#N/A,FALSE,"4WD"}</definedName>
    <definedName name="EFFOG" localSheetId="8" hidden="1">{#N/A,#N/A,FALSE,"단축1";#N/A,#N/A,FALSE,"단축2";#N/A,#N/A,FALSE,"단축3";#N/A,#N/A,FALSE,"장축";#N/A,#N/A,FALSE,"4WD"}</definedName>
    <definedName name="EFFOG" localSheetId="3" hidden="1">{#N/A,#N/A,FALSE,"단축1";#N/A,#N/A,FALSE,"단축2";#N/A,#N/A,FALSE,"단축3";#N/A,#N/A,FALSE,"장축";#N/A,#N/A,FALSE,"4WD"}</definedName>
    <definedName name="EFFOG" localSheetId="2" hidden="1">{#N/A,#N/A,FALSE,"단축1";#N/A,#N/A,FALSE,"단축2";#N/A,#N/A,FALSE,"단축3";#N/A,#N/A,FALSE,"장축";#N/A,#N/A,FALSE,"4WD"}</definedName>
    <definedName name="EFFOG" localSheetId="1" hidden="1">{#N/A,#N/A,FALSE,"단축1";#N/A,#N/A,FALSE,"단축2";#N/A,#N/A,FALSE,"단축3";#N/A,#N/A,FALSE,"장축";#N/A,#N/A,FALSE,"4WD"}</definedName>
    <definedName name="EFFOG" hidden="1">{#N/A,#N/A,FALSE,"단축1";#N/A,#N/A,FALSE,"단축2";#N/A,#N/A,FALSE,"단축3";#N/A,#N/A,FALSE,"장축";#N/A,#N/A,FALSE,"4WD"}</definedName>
    <definedName name="EGABB" localSheetId="3">#REF!</definedName>
    <definedName name="EGABB" localSheetId="2">#REF!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#N/A</definedName>
    <definedName name="EGAWP" localSheetId="3">#REF!</definedName>
    <definedName name="EGAWP" localSheetId="2">#REF!</definedName>
    <definedName name="EGAWP">#REF!</definedName>
    <definedName name="EGPSB">#REF!</definedName>
    <definedName name="EGPSP">#REF!</definedName>
    <definedName name="egsf" localSheetId="13" hidden="1">{"'Sheet1'!$L$16"}</definedName>
    <definedName name="egsf" localSheetId="10" hidden="1">{"'Sheet1'!$L$16"}</definedName>
    <definedName name="egsf" localSheetId="12" hidden="1">{"'Sheet1'!$L$16"}</definedName>
    <definedName name="egsf" localSheetId="15" hidden="1">{"'Sheet1'!$L$16"}</definedName>
    <definedName name="egsf" localSheetId="11" hidden="1">{"'Sheet1'!$L$16"}</definedName>
    <definedName name="egsf" localSheetId="14" hidden="1">{"'Sheet1'!$L$16"}</definedName>
    <definedName name="egsf" localSheetId="7" hidden="1">{"'Sheet1'!$L$16"}</definedName>
    <definedName name="egsf" localSheetId="4" hidden="1">{"'Sheet1'!$L$16"}</definedName>
    <definedName name="egsf" localSheetId="6" hidden="1">{"'Sheet1'!$L$16"}</definedName>
    <definedName name="egsf" localSheetId="9" hidden="1">{"'Sheet1'!$L$16"}</definedName>
    <definedName name="egsf" localSheetId="5" hidden="1">{"'Sheet1'!$L$16"}</definedName>
    <definedName name="egsf" localSheetId="8" hidden="1">{"'Sheet1'!$L$16"}</definedName>
    <definedName name="egsf" localSheetId="3" hidden="1">{"'Sheet1'!$L$16"}</definedName>
    <definedName name="egsf" localSheetId="2" hidden="1">{"'Sheet1'!$L$16"}</definedName>
    <definedName name="egsf" localSheetId="1" hidden="1">{"'Sheet1'!$L$16"}</definedName>
    <definedName name="egsf" hidden="1">{"'Sheet1'!$L$16"}</definedName>
    <definedName name="EJTDZJTDJ" localSheetId="13">BlankMacro1</definedName>
    <definedName name="EJTDZJTDJ" localSheetId="10">BlankMacro1</definedName>
    <definedName name="EJTDZJTDJ" localSheetId="12">BlankMacro1</definedName>
    <definedName name="EJTDZJTDJ" localSheetId="15">BlankMacro1</definedName>
    <definedName name="EJTDZJTDJ" localSheetId="11">BlankMacro1</definedName>
    <definedName name="EJTDZJTDJ" localSheetId="14">BlankMacro1</definedName>
    <definedName name="EJTDZJTDJ" localSheetId="7">BlankMacro1</definedName>
    <definedName name="EJTDZJTDJ" localSheetId="4">BlankMacro1</definedName>
    <definedName name="EJTDZJTDJ" localSheetId="6">BlankMacro1</definedName>
    <definedName name="EJTDZJTDJ" localSheetId="9">BlankMacro1</definedName>
    <definedName name="EJTDZJTDJ" localSheetId="5">BlankMacro1</definedName>
    <definedName name="EJTDZJTDJ" localSheetId="8">BlankMacro1</definedName>
    <definedName name="EJTDZJTDJ" localSheetId="0">BlankMacro1</definedName>
    <definedName name="EJTDZJTDJ" localSheetId="3">BlankMacro1</definedName>
    <definedName name="EJTDZJTDJ" localSheetId="2">BlankMacro1</definedName>
    <definedName name="EJTDZJTDJ" localSheetId="1">BlankMacro1</definedName>
    <definedName name="EJTDZJTDJ">BlankMacro1</definedName>
    <definedName name="EKDKD.LJFL" localSheetId="13" hidden="1">{#N/A,#N/A,FALSE,"Australien";#N/A,#N/A,FALSE,"Birmingham";#N/A,#N/A,FALSE,"Brasilien";#N/A,#N/A,FALSE,"Prag";#N/A,#N/A,FALSE,"Spanien";#N/A,#N/A,FALSE,"Malaysia ( Com)";#N/A,#N/A,FALSE,"Malaysia (Instr)"}</definedName>
    <definedName name="EKDKD.LJFL" localSheetId="10" hidden="1">{#N/A,#N/A,FALSE,"Australien";#N/A,#N/A,FALSE,"Birmingham";#N/A,#N/A,FALSE,"Brasilien";#N/A,#N/A,FALSE,"Prag";#N/A,#N/A,FALSE,"Spanien";#N/A,#N/A,FALSE,"Malaysia ( Com)";#N/A,#N/A,FALSE,"Malaysia (Instr)"}</definedName>
    <definedName name="EKDKD.LJFL" localSheetId="12" hidden="1">{#N/A,#N/A,FALSE,"Australien";#N/A,#N/A,FALSE,"Birmingham";#N/A,#N/A,FALSE,"Brasilien";#N/A,#N/A,FALSE,"Prag";#N/A,#N/A,FALSE,"Spanien";#N/A,#N/A,FALSE,"Malaysia ( Com)";#N/A,#N/A,FALSE,"Malaysia (Instr)"}</definedName>
    <definedName name="EKDKD.LJFL" localSheetId="15" hidden="1">{#N/A,#N/A,FALSE,"Australien";#N/A,#N/A,FALSE,"Birmingham";#N/A,#N/A,FALSE,"Brasilien";#N/A,#N/A,FALSE,"Prag";#N/A,#N/A,FALSE,"Spanien";#N/A,#N/A,FALSE,"Malaysia ( Com)";#N/A,#N/A,FALSE,"Malaysia (Instr)"}</definedName>
    <definedName name="EKDKD.LJFL" localSheetId="11" hidden="1">{#N/A,#N/A,FALSE,"Australien";#N/A,#N/A,FALSE,"Birmingham";#N/A,#N/A,FALSE,"Brasilien";#N/A,#N/A,FALSE,"Prag";#N/A,#N/A,FALSE,"Spanien";#N/A,#N/A,FALSE,"Malaysia ( Com)";#N/A,#N/A,FALSE,"Malaysia (Instr)"}</definedName>
    <definedName name="EKDKD.LJFL" localSheetId="14" hidden="1">{#N/A,#N/A,FALSE,"Australien";#N/A,#N/A,FALSE,"Birmingham";#N/A,#N/A,FALSE,"Brasilien";#N/A,#N/A,FALSE,"Prag";#N/A,#N/A,FALSE,"Spanien";#N/A,#N/A,FALSE,"Malaysia ( Com)";#N/A,#N/A,FALSE,"Malaysia (Instr)"}</definedName>
    <definedName name="EKDKD.LJFL" localSheetId="7" hidden="1">{#N/A,#N/A,FALSE,"Australien";#N/A,#N/A,FALSE,"Birmingham";#N/A,#N/A,FALSE,"Brasilien";#N/A,#N/A,FALSE,"Prag";#N/A,#N/A,FALSE,"Spanien";#N/A,#N/A,FALSE,"Malaysia ( Com)";#N/A,#N/A,FALSE,"Malaysia (Instr)"}</definedName>
    <definedName name="EKDKD.LJFL" localSheetId="4" hidden="1">{#N/A,#N/A,FALSE,"Australien";#N/A,#N/A,FALSE,"Birmingham";#N/A,#N/A,FALSE,"Brasilien";#N/A,#N/A,FALSE,"Prag";#N/A,#N/A,FALSE,"Spanien";#N/A,#N/A,FALSE,"Malaysia ( Com)";#N/A,#N/A,FALSE,"Malaysia (Instr)"}</definedName>
    <definedName name="EKDKD.LJFL" localSheetId="6" hidden="1">{#N/A,#N/A,FALSE,"Australien";#N/A,#N/A,FALSE,"Birmingham";#N/A,#N/A,FALSE,"Brasilien";#N/A,#N/A,FALSE,"Prag";#N/A,#N/A,FALSE,"Spanien";#N/A,#N/A,FALSE,"Malaysia ( Com)";#N/A,#N/A,FALSE,"Malaysia (Instr)"}</definedName>
    <definedName name="EKDKD.LJFL" localSheetId="9" hidden="1">{#N/A,#N/A,FALSE,"Australien";#N/A,#N/A,FALSE,"Birmingham";#N/A,#N/A,FALSE,"Brasilien";#N/A,#N/A,FALSE,"Prag";#N/A,#N/A,FALSE,"Spanien";#N/A,#N/A,FALSE,"Malaysia ( Com)";#N/A,#N/A,FALSE,"Malaysia (Instr)"}</definedName>
    <definedName name="EKDKD.LJFL" localSheetId="5" hidden="1">{#N/A,#N/A,FALSE,"Australien";#N/A,#N/A,FALSE,"Birmingham";#N/A,#N/A,FALSE,"Brasilien";#N/A,#N/A,FALSE,"Prag";#N/A,#N/A,FALSE,"Spanien";#N/A,#N/A,FALSE,"Malaysia ( Com)";#N/A,#N/A,FALSE,"Malaysia (Instr)"}</definedName>
    <definedName name="EKDKD.LJFL" localSheetId="8" hidden="1">{#N/A,#N/A,FALSE,"Australien";#N/A,#N/A,FALSE,"Birmingham";#N/A,#N/A,FALSE,"Brasilien";#N/A,#N/A,FALSE,"Prag";#N/A,#N/A,FALSE,"Spanien";#N/A,#N/A,FALSE,"Malaysia ( Com)";#N/A,#N/A,FALSE,"Malaysia (Instr)"}</definedName>
    <definedName name="EKDKD.LJFL" localSheetId="3" hidden="1">{#N/A,#N/A,FALSE,"Australien";#N/A,#N/A,FALSE,"Birmingham";#N/A,#N/A,FALSE,"Brasilien";#N/A,#N/A,FALSE,"Prag";#N/A,#N/A,FALSE,"Spanien";#N/A,#N/A,FALSE,"Malaysia ( Com)";#N/A,#N/A,FALSE,"Malaysia (Instr)"}</definedName>
    <definedName name="EKDKD.LJFL" localSheetId="2" hidden="1">{#N/A,#N/A,FALSE,"Australien";#N/A,#N/A,FALSE,"Birmingham";#N/A,#N/A,FALSE,"Brasilien";#N/A,#N/A,FALSE,"Prag";#N/A,#N/A,FALSE,"Spanien";#N/A,#N/A,FALSE,"Malaysia ( Com)";#N/A,#N/A,FALSE,"Malaysia (Instr)"}</definedName>
    <definedName name="EKDKD.LJFL" localSheetId="1"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L">#N/A</definedName>
    <definedName name="emb" localSheetId="13">#REF!</definedName>
    <definedName name="emb" localSheetId="10">#REF!</definedName>
    <definedName name="emb" localSheetId="12">#REF!</definedName>
    <definedName name="emb" localSheetId="15">#REF!</definedName>
    <definedName name="emb" localSheetId="11">#REF!</definedName>
    <definedName name="emb" localSheetId="14">#REF!</definedName>
    <definedName name="emb" localSheetId="7">#REF!</definedName>
    <definedName name="emb" localSheetId="4">#REF!</definedName>
    <definedName name="emb" localSheetId="6">#REF!</definedName>
    <definedName name="emb" localSheetId="9">#REF!</definedName>
    <definedName name="emb" localSheetId="5">#REF!</definedName>
    <definedName name="emb" localSheetId="8">#REF!</definedName>
    <definedName name="emb">#REF!</definedName>
    <definedName name="end" localSheetId="3">#REF!</definedName>
    <definedName name="end" localSheetId="2">#REF!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_COOLG">#N/A</definedName>
    <definedName name="EO">#N/A</definedName>
    <definedName name="EOGH" localSheetId="13" hidden="1">{#N/A,#N/A,FALSE,"단축1";#N/A,#N/A,FALSE,"단축2";#N/A,#N/A,FALSE,"단축3";#N/A,#N/A,FALSE,"장축";#N/A,#N/A,FALSE,"4WD"}</definedName>
    <definedName name="EOGH" localSheetId="10" hidden="1">{#N/A,#N/A,FALSE,"단축1";#N/A,#N/A,FALSE,"단축2";#N/A,#N/A,FALSE,"단축3";#N/A,#N/A,FALSE,"장축";#N/A,#N/A,FALSE,"4WD"}</definedName>
    <definedName name="EOGH" localSheetId="12" hidden="1">{#N/A,#N/A,FALSE,"단축1";#N/A,#N/A,FALSE,"단축2";#N/A,#N/A,FALSE,"단축3";#N/A,#N/A,FALSE,"장축";#N/A,#N/A,FALSE,"4WD"}</definedName>
    <definedName name="EOGH" localSheetId="15" hidden="1">{#N/A,#N/A,FALSE,"단축1";#N/A,#N/A,FALSE,"단축2";#N/A,#N/A,FALSE,"단축3";#N/A,#N/A,FALSE,"장축";#N/A,#N/A,FALSE,"4WD"}</definedName>
    <definedName name="EOGH" localSheetId="11" hidden="1">{#N/A,#N/A,FALSE,"단축1";#N/A,#N/A,FALSE,"단축2";#N/A,#N/A,FALSE,"단축3";#N/A,#N/A,FALSE,"장축";#N/A,#N/A,FALSE,"4WD"}</definedName>
    <definedName name="EOGH" localSheetId="14" hidden="1">{#N/A,#N/A,FALSE,"단축1";#N/A,#N/A,FALSE,"단축2";#N/A,#N/A,FALSE,"단축3";#N/A,#N/A,FALSE,"장축";#N/A,#N/A,FALSE,"4WD"}</definedName>
    <definedName name="EOGH" localSheetId="7" hidden="1">{#N/A,#N/A,FALSE,"단축1";#N/A,#N/A,FALSE,"단축2";#N/A,#N/A,FALSE,"단축3";#N/A,#N/A,FALSE,"장축";#N/A,#N/A,FALSE,"4WD"}</definedName>
    <definedName name="EOGH" localSheetId="4" hidden="1">{#N/A,#N/A,FALSE,"단축1";#N/A,#N/A,FALSE,"단축2";#N/A,#N/A,FALSE,"단축3";#N/A,#N/A,FALSE,"장축";#N/A,#N/A,FALSE,"4WD"}</definedName>
    <definedName name="EOGH" localSheetId="6" hidden="1">{#N/A,#N/A,FALSE,"단축1";#N/A,#N/A,FALSE,"단축2";#N/A,#N/A,FALSE,"단축3";#N/A,#N/A,FALSE,"장축";#N/A,#N/A,FALSE,"4WD"}</definedName>
    <definedName name="EOGH" localSheetId="9" hidden="1">{#N/A,#N/A,FALSE,"단축1";#N/A,#N/A,FALSE,"단축2";#N/A,#N/A,FALSE,"단축3";#N/A,#N/A,FALSE,"장축";#N/A,#N/A,FALSE,"4WD"}</definedName>
    <definedName name="EOGH" localSheetId="5" hidden="1">{#N/A,#N/A,FALSE,"단축1";#N/A,#N/A,FALSE,"단축2";#N/A,#N/A,FALSE,"단축3";#N/A,#N/A,FALSE,"장축";#N/A,#N/A,FALSE,"4WD"}</definedName>
    <definedName name="EOGH" localSheetId="8" hidden="1">{#N/A,#N/A,FALSE,"단축1";#N/A,#N/A,FALSE,"단축2";#N/A,#N/A,FALSE,"단축3";#N/A,#N/A,FALSE,"장축";#N/A,#N/A,FALSE,"4WD"}</definedName>
    <definedName name="EOGH" localSheetId="3"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hidden="1">{#N/A,#N/A,FALSE,"단축1";#N/A,#N/A,FALSE,"단축2";#N/A,#N/A,FALSE,"단축3";#N/A,#N/A,FALSE,"장축";#N/A,#N/A,FALSE,"4WD"}</definedName>
    <definedName name="EONO" localSheetId="3">#REF!</definedName>
    <definedName name="EONO" localSheetId="2">#REF!</definedName>
    <definedName name="EONO">#REF!</definedName>
    <definedName name="EO계획" hidden="1">#REF!</definedName>
    <definedName name="EO관리신">#REF!</definedName>
    <definedName name="EO배포일">#REF!</definedName>
    <definedName name="EQI">#REF!</definedName>
    <definedName name="ERO">#N/A</definedName>
    <definedName name="ErrName927616535" localSheetId="13">{0,0,0,0,0;0,0,0,0,0}</definedName>
    <definedName name="ErrName927616535" localSheetId="10">{0,0,0,0,0;0,0,0,0,0}</definedName>
    <definedName name="ErrName927616535" localSheetId="12">{0,0,0,0,0;0,0,0,0,0}</definedName>
    <definedName name="ErrName927616535" localSheetId="15">{0,0,0,0,0;0,0,0,0,0}</definedName>
    <definedName name="ErrName927616535" localSheetId="11">{0,0,0,0,0;0,0,0,0,0}</definedName>
    <definedName name="ErrName927616535" localSheetId="14">{0,0,0,0,0;0,0,0,0,0}</definedName>
    <definedName name="ErrName927616535" localSheetId="7">{0,0,0,0,0;0,0,0,0,0}</definedName>
    <definedName name="ErrName927616535" localSheetId="4">{0,0,0,0,0;0,0,0,0,0}</definedName>
    <definedName name="ErrName927616535" localSheetId="6">{0,0,0,0,0;0,0,0,0,0}</definedName>
    <definedName name="ErrName927616535" localSheetId="9">{0,0,0,0,0;0,0,0,0,0}</definedName>
    <definedName name="ErrName927616535" localSheetId="5">{0,0,0,0,0;0,0,0,0,0}</definedName>
    <definedName name="ErrName927616535" localSheetId="8">{0,0,0,0,0;0,0,0,0,0}</definedName>
    <definedName name="ErrName927616535" localSheetId="3">{0,0,0,0,0;0,0,0,0,0}</definedName>
    <definedName name="ErrName927616535" localSheetId="2">{0,0,0,0,0;0,0,0,0,0}</definedName>
    <definedName name="ErrName927616535" localSheetId="1">{0,0,0,0,0;0,0,0,0,0}</definedName>
    <definedName name="ErrName927616535">{0,0,0,0,0;0,0,0,0,0}</definedName>
    <definedName name="ERT">#N/A</definedName>
    <definedName name="erywry" localSheetId="13">BlankMacro1</definedName>
    <definedName name="erywry" localSheetId="10">BlankMacro1</definedName>
    <definedName name="erywry" localSheetId="12">BlankMacro1</definedName>
    <definedName name="erywry" localSheetId="15">BlankMacro1</definedName>
    <definedName name="erywry" localSheetId="11">BlankMacro1</definedName>
    <definedName name="erywry" localSheetId="14">BlankMacro1</definedName>
    <definedName name="erywry" localSheetId="7">BlankMacro1</definedName>
    <definedName name="erywry" localSheetId="4">BlankMacro1</definedName>
    <definedName name="erywry" localSheetId="6">BlankMacro1</definedName>
    <definedName name="erywry" localSheetId="9">BlankMacro1</definedName>
    <definedName name="erywry" localSheetId="5">BlankMacro1</definedName>
    <definedName name="erywry" localSheetId="8">BlankMacro1</definedName>
    <definedName name="erywry" localSheetId="0">BlankMacro1</definedName>
    <definedName name="erywry" localSheetId="3">BlankMacro1</definedName>
    <definedName name="erywry" localSheetId="2">BlankMacro1</definedName>
    <definedName name="erywry" localSheetId="1">BlankMacro1</definedName>
    <definedName name="erywry">BlankMacro1</definedName>
    <definedName name="ETCDC" localSheetId="3">#REF!</definedName>
    <definedName name="ETCDC" localSheetId="2">#REF!</definedName>
    <definedName name="ETCDC">#REF!</definedName>
    <definedName name="ETJAHT" localSheetId="13">BlankMacro1</definedName>
    <definedName name="ETJAHT" localSheetId="10">BlankMacro1</definedName>
    <definedName name="ETJAHT" localSheetId="12">BlankMacro1</definedName>
    <definedName name="ETJAHT" localSheetId="15">BlankMacro1</definedName>
    <definedName name="ETJAHT" localSheetId="11">BlankMacro1</definedName>
    <definedName name="ETJAHT" localSheetId="14">BlankMacro1</definedName>
    <definedName name="ETJAHT" localSheetId="7">BlankMacro1</definedName>
    <definedName name="ETJAHT" localSheetId="4">BlankMacro1</definedName>
    <definedName name="ETJAHT" localSheetId="6">BlankMacro1</definedName>
    <definedName name="ETJAHT" localSheetId="9">BlankMacro1</definedName>
    <definedName name="ETJAHT" localSheetId="5">BlankMacro1</definedName>
    <definedName name="ETJAHT" localSheetId="8">BlankMacro1</definedName>
    <definedName name="ETJAHT" localSheetId="0">BlankMacro1</definedName>
    <definedName name="ETJAHT" localSheetId="3">BlankMacro1</definedName>
    <definedName name="ETJAHT" localSheetId="2">BlankMacro1</definedName>
    <definedName name="ETJAHT" localSheetId="1">BlankMacro1</definedName>
    <definedName name="ETJAHT">BlankMacro1</definedName>
    <definedName name="ETRYU" localSheetId="13" hidden="1">{#N/A,#N/A,FALSE,"단축1";#N/A,#N/A,FALSE,"단축2";#N/A,#N/A,FALSE,"단축3";#N/A,#N/A,FALSE,"장축";#N/A,#N/A,FALSE,"4WD"}</definedName>
    <definedName name="ETRYU" localSheetId="10" hidden="1">{#N/A,#N/A,FALSE,"단축1";#N/A,#N/A,FALSE,"단축2";#N/A,#N/A,FALSE,"단축3";#N/A,#N/A,FALSE,"장축";#N/A,#N/A,FALSE,"4WD"}</definedName>
    <definedName name="ETRYU" localSheetId="12" hidden="1">{#N/A,#N/A,FALSE,"단축1";#N/A,#N/A,FALSE,"단축2";#N/A,#N/A,FALSE,"단축3";#N/A,#N/A,FALSE,"장축";#N/A,#N/A,FALSE,"4WD"}</definedName>
    <definedName name="ETRYU" localSheetId="15" hidden="1">{#N/A,#N/A,FALSE,"단축1";#N/A,#N/A,FALSE,"단축2";#N/A,#N/A,FALSE,"단축3";#N/A,#N/A,FALSE,"장축";#N/A,#N/A,FALSE,"4WD"}</definedName>
    <definedName name="ETRYU" localSheetId="11" hidden="1">{#N/A,#N/A,FALSE,"단축1";#N/A,#N/A,FALSE,"단축2";#N/A,#N/A,FALSE,"단축3";#N/A,#N/A,FALSE,"장축";#N/A,#N/A,FALSE,"4WD"}</definedName>
    <definedName name="ETRYU" localSheetId="14" hidden="1">{#N/A,#N/A,FALSE,"단축1";#N/A,#N/A,FALSE,"단축2";#N/A,#N/A,FALSE,"단축3";#N/A,#N/A,FALSE,"장축";#N/A,#N/A,FALSE,"4WD"}</definedName>
    <definedName name="ETRYU" localSheetId="7" hidden="1">{#N/A,#N/A,FALSE,"단축1";#N/A,#N/A,FALSE,"단축2";#N/A,#N/A,FALSE,"단축3";#N/A,#N/A,FALSE,"장축";#N/A,#N/A,FALSE,"4WD"}</definedName>
    <definedName name="ETRYU" localSheetId="4" hidden="1">{#N/A,#N/A,FALSE,"단축1";#N/A,#N/A,FALSE,"단축2";#N/A,#N/A,FALSE,"단축3";#N/A,#N/A,FALSE,"장축";#N/A,#N/A,FALSE,"4WD"}</definedName>
    <definedName name="ETRYU" localSheetId="6" hidden="1">{#N/A,#N/A,FALSE,"단축1";#N/A,#N/A,FALSE,"단축2";#N/A,#N/A,FALSE,"단축3";#N/A,#N/A,FALSE,"장축";#N/A,#N/A,FALSE,"4WD"}</definedName>
    <definedName name="ETRYU" localSheetId="9" hidden="1">{#N/A,#N/A,FALSE,"단축1";#N/A,#N/A,FALSE,"단축2";#N/A,#N/A,FALSE,"단축3";#N/A,#N/A,FALSE,"장축";#N/A,#N/A,FALSE,"4WD"}</definedName>
    <definedName name="ETRYU" localSheetId="5" hidden="1">{#N/A,#N/A,FALSE,"단축1";#N/A,#N/A,FALSE,"단축2";#N/A,#N/A,FALSE,"단축3";#N/A,#N/A,FALSE,"장축";#N/A,#N/A,FALSE,"4WD"}</definedName>
    <definedName name="ETRYU" localSheetId="8" hidden="1">{#N/A,#N/A,FALSE,"단축1";#N/A,#N/A,FALSE,"단축2";#N/A,#N/A,FALSE,"단축3";#N/A,#N/A,FALSE,"장축";#N/A,#N/A,FALSE,"4WD"}</definedName>
    <definedName name="ETRYU" localSheetId="3" hidden="1">{#N/A,#N/A,FALSE,"단축1";#N/A,#N/A,FALSE,"단축2";#N/A,#N/A,FALSE,"단축3";#N/A,#N/A,FALSE,"장축";#N/A,#N/A,FALSE,"4WD"}</definedName>
    <definedName name="ETRYU" localSheetId="2" hidden="1">{#N/A,#N/A,FALSE,"단축1";#N/A,#N/A,FALSE,"단축2";#N/A,#N/A,FALSE,"단축3";#N/A,#N/A,FALSE,"장축";#N/A,#N/A,FALSE,"4WD"}</definedName>
    <definedName name="ETRYU" localSheetId="1" hidden="1">{#N/A,#N/A,FALSE,"단축1";#N/A,#N/A,FALSE,"단축2";#N/A,#N/A,FALSE,"단축3";#N/A,#N/A,FALSE,"장축";#N/A,#N/A,FALSE,"4WD"}</definedName>
    <definedName name="ETRYU" hidden="1">{#N/A,#N/A,FALSE,"단축1";#N/A,#N/A,FALSE,"단축2";#N/A,#N/A,FALSE,"단축3";#N/A,#N/A,FALSE,"장축";#N/A,#N/A,FALSE,"4WD"}</definedName>
    <definedName name="ETYUI" localSheetId="13" hidden="1">{#N/A,#N/A,FALSE,"단축1";#N/A,#N/A,FALSE,"단축2";#N/A,#N/A,FALSE,"단축3";#N/A,#N/A,FALSE,"장축";#N/A,#N/A,FALSE,"4WD"}</definedName>
    <definedName name="ETYUI" localSheetId="10" hidden="1">{#N/A,#N/A,FALSE,"단축1";#N/A,#N/A,FALSE,"단축2";#N/A,#N/A,FALSE,"단축3";#N/A,#N/A,FALSE,"장축";#N/A,#N/A,FALSE,"4WD"}</definedName>
    <definedName name="ETYUI" localSheetId="12" hidden="1">{#N/A,#N/A,FALSE,"단축1";#N/A,#N/A,FALSE,"단축2";#N/A,#N/A,FALSE,"단축3";#N/A,#N/A,FALSE,"장축";#N/A,#N/A,FALSE,"4WD"}</definedName>
    <definedName name="ETYUI" localSheetId="15" hidden="1">{#N/A,#N/A,FALSE,"단축1";#N/A,#N/A,FALSE,"단축2";#N/A,#N/A,FALSE,"단축3";#N/A,#N/A,FALSE,"장축";#N/A,#N/A,FALSE,"4WD"}</definedName>
    <definedName name="ETYUI" localSheetId="11" hidden="1">{#N/A,#N/A,FALSE,"단축1";#N/A,#N/A,FALSE,"단축2";#N/A,#N/A,FALSE,"단축3";#N/A,#N/A,FALSE,"장축";#N/A,#N/A,FALSE,"4WD"}</definedName>
    <definedName name="ETYUI" localSheetId="14" hidden="1">{#N/A,#N/A,FALSE,"단축1";#N/A,#N/A,FALSE,"단축2";#N/A,#N/A,FALSE,"단축3";#N/A,#N/A,FALSE,"장축";#N/A,#N/A,FALSE,"4WD"}</definedName>
    <definedName name="ETYUI" localSheetId="7" hidden="1">{#N/A,#N/A,FALSE,"단축1";#N/A,#N/A,FALSE,"단축2";#N/A,#N/A,FALSE,"단축3";#N/A,#N/A,FALSE,"장축";#N/A,#N/A,FALSE,"4WD"}</definedName>
    <definedName name="ETYUI" localSheetId="4" hidden="1">{#N/A,#N/A,FALSE,"단축1";#N/A,#N/A,FALSE,"단축2";#N/A,#N/A,FALSE,"단축3";#N/A,#N/A,FALSE,"장축";#N/A,#N/A,FALSE,"4WD"}</definedName>
    <definedName name="ETYUI" localSheetId="6" hidden="1">{#N/A,#N/A,FALSE,"단축1";#N/A,#N/A,FALSE,"단축2";#N/A,#N/A,FALSE,"단축3";#N/A,#N/A,FALSE,"장축";#N/A,#N/A,FALSE,"4WD"}</definedName>
    <definedName name="ETYUI" localSheetId="9" hidden="1">{#N/A,#N/A,FALSE,"단축1";#N/A,#N/A,FALSE,"단축2";#N/A,#N/A,FALSE,"단축3";#N/A,#N/A,FALSE,"장축";#N/A,#N/A,FALSE,"4WD"}</definedName>
    <definedName name="ETYUI" localSheetId="5" hidden="1">{#N/A,#N/A,FALSE,"단축1";#N/A,#N/A,FALSE,"단축2";#N/A,#N/A,FALSE,"단축3";#N/A,#N/A,FALSE,"장축";#N/A,#N/A,FALSE,"4WD"}</definedName>
    <definedName name="ETYUI" localSheetId="8" hidden="1">{#N/A,#N/A,FALSE,"단축1";#N/A,#N/A,FALSE,"단축2";#N/A,#N/A,FALSE,"단축3";#N/A,#N/A,FALSE,"장축";#N/A,#N/A,FALSE,"4WD"}</definedName>
    <definedName name="ETYUI" localSheetId="3" hidden="1">{#N/A,#N/A,FALSE,"단축1";#N/A,#N/A,FALSE,"단축2";#N/A,#N/A,FALSE,"단축3";#N/A,#N/A,FALSE,"장축";#N/A,#N/A,FALSE,"4WD"}</definedName>
    <definedName name="ETYUI" localSheetId="2" hidden="1">{#N/A,#N/A,FALSE,"단축1";#N/A,#N/A,FALSE,"단축2";#N/A,#N/A,FALSE,"단축3";#N/A,#N/A,FALSE,"장축";#N/A,#N/A,FALSE,"4WD"}</definedName>
    <definedName name="ETYUI" localSheetId="1" hidden="1">{#N/A,#N/A,FALSE,"단축1";#N/A,#N/A,FALSE,"단축2";#N/A,#N/A,FALSE,"단축3";#N/A,#N/A,FALSE,"장축";#N/A,#N/A,FALSE,"4WD"}</definedName>
    <definedName name="ETYUI" hidden="1">{#N/A,#N/A,FALSE,"단축1";#N/A,#N/A,FALSE,"단축2";#N/A,#N/A,FALSE,"단축3";#N/A,#N/A,FALSE,"장축";#N/A,#N/A,FALSE,"4WD"}</definedName>
    <definedName name="EUABSB" localSheetId="3">#REF!</definedName>
    <definedName name="EUABSB" localSheetId="2">#REF!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VNB">#REF!</definedName>
    <definedName name="ewrwerew" localSheetId="13" hidden="1">{#N/A,#N/A,FALSE,"CCTV"}</definedName>
    <definedName name="ewrwerew" localSheetId="10" hidden="1">{#N/A,#N/A,FALSE,"CCTV"}</definedName>
    <definedName name="ewrwerew" localSheetId="12" hidden="1">{#N/A,#N/A,FALSE,"CCTV"}</definedName>
    <definedName name="ewrwerew" localSheetId="15" hidden="1">{#N/A,#N/A,FALSE,"CCTV"}</definedName>
    <definedName name="ewrwerew" localSheetId="11" hidden="1">{#N/A,#N/A,FALSE,"CCTV"}</definedName>
    <definedName name="ewrwerew" localSheetId="14" hidden="1">{#N/A,#N/A,FALSE,"CCTV"}</definedName>
    <definedName name="ewrwerew" localSheetId="7" hidden="1">{#N/A,#N/A,FALSE,"CCTV"}</definedName>
    <definedName name="ewrwerew" localSheetId="4" hidden="1">{#N/A,#N/A,FALSE,"CCTV"}</definedName>
    <definedName name="ewrwerew" localSheetId="6" hidden="1">{#N/A,#N/A,FALSE,"CCTV"}</definedName>
    <definedName name="ewrwerew" localSheetId="9" hidden="1">{#N/A,#N/A,FALSE,"CCTV"}</definedName>
    <definedName name="ewrwerew" localSheetId="5" hidden="1">{#N/A,#N/A,FALSE,"CCTV"}</definedName>
    <definedName name="ewrwerew" localSheetId="8" hidden="1">{#N/A,#N/A,FALSE,"CCTV"}</definedName>
    <definedName name="ewrwerew" localSheetId="3" hidden="1">{#N/A,#N/A,FALSE,"CCTV"}</definedName>
    <definedName name="ewrwerew" localSheetId="2" hidden="1">{#N/A,#N/A,FALSE,"CCTV"}</definedName>
    <definedName name="ewrwerew" localSheetId="1" hidden="1">{#N/A,#N/A,FALSE,"CCTV"}</definedName>
    <definedName name="ewrwerew" hidden="1">{#N/A,#N/A,FALSE,"CCTV"}</definedName>
    <definedName name="EWY" localSheetId="13" hidden="1">{#N/A,#N/A,FALSE,"단축1";#N/A,#N/A,FALSE,"단축2";#N/A,#N/A,FALSE,"단축3";#N/A,#N/A,FALSE,"장축";#N/A,#N/A,FALSE,"4WD"}</definedName>
    <definedName name="EWY" localSheetId="10" hidden="1">{#N/A,#N/A,FALSE,"단축1";#N/A,#N/A,FALSE,"단축2";#N/A,#N/A,FALSE,"단축3";#N/A,#N/A,FALSE,"장축";#N/A,#N/A,FALSE,"4WD"}</definedName>
    <definedName name="EWY" localSheetId="12" hidden="1">{#N/A,#N/A,FALSE,"단축1";#N/A,#N/A,FALSE,"단축2";#N/A,#N/A,FALSE,"단축3";#N/A,#N/A,FALSE,"장축";#N/A,#N/A,FALSE,"4WD"}</definedName>
    <definedName name="EWY" localSheetId="15" hidden="1">{#N/A,#N/A,FALSE,"단축1";#N/A,#N/A,FALSE,"단축2";#N/A,#N/A,FALSE,"단축3";#N/A,#N/A,FALSE,"장축";#N/A,#N/A,FALSE,"4WD"}</definedName>
    <definedName name="EWY" localSheetId="11" hidden="1">{#N/A,#N/A,FALSE,"단축1";#N/A,#N/A,FALSE,"단축2";#N/A,#N/A,FALSE,"단축3";#N/A,#N/A,FALSE,"장축";#N/A,#N/A,FALSE,"4WD"}</definedName>
    <definedName name="EWY" localSheetId="14" hidden="1">{#N/A,#N/A,FALSE,"단축1";#N/A,#N/A,FALSE,"단축2";#N/A,#N/A,FALSE,"단축3";#N/A,#N/A,FALSE,"장축";#N/A,#N/A,FALSE,"4WD"}</definedName>
    <definedName name="EWY" localSheetId="7" hidden="1">{#N/A,#N/A,FALSE,"단축1";#N/A,#N/A,FALSE,"단축2";#N/A,#N/A,FALSE,"단축3";#N/A,#N/A,FALSE,"장축";#N/A,#N/A,FALSE,"4WD"}</definedName>
    <definedName name="EWY" localSheetId="4" hidden="1">{#N/A,#N/A,FALSE,"단축1";#N/A,#N/A,FALSE,"단축2";#N/A,#N/A,FALSE,"단축3";#N/A,#N/A,FALSE,"장축";#N/A,#N/A,FALSE,"4WD"}</definedName>
    <definedName name="EWY" localSheetId="6" hidden="1">{#N/A,#N/A,FALSE,"단축1";#N/A,#N/A,FALSE,"단축2";#N/A,#N/A,FALSE,"단축3";#N/A,#N/A,FALSE,"장축";#N/A,#N/A,FALSE,"4WD"}</definedName>
    <definedName name="EWY" localSheetId="9" hidden="1">{#N/A,#N/A,FALSE,"단축1";#N/A,#N/A,FALSE,"단축2";#N/A,#N/A,FALSE,"단축3";#N/A,#N/A,FALSE,"장축";#N/A,#N/A,FALSE,"4WD"}</definedName>
    <definedName name="EWY" localSheetId="5" hidden="1">{#N/A,#N/A,FALSE,"단축1";#N/A,#N/A,FALSE,"단축2";#N/A,#N/A,FALSE,"단축3";#N/A,#N/A,FALSE,"장축";#N/A,#N/A,FALSE,"4WD"}</definedName>
    <definedName name="EWY" localSheetId="8" hidden="1">{#N/A,#N/A,FALSE,"단축1";#N/A,#N/A,FALSE,"단축2";#N/A,#N/A,FALSE,"단축3";#N/A,#N/A,FALSE,"장축";#N/A,#N/A,FALSE,"4WD"}</definedName>
    <definedName name="EWY" localSheetId="3" hidden="1">{#N/A,#N/A,FALSE,"단축1";#N/A,#N/A,FALSE,"단축2";#N/A,#N/A,FALSE,"단축3";#N/A,#N/A,FALSE,"장축";#N/A,#N/A,FALSE,"4WD"}</definedName>
    <definedName name="EWY" localSheetId="2" hidden="1">{#N/A,#N/A,FALSE,"단축1";#N/A,#N/A,FALSE,"단축2";#N/A,#N/A,FALSE,"단축3";#N/A,#N/A,FALSE,"장축";#N/A,#N/A,FALSE,"4WD"}</definedName>
    <definedName name="EWY" localSheetId="1" hidden="1">{#N/A,#N/A,FALSE,"단축1";#N/A,#N/A,FALSE,"단축2";#N/A,#N/A,FALSE,"단축3";#N/A,#N/A,FALSE,"장축";#N/A,#N/A,FALSE,"4WD"}</definedName>
    <definedName name="EWY" hidden="1">{#N/A,#N/A,FALSE,"단축1";#N/A,#N/A,FALSE,"단축2";#N/A,#N/A,FALSE,"단축3";#N/A,#N/A,FALSE,"장축";#N/A,#N/A,FALSE,"4WD"}</definedName>
    <definedName name="EX">#REF!</definedName>
    <definedName name="EXC">#REF!</definedName>
    <definedName name="EXCH">#REF!</definedName>
    <definedName name="existe">1</definedName>
    <definedName name="Expense" localSheetId="3">#REF!</definedName>
    <definedName name="Expense" localSheetId="2">#REF!</definedName>
    <definedName name="Expense">#REF!</definedName>
    <definedName name="_xlnm.Extract" localSheetId="13">#REF!</definedName>
    <definedName name="_xlnm.Extract" localSheetId="10">#REF!</definedName>
    <definedName name="_xlnm.Extract" localSheetId="12">#REF!</definedName>
    <definedName name="_xlnm.Extract" localSheetId="15">#REF!</definedName>
    <definedName name="_xlnm.Extract" localSheetId="11">#REF!</definedName>
    <definedName name="_xlnm.Extract" localSheetId="14">#REF!</definedName>
    <definedName name="_xlnm.Extract" localSheetId="7">#REF!</definedName>
    <definedName name="_xlnm.Extract" localSheetId="4">#REF!</definedName>
    <definedName name="_xlnm.Extract" localSheetId="6">#REF!</definedName>
    <definedName name="_xlnm.Extract" localSheetId="9">#REF!</definedName>
    <definedName name="_xlnm.Extract" localSheetId="5">#REF!</definedName>
    <definedName name="_xlnm.Extract" localSheetId="8">#REF!</definedName>
    <definedName name="_xlnm.Extract" localSheetId="3">#REF!</definedName>
    <definedName name="_xlnm.Extract" localSheetId="2">#REF!</definedName>
    <definedName name="_xlnm.Extract">#REF!</definedName>
    <definedName name="Extract_MI">#N/A</definedName>
    <definedName name="EYRU" localSheetId="13" hidden="1">{#N/A,#N/A,FALSE,"단축1";#N/A,#N/A,FALSE,"단축2";#N/A,#N/A,FALSE,"단축3";#N/A,#N/A,FALSE,"장축";#N/A,#N/A,FALSE,"4WD"}</definedName>
    <definedName name="EYRU" localSheetId="10" hidden="1">{#N/A,#N/A,FALSE,"단축1";#N/A,#N/A,FALSE,"단축2";#N/A,#N/A,FALSE,"단축3";#N/A,#N/A,FALSE,"장축";#N/A,#N/A,FALSE,"4WD"}</definedName>
    <definedName name="EYRU" localSheetId="12" hidden="1">{#N/A,#N/A,FALSE,"단축1";#N/A,#N/A,FALSE,"단축2";#N/A,#N/A,FALSE,"단축3";#N/A,#N/A,FALSE,"장축";#N/A,#N/A,FALSE,"4WD"}</definedName>
    <definedName name="EYRU" localSheetId="15" hidden="1">{#N/A,#N/A,FALSE,"단축1";#N/A,#N/A,FALSE,"단축2";#N/A,#N/A,FALSE,"단축3";#N/A,#N/A,FALSE,"장축";#N/A,#N/A,FALSE,"4WD"}</definedName>
    <definedName name="EYRU" localSheetId="11" hidden="1">{#N/A,#N/A,FALSE,"단축1";#N/A,#N/A,FALSE,"단축2";#N/A,#N/A,FALSE,"단축3";#N/A,#N/A,FALSE,"장축";#N/A,#N/A,FALSE,"4WD"}</definedName>
    <definedName name="EYRU" localSheetId="14" hidden="1">{#N/A,#N/A,FALSE,"단축1";#N/A,#N/A,FALSE,"단축2";#N/A,#N/A,FALSE,"단축3";#N/A,#N/A,FALSE,"장축";#N/A,#N/A,FALSE,"4WD"}</definedName>
    <definedName name="EYRU" localSheetId="7" hidden="1">{#N/A,#N/A,FALSE,"단축1";#N/A,#N/A,FALSE,"단축2";#N/A,#N/A,FALSE,"단축3";#N/A,#N/A,FALSE,"장축";#N/A,#N/A,FALSE,"4WD"}</definedName>
    <definedName name="EYRU" localSheetId="4" hidden="1">{#N/A,#N/A,FALSE,"단축1";#N/A,#N/A,FALSE,"단축2";#N/A,#N/A,FALSE,"단축3";#N/A,#N/A,FALSE,"장축";#N/A,#N/A,FALSE,"4WD"}</definedName>
    <definedName name="EYRU" localSheetId="6" hidden="1">{#N/A,#N/A,FALSE,"단축1";#N/A,#N/A,FALSE,"단축2";#N/A,#N/A,FALSE,"단축3";#N/A,#N/A,FALSE,"장축";#N/A,#N/A,FALSE,"4WD"}</definedName>
    <definedName name="EYRU" localSheetId="9" hidden="1">{#N/A,#N/A,FALSE,"단축1";#N/A,#N/A,FALSE,"단축2";#N/A,#N/A,FALSE,"단축3";#N/A,#N/A,FALSE,"장축";#N/A,#N/A,FALSE,"4WD"}</definedName>
    <definedName name="EYRU" localSheetId="5" hidden="1">{#N/A,#N/A,FALSE,"단축1";#N/A,#N/A,FALSE,"단축2";#N/A,#N/A,FALSE,"단축3";#N/A,#N/A,FALSE,"장축";#N/A,#N/A,FALSE,"4WD"}</definedName>
    <definedName name="EYRU" localSheetId="8" hidden="1">{#N/A,#N/A,FALSE,"단축1";#N/A,#N/A,FALSE,"단축2";#N/A,#N/A,FALSE,"단축3";#N/A,#N/A,FALSE,"장축";#N/A,#N/A,FALSE,"4WD"}</definedName>
    <definedName name="EYRU" localSheetId="3" hidden="1">{#N/A,#N/A,FALSE,"단축1";#N/A,#N/A,FALSE,"단축2";#N/A,#N/A,FALSE,"단축3";#N/A,#N/A,FALSE,"장축";#N/A,#N/A,FALSE,"4WD"}</definedName>
    <definedName name="EYRU" localSheetId="2" hidden="1">{#N/A,#N/A,FALSE,"단축1";#N/A,#N/A,FALSE,"단축2";#N/A,#N/A,FALSE,"단축3";#N/A,#N/A,FALSE,"장축";#N/A,#N/A,FALSE,"4WD"}</definedName>
    <definedName name="EYRU" localSheetId="1" hidden="1">{#N/A,#N/A,FALSE,"단축1";#N/A,#N/A,FALSE,"단축2";#N/A,#N/A,FALSE,"단축3";#N/A,#N/A,FALSE,"장축";#N/A,#N/A,FALSE,"4WD"}</definedName>
    <definedName name="EYRU" hidden="1">{#N/A,#N/A,FALSE,"단축1";#N/A,#N/A,FALSE,"단축2";#N/A,#N/A,FALSE,"단축3";#N/A,#N/A,FALSE,"장축";#N/A,#N/A,FALSE,"4WD"}</definedName>
    <definedName name="f">#N/A</definedName>
    <definedName name="F.T.L">#N/A</definedName>
    <definedName name="F1bo" localSheetId="3">#REF!</definedName>
    <definedName name="F1bo" localSheetId="2">#REF!</definedName>
    <definedName name="F1bo">#REF!</definedName>
    <definedName name="f82E46">#REF!</definedName>
    <definedName name="FA">#N/A</definedName>
    <definedName name="FACTOR" localSheetId="3">#REF!</definedName>
    <definedName name="FACTOR" localSheetId="2">#REF!</definedName>
    <definedName name="FACTOR">#REF!</definedName>
    <definedName name="familly" localSheetId="13">#REF!</definedName>
    <definedName name="familly" localSheetId="10">#REF!</definedName>
    <definedName name="familly" localSheetId="12">#REF!</definedName>
    <definedName name="familly" localSheetId="15">#REF!</definedName>
    <definedName name="familly" localSheetId="11">#REF!</definedName>
    <definedName name="familly" localSheetId="14">#REF!</definedName>
    <definedName name="familly" localSheetId="7">#REF!</definedName>
    <definedName name="familly" localSheetId="4">#REF!</definedName>
    <definedName name="familly" localSheetId="6">#REF!</definedName>
    <definedName name="familly" localSheetId="9">#REF!</definedName>
    <definedName name="familly" localSheetId="5">#REF!</definedName>
    <definedName name="familly" localSheetId="8">#REF!</definedName>
    <definedName name="familly" localSheetId="3">#REF!</definedName>
    <definedName name="familly" localSheetId="2">#REF!</definedName>
    <definedName name="familly">#REF!</definedName>
    <definedName name="fasdafdsa" localSheetId="13" hidden="1">{#N/A,#N/A,FALSE,"단축1";#N/A,#N/A,FALSE,"단축2";#N/A,#N/A,FALSE,"단축3";#N/A,#N/A,FALSE,"장축";#N/A,#N/A,FALSE,"4WD"}</definedName>
    <definedName name="fasdafdsa" localSheetId="10" hidden="1">{#N/A,#N/A,FALSE,"단축1";#N/A,#N/A,FALSE,"단축2";#N/A,#N/A,FALSE,"단축3";#N/A,#N/A,FALSE,"장축";#N/A,#N/A,FALSE,"4WD"}</definedName>
    <definedName name="fasdafdsa" localSheetId="12" hidden="1">{#N/A,#N/A,FALSE,"단축1";#N/A,#N/A,FALSE,"단축2";#N/A,#N/A,FALSE,"단축3";#N/A,#N/A,FALSE,"장축";#N/A,#N/A,FALSE,"4WD"}</definedName>
    <definedName name="fasdafdsa" localSheetId="15" hidden="1">{#N/A,#N/A,FALSE,"단축1";#N/A,#N/A,FALSE,"단축2";#N/A,#N/A,FALSE,"단축3";#N/A,#N/A,FALSE,"장축";#N/A,#N/A,FALSE,"4WD"}</definedName>
    <definedName name="fasdafdsa" localSheetId="11" hidden="1">{#N/A,#N/A,FALSE,"단축1";#N/A,#N/A,FALSE,"단축2";#N/A,#N/A,FALSE,"단축3";#N/A,#N/A,FALSE,"장축";#N/A,#N/A,FALSE,"4WD"}</definedName>
    <definedName name="fasdafdsa" localSheetId="14" hidden="1">{#N/A,#N/A,FALSE,"단축1";#N/A,#N/A,FALSE,"단축2";#N/A,#N/A,FALSE,"단축3";#N/A,#N/A,FALSE,"장축";#N/A,#N/A,FALSE,"4WD"}</definedName>
    <definedName name="fasdafdsa" localSheetId="7" hidden="1">{#N/A,#N/A,FALSE,"단축1";#N/A,#N/A,FALSE,"단축2";#N/A,#N/A,FALSE,"단축3";#N/A,#N/A,FALSE,"장축";#N/A,#N/A,FALSE,"4WD"}</definedName>
    <definedName name="fasdafdsa" localSheetId="4" hidden="1">{#N/A,#N/A,FALSE,"단축1";#N/A,#N/A,FALSE,"단축2";#N/A,#N/A,FALSE,"단축3";#N/A,#N/A,FALSE,"장축";#N/A,#N/A,FALSE,"4WD"}</definedName>
    <definedName name="fasdafdsa" localSheetId="6" hidden="1">{#N/A,#N/A,FALSE,"단축1";#N/A,#N/A,FALSE,"단축2";#N/A,#N/A,FALSE,"단축3";#N/A,#N/A,FALSE,"장축";#N/A,#N/A,FALSE,"4WD"}</definedName>
    <definedName name="fasdafdsa" localSheetId="9" hidden="1">{#N/A,#N/A,FALSE,"단축1";#N/A,#N/A,FALSE,"단축2";#N/A,#N/A,FALSE,"단축3";#N/A,#N/A,FALSE,"장축";#N/A,#N/A,FALSE,"4WD"}</definedName>
    <definedName name="fasdafdsa" localSheetId="5" hidden="1">{#N/A,#N/A,FALSE,"단축1";#N/A,#N/A,FALSE,"단축2";#N/A,#N/A,FALSE,"단축3";#N/A,#N/A,FALSE,"장축";#N/A,#N/A,FALSE,"4WD"}</definedName>
    <definedName name="fasdafdsa" localSheetId="8" hidden="1">{#N/A,#N/A,FALSE,"단축1";#N/A,#N/A,FALSE,"단축2";#N/A,#N/A,FALSE,"단축3";#N/A,#N/A,FALSE,"장축";#N/A,#N/A,FALSE,"4WD"}</definedName>
    <definedName name="fasdafdsa" localSheetId="3" hidden="1">{#N/A,#N/A,FALSE,"단축1";#N/A,#N/A,FALSE,"단축2";#N/A,#N/A,FALSE,"단축3";#N/A,#N/A,FALSE,"장축";#N/A,#N/A,FALSE,"4WD"}</definedName>
    <definedName name="fasdafdsa" localSheetId="2" hidden="1">{#N/A,#N/A,FALSE,"단축1";#N/A,#N/A,FALSE,"단축2";#N/A,#N/A,FALSE,"단축3";#N/A,#N/A,FALSE,"장축";#N/A,#N/A,FALSE,"4WD"}</definedName>
    <definedName name="fasdafdsa" localSheetId="1" hidden="1">{#N/A,#N/A,FALSE,"단축1";#N/A,#N/A,FALSE,"단축2";#N/A,#N/A,FALSE,"단축3";#N/A,#N/A,FALSE,"장축";#N/A,#N/A,FALSE,"4WD"}</definedName>
    <definedName name="fasdafdsa" hidden="1">{#N/A,#N/A,FALSE,"단축1";#N/A,#N/A,FALSE,"단축2";#N/A,#N/A,FALSE,"단축3";#N/A,#N/A,FALSE,"장축";#N/A,#N/A,FALSE,"4WD"}</definedName>
    <definedName name="fasfdasf" localSheetId="13" hidden="1">{#N/A,#N/A,FALSE,"단축1";#N/A,#N/A,FALSE,"단축2";#N/A,#N/A,FALSE,"단축3";#N/A,#N/A,FALSE,"장축";#N/A,#N/A,FALSE,"4WD"}</definedName>
    <definedName name="fasfdasf" localSheetId="10" hidden="1">{#N/A,#N/A,FALSE,"단축1";#N/A,#N/A,FALSE,"단축2";#N/A,#N/A,FALSE,"단축3";#N/A,#N/A,FALSE,"장축";#N/A,#N/A,FALSE,"4WD"}</definedName>
    <definedName name="fasfdasf" localSheetId="12" hidden="1">{#N/A,#N/A,FALSE,"단축1";#N/A,#N/A,FALSE,"단축2";#N/A,#N/A,FALSE,"단축3";#N/A,#N/A,FALSE,"장축";#N/A,#N/A,FALSE,"4WD"}</definedName>
    <definedName name="fasfdasf" localSheetId="15" hidden="1">{#N/A,#N/A,FALSE,"단축1";#N/A,#N/A,FALSE,"단축2";#N/A,#N/A,FALSE,"단축3";#N/A,#N/A,FALSE,"장축";#N/A,#N/A,FALSE,"4WD"}</definedName>
    <definedName name="fasfdasf" localSheetId="11" hidden="1">{#N/A,#N/A,FALSE,"단축1";#N/A,#N/A,FALSE,"단축2";#N/A,#N/A,FALSE,"단축3";#N/A,#N/A,FALSE,"장축";#N/A,#N/A,FALSE,"4WD"}</definedName>
    <definedName name="fasfdasf" localSheetId="14" hidden="1">{#N/A,#N/A,FALSE,"단축1";#N/A,#N/A,FALSE,"단축2";#N/A,#N/A,FALSE,"단축3";#N/A,#N/A,FALSE,"장축";#N/A,#N/A,FALSE,"4WD"}</definedName>
    <definedName name="fasfdasf" localSheetId="7" hidden="1">{#N/A,#N/A,FALSE,"단축1";#N/A,#N/A,FALSE,"단축2";#N/A,#N/A,FALSE,"단축3";#N/A,#N/A,FALSE,"장축";#N/A,#N/A,FALSE,"4WD"}</definedName>
    <definedName name="fasfdasf" localSheetId="4" hidden="1">{#N/A,#N/A,FALSE,"단축1";#N/A,#N/A,FALSE,"단축2";#N/A,#N/A,FALSE,"단축3";#N/A,#N/A,FALSE,"장축";#N/A,#N/A,FALSE,"4WD"}</definedName>
    <definedName name="fasfdasf" localSheetId="6" hidden="1">{#N/A,#N/A,FALSE,"단축1";#N/A,#N/A,FALSE,"단축2";#N/A,#N/A,FALSE,"단축3";#N/A,#N/A,FALSE,"장축";#N/A,#N/A,FALSE,"4WD"}</definedName>
    <definedName name="fasfdasf" localSheetId="9" hidden="1">{#N/A,#N/A,FALSE,"단축1";#N/A,#N/A,FALSE,"단축2";#N/A,#N/A,FALSE,"단축3";#N/A,#N/A,FALSE,"장축";#N/A,#N/A,FALSE,"4WD"}</definedName>
    <definedName name="fasfdasf" localSheetId="5" hidden="1">{#N/A,#N/A,FALSE,"단축1";#N/A,#N/A,FALSE,"단축2";#N/A,#N/A,FALSE,"단축3";#N/A,#N/A,FALSE,"장축";#N/A,#N/A,FALSE,"4WD"}</definedName>
    <definedName name="fasfdasf" localSheetId="8" hidden="1">{#N/A,#N/A,FALSE,"단축1";#N/A,#N/A,FALSE,"단축2";#N/A,#N/A,FALSE,"단축3";#N/A,#N/A,FALSE,"장축";#N/A,#N/A,FALSE,"4WD"}</definedName>
    <definedName name="fasfdasf" localSheetId="3" hidden="1">{#N/A,#N/A,FALSE,"단축1";#N/A,#N/A,FALSE,"단축2";#N/A,#N/A,FALSE,"단축3";#N/A,#N/A,FALSE,"장축";#N/A,#N/A,FALSE,"4WD"}</definedName>
    <definedName name="fasfdasf" localSheetId="2" hidden="1">{#N/A,#N/A,FALSE,"단축1";#N/A,#N/A,FALSE,"단축2";#N/A,#N/A,FALSE,"단축3";#N/A,#N/A,FALSE,"장축";#N/A,#N/A,FALSE,"4WD"}</definedName>
    <definedName name="fasfdasf" localSheetId="1" hidden="1">{#N/A,#N/A,FALSE,"단축1";#N/A,#N/A,FALSE,"단축2";#N/A,#N/A,FALSE,"단축3";#N/A,#N/A,FALSE,"장축";#N/A,#N/A,FALSE,"4WD"}</definedName>
    <definedName name="fasfdasf" hidden="1">{#N/A,#N/A,FALSE,"단축1";#N/A,#N/A,FALSE,"단축2";#N/A,#N/A,FALSE,"단축3";#N/A,#N/A,FALSE,"장축";#N/A,#N/A,FALSE,"4WD"}</definedName>
    <definedName name="Fax" localSheetId="13">#REF!</definedName>
    <definedName name="Fax" localSheetId="10">#REF!</definedName>
    <definedName name="Fax" localSheetId="12">#REF!</definedName>
    <definedName name="Fax" localSheetId="15">#REF!</definedName>
    <definedName name="Fax" localSheetId="11">#REF!</definedName>
    <definedName name="Fax" localSheetId="14">#REF!</definedName>
    <definedName name="Fax" localSheetId="7">#REF!</definedName>
    <definedName name="Fax" localSheetId="4">#REF!</definedName>
    <definedName name="Fax" localSheetId="6">#REF!</definedName>
    <definedName name="Fax" localSheetId="9">#REF!</definedName>
    <definedName name="Fax" localSheetId="5">#REF!</definedName>
    <definedName name="Fax" localSheetId="8">#REF!</definedName>
    <definedName name="Fax">#REF!</definedName>
    <definedName name="Fay" localSheetId="3">#REF!</definedName>
    <definedName name="Fay" localSheetId="2">#REF!</definedName>
    <definedName name="Fay">#REF!</definedName>
    <definedName name="fbsdggdsf" localSheetId="13">{"DZ-TDTB2.XLS","Dcksat.xls"}</definedName>
    <definedName name="fbsdggdsf" localSheetId="10">{"DZ-TDTB2.XLS","Dcksat.xls"}</definedName>
    <definedName name="fbsdggdsf" localSheetId="12">{"DZ-TDTB2.XLS","Dcksat.xls"}</definedName>
    <definedName name="fbsdggdsf" localSheetId="15">{"DZ-TDTB2.XLS","Dcksat.xls"}</definedName>
    <definedName name="fbsdggdsf" localSheetId="11">{"DZ-TDTB2.XLS","Dcksat.xls"}</definedName>
    <definedName name="fbsdggdsf" localSheetId="14">{"DZ-TDTB2.XLS","Dcksat.xls"}</definedName>
    <definedName name="fbsdggdsf" localSheetId="7">{"DZ-TDTB2.XLS","Dcksat.xls"}</definedName>
    <definedName name="fbsdggdsf" localSheetId="4">{"DZ-TDTB2.XLS","Dcksat.xls"}</definedName>
    <definedName name="fbsdggdsf" localSheetId="6">{"DZ-TDTB2.XLS","Dcksat.xls"}</definedName>
    <definedName name="fbsdggdsf" localSheetId="9">{"DZ-TDTB2.XLS","Dcksat.xls"}</definedName>
    <definedName name="fbsdggdsf" localSheetId="5">{"DZ-TDTB2.XLS","Dcksat.xls"}</definedName>
    <definedName name="fbsdggdsf" localSheetId="8">{"DZ-TDTB2.XLS","Dcksat.xls"}</definedName>
    <definedName name="fbsdggdsf" localSheetId="3">{"DZ-TDTB2.XLS","Dcksat.xls"}</definedName>
    <definedName name="fbsdggdsf" localSheetId="2">{"DZ-TDTB2.XLS","Dcksat.xls"}</definedName>
    <definedName name="fbsdggdsf" localSheetId="1">{"DZ-TDTB2.XLS","Dcksat.xls"}</definedName>
    <definedName name="fbsdggdsf">{"DZ-TDTB2.XLS","Dcksat.xls"}</definedName>
    <definedName name="Fc" localSheetId="13">#REF!</definedName>
    <definedName name="Fc" localSheetId="10">#REF!</definedName>
    <definedName name="Fc" localSheetId="12">#REF!</definedName>
    <definedName name="Fc" localSheetId="15">#REF!</definedName>
    <definedName name="Fc" localSheetId="11">#REF!</definedName>
    <definedName name="Fc" localSheetId="14">#REF!</definedName>
    <definedName name="Fc" localSheetId="7">#REF!</definedName>
    <definedName name="Fc" localSheetId="4">#REF!</definedName>
    <definedName name="Fc" localSheetId="6">#REF!</definedName>
    <definedName name="Fc" localSheetId="9">#REF!</definedName>
    <definedName name="Fc" localSheetId="5">#REF!</definedName>
    <definedName name="Fc" localSheetId="8">#REF!</definedName>
    <definedName name="Fc">#REF!</definedName>
    <definedName name="fc_" localSheetId="3">#REF!</definedName>
    <definedName name="fc_" localSheetId="2">#REF!</definedName>
    <definedName name="fc_">#REF!</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_신차_PERT" hidden="1">#REF!</definedName>
    <definedName name="FC5_total">#REF!</definedName>
    <definedName name="FC6_total">#REF!</definedName>
    <definedName name="FC현황">#N/A</definedName>
    <definedName name="fdaffd" localSheetId="13" hidden="1">{#N/A,#N/A,FALSE,"단축1";#N/A,#N/A,FALSE,"단축2";#N/A,#N/A,FALSE,"단축3";#N/A,#N/A,FALSE,"장축";#N/A,#N/A,FALSE,"4WD"}</definedName>
    <definedName name="fdaffd" localSheetId="10" hidden="1">{#N/A,#N/A,FALSE,"단축1";#N/A,#N/A,FALSE,"단축2";#N/A,#N/A,FALSE,"단축3";#N/A,#N/A,FALSE,"장축";#N/A,#N/A,FALSE,"4WD"}</definedName>
    <definedName name="fdaffd" localSheetId="12" hidden="1">{#N/A,#N/A,FALSE,"단축1";#N/A,#N/A,FALSE,"단축2";#N/A,#N/A,FALSE,"단축3";#N/A,#N/A,FALSE,"장축";#N/A,#N/A,FALSE,"4WD"}</definedName>
    <definedName name="fdaffd" localSheetId="15" hidden="1">{#N/A,#N/A,FALSE,"단축1";#N/A,#N/A,FALSE,"단축2";#N/A,#N/A,FALSE,"단축3";#N/A,#N/A,FALSE,"장축";#N/A,#N/A,FALSE,"4WD"}</definedName>
    <definedName name="fdaffd" localSheetId="11" hidden="1">{#N/A,#N/A,FALSE,"단축1";#N/A,#N/A,FALSE,"단축2";#N/A,#N/A,FALSE,"단축3";#N/A,#N/A,FALSE,"장축";#N/A,#N/A,FALSE,"4WD"}</definedName>
    <definedName name="fdaffd" localSheetId="14" hidden="1">{#N/A,#N/A,FALSE,"단축1";#N/A,#N/A,FALSE,"단축2";#N/A,#N/A,FALSE,"단축3";#N/A,#N/A,FALSE,"장축";#N/A,#N/A,FALSE,"4WD"}</definedName>
    <definedName name="fdaffd" localSheetId="7" hidden="1">{#N/A,#N/A,FALSE,"단축1";#N/A,#N/A,FALSE,"단축2";#N/A,#N/A,FALSE,"단축3";#N/A,#N/A,FALSE,"장축";#N/A,#N/A,FALSE,"4WD"}</definedName>
    <definedName name="fdaffd" localSheetId="4" hidden="1">{#N/A,#N/A,FALSE,"단축1";#N/A,#N/A,FALSE,"단축2";#N/A,#N/A,FALSE,"단축3";#N/A,#N/A,FALSE,"장축";#N/A,#N/A,FALSE,"4WD"}</definedName>
    <definedName name="fdaffd" localSheetId="6" hidden="1">{#N/A,#N/A,FALSE,"단축1";#N/A,#N/A,FALSE,"단축2";#N/A,#N/A,FALSE,"단축3";#N/A,#N/A,FALSE,"장축";#N/A,#N/A,FALSE,"4WD"}</definedName>
    <definedName name="fdaffd" localSheetId="9" hidden="1">{#N/A,#N/A,FALSE,"단축1";#N/A,#N/A,FALSE,"단축2";#N/A,#N/A,FALSE,"단축3";#N/A,#N/A,FALSE,"장축";#N/A,#N/A,FALSE,"4WD"}</definedName>
    <definedName name="fdaffd" localSheetId="5" hidden="1">{#N/A,#N/A,FALSE,"단축1";#N/A,#N/A,FALSE,"단축2";#N/A,#N/A,FALSE,"단축3";#N/A,#N/A,FALSE,"장축";#N/A,#N/A,FALSE,"4WD"}</definedName>
    <definedName name="fdaffd" localSheetId="8" hidden="1">{#N/A,#N/A,FALSE,"단축1";#N/A,#N/A,FALSE,"단축2";#N/A,#N/A,FALSE,"단축3";#N/A,#N/A,FALSE,"장축";#N/A,#N/A,FALSE,"4WD"}</definedName>
    <definedName name="fdaffd" localSheetId="3" hidden="1">{#N/A,#N/A,FALSE,"단축1";#N/A,#N/A,FALSE,"단축2";#N/A,#N/A,FALSE,"단축3";#N/A,#N/A,FALSE,"장축";#N/A,#N/A,FALSE,"4WD"}</definedName>
    <definedName name="fdaffd" localSheetId="2" hidden="1">{#N/A,#N/A,FALSE,"단축1";#N/A,#N/A,FALSE,"단축2";#N/A,#N/A,FALSE,"단축3";#N/A,#N/A,FALSE,"장축";#N/A,#N/A,FALSE,"4WD"}</definedName>
    <definedName name="fdaffd" localSheetId="1" hidden="1">{#N/A,#N/A,FALSE,"단축1";#N/A,#N/A,FALSE,"단축2";#N/A,#N/A,FALSE,"단축3";#N/A,#N/A,FALSE,"장축";#N/A,#N/A,FALSE,"4WD"}</definedName>
    <definedName name="fdaffd" hidden="1">{#N/A,#N/A,FALSE,"단축1";#N/A,#N/A,FALSE,"단축2";#N/A,#N/A,FALSE,"단축3";#N/A,#N/A,FALSE,"장축";#N/A,#N/A,FALSE,"4WD"}</definedName>
    <definedName name="fdasfdsafasdfsdf" localSheetId="13" hidden="1">{#N/A,#N/A,FALSE,"단축1";#N/A,#N/A,FALSE,"단축2";#N/A,#N/A,FALSE,"단축3";#N/A,#N/A,FALSE,"장축";#N/A,#N/A,FALSE,"4WD"}</definedName>
    <definedName name="fdasfdsafasdfsdf" localSheetId="10" hidden="1">{#N/A,#N/A,FALSE,"단축1";#N/A,#N/A,FALSE,"단축2";#N/A,#N/A,FALSE,"단축3";#N/A,#N/A,FALSE,"장축";#N/A,#N/A,FALSE,"4WD"}</definedName>
    <definedName name="fdasfdsafasdfsdf" localSheetId="12" hidden="1">{#N/A,#N/A,FALSE,"단축1";#N/A,#N/A,FALSE,"단축2";#N/A,#N/A,FALSE,"단축3";#N/A,#N/A,FALSE,"장축";#N/A,#N/A,FALSE,"4WD"}</definedName>
    <definedName name="fdasfdsafasdfsdf" localSheetId="15" hidden="1">{#N/A,#N/A,FALSE,"단축1";#N/A,#N/A,FALSE,"단축2";#N/A,#N/A,FALSE,"단축3";#N/A,#N/A,FALSE,"장축";#N/A,#N/A,FALSE,"4WD"}</definedName>
    <definedName name="fdasfdsafasdfsdf" localSheetId="11" hidden="1">{#N/A,#N/A,FALSE,"단축1";#N/A,#N/A,FALSE,"단축2";#N/A,#N/A,FALSE,"단축3";#N/A,#N/A,FALSE,"장축";#N/A,#N/A,FALSE,"4WD"}</definedName>
    <definedName name="fdasfdsafasdfsdf" localSheetId="14" hidden="1">{#N/A,#N/A,FALSE,"단축1";#N/A,#N/A,FALSE,"단축2";#N/A,#N/A,FALSE,"단축3";#N/A,#N/A,FALSE,"장축";#N/A,#N/A,FALSE,"4WD"}</definedName>
    <definedName name="fdasfdsafasdfsdf" localSheetId="7" hidden="1">{#N/A,#N/A,FALSE,"단축1";#N/A,#N/A,FALSE,"단축2";#N/A,#N/A,FALSE,"단축3";#N/A,#N/A,FALSE,"장축";#N/A,#N/A,FALSE,"4WD"}</definedName>
    <definedName name="fdasfdsafasdfsdf" localSheetId="4" hidden="1">{#N/A,#N/A,FALSE,"단축1";#N/A,#N/A,FALSE,"단축2";#N/A,#N/A,FALSE,"단축3";#N/A,#N/A,FALSE,"장축";#N/A,#N/A,FALSE,"4WD"}</definedName>
    <definedName name="fdasfdsafasdfsdf" localSheetId="6" hidden="1">{#N/A,#N/A,FALSE,"단축1";#N/A,#N/A,FALSE,"단축2";#N/A,#N/A,FALSE,"단축3";#N/A,#N/A,FALSE,"장축";#N/A,#N/A,FALSE,"4WD"}</definedName>
    <definedName name="fdasfdsafasdfsdf" localSheetId="9" hidden="1">{#N/A,#N/A,FALSE,"단축1";#N/A,#N/A,FALSE,"단축2";#N/A,#N/A,FALSE,"단축3";#N/A,#N/A,FALSE,"장축";#N/A,#N/A,FALSE,"4WD"}</definedName>
    <definedName name="fdasfdsafasdfsdf" localSheetId="5" hidden="1">{#N/A,#N/A,FALSE,"단축1";#N/A,#N/A,FALSE,"단축2";#N/A,#N/A,FALSE,"단축3";#N/A,#N/A,FALSE,"장축";#N/A,#N/A,FALSE,"4WD"}</definedName>
    <definedName name="fdasfdsafasdfsdf" localSheetId="8" hidden="1">{#N/A,#N/A,FALSE,"단축1";#N/A,#N/A,FALSE,"단축2";#N/A,#N/A,FALSE,"단축3";#N/A,#N/A,FALSE,"장축";#N/A,#N/A,FALSE,"4WD"}</definedName>
    <definedName name="fdasfdsafasdfsdf" localSheetId="3" hidden="1">{#N/A,#N/A,FALSE,"단축1";#N/A,#N/A,FALSE,"단축2";#N/A,#N/A,FALSE,"단축3";#N/A,#N/A,FALSE,"장축";#N/A,#N/A,FALSE,"4WD"}</definedName>
    <definedName name="fdasfdsafasdfsdf" localSheetId="2" hidden="1">{#N/A,#N/A,FALSE,"단축1";#N/A,#N/A,FALSE,"단축2";#N/A,#N/A,FALSE,"단축3";#N/A,#N/A,FALSE,"장축";#N/A,#N/A,FALSE,"4WD"}</definedName>
    <definedName name="fdasfdsafasdfsdf" localSheetId="1" hidden="1">{#N/A,#N/A,FALSE,"단축1";#N/A,#N/A,FALSE,"단축2";#N/A,#N/A,FALSE,"단축3";#N/A,#N/A,FALSE,"장축";#N/A,#N/A,FALSE,"4WD"}</definedName>
    <definedName name="fdasfdsafasdfsdf" hidden="1">{#N/A,#N/A,FALSE,"단축1";#N/A,#N/A,FALSE,"단축2";#N/A,#N/A,FALSE,"단축3";#N/A,#N/A,FALSE,"장축";#N/A,#N/A,FALSE,"4WD"}</definedName>
    <definedName name="fdasfsadfasdfasdfasdfasd" localSheetId="13" hidden="1">{#N/A,#N/A,FALSE,"단축1";#N/A,#N/A,FALSE,"단축2";#N/A,#N/A,FALSE,"단축3";#N/A,#N/A,FALSE,"장축";#N/A,#N/A,FALSE,"4WD"}</definedName>
    <definedName name="fdasfsadfasdfasdfasdfasd" localSheetId="10" hidden="1">{#N/A,#N/A,FALSE,"단축1";#N/A,#N/A,FALSE,"단축2";#N/A,#N/A,FALSE,"단축3";#N/A,#N/A,FALSE,"장축";#N/A,#N/A,FALSE,"4WD"}</definedName>
    <definedName name="fdasfsadfasdfasdfasdfasd" localSheetId="12" hidden="1">{#N/A,#N/A,FALSE,"단축1";#N/A,#N/A,FALSE,"단축2";#N/A,#N/A,FALSE,"단축3";#N/A,#N/A,FALSE,"장축";#N/A,#N/A,FALSE,"4WD"}</definedName>
    <definedName name="fdasfsadfasdfasdfasdfasd" localSheetId="15" hidden="1">{#N/A,#N/A,FALSE,"단축1";#N/A,#N/A,FALSE,"단축2";#N/A,#N/A,FALSE,"단축3";#N/A,#N/A,FALSE,"장축";#N/A,#N/A,FALSE,"4WD"}</definedName>
    <definedName name="fdasfsadfasdfasdfasdfasd" localSheetId="11" hidden="1">{#N/A,#N/A,FALSE,"단축1";#N/A,#N/A,FALSE,"단축2";#N/A,#N/A,FALSE,"단축3";#N/A,#N/A,FALSE,"장축";#N/A,#N/A,FALSE,"4WD"}</definedName>
    <definedName name="fdasfsadfasdfasdfasdfasd" localSheetId="14" hidden="1">{#N/A,#N/A,FALSE,"단축1";#N/A,#N/A,FALSE,"단축2";#N/A,#N/A,FALSE,"단축3";#N/A,#N/A,FALSE,"장축";#N/A,#N/A,FALSE,"4WD"}</definedName>
    <definedName name="fdasfsadfasdfasdfasdfasd" localSheetId="7" hidden="1">{#N/A,#N/A,FALSE,"단축1";#N/A,#N/A,FALSE,"단축2";#N/A,#N/A,FALSE,"단축3";#N/A,#N/A,FALSE,"장축";#N/A,#N/A,FALSE,"4WD"}</definedName>
    <definedName name="fdasfsadfasdfasdfasdfasd" localSheetId="4" hidden="1">{#N/A,#N/A,FALSE,"단축1";#N/A,#N/A,FALSE,"단축2";#N/A,#N/A,FALSE,"단축3";#N/A,#N/A,FALSE,"장축";#N/A,#N/A,FALSE,"4WD"}</definedName>
    <definedName name="fdasfsadfasdfasdfasdfasd" localSheetId="6" hidden="1">{#N/A,#N/A,FALSE,"단축1";#N/A,#N/A,FALSE,"단축2";#N/A,#N/A,FALSE,"단축3";#N/A,#N/A,FALSE,"장축";#N/A,#N/A,FALSE,"4WD"}</definedName>
    <definedName name="fdasfsadfasdfasdfasdfasd" localSheetId="9" hidden="1">{#N/A,#N/A,FALSE,"단축1";#N/A,#N/A,FALSE,"단축2";#N/A,#N/A,FALSE,"단축3";#N/A,#N/A,FALSE,"장축";#N/A,#N/A,FALSE,"4WD"}</definedName>
    <definedName name="fdasfsadfasdfasdfasdfasd" localSheetId="5" hidden="1">{#N/A,#N/A,FALSE,"단축1";#N/A,#N/A,FALSE,"단축2";#N/A,#N/A,FALSE,"단축3";#N/A,#N/A,FALSE,"장축";#N/A,#N/A,FALSE,"4WD"}</definedName>
    <definedName name="fdasfsadfasdfasdfasdfasd" localSheetId="8" hidden="1">{#N/A,#N/A,FALSE,"단축1";#N/A,#N/A,FALSE,"단축2";#N/A,#N/A,FALSE,"단축3";#N/A,#N/A,FALSE,"장축";#N/A,#N/A,FALSE,"4WD"}</definedName>
    <definedName name="fdasfsadfasdfasdfasdfasd" localSheetId="3" hidden="1">{#N/A,#N/A,FALSE,"단축1";#N/A,#N/A,FALSE,"단축2";#N/A,#N/A,FALSE,"단축3";#N/A,#N/A,FALSE,"장축";#N/A,#N/A,FALSE,"4WD"}</definedName>
    <definedName name="fdasfsadfasdfasdfasdfasd" localSheetId="2" hidden="1">{#N/A,#N/A,FALSE,"단축1";#N/A,#N/A,FALSE,"단축2";#N/A,#N/A,FALSE,"단축3";#N/A,#N/A,FALSE,"장축";#N/A,#N/A,FALSE,"4WD"}</definedName>
    <definedName name="fdasfsadfasdfasdfasdfasd" localSheetId="1" hidden="1">{#N/A,#N/A,FALSE,"단축1";#N/A,#N/A,FALSE,"단축2";#N/A,#N/A,FALSE,"단축3";#N/A,#N/A,FALSE,"장축";#N/A,#N/A,FALSE,"4WD"}</definedName>
    <definedName name="fdasfsadfasdfasdfasdfasd" hidden="1">{#N/A,#N/A,FALSE,"단축1";#N/A,#N/A,FALSE,"단축2";#N/A,#N/A,FALSE,"단축3";#N/A,#N/A,FALSE,"장축";#N/A,#N/A,FALSE,"4WD"}</definedName>
    <definedName name="Fdaymong" localSheetId="13">#REF!</definedName>
    <definedName name="Fdaymong" localSheetId="10">#REF!</definedName>
    <definedName name="Fdaymong" localSheetId="12">#REF!</definedName>
    <definedName name="Fdaymong" localSheetId="15">#REF!</definedName>
    <definedName name="Fdaymong" localSheetId="11">#REF!</definedName>
    <definedName name="Fdaymong" localSheetId="14">#REF!</definedName>
    <definedName name="Fdaymong" localSheetId="7">#REF!</definedName>
    <definedName name="Fdaymong" localSheetId="4">#REF!</definedName>
    <definedName name="Fdaymong" localSheetId="6">#REF!</definedName>
    <definedName name="Fdaymong" localSheetId="9">#REF!</definedName>
    <definedName name="Fdaymong" localSheetId="5">#REF!</definedName>
    <definedName name="Fdaymong" localSheetId="8">#REF!</definedName>
    <definedName name="Fdaymong">#REF!</definedName>
    <definedName name="fdfadfadsf" localSheetId="13" hidden="1">{#N/A,#N/A,FALSE,"단축1";#N/A,#N/A,FALSE,"단축2";#N/A,#N/A,FALSE,"단축3";#N/A,#N/A,FALSE,"장축";#N/A,#N/A,FALSE,"4WD"}</definedName>
    <definedName name="fdfadfadsf" localSheetId="10" hidden="1">{#N/A,#N/A,FALSE,"단축1";#N/A,#N/A,FALSE,"단축2";#N/A,#N/A,FALSE,"단축3";#N/A,#N/A,FALSE,"장축";#N/A,#N/A,FALSE,"4WD"}</definedName>
    <definedName name="fdfadfadsf" localSheetId="12" hidden="1">{#N/A,#N/A,FALSE,"단축1";#N/A,#N/A,FALSE,"단축2";#N/A,#N/A,FALSE,"단축3";#N/A,#N/A,FALSE,"장축";#N/A,#N/A,FALSE,"4WD"}</definedName>
    <definedName name="fdfadfadsf" localSheetId="15" hidden="1">{#N/A,#N/A,FALSE,"단축1";#N/A,#N/A,FALSE,"단축2";#N/A,#N/A,FALSE,"단축3";#N/A,#N/A,FALSE,"장축";#N/A,#N/A,FALSE,"4WD"}</definedName>
    <definedName name="fdfadfadsf" localSheetId="11" hidden="1">{#N/A,#N/A,FALSE,"단축1";#N/A,#N/A,FALSE,"단축2";#N/A,#N/A,FALSE,"단축3";#N/A,#N/A,FALSE,"장축";#N/A,#N/A,FALSE,"4WD"}</definedName>
    <definedName name="fdfadfadsf" localSheetId="14" hidden="1">{#N/A,#N/A,FALSE,"단축1";#N/A,#N/A,FALSE,"단축2";#N/A,#N/A,FALSE,"단축3";#N/A,#N/A,FALSE,"장축";#N/A,#N/A,FALSE,"4WD"}</definedName>
    <definedName name="fdfadfadsf" localSheetId="7" hidden="1">{#N/A,#N/A,FALSE,"단축1";#N/A,#N/A,FALSE,"단축2";#N/A,#N/A,FALSE,"단축3";#N/A,#N/A,FALSE,"장축";#N/A,#N/A,FALSE,"4WD"}</definedName>
    <definedName name="fdfadfadsf" localSheetId="4" hidden="1">{#N/A,#N/A,FALSE,"단축1";#N/A,#N/A,FALSE,"단축2";#N/A,#N/A,FALSE,"단축3";#N/A,#N/A,FALSE,"장축";#N/A,#N/A,FALSE,"4WD"}</definedName>
    <definedName name="fdfadfadsf" localSheetId="6" hidden="1">{#N/A,#N/A,FALSE,"단축1";#N/A,#N/A,FALSE,"단축2";#N/A,#N/A,FALSE,"단축3";#N/A,#N/A,FALSE,"장축";#N/A,#N/A,FALSE,"4WD"}</definedName>
    <definedName name="fdfadfadsf" localSheetId="9" hidden="1">{#N/A,#N/A,FALSE,"단축1";#N/A,#N/A,FALSE,"단축2";#N/A,#N/A,FALSE,"단축3";#N/A,#N/A,FALSE,"장축";#N/A,#N/A,FALSE,"4WD"}</definedName>
    <definedName name="fdfadfadsf" localSheetId="5" hidden="1">{#N/A,#N/A,FALSE,"단축1";#N/A,#N/A,FALSE,"단축2";#N/A,#N/A,FALSE,"단축3";#N/A,#N/A,FALSE,"장축";#N/A,#N/A,FALSE,"4WD"}</definedName>
    <definedName name="fdfadfadsf" localSheetId="8" hidden="1">{#N/A,#N/A,FALSE,"단축1";#N/A,#N/A,FALSE,"단축2";#N/A,#N/A,FALSE,"단축3";#N/A,#N/A,FALSE,"장축";#N/A,#N/A,FALSE,"4WD"}</definedName>
    <definedName name="fdfadfadsf" localSheetId="3" hidden="1">{#N/A,#N/A,FALSE,"단축1";#N/A,#N/A,FALSE,"단축2";#N/A,#N/A,FALSE,"단축3";#N/A,#N/A,FALSE,"장축";#N/A,#N/A,FALSE,"4WD"}</definedName>
    <definedName name="fdfadfadsf" localSheetId="2" hidden="1">{#N/A,#N/A,FALSE,"단축1";#N/A,#N/A,FALSE,"단축2";#N/A,#N/A,FALSE,"단축3";#N/A,#N/A,FALSE,"장축";#N/A,#N/A,FALSE,"4WD"}</definedName>
    <definedName name="fdfadfadsf" localSheetId="1" hidden="1">{#N/A,#N/A,FALSE,"단축1";#N/A,#N/A,FALSE,"단축2";#N/A,#N/A,FALSE,"단축3";#N/A,#N/A,FALSE,"장축";#N/A,#N/A,FALSE,"4WD"}</definedName>
    <definedName name="fdfadfadsf" hidden="1">{#N/A,#N/A,FALSE,"단축1";#N/A,#N/A,FALSE,"단축2";#N/A,#N/A,FALSE,"단축3";#N/A,#N/A,FALSE,"장축";#N/A,#N/A,FALSE,"4WD"}</definedName>
    <definedName name="fdfdfdfsdfasdfasd" localSheetId="13" hidden="1">{#N/A,#N/A,FALSE,"단축1";#N/A,#N/A,FALSE,"단축2";#N/A,#N/A,FALSE,"단축3";#N/A,#N/A,FALSE,"장축";#N/A,#N/A,FALSE,"4WD"}</definedName>
    <definedName name="fdfdfdfsdfasdfasd" localSheetId="10" hidden="1">{#N/A,#N/A,FALSE,"단축1";#N/A,#N/A,FALSE,"단축2";#N/A,#N/A,FALSE,"단축3";#N/A,#N/A,FALSE,"장축";#N/A,#N/A,FALSE,"4WD"}</definedName>
    <definedName name="fdfdfdfsdfasdfasd" localSheetId="12" hidden="1">{#N/A,#N/A,FALSE,"단축1";#N/A,#N/A,FALSE,"단축2";#N/A,#N/A,FALSE,"단축3";#N/A,#N/A,FALSE,"장축";#N/A,#N/A,FALSE,"4WD"}</definedName>
    <definedName name="fdfdfdfsdfasdfasd" localSheetId="15" hidden="1">{#N/A,#N/A,FALSE,"단축1";#N/A,#N/A,FALSE,"단축2";#N/A,#N/A,FALSE,"단축3";#N/A,#N/A,FALSE,"장축";#N/A,#N/A,FALSE,"4WD"}</definedName>
    <definedName name="fdfdfdfsdfasdfasd" localSheetId="11" hidden="1">{#N/A,#N/A,FALSE,"단축1";#N/A,#N/A,FALSE,"단축2";#N/A,#N/A,FALSE,"단축3";#N/A,#N/A,FALSE,"장축";#N/A,#N/A,FALSE,"4WD"}</definedName>
    <definedName name="fdfdfdfsdfasdfasd" localSheetId="14" hidden="1">{#N/A,#N/A,FALSE,"단축1";#N/A,#N/A,FALSE,"단축2";#N/A,#N/A,FALSE,"단축3";#N/A,#N/A,FALSE,"장축";#N/A,#N/A,FALSE,"4WD"}</definedName>
    <definedName name="fdfdfdfsdfasdfasd" localSheetId="7" hidden="1">{#N/A,#N/A,FALSE,"단축1";#N/A,#N/A,FALSE,"단축2";#N/A,#N/A,FALSE,"단축3";#N/A,#N/A,FALSE,"장축";#N/A,#N/A,FALSE,"4WD"}</definedName>
    <definedName name="fdfdfdfsdfasdfasd" localSheetId="4" hidden="1">{#N/A,#N/A,FALSE,"단축1";#N/A,#N/A,FALSE,"단축2";#N/A,#N/A,FALSE,"단축3";#N/A,#N/A,FALSE,"장축";#N/A,#N/A,FALSE,"4WD"}</definedName>
    <definedName name="fdfdfdfsdfasdfasd" localSheetId="6" hidden="1">{#N/A,#N/A,FALSE,"단축1";#N/A,#N/A,FALSE,"단축2";#N/A,#N/A,FALSE,"단축3";#N/A,#N/A,FALSE,"장축";#N/A,#N/A,FALSE,"4WD"}</definedName>
    <definedName name="fdfdfdfsdfasdfasd" localSheetId="9" hidden="1">{#N/A,#N/A,FALSE,"단축1";#N/A,#N/A,FALSE,"단축2";#N/A,#N/A,FALSE,"단축3";#N/A,#N/A,FALSE,"장축";#N/A,#N/A,FALSE,"4WD"}</definedName>
    <definedName name="fdfdfdfsdfasdfasd" localSheetId="5" hidden="1">{#N/A,#N/A,FALSE,"단축1";#N/A,#N/A,FALSE,"단축2";#N/A,#N/A,FALSE,"단축3";#N/A,#N/A,FALSE,"장축";#N/A,#N/A,FALSE,"4WD"}</definedName>
    <definedName name="fdfdfdfsdfasdfasd" localSheetId="8" hidden="1">{#N/A,#N/A,FALSE,"단축1";#N/A,#N/A,FALSE,"단축2";#N/A,#N/A,FALSE,"단축3";#N/A,#N/A,FALSE,"장축";#N/A,#N/A,FALSE,"4WD"}</definedName>
    <definedName name="fdfdfdfsdfasdfasd" localSheetId="3" hidden="1">{#N/A,#N/A,FALSE,"단축1";#N/A,#N/A,FALSE,"단축2";#N/A,#N/A,FALSE,"단축3";#N/A,#N/A,FALSE,"장축";#N/A,#N/A,FALSE,"4WD"}</definedName>
    <definedName name="fdfdfdfsdfasdfasd" localSheetId="2" hidden="1">{#N/A,#N/A,FALSE,"단축1";#N/A,#N/A,FALSE,"단축2";#N/A,#N/A,FALSE,"단축3";#N/A,#N/A,FALSE,"장축";#N/A,#N/A,FALSE,"4WD"}</definedName>
    <definedName name="fdfdfdfsdfasdfasd" localSheetId="1" hidden="1">{#N/A,#N/A,FALSE,"단축1";#N/A,#N/A,FALSE,"단축2";#N/A,#N/A,FALSE,"단축3";#N/A,#N/A,FALSE,"장축";#N/A,#N/A,FALSE,"4WD"}</definedName>
    <definedName name="fdfdfdfsdfasdfasd" hidden="1">{#N/A,#N/A,FALSE,"단축1";#N/A,#N/A,FALSE,"단축2";#N/A,#N/A,FALSE,"단축3";#N/A,#N/A,FALSE,"장축";#N/A,#N/A,FALSE,"4WD"}</definedName>
    <definedName name="FDFS">#N/A</definedName>
    <definedName name="fdfsadfasdfasdfsdfas" localSheetId="13" hidden="1">{#N/A,#N/A,FALSE,"단축1";#N/A,#N/A,FALSE,"단축2";#N/A,#N/A,FALSE,"단축3";#N/A,#N/A,FALSE,"장축";#N/A,#N/A,FALSE,"4WD"}</definedName>
    <definedName name="fdfsadfasdfasdfsdfas" localSheetId="10" hidden="1">{#N/A,#N/A,FALSE,"단축1";#N/A,#N/A,FALSE,"단축2";#N/A,#N/A,FALSE,"단축3";#N/A,#N/A,FALSE,"장축";#N/A,#N/A,FALSE,"4WD"}</definedName>
    <definedName name="fdfsadfasdfasdfsdfas" localSheetId="12" hidden="1">{#N/A,#N/A,FALSE,"단축1";#N/A,#N/A,FALSE,"단축2";#N/A,#N/A,FALSE,"단축3";#N/A,#N/A,FALSE,"장축";#N/A,#N/A,FALSE,"4WD"}</definedName>
    <definedName name="fdfsadfasdfasdfsdfas" localSheetId="15" hidden="1">{#N/A,#N/A,FALSE,"단축1";#N/A,#N/A,FALSE,"단축2";#N/A,#N/A,FALSE,"단축3";#N/A,#N/A,FALSE,"장축";#N/A,#N/A,FALSE,"4WD"}</definedName>
    <definedName name="fdfsadfasdfasdfsdfas" localSheetId="11" hidden="1">{#N/A,#N/A,FALSE,"단축1";#N/A,#N/A,FALSE,"단축2";#N/A,#N/A,FALSE,"단축3";#N/A,#N/A,FALSE,"장축";#N/A,#N/A,FALSE,"4WD"}</definedName>
    <definedName name="fdfsadfasdfasdfsdfas" localSheetId="14" hidden="1">{#N/A,#N/A,FALSE,"단축1";#N/A,#N/A,FALSE,"단축2";#N/A,#N/A,FALSE,"단축3";#N/A,#N/A,FALSE,"장축";#N/A,#N/A,FALSE,"4WD"}</definedName>
    <definedName name="fdfsadfasdfasdfsdfas" localSheetId="7" hidden="1">{#N/A,#N/A,FALSE,"단축1";#N/A,#N/A,FALSE,"단축2";#N/A,#N/A,FALSE,"단축3";#N/A,#N/A,FALSE,"장축";#N/A,#N/A,FALSE,"4WD"}</definedName>
    <definedName name="fdfsadfasdfasdfsdfas" localSheetId="4" hidden="1">{#N/A,#N/A,FALSE,"단축1";#N/A,#N/A,FALSE,"단축2";#N/A,#N/A,FALSE,"단축3";#N/A,#N/A,FALSE,"장축";#N/A,#N/A,FALSE,"4WD"}</definedName>
    <definedName name="fdfsadfasdfasdfsdfas" localSheetId="6" hidden="1">{#N/A,#N/A,FALSE,"단축1";#N/A,#N/A,FALSE,"단축2";#N/A,#N/A,FALSE,"단축3";#N/A,#N/A,FALSE,"장축";#N/A,#N/A,FALSE,"4WD"}</definedName>
    <definedName name="fdfsadfasdfasdfsdfas" localSheetId="9" hidden="1">{#N/A,#N/A,FALSE,"단축1";#N/A,#N/A,FALSE,"단축2";#N/A,#N/A,FALSE,"단축3";#N/A,#N/A,FALSE,"장축";#N/A,#N/A,FALSE,"4WD"}</definedName>
    <definedName name="fdfsadfasdfasdfsdfas" localSheetId="5" hidden="1">{#N/A,#N/A,FALSE,"단축1";#N/A,#N/A,FALSE,"단축2";#N/A,#N/A,FALSE,"단축3";#N/A,#N/A,FALSE,"장축";#N/A,#N/A,FALSE,"4WD"}</definedName>
    <definedName name="fdfsadfasdfasdfsdfas" localSheetId="8" hidden="1">{#N/A,#N/A,FALSE,"단축1";#N/A,#N/A,FALSE,"단축2";#N/A,#N/A,FALSE,"단축3";#N/A,#N/A,FALSE,"장축";#N/A,#N/A,FALSE,"4WD"}</definedName>
    <definedName name="fdfsadfasdfasdfsdfas" localSheetId="3" hidden="1">{#N/A,#N/A,FALSE,"단축1";#N/A,#N/A,FALSE,"단축2";#N/A,#N/A,FALSE,"단축3";#N/A,#N/A,FALSE,"장축";#N/A,#N/A,FALSE,"4WD"}</definedName>
    <definedName name="fdfsadfasdfasdfsdfas" localSheetId="2" hidden="1">{#N/A,#N/A,FALSE,"단축1";#N/A,#N/A,FALSE,"단축2";#N/A,#N/A,FALSE,"단축3";#N/A,#N/A,FALSE,"장축";#N/A,#N/A,FALSE,"4WD"}</definedName>
    <definedName name="fdfsadfasdfasdfsdfas" localSheetId="1" hidden="1">{#N/A,#N/A,FALSE,"단축1";#N/A,#N/A,FALSE,"단축2";#N/A,#N/A,FALSE,"단축3";#N/A,#N/A,FALSE,"장축";#N/A,#N/A,FALSE,"4WD"}</definedName>
    <definedName name="fdfsadfasdfasdfsdfas" hidden="1">{#N/A,#N/A,FALSE,"단축1";#N/A,#N/A,FALSE,"단축2";#N/A,#N/A,FALSE,"단축3";#N/A,#N/A,FALSE,"장축";#N/A,#N/A,FALSE,"4WD"}</definedName>
    <definedName name="fdfsf" localSheetId="13" hidden="1">{#N/A,#N/A,FALSE,"Chi tiÆt"}</definedName>
    <definedName name="fdfsf" localSheetId="10" hidden="1">{#N/A,#N/A,FALSE,"Chi tiÆt"}</definedName>
    <definedName name="fdfsf" localSheetId="12" hidden="1">{#N/A,#N/A,FALSE,"Chi tiÆt"}</definedName>
    <definedName name="fdfsf" localSheetId="15" hidden="1">{#N/A,#N/A,FALSE,"Chi tiÆt"}</definedName>
    <definedName name="fdfsf" localSheetId="11" hidden="1">{#N/A,#N/A,FALSE,"Chi tiÆt"}</definedName>
    <definedName name="fdfsf" localSheetId="14" hidden="1">{#N/A,#N/A,FALSE,"Chi tiÆt"}</definedName>
    <definedName name="fdfsf" localSheetId="7" hidden="1">{#N/A,#N/A,FALSE,"Chi tiÆt"}</definedName>
    <definedName name="fdfsf" localSheetId="4" hidden="1">{#N/A,#N/A,FALSE,"Chi tiÆt"}</definedName>
    <definedName name="fdfsf" localSheetId="6" hidden="1">{#N/A,#N/A,FALSE,"Chi tiÆt"}</definedName>
    <definedName name="fdfsf" localSheetId="9" hidden="1">{#N/A,#N/A,FALSE,"Chi tiÆt"}</definedName>
    <definedName name="fdfsf" localSheetId="5" hidden="1">{#N/A,#N/A,FALSE,"Chi tiÆt"}</definedName>
    <definedName name="fdfsf" localSheetId="8" hidden="1">{#N/A,#N/A,FALSE,"Chi tiÆt"}</definedName>
    <definedName name="fdfsf" localSheetId="0" hidden="1">{#N/A,#N/A,FALSE,"Chi tiÆt"}</definedName>
    <definedName name="fdfsf" localSheetId="3" hidden="1">{#N/A,#N/A,FALSE,"Chi tiÆt"}</definedName>
    <definedName name="fdfsf" localSheetId="2" hidden="1">{#N/A,#N/A,FALSE,"Chi tiÆt"}</definedName>
    <definedName name="fdfsf" localSheetId="1" hidden="1">{#N/A,#N/A,FALSE,"Chi tiÆt"}</definedName>
    <definedName name="fdfsf" hidden="1">{#N/A,#N/A,FALSE,"Chi tiÆt"}</definedName>
    <definedName name="FDGS" localSheetId="13">{"'KET'!$A$1:$E$2423"}</definedName>
    <definedName name="FDGS" localSheetId="10">{"'KET'!$A$1:$E$2423"}</definedName>
    <definedName name="FDGS" localSheetId="12">{"'KET'!$A$1:$E$2423"}</definedName>
    <definedName name="FDGS" localSheetId="15">{"'KET'!$A$1:$E$2423"}</definedName>
    <definedName name="FDGS" localSheetId="11">{"'KET'!$A$1:$E$2423"}</definedName>
    <definedName name="FDGS" localSheetId="14">{"'KET'!$A$1:$E$2423"}</definedName>
    <definedName name="FDGS" localSheetId="7">{"'KET'!$A$1:$E$2423"}</definedName>
    <definedName name="FDGS" localSheetId="4">{"'KET'!$A$1:$E$2423"}</definedName>
    <definedName name="FDGS" localSheetId="6">{"'KET'!$A$1:$E$2423"}</definedName>
    <definedName name="FDGS" localSheetId="9">{"'KET'!$A$1:$E$2423"}</definedName>
    <definedName name="FDGS" localSheetId="5">{"'KET'!$A$1:$E$2423"}</definedName>
    <definedName name="FDGS" localSheetId="8">{"'KET'!$A$1:$E$2423"}</definedName>
    <definedName name="FDGS" localSheetId="3">{"'KET'!$A$1:$E$2423"}</definedName>
    <definedName name="FDGS" localSheetId="2">{"'KET'!$A$1:$E$2423"}</definedName>
    <definedName name="FDGS" localSheetId="1">{"'KET'!$A$1:$E$2423"}</definedName>
    <definedName name="FDGS">{"'KET'!$A$1:$E$2423"}</definedName>
    <definedName name="FDJGDFHJ" localSheetId="13" hidden="1">{#N/A,#N/A,FALSE,"단축1";#N/A,#N/A,FALSE,"단축2";#N/A,#N/A,FALSE,"단축3";#N/A,#N/A,FALSE,"장축";#N/A,#N/A,FALSE,"4WD"}</definedName>
    <definedName name="FDJGDFHJ" localSheetId="10" hidden="1">{#N/A,#N/A,FALSE,"단축1";#N/A,#N/A,FALSE,"단축2";#N/A,#N/A,FALSE,"단축3";#N/A,#N/A,FALSE,"장축";#N/A,#N/A,FALSE,"4WD"}</definedName>
    <definedName name="FDJGDFHJ" localSheetId="12" hidden="1">{#N/A,#N/A,FALSE,"단축1";#N/A,#N/A,FALSE,"단축2";#N/A,#N/A,FALSE,"단축3";#N/A,#N/A,FALSE,"장축";#N/A,#N/A,FALSE,"4WD"}</definedName>
    <definedName name="FDJGDFHJ" localSheetId="15" hidden="1">{#N/A,#N/A,FALSE,"단축1";#N/A,#N/A,FALSE,"단축2";#N/A,#N/A,FALSE,"단축3";#N/A,#N/A,FALSE,"장축";#N/A,#N/A,FALSE,"4WD"}</definedName>
    <definedName name="FDJGDFHJ" localSheetId="11" hidden="1">{#N/A,#N/A,FALSE,"단축1";#N/A,#N/A,FALSE,"단축2";#N/A,#N/A,FALSE,"단축3";#N/A,#N/A,FALSE,"장축";#N/A,#N/A,FALSE,"4WD"}</definedName>
    <definedName name="FDJGDFHJ" localSheetId="14" hidden="1">{#N/A,#N/A,FALSE,"단축1";#N/A,#N/A,FALSE,"단축2";#N/A,#N/A,FALSE,"단축3";#N/A,#N/A,FALSE,"장축";#N/A,#N/A,FALSE,"4WD"}</definedName>
    <definedName name="FDJGDFHJ" localSheetId="7" hidden="1">{#N/A,#N/A,FALSE,"단축1";#N/A,#N/A,FALSE,"단축2";#N/A,#N/A,FALSE,"단축3";#N/A,#N/A,FALSE,"장축";#N/A,#N/A,FALSE,"4WD"}</definedName>
    <definedName name="FDJGDFHJ" localSheetId="4" hidden="1">{#N/A,#N/A,FALSE,"단축1";#N/A,#N/A,FALSE,"단축2";#N/A,#N/A,FALSE,"단축3";#N/A,#N/A,FALSE,"장축";#N/A,#N/A,FALSE,"4WD"}</definedName>
    <definedName name="FDJGDFHJ" localSheetId="6" hidden="1">{#N/A,#N/A,FALSE,"단축1";#N/A,#N/A,FALSE,"단축2";#N/A,#N/A,FALSE,"단축3";#N/A,#N/A,FALSE,"장축";#N/A,#N/A,FALSE,"4WD"}</definedName>
    <definedName name="FDJGDFHJ" localSheetId="9" hidden="1">{#N/A,#N/A,FALSE,"단축1";#N/A,#N/A,FALSE,"단축2";#N/A,#N/A,FALSE,"단축3";#N/A,#N/A,FALSE,"장축";#N/A,#N/A,FALSE,"4WD"}</definedName>
    <definedName name="FDJGDFHJ" localSheetId="5" hidden="1">{#N/A,#N/A,FALSE,"단축1";#N/A,#N/A,FALSE,"단축2";#N/A,#N/A,FALSE,"단축3";#N/A,#N/A,FALSE,"장축";#N/A,#N/A,FALSE,"4WD"}</definedName>
    <definedName name="FDJGDFHJ" localSheetId="8" hidden="1">{#N/A,#N/A,FALSE,"단축1";#N/A,#N/A,FALSE,"단축2";#N/A,#N/A,FALSE,"단축3";#N/A,#N/A,FALSE,"장축";#N/A,#N/A,FALSE,"4WD"}</definedName>
    <definedName name="FDJGDFHJ" localSheetId="3" hidden="1">{#N/A,#N/A,FALSE,"단축1";#N/A,#N/A,FALSE,"단축2";#N/A,#N/A,FALSE,"단축3";#N/A,#N/A,FALSE,"장축";#N/A,#N/A,FALSE,"4WD"}</definedName>
    <definedName name="FDJGDFHJ" localSheetId="2" hidden="1">{#N/A,#N/A,FALSE,"단축1";#N/A,#N/A,FALSE,"단축2";#N/A,#N/A,FALSE,"단축3";#N/A,#N/A,FALSE,"장축";#N/A,#N/A,FALSE,"4WD"}</definedName>
    <definedName name="FDJGDFHJ" localSheetId="1" hidden="1">{#N/A,#N/A,FALSE,"단축1";#N/A,#N/A,FALSE,"단축2";#N/A,#N/A,FALSE,"단축3";#N/A,#N/A,FALSE,"장축";#N/A,#N/A,FALSE,"4WD"}</definedName>
    <definedName name="FDJGDFHJ" hidden="1">{#N/A,#N/A,FALSE,"단축1";#N/A,#N/A,FALSE,"단축2";#N/A,#N/A,FALSE,"단축3";#N/A,#N/A,FALSE,"장축";#N/A,#N/A,FALSE,"4WD"}</definedName>
    <definedName name="FDR" localSheetId="13">#REF!</definedName>
    <definedName name="FDR" localSheetId="10">#REF!</definedName>
    <definedName name="FDR" localSheetId="12">#REF!</definedName>
    <definedName name="FDR" localSheetId="15">#REF!</definedName>
    <definedName name="FDR" localSheetId="11">#REF!</definedName>
    <definedName name="FDR" localSheetId="14">#REF!</definedName>
    <definedName name="FDR" localSheetId="7">#REF!</definedName>
    <definedName name="FDR" localSheetId="4">#REF!</definedName>
    <definedName name="FDR" localSheetId="6">#REF!</definedName>
    <definedName name="FDR" localSheetId="9">#REF!</definedName>
    <definedName name="FDR" localSheetId="5">#REF!</definedName>
    <definedName name="FDR" localSheetId="8">#REF!</definedName>
    <definedName name="FDR">#REF!</definedName>
    <definedName name="fdsafasdfasdfdas" localSheetId="13" hidden="1">{#N/A,#N/A,FALSE,"단축1";#N/A,#N/A,FALSE,"단축2";#N/A,#N/A,FALSE,"단축3";#N/A,#N/A,FALSE,"장축";#N/A,#N/A,FALSE,"4WD"}</definedName>
    <definedName name="fdsafasdfasdfdas" localSheetId="10" hidden="1">{#N/A,#N/A,FALSE,"단축1";#N/A,#N/A,FALSE,"단축2";#N/A,#N/A,FALSE,"단축3";#N/A,#N/A,FALSE,"장축";#N/A,#N/A,FALSE,"4WD"}</definedName>
    <definedName name="fdsafasdfasdfdas" localSheetId="12" hidden="1">{#N/A,#N/A,FALSE,"단축1";#N/A,#N/A,FALSE,"단축2";#N/A,#N/A,FALSE,"단축3";#N/A,#N/A,FALSE,"장축";#N/A,#N/A,FALSE,"4WD"}</definedName>
    <definedName name="fdsafasdfasdfdas" localSheetId="15" hidden="1">{#N/A,#N/A,FALSE,"단축1";#N/A,#N/A,FALSE,"단축2";#N/A,#N/A,FALSE,"단축3";#N/A,#N/A,FALSE,"장축";#N/A,#N/A,FALSE,"4WD"}</definedName>
    <definedName name="fdsafasdfasdfdas" localSheetId="11" hidden="1">{#N/A,#N/A,FALSE,"단축1";#N/A,#N/A,FALSE,"단축2";#N/A,#N/A,FALSE,"단축3";#N/A,#N/A,FALSE,"장축";#N/A,#N/A,FALSE,"4WD"}</definedName>
    <definedName name="fdsafasdfasdfdas" localSheetId="14" hidden="1">{#N/A,#N/A,FALSE,"단축1";#N/A,#N/A,FALSE,"단축2";#N/A,#N/A,FALSE,"단축3";#N/A,#N/A,FALSE,"장축";#N/A,#N/A,FALSE,"4WD"}</definedName>
    <definedName name="fdsafasdfasdfdas" localSheetId="7" hidden="1">{#N/A,#N/A,FALSE,"단축1";#N/A,#N/A,FALSE,"단축2";#N/A,#N/A,FALSE,"단축3";#N/A,#N/A,FALSE,"장축";#N/A,#N/A,FALSE,"4WD"}</definedName>
    <definedName name="fdsafasdfasdfdas" localSheetId="4" hidden="1">{#N/A,#N/A,FALSE,"단축1";#N/A,#N/A,FALSE,"단축2";#N/A,#N/A,FALSE,"단축3";#N/A,#N/A,FALSE,"장축";#N/A,#N/A,FALSE,"4WD"}</definedName>
    <definedName name="fdsafasdfasdfdas" localSheetId="6" hidden="1">{#N/A,#N/A,FALSE,"단축1";#N/A,#N/A,FALSE,"단축2";#N/A,#N/A,FALSE,"단축3";#N/A,#N/A,FALSE,"장축";#N/A,#N/A,FALSE,"4WD"}</definedName>
    <definedName name="fdsafasdfasdfdas" localSheetId="9" hidden="1">{#N/A,#N/A,FALSE,"단축1";#N/A,#N/A,FALSE,"단축2";#N/A,#N/A,FALSE,"단축3";#N/A,#N/A,FALSE,"장축";#N/A,#N/A,FALSE,"4WD"}</definedName>
    <definedName name="fdsafasdfasdfdas" localSheetId="5" hidden="1">{#N/A,#N/A,FALSE,"단축1";#N/A,#N/A,FALSE,"단축2";#N/A,#N/A,FALSE,"단축3";#N/A,#N/A,FALSE,"장축";#N/A,#N/A,FALSE,"4WD"}</definedName>
    <definedName name="fdsafasdfasdfdas" localSheetId="8" hidden="1">{#N/A,#N/A,FALSE,"단축1";#N/A,#N/A,FALSE,"단축2";#N/A,#N/A,FALSE,"단축3";#N/A,#N/A,FALSE,"장축";#N/A,#N/A,FALSE,"4WD"}</definedName>
    <definedName name="fdsafasdfasdfdas" localSheetId="3" hidden="1">{#N/A,#N/A,FALSE,"단축1";#N/A,#N/A,FALSE,"단축2";#N/A,#N/A,FALSE,"단축3";#N/A,#N/A,FALSE,"장축";#N/A,#N/A,FALSE,"4WD"}</definedName>
    <definedName name="fdsafasdfasdfdas" localSheetId="2" hidden="1">{#N/A,#N/A,FALSE,"단축1";#N/A,#N/A,FALSE,"단축2";#N/A,#N/A,FALSE,"단축3";#N/A,#N/A,FALSE,"장축";#N/A,#N/A,FALSE,"4WD"}</definedName>
    <definedName name="fdsafasdfasdfdas" localSheetId="1" hidden="1">{#N/A,#N/A,FALSE,"단축1";#N/A,#N/A,FALSE,"단축2";#N/A,#N/A,FALSE,"단축3";#N/A,#N/A,FALSE,"장축";#N/A,#N/A,FALSE,"4WD"}</definedName>
    <definedName name="fdsafasdfasdfdas" hidden="1">{#N/A,#N/A,FALSE,"단축1";#N/A,#N/A,FALSE,"단축2";#N/A,#N/A,FALSE,"단축3";#N/A,#N/A,FALSE,"장축";#N/A,#N/A,FALSE,"4WD"}</definedName>
    <definedName name="fdsafdsfasdf" localSheetId="13" hidden="1">{#N/A,#N/A,FALSE,"단축1";#N/A,#N/A,FALSE,"단축2";#N/A,#N/A,FALSE,"단축3";#N/A,#N/A,FALSE,"장축";#N/A,#N/A,FALSE,"4WD"}</definedName>
    <definedName name="fdsafdsfasdf" localSheetId="10" hidden="1">{#N/A,#N/A,FALSE,"단축1";#N/A,#N/A,FALSE,"단축2";#N/A,#N/A,FALSE,"단축3";#N/A,#N/A,FALSE,"장축";#N/A,#N/A,FALSE,"4WD"}</definedName>
    <definedName name="fdsafdsfasdf" localSheetId="12" hidden="1">{#N/A,#N/A,FALSE,"단축1";#N/A,#N/A,FALSE,"단축2";#N/A,#N/A,FALSE,"단축3";#N/A,#N/A,FALSE,"장축";#N/A,#N/A,FALSE,"4WD"}</definedName>
    <definedName name="fdsafdsfasdf" localSheetId="15" hidden="1">{#N/A,#N/A,FALSE,"단축1";#N/A,#N/A,FALSE,"단축2";#N/A,#N/A,FALSE,"단축3";#N/A,#N/A,FALSE,"장축";#N/A,#N/A,FALSE,"4WD"}</definedName>
    <definedName name="fdsafdsfasdf" localSheetId="11" hidden="1">{#N/A,#N/A,FALSE,"단축1";#N/A,#N/A,FALSE,"단축2";#N/A,#N/A,FALSE,"단축3";#N/A,#N/A,FALSE,"장축";#N/A,#N/A,FALSE,"4WD"}</definedName>
    <definedName name="fdsafdsfasdf" localSheetId="14" hidden="1">{#N/A,#N/A,FALSE,"단축1";#N/A,#N/A,FALSE,"단축2";#N/A,#N/A,FALSE,"단축3";#N/A,#N/A,FALSE,"장축";#N/A,#N/A,FALSE,"4WD"}</definedName>
    <definedName name="fdsafdsfasdf" localSheetId="7" hidden="1">{#N/A,#N/A,FALSE,"단축1";#N/A,#N/A,FALSE,"단축2";#N/A,#N/A,FALSE,"단축3";#N/A,#N/A,FALSE,"장축";#N/A,#N/A,FALSE,"4WD"}</definedName>
    <definedName name="fdsafdsfasdf" localSheetId="4" hidden="1">{#N/A,#N/A,FALSE,"단축1";#N/A,#N/A,FALSE,"단축2";#N/A,#N/A,FALSE,"단축3";#N/A,#N/A,FALSE,"장축";#N/A,#N/A,FALSE,"4WD"}</definedName>
    <definedName name="fdsafdsfasdf" localSheetId="6" hidden="1">{#N/A,#N/A,FALSE,"단축1";#N/A,#N/A,FALSE,"단축2";#N/A,#N/A,FALSE,"단축3";#N/A,#N/A,FALSE,"장축";#N/A,#N/A,FALSE,"4WD"}</definedName>
    <definedName name="fdsafdsfasdf" localSheetId="9" hidden="1">{#N/A,#N/A,FALSE,"단축1";#N/A,#N/A,FALSE,"단축2";#N/A,#N/A,FALSE,"단축3";#N/A,#N/A,FALSE,"장축";#N/A,#N/A,FALSE,"4WD"}</definedName>
    <definedName name="fdsafdsfasdf" localSheetId="5" hidden="1">{#N/A,#N/A,FALSE,"단축1";#N/A,#N/A,FALSE,"단축2";#N/A,#N/A,FALSE,"단축3";#N/A,#N/A,FALSE,"장축";#N/A,#N/A,FALSE,"4WD"}</definedName>
    <definedName name="fdsafdsfasdf" localSheetId="8" hidden="1">{#N/A,#N/A,FALSE,"단축1";#N/A,#N/A,FALSE,"단축2";#N/A,#N/A,FALSE,"단축3";#N/A,#N/A,FALSE,"장축";#N/A,#N/A,FALSE,"4WD"}</definedName>
    <definedName name="fdsafdsfasdf" localSheetId="3" hidden="1">{#N/A,#N/A,FALSE,"단축1";#N/A,#N/A,FALSE,"단축2";#N/A,#N/A,FALSE,"단축3";#N/A,#N/A,FALSE,"장축";#N/A,#N/A,FALSE,"4WD"}</definedName>
    <definedName name="fdsafdsfasdf" localSheetId="2" hidden="1">{#N/A,#N/A,FALSE,"단축1";#N/A,#N/A,FALSE,"단축2";#N/A,#N/A,FALSE,"단축3";#N/A,#N/A,FALSE,"장축";#N/A,#N/A,FALSE,"4WD"}</definedName>
    <definedName name="fdsafdsfasdf" localSheetId="1" hidden="1">{#N/A,#N/A,FALSE,"단축1";#N/A,#N/A,FALSE,"단축2";#N/A,#N/A,FALSE,"단축3";#N/A,#N/A,FALSE,"장축";#N/A,#N/A,FALSE,"4WD"}</definedName>
    <definedName name="fdsafdsfasdf" hidden="1">{#N/A,#N/A,FALSE,"단축1";#N/A,#N/A,FALSE,"단축2";#N/A,#N/A,FALSE,"단축3";#N/A,#N/A,FALSE,"장축";#N/A,#N/A,FALSE,"4WD"}</definedName>
    <definedName name="fdsfsad" localSheetId="13" hidden="1">{#N/A,#N/A,FALSE,"단축1";#N/A,#N/A,FALSE,"단축2";#N/A,#N/A,FALSE,"단축3";#N/A,#N/A,FALSE,"장축";#N/A,#N/A,FALSE,"4WD"}</definedName>
    <definedName name="fdsfsad" localSheetId="10" hidden="1">{#N/A,#N/A,FALSE,"단축1";#N/A,#N/A,FALSE,"단축2";#N/A,#N/A,FALSE,"단축3";#N/A,#N/A,FALSE,"장축";#N/A,#N/A,FALSE,"4WD"}</definedName>
    <definedName name="fdsfsad" localSheetId="12" hidden="1">{#N/A,#N/A,FALSE,"단축1";#N/A,#N/A,FALSE,"단축2";#N/A,#N/A,FALSE,"단축3";#N/A,#N/A,FALSE,"장축";#N/A,#N/A,FALSE,"4WD"}</definedName>
    <definedName name="fdsfsad" localSheetId="15" hidden="1">{#N/A,#N/A,FALSE,"단축1";#N/A,#N/A,FALSE,"단축2";#N/A,#N/A,FALSE,"단축3";#N/A,#N/A,FALSE,"장축";#N/A,#N/A,FALSE,"4WD"}</definedName>
    <definedName name="fdsfsad" localSheetId="11" hidden="1">{#N/A,#N/A,FALSE,"단축1";#N/A,#N/A,FALSE,"단축2";#N/A,#N/A,FALSE,"단축3";#N/A,#N/A,FALSE,"장축";#N/A,#N/A,FALSE,"4WD"}</definedName>
    <definedName name="fdsfsad" localSheetId="14" hidden="1">{#N/A,#N/A,FALSE,"단축1";#N/A,#N/A,FALSE,"단축2";#N/A,#N/A,FALSE,"단축3";#N/A,#N/A,FALSE,"장축";#N/A,#N/A,FALSE,"4WD"}</definedName>
    <definedName name="fdsfsad" localSheetId="7" hidden="1">{#N/A,#N/A,FALSE,"단축1";#N/A,#N/A,FALSE,"단축2";#N/A,#N/A,FALSE,"단축3";#N/A,#N/A,FALSE,"장축";#N/A,#N/A,FALSE,"4WD"}</definedName>
    <definedName name="fdsfsad" localSheetId="4" hidden="1">{#N/A,#N/A,FALSE,"단축1";#N/A,#N/A,FALSE,"단축2";#N/A,#N/A,FALSE,"단축3";#N/A,#N/A,FALSE,"장축";#N/A,#N/A,FALSE,"4WD"}</definedName>
    <definedName name="fdsfsad" localSheetId="6" hidden="1">{#N/A,#N/A,FALSE,"단축1";#N/A,#N/A,FALSE,"단축2";#N/A,#N/A,FALSE,"단축3";#N/A,#N/A,FALSE,"장축";#N/A,#N/A,FALSE,"4WD"}</definedName>
    <definedName name="fdsfsad" localSheetId="9" hidden="1">{#N/A,#N/A,FALSE,"단축1";#N/A,#N/A,FALSE,"단축2";#N/A,#N/A,FALSE,"단축3";#N/A,#N/A,FALSE,"장축";#N/A,#N/A,FALSE,"4WD"}</definedName>
    <definedName name="fdsfsad" localSheetId="5" hidden="1">{#N/A,#N/A,FALSE,"단축1";#N/A,#N/A,FALSE,"단축2";#N/A,#N/A,FALSE,"단축3";#N/A,#N/A,FALSE,"장축";#N/A,#N/A,FALSE,"4WD"}</definedName>
    <definedName name="fdsfsad" localSheetId="8" hidden="1">{#N/A,#N/A,FALSE,"단축1";#N/A,#N/A,FALSE,"단축2";#N/A,#N/A,FALSE,"단축3";#N/A,#N/A,FALSE,"장축";#N/A,#N/A,FALSE,"4WD"}</definedName>
    <definedName name="fdsfsad" localSheetId="3" hidden="1">{#N/A,#N/A,FALSE,"단축1";#N/A,#N/A,FALSE,"단축2";#N/A,#N/A,FALSE,"단축3";#N/A,#N/A,FALSE,"장축";#N/A,#N/A,FALSE,"4WD"}</definedName>
    <definedName name="fdsfsad" localSheetId="2" hidden="1">{#N/A,#N/A,FALSE,"단축1";#N/A,#N/A,FALSE,"단축2";#N/A,#N/A,FALSE,"단축3";#N/A,#N/A,FALSE,"장축";#N/A,#N/A,FALSE,"4WD"}</definedName>
    <definedName name="fdsfsad" localSheetId="1" hidden="1">{#N/A,#N/A,FALSE,"단축1";#N/A,#N/A,FALSE,"단축2";#N/A,#N/A,FALSE,"단축3";#N/A,#N/A,FALSE,"장축";#N/A,#N/A,FALSE,"4WD"}</definedName>
    <definedName name="fdsfsad" hidden="1">{#N/A,#N/A,FALSE,"단축1";#N/A,#N/A,FALSE,"단축2";#N/A,#N/A,FALSE,"단축3";#N/A,#N/A,FALSE,"장축";#N/A,#N/A,FALSE,"4WD"}</definedName>
    <definedName name="fdsfsadf" localSheetId="13" hidden="1">{#N/A,#N/A,FALSE,"단축1";#N/A,#N/A,FALSE,"단축2";#N/A,#N/A,FALSE,"단축3";#N/A,#N/A,FALSE,"장축";#N/A,#N/A,FALSE,"4WD"}</definedName>
    <definedName name="fdsfsadf" localSheetId="10" hidden="1">{#N/A,#N/A,FALSE,"단축1";#N/A,#N/A,FALSE,"단축2";#N/A,#N/A,FALSE,"단축3";#N/A,#N/A,FALSE,"장축";#N/A,#N/A,FALSE,"4WD"}</definedName>
    <definedName name="fdsfsadf" localSheetId="12" hidden="1">{#N/A,#N/A,FALSE,"단축1";#N/A,#N/A,FALSE,"단축2";#N/A,#N/A,FALSE,"단축3";#N/A,#N/A,FALSE,"장축";#N/A,#N/A,FALSE,"4WD"}</definedName>
    <definedName name="fdsfsadf" localSheetId="15" hidden="1">{#N/A,#N/A,FALSE,"단축1";#N/A,#N/A,FALSE,"단축2";#N/A,#N/A,FALSE,"단축3";#N/A,#N/A,FALSE,"장축";#N/A,#N/A,FALSE,"4WD"}</definedName>
    <definedName name="fdsfsadf" localSheetId="11" hidden="1">{#N/A,#N/A,FALSE,"단축1";#N/A,#N/A,FALSE,"단축2";#N/A,#N/A,FALSE,"단축3";#N/A,#N/A,FALSE,"장축";#N/A,#N/A,FALSE,"4WD"}</definedName>
    <definedName name="fdsfsadf" localSheetId="14" hidden="1">{#N/A,#N/A,FALSE,"단축1";#N/A,#N/A,FALSE,"단축2";#N/A,#N/A,FALSE,"단축3";#N/A,#N/A,FALSE,"장축";#N/A,#N/A,FALSE,"4WD"}</definedName>
    <definedName name="fdsfsadf" localSheetId="7" hidden="1">{#N/A,#N/A,FALSE,"단축1";#N/A,#N/A,FALSE,"단축2";#N/A,#N/A,FALSE,"단축3";#N/A,#N/A,FALSE,"장축";#N/A,#N/A,FALSE,"4WD"}</definedName>
    <definedName name="fdsfsadf" localSheetId="4" hidden="1">{#N/A,#N/A,FALSE,"단축1";#N/A,#N/A,FALSE,"단축2";#N/A,#N/A,FALSE,"단축3";#N/A,#N/A,FALSE,"장축";#N/A,#N/A,FALSE,"4WD"}</definedName>
    <definedName name="fdsfsadf" localSheetId="6" hidden="1">{#N/A,#N/A,FALSE,"단축1";#N/A,#N/A,FALSE,"단축2";#N/A,#N/A,FALSE,"단축3";#N/A,#N/A,FALSE,"장축";#N/A,#N/A,FALSE,"4WD"}</definedName>
    <definedName name="fdsfsadf" localSheetId="9" hidden="1">{#N/A,#N/A,FALSE,"단축1";#N/A,#N/A,FALSE,"단축2";#N/A,#N/A,FALSE,"단축3";#N/A,#N/A,FALSE,"장축";#N/A,#N/A,FALSE,"4WD"}</definedName>
    <definedName name="fdsfsadf" localSheetId="5" hidden="1">{#N/A,#N/A,FALSE,"단축1";#N/A,#N/A,FALSE,"단축2";#N/A,#N/A,FALSE,"단축3";#N/A,#N/A,FALSE,"장축";#N/A,#N/A,FALSE,"4WD"}</definedName>
    <definedName name="fdsfsadf" localSheetId="8" hidden="1">{#N/A,#N/A,FALSE,"단축1";#N/A,#N/A,FALSE,"단축2";#N/A,#N/A,FALSE,"단축3";#N/A,#N/A,FALSE,"장축";#N/A,#N/A,FALSE,"4WD"}</definedName>
    <definedName name="fdsfsadf" localSheetId="3" hidden="1">{#N/A,#N/A,FALSE,"단축1";#N/A,#N/A,FALSE,"단축2";#N/A,#N/A,FALSE,"단축3";#N/A,#N/A,FALSE,"장축";#N/A,#N/A,FALSE,"4WD"}</definedName>
    <definedName name="fdsfsadf" localSheetId="2" hidden="1">{#N/A,#N/A,FALSE,"단축1";#N/A,#N/A,FALSE,"단축2";#N/A,#N/A,FALSE,"단축3";#N/A,#N/A,FALSE,"장축";#N/A,#N/A,FALSE,"4WD"}</definedName>
    <definedName name="fdsfsadf" localSheetId="1" hidden="1">{#N/A,#N/A,FALSE,"단축1";#N/A,#N/A,FALSE,"단축2";#N/A,#N/A,FALSE,"단축3";#N/A,#N/A,FALSE,"장축";#N/A,#N/A,FALSE,"4WD"}</definedName>
    <definedName name="fdsfsadf" hidden="1">{#N/A,#N/A,FALSE,"단축1";#N/A,#N/A,FALSE,"단축2";#N/A,#N/A,FALSE,"단축3";#N/A,#N/A,FALSE,"장축";#N/A,#N/A,FALSE,"4WD"}</definedName>
    <definedName name="fdsfsdaf" localSheetId="13" hidden="1">{#N/A,#N/A,FALSE,"PT비교DATA"}</definedName>
    <definedName name="fdsfsdaf" localSheetId="10" hidden="1">{#N/A,#N/A,FALSE,"PT비교DATA"}</definedName>
    <definedName name="fdsfsdaf" localSheetId="12" hidden="1">{#N/A,#N/A,FALSE,"PT비교DATA"}</definedName>
    <definedName name="fdsfsdaf" localSheetId="15" hidden="1">{#N/A,#N/A,FALSE,"PT비교DATA"}</definedName>
    <definedName name="fdsfsdaf" localSheetId="11" hidden="1">{#N/A,#N/A,FALSE,"PT비교DATA"}</definedName>
    <definedName name="fdsfsdaf" localSheetId="14" hidden="1">{#N/A,#N/A,FALSE,"PT비교DATA"}</definedName>
    <definedName name="fdsfsdaf" localSheetId="7" hidden="1">{#N/A,#N/A,FALSE,"PT비교DATA"}</definedName>
    <definedName name="fdsfsdaf" localSheetId="4" hidden="1">{#N/A,#N/A,FALSE,"PT비교DATA"}</definedName>
    <definedName name="fdsfsdaf" localSheetId="6" hidden="1">{#N/A,#N/A,FALSE,"PT비교DATA"}</definedName>
    <definedName name="fdsfsdaf" localSheetId="9" hidden="1">{#N/A,#N/A,FALSE,"PT비교DATA"}</definedName>
    <definedName name="fdsfsdaf" localSheetId="5" hidden="1">{#N/A,#N/A,FALSE,"PT비교DATA"}</definedName>
    <definedName name="fdsfsdaf" localSheetId="8" hidden="1">{#N/A,#N/A,FALSE,"PT비교DATA"}</definedName>
    <definedName name="fdsfsdaf" localSheetId="3" hidden="1">{#N/A,#N/A,FALSE,"PT비교DATA"}</definedName>
    <definedName name="fdsfsdaf" localSheetId="2" hidden="1">{#N/A,#N/A,FALSE,"PT비교DATA"}</definedName>
    <definedName name="fdsfsdaf" localSheetId="1" hidden="1">{#N/A,#N/A,FALSE,"PT비교DATA"}</definedName>
    <definedName name="fdsfsdaf" hidden="1">{#N/A,#N/A,FALSE,"PT비교DATA"}</definedName>
    <definedName name="FDSGSDDSH" localSheetId="13">BlankMacro1</definedName>
    <definedName name="FDSGSDDSH" localSheetId="10">BlankMacro1</definedName>
    <definedName name="FDSGSDDSH" localSheetId="12">BlankMacro1</definedName>
    <definedName name="FDSGSDDSH" localSheetId="15">BlankMacro1</definedName>
    <definedName name="FDSGSDDSH" localSheetId="11">BlankMacro1</definedName>
    <definedName name="FDSGSDDSH" localSheetId="14">BlankMacro1</definedName>
    <definedName name="FDSGSDDSH" localSheetId="7">BlankMacro1</definedName>
    <definedName name="FDSGSDDSH" localSheetId="4">BlankMacro1</definedName>
    <definedName name="FDSGSDDSH" localSheetId="6">BlankMacro1</definedName>
    <definedName name="FDSGSDDSH" localSheetId="9">BlankMacro1</definedName>
    <definedName name="FDSGSDDSH" localSheetId="5">BlankMacro1</definedName>
    <definedName name="FDSGSDDSH" localSheetId="8">BlankMacro1</definedName>
    <definedName name="FDSGSDDSH" localSheetId="0">BlankMacro1</definedName>
    <definedName name="FDSGSDDSH" localSheetId="3">BlankMacro1</definedName>
    <definedName name="FDSGSDDSH" localSheetId="2">BlankMacro1</definedName>
    <definedName name="FDSGSDDSH" localSheetId="1">BlankMacro1</definedName>
    <definedName name="FDSGSDDSH">BlankMacro1</definedName>
    <definedName name="FeatureValues">#N/A</definedName>
    <definedName name="feuille_base">"xlsheet.xla"</definedName>
    <definedName name="FF" localSheetId="13">#REF!</definedName>
    <definedName name="FF" localSheetId="10">#REF!</definedName>
    <definedName name="FF" localSheetId="12">#REF!</definedName>
    <definedName name="FF" localSheetId="15">#REF!</definedName>
    <definedName name="FF" localSheetId="11">#REF!</definedName>
    <definedName name="FF" localSheetId="14">#REF!</definedName>
    <definedName name="FF" localSheetId="7">#REF!</definedName>
    <definedName name="FF" localSheetId="4">#REF!</definedName>
    <definedName name="FF" localSheetId="6">#REF!</definedName>
    <definedName name="FF" localSheetId="9">#REF!</definedName>
    <definedName name="FF" localSheetId="5">#REF!</definedName>
    <definedName name="FF" localSheetId="8">#REF!</definedName>
    <definedName name="FF">#REF!</definedName>
    <definedName name="fff" localSheetId="13" hidden="1">{"'Sheet1'!$L$16"}</definedName>
    <definedName name="fff" localSheetId="10" hidden="1">{"'Sheet1'!$L$16"}</definedName>
    <definedName name="fff" localSheetId="12" hidden="1">{"'Sheet1'!$L$16"}</definedName>
    <definedName name="fff" localSheetId="15" hidden="1">{"'Sheet1'!$L$16"}</definedName>
    <definedName name="fff" localSheetId="11" hidden="1">{"'Sheet1'!$L$16"}</definedName>
    <definedName name="fff" localSheetId="14" hidden="1">{"'Sheet1'!$L$16"}</definedName>
    <definedName name="fff" localSheetId="7" hidden="1">{"'Sheet1'!$L$16"}</definedName>
    <definedName name="fff" localSheetId="4" hidden="1">{"'Sheet1'!$L$16"}</definedName>
    <definedName name="fff" localSheetId="6" hidden="1">{"'Sheet1'!$L$16"}</definedName>
    <definedName name="fff" localSheetId="9" hidden="1">{"'Sheet1'!$L$16"}</definedName>
    <definedName name="fff" localSheetId="5" hidden="1">{"'Sheet1'!$L$16"}</definedName>
    <definedName name="fff" localSheetId="8" hidden="1">{"'Sheet1'!$L$16"}</definedName>
    <definedName name="fff" localSheetId="0">{"'Sheet1'!$L$16"}</definedName>
    <definedName name="fff" localSheetId="3" hidden="1">{"'Sheet1'!$L$16"}</definedName>
    <definedName name="fff" localSheetId="2" hidden="1">{"'Sheet1'!$L$16"}</definedName>
    <definedName name="fff" localSheetId="1" hidden="1">{"'Sheet1'!$L$16"}</definedName>
    <definedName name="fff" hidden="1">{"'Sheet1'!$L$16"}</definedName>
    <definedName name="FFFFFFF" localSheetId="13">BlankMacro1</definedName>
    <definedName name="FFFFFFF" localSheetId="10">BlankMacro1</definedName>
    <definedName name="FFFFFFF" localSheetId="12">BlankMacro1</definedName>
    <definedName name="FFFFFFF" localSheetId="15">BlankMacro1</definedName>
    <definedName name="FFFFFFF" localSheetId="11">BlankMacro1</definedName>
    <definedName name="FFFFFFF" localSheetId="14">BlankMacro1</definedName>
    <definedName name="FFFFFFF" localSheetId="7">BlankMacro1</definedName>
    <definedName name="FFFFFFF" localSheetId="4">BlankMacro1</definedName>
    <definedName name="FFFFFFF" localSheetId="6">BlankMacro1</definedName>
    <definedName name="FFFFFFF" localSheetId="9">BlankMacro1</definedName>
    <definedName name="FFFFFFF" localSheetId="5">BlankMacro1</definedName>
    <definedName name="FFFFFFF" localSheetId="8">BlankMacro1</definedName>
    <definedName name="FFFFFFF" localSheetId="0">BlankMacro1</definedName>
    <definedName name="FFFFFFF" localSheetId="3">BlankMacro1</definedName>
    <definedName name="FFFFFFF" localSheetId="2">BlankMacro1</definedName>
    <definedName name="FFFFFFF" localSheetId="1">BlankMacro1</definedName>
    <definedName name="FFFFFFF">BlankMacro1</definedName>
    <definedName name="FFG">#N/A</definedName>
    <definedName name="fg" localSheetId="0">{"'Sheet1'!$L$16"}</definedName>
    <definedName name="fg">#REF!</definedName>
    <definedName name="FG10TBTB2RT">#N/A</definedName>
    <definedName name="FG12TBTB2RTDKDKGMLRT">#N/A</definedName>
    <definedName name="fg18TBTB4RT">#N/A</definedName>
    <definedName name="FG22TBTB3RTDKDKDK">#N/A</definedName>
    <definedName name="FG24RTDKDK">#REF!</definedName>
    <definedName name="FG46TBTB4RTDKDK">#N/A</definedName>
    <definedName name="FGBS12TBTB0RT">#N/A</definedName>
    <definedName name="FGCR32TB0TB2TB0RT" localSheetId="13">#REF!</definedName>
    <definedName name="FGCR32TB0TB2TB0RT" localSheetId="10">#REF!</definedName>
    <definedName name="FGCR32TB0TB2TB0RT" localSheetId="12">#REF!</definedName>
    <definedName name="FGCR32TB0TB2TB0RT" localSheetId="15">#REF!</definedName>
    <definedName name="FGCR32TB0TB2TB0RT" localSheetId="11">#REF!</definedName>
    <definedName name="FGCR32TB0TB2TB0RT" localSheetId="14">#REF!</definedName>
    <definedName name="FGCR32TB0TB2TB0RT" localSheetId="7">#REF!</definedName>
    <definedName name="FGCR32TB0TB2TB0RT" localSheetId="4">#REF!</definedName>
    <definedName name="FGCR32TB0TB2TB0RT" localSheetId="6">#REF!</definedName>
    <definedName name="FGCR32TB0TB2TB0RT" localSheetId="9">#REF!</definedName>
    <definedName name="FGCR32TB0TB2TB0RT" localSheetId="5">#REF!</definedName>
    <definedName name="FGCR32TB0TB2TB0RT" localSheetId="8">#REF!</definedName>
    <definedName name="FGCR32TB0TB2TB0RT" localSheetId="3">#REF!</definedName>
    <definedName name="FGCR32TB0TB2TB0RT" localSheetId="2">#REF!</definedName>
    <definedName name="FGCR32TB0TB2TB0RT">#REF!</definedName>
    <definedName name="FGCR3TB2TB2TB2RT" localSheetId="13">#REF!</definedName>
    <definedName name="FGCR3TB2TB2TB2RT" localSheetId="10">#REF!</definedName>
    <definedName name="FGCR3TB2TB2TB2RT" localSheetId="12">#REF!</definedName>
    <definedName name="FGCR3TB2TB2TB2RT" localSheetId="15">#REF!</definedName>
    <definedName name="FGCR3TB2TB2TB2RT" localSheetId="11">#REF!</definedName>
    <definedName name="FGCR3TB2TB2TB2RT" localSheetId="14">#REF!</definedName>
    <definedName name="FGCR3TB2TB2TB2RT" localSheetId="7">#REF!</definedName>
    <definedName name="FGCR3TB2TB2TB2RT" localSheetId="4">#REF!</definedName>
    <definedName name="FGCR3TB2TB2TB2RT" localSheetId="6">#REF!</definedName>
    <definedName name="FGCR3TB2TB2TB2RT" localSheetId="9">#REF!</definedName>
    <definedName name="FGCR3TB2TB2TB2RT" localSheetId="5">#REF!</definedName>
    <definedName name="FGCR3TB2TB2TB2RT" localSheetId="8">#REF!</definedName>
    <definedName name="FGCR3TB2TB2TB2RT" localSheetId="3">#REF!</definedName>
    <definedName name="FGCR3TB2TB2TB2RT" localSheetId="2">#REF!</definedName>
    <definedName name="FGCR3TB2TB2TB2RT">#REF!</definedName>
    <definedName name="FGDKTB1RTDKFGPRPRLKLKLKLKLKTBTB" localSheetId="13">#REF!</definedName>
    <definedName name="FGDKTB1RTDKFGPRPRLKLKLKLKLKTBTB" localSheetId="10">#REF!</definedName>
    <definedName name="FGDKTB1RTDKFGPRPRLKLKLKLKLKTBTB" localSheetId="12">#REF!</definedName>
    <definedName name="FGDKTB1RTDKFGPRPRLKLKLKLKLKTBTB" localSheetId="15">#REF!</definedName>
    <definedName name="FGDKTB1RTDKFGPRPRLKLKLKLKLKTBTB" localSheetId="11">#REF!</definedName>
    <definedName name="FGDKTB1RTDKFGPRPRLKLKLKLKLKTBTB" localSheetId="14">#REF!</definedName>
    <definedName name="FGDKTB1RTDKFGPRPRLKLKLKLKLKTBTB" localSheetId="7">#REF!</definedName>
    <definedName name="FGDKTB1RTDKFGPRPRLKLKLKLKLKTBTB" localSheetId="4">#REF!</definedName>
    <definedName name="FGDKTB1RTDKFGPRPRLKLKLKLKLKTBTB" localSheetId="6">#REF!</definedName>
    <definedName name="FGDKTB1RTDKFGPRPRLKLKLKLKLKTBTB" localSheetId="9">#REF!</definedName>
    <definedName name="FGDKTB1RTDKFGPRPRLKLKLKLKLKTBTB" localSheetId="5">#REF!</definedName>
    <definedName name="FGDKTB1RTDKFGPRPRLKLKLKLKLKTBTB" localSheetId="8">#REF!</definedName>
    <definedName name="FGDKTB1RTDKFGPRPRLKLKLKLKLKTBTB" localSheetId="3">#REF!</definedName>
    <definedName name="FGDKTB1RTDKFGPRPRLKLKLKLKLKTBTB" localSheetId="2">#REF!</definedName>
    <definedName name="FGDKTB1RTDKFGPRPRLKLKLKLKLKTBTB">#REF!</definedName>
    <definedName name="FGF">2</definedName>
    <definedName name="FGG" localSheetId="13">BlankMacro1</definedName>
    <definedName name="FGG" localSheetId="10">BlankMacro1</definedName>
    <definedName name="FGG" localSheetId="12">BlankMacro1</definedName>
    <definedName name="FGG" localSheetId="15">BlankMacro1</definedName>
    <definedName name="FGG" localSheetId="11">BlankMacro1</definedName>
    <definedName name="FGG" localSheetId="14">BlankMacro1</definedName>
    <definedName name="FGG" localSheetId="7">BlankMacro1</definedName>
    <definedName name="FGG" localSheetId="4">BlankMacro1</definedName>
    <definedName name="FGG" localSheetId="6">BlankMacro1</definedName>
    <definedName name="FGG" localSheetId="9">BlankMacro1</definedName>
    <definedName name="FGG" localSheetId="5">BlankMacro1</definedName>
    <definedName name="FGG" localSheetId="8">BlankMacro1</definedName>
    <definedName name="FGG" localSheetId="0">BlankMacro1</definedName>
    <definedName name="FGG" localSheetId="3">BlankMacro1</definedName>
    <definedName name="FGG" localSheetId="2">BlankMacro1</definedName>
    <definedName name="FGG" localSheetId="1">BlankMacro1</definedName>
    <definedName name="FGG">BlankMacro1</definedName>
    <definedName name="FGGHJ" localSheetId="13" hidden="1">{#N/A,#N/A,FALSE,"CCTV"}</definedName>
    <definedName name="FGGHJ" localSheetId="10" hidden="1">{#N/A,#N/A,FALSE,"CCTV"}</definedName>
    <definedName name="FGGHJ" localSheetId="12" hidden="1">{#N/A,#N/A,FALSE,"CCTV"}</definedName>
    <definedName name="FGGHJ" localSheetId="15" hidden="1">{#N/A,#N/A,FALSE,"CCTV"}</definedName>
    <definedName name="FGGHJ" localSheetId="11" hidden="1">{#N/A,#N/A,FALSE,"CCTV"}</definedName>
    <definedName name="FGGHJ" localSheetId="14" hidden="1">{#N/A,#N/A,FALSE,"CCTV"}</definedName>
    <definedName name="FGGHJ" localSheetId="7" hidden="1">{#N/A,#N/A,FALSE,"CCTV"}</definedName>
    <definedName name="FGGHJ" localSheetId="4" hidden="1">{#N/A,#N/A,FALSE,"CCTV"}</definedName>
    <definedName name="FGGHJ" localSheetId="6" hidden="1">{#N/A,#N/A,FALSE,"CCTV"}</definedName>
    <definedName name="FGGHJ" localSheetId="9" hidden="1">{#N/A,#N/A,FALSE,"CCTV"}</definedName>
    <definedName name="FGGHJ" localSheetId="5" hidden="1">{#N/A,#N/A,FALSE,"CCTV"}</definedName>
    <definedName name="FGGHJ" localSheetId="8" hidden="1">{#N/A,#N/A,FALSE,"CCTV"}</definedName>
    <definedName name="FGGHJ" localSheetId="3" hidden="1">{#N/A,#N/A,FALSE,"CCTV"}</definedName>
    <definedName name="FGGHJ" localSheetId="2" hidden="1">{#N/A,#N/A,FALSE,"CCTV"}</definedName>
    <definedName name="FGGHJ" localSheetId="1" hidden="1">{#N/A,#N/A,FALSE,"CCTV"}</definedName>
    <definedName name="FGGHJ" hidden="1">{#N/A,#N/A,FALSE,"CCTV"}</definedName>
    <definedName name="FGH" localSheetId="13" hidden="1">{#N/A,#N/A,FALSE,"단축1";#N/A,#N/A,FALSE,"단축2";#N/A,#N/A,FALSE,"단축3";#N/A,#N/A,FALSE,"장축";#N/A,#N/A,FALSE,"4WD"}</definedName>
    <definedName name="FGH" localSheetId="10" hidden="1">{#N/A,#N/A,FALSE,"단축1";#N/A,#N/A,FALSE,"단축2";#N/A,#N/A,FALSE,"단축3";#N/A,#N/A,FALSE,"장축";#N/A,#N/A,FALSE,"4WD"}</definedName>
    <definedName name="FGH" localSheetId="12" hidden="1">{#N/A,#N/A,FALSE,"단축1";#N/A,#N/A,FALSE,"단축2";#N/A,#N/A,FALSE,"단축3";#N/A,#N/A,FALSE,"장축";#N/A,#N/A,FALSE,"4WD"}</definedName>
    <definedName name="FGH" localSheetId="15" hidden="1">{#N/A,#N/A,FALSE,"단축1";#N/A,#N/A,FALSE,"단축2";#N/A,#N/A,FALSE,"단축3";#N/A,#N/A,FALSE,"장축";#N/A,#N/A,FALSE,"4WD"}</definedName>
    <definedName name="FGH" localSheetId="11" hidden="1">{#N/A,#N/A,FALSE,"단축1";#N/A,#N/A,FALSE,"단축2";#N/A,#N/A,FALSE,"단축3";#N/A,#N/A,FALSE,"장축";#N/A,#N/A,FALSE,"4WD"}</definedName>
    <definedName name="FGH" localSheetId="14" hidden="1">{#N/A,#N/A,FALSE,"단축1";#N/A,#N/A,FALSE,"단축2";#N/A,#N/A,FALSE,"단축3";#N/A,#N/A,FALSE,"장축";#N/A,#N/A,FALSE,"4WD"}</definedName>
    <definedName name="FGH" localSheetId="7" hidden="1">{#N/A,#N/A,FALSE,"단축1";#N/A,#N/A,FALSE,"단축2";#N/A,#N/A,FALSE,"단축3";#N/A,#N/A,FALSE,"장축";#N/A,#N/A,FALSE,"4WD"}</definedName>
    <definedName name="FGH" localSheetId="4" hidden="1">{#N/A,#N/A,FALSE,"단축1";#N/A,#N/A,FALSE,"단축2";#N/A,#N/A,FALSE,"단축3";#N/A,#N/A,FALSE,"장축";#N/A,#N/A,FALSE,"4WD"}</definedName>
    <definedName name="FGH" localSheetId="6" hidden="1">{#N/A,#N/A,FALSE,"단축1";#N/A,#N/A,FALSE,"단축2";#N/A,#N/A,FALSE,"단축3";#N/A,#N/A,FALSE,"장축";#N/A,#N/A,FALSE,"4WD"}</definedName>
    <definedName name="FGH" localSheetId="9" hidden="1">{#N/A,#N/A,FALSE,"단축1";#N/A,#N/A,FALSE,"단축2";#N/A,#N/A,FALSE,"단축3";#N/A,#N/A,FALSE,"장축";#N/A,#N/A,FALSE,"4WD"}</definedName>
    <definedName name="FGH" localSheetId="5" hidden="1">{#N/A,#N/A,FALSE,"단축1";#N/A,#N/A,FALSE,"단축2";#N/A,#N/A,FALSE,"단축3";#N/A,#N/A,FALSE,"장축";#N/A,#N/A,FALSE,"4WD"}</definedName>
    <definedName name="FGH" localSheetId="8" hidden="1">{#N/A,#N/A,FALSE,"단축1";#N/A,#N/A,FALSE,"단축2";#N/A,#N/A,FALSE,"단축3";#N/A,#N/A,FALSE,"장축";#N/A,#N/A,FALSE,"4WD"}</definedName>
    <definedName name="FGH" localSheetId="3"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13" hidden="1">{#N/A,#N/A,FALSE,"단축1";#N/A,#N/A,FALSE,"단축2";#N/A,#N/A,FALSE,"단축3";#N/A,#N/A,FALSE,"장축";#N/A,#N/A,FALSE,"4WD"}</definedName>
    <definedName name="FGHJ" localSheetId="10" hidden="1">{#N/A,#N/A,FALSE,"단축1";#N/A,#N/A,FALSE,"단축2";#N/A,#N/A,FALSE,"단축3";#N/A,#N/A,FALSE,"장축";#N/A,#N/A,FALSE,"4WD"}</definedName>
    <definedName name="FGHJ" localSheetId="12" hidden="1">{#N/A,#N/A,FALSE,"단축1";#N/A,#N/A,FALSE,"단축2";#N/A,#N/A,FALSE,"단축3";#N/A,#N/A,FALSE,"장축";#N/A,#N/A,FALSE,"4WD"}</definedName>
    <definedName name="FGHJ" localSheetId="15" hidden="1">{#N/A,#N/A,FALSE,"단축1";#N/A,#N/A,FALSE,"단축2";#N/A,#N/A,FALSE,"단축3";#N/A,#N/A,FALSE,"장축";#N/A,#N/A,FALSE,"4WD"}</definedName>
    <definedName name="FGHJ" localSheetId="11" hidden="1">{#N/A,#N/A,FALSE,"단축1";#N/A,#N/A,FALSE,"단축2";#N/A,#N/A,FALSE,"단축3";#N/A,#N/A,FALSE,"장축";#N/A,#N/A,FALSE,"4WD"}</definedName>
    <definedName name="FGHJ" localSheetId="14" hidden="1">{#N/A,#N/A,FALSE,"단축1";#N/A,#N/A,FALSE,"단축2";#N/A,#N/A,FALSE,"단축3";#N/A,#N/A,FALSE,"장축";#N/A,#N/A,FALSE,"4WD"}</definedName>
    <definedName name="FGHJ" localSheetId="7" hidden="1">{#N/A,#N/A,FALSE,"단축1";#N/A,#N/A,FALSE,"단축2";#N/A,#N/A,FALSE,"단축3";#N/A,#N/A,FALSE,"장축";#N/A,#N/A,FALSE,"4WD"}</definedName>
    <definedName name="FGHJ" localSheetId="4" hidden="1">{#N/A,#N/A,FALSE,"단축1";#N/A,#N/A,FALSE,"단축2";#N/A,#N/A,FALSE,"단축3";#N/A,#N/A,FALSE,"장축";#N/A,#N/A,FALSE,"4WD"}</definedName>
    <definedName name="FGHJ" localSheetId="6" hidden="1">{#N/A,#N/A,FALSE,"단축1";#N/A,#N/A,FALSE,"단축2";#N/A,#N/A,FALSE,"단축3";#N/A,#N/A,FALSE,"장축";#N/A,#N/A,FALSE,"4WD"}</definedName>
    <definedName name="FGHJ" localSheetId="9" hidden="1">{#N/A,#N/A,FALSE,"단축1";#N/A,#N/A,FALSE,"단축2";#N/A,#N/A,FALSE,"단축3";#N/A,#N/A,FALSE,"장축";#N/A,#N/A,FALSE,"4WD"}</definedName>
    <definedName name="FGHJ" localSheetId="5" hidden="1">{#N/A,#N/A,FALSE,"단축1";#N/A,#N/A,FALSE,"단축2";#N/A,#N/A,FALSE,"단축3";#N/A,#N/A,FALSE,"장축";#N/A,#N/A,FALSE,"4WD"}</definedName>
    <definedName name="FGHJ" localSheetId="8" hidden="1">{#N/A,#N/A,FALSE,"단축1";#N/A,#N/A,FALSE,"단축2";#N/A,#N/A,FALSE,"단축3";#N/A,#N/A,FALSE,"장축";#N/A,#N/A,FALSE,"4WD"}</definedName>
    <definedName name="FGHJ" localSheetId="3"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hidden="1">{#N/A,#N/A,FALSE,"단축1";#N/A,#N/A,FALSE,"단축2";#N/A,#N/A,FALSE,"단축3";#N/A,#N/A,FALSE,"장축";#N/A,#N/A,FALSE,"4WD"}</definedName>
    <definedName name="FGLKRKRKRKRKRKRKRKRKRKRKRKRKRKR">#N/A</definedName>
    <definedName name="FGPDDKDKDKDKDKDKTB4BS3RT">#N/A</definedName>
    <definedName name="FGPDDKDKDKDKDKTB2RTRKRKRKRKRKRK">#N/A</definedName>
    <definedName name="FGPDDKDKDKDKTB4RTRK" localSheetId="13">#REF!</definedName>
    <definedName name="FGPDDKDKDKDKTB4RTRK" localSheetId="10">#REF!</definedName>
    <definedName name="FGPDDKDKDKDKTB4RTRK" localSheetId="12">#REF!</definedName>
    <definedName name="FGPDDKDKDKDKTB4RTRK" localSheetId="15">#REF!</definedName>
    <definedName name="FGPDDKDKDKDKTB4RTRK" localSheetId="11">#REF!</definedName>
    <definedName name="FGPDDKDKDKDKTB4RTRK" localSheetId="14">#REF!</definedName>
    <definedName name="FGPDDKDKDKDKTB4RTRK" localSheetId="7">#REF!</definedName>
    <definedName name="FGPDDKDKDKDKTB4RTRK" localSheetId="4">#REF!</definedName>
    <definedName name="FGPDDKDKDKDKTB4RTRK" localSheetId="6">#REF!</definedName>
    <definedName name="FGPDDKDKDKDKTB4RTRK" localSheetId="9">#REF!</definedName>
    <definedName name="FGPDDKDKDKDKTB4RTRK" localSheetId="5">#REF!</definedName>
    <definedName name="FGPDDKDKDKDKTB4RTRK" localSheetId="8">#REF!</definedName>
    <definedName name="FGPDDKDKDKDKTB4RTRK" localSheetId="3">#REF!</definedName>
    <definedName name="FGPDDKDKDKDKTB4RTRK" localSheetId="2">#REF!</definedName>
    <definedName name="FGPDDKDKDKDKTB4RTRK">#REF!</definedName>
    <definedName name="FGPRPRPRLKLKLKLKTBTB2RTDKDK" localSheetId="13">#REF!</definedName>
    <definedName name="FGPRPRPRLKLKLKLKTBTB2RTDKDK" localSheetId="10">#REF!</definedName>
    <definedName name="FGPRPRPRLKLKLKLKTBTB2RTDKDK" localSheetId="12">#REF!</definedName>
    <definedName name="FGPRPRPRLKLKLKLKTBTB2RTDKDK" localSheetId="15">#REF!</definedName>
    <definedName name="FGPRPRPRLKLKLKLKTBTB2RTDKDK" localSheetId="11">#REF!</definedName>
    <definedName name="FGPRPRPRLKLKLKLKTBTB2RTDKDK" localSheetId="14">#REF!</definedName>
    <definedName name="FGPRPRPRLKLKLKLKTBTB2RTDKDK" localSheetId="7">#REF!</definedName>
    <definedName name="FGPRPRPRLKLKLKLKTBTB2RTDKDK" localSheetId="4">#REF!</definedName>
    <definedName name="FGPRPRPRLKLKLKLKTBTB2RTDKDK" localSheetId="6">#REF!</definedName>
    <definedName name="FGPRPRPRLKLKLKLKTBTB2RTDKDK" localSheetId="9">#REF!</definedName>
    <definedName name="FGPRPRPRLKLKLKLKTBTB2RTDKDK" localSheetId="5">#REF!</definedName>
    <definedName name="FGPRPRPRLKLKLKLKTBTB2RTDKDK" localSheetId="8">#REF!</definedName>
    <definedName name="FGPRPRPRLKLKLKLKTBTB2RTDKDK" localSheetId="3">#REF!</definedName>
    <definedName name="FGPRPRPRLKLKLKLKTBTB2RTDKDK" localSheetId="2">#REF!</definedName>
    <definedName name="FGPRPRPRLKLKLKLKTBTB2RTDKDK">#REF!</definedName>
    <definedName name="fgPRPRRKRKRKRKRKTBTB2RT">#REF!</definedName>
    <definedName name="FGPRPRRKRKRKRKRKTBTB4RTDKDK" localSheetId="13">#REF!</definedName>
    <definedName name="FGPRPRRKRKRKRKRKTBTB4RTDKDK" localSheetId="10">#REF!</definedName>
    <definedName name="FGPRPRRKRKRKRKRKTBTB4RTDKDK" localSheetId="12">#REF!</definedName>
    <definedName name="FGPRPRRKRKRKRKRKTBTB4RTDKDK" localSheetId="15">#REF!</definedName>
    <definedName name="FGPRPRRKRKRKRKRKTBTB4RTDKDK" localSheetId="11">#REF!</definedName>
    <definedName name="FGPRPRRKRKRKRKRKTBTB4RTDKDK" localSheetId="14">#REF!</definedName>
    <definedName name="FGPRPRRKRKRKRKRKTBTB4RTDKDK" localSheetId="7">#REF!</definedName>
    <definedName name="FGPRPRRKRKRKRKRKTBTB4RTDKDK" localSheetId="4">#REF!</definedName>
    <definedName name="FGPRPRRKRKRKRKRKTBTB4RTDKDK" localSheetId="6">#REF!</definedName>
    <definedName name="FGPRPRRKRKRKRKRKTBTB4RTDKDK" localSheetId="9">#REF!</definedName>
    <definedName name="FGPRPRRKRKRKRKRKTBTB4RTDKDK" localSheetId="5">#REF!</definedName>
    <definedName name="FGPRPRRKRKRKRKRKTBTB4RTDKDK" localSheetId="8">#REF!</definedName>
    <definedName name="FGPRPRRKRKRKRKRKTBTB4RTDKDK" localSheetId="3">#REF!</definedName>
    <definedName name="FGPRPRRKRKRKRKRKTBTB4RTDKDK" localSheetId="2">#REF!</definedName>
    <definedName name="FGPRPRRKRKRKRKRKTBTB4RTDKDK">#REF!</definedName>
    <definedName name="fgPRPRRKRKRKTBTB2RTDKDKDKDKDK" localSheetId="13">#REF!</definedName>
    <definedName name="fgPRPRRKRKRKTBTB2RTDKDKDKDKDK" localSheetId="10">#REF!</definedName>
    <definedName name="fgPRPRRKRKRKTBTB2RTDKDKDKDKDK" localSheetId="12">#REF!</definedName>
    <definedName name="fgPRPRRKRKRKTBTB2RTDKDKDKDKDK" localSheetId="15">#REF!</definedName>
    <definedName name="fgPRPRRKRKRKTBTB2RTDKDKDKDKDK" localSheetId="11">#REF!</definedName>
    <definedName name="fgPRPRRKRKRKTBTB2RTDKDKDKDKDK" localSheetId="14">#REF!</definedName>
    <definedName name="fgPRPRRKRKRKTBTB2RTDKDKDKDKDK" localSheetId="7">#REF!</definedName>
    <definedName name="fgPRPRRKRKRKTBTB2RTDKDKDKDKDK" localSheetId="4">#REF!</definedName>
    <definedName name="fgPRPRRKRKRKTBTB2RTDKDKDKDKDK" localSheetId="6">#REF!</definedName>
    <definedName name="fgPRPRRKRKRKTBTB2RTDKDKDKDKDK" localSheetId="9">#REF!</definedName>
    <definedName name="fgPRPRRKRKRKTBTB2RTDKDKDKDKDK" localSheetId="5">#REF!</definedName>
    <definedName name="fgPRPRRKRKRKTBTB2RTDKDKDKDKDK" localSheetId="8">#REF!</definedName>
    <definedName name="fgPRPRRKRKRKTBTB2RTDKDKDKDKDK" localSheetId="3">#REF!</definedName>
    <definedName name="fgPRPRRKRKRKTBTB2RTDKDKDKDKDK" localSheetId="2">#REF!</definedName>
    <definedName name="fgPRPRRKRKRKTBTB2RTDKDKDKDKDK">#REF!</definedName>
    <definedName name="fgPRPRRKRKTBTB2RTDKDKDKDKDK" localSheetId="13">#REF!</definedName>
    <definedName name="fgPRPRRKRKTBTB2RTDKDKDKDKDK" localSheetId="10">#REF!</definedName>
    <definedName name="fgPRPRRKRKTBTB2RTDKDKDKDKDK" localSheetId="12">#REF!</definedName>
    <definedName name="fgPRPRRKRKTBTB2RTDKDKDKDKDK" localSheetId="15">#REF!</definedName>
    <definedName name="fgPRPRRKRKTBTB2RTDKDKDKDKDK" localSheetId="11">#REF!</definedName>
    <definedName name="fgPRPRRKRKTBTB2RTDKDKDKDKDK" localSheetId="14">#REF!</definedName>
    <definedName name="fgPRPRRKRKTBTB2RTDKDKDKDKDK" localSheetId="7">#REF!</definedName>
    <definedName name="fgPRPRRKRKTBTB2RTDKDKDKDKDK" localSheetId="4">#REF!</definedName>
    <definedName name="fgPRPRRKRKTBTB2RTDKDKDKDKDK" localSheetId="6">#REF!</definedName>
    <definedName name="fgPRPRRKRKTBTB2RTDKDKDKDKDK" localSheetId="9">#REF!</definedName>
    <definedName name="fgPRPRRKRKTBTB2RTDKDKDKDKDK" localSheetId="5">#REF!</definedName>
    <definedName name="fgPRPRRKRKTBTB2RTDKDKDKDKDK" localSheetId="8">#REF!</definedName>
    <definedName name="fgPRPRRKRKTBTB2RTDKDKDKDKDK" localSheetId="3">#REF!</definedName>
    <definedName name="fgPRPRRKRKTBTB2RTDKDKDKDKDK" localSheetId="2">#REF!</definedName>
    <definedName name="fgPRPRRKRKTBTB2RTDKDKDKDKDK">#REF!</definedName>
    <definedName name="FGPRPRRKTBTB2RTDKDK" localSheetId="13">#REF!</definedName>
    <definedName name="FGPRPRRKTBTB2RTDKDK" localSheetId="10">#REF!</definedName>
    <definedName name="FGPRPRRKTBTB2RTDKDK" localSheetId="12">#REF!</definedName>
    <definedName name="FGPRPRRKTBTB2RTDKDK" localSheetId="15">#REF!</definedName>
    <definedName name="FGPRPRRKTBTB2RTDKDK" localSheetId="11">#REF!</definedName>
    <definedName name="FGPRPRRKTBTB2RTDKDK" localSheetId="14">#REF!</definedName>
    <definedName name="FGPRPRRKTBTB2RTDKDK" localSheetId="7">#REF!</definedName>
    <definedName name="FGPRPRRKTBTB2RTDKDK" localSheetId="4">#REF!</definedName>
    <definedName name="FGPRPRRKTBTB2RTDKDK" localSheetId="6">#REF!</definedName>
    <definedName name="FGPRPRRKTBTB2RTDKDK" localSheetId="9">#REF!</definedName>
    <definedName name="FGPRPRRKTBTB2RTDKDK" localSheetId="5">#REF!</definedName>
    <definedName name="FGPRPRRKTBTB2RTDKDK" localSheetId="8">#REF!</definedName>
    <definedName name="FGPRPRRKTBTB2RTDKDK" localSheetId="3">#REF!</definedName>
    <definedName name="FGPRPRRKTBTB2RTDKDK" localSheetId="2">#REF!</definedName>
    <definedName name="FGPRPRRKTBTB2RTDKDK">#REF!</definedName>
    <definedName name="fgPRRKRKRKTBTB1RT">#REF!</definedName>
    <definedName name="FGPRRKRKTBTB1RT">#N/A</definedName>
    <definedName name="FGPRRKRKTBTB2RTDKDK" localSheetId="13">#REF!</definedName>
    <definedName name="FGPRRKRKTBTB2RTDKDK" localSheetId="10">#REF!</definedName>
    <definedName name="FGPRRKRKTBTB2RTDKDK" localSheetId="12">#REF!</definedName>
    <definedName name="FGPRRKRKTBTB2RTDKDK" localSheetId="15">#REF!</definedName>
    <definedName name="FGPRRKRKTBTB2RTDKDK" localSheetId="11">#REF!</definedName>
    <definedName name="FGPRRKRKTBTB2RTDKDK" localSheetId="14">#REF!</definedName>
    <definedName name="FGPRRKRKTBTB2RTDKDK" localSheetId="7">#REF!</definedName>
    <definedName name="FGPRRKRKTBTB2RTDKDK" localSheetId="4">#REF!</definedName>
    <definedName name="FGPRRKRKTBTB2RTDKDK" localSheetId="6">#REF!</definedName>
    <definedName name="FGPRRKRKTBTB2RTDKDK" localSheetId="9">#REF!</definedName>
    <definedName name="FGPRRKRKTBTB2RTDKDK" localSheetId="5">#REF!</definedName>
    <definedName name="FGPRRKRKTBTB2RTDKDK" localSheetId="8">#REF!</definedName>
    <definedName name="FGPRRKRKTBTB2RTDKDK" localSheetId="3">#REF!</definedName>
    <definedName name="FGPRRKRKTBTB2RTDKDK" localSheetId="2">#REF!</definedName>
    <definedName name="FGPRRKRKTBTB2RTDKDK">#REF!</definedName>
    <definedName name="FGPRTBTB1RTDKDK" localSheetId="13">#REF!</definedName>
    <definedName name="FGPRTBTB1RTDKDK" localSheetId="10">#REF!</definedName>
    <definedName name="FGPRTBTB1RTDKDK" localSheetId="12">#REF!</definedName>
    <definedName name="FGPRTBTB1RTDKDK" localSheetId="15">#REF!</definedName>
    <definedName name="FGPRTBTB1RTDKDK" localSheetId="11">#REF!</definedName>
    <definedName name="FGPRTBTB1RTDKDK" localSheetId="14">#REF!</definedName>
    <definedName name="FGPRTBTB1RTDKDK" localSheetId="7">#REF!</definedName>
    <definedName name="FGPRTBTB1RTDKDK" localSheetId="4">#REF!</definedName>
    <definedName name="FGPRTBTB1RTDKDK" localSheetId="6">#REF!</definedName>
    <definedName name="FGPRTBTB1RTDKDK" localSheetId="9">#REF!</definedName>
    <definedName name="FGPRTBTB1RTDKDK" localSheetId="5">#REF!</definedName>
    <definedName name="FGPRTBTB1RTDKDK" localSheetId="8">#REF!</definedName>
    <definedName name="FGPRTBTB1RTDKDK" localSheetId="3">#REF!</definedName>
    <definedName name="FGPRTBTB1RTDKDK" localSheetId="2">#REF!</definedName>
    <definedName name="FGPRTBTB1RTDKDK">#REF!</definedName>
    <definedName name="FGPRTBTB2RTDKDKGMR3C9RT">#REF!</definedName>
    <definedName name="FGR12C15TBTB1RTDKDK" localSheetId="13">#REF!</definedName>
    <definedName name="FGR12C15TBTB1RTDKDK" localSheetId="10">#REF!</definedName>
    <definedName name="FGR12C15TBTB1RTDKDK" localSheetId="12">#REF!</definedName>
    <definedName name="FGR12C15TBTB1RTDKDK" localSheetId="15">#REF!</definedName>
    <definedName name="FGR12C15TBTB1RTDKDK" localSheetId="11">#REF!</definedName>
    <definedName name="FGR12C15TBTB1RTDKDK" localSheetId="14">#REF!</definedName>
    <definedName name="FGR12C15TBTB1RTDKDK" localSheetId="7">#REF!</definedName>
    <definedName name="FGR12C15TBTB1RTDKDK" localSheetId="4">#REF!</definedName>
    <definedName name="FGR12C15TBTB1RTDKDK" localSheetId="6">#REF!</definedName>
    <definedName name="FGR12C15TBTB1RTDKDK" localSheetId="9">#REF!</definedName>
    <definedName name="FGR12C15TBTB1RTDKDK" localSheetId="5">#REF!</definedName>
    <definedName name="FGR12C15TBTB1RTDKDK" localSheetId="8">#REF!</definedName>
    <definedName name="FGR12C15TBTB1RTDKDK" localSheetId="3">#REF!</definedName>
    <definedName name="FGR12C15TBTB1RTDKDK" localSheetId="2">#REF!</definedName>
    <definedName name="FGR12C15TBTB1RTDKDK">#REF!</definedName>
    <definedName name="FGRC13TB0TB2TB0RTDK" localSheetId="13">#REF!</definedName>
    <definedName name="FGRC13TB0TB2TB0RTDK" localSheetId="10">#REF!</definedName>
    <definedName name="FGRC13TB0TB2TB0RTDK" localSheetId="12">#REF!</definedName>
    <definedName name="FGRC13TB0TB2TB0RTDK" localSheetId="15">#REF!</definedName>
    <definedName name="FGRC13TB0TB2TB0RTDK" localSheetId="11">#REF!</definedName>
    <definedName name="FGRC13TB0TB2TB0RTDK" localSheetId="14">#REF!</definedName>
    <definedName name="FGRC13TB0TB2TB0RTDK" localSheetId="7">#REF!</definedName>
    <definedName name="FGRC13TB0TB2TB0RTDK" localSheetId="4">#REF!</definedName>
    <definedName name="FGRC13TB0TB2TB0RTDK" localSheetId="6">#REF!</definedName>
    <definedName name="FGRC13TB0TB2TB0RTDK" localSheetId="9">#REF!</definedName>
    <definedName name="FGRC13TB0TB2TB0RTDK" localSheetId="5">#REF!</definedName>
    <definedName name="FGRC13TB0TB2TB0RTDK" localSheetId="8">#REF!</definedName>
    <definedName name="FGRC13TB0TB2TB0RTDK" localSheetId="3">#REF!</definedName>
    <definedName name="FGRC13TB0TB2TB0RTDK" localSheetId="2">#REF!</definedName>
    <definedName name="FGRC13TB0TB2TB0RTDK">#REF!</definedName>
    <definedName name="FGRC15TB0TB2TB0RTDKDK" localSheetId="13">#REF!</definedName>
    <definedName name="FGRC15TB0TB2TB0RTDKDK" localSheetId="10">#REF!</definedName>
    <definedName name="FGRC15TB0TB2TB0RTDKDK" localSheetId="12">#REF!</definedName>
    <definedName name="FGRC15TB0TB2TB0RTDKDK" localSheetId="15">#REF!</definedName>
    <definedName name="FGRC15TB0TB2TB0RTDKDK" localSheetId="11">#REF!</definedName>
    <definedName name="FGRC15TB0TB2TB0RTDKDK" localSheetId="14">#REF!</definedName>
    <definedName name="FGRC15TB0TB2TB0RTDKDK" localSheetId="7">#REF!</definedName>
    <definedName name="FGRC15TB0TB2TB0RTDKDK" localSheetId="4">#REF!</definedName>
    <definedName name="FGRC15TB0TB2TB0RTDKDK" localSheetId="6">#REF!</definedName>
    <definedName name="FGRC15TB0TB2TB0RTDKDK" localSheetId="9">#REF!</definedName>
    <definedName name="FGRC15TB0TB2TB0RTDKDK" localSheetId="5">#REF!</definedName>
    <definedName name="FGRC15TB0TB2TB0RTDKDK" localSheetId="8">#REF!</definedName>
    <definedName name="FGRC15TB0TB2TB0RTDKDK" localSheetId="3">#REF!</definedName>
    <definedName name="FGRC15TB0TB2TB0RTDKDK" localSheetId="2">#REF!</definedName>
    <definedName name="FGRC15TB0TB2TB0RTDKDK">#REF!</definedName>
    <definedName name="FGRKBS11TBTB2RT" localSheetId="13">#REF!</definedName>
    <definedName name="FGRKBS11TBTB2RT" localSheetId="10">#REF!</definedName>
    <definedName name="FGRKBS11TBTB2RT" localSheetId="12">#REF!</definedName>
    <definedName name="FGRKBS11TBTB2RT" localSheetId="15">#REF!</definedName>
    <definedName name="FGRKBS11TBTB2RT" localSheetId="11">#REF!</definedName>
    <definedName name="FGRKBS11TBTB2RT" localSheetId="14">#REF!</definedName>
    <definedName name="FGRKBS11TBTB2RT" localSheetId="7">#REF!</definedName>
    <definedName name="FGRKBS11TBTB2RT" localSheetId="4">#REF!</definedName>
    <definedName name="FGRKBS11TBTB2RT" localSheetId="6">#REF!</definedName>
    <definedName name="FGRKBS11TBTB2RT" localSheetId="9">#REF!</definedName>
    <definedName name="FGRKBS11TBTB2RT" localSheetId="5">#REF!</definedName>
    <definedName name="FGRKBS11TBTB2RT" localSheetId="8">#REF!</definedName>
    <definedName name="FGRKBS11TBTB2RT" localSheetId="3">#REF!</definedName>
    <definedName name="FGRKBS11TBTB2RT" localSheetId="2">#REF!</definedName>
    <definedName name="FGRKBS11TBTB2RT">#REF!</definedName>
    <definedName name="FGRKBS11TBTB3RTDKDK" localSheetId="13">#REF!</definedName>
    <definedName name="FGRKBS11TBTB3RTDKDK" localSheetId="10">#REF!</definedName>
    <definedName name="FGRKBS11TBTB3RTDKDK" localSheetId="12">#REF!</definedName>
    <definedName name="FGRKBS11TBTB3RTDKDK" localSheetId="15">#REF!</definedName>
    <definedName name="FGRKBS11TBTB3RTDKDK" localSheetId="11">#REF!</definedName>
    <definedName name="FGRKBS11TBTB3RTDKDK" localSheetId="14">#REF!</definedName>
    <definedName name="FGRKBS11TBTB3RTDKDK" localSheetId="7">#REF!</definedName>
    <definedName name="FGRKBS11TBTB3RTDKDK" localSheetId="4">#REF!</definedName>
    <definedName name="FGRKBS11TBTB3RTDKDK" localSheetId="6">#REF!</definedName>
    <definedName name="FGRKBS11TBTB3RTDKDK" localSheetId="9">#REF!</definedName>
    <definedName name="FGRKBS11TBTB3RTDKDK" localSheetId="5">#REF!</definedName>
    <definedName name="FGRKBS11TBTB3RTDKDK" localSheetId="8">#REF!</definedName>
    <definedName name="FGRKBS11TBTB3RTDKDK" localSheetId="3">#REF!</definedName>
    <definedName name="FGRKBS11TBTB3RTDKDK" localSheetId="2">#REF!</definedName>
    <definedName name="FGRKBS11TBTB3RTDKDK">#REF!</definedName>
    <definedName name="FGrkbs7tbtbsprt">#N/A</definedName>
    <definedName name="fgRKBS8TBTB3RT" localSheetId="13">#REF!</definedName>
    <definedName name="fgRKBS8TBTB3RT" localSheetId="10">#REF!</definedName>
    <definedName name="fgRKBS8TBTB3RT" localSheetId="12">#REF!</definedName>
    <definedName name="fgRKBS8TBTB3RT" localSheetId="15">#REF!</definedName>
    <definedName name="fgRKBS8TBTB3RT" localSheetId="11">#REF!</definedName>
    <definedName name="fgRKBS8TBTB3RT" localSheetId="14">#REF!</definedName>
    <definedName name="fgRKBS8TBTB3RT" localSheetId="7">#REF!</definedName>
    <definedName name="fgRKBS8TBTB3RT" localSheetId="4">#REF!</definedName>
    <definedName name="fgRKBS8TBTB3RT" localSheetId="6">#REF!</definedName>
    <definedName name="fgRKBS8TBTB3RT" localSheetId="9">#REF!</definedName>
    <definedName name="fgRKBS8TBTB3RT" localSheetId="5">#REF!</definedName>
    <definedName name="fgRKBS8TBTB3RT" localSheetId="8">#REF!</definedName>
    <definedName name="fgRKBS8TBTB3RT" localSheetId="3">#REF!</definedName>
    <definedName name="fgRKBS8TBTB3RT" localSheetId="2">#REF!</definedName>
    <definedName name="fgRKBS8TBTB3RT">#REF!</definedName>
    <definedName name="FGRKRKRKRKRKRKRKRKRKRKRKRKRKRKR">#N/A</definedName>
    <definedName name="FGRKRKRKRKRKRKRKRKRKRKRKRKRKTBT" localSheetId="3">#REF!</definedName>
    <definedName name="FGRKRKRKRKRKRKRKRKRKRKRKRKRKTBT" localSheetId="2">#REF!</definedName>
    <definedName name="FGRKRKRKRKRKRKRKRKRKRKRKRKRKTBT">#REF!</definedName>
    <definedName name="FGRKRKRKRKRKRKRKRKRKRKRKRKTBTB2">#N/A</definedName>
    <definedName name="FGRKRKRKRKRKRKRKRKRKRKRKTBTB1RT">#N/A</definedName>
    <definedName name="FGRKRKRKRKRKRKRKTBTB4RTDKDK" localSheetId="13">#REF!</definedName>
    <definedName name="FGRKRKRKRKRKRKRKTBTB4RTDKDK" localSheetId="10">#REF!</definedName>
    <definedName name="FGRKRKRKRKRKRKRKTBTB4RTDKDK" localSheetId="12">#REF!</definedName>
    <definedName name="FGRKRKRKRKRKRKRKTBTB4RTDKDK" localSheetId="15">#REF!</definedName>
    <definedName name="FGRKRKRKRKRKRKRKTBTB4RTDKDK" localSheetId="11">#REF!</definedName>
    <definedName name="FGRKRKRKRKRKRKRKTBTB4RTDKDK" localSheetId="14">#REF!</definedName>
    <definedName name="FGRKRKRKRKRKRKRKTBTB4RTDKDK" localSheetId="7">#REF!</definedName>
    <definedName name="FGRKRKRKRKRKRKRKTBTB4RTDKDK" localSheetId="4">#REF!</definedName>
    <definedName name="FGRKRKRKRKRKRKRKTBTB4RTDKDK" localSheetId="6">#REF!</definedName>
    <definedName name="FGRKRKRKRKRKRKRKTBTB4RTDKDK" localSheetId="9">#REF!</definedName>
    <definedName name="FGRKRKRKRKRKRKRKTBTB4RTDKDK" localSheetId="5">#REF!</definedName>
    <definedName name="FGRKRKRKRKRKRKRKTBTB4RTDKDK" localSheetId="8">#REF!</definedName>
    <definedName name="FGRKRKRKRKRKRKRKTBTB4RTDKDK" localSheetId="3">#REF!</definedName>
    <definedName name="FGRKRKRKRKRKRKRKTBTB4RTDKDK" localSheetId="2">#REF!</definedName>
    <definedName name="FGRKRKRKRKRKRKRKTBTB4RTDKDK">#REF!</definedName>
    <definedName name="fgRKRKRKRKRKTBTB2RTDKDK" localSheetId="13">#REF!</definedName>
    <definedName name="fgRKRKRKRKRKTBTB2RTDKDK" localSheetId="10">#REF!</definedName>
    <definedName name="fgRKRKRKRKRKTBTB2RTDKDK" localSheetId="12">#REF!</definedName>
    <definedName name="fgRKRKRKRKRKTBTB2RTDKDK" localSheetId="15">#REF!</definedName>
    <definedName name="fgRKRKRKRKRKTBTB2RTDKDK" localSheetId="11">#REF!</definedName>
    <definedName name="fgRKRKRKRKRKTBTB2RTDKDK" localSheetId="14">#REF!</definedName>
    <definedName name="fgRKRKRKRKRKTBTB2RTDKDK" localSheetId="7">#REF!</definedName>
    <definedName name="fgRKRKRKRKRKTBTB2RTDKDK" localSheetId="4">#REF!</definedName>
    <definedName name="fgRKRKRKRKRKTBTB2RTDKDK" localSheetId="6">#REF!</definedName>
    <definedName name="fgRKRKRKRKRKTBTB2RTDKDK" localSheetId="9">#REF!</definedName>
    <definedName name="fgRKRKRKRKRKTBTB2RTDKDK" localSheetId="5">#REF!</definedName>
    <definedName name="fgRKRKRKRKRKTBTB2RTDKDK" localSheetId="8">#REF!</definedName>
    <definedName name="fgRKRKRKRKRKTBTB2RTDKDK" localSheetId="3">#REF!</definedName>
    <definedName name="fgRKRKRKRKRKTBTB2RTDKDK" localSheetId="2">#REF!</definedName>
    <definedName name="fgRKRKRKRKRKTBTB2RTDKDK">#REF!</definedName>
    <definedName name="FGRKRKRKTBTB1RTDKDK" localSheetId="13">#REF!</definedName>
    <definedName name="FGRKRKRKTBTB1RTDKDK" localSheetId="10">#REF!</definedName>
    <definedName name="FGRKRKRKTBTB1RTDKDK" localSheetId="12">#REF!</definedName>
    <definedName name="FGRKRKRKTBTB1RTDKDK" localSheetId="15">#REF!</definedName>
    <definedName name="FGRKRKRKTBTB1RTDKDK" localSheetId="11">#REF!</definedName>
    <definedName name="FGRKRKRKTBTB1RTDKDK" localSheetId="14">#REF!</definedName>
    <definedName name="FGRKRKRKTBTB1RTDKDK" localSheetId="7">#REF!</definedName>
    <definedName name="FGRKRKRKTBTB1RTDKDK" localSheetId="4">#REF!</definedName>
    <definedName name="FGRKRKRKTBTB1RTDKDK" localSheetId="6">#REF!</definedName>
    <definedName name="FGRKRKRKTBTB1RTDKDK" localSheetId="9">#REF!</definedName>
    <definedName name="FGRKRKRKTBTB1RTDKDK" localSheetId="5">#REF!</definedName>
    <definedName name="FGRKRKRKTBTB1RTDKDK" localSheetId="8">#REF!</definedName>
    <definedName name="FGRKRKRKTBTB1RTDKDK" localSheetId="3">#REF!</definedName>
    <definedName name="FGRKRKRKTBTB1RTDKDK" localSheetId="2">#REF!</definedName>
    <definedName name="FGRKRKRKTBTB1RTDKDK">#REF!</definedName>
    <definedName name="FGRKRKTBTB3RTDKDK" localSheetId="13">#REF!</definedName>
    <definedName name="FGRKRKTBTB3RTDKDK" localSheetId="10">#REF!</definedName>
    <definedName name="FGRKRKTBTB3RTDKDK" localSheetId="12">#REF!</definedName>
    <definedName name="FGRKRKTBTB3RTDKDK" localSheetId="15">#REF!</definedName>
    <definedName name="FGRKRKTBTB3RTDKDK" localSheetId="11">#REF!</definedName>
    <definedName name="FGRKRKTBTB3RTDKDK" localSheetId="14">#REF!</definedName>
    <definedName name="FGRKRKTBTB3RTDKDK" localSheetId="7">#REF!</definedName>
    <definedName name="FGRKRKTBTB3RTDKDK" localSheetId="4">#REF!</definedName>
    <definedName name="FGRKRKTBTB3RTDKDK" localSheetId="6">#REF!</definedName>
    <definedName name="FGRKRKTBTB3RTDKDK" localSheetId="9">#REF!</definedName>
    <definedName name="FGRKRKTBTB3RTDKDK" localSheetId="5">#REF!</definedName>
    <definedName name="FGRKRKTBTB3RTDKDK" localSheetId="8">#REF!</definedName>
    <definedName name="FGRKRKTBTB3RTDKDK" localSheetId="3">#REF!</definedName>
    <definedName name="FGRKRKTBTB3RTDKDK" localSheetId="2">#REF!</definedName>
    <definedName name="FGRKRKTBTB3RTDKDK">#REF!</definedName>
    <definedName name="FGSDGSFDG" localSheetId="13">BlankMacro1</definedName>
    <definedName name="FGSDGSFDG" localSheetId="10">BlankMacro1</definedName>
    <definedName name="FGSDGSFDG" localSheetId="12">BlankMacro1</definedName>
    <definedName name="FGSDGSFDG" localSheetId="15">BlankMacro1</definedName>
    <definedName name="FGSDGSFDG" localSheetId="11">BlankMacro1</definedName>
    <definedName name="FGSDGSFDG" localSheetId="14">BlankMacro1</definedName>
    <definedName name="FGSDGSFDG" localSheetId="7">BlankMacro1</definedName>
    <definedName name="FGSDGSFDG" localSheetId="4">BlankMacro1</definedName>
    <definedName name="FGSDGSFDG" localSheetId="6">BlankMacro1</definedName>
    <definedName name="FGSDGSFDG" localSheetId="9">BlankMacro1</definedName>
    <definedName name="FGSDGSFDG" localSheetId="5">BlankMacro1</definedName>
    <definedName name="FGSDGSFDG" localSheetId="8">BlankMacro1</definedName>
    <definedName name="FGSDGSFDG" localSheetId="0">BlankMacro1</definedName>
    <definedName name="FGSDGSFDG" localSheetId="3">BlankMacro1</definedName>
    <definedName name="FGSDGSFDG" localSheetId="2">BlankMacro1</definedName>
    <definedName name="FGSDGSFDG" localSheetId="1">BlankMacro1</definedName>
    <definedName name="FGSDGSFDG">BlankMacro1</definedName>
    <definedName name="fgTBTB3RTDKDK" localSheetId="13">#REF!</definedName>
    <definedName name="fgTBTB3RTDKDK" localSheetId="10">#REF!</definedName>
    <definedName name="fgTBTB3RTDKDK" localSheetId="12">#REF!</definedName>
    <definedName name="fgTBTB3RTDKDK" localSheetId="15">#REF!</definedName>
    <definedName name="fgTBTB3RTDKDK" localSheetId="11">#REF!</definedName>
    <definedName name="fgTBTB3RTDKDK" localSheetId="14">#REF!</definedName>
    <definedName name="fgTBTB3RTDKDK" localSheetId="7">#REF!</definedName>
    <definedName name="fgTBTB3RTDKDK" localSheetId="4">#REF!</definedName>
    <definedName name="fgTBTB3RTDKDK" localSheetId="6">#REF!</definedName>
    <definedName name="fgTBTB3RTDKDK" localSheetId="9">#REF!</definedName>
    <definedName name="fgTBTB3RTDKDK" localSheetId="5">#REF!</definedName>
    <definedName name="fgTBTB3RTDKDK" localSheetId="8">#REF!</definedName>
    <definedName name="fgTBTB3RTDKDK" localSheetId="3">#REF!</definedName>
    <definedName name="fgTBTB3RTDKDK" localSheetId="2">#REF!</definedName>
    <definedName name="fgTBTB3RTDKDK">#REF!</definedName>
    <definedName name="fgTBTB4RTDKDK" localSheetId="13">#REF!</definedName>
    <definedName name="fgTBTB4RTDKDK" localSheetId="10">#REF!</definedName>
    <definedName name="fgTBTB4RTDKDK" localSheetId="12">#REF!</definedName>
    <definedName name="fgTBTB4RTDKDK" localSheetId="15">#REF!</definedName>
    <definedName name="fgTBTB4RTDKDK" localSheetId="11">#REF!</definedName>
    <definedName name="fgTBTB4RTDKDK" localSheetId="14">#REF!</definedName>
    <definedName name="fgTBTB4RTDKDK" localSheetId="7">#REF!</definedName>
    <definedName name="fgTBTB4RTDKDK" localSheetId="4">#REF!</definedName>
    <definedName name="fgTBTB4RTDKDK" localSheetId="6">#REF!</definedName>
    <definedName name="fgTBTB4RTDKDK" localSheetId="9">#REF!</definedName>
    <definedName name="fgTBTB4RTDKDK" localSheetId="5">#REF!</definedName>
    <definedName name="fgTBTB4RTDKDK" localSheetId="8">#REF!</definedName>
    <definedName name="fgTBTB4RTDKDK" localSheetId="3">#REF!</definedName>
    <definedName name="fgTBTB4RTDKDK" localSheetId="2">#REF!</definedName>
    <definedName name="fgTBTB4RTDKDK">#REF!</definedName>
    <definedName name="FGtbtbspspsprtdkdk">#REF!</definedName>
    <definedName name="FH" localSheetId="13" hidden="1">{#N/A,#N/A,FALSE,"단축1";#N/A,#N/A,FALSE,"단축2";#N/A,#N/A,FALSE,"단축3";#N/A,#N/A,FALSE,"장축";#N/A,#N/A,FALSE,"4WD"}</definedName>
    <definedName name="FH" localSheetId="10" hidden="1">{#N/A,#N/A,FALSE,"단축1";#N/A,#N/A,FALSE,"단축2";#N/A,#N/A,FALSE,"단축3";#N/A,#N/A,FALSE,"장축";#N/A,#N/A,FALSE,"4WD"}</definedName>
    <definedName name="FH" localSheetId="12" hidden="1">{#N/A,#N/A,FALSE,"단축1";#N/A,#N/A,FALSE,"단축2";#N/A,#N/A,FALSE,"단축3";#N/A,#N/A,FALSE,"장축";#N/A,#N/A,FALSE,"4WD"}</definedName>
    <definedName name="FH" localSheetId="15" hidden="1">{#N/A,#N/A,FALSE,"단축1";#N/A,#N/A,FALSE,"단축2";#N/A,#N/A,FALSE,"단축3";#N/A,#N/A,FALSE,"장축";#N/A,#N/A,FALSE,"4WD"}</definedName>
    <definedName name="FH" localSheetId="11" hidden="1">{#N/A,#N/A,FALSE,"단축1";#N/A,#N/A,FALSE,"단축2";#N/A,#N/A,FALSE,"단축3";#N/A,#N/A,FALSE,"장축";#N/A,#N/A,FALSE,"4WD"}</definedName>
    <definedName name="FH" localSheetId="14" hidden="1">{#N/A,#N/A,FALSE,"단축1";#N/A,#N/A,FALSE,"단축2";#N/A,#N/A,FALSE,"단축3";#N/A,#N/A,FALSE,"장축";#N/A,#N/A,FALSE,"4WD"}</definedName>
    <definedName name="FH" localSheetId="7" hidden="1">{#N/A,#N/A,FALSE,"단축1";#N/A,#N/A,FALSE,"단축2";#N/A,#N/A,FALSE,"단축3";#N/A,#N/A,FALSE,"장축";#N/A,#N/A,FALSE,"4WD"}</definedName>
    <definedName name="FH" localSheetId="4" hidden="1">{#N/A,#N/A,FALSE,"단축1";#N/A,#N/A,FALSE,"단축2";#N/A,#N/A,FALSE,"단축3";#N/A,#N/A,FALSE,"장축";#N/A,#N/A,FALSE,"4WD"}</definedName>
    <definedName name="FH" localSheetId="6" hidden="1">{#N/A,#N/A,FALSE,"단축1";#N/A,#N/A,FALSE,"단축2";#N/A,#N/A,FALSE,"단축3";#N/A,#N/A,FALSE,"장축";#N/A,#N/A,FALSE,"4WD"}</definedName>
    <definedName name="FH" localSheetId="9" hidden="1">{#N/A,#N/A,FALSE,"단축1";#N/A,#N/A,FALSE,"단축2";#N/A,#N/A,FALSE,"단축3";#N/A,#N/A,FALSE,"장축";#N/A,#N/A,FALSE,"4WD"}</definedName>
    <definedName name="FH" localSheetId="5" hidden="1">{#N/A,#N/A,FALSE,"단축1";#N/A,#N/A,FALSE,"단축2";#N/A,#N/A,FALSE,"단축3";#N/A,#N/A,FALSE,"장축";#N/A,#N/A,FALSE,"4WD"}</definedName>
    <definedName name="FH" localSheetId="8" hidden="1">{#N/A,#N/A,FALSE,"단축1";#N/A,#N/A,FALSE,"단축2";#N/A,#N/A,FALSE,"단축3";#N/A,#N/A,FALSE,"장축";#N/A,#N/A,FALSE,"4WD"}</definedName>
    <definedName name="FH" localSheetId="3" hidden="1">{#N/A,#N/A,FALSE,"단축1";#N/A,#N/A,FALSE,"단축2";#N/A,#N/A,FALSE,"단축3";#N/A,#N/A,FALSE,"장축";#N/A,#N/A,FALSE,"4WD"}</definedName>
    <definedName name="FH" localSheetId="2" hidden="1">{#N/A,#N/A,FALSE,"단축1";#N/A,#N/A,FALSE,"단축2";#N/A,#N/A,FALSE,"단축3";#N/A,#N/A,FALSE,"장축";#N/A,#N/A,FALSE,"4WD"}</definedName>
    <definedName name="FH" localSheetId="1" hidden="1">{#N/A,#N/A,FALSE,"단축1";#N/A,#N/A,FALSE,"단축2";#N/A,#N/A,FALSE,"단축3";#N/A,#N/A,FALSE,"장축";#N/A,#N/A,FALSE,"4WD"}</definedName>
    <definedName name="FH" hidden="1">{#N/A,#N/A,FALSE,"단축1";#N/A,#N/A,FALSE,"단축2";#N/A,#N/A,FALSE,"단축3";#N/A,#N/A,FALSE,"장축";#N/A,#N/A,FALSE,"4WD"}</definedName>
    <definedName name="fhdzhdzht" localSheetId="13">BlankMacro1</definedName>
    <definedName name="fhdzhdzht" localSheetId="10">BlankMacro1</definedName>
    <definedName name="fhdzhdzht" localSheetId="12">BlankMacro1</definedName>
    <definedName name="fhdzhdzht" localSheetId="15">BlankMacro1</definedName>
    <definedName name="fhdzhdzht" localSheetId="11">BlankMacro1</definedName>
    <definedName name="fhdzhdzht" localSheetId="14">BlankMacro1</definedName>
    <definedName name="fhdzhdzht" localSheetId="7">BlankMacro1</definedName>
    <definedName name="fhdzhdzht" localSheetId="4">BlankMacro1</definedName>
    <definedName name="fhdzhdzht" localSheetId="6">BlankMacro1</definedName>
    <definedName name="fhdzhdzht" localSheetId="9">BlankMacro1</definedName>
    <definedName name="fhdzhdzht" localSheetId="5">BlankMacro1</definedName>
    <definedName name="fhdzhdzht" localSheetId="8">BlankMacro1</definedName>
    <definedName name="fhdzhdzht" localSheetId="0">BlankMacro1</definedName>
    <definedName name="fhdzhdzht" localSheetId="3">BlankMacro1</definedName>
    <definedName name="fhdzhdzht" localSheetId="2">BlankMacro1</definedName>
    <definedName name="fhdzhdzht" localSheetId="1">BlankMacro1</definedName>
    <definedName name="fhdzhdzht">BlankMacro1</definedName>
    <definedName name="FHSDHH" localSheetId="13">BlankMacro1</definedName>
    <definedName name="FHSDHH" localSheetId="10">BlankMacro1</definedName>
    <definedName name="FHSDHH" localSheetId="12">BlankMacro1</definedName>
    <definedName name="FHSDHH" localSheetId="15">BlankMacro1</definedName>
    <definedName name="FHSDHH" localSheetId="11">BlankMacro1</definedName>
    <definedName name="FHSDHH" localSheetId="14">BlankMacro1</definedName>
    <definedName name="FHSDHH" localSheetId="7">BlankMacro1</definedName>
    <definedName name="FHSDHH" localSheetId="4">BlankMacro1</definedName>
    <definedName name="FHSDHH" localSheetId="6">BlankMacro1</definedName>
    <definedName name="FHSDHH" localSheetId="9">BlankMacro1</definedName>
    <definedName name="FHSDHH" localSheetId="5">BlankMacro1</definedName>
    <definedName name="FHSDHH" localSheetId="8">BlankMacro1</definedName>
    <definedName name="FHSDHH" localSheetId="0">BlankMacro1</definedName>
    <definedName name="FHSDHH" localSheetId="3">BlankMacro1</definedName>
    <definedName name="FHSDHH" localSheetId="2">BlankMacro1</definedName>
    <definedName name="FHSDHH" localSheetId="1">BlankMacro1</definedName>
    <definedName name="FHSDHH">BlankMacro1</definedName>
    <definedName name="Fi" localSheetId="3">#REF!</definedName>
    <definedName name="Fi" localSheetId="2">#REF!</definedName>
    <definedName name="Fi">#REF!</definedName>
    <definedName name="fixedassets">#REF!</definedName>
    <definedName name="FJD" localSheetId="13" hidden="1">{#N/A,#N/A,FALSE,"단축1";#N/A,#N/A,FALSE,"단축2";#N/A,#N/A,FALSE,"단축3";#N/A,#N/A,FALSE,"장축";#N/A,#N/A,FALSE,"4WD"}</definedName>
    <definedName name="FJD" localSheetId="10" hidden="1">{#N/A,#N/A,FALSE,"단축1";#N/A,#N/A,FALSE,"단축2";#N/A,#N/A,FALSE,"단축3";#N/A,#N/A,FALSE,"장축";#N/A,#N/A,FALSE,"4WD"}</definedName>
    <definedName name="FJD" localSheetId="12" hidden="1">{#N/A,#N/A,FALSE,"단축1";#N/A,#N/A,FALSE,"단축2";#N/A,#N/A,FALSE,"단축3";#N/A,#N/A,FALSE,"장축";#N/A,#N/A,FALSE,"4WD"}</definedName>
    <definedName name="FJD" localSheetId="15" hidden="1">{#N/A,#N/A,FALSE,"단축1";#N/A,#N/A,FALSE,"단축2";#N/A,#N/A,FALSE,"단축3";#N/A,#N/A,FALSE,"장축";#N/A,#N/A,FALSE,"4WD"}</definedName>
    <definedName name="FJD" localSheetId="11" hidden="1">{#N/A,#N/A,FALSE,"단축1";#N/A,#N/A,FALSE,"단축2";#N/A,#N/A,FALSE,"단축3";#N/A,#N/A,FALSE,"장축";#N/A,#N/A,FALSE,"4WD"}</definedName>
    <definedName name="FJD" localSheetId="14" hidden="1">{#N/A,#N/A,FALSE,"단축1";#N/A,#N/A,FALSE,"단축2";#N/A,#N/A,FALSE,"단축3";#N/A,#N/A,FALSE,"장축";#N/A,#N/A,FALSE,"4WD"}</definedName>
    <definedName name="FJD" localSheetId="7" hidden="1">{#N/A,#N/A,FALSE,"단축1";#N/A,#N/A,FALSE,"단축2";#N/A,#N/A,FALSE,"단축3";#N/A,#N/A,FALSE,"장축";#N/A,#N/A,FALSE,"4WD"}</definedName>
    <definedName name="FJD" localSheetId="4" hidden="1">{#N/A,#N/A,FALSE,"단축1";#N/A,#N/A,FALSE,"단축2";#N/A,#N/A,FALSE,"단축3";#N/A,#N/A,FALSE,"장축";#N/A,#N/A,FALSE,"4WD"}</definedName>
    <definedName name="FJD" localSheetId="6" hidden="1">{#N/A,#N/A,FALSE,"단축1";#N/A,#N/A,FALSE,"단축2";#N/A,#N/A,FALSE,"단축3";#N/A,#N/A,FALSE,"장축";#N/A,#N/A,FALSE,"4WD"}</definedName>
    <definedName name="FJD" localSheetId="9" hidden="1">{#N/A,#N/A,FALSE,"단축1";#N/A,#N/A,FALSE,"단축2";#N/A,#N/A,FALSE,"단축3";#N/A,#N/A,FALSE,"장축";#N/A,#N/A,FALSE,"4WD"}</definedName>
    <definedName name="FJD" localSheetId="5" hidden="1">{#N/A,#N/A,FALSE,"단축1";#N/A,#N/A,FALSE,"단축2";#N/A,#N/A,FALSE,"단축3";#N/A,#N/A,FALSE,"장축";#N/A,#N/A,FALSE,"4WD"}</definedName>
    <definedName name="FJD" localSheetId="8" hidden="1">{#N/A,#N/A,FALSE,"단축1";#N/A,#N/A,FALSE,"단축2";#N/A,#N/A,FALSE,"단축3";#N/A,#N/A,FALSE,"장축";#N/A,#N/A,FALSE,"4WD"}</definedName>
    <definedName name="FJD" localSheetId="3" hidden="1">{#N/A,#N/A,FALSE,"단축1";#N/A,#N/A,FALSE,"단축2";#N/A,#N/A,FALSE,"단축3";#N/A,#N/A,FALSE,"장축";#N/A,#N/A,FALSE,"4WD"}</definedName>
    <definedName name="FJD" localSheetId="2" hidden="1">{#N/A,#N/A,FALSE,"단축1";#N/A,#N/A,FALSE,"단축2";#N/A,#N/A,FALSE,"단축3";#N/A,#N/A,FALSE,"장축";#N/A,#N/A,FALSE,"4WD"}</definedName>
    <definedName name="FJD" localSheetId="1" hidden="1">{#N/A,#N/A,FALSE,"단축1";#N/A,#N/A,FALSE,"단축2";#N/A,#N/A,FALSE,"단축3";#N/A,#N/A,FALSE,"장축";#N/A,#N/A,FALSE,"4WD"}</definedName>
    <definedName name="FJD" hidden="1">{#N/A,#N/A,FALSE,"단축1";#N/A,#N/A,FALSE,"단축2";#N/A,#N/A,FALSE,"단축3";#N/A,#N/A,FALSE,"장축";#N/A,#N/A,FALSE,"4WD"}</definedName>
    <definedName name="FJFJ" localSheetId="13" hidden="1">{#N/A,#N/A,FALSE,"단축1";#N/A,#N/A,FALSE,"단축2";#N/A,#N/A,FALSE,"단축3";#N/A,#N/A,FALSE,"장축";#N/A,#N/A,FALSE,"4WD"}</definedName>
    <definedName name="FJFJ" localSheetId="10" hidden="1">{#N/A,#N/A,FALSE,"단축1";#N/A,#N/A,FALSE,"단축2";#N/A,#N/A,FALSE,"단축3";#N/A,#N/A,FALSE,"장축";#N/A,#N/A,FALSE,"4WD"}</definedName>
    <definedName name="FJFJ" localSheetId="12" hidden="1">{#N/A,#N/A,FALSE,"단축1";#N/A,#N/A,FALSE,"단축2";#N/A,#N/A,FALSE,"단축3";#N/A,#N/A,FALSE,"장축";#N/A,#N/A,FALSE,"4WD"}</definedName>
    <definedName name="FJFJ" localSheetId="15" hidden="1">{#N/A,#N/A,FALSE,"단축1";#N/A,#N/A,FALSE,"단축2";#N/A,#N/A,FALSE,"단축3";#N/A,#N/A,FALSE,"장축";#N/A,#N/A,FALSE,"4WD"}</definedName>
    <definedName name="FJFJ" localSheetId="11" hidden="1">{#N/A,#N/A,FALSE,"단축1";#N/A,#N/A,FALSE,"단축2";#N/A,#N/A,FALSE,"단축3";#N/A,#N/A,FALSE,"장축";#N/A,#N/A,FALSE,"4WD"}</definedName>
    <definedName name="FJFJ" localSheetId="14" hidden="1">{#N/A,#N/A,FALSE,"단축1";#N/A,#N/A,FALSE,"단축2";#N/A,#N/A,FALSE,"단축3";#N/A,#N/A,FALSE,"장축";#N/A,#N/A,FALSE,"4WD"}</definedName>
    <definedName name="FJFJ" localSheetId="7" hidden="1">{#N/A,#N/A,FALSE,"단축1";#N/A,#N/A,FALSE,"단축2";#N/A,#N/A,FALSE,"단축3";#N/A,#N/A,FALSE,"장축";#N/A,#N/A,FALSE,"4WD"}</definedName>
    <definedName name="FJFJ" localSheetId="4" hidden="1">{#N/A,#N/A,FALSE,"단축1";#N/A,#N/A,FALSE,"단축2";#N/A,#N/A,FALSE,"단축3";#N/A,#N/A,FALSE,"장축";#N/A,#N/A,FALSE,"4WD"}</definedName>
    <definedName name="FJFJ" localSheetId="6" hidden="1">{#N/A,#N/A,FALSE,"단축1";#N/A,#N/A,FALSE,"단축2";#N/A,#N/A,FALSE,"단축3";#N/A,#N/A,FALSE,"장축";#N/A,#N/A,FALSE,"4WD"}</definedName>
    <definedName name="FJFJ" localSheetId="9" hidden="1">{#N/A,#N/A,FALSE,"단축1";#N/A,#N/A,FALSE,"단축2";#N/A,#N/A,FALSE,"단축3";#N/A,#N/A,FALSE,"장축";#N/A,#N/A,FALSE,"4WD"}</definedName>
    <definedName name="FJFJ" localSheetId="5" hidden="1">{#N/A,#N/A,FALSE,"단축1";#N/A,#N/A,FALSE,"단축2";#N/A,#N/A,FALSE,"단축3";#N/A,#N/A,FALSE,"장축";#N/A,#N/A,FALSE,"4WD"}</definedName>
    <definedName name="FJFJ" localSheetId="8" hidden="1">{#N/A,#N/A,FALSE,"단축1";#N/A,#N/A,FALSE,"단축2";#N/A,#N/A,FALSE,"단축3";#N/A,#N/A,FALSE,"장축";#N/A,#N/A,FALSE,"4WD"}</definedName>
    <definedName name="FJFJ" localSheetId="3"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hidden="1">{#N/A,#N/A,FALSE,"단축1";#N/A,#N/A,FALSE,"단축2";#N/A,#N/A,FALSE,"단축3";#N/A,#N/A,FALSE,"장축";#N/A,#N/A,FALSE,"4WD"}</definedName>
    <definedName name="FLEXIBLE.T.L" localSheetId="13" hidden="1">{#N/A,#N/A,FALSE,"단축1";#N/A,#N/A,FALSE,"단축2";#N/A,#N/A,FALSE,"단축3";#N/A,#N/A,FALSE,"장축";#N/A,#N/A,FALSE,"4WD"}</definedName>
    <definedName name="FLEXIBLE.T.L" localSheetId="10" hidden="1">{#N/A,#N/A,FALSE,"단축1";#N/A,#N/A,FALSE,"단축2";#N/A,#N/A,FALSE,"단축3";#N/A,#N/A,FALSE,"장축";#N/A,#N/A,FALSE,"4WD"}</definedName>
    <definedName name="FLEXIBLE.T.L" localSheetId="12" hidden="1">{#N/A,#N/A,FALSE,"단축1";#N/A,#N/A,FALSE,"단축2";#N/A,#N/A,FALSE,"단축3";#N/A,#N/A,FALSE,"장축";#N/A,#N/A,FALSE,"4WD"}</definedName>
    <definedName name="FLEXIBLE.T.L" localSheetId="15" hidden="1">{#N/A,#N/A,FALSE,"단축1";#N/A,#N/A,FALSE,"단축2";#N/A,#N/A,FALSE,"단축3";#N/A,#N/A,FALSE,"장축";#N/A,#N/A,FALSE,"4WD"}</definedName>
    <definedName name="FLEXIBLE.T.L" localSheetId="11" hidden="1">{#N/A,#N/A,FALSE,"단축1";#N/A,#N/A,FALSE,"단축2";#N/A,#N/A,FALSE,"단축3";#N/A,#N/A,FALSE,"장축";#N/A,#N/A,FALSE,"4WD"}</definedName>
    <definedName name="FLEXIBLE.T.L" localSheetId="14" hidden="1">{#N/A,#N/A,FALSE,"단축1";#N/A,#N/A,FALSE,"단축2";#N/A,#N/A,FALSE,"단축3";#N/A,#N/A,FALSE,"장축";#N/A,#N/A,FALSE,"4WD"}</definedName>
    <definedName name="FLEXIBLE.T.L" localSheetId="7" hidden="1">{#N/A,#N/A,FALSE,"단축1";#N/A,#N/A,FALSE,"단축2";#N/A,#N/A,FALSE,"단축3";#N/A,#N/A,FALSE,"장축";#N/A,#N/A,FALSE,"4WD"}</definedName>
    <definedName name="FLEXIBLE.T.L" localSheetId="4" hidden="1">{#N/A,#N/A,FALSE,"단축1";#N/A,#N/A,FALSE,"단축2";#N/A,#N/A,FALSE,"단축3";#N/A,#N/A,FALSE,"장축";#N/A,#N/A,FALSE,"4WD"}</definedName>
    <definedName name="FLEXIBLE.T.L" localSheetId="6" hidden="1">{#N/A,#N/A,FALSE,"단축1";#N/A,#N/A,FALSE,"단축2";#N/A,#N/A,FALSE,"단축3";#N/A,#N/A,FALSE,"장축";#N/A,#N/A,FALSE,"4WD"}</definedName>
    <definedName name="FLEXIBLE.T.L" localSheetId="9" hidden="1">{#N/A,#N/A,FALSE,"단축1";#N/A,#N/A,FALSE,"단축2";#N/A,#N/A,FALSE,"단축3";#N/A,#N/A,FALSE,"장축";#N/A,#N/A,FALSE,"4WD"}</definedName>
    <definedName name="FLEXIBLE.T.L" localSheetId="5" hidden="1">{#N/A,#N/A,FALSE,"단축1";#N/A,#N/A,FALSE,"단축2";#N/A,#N/A,FALSE,"단축3";#N/A,#N/A,FALSE,"장축";#N/A,#N/A,FALSE,"4WD"}</definedName>
    <definedName name="FLEXIBLE.T.L" localSheetId="8" hidden="1">{#N/A,#N/A,FALSE,"단축1";#N/A,#N/A,FALSE,"단축2";#N/A,#N/A,FALSE,"단축3";#N/A,#N/A,FALSE,"장축";#N/A,#N/A,FALSE,"4WD"}</definedName>
    <definedName name="FLEXIBLE.T.L" localSheetId="3" hidden="1">{#N/A,#N/A,FALSE,"단축1";#N/A,#N/A,FALSE,"단축2";#N/A,#N/A,FALSE,"단축3";#N/A,#N/A,FALSE,"장축";#N/A,#N/A,FALSE,"4WD"}</definedName>
    <definedName name="FLEXIBLE.T.L" localSheetId="2" hidden="1">{#N/A,#N/A,FALSE,"단축1";#N/A,#N/A,FALSE,"단축2";#N/A,#N/A,FALSE,"단축3";#N/A,#N/A,FALSE,"장축";#N/A,#N/A,FALSE,"4WD"}</definedName>
    <definedName name="FLEXIBLE.T.L" localSheetId="1" hidden="1">{#N/A,#N/A,FALSE,"단축1";#N/A,#N/A,FALSE,"단축2";#N/A,#N/A,FALSE,"단축3";#N/A,#N/A,FALSE,"장축";#N/A,#N/A,FALSE,"4WD"}</definedName>
    <definedName name="FLEXIBLE.T.L" hidden="1">{#N/A,#N/A,FALSE,"단축1";#N/A,#N/A,FALSE,"단축2";#N/A,#N/A,FALSE,"단축3";#N/A,#N/A,FALSE,"장축";#N/A,#N/A,FALSE,"4WD"}</definedName>
    <definedName name="FMEA" localSheetId="13" hidden="1">{#N/A,#N/A,FALSE,"단축1";#N/A,#N/A,FALSE,"단축2";#N/A,#N/A,FALSE,"단축3";#N/A,#N/A,FALSE,"장축";#N/A,#N/A,FALSE,"4WD"}</definedName>
    <definedName name="FMEA" localSheetId="10" hidden="1">{#N/A,#N/A,FALSE,"단축1";#N/A,#N/A,FALSE,"단축2";#N/A,#N/A,FALSE,"단축3";#N/A,#N/A,FALSE,"장축";#N/A,#N/A,FALSE,"4WD"}</definedName>
    <definedName name="FMEA" localSheetId="12" hidden="1">{#N/A,#N/A,FALSE,"단축1";#N/A,#N/A,FALSE,"단축2";#N/A,#N/A,FALSE,"단축3";#N/A,#N/A,FALSE,"장축";#N/A,#N/A,FALSE,"4WD"}</definedName>
    <definedName name="FMEA" localSheetId="15" hidden="1">{#N/A,#N/A,FALSE,"단축1";#N/A,#N/A,FALSE,"단축2";#N/A,#N/A,FALSE,"단축3";#N/A,#N/A,FALSE,"장축";#N/A,#N/A,FALSE,"4WD"}</definedName>
    <definedName name="FMEA" localSheetId="11" hidden="1">{#N/A,#N/A,FALSE,"단축1";#N/A,#N/A,FALSE,"단축2";#N/A,#N/A,FALSE,"단축3";#N/A,#N/A,FALSE,"장축";#N/A,#N/A,FALSE,"4WD"}</definedName>
    <definedName name="FMEA" localSheetId="14" hidden="1">{#N/A,#N/A,FALSE,"단축1";#N/A,#N/A,FALSE,"단축2";#N/A,#N/A,FALSE,"단축3";#N/A,#N/A,FALSE,"장축";#N/A,#N/A,FALSE,"4WD"}</definedName>
    <definedName name="FMEA" localSheetId="7" hidden="1">{#N/A,#N/A,FALSE,"단축1";#N/A,#N/A,FALSE,"단축2";#N/A,#N/A,FALSE,"단축3";#N/A,#N/A,FALSE,"장축";#N/A,#N/A,FALSE,"4WD"}</definedName>
    <definedName name="FMEA" localSheetId="4" hidden="1">{#N/A,#N/A,FALSE,"단축1";#N/A,#N/A,FALSE,"단축2";#N/A,#N/A,FALSE,"단축3";#N/A,#N/A,FALSE,"장축";#N/A,#N/A,FALSE,"4WD"}</definedName>
    <definedName name="FMEA" localSheetId="6" hidden="1">{#N/A,#N/A,FALSE,"단축1";#N/A,#N/A,FALSE,"단축2";#N/A,#N/A,FALSE,"단축3";#N/A,#N/A,FALSE,"장축";#N/A,#N/A,FALSE,"4WD"}</definedName>
    <definedName name="FMEA" localSheetId="9" hidden="1">{#N/A,#N/A,FALSE,"단축1";#N/A,#N/A,FALSE,"단축2";#N/A,#N/A,FALSE,"단축3";#N/A,#N/A,FALSE,"장축";#N/A,#N/A,FALSE,"4WD"}</definedName>
    <definedName name="FMEA" localSheetId="5" hidden="1">{#N/A,#N/A,FALSE,"단축1";#N/A,#N/A,FALSE,"단축2";#N/A,#N/A,FALSE,"단축3";#N/A,#N/A,FALSE,"장축";#N/A,#N/A,FALSE,"4WD"}</definedName>
    <definedName name="FMEA" localSheetId="8" hidden="1">{#N/A,#N/A,FALSE,"단축1";#N/A,#N/A,FALSE,"단축2";#N/A,#N/A,FALSE,"단축3";#N/A,#N/A,FALSE,"장축";#N/A,#N/A,FALSE,"4WD"}</definedName>
    <definedName name="FMEA" localSheetId="3" hidden="1">{#N/A,#N/A,FALSE,"단축1";#N/A,#N/A,FALSE,"단축2";#N/A,#N/A,FALSE,"단축3";#N/A,#N/A,FALSE,"장축";#N/A,#N/A,FALSE,"4WD"}</definedName>
    <definedName name="FMEA" localSheetId="2" hidden="1">{#N/A,#N/A,FALSE,"단축1";#N/A,#N/A,FALSE,"단축2";#N/A,#N/A,FALSE,"단축3";#N/A,#N/A,FALSE,"장축";#N/A,#N/A,FALSE,"4WD"}</definedName>
    <definedName name="FMEA" localSheetId="1" hidden="1">{#N/A,#N/A,FALSE,"단축1";#N/A,#N/A,FALSE,"단축2";#N/A,#N/A,FALSE,"단축3";#N/A,#N/A,FALSE,"장축";#N/A,#N/A,FALSE,"4WD"}</definedName>
    <definedName name="FMEA" hidden="1">{#N/A,#N/A,FALSE,"단축1";#N/A,#N/A,FALSE,"단축2";#N/A,#N/A,FALSE,"단축3";#N/A,#N/A,FALSE,"장축";#N/A,#N/A,FALSE,"4WD"}</definedName>
    <definedName name="FMEA양식갑" localSheetId="13" hidden="1">{#N/A,#N/A,FALSE,"단축1";#N/A,#N/A,FALSE,"단축2";#N/A,#N/A,FALSE,"단축3";#N/A,#N/A,FALSE,"장축";#N/A,#N/A,FALSE,"4WD"}</definedName>
    <definedName name="FMEA양식갑" localSheetId="10" hidden="1">{#N/A,#N/A,FALSE,"단축1";#N/A,#N/A,FALSE,"단축2";#N/A,#N/A,FALSE,"단축3";#N/A,#N/A,FALSE,"장축";#N/A,#N/A,FALSE,"4WD"}</definedName>
    <definedName name="FMEA양식갑" localSheetId="12" hidden="1">{#N/A,#N/A,FALSE,"단축1";#N/A,#N/A,FALSE,"단축2";#N/A,#N/A,FALSE,"단축3";#N/A,#N/A,FALSE,"장축";#N/A,#N/A,FALSE,"4WD"}</definedName>
    <definedName name="FMEA양식갑" localSheetId="15" hidden="1">{#N/A,#N/A,FALSE,"단축1";#N/A,#N/A,FALSE,"단축2";#N/A,#N/A,FALSE,"단축3";#N/A,#N/A,FALSE,"장축";#N/A,#N/A,FALSE,"4WD"}</definedName>
    <definedName name="FMEA양식갑" localSheetId="11" hidden="1">{#N/A,#N/A,FALSE,"단축1";#N/A,#N/A,FALSE,"단축2";#N/A,#N/A,FALSE,"단축3";#N/A,#N/A,FALSE,"장축";#N/A,#N/A,FALSE,"4WD"}</definedName>
    <definedName name="FMEA양식갑" localSheetId="14" hidden="1">{#N/A,#N/A,FALSE,"단축1";#N/A,#N/A,FALSE,"단축2";#N/A,#N/A,FALSE,"단축3";#N/A,#N/A,FALSE,"장축";#N/A,#N/A,FALSE,"4WD"}</definedName>
    <definedName name="FMEA양식갑" localSheetId="7" hidden="1">{#N/A,#N/A,FALSE,"단축1";#N/A,#N/A,FALSE,"단축2";#N/A,#N/A,FALSE,"단축3";#N/A,#N/A,FALSE,"장축";#N/A,#N/A,FALSE,"4WD"}</definedName>
    <definedName name="FMEA양식갑" localSheetId="4" hidden="1">{#N/A,#N/A,FALSE,"단축1";#N/A,#N/A,FALSE,"단축2";#N/A,#N/A,FALSE,"단축3";#N/A,#N/A,FALSE,"장축";#N/A,#N/A,FALSE,"4WD"}</definedName>
    <definedName name="FMEA양식갑" localSheetId="6" hidden="1">{#N/A,#N/A,FALSE,"단축1";#N/A,#N/A,FALSE,"단축2";#N/A,#N/A,FALSE,"단축3";#N/A,#N/A,FALSE,"장축";#N/A,#N/A,FALSE,"4WD"}</definedName>
    <definedName name="FMEA양식갑" localSheetId="9" hidden="1">{#N/A,#N/A,FALSE,"단축1";#N/A,#N/A,FALSE,"단축2";#N/A,#N/A,FALSE,"단축3";#N/A,#N/A,FALSE,"장축";#N/A,#N/A,FALSE,"4WD"}</definedName>
    <definedName name="FMEA양식갑" localSheetId="5" hidden="1">{#N/A,#N/A,FALSE,"단축1";#N/A,#N/A,FALSE,"단축2";#N/A,#N/A,FALSE,"단축3";#N/A,#N/A,FALSE,"장축";#N/A,#N/A,FALSE,"4WD"}</definedName>
    <definedName name="FMEA양식갑" localSheetId="8" hidden="1">{#N/A,#N/A,FALSE,"단축1";#N/A,#N/A,FALSE,"단축2";#N/A,#N/A,FALSE,"단축3";#N/A,#N/A,FALSE,"장축";#N/A,#N/A,FALSE,"4WD"}</definedName>
    <definedName name="FMEA양식갑" localSheetId="3" hidden="1">{#N/A,#N/A,FALSE,"단축1";#N/A,#N/A,FALSE,"단축2";#N/A,#N/A,FALSE,"단축3";#N/A,#N/A,FALSE,"장축";#N/A,#N/A,FALSE,"4WD"}</definedName>
    <definedName name="FMEA양식갑" localSheetId="2" hidden="1">{#N/A,#N/A,FALSE,"단축1";#N/A,#N/A,FALSE,"단축2";#N/A,#N/A,FALSE,"단축3";#N/A,#N/A,FALSE,"장축";#N/A,#N/A,FALSE,"4WD"}</definedName>
    <definedName name="FMEA양식갑" localSheetId="1" hidden="1">{#N/A,#N/A,FALSE,"단축1";#N/A,#N/A,FALSE,"단축2";#N/A,#N/A,FALSE,"단축3";#N/A,#N/A,FALSE,"장축";#N/A,#N/A,FALSE,"4WD"}</definedName>
    <definedName name="FMEA양식갑" hidden="1">{#N/A,#N/A,FALSE,"단축1";#N/A,#N/A,FALSE,"단축2";#N/A,#N/A,FALSE,"단축3";#N/A,#N/A,FALSE,"장축";#N/A,#N/A,FALSE,"4WD"}</definedName>
    <definedName name="FMEA양식설계갑" localSheetId="13" hidden="1">{#N/A,#N/A,FALSE,"단축1";#N/A,#N/A,FALSE,"단축2";#N/A,#N/A,FALSE,"단축3";#N/A,#N/A,FALSE,"장축";#N/A,#N/A,FALSE,"4WD"}</definedName>
    <definedName name="FMEA양식설계갑" localSheetId="10" hidden="1">{#N/A,#N/A,FALSE,"단축1";#N/A,#N/A,FALSE,"단축2";#N/A,#N/A,FALSE,"단축3";#N/A,#N/A,FALSE,"장축";#N/A,#N/A,FALSE,"4WD"}</definedName>
    <definedName name="FMEA양식설계갑" localSheetId="12" hidden="1">{#N/A,#N/A,FALSE,"단축1";#N/A,#N/A,FALSE,"단축2";#N/A,#N/A,FALSE,"단축3";#N/A,#N/A,FALSE,"장축";#N/A,#N/A,FALSE,"4WD"}</definedName>
    <definedName name="FMEA양식설계갑" localSheetId="15" hidden="1">{#N/A,#N/A,FALSE,"단축1";#N/A,#N/A,FALSE,"단축2";#N/A,#N/A,FALSE,"단축3";#N/A,#N/A,FALSE,"장축";#N/A,#N/A,FALSE,"4WD"}</definedName>
    <definedName name="FMEA양식설계갑" localSheetId="11" hidden="1">{#N/A,#N/A,FALSE,"단축1";#N/A,#N/A,FALSE,"단축2";#N/A,#N/A,FALSE,"단축3";#N/A,#N/A,FALSE,"장축";#N/A,#N/A,FALSE,"4WD"}</definedName>
    <definedName name="FMEA양식설계갑" localSheetId="14" hidden="1">{#N/A,#N/A,FALSE,"단축1";#N/A,#N/A,FALSE,"단축2";#N/A,#N/A,FALSE,"단축3";#N/A,#N/A,FALSE,"장축";#N/A,#N/A,FALSE,"4WD"}</definedName>
    <definedName name="FMEA양식설계갑" localSheetId="7" hidden="1">{#N/A,#N/A,FALSE,"단축1";#N/A,#N/A,FALSE,"단축2";#N/A,#N/A,FALSE,"단축3";#N/A,#N/A,FALSE,"장축";#N/A,#N/A,FALSE,"4WD"}</definedName>
    <definedName name="FMEA양식설계갑" localSheetId="4" hidden="1">{#N/A,#N/A,FALSE,"단축1";#N/A,#N/A,FALSE,"단축2";#N/A,#N/A,FALSE,"단축3";#N/A,#N/A,FALSE,"장축";#N/A,#N/A,FALSE,"4WD"}</definedName>
    <definedName name="FMEA양식설계갑" localSheetId="6" hidden="1">{#N/A,#N/A,FALSE,"단축1";#N/A,#N/A,FALSE,"단축2";#N/A,#N/A,FALSE,"단축3";#N/A,#N/A,FALSE,"장축";#N/A,#N/A,FALSE,"4WD"}</definedName>
    <definedName name="FMEA양식설계갑" localSheetId="9" hidden="1">{#N/A,#N/A,FALSE,"단축1";#N/A,#N/A,FALSE,"단축2";#N/A,#N/A,FALSE,"단축3";#N/A,#N/A,FALSE,"장축";#N/A,#N/A,FALSE,"4WD"}</definedName>
    <definedName name="FMEA양식설계갑" localSheetId="5" hidden="1">{#N/A,#N/A,FALSE,"단축1";#N/A,#N/A,FALSE,"단축2";#N/A,#N/A,FALSE,"단축3";#N/A,#N/A,FALSE,"장축";#N/A,#N/A,FALSE,"4WD"}</definedName>
    <definedName name="FMEA양식설계갑" localSheetId="8" hidden="1">{#N/A,#N/A,FALSE,"단축1";#N/A,#N/A,FALSE,"단축2";#N/A,#N/A,FALSE,"단축3";#N/A,#N/A,FALSE,"장축";#N/A,#N/A,FALSE,"4WD"}</definedName>
    <definedName name="FMEA양식설계갑" localSheetId="3" hidden="1">{#N/A,#N/A,FALSE,"단축1";#N/A,#N/A,FALSE,"단축2";#N/A,#N/A,FALSE,"단축3";#N/A,#N/A,FALSE,"장축";#N/A,#N/A,FALSE,"4WD"}</definedName>
    <definedName name="FMEA양식설계갑" localSheetId="2" hidden="1">{#N/A,#N/A,FALSE,"단축1";#N/A,#N/A,FALSE,"단축2";#N/A,#N/A,FALSE,"단축3";#N/A,#N/A,FALSE,"장축";#N/A,#N/A,FALSE,"4WD"}</definedName>
    <definedName name="FMEA양식설계갑" localSheetId="1" hidden="1">{#N/A,#N/A,FALSE,"단축1";#N/A,#N/A,FALSE,"단축2";#N/A,#N/A,FALSE,"단축3";#N/A,#N/A,FALSE,"장축";#N/A,#N/A,FALSE,"4WD"}</definedName>
    <definedName name="FMEA양식설계갑" hidden="1">{#N/A,#N/A,FALSE,"단축1";#N/A,#N/A,FALSE,"단축2";#N/A,#N/A,FALSE,"단축3";#N/A,#N/A,FALSE,"장축";#N/A,#N/A,FALSE,"4WD"}</definedName>
    <definedName name="fmea양식설계정" localSheetId="13" hidden="1">{#N/A,#N/A,FALSE,"단축1";#N/A,#N/A,FALSE,"단축2";#N/A,#N/A,FALSE,"단축3";#N/A,#N/A,FALSE,"장축";#N/A,#N/A,FALSE,"4WD"}</definedName>
    <definedName name="fmea양식설계정" localSheetId="10" hidden="1">{#N/A,#N/A,FALSE,"단축1";#N/A,#N/A,FALSE,"단축2";#N/A,#N/A,FALSE,"단축3";#N/A,#N/A,FALSE,"장축";#N/A,#N/A,FALSE,"4WD"}</definedName>
    <definedName name="fmea양식설계정" localSheetId="12" hidden="1">{#N/A,#N/A,FALSE,"단축1";#N/A,#N/A,FALSE,"단축2";#N/A,#N/A,FALSE,"단축3";#N/A,#N/A,FALSE,"장축";#N/A,#N/A,FALSE,"4WD"}</definedName>
    <definedName name="fmea양식설계정" localSheetId="15" hidden="1">{#N/A,#N/A,FALSE,"단축1";#N/A,#N/A,FALSE,"단축2";#N/A,#N/A,FALSE,"단축3";#N/A,#N/A,FALSE,"장축";#N/A,#N/A,FALSE,"4WD"}</definedName>
    <definedName name="fmea양식설계정" localSheetId="11" hidden="1">{#N/A,#N/A,FALSE,"단축1";#N/A,#N/A,FALSE,"단축2";#N/A,#N/A,FALSE,"단축3";#N/A,#N/A,FALSE,"장축";#N/A,#N/A,FALSE,"4WD"}</definedName>
    <definedName name="fmea양식설계정" localSheetId="14" hidden="1">{#N/A,#N/A,FALSE,"단축1";#N/A,#N/A,FALSE,"단축2";#N/A,#N/A,FALSE,"단축3";#N/A,#N/A,FALSE,"장축";#N/A,#N/A,FALSE,"4WD"}</definedName>
    <definedName name="fmea양식설계정" localSheetId="7" hidden="1">{#N/A,#N/A,FALSE,"단축1";#N/A,#N/A,FALSE,"단축2";#N/A,#N/A,FALSE,"단축3";#N/A,#N/A,FALSE,"장축";#N/A,#N/A,FALSE,"4WD"}</definedName>
    <definedName name="fmea양식설계정" localSheetId="4" hidden="1">{#N/A,#N/A,FALSE,"단축1";#N/A,#N/A,FALSE,"단축2";#N/A,#N/A,FALSE,"단축3";#N/A,#N/A,FALSE,"장축";#N/A,#N/A,FALSE,"4WD"}</definedName>
    <definedName name="fmea양식설계정" localSheetId="6" hidden="1">{#N/A,#N/A,FALSE,"단축1";#N/A,#N/A,FALSE,"단축2";#N/A,#N/A,FALSE,"단축3";#N/A,#N/A,FALSE,"장축";#N/A,#N/A,FALSE,"4WD"}</definedName>
    <definedName name="fmea양식설계정" localSheetId="9" hidden="1">{#N/A,#N/A,FALSE,"단축1";#N/A,#N/A,FALSE,"단축2";#N/A,#N/A,FALSE,"단축3";#N/A,#N/A,FALSE,"장축";#N/A,#N/A,FALSE,"4WD"}</definedName>
    <definedName name="fmea양식설계정" localSheetId="5" hidden="1">{#N/A,#N/A,FALSE,"단축1";#N/A,#N/A,FALSE,"단축2";#N/A,#N/A,FALSE,"단축3";#N/A,#N/A,FALSE,"장축";#N/A,#N/A,FALSE,"4WD"}</definedName>
    <definedName name="fmea양식설계정" localSheetId="8" hidden="1">{#N/A,#N/A,FALSE,"단축1";#N/A,#N/A,FALSE,"단축2";#N/A,#N/A,FALSE,"단축3";#N/A,#N/A,FALSE,"장축";#N/A,#N/A,FALSE,"4WD"}</definedName>
    <definedName name="fmea양식설계정" localSheetId="3" hidden="1">{#N/A,#N/A,FALSE,"단축1";#N/A,#N/A,FALSE,"단축2";#N/A,#N/A,FALSE,"단축3";#N/A,#N/A,FALSE,"장축";#N/A,#N/A,FALSE,"4WD"}</definedName>
    <definedName name="fmea양식설계정" localSheetId="2" hidden="1">{#N/A,#N/A,FALSE,"단축1";#N/A,#N/A,FALSE,"단축2";#N/A,#N/A,FALSE,"단축3";#N/A,#N/A,FALSE,"장축";#N/A,#N/A,FALSE,"4WD"}</definedName>
    <definedName name="fmea양식설계정" localSheetId="1" hidden="1">{#N/A,#N/A,FALSE,"단축1";#N/A,#N/A,FALSE,"단축2";#N/A,#N/A,FALSE,"단축3";#N/A,#N/A,FALSE,"장축";#N/A,#N/A,FALSE,"4WD"}</definedName>
    <definedName name="fmea양식설계정" hidden="1">{#N/A,#N/A,FALSE,"단축1";#N/A,#N/A,FALSE,"단축2";#N/A,#N/A,FALSE,"단축3";#N/A,#N/A,FALSE,"장축";#N/A,#N/A,FALSE,"4WD"}</definedName>
    <definedName name="FMEA양식정" localSheetId="13" hidden="1">{#N/A,#N/A,FALSE,"단축1";#N/A,#N/A,FALSE,"단축2";#N/A,#N/A,FALSE,"단축3";#N/A,#N/A,FALSE,"장축";#N/A,#N/A,FALSE,"4WD"}</definedName>
    <definedName name="FMEA양식정" localSheetId="10" hidden="1">{#N/A,#N/A,FALSE,"단축1";#N/A,#N/A,FALSE,"단축2";#N/A,#N/A,FALSE,"단축3";#N/A,#N/A,FALSE,"장축";#N/A,#N/A,FALSE,"4WD"}</definedName>
    <definedName name="FMEA양식정" localSheetId="12" hidden="1">{#N/A,#N/A,FALSE,"단축1";#N/A,#N/A,FALSE,"단축2";#N/A,#N/A,FALSE,"단축3";#N/A,#N/A,FALSE,"장축";#N/A,#N/A,FALSE,"4WD"}</definedName>
    <definedName name="FMEA양식정" localSheetId="15" hidden="1">{#N/A,#N/A,FALSE,"단축1";#N/A,#N/A,FALSE,"단축2";#N/A,#N/A,FALSE,"단축3";#N/A,#N/A,FALSE,"장축";#N/A,#N/A,FALSE,"4WD"}</definedName>
    <definedName name="FMEA양식정" localSheetId="11" hidden="1">{#N/A,#N/A,FALSE,"단축1";#N/A,#N/A,FALSE,"단축2";#N/A,#N/A,FALSE,"단축3";#N/A,#N/A,FALSE,"장축";#N/A,#N/A,FALSE,"4WD"}</definedName>
    <definedName name="FMEA양식정" localSheetId="14" hidden="1">{#N/A,#N/A,FALSE,"단축1";#N/A,#N/A,FALSE,"단축2";#N/A,#N/A,FALSE,"단축3";#N/A,#N/A,FALSE,"장축";#N/A,#N/A,FALSE,"4WD"}</definedName>
    <definedName name="FMEA양식정" localSheetId="7" hidden="1">{#N/A,#N/A,FALSE,"단축1";#N/A,#N/A,FALSE,"단축2";#N/A,#N/A,FALSE,"단축3";#N/A,#N/A,FALSE,"장축";#N/A,#N/A,FALSE,"4WD"}</definedName>
    <definedName name="FMEA양식정" localSheetId="4" hidden="1">{#N/A,#N/A,FALSE,"단축1";#N/A,#N/A,FALSE,"단축2";#N/A,#N/A,FALSE,"단축3";#N/A,#N/A,FALSE,"장축";#N/A,#N/A,FALSE,"4WD"}</definedName>
    <definedName name="FMEA양식정" localSheetId="6" hidden="1">{#N/A,#N/A,FALSE,"단축1";#N/A,#N/A,FALSE,"단축2";#N/A,#N/A,FALSE,"단축3";#N/A,#N/A,FALSE,"장축";#N/A,#N/A,FALSE,"4WD"}</definedName>
    <definedName name="FMEA양식정" localSheetId="9" hidden="1">{#N/A,#N/A,FALSE,"단축1";#N/A,#N/A,FALSE,"단축2";#N/A,#N/A,FALSE,"단축3";#N/A,#N/A,FALSE,"장축";#N/A,#N/A,FALSE,"4WD"}</definedName>
    <definedName name="FMEA양식정" localSheetId="5" hidden="1">{#N/A,#N/A,FALSE,"단축1";#N/A,#N/A,FALSE,"단축2";#N/A,#N/A,FALSE,"단축3";#N/A,#N/A,FALSE,"장축";#N/A,#N/A,FALSE,"4WD"}</definedName>
    <definedName name="FMEA양식정" localSheetId="8" hidden="1">{#N/A,#N/A,FALSE,"단축1";#N/A,#N/A,FALSE,"단축2";#N/A,#N/A,FALSE,"단축3";#N/A,#N/A,FALSE,"장축";#N/A,#N/A,FALSE,"4WD"}</definedName>
    <definedName name="FMEA양식정" localSheetId="3" hidden="1">{#N/A,#N/A,FALSE,"단축1";#N/A,#N/A,FALSE,"단축2";#N/A,#N/A,FALSE,"단축3";#N/A,#N/A,FALSE,"장축";#N/A,#N/A,FALSE,"4WD"}</definedName>
    <definedName name="FMEA양식정" localSheetId="2" hidden="1">{#N/A,#N/A,FALSE,"단축1";#N/A,#N/A,FALSE,"단축2";#N/A,#N/A,FALSE,"단축3";#N/A,#N/A,FALSE,"장축";#N/A,#N/A,FALSE,"4WD"}</definedName>
    <definedName name="FMEA양식정" localSheetId="1" hidden="1">{#N/A,#N/A,FALSE,"단축1";#N/A,#N/A,FALSE,"단축2";#N/A,#N/A,FALSE,"단축3";#N/A,#N/A,FALSE,"장축";#N/A,#N/A,FALSE,"4WD"}</definedName>
    <definedName name="FMEA양식정" hidden="1">{#N/A,#N/A,FALSE,"단축1";#N/A,#N/A,FALSE,"단축2";#N/A,#N/A,FALSE,"단축3";#N/A,#N/A,FALSE,"장축";#N/A,#N/A,FALSE,"4WD"}</definedName>
    <definedName name="Fng" localSheetId="13">#REF!</definedName>
    <definedName name="Fng" localSheetId="10">#REF!</definedName>
    <definedName name="Fng" localSheetId="12">#REF!</definedName>
    <definedName name="Fng" localSheetId="15">#REF!</definedName>
    <definedName name="Fng" localSheetId="11">#REF!</definedName>
    <definedName name="Fng" localSheetId="14">#REF!</definedName>
    <definedName name="Fng" localSheetId="7">#REF!</definedName>
    <definedName name="Fng" localSheetId="4">#REF!</definedName>
    <definedName name="Fng" localSheetId="6">#REF!</definedName>
    <definedName name="Fng" localSheetId="9">#REF!</definedName>
    <definedName name="Fng" localSheetId="5">#REF!</definedName>
    <definedName name="Fng" localSheetId="8">#REF!</definedName>
    <definedName name="Fng">#REF!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AM" localSheetId="13">#REF!</definedName>
    <definedName name="FOAM" localSheetId="10">#REF!</definedName>
    <definedName name="FOAM" localSheetId="12">#REF!</definedName>
    <definedName name="FOAM" localSheetId="15">#REF!</definedName>
    <definedName name="FOAM" localSheetId="11">#REF!</definedName>
    <definedName name="FOAM" localSheetId="14">#REF!</definedName>
    <definedName name="FOAM" localSheetId="7">#REF!</definedName>
    <definedName name="FOAM" localSheetId="4">#REF!</definedName>
    <definedName name="FOAM" localSheetId="6">#REF!</definedName>
    <definedName name="FOAM" localSheetId="9">#REF!</definedName>
    <definedName name="FOAM" localSheetId="5">#REF!</definedName>
    <definedName name="FOAM" localSheetId="8">#REF!</definedName>
    <definedName name="FOAM">#REF!</definedName>
    <definedName name="FOR" localSheetId="13" hidden="1">{#N/A,#N/A,FALSE,"CCTV"}</definedName>
    <definedName name="FOR" localSheetId="10" hidden="1">{#N/A,#N/A,FALSE,"CCTV"}</definedName>
    <definedName name="FOR" localSheetId="12" hidden="1">{#N/A,#N/A,FALSE,"CCTV"}</definedName>
    <definedName name="FOR" localSheetId="15" hidden="1">{#N/A,#N/A,FALSE,"CCTV"}</definedName>
    <definedName name="FOR" localSheetId="11" hidden="1">{#N/A,#N/A,FALSE,"CCTV"}</definedName>
    <definedName name="FOR" localSheetId="14" hidden="1">{#N/A,#N/A,FALSE,"CCTV"}</definedName>
    <definedName name="FOR" localSheetId="7" hidden="1">{#N/A,#N/A,FALSE,"CCTV"}</definedName>
    <definedName name="FOR" localSheetId="4" hidden="1">{#N/A,#N/A,FALSE,"CCTV"}</definedName>
    <definedName name="FOR" localSheetId="6" hidden="1">{#N/A,#N/A,FALSE,"CCTV"}</definedName>
    <definedName name="FOR" localSheetId="9" hidden="1">{#N/A,#N/A,FALSE,"CCTV"}</definedName>
    <definedName name="FOR" localSheetId="5" hidden="1">{#N/A,#N/A,FALSE,"CCTV"}</definedName>
    <definedName name="FOR" localSheetId="8" hidden="1">{#N/A,#N/A,FALSE,"CCTV"}</definedName>
    <definedName name="FOR" localSheetId="3" hidden="1">{#N/A,#N/A,FALSE,"CCTV"}</definedName>
    <definedName name="FOR" localSheetId="2" hidden="1">{#N/A,#N/A,FALSE,"CCTV"}</definedName>
    <definedName name="FOR" localSheetId="1" hidden="1">{#N/A,#N/A,FALSE,"CCTV"}</definedName>
    <definedName name="FOR" hidden="1">{#N/A,#N/A,FALSE,"CCTV"}</definedName>
    <definedName name="FORMAT" localSheetId="13" hidden="1">{#N/A,#N/A,FALSE,"CCTV"}</definedName>
    <definedName name="FORMAT" localSheetId="10" hidden="1">{#N/A,#N/A,FALSE,"CCTV"}</definedName>
    <definedName name="FORMAT" localSheetId="12" hidden="1">{#N/A,#N/A,FALSE,"CCTV"}</definedName>
    <definedName name="FORMAT" localSheetId="15" hidden="1">{#N/A,#N/A,FALSE,"CCTV"}</definedName>
    <definedName name="FORMAT" localSheetId="11" hidden="1">{#N/A,#N/A,FALSE,"CCTV"}</definedName>
    <definedName name="FORMAT" localSheetId="14" hidden="1">{#N/A,#N/A,FALSE,"CCTV"}</definedName>
    <definedName name="FORMAT" localSheetId="7" hidden="1">{#N/A,#N/A,FALSE,"CCTV"}</definedName>
    <definedName name="FORMAT" localSheetId="4" hidden="1">{#N/A,#N/A,FALSE,"CCTV"}</definedName>
    <definedName name="FORMAT" localSheetId="6" hidden="1">{#N/A,#N/A,FALSE,"CCTV"}</definedName>
    <definedName name="FORMAT" localSheetId="9" hidden="1">{#N/A,#N/A,FALSE,"CCTV"}</definedName>
    <definedName name="FORMAT" localSheetId="5" hidden="1">{#N/A,#N/A,FALSE,"CCTV"}</definedName>
    <definedName name="FORMAT" localSheetId="8" hidden="1">{#N/A,#N/A,FALSE,"CCTV"}</definedName>
    <definedName name="FORMAT" localSheetId="3" hidden="1">{#N/A,#N/A,FALSE,"CCTV"}</definedName>
    <definedName name="FORMAT" localSheetId="2" hidden="1">{#N/A,#N/A,FALSE,"CCTV"}</definedName>
    <definedName name="FORMAT" localSheetId="1" hidden="1">{#N/A,#N/A,FALSE,"CCTV"}</definedName>
    <definedName name="FORMAT" hidden="1">{#N/A,#N/A,FALSE,"CCTV"}</definedName>
    <definedName name="FO원가">#N/A</definedName>
    <definedName name="FO집행예산">#N/A</definedName>
    <definedName name="frmotor" localSheetId="13" hidden="1">{#N/A,#N/A,FALSE,"단축1";#N/A,#N/A,FALSE,"단축2";#N/A,#N/A,FALSE,"단축3";#N/A,#N/A,FALSE,"장축";#N/A,#N/A,FALSE,"4WD"}</definedName>
    <definedName name="frmotor" localSheetId="10" hidden="1">{#N/A,#N/A,FALSE,"단축1";#N/A,#N/A,FALSE,"단축2";#N/A,#N/A,FALSE,"단축3";#N/A,#N/A,FALSE,"장축";#N/A,#N/A,FALSE,"4WD"}</definedName>
    <definedName name="frmotor" localSheetId="12" hidden="1">{#N/A,#N/A,FALSE,"단축1";#N/A,#N/A,FALSE,"단축2";#N/A,#N/A,FALSE,"단축3";#N/A,#N/A,FALSE,"장축";#N/A,#N/A,FALSE,"4WD"}</definedName>
    <definedName name="frmotor" localSheetId="15" hidden="1">{#N/A,#N/A,FALSE,"단축1";#N/A,#N/A,FALSE,"단축2";#N/A,#N/A,FALSE,"단축3";#N/A,#N/A,FALSE,"장축";#N/A,#N/A,FALSE,"4WD"}</definedName>
    <definedName name="frmotor" localSheetId="11" hidden="1">{#N/A,#N/A,FALSE,"단축1";#N/A,#N/A,FALSE,"단축2";#N/A,#N/A,FALSE,"단축3";#N/A,#N/A,FALSE,"장축";#N/A,#N/A,FALSE,"4WD"}</definedName>
    <definedName name="frmotor" localSheetId="14" hidden="1">{#N/A,#N/A,FALSE,"단축1";#N/A,#N/A,FALSE,"단축2";#N/A,#N/A,FALSE,"단축3";#N/A,#N/A,FALSE,"장축";#N/A,#N/A,FALSE,"4WD"}</definedName>
    <definedName name="frmotor" localSheetId="7" hidden="1">{#N/A,#N/A,FALSE,"단축1";#N/A,#N/A,FALSE,"단축2";#N/A,#N/A,FALSE,"단축3";#N/A,#N/A,FALSE,"장축";#N/A,#N/A,FALSE,"4WD"}</definedName>
    <definedName name="frmotor" localSheetId="4" hidden="1">{#N/A,#N/A,FALSE,"단축1";#N/A,#N/A,FALSE,"단축2";#N/A,#N/A,FALSE,"단축3";#N/A,#N/A,FALSE,"장축";#N/A,#N/A,FALSE,"4WD"}</definedName>
    <definedName name="frmotor" localSheetId="6" hidden="1">{#N/A,#N/A,FALSE,"단축1";#N/A,#N/A,FALSE,"단축2";#N/A,#N/A,FALSE,"단축3";#N/A,#N/A,FALSE,"장축";#N/A,#N/A,FALSE,"4WD"}</definedName>
    <definedName name="frmotor" localSheetId="9" hidden="1">{#N/A,#N/A,FALSE,"단축1";#N/A,#N/A,FALSE,"단축2";#N/A,#N/A,FALSE,"단축3";#N/A,#N/A,FALSE,"장축";#N/A,#N/A,FALSE,"4WD"}</definedName>
    <definedName name="frmotor" localSheetId="5" hidden="1">{#N/A,#N/A,FALSE,"단축1";#N/A,#N/A,FALSE,"단축2";#N/A,#N/A,FALSE,"단축3";#N/A,#N/A,FALSE,"장축";#N/A,#N/A,FALSE,"4WD"}</definedName>
    <definedName name="frmotor" localSheetId="8" hidden="1">{#N/A,#N/A,FALSE,"단축1";#N/A,#N/A,FALSE,"단축2";#N/A,#N/A,FALSE,"단축3";#N/A,#N/A,FALSE,"장축";#N/A,#N/A,FALSE,"4WD"}</definedName>
    <definedName name="frmotor" localSheetId="3" hidden="1">{#N/A,#N/A,FALSE,"단축1";#N/A,#N/A,FALSE,"단축2";#N/A,#N/A,FALSE,"단축3";#N/A,#N/A,FALSE,"장축";#N/A,#N/A,FALSE,"4WD"}</definedName>
    <definedName name="frmotor" localSheetId="2" hidden="1">{#N/A,#N/A,FALSE,"단축1";#N/A,#N/A,FALSE,"단축2";#N/A,#N/A,FALSE,"단축3";#N/A,#N/A,FALSE,"장축";#N/A,#N/A,FALSE,"4WD"}</definedName>
    <definedName name="frmotor" localSheetId="1" hidden="1">{#N/A,#N/A,FALSE,"단축1";#N/A,#N/A,FALSE,"단축2";#N/A,#N/A,FALSE,"단축3";#N/A,#N/A,FALSE,"장축";#N/A,#N/A,FALSE,"4WD"}</definedName>
    <definedName name="frmotor" hidden="1">{#N/A,#N/A,FALSE,"단축1";#N/A,#N/A,FALSE,"단축2";#N/A,#N/A,FALSE,"단축3";#N/A,#N/A,FALSE,"장축";#N/A,#N/A,FALSE,"4WD"}</definedName>
    <definedName name="frmpoint" localSheetId="13">#REF!</definedName>
    <definedName name="frmpoint" localSheetId="10">#REF!</definedName>
    <definedName name="frmpoint" localSheetId="12">#REF!</definedName>
    <definedName name="frmpoint" localSheetId="15">#REF!</definedName>
    <definedName name="frmpoint" localSheetId="11">#REF!</definedName>
    <definedName name="frmpoint" localSheetId="14">#REF!</definedName>
    <definedName name="frmpoint" localSheetId="7">#REF!</definedName>
    <definedName name="frmpoint" localSheetId="4">#REF!</definedName>
    <definedName name="frmpoint" localSheetId="6">#REF!</definedName>
    <definedName name="frmpoint" localSheetId="9">#REF!</definedName>
    <definedName name="frmpoint" localSheetId="5">#REF!</definedName>
    <definedName name="frmpoint" localSheetId="8">#REF!</definedName>
    <definedName name="frmpoint">#REF!</definedName>
    <definedName name="FRONT" localSheetId="13" hidden="1">{#N/A,#N/A,FALSE,"단축1";#N/A,#N/A,FALSE,"단축2";#N/A,#N/A,FALSE,"단축3";#N/A,#N/A,FALSE,"장축";#N/A,#N/A,FALSE,"4WD"}</definedName>
    <definedName name="FRONT" localSheetId="10" hidden="1">{#N/A,#N/A,FALSE,"단축1";#N/A,#N/A,FALSE,"단축2";#N/A,#N/A,FALSE,"단축3";#N/A,#N/A,FALSE,"장축";#N/A,#N/A,FALSE,"4WD"}</definedName>
    <definedName name="FRONT" localSheetId="12" hidden="1">{#N/A,#N/A,FALSE,"단축1";#N/A,#N/A,FALSE,"단축2";#N/A,#N/A,FALSE,"단축3";#N/A,#N/A,FALSE,"장축";#N/A,#N/A,FALSE,"4WD"}</definedName>
    <definedName name="FRONT" localSheetId="15" hidden="1">{#N/A,#N/A,FALSE,"단축1";#N/A,#N/A,FALSE,"단축2";#N/A,#N/A,FALSE,"단축3";#N/A,#N/A,FALSE,"장축";#N/A,#N/A,FALSE,"4WD"}</definedName>
    <definedName name="FRONT" localSheetId="11" hidden="1">{#N/A,#N/A,FALSE,"단축1";#N/A,#N/A,FALSE,"단축2";#N/A,#N/A,FALSE,"단축3";#N/A,#N/A,FALSE,"장축";#N/A,#N/A,FALSE,"4WD"}</definedName>
    <definedName name="FRONT" localSheetId="14" hidden="1">{#N/A,#N/A,FALSE,"단축1";#N/A,#N/A,FALSE,"단축2";#N/A,#N/A,FALSE,"단축3";#N/A,#N/A,FALSE,"장축";#N/A,#N/A,FALSE,"4WD"}</definedName>
    <definedName name="FRONT" localSheetId="7" hidden="1">{#N/A,#N/A,FALSE,"단축1";#N/A,#N/A,FALSE,"단축2";#N/A,#N/A,FALSE,"단축3";#N/A,#N/A,FALSE,"장축";#N/A,#N/A,FALSE,"4WD"}</definedName>
    <definedName name="FRONT" localSheetId="4" hidden="1">{#N/A,#N/A,FALSE,"단축1";#N/A,#N/A,FALSE,"단축2";#N/A,#N/A,FALSE,"단축3";#N/A,#N/A,FALSE,"장축";#N/A,#N/A,FALSE,"4WD"}</definedName>
    <definedName name="FRONT" localSheetId="6" hidden="1">{#N/A,#N/A,FALSE,"단축1";#N/A,#N/A,FALSE,"단축2";#N/A,#N/A,FALSE,"단축3";#N/A,#N/A,FALSE,"장축";#N/A,#N/A,FALSE,"4WD"}</definedName>
    <definedName name="FRONT" localSheetId="9" hidden="1">{#N/A,#N/A,FALSE,"단축1";#N/A,#N/A,FALSE,"단축2";#N/A,#N/A,FALSE,"단축3";#N/A,#N/A,FALSE,"장축";#N/A,#N/A,FALSE,"4WD"}</definedName>
    <definedName name="FRONT" localSheetId="5" hidden="1">{#N/A,#N/A,FALSE,"단축1";#N/A,#N/A,FALSE,"단축2";#N/A,#N/A,FALSE,"단축3";#N/A,#N/A,FALSE,"장축";#N/A,#N/A,FALSE,"4WD"}</definedName>
    <definedName name="FRONT" localSheetId="8" hidden="1">{#N/A,#N/A,FALSE,"단축1";#N/A,#N/A,FALSE,"단축2";#N/A,#N/A,FALSE,"단축3";#N/A,#N/A,FALSE,"장축";#N/A,#N/A,FALSE,"4WD"}</definedName>
    <definedName name="FRONT" localSheetId="3" hidden="1">{#N/A,#N/A,FALSE,"단축1";#N/A,#N/A,FALSE,"단축2";#N/A,#N/A,FALSE,"단축3";#N/A,#N/A,FALSE,"장축";#N/A,#N/A,FALSE,"4WD"}</definedName>
    <definedName name="FRONT" localSheetId="2" hidden="1">{#N/A,#N/A,FALSE,"단축1";#N/A,#N/A,FALSE,"단축2";#N/A,#N/A,FALSE,"단축3";#N/A,#N/A,FALSE,"장축";#N/A,#N/A,FALSE,"4WD"}</definedName>
    <definedName name="FRONT" localSheetId="1" hidden="1">{#N/A,#N/A,FALSE,"단축1";#N/A,#N/A,FALSE,"단축2";#N/A,#N/A,FALSE,"단축3";#N/A,#N/A,FALSE,"장축";#N/A,#N/A,FALSE,"4WD"}</definedName>
    <definedName name="FRONT" hidden="1">{#N/A,#N/A,FALSE,"단축1";#N/A,#N/A,FALSE,"단축2";#N/A,#N/A,FALSE,"단축3";#N/A,#N/A,FALSE,"장축";#N/A,#N/A,FALSE,"4WD"}</definedName>
    <definedName name="FRTDRFC3">#N/A</definedName>
    <definedName name="FRTDRFC4">#N/A</definedName>
    <definedName name="FRTFLR">#N/A</definedName>
    <definedName name="FS">#N/A</definedName>
    <definedName name="fsdfdsf" localSheetId="13" hidden="1">{"'Sheet1'!$L$16"}</definedName>
    <definedName name="fsdfdsf" localSheetId="10" hidden="1">{"'Sheet1'!$L$16"}</definedName>
    <definedName name="fsdfdsf" localSheetId="12" hidden="1">{"'Sheet1'!$L$16"}</definedName>
    <definedName name="fsdfdsf" localSheetId="15" hidden="1">{"'Sheet1'!$L$16"}</definedName>
    <definedName name="fsdfdsf" localSheetId="11" hidden="1">{"'Sheet1'!$L$16"}</definedName>
    <definedName name="fsdfdsf" localSheetId="14" hidden="1">{"'Sheet1'!$L$16"}</definedName>
    <definedName name="fsdfdsf" localSheetId="7" hidden="1">{"'Sheet1'!$L$16"}</definedName>
    <definedName name="fsdfdsf" localSheetId="4" hidden="1">{"'Sheet1'!$L$16"}</definedName>
    <definedName name="fsdfdsf" localSheetId="6" hidden="1">{"'Sheet1'!$L$16"}</definedName>
    <definedName name="fsdfdsf" localSheetId="9" hidden="1">{"'Sheet1'!$L$16"}</definedName>
    <definedName name="fsdfdsf" localSheetId="5" hidden="1">{"'Sheet1'!$L$16"}</definedName>
    <definedName name="fsdfdsf" localSheetId="8" hidden="1">{"'Sheet1'!$L$16"}</definedName>
    <definedName name="fsdfdsf" localSheetId="0">{"'Sheet1'!$L$16"}</definedName>
    <definedName name="fsdfdsf" localSheetId="3" hidden="1">{"'Sheet1'!$L$16"}</definedName>
    <definedName name="fsdfdsf" localSheetId="2" hidden="1">{"'Sheet1'!$L$16"}</definedName>
    <definedName name="fsdfdsf" localSheetId="1" hidden="1">{"'Sheet1'!$L$16"}</definedName>
    <definedName name="fsdfdsf" hidden="1">{"'Sheet1'!$L$16"}</definedName>
    <definedName name="FSDFS" localSheetId="13" hidden="1">{"'Sheet1'!$L$16"}</definedName>
    <definedName name="FSDFS" localSheetId="10" hidden="1">{"'Sheet1'!$L$16"}</definedName>
    <definedName name="FSDFS" localSheetId="12" hidden="1">{"'Sheet1'!$L$16"}</definedName>
    <definedName name="FSDFS" localSheetId="15" hidden="1">{"'Sheet1'!$L$16"}</definedName>
    <definedName name="FSDFS" localSheetId="11" hidden="1">{"'Sheet1'!$L$16"}</definedName>
    <definedName name="FSDFS" localSheetId="14" hidden="1">{"'Sheet1'!$L$16"}</definedName>
    <definedName name="FSDFS" localSheetId="7" hidden="1">{"'Sheet1'!$L$16"}</definedName>
    <definedName name="FSDFS" localSheetId="4" hidden="1">{"'Sheet1'!$L$16"}</definedName>
    <definedName name="FSDFS" localSheetId="6" hidden="1">{"'Sheet1'!$L$16"}</definedName>
    <definedName name="FSDFS" localSheetId="9" hidden="1">{"'Sheet1'!$L$16"}</definedName>
    <definedName name="FSDFS" localSheetId="5" hidden="1">{"'Sheet1'!$L$16"}</definedName>
    <definedName name="FSDFS" localSheetId="8" hidden="1">{"'Sheet1'!$L$16"}</definedName>
    <definedName name="FSDFS" localSheetId="3" hidden="1">{"'Sheet1'!$L$16"}</definedName>
    <definedName name="FSDFS" localSheetId="2" hidden="1">{"'Sheet1'!$L$16"}</definedName>
    <definedName name="FSDFS" localSheetId="1" hidden="1">{"'Sheet1'!$L$16"}</definedName>
    <definedName name="FSDFS" hidden="1">{"'Sheet1'!$L$16"}</definedName>
    <definedName name="fsfsfs" hidden="1">#REF!</definedName>
    <definedName name="ftd">#REF!</definedName>
    <definedName name="fth">#REF!</definedName>
    <definedName name="Fuel" localSheetId="13">#REF!</definedName>
    <definedName name="Fuel" localSheetId="10">#REF!</definedName>
    <definedName name="Fuel" localSheetId="12">#REF!</definedName>
    <definedName name="Fuel" localSheetId="15">#REF!</definedName>
    <definedName name="Fuel" localSheetId="11">#REF!</definedName>
    <definedName name="Fuel" localSheetId="14">#REF!</definedName>
    <definedName name="Fuel" localSheetId="7">#REF!</definedName>
    <definedName name="Fuel" localSheetId="4">#REF!</definedName>
    <definedName name="Fuel" localSheetId="6">#REF!</definedName>
    <definedName name="Fuel" localSheetId="9">#REF!</definedName>
    <definedName name="Fuel" localSheetId="5">#REF!</definedName>
    <definedName name="Fuel" localSheetId="8">#REF!</definedName>
    <definedName name="Fuel" localSheetId="3">#REF!</definedName>
    <definedName name="Fuel" localSheetId="2">#REF!</definedName>
    <definedName name="Fuel">#REF!</definedName>
    <definedName name="fuji">#REF!</definedName>
    <definedName name="FULL" localSheetId="13">{"994시행","SUM(994시행)","YNNNN",FALSE;"9일분기시행","SUM(9일분기시행)","YNNNN",FALSE;"이분기","SUM(이분기)","YNNNN",FALSE}</definedName>
    <definedName name="FULL" localSheetId="10">{"994시행","SUM(994시행)","YNNNN",FALSE;"9일분기시행","SUM(9일분기시행)","YNNNN",FALSE;"이분기","SUM(이분기)","YNNNN",FALSE}</definedName>
    <definedName name="FULL" localSheetId="12">{"994시행","SUM(994시행)","YNNNN",FALSE;"9일분기시행","SUM(9일분기시행)","YNNNN",FALSE;"이분기","SUM(이분기)","YNNNN",FALSE}</definedName>
    <definedName name="FULL" localSheetId="15">{"994시행","SUM(994시행)","YNNNN",FALSE;"9일분기시행","SUM(9일분기시행)","YNNNN",FALSE;"이분기","SUM(이분기)","YNNNN",FALSE}</definedName>
    <definedName name="FULL" localSheetId="11">{"994시행","SUM(994시행)","YNNNN",FALSE;"9일분기시행","SUM(9일분기시행)","YNNNN",FALSE;"이분기","SUM(이분기)","YNNNN",FALSE}</definedName>
    <definedName name="FULL" localSheetId="14">{"994시행","SUM(994시행)","YNNNN",FALSE;"9일분기시행","SUM(9일분기시행)","YNNNN",FALSE;"이분기","SUM(이분기)","YNNNN",FALSE}</definedName>
    <definedName name="FULL" localSheetId="7">{"994시행","SUM(994시행)","YNNNN",FALSE;"9일분기시행","SUM(9일분기시행)","YNNNN",FALSE;"이분기","SUM(이분기)","YNNNN",FALSE}</definedName>
    <definedName name="FULL" localSheetId="4">{"994시행","SUM(994시행)","YNNNN",FALSE;"9일분기시행","SUM(9일분기시행)","YNNNN",FALSE;"이분기","SUM(이분기)","YNNNN",FALSE}</definedName>
    <definedName name="FULL" localSheetId="6">{"994시행","SUM(994시행)","YNNNN",FALSE;"9일분기시행","SUM(9일분기시행)","YNNNN",FALSE;"이분기","SUM(이분기)","YNNNN",FALSE}</definedName>
    <definedName name="FULL" localSheetId="9">{"994시행","SUM(994시행)","YNNNN",FALSE;"9일분기시행","SUM(9일분기시행)","YNNNN",FALSE;"이분기","SUM(이분기)","YNNNN",FALSE}</definedName>
    <definedName name="FULL" localSheetId="5">{"994시행","SUM(994시행)","YNNNN",FALSE;"9일분기시행","SUM(9일분기시행)","YNNNN",FALSE;"이분기","SUM(이분기)","YNNNN",FALSE}</definedName>
    <definedName name="FULL" localSheetId="8">{"994시행","SUM(994시행)","YNNNN",FALSE;"9일분기시행","SUM(9일분기시행)","YNNNN",FALSE;"이분기","SUM(이분기)","YNNNN",FALSE}</definedName>
    <definedName name="FULL" localSheetId="3">{"994시행","SUM(994시행)","YNNNN",FALSE;"9일분기시행","SUM(9일분기시행)","YNNNN",FALSE;"이분기","SUM(이분기)","YNNNN",FALSE}</definedName>
    <definedName name="FULL" localSheetId="2">{"994시행","SUM(994시행)","YNNNN",FALSE;"9일분기시행","SUM(9일분기시행)","YNNNN",FALSE;"이분기","SUM(이분기)","YNNNN",FALSE}</definedName>
    <definedName name="FULL" localSheetId="1">{"994시행","SUM(994시행)","YNNNN",FALSE;"9일분기시행","SUM(9일분기시행)","YNNNN",FALSE;"이분기","SUM(이분기)","YNNNN",FALSE}</definedName>
    <definedName name="FULL">{"994시행","SUM(994시행)","YNNNN",FALSE;"9일분기시행","SUM(9일분기시행)","YNNNN",FALSE;"이분기","SUM(이분기)","YNNNN",FALSE}</definedName>
    <definedName name="FVGDGSDAGAD">#N/A</definedName>
    <definedName name="FW2RTRK" localSheetId="13">#REF!</definedName>
    <definedName name="FW2RTRK" localSheetId="10">#REF!</definedName>
    <definedName name="FW2RTRK" localSheetId="12">#REF!</definedName>
    <definedName name="FW2RTRK" localSheetId="15">#REF!</definedName>
    <definedName name="FW2RTRK" localSheetId="11">#REF!</definedName>
    <definedName name="FW2RTRK" localSheetId="14">#REF!</definedName>
    <definedName name="FW2RTRK" localSheetId="7">#REF!</definedName>
    <definedName name="FW2RTRK" localSheetId="4">#REF!</definedName>
    <definedName name="FW2RTRK" localSheetId="6">#REF!</definedName>
    <definedName name="FW2RTRK" localSheetId="9">#REF!</definedName>
    <definedName name="FW2RTRK" localSheetId="5">#REF!</definedName>
    <definedName name="FW2RTRK" localSheetId="8">#REF!</definedName>
    <definedName name="FW2RTRK" localSheetId="3">#REF!</definedName>
    <definedName name="FW2RTRK" localSheetId="2">#REF!</definedName>
    <definedName name="FW2RTRK">#REF!</definedName>
    <definedName name="FW3RTRK">#N/A</definedName>
    <definedName name="fy" localSheetId="3">#REF!</definedName>
    <definedName name="fy" localSheetId="2">#REF!</definedName>
    <definedName name="fy">#REF!</definedName>
    <definedName name="Fy_">#REF!</definedName>
    <definedName name="g">#N/A</definedName>
    <definedName name="g_" localSheetId="3">#REF!</definedName>
    <definedName name="g_" localSheetId="2">#REF!</definedName>
    <definedName name="g_">#REF!</definedName>
    <definedName name="G_ME">#REF!</definedName>
    <definedName name="g_탩Y">#REF!</definedName>
    <definedName name="gach">#REF!</definedName>
    <definedName name="GAGONG">#N/A</definedName>
    <definedName name="GAHT" localSheetId="3">#REF!</definedName>
    <definedName name="GAHT" localSheetId="2">#REF!</definedName>
    <definedName name="GAHT">#REF!</definedName>
    <definedName name="gama">#REF!</definedName>
    <definedName name="Gamadam">#REF!</definedName>
    <definedName name="gap">#N/A</definedName>
    <definedName name="GAR">NA()</definedName>
    <definedName name="gas" localSheetId="3">#REF!</definedName>
    <definedName name="gas" localSheetId="2">#REF!</definedName>
    <definedName name="gas">#REF!</definedName>
    <definedName name="GBCSNAME">#N/A</definedName>
    <definedName name="GC_DN" localSheetId="3">#REF!</definedName>
    <definedName name="GC_DN" localSheetId="2">#REF!</definedName>
    <definedName name="GC_DN">#REF!</definedName>
    <definedName name="GC_HT">#REF!</definedName>
    <definedName name="GC_TD">#REF!</definedName>
    <definedName name="GD">#N/A</definedName>
    <definedName name="gDataRange">#N/A</definedName>
    <definedName name="GDF"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gd" localSheetId="13">#REF!</definedName>
    <definedName name="gdgd" localSheetId="10">#REF!</definedName>
    <definedName name="gdgd" localSheetId="12">#REF!</definedName>
    <definedName name="gdgd" localSheetId="15">#REF!</definedName>
    <definedName name="gdgd" localSheetId="11">#REF!</definedName>
    <definedName name="gdgd" localSheetId="14">#REF!</definedName>
    <definedName name="gdgd" localSheetId="7">#REF!</definedName>
    <definedName name="gdgd" localSheetId="4">#REF!</definedName>
    <definedName name="gdgd" localSheetId="6">#REF!</definedName>
    <definedName name="gdgd" localSheetId="9">#REF!</definedName>
    <definedName name="gdgd" localSheetId="5">#REF!</definedName>
    <definedName name="gdgd" localSheetId="8">#REF!</definedName>
    <definedName name="gdgd" localSheetId="3">#REF!</definedName>
    <definedName name="gdgd" localSheetId="2">#REF!</definedName>
    <definedName name="gdgd">#REF!</definedName>
    <definedName name="geff">#REF!</definedName>
    <definedName name="geo">#REF!</definedName>
    <definedName name="GEOMSA">#N/A</definedName>
    <definedName name="GEOMTOIL">#N/A</definedName>
    <definedName name="GEOMTS">#N/A</definedName>
    <definedName name="GEUMHU">#N/A</definedName>
    <definedName name="GFDS" localSheetId="13" hidden="1">{#N/A,#N/A,FALSE,"단축1";#N/A,#N/A,FALSE,"단축2";#N/A,#N/A,FALSE,"단축3";#N/A,#N/A,FALSE,"장축";#N/A,#N/A,FALSE,"4WD"}</definedName>
    <definedName name="GFDS" localSheetId="10" hidden="1">{#N/A,#N/A,FALSE,"단축1";#N/A,#N/A,FALSE,"단축2";#N/A,#N/A,FALSE,"단축3";#N/A,#N/A,FALSE,"장축";#N/A,#N/A,FALSE,"4WD"}</definedName>
    <definedName name="GFDS" localSheetId="12" hidden="1">{#N/A,#N/A,FALSE,"단축1";#N/A,#N/A,FALSE,"단축2";#N/A,#N/A,FALSE,"단축3";#N/A,#N/A,FALSE,"장축";#N/A,#N/A,FALSE,"4WD"}</definedName>
    <definedName name="GFDS" localSheetId="15" hidden="1">{#N/A,#N/A,FALSE,"단축1";#N/A,#N/A,FALSE,"단축2";#N/A,#N/A,FALSE,"단축3";#N/A,#N/A,FALSE,"장축";#N/A,#N/A,FALSE,"4WD"}</definedName>
    <definedName name="GFDS" localSheetId="11" hidden="1">{#N/A,#N/A,FALSE,"단축1";#N/A,#N/A,FALSE,"단축2";#N/A,#N/A,FALSE,"단축3";#N/A,#N/A,FALSE,"장축";#N/A,#N/A,FALSE,"4WD"}</definedName>
    <definedName name="GFDS" localSheetId="14" hidden="1">{#N/A,#N/A,FALSE,"단축1";#N/A,#N/A,FALSE,"단축2";#N/A,#N/A,FALSE,"단축3";#N/A,#N/A,FALSE,"장축";#N/A,#N/A,FALSE,"4WD"}</definedName>
    <definedName name="GFDS" localSheetId="7" hidden="1">{#N/A,#N/A,FALSE,"단축1";#N/A,#N/A,FALSE,"단축2";#N/A,#N/A,FALSE,"단축3";#N/A,#N/A,FALSE,"장축";#N/A,#N/A,FALSE,"4WD"}</definedName>
    <definedName name="GFDS" localSheetId="4" hidden="1">{#N/A,#N/A,FALSE,"단축1";#N/A,#N/A,FALSE,"단축2";#N/A,#N/A,FALSE,"단축3";#N/A,#N/A,FALSE,"장축";#N/A,#N/A,FALSE,"4WD"}</definedName>
    <definedName name="GFDS" localSheetId="6" hidden="1">{#N/A,#N/A,FALSE,"단축1";#N/A,#N/A,FALSE,"단축2";#N/A,#N/A,FALSE,"단축3";#N/A,#N/A,FALSE,"장축";#N/A,#N/A,FALSE,"4WD"}</definedName>
    <definedName name="GFDS" localSheetId="9" hidden="1">{#N/A,#N/A,FALSE,"단축1";#N/A,#N/A,FALSE,"단축2";#N/A,#N/A,FALSE,"단축3";#N/A,#N/A,FALSE,"장축";#N/A,#N/A,FALSE,"4WD"}</definedName>
    <definedName name="GFDS" localSheetId="5" hidden="1">{#N/A,#N/A,FALSE,"단축1";#N/A,#N/A,FALSE,"단축2";#N/A,#N/A,FALSE,"단축3";#N/A,#N/A,FALSE,"장축";#N/A,#N/A,FALSE,"4WD"}</definedName>
    <definedName name="GFDS" localSheetId="8" hidden="1">{#N/A,#N/A,FALSE,"단축1";#N/A,#N/A,FALSE,"단축2";#N/A,#N/A,FALSE,"단축3";#N/A,#N/A,FALSE,"장축";#N/A,#N/A,FALSE,"4WD"}</definedName>
    <definedName name="GFDS" localSheetId="3"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hidden="1">{#N/A,#N/A,FALSE,"단축1";#N/A,#N/A,FALSE,"단축2";#N/A,#N/A,FALSE,"단축3";#N/A,#N/A,FALSE,"장축";#N/A,#N/A,FALSE,"4WD"}</definedName>
    <definedName name="GFDSW" localSheetId="13" hidden="1">{#N/A,#N/A,FALSE,"단축1";#N/A,#N/A,FALSE,"단축2";#N/A,#N/A,FALSE,"단축3";#N/A,#N/A,FALSE,"장축";#N/A,#N/A,FALSE,"4WD"}</definedName>
    <definedName name="GFDSW" localSheetId="10" hidden="1">{#N/A,#N/A,FALSE,"단축1";#N/A,#N/A,FALSE,"단축2";#N/A,#N/A,FALSE,"단축3";#N/A,#N/A,FALSE,"장축";#N/A,#N/A,FALSE,"4WD"}</definedName>
    <definedName name="GFDSW" localSheetId="12" hidden="1">{#N/A,#N/A,FALSE,"단축1";#N/A,#N/A,FALSE,"단축2";#N/A,#N/A,FALSE,"단축3";#N/A,#N/A,FALSE,"장축";#N/A,#N/A,FALSE,"4WD"}</definedName>
    <definedName name="GFDSW" localSheetId="15" hidden="1">{#N/A,#N/A,FALSE,"단축1";#N/A,#N/A,FALSE,"단축2";#N/A,#N/A,FALSE,"단축3";#N/A,#N/A,FALSE,"장축";#N/A,#N/A,FALSE,"4WD"}</definedName>
    <definedName name="GFDSW" localSheetId="11" hidden="1">{#N/A,#N/A,FALSE,"단축1";#N/A,#N/A,FALSE,"단축2";#N/A,#N/A,FALSE,"단축3";#N/A,#N/A,FALSE,"장축";#N/A,#N/A,FALSE,"4WD"}</definedName>
    <definedName name="GFDSW" localSheetId="14" hidden="1">{#N/A,#N/A,FALSE,"단축1";#N/A,#N/A,FALSE,"단축2";#N/A,#N/A,FALSE,"단축3";#N/A,#N/A,FALSE,"장축";#N/A,#N/A,FALSE,"4WD"}</definedName>
    <definedName name="GFDSW" localSheetId="7" hidden="1">{#N/A,#N/A,FALSE,"단축1";#N/A,#N/A,FALSE,"단축2";#N/A,#N/A,FALSE,"단축3";#N/A,#N/A,FALSE,"장축";#N/A,#N/A,FALSE,"4WD"}</definedName>
    <definedName name="GFDSW" localSheetId="4" hidden="1">{#N/A,#N/A,FALSE,"단축1";#N/A,#N/A,FALSE,"단축2";#N/A,#N/A,FALSE,"단축3";#N/A,#N/A,FALSE,"장축";#N/A,#N/A,FALSE,"4WD"}</definedName>
    <definedName name="GFDSW" localSheetId="6" hidden="1">{#N/A,#N/A,FALSE,"단축1";#N/A,#N/A,FALSE,"단축2";#N/A,#N/A,FALSE,"단축3";#N/A,#N/A,FALSE,"장축";#N/A,#N/A,FALSE,"4WD"}</definedName>
    <definedName name="GFDSW" localSheetId="9" hidden="1">{#N/A,#N/A,FALSE,"단축1";#N/A,#N/A,FALSE,"단축2";#N/A,#N/A,FALSE,"단축3";#N/A,#N/A,FALSE,"장축";#N/A,#N/A,FALSE,"4WD"}</definedName>
    <definedName name="GFDSW" localSheetId="5" hidden="1">{#N/A,#N/A,FALSE,"단축1";#N/A,#N/A,FALSE,"단축2";#N/A,#N/A,FALSE,"단축3";#N/A,#N/A,FALSE,"장축";#N/A,#N/A,FALSE,"4WD"}</definedName>
    <definedName name="GFDSW" localSheetId="8" hidden="1">{#N/A,#N/A,FALSE,"단축1";#N/A,#N/A,FALSE,"단축2";#N/A,#N/A,FALSE,"단축3";#N/A,#N/A,FALSE,"장축";#N/A,#N/A,FALSE,"4WD"}</definedName>
    <definedName name="GFDSW" localSheetId="3" hidden="1">{#N/A,#N/A,FALSE,"단축1";#N/A,#N/A,FALSE,"단축2";#N/A,#N/A,FALSE,"단축3";#N/A,#N/A,FALSE,"장축";#N/A,#N/A,FALSE,"4WD"}</definedName>
    <definedName name="GFDSW" localSheetId="2" hidden="1">{#N/A,#N/A,FALSE,"단축1";#N/A,#N/A,FALSE,"단축2";#N/A,#N/A,FALSE,"단축3";#N/A,#N/A,FALSE,"장축";#N/A,#N/A,FALSE,"4WD"}</definedName>
    <definedName name="GFDSW" localSheetId="1" hidden="1">{#N/A,#N/A,FALSE,"단축1";#N/A,#N/A,FALSE,"단축2";#N/A,#N/A,FALSE,"단축3";#N/A,#N/A,FALSE,"장축";#N/A,#N/A,FALSE,"4WD"}</definedName>
    <definedName name="GFDSW" hidden="1">{#N/A,#N/A,FALSE,"단축1";#N/A,#N/A,FALSE,"단축2";#N/A,#N/A,FALSE,"단축3";#N/A,#N/A,FALSE,"장축";#N/A,#N/A,FALSE,"4WD"}</definedName>
    <definedName name="GFF"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JG" localSheetId="13" hidden="1">{#N/A,#N/A,FALSE,"단축1";#N/A,#N/A,FALSE,"단축2";#N/A,#N/A,FALSE,"단축3";#N/A,#N/A,FALSE,"장축";#N/A,#N/A,FALSE,"4WD"}</definedName>
    <definedName name="GFJG" localSheetId="10" hidden="1">{#N/A,#N/A,FALSE,"단축1";#N/A,#N/A,FALSE,"단축2";#N/A,#N/A,FALSE,"단축3";#N/A,#N/A,FALSE,"장축";#N/A,#N/A,FALSE,"4WD"}</definedName>
    <definedName name="GFJG" localSheetId="12" hidden="1">{#N/A,#N/A,FALSE,"단축1";#N/A,#N/A,FALSE,"단축2";#N/A,#N/A,FALSE,"단축3";#N/A,#N/A,FALSE,"장축";#N/A,#N/A,FALSE,"4WD"}</definedName>
    <definedName name="GFJG" localSheetId="15" hidden="1">{#N/A,#N/A,FALSE,"단축1";#N/A,#N/A,FALSE,"단축2";#N/A,#N/A,FALSE,"단축3";#N/A,#N/A,FALSE,"장축";#N/A,#N/A,FALSE,"4WD"}</definedName>
    <definedName name="GFJG" localSheetId="11" hidden="1">{#N/A,#N/A,FALSE,"단축1";#N/A,#N/A,FALSE,"단축2";#N/A,#N/A,FALSE,"단축3";#N/A,#N/A,FALSE,"장축";#N/A,#N/A,FALSE,"4WD"}</definedName>
    <definedName name="GFJG" localSheetId="14" hidden="1">{#N/A,#N/A,FALSE,"단축1";#N/A,#N/A,FALSE,"단축2";#N/A,#N/A,FALSE,"단축3";#N/A,#N/A,FALSE,"장축";#N/A,#N/A,FALSE,"4WD"}</definedName>
    <definedName name="GFJG" localSheetId="7" hidden="1">{#N/A,#N/A,FALSE,"단축1";#N/A,#N/A,FALSE,"단축2";#N/A,#N/A,FALSE,"단축3";#N/A,#N/A,FALSE,"장축";#N/A,#N/A,FALSE,"4WD"}</definedName>
    <definedName name="GFJG" localSheetId="4" hidden="1">{#N/A,#N/A,FALSE,"단축1";#N/A,#N/A,FALSE,"단축2";#N/A,#N/A,FALSE,"단축3";#N/A,#N/A,FALSE,"장축";#N/A,#N/A,FALSE,"4WD"}</definedName>
    <definedName name="GFJG" localSheetId="6" hidden="1">{#N/A,#N/A,FALSE,"단축1";#N/A,#N/A,FALSE,"단축2";#N/A,#N/A,FALSE,"단축3";#N/A,#N/A,FALSE,"장축";#N/A,#N/A,FALSE,"4WD"}</definedName>
    <definedName name="GFJG" localSheetId="9" hidden="1">{#N/A,#N/A,FALSE,"단축1";#N/A,#N/A,FALSE,"단축2";#N/A,#N/A,FALSE,"단축3";#N/A,#N/A,FALSE,"장축";#N/A,#N/A,FALSE,"4WD"}</definedName>
    <definedName name="GFJG" localSheetId="5" hidden="1">{#N/A,#N/A,FALSE,"단축1";#N/A,#N/A,FALSE,"단축2";#N/A,#N/A,FALSE,"단축3";#N/A,#N/A,FALSE,"장축";#N/A,#N/A,FALSE,"4WD"}</definedName>
    <definedName name="GFJG" localSheetId="8" hidden="1">{#N/A,#N/A,FALSE,"단축1";#N/A,#N/A,FALSE,"단축2";#N/A,#N/A,FALSE,"단축3";#N/A,#N/A,FALSE,"장축";#N/A,#N/A,FALSE,"4WD"}</definedName>
    <definedName name="GFJG" localSheetId="3" hidden="1">{#N/A,#N/A,FALSE,"단축1";#N/A,#N/A,FALSE,"단축2";#N/A,#N/A,FALSE,"단축3";#N/A,#N/A,FALSE,"장축";#N/A,#N/A,FALSE,"4WD"}</definedName>
    <definedName name="GFJG" localSheetId="2" hidden="1">{#N/A,#N/A,FALSE,"단축1";#N/A,#N/A,FALSE,"단축2";#N/A,#N/A,FALSE,"단축3";#N/A,#N/A,FALSE,"장축";#N/A,#N/A,FALSE,"4WD"}</definedName>
    <definedName name="GFJG" localSheetId="1" hidden="1">{#N/A,#N/A,FALSE,"단축1";#N/A,#N/A,FALSE,"단축2";#N/A,#N/A,FALSE,"단축3";#N/A,#N/A,FALSE,"장축";#N/A,#N/A,FALSE,"4WD"}</definedName>
    <definedName name="GFJG" hidden="1">{#N/A,#N/A,FALSE,"단축1";#N/A,#N/A,FALSE,"단축2";#N/A,#N/A,FALSE,"단축3";#N/A,#N/A,FALSE,"장축";#N/A,#N/A,FALSE,"4WD"}</definedName>
    <definedName name="GG">#REF!</definedName>
    <definedName name="ggfj" localSheetId="13">BlankMacro1</definedName>
    <definedName name="ggfj" localSheetId="10">BlankMacro1</definedName>
    <definedName name="ggfj" localSheetId="12">BlankMacro1</definedName>
    <definedName name="ggfj" localSheetId="15">BlankMacro1</definedName>
    <definedName name="ggfj" localSheetId="11">BlankMacro1</definedName>
    <definedName name="ggfj" localSheetId="14">BlankMacro1</definedName>
    <definedName name="ggfj" localSheetId="7">BlankMacro1</definedName>
    <definedName name="ggfj" localSheetId="4">BlankMacro1</definedName>
    <definedName name="ggfj" localSheetId="6">BlankMacro1</definedName>
    <definedName name="ggfj" localSheetId="9">BlankMacro1</definedName>
    <definedName name="ggfj" localSheetId="5">BlankMacro1</definedName>
    <definedName name="ggfj" localSheetId="8">BlankMacro1</definedName>
    <definedName name="ggfj" localSheetId="0">BlankMacro1</definedName>
    <definedName name="ggfj" localSheetId="3">BlankMacro1</definedName>
    <definedName name="ggfj" localSheetId="2">BlankMacro1</definedName>
    <definedName name="ggfj" localSheetId="1">BlankMacro1</definedName>
    <definedName name="ggfj">BlankMacro1</definedName>
    <definedName name="GGG">#N/A</definedName>
    <definedName name="GGH">14</definedName>
    <definedName name="GH">#REF!</definedName>
    <definedName name="ghgh" localSheetId="13" hidden="1">{#N/A,#N/A,FALSE,"CCTV"}</definedName>
    <definedName name="ghgh" localSheetId="10" hidden="1">{#N/A,#N/A,FALSE,"CCTV"}</definedName>
    <definedName name="ghgh" localSheetId="12" hidden="1">{#N/A,#N/A,FALSE,"CCTV"}</definedName>
    <definedName name="ghgh" localSheetId="15" hidden="1">{#N/A,#N/A,FALSE,"CCTV"}</definedName>
    <definedName name="ghgh" localSheetId="11" hidden="1">{#N/A,#N/A,FALSE,"CCTV"}</definedName>
    <definedName name="ghgh" localSheetId="14" hidden="1">{#N/A,#N/A,FALSE,"CCTV"}</definedName>
    <definedName name="ghgh" localSheetId="7" hidden="1">{#N/A,#N/A,FALSE,"CCTV"}</definedName>
    <definedName name="ghgh" localSheetId="4" hidden="1">{#N/A,#N/A,FALSE,"CCTV"}</definedName>
    <definedName name="ghgh" localSheetId="6" hidden="1">{#N/A,#N/A,FALSE,"CCTV"}</definedName>
    <definedName name="ghgh" localSheetId="9" hidden="1">{#N/A,#N/A,FALSE,"CCTV"}</definedName>
    <definedName name="ghgh" localSheetId="5" hidden="1">{#N/A,#N/A,FALSE,"CCTV"}</definedName>
    <definedName name="ghgh" localSheetId="8" hidden="1">{#N/A,#N/A,FALSE,"CCTV"}</definedName>
    <definedName name="ghgh" localSheetId="3" hidden="1">{#N/A,#N/A,FALSE,"CCTV"}</definedName>
    <definedName name="ghgh" localSheetId="2" hidden="1">{#N/A,#N/A,FALSE,"CCTV"}</definedName>
    <definedName name="ghgh" localSheetId="1" hidden="1">{#N/A,#N/A,FALSE,"CCTV"}</definedName>
    <definedName name="ghgh" hidden="1">{#N/A,#N/A,FALSE,"CCTV"}</definedName>
    <definedName name="ghichu" localSheetId="13">#REF!</definedName>
    <definedName name="ghichu" localSheetId="10">#REF!</definedName>
    <definedName name="ghichu" localSheetId="12">#REF!</definedName>
    <definedName name="ghichu" localSheetId="15">#REF!</definedName>
    <definedName name="ghichu" localSheetId="11">#REF!</definedName>
    <definedName name="ghichu" localSheetId="14">#REF!</definedName>
    <definedName name="ghichu" localSheetId="7">#REF!</definedName>
    <definedName name="ghichu" localSheetId="4">#REF!</definedName>
    <definedName name="ghichu" localSheetId="6">#REF!</definedName>
    <definedName name="ghichu" localSheetId="9">#REF!</definedName>
    <definedName name="ghichu" localSheetId="5">#REF!</definedName>
    <definedName name="ghichu" localSheetId="8">#REF!</definedName>
    <definedName name="ghichu">#REF!</definedName>
    <definedName name="ghip" localSheetId="3">#REF!</definedName>
    <definedName name="ghip" localSheetId="2">#REF!</definedName>
    <definedName name="ghip">#REF!</definedName>
    <definedName name="GHJGH">#REF!</definedName>
    <definedName name="gia_tien">#REF!</definedName>
    <definedName name="gia_tien_BTN">#REF!</definedName>
    <definedName name="GIAVL_TRALY">#REF!</definedName>
    <definedName name="Giocong">#REF!</definedName>
    <definedName name="GISURO">NA()</definedName>
    <definedName name="GJ">#N/A</definedName>
    <definedName name="GJASSF" localSheetId="13">BlankMacro1</definedName>
    <definedName name="GJASSF" localSheetId="10">BlankMacro1</definedName>
    <definedName name="GJASSF" localSheetId="12">BlankMacro1</definedName>
    <definedName name="GJASSF" localSheetId="15">BlankMacro1</definedName>
    <definedName name="GJASSF" localSheetId="11">BlankMacro1</definedName>
    <definedName name="GJASSF" localSheetId="14">BlankMacro1</definedName>
    <definedName name="GJASSF" localSheetId="7">BlankMacro1</definedName>
    <definedName name="GJASSF" localSheetId="4">BlankMacro1</definedName>
    <definedName name="GJASSF" localSheetId="6">BlankMacro1</definedName>
    <definedName name="GJASSF" localSheetId="9">BlankMacro1</definedName>
    <definedName name="GJASSF" localSheetId="5">BlankMacro1</definedName>
    <definedName name="GJASSF" localSheetId="8">BlankMacro1</definedName>
    <definedName name="GJASSF" localSheetId="0">BlankMacro1</definedName>
    <definedName name="GJASSF" localSheetId="3">BlankMacro1</definedName>
    <definedName name="GJASSF" localSheetId="2">BlankMacro1</definedName>
    <definedName name="GJASSF" localSheetId="1">BlankMacro1</definedName>
    <definedName name="GJASSF">BlankMacro1</definedName>
    <definedName name="GJKGJK" localSheetId="13" hidden="1">{#N/A,#N/A,FALSE,"단축1";#N/A,#N/A,FALSE,"단축2";#N/A,#N/A,FALSE,"단축3";#N/A,#N/A,FALSE,"장축";#N/A,#N/A,FALSE,"4WD"}</definedName>
    <definedName name="GJKGJK" localSheetId="10" hidden="1">{#N/A,#N/A,FALSE,"단축1";#N/A,#N/A,FALSE,"단축2";#N/A,#N/A,FALSE,"단축3";#N/A,#N/A,FALSE,"장축";#N/A,#N/A,FALSE,"4WD"}</definedName>
    <definedName name="GJKGJK" localSheetId="12" hidden="1">{#N/A,#N/A,FALSE,"단축1";#N/A,#N/A,FALSE,"단축2";#N/A,#N/A,FALSE,"단축3";#N/A,#N/A,FALSE,"장축";#N/A,#N/A,FALSE,"4WD"}</definedName>
    <definedName name="GJKGJK" localSheetId="15" hidden="1">{#N/A,#N/A,FALSE,"단축1";#N/A,#N/A,FALSE,"단축2";#N/A,#N/A,FALSE,"단축3";#N/A,#N/A,FALSE,"장축";#N/A,#N/A,FALSE,"4WD"}</definedName>
    <definedName name="GJKGJK" localSheetId="11" hidden="1">{#N/A,#N/A,FALSE,"단축1";#N/A,#N/A,FALSE,"단축2";#N/A,#N/A,FALSE,"단축3";#N/A,#N/A,FALSE,"장축";#N/A,#N/A,FALSE,"4WD"}</definedName>
    <definedName name="GJKGJK" localSheetId="14" hidden="1">{#N/A,#N/A,FALSE,"단축1";#N/A,#N/A,FALSE,"단축2";#N/A,#N/A,FALSE,"단축3";#N/A,#N/A,FALSE,"장축";#N/A,#N/A,FALSE,"4WD"}</definedName>
    <definedName name="GJKGJK" localSheetId="7" hidden="1">{#N/A,#N/A,FALSE,"단축1";#N/A,#N/A,FALSE,"단축2";#N/A,#N/A,FALSE,"단축3";#N/A,#N/A,FALSE,"장축";#N/A,#N/A,FALSE,"4WD"}</definedName>
    <definedName name="GJKGJK" localSheetId="4" hidden="1">{#N/A,#N/A,FALSE,"단축1";#N/A,#N/A,FALSE,"단축2";#N/A,#N/A,FALSE,"단축3";#N/A,#N/A,FALSE,"장축";#N/A,#N/A,FALSE,"4WD"}</definedName>
    <definedName name="GJKGJK" localSheetId="6" hidden="1">{#N/A,#N/A,FALSE,"단축1";#N/A,#N/A,FALSE,"단축2";#N/A,#N/A,FALSE,"단축3";#N/A,#N/A,FALSE,"장축";#N/A,#N/A,FALSE,"4WD"}</definedName>
    <definedName name="GJKGJK" localSheetId="9" hidden="1">{#N/A,#N/A,FALSE,"단축1";#N/A,#N/A,FALSE,"단축2";#N/A,#N/A,FALSE,"단축3";#N/A,#N/A,FALSE,"장축";#N/A,#N/A,FALSE,"4WD"}</definedName>
    <definedName name="GJKGJK" localSheetId="5" hidden="1">{#N/A,#N/A,FALSE,"단축1";#N/A,#N/A,FALSE,"단축2";#N/A,#N/A,FALSE,"단축3";#N/A,#N/A,FALSE,"장축";#N/A,#N/A,FALSE,"4WD"}</definedName>
    <definedName name="GJKGJK" localSheetId="8" hidden="1">{#N/A,#N/A,FALSE,"단축1";#N/A,#N/A,FALSE,"단축2";#N/A,#N/A,FALSE,"단축3";#N/A,#N/A,FALSE,"장축";#N/A,#N/A,FALSE,"4WD"}</definedName>
    <definedName name="GJKGJK" localSheetId="3" hidden="1">{#N/A,#N/A,FALSE,"단축1";#N/A,#N/A,FALSE,"단축2";#N/A,#N/A,FALSE,"단축3";#N/A,#N/A,FALSE,"장축";#N/A,#N/A,FALSE,"4WD"}</definedName>
    <definedName name="GJKGJK" localSheetId="2" hidden="1">{#N/A,#N/A,FALSE,"단축1";#N/A,#N/A,FALSE,"단축2";#N/A,#N/A,FALSE,"단축3";#N/A,#N/A,FALSE,"장축";#N/A,#N/A,FALSE,"4WD"}</definedName>
    <definedName name="GJKGJK" localSheetId="1" hidden="1">{#N/A,#N/A,FALSE,"단축1";#N/A,#N/A,FALSE,"단축2";#N/A,#N/A,FALSE,"단축3";#N/A,#N/A,FALSE,"장축";#N/A,#N/A,FALSE,"4WD"}</definedName>
    <definedName name="GJKGJK" hidden="1">{#N/A,#N/A,FALSE,"단축1";#N/A,#N/A,FALSE,"단축2";#N/A,#N/A,FALSE,"단축3";#N/A,#N/A,FALSE,"장축";#N/A,#N/A,FALSE,"4WD"}</definedName>
    <definedName name="gjsj" localSheetId="13">BlankMacro1</definedName>
    <definedName name="gjsj" localSheetId="10">BlankMacro1</definedName>
    <definedName name="gjsj" localSheetId="12">BlankMacro1</definedName>
    <definedName name="gjsj" localSheetId="15">BlankMacro1</definedName>
    <definedName name="gjsj" localSheetId="11">BlankMacro1</definedName>
    <definedName name="gjsj" localSheetId="14">BlankMacro1</definedName>
    <definedName name="gjsj" localSheetId="7">BlankMacro1</definedName>
    <definedName name="gjsj" localSheetId="4">BlankMacro1</definedName>
    <definedName name="gjsj" localSheetId="6">BlankMacro1</definedName>
    <definedName name="gjsj" localSheetId="9">BlankMacro1</definedName>
    <definedName name="gjsj" localSheetId="5">BlankMacro1</definedName>
    <definedName name="gjsj" localSheetId="8">BlankMacro1</definedName>
    <definedName name="gjsj" localSheetId="0">BlankMacro1</definedName>
    <definedName name="gjsj" localSheetId="3">BlankMacro1</definedName>
    <definedName name="gjsj" localSheetId="2">BlankMacro1</definedName>
    <definedName name="gjsj" localSheetId="1">BlankMacro1</definedName>
    <definedName name="gjsj">BlankMacro1</definedName>
    <definedName name="gkGTGT" localSheetId="3">#REF!</definedName>
    <definedName name="gkGTGT" localSheetId="2">#REF!</definedName>
    <definedName name="gkGTGT">#REF!</definedName>
    <definedName name="gk손익">#N/A</definedName>
    <definedName name="gl3p" localSheetId="3">#REF!</definedName>
    <definedName name="gl3p" localSheetId="2">#REF!</definedName>
    <definedName name="gl3p">#REF!</definedName>
    <definedName name="gld">#REF!</definedName>
    <definedName name="GLS">#REF!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n">#REF!</definedName>
    <definedName name="GQ">#N/A</definedName>
    <definedName name="GR">#N/A</definedName>
    <definedName name="GR108tb1rt">#N/A</definedName>
    <definedName name="GR138tb1rt">#N/A</definedName>
    <definedName name="GR144tb1rt">#N/A</definedName>
    <definedName name="GR147tb11rt" localSheetId="13">#REF!</definedName>
    <definedName name="GR147tb11rt" localSheetId="10">#REF!</definedName>
    <definedName name="GR147tb11rt" localSheetId="12">#REF!</definedName>
    <definedName name="GR147tb11rt" localSheetId="15">#REF!</definedName>
    <definedName name="GR147tb11rt" localSheetId="11">#REF!</definedName>
    <definedName name="GR147tb11rt" localSheetId="14">#REF!</definedName>
    <definedName name="GR147tb11rt" localSheetId="7">#REF!</definedName>
    <definedName name="GR147tb11rt" localSheetId="4">#REF!</definedName>
    <definedName name="GR147tb11rt" localSheetId="6">#REF!</definedName>
    <definedName name="GR147tb11rt" localSheetId="9">#REF!</definedName>
    <definedName name="GR147tb11rt" localSheetId="5">#REF!</definedName>
    <definedName name="GR147tb11rt" localSheetId="8">#REF!</definedName>
    <definedName name="GR147tb11rt" localSheetId="3">#REF!</definedName>
    <definedName name="GR147tb11rt" localSheetId="2">#REF!</definedName>
    <definedName name="GR147tb11rt">#REF!</definedName>
    <definedName name="GR147tb1rt" localSheetId="13">#REF!</definedName>
    <definedName name="GR147tb1rt" localSheetId="10">#REF!</definedName>
    <definedName name="GR147tb1rt" localSheetId="12">#REF!</definedName>
    <definedName name="GR147tb1rt" localSheetId="15">#REF!</definedName>
    <definedName name="GR147tb1rt" localSheetId="11">#REF!</definedName>
    <definedName name="GR147tb1rt" localSheetId="14">#REF!</definedName>
    <definedName name="GR147tb1rt" localSheetId="7">#REF!</definedName>
    <definedName name="GR147tb1rt" localSheetId="4">#REF!</definedName>
    <definedName name="GR147tb1rt" localSheetId="6">#REF!</definedName>
    <definedName name="GR147tb1rt" localSheetId="9">#REF!</definedName>
    <definedName name="GR147tb1rt" localSheetId="5">#REF!</definedName>
    <definedName name="GR147tb1rt" localSheetId="8">#REF!</definedName>
    <definedName name="GR147tb1rt" localSheetId="3">#REF!</definedName>
    <definedName name="GR147tb1rt" localSheetId="2">#REF!</definedName>
    <definedName name="GR147tb1rt">#REF!</definedName>
    <definedName name="GR149tb1rt" localSheetId="13">#REF!</definedName>
    <definedName name="GR149tb1rt" localSheetId="10">#REF!</definedName>
    <definedName name="GR149tb1rt" localSheetId="12">#REF!</definedName>
    <definedName name="GR149tb1rt" localSheetId="15">#REF!</definedName>
    <definedName name="GR149tb1rt" localSheetId="11">#REF!</definedName>
    <definedName name="GR149tb1rt" localSheetId="14">#REF!</definedName>
    <definedName name="GR149tb1rt" localSheetId="7">#REF!</definedName>
    <definedName name="GR149tb1rt" localSheetId="4">#REF!</definedName>
    <definedName name="GR149tb1rt" localSheetId="6">#REF!</definedName>
    <definedName name="GR149tb1rt" localSheetId="9">#REF!</definedName>
    <definedName name="GR149tb1rt" localSheetId="5">#REF!</definedName>
    <definedName name="GR149tb1rt" localSheetId="8">#REF!</definedName>
    <definedName name="GR149tb1rt" localSheetId="3">#REF!</definedName>
    <definedName name="GR149tb1rt" localSheetId="2">#REF!</definedName>
    <definedName name="GR149tb1rt">#REF!</definedName>
    <definedName name="GR178tb1rt" localSheetId="13">#REF!</definedName>
    <definedName name="GR178tb1rt" localSheetId="10">#REF!</definedName>
    <definedName name="GR178tb1rt" localSheetId="12">#REF!</definedName>
    <definedName name="GR178tb1rt" localSheetId="15">#REF!</definedName>
    <definedName name="GR178tb1rt" localSheetId="11">#REF!</definedName>
    <definedName name="GR178tb1rt" localSheetId="14">#REF!</definedName>
    <definedName name="GR178tb1rt" localSheetId="7">#REF!</definedName>
    <definedName name="GR178tb1rt" localSheetId="4">#REF!</definedName>
    <definedName name="GR178tb1rt" localSheetId="6">#REF!</definedName>
    <definedName name="GR178tb1rt" localSheetId="9">#REF!</definedName>
    <definedName name="GR178tb1rt" localSheetId="5">#REF!</definedName>
    <definedName name="GR178tb1rt" localSheetId="8">#REF!</definedName>
    <definedName name="GR178tb1rt" localSheetId="3">#REF!</definedName>
    <definedName name="GR178tb1rt" localSheetId="2">#REF!</definedName>
    <definedName name="GR178tb1rt">#REF!</definedName>
    <definedName name="GR183tb1rt" localSheetId="13">#REF!</definedName>
    <definedName name="GR183tb1rt" localSheetId="10">#REF!</definedName>
    <definedName name="GR183tb1rt" localSheetId="12">#REF!</definedName>
    <definedName name="GR183tb1rt" localSheetId="15">#REF!</definedName>
    <definedName name="GR183tb1rt" localSheetId="11">#REF!</definedName>
    <definedName name="GR183tb1rt" localSheetId="14">#REF!</definedName>
    <definedName name="GR183tb1rt" localSheetId="7">#REF!</definedName>
    <definedName name="GR183tb1rt" localSheetId="4">#REF!</definedName>
    <definedName name="GR183tb1rt" localSheetId="6">#REF!</definedName>
    <definedName name="GR183tb1rt" localSheetId="9">#REF!</definedName>
    <definedName name="GR183tb1rt" localSheetId="5">#REF!</definedName>
    <definedName name="GR183tb1rt" localSheetId="8">#REF!</definedName>
    <definedName name="GR183tb1rt" localSheetId="3">#REF!</definedName>
    <definedName name="GR183tb1rt" localSheetId="2">#REF!</definedName>
    <definedName name="GR183tb1rt">#REF!</definedName>
    <definedName name="GR216tb1rt" localSheetId="13">#REF!</definedName>
    <definedName name="GR216tb1rt" localSheetId="10">#REF!</definedName>
    <definedName name="GR216tb1rt" localSheetId="12">#REF!</definedName>
    <definedName name="GR216tb1rt" localSheetId="15">#REF!</definedName>
    <definedName name="GR216tb1rt" localSheetId="11">#REF!</definedName>
    <definedName name="GR216tb1rt" localSheetId="14">#REF!</definedName>
    <definedName name="GR216tb1rt" localSheetId="7">#REF!</definedName>
    <definedName name="GR216tb1rt" localSheetId="4">#REF!</definedName>
    <definedName name="GR216tb1rt" localSheetId="6">#REF!</definedName>
    <definedName name="GR216tb1rt" localSheetId="9">#REF!</definedName>
    <definedName name="GR216tb1rt" localSheetId="5">#REF!</definedName>
    <definedName name="GR216tb1rt" localSheetId="8">#REF!</definedName>
    <definedName name="GR216tb1rt" localSheetId="3">#REF!</definedName>
    <definedName name="GR216tb1rt" localSheetId="2">#REF!</definedName>
    <definedName name="GR216tb1rt">#REF!</definedName>
    <definedName name="GR21tb1rt" localSheetId="13">#REF!</definedName>
    <definedName name="GR21tb1rt" localSheetId="10">#REF!</definedName>
    <definedName name="GR21tb1rt" localSheetId="12">#REF!</definedName>
    <definedName name="GR21tb1rt" localSheetId="15">#REF!</definedName>
    <definedName name="GR21tb1rt" localSheetId="11">#REF!</definedName>
    <definedName name="GR21tb1rt" localSheetId="14">#REF!</definedName>
    <definedName name="GR21tb1rt" localSheetId="7">#REF!</definedName>
    <definedName name="GR21tb1rt" localSheetId="4">#REF!</definedName>
    <definedName name="GR21tb1rt" localSheetId="6">#REF!</definedName>
    <definedName name="GR21tb1rt" localSheetId="9">#REF!</definedName>
    <definedName name="GR21tb1rt" localSheetId="5">#REF!</definedName>
    <definedName name="GR21tb1rt" localSheetId="8">#REF!</definedName>
    <definedName name="GR21tb1rt" localSheetId="3">#REF!</definedName>
    <definedName name="GR21tb1rt" localSheetId="2">#REF!</definedName>
    <definedName name="GR21tb1rt">#REF!</definedName>
    <definedName name="GR22tb1rtGMAART" localSheetId="13">#REF!</definedName>
    <definedName name="GR22tb1rtGMAART" localSheetId="10">#REF!</definedName>
    <definedName name="GR22tb1rtGMAART" localSheetId="12">#REF!</definedName>
    <definedName name="GR22tb1rtGMAART" localSheetId="15">#REF!</definedName>
    <definedName name="GR22tb1rtGMAART" localSheetId="11">#REF!</definedName>
    <definedName name="GR22tb1rtGMAART" localSheetId="14">#REF!</definedName>
    <definedName name="GR22tb1rtGMAART" localSheetId="7">#REF!</definedName>
    <definedName name="GR22tb1rtGMAART" localSheetId="4">#REF!</definedName>
    <definedName name="GR22tb1rtGMAART" localSheetId="6">#REF!</definedName>
    <definedName name="GR22tb1rtGMAART" localSheetId="9">#REF!</definedName>
    <definedName name="GR22tb1rtGMAART" localSheetId="5">#REF!</definedName>
    <definedName name="GR22tb1rtGMAART" localSheetId="8">#REF!</definedName>
    <definedName name="GR22tb1rtGMAART" localSheetId="3">#REF!</definedName>
    <definedName name="GR22tb1rtGMAART" localSheetId="2">#REF!</definedName>
    <definedName name="GR22tb1rtGMAART">#REF!</definedName>
    <definedName name="GR247tb1rt" localSheetId="13">#REF!</definedName>
    <definedName name="GR247tb1rt" localSheetId="10">#REF!</definedName>
    <definedName name="GR247tb1rt" localSheetId="12">#REF!</definedName>
    <definedName name="GR247tb1rt" localSheetId="15">#REF!</definedName>
    <definedName name="GR247tb1rt" localSheetId="11">#REF!</definedName>
    <definedName name="GR247tb1rt" localSheetId="14">#REF!</definedName>
    <definedName name="GR247tb1rt" localSheetId="7">#REF!</definedName>
    <definedName name="GR247tb1rt" localSheetId="4">#REF!</definedName>
    <definedName name="GR247tb1rt" localSheetId="6">#REF!</definedName>
    <definedName name="GR247tb1rt" localSheetId="9">#REF!</definedName>
    <definedName name="GR247tb1rt" localSheetId="5">#REF!</definedName>
    <definedName name="GR247tb1rt" localSheetId="8">#REF!</definedName>
    <definedName name="GR247tb1rt" localSheetId="3">#REF!</definedName>
    <definedName name="GR247tb1rt" localSheetId="2">#REF!</definedName>
    <definedName name="GR247tb1rt">#REF!</definedName>
    <definedName name="GR48tb1rt" localSheetId="13">#REF!</definedName>
    <definedName name="GR48tb1rt" localSheetId="10">#REF!</definedName>
    <definedName name="GR48tb1rt" localSheetId="12">#REF!</definedName>
    <definedName name="GR48tb1rt" localSheetId="15">#REF!</definedName>
    <definedName name="GR48tb1rt" localSheetId="11">#REF!</definedName>
    <definedName name="GR48tb1rt" localSheetId="14">#REF!</definedName>
    <definedName name="GR48tb1rt" localSheetId="7">#REF!</definedName>
    <definedName name="GR48tb1rt" localSheetId="4">#REF!</definedName>
    <definedName name="GR48tb1rt" localSheetId="6">#REF!</definedName>
    <definedName name="GR48tb1rt" localSheetId="9">#REF!</definedName>
    <definedName name="GR48tb1rt" localSheetId="5">#REF!</definedName>
    <definedName name="GR48tb1rt" localSheetId="8">#REF!</definedName>
    <definedName name="GR48tb1rt" localSheetId="3">#REF!</definedName>
    <definedName name="GR48tb1rt" localSheetId="2">#REF!</definedName>
    <definedName name="GR48tb1rt">#REF!</definedName>
    <definedName name="GR53tb11rt" localSheetId="13">#REF!</definedName>
    <definedName name="GR53tb11rt" localSheetId="10">#REF!</definedName>
    <definedName name="GR53tb11rt" localSheetId="12">#REF!</definedName>
    <definedName name="GR53tb11rt" localSheetId="15">#REF!</definedName>
    <definedName name="GR53tb11rt" localSheetId="11">#REF!</definedName>
    <definedName name="GR53tb11rt" localSheetId="14">#REF!</definedName>
    <definedName name="GR53tb11rt" localSheetId="7">#REF!</definedName>
    <definedName name="GR53tb11rt" localSheetId="4">#REF!</definedName>
    <definedName name="GR53tb11rt" localSheetId="6">#REF!</definedName>
    <definedName name="GR53tb11rt" localSheetId="9">#REF!</definedName>
    <definedName name="GR53tb11rt" localSheetId="5">#REF!</definedName>
    <definedName name="GR53tb11rt" localSheetId="8">#REF!</definedName>
    <definedName name="GR53tb11rt" localSheetId="3">#REF!</definedName>
    <definedName name="GR53tb11rt" localSheetId="2">#REF!</definedName>
    <definedName name="GR53tb11rt">#REF!</definedName>
    <definedName name="GR79tb1rt" localSheetId="13">#REF!</definedName>
    <definedName name="GR79tb1rt" localSheetId="10">#REF!</definedName>
    <definedName name="GR79tb1rt" localSheetId="12">#REF!</definedName>
    <definedName name="GR79tb1rt" localSheetId="15">#REF!</definedName>
    <definedName name="GR79tb1rt" localSheetId="11">#REF!</definedName>
    <definedName name="GR79tb1rt" localSheetId="14">#REF!</definedName>
    <definedName name="GR79tb1rt" localSheetId="7">#REF!</definedName>
    <definedName name="GR79tb1rt" localSheetId="4">#REF!</definedName>
    <definedName name="GR79tb1rt" localSheetId="6">#REF!</definedName>
    <definedName name="GR79tb1rt" localSheetId="9">#REF!</definedName>
    <definedName name="GR79tb1rt" localSheetId="5">#REF!</definedName>
    <definedName name="GR79tb1rt" localSheetId="8">#REF!</definedName>
    <definedName name="GR79tb1rt" localSheetId="3">#REF!</definedName>
    <definedName name="GR79tb1rt" localSheetId="2">#REF!</definedName>
    <definedName name="GR79tb1rt">#REF!</definedName>
    <definedName name="GR84tb11rt" localSheetId="13">#REF!</definedName>
    <definedName name="GR84tb11rt" localSheetId="10">#REF!</definedName>
    <definedName name="GR84tb11rt" localSheetId="12">#REF!</definedName>
    <definedName name="GR84tb11rt" localSheetId="15">#REF!</definedName>
    <definedName name="GR84tb11rt" localSheetId="11">#REF!</definedName>
    <definedName name="GR84tb11rt" localSheetId="14">#REF!</definedName>
    <definedName name="GR84tb11rt" localSheetId="7">#REF!</definedName>
    <definedName name="GR84tb11rt" localSheetId="4">#REF!</definedName>
    <definedName name="GR84tb11rt" localSheetId="6">#REF!</definedName>
    <definedName name="GR84tb11rt" localSheetId="9">#REF!</definedName>
    <definedName name="GR84tb11rt" localSheetId="5">#REF!</definedName>
    <definedName name="GR84tb11rt" localSheetId="8">#REF!</definedName>
    <definedName name="GR84tb11rt" localSheetId="3">#REF!</definedName>
    <definedName name="GR84tb11rt" localSheetId="2">#REF!</definedName>
    <definedName name="GR84tb11rt">#REF!</definedName>
    <definedName name="GR86tb1rt" localSheetId="13">#REF!</definedName>
    <definedName name="GR86tb1rt" localSheetId="10">#REF!</definedName>
    <definedName name="GR86tb1rt" localSheetId="12">#REF!</definedName>
    <definedName name="GR86tb1rt" localSheetId="15">#REF!</definedName>
    <definedName name="GR86tb1rt" localSheetId="11">#REF!</definedName>
    <definedName name="GR86tb1rt" localSheetId="14">#REF!</definedName>
    <definedName name="GR86tb1rt" localSheetId="7">#REF!</definedName>
    <definedName name="GR86tb1rt" localSheetId="4">#REF!</definedName>
    <definedName name="GR86tb1rt" localSheetId="6">#REF!</definedName>
    <definedName name="GR86tb1rt" localSheetId="9">#REF!</definedName>
    <definedName name="GR86tb1rt" localSheetId="5">#REF!</definedName>
    <definedName name="GR86tb1rt" localSheetId="8">#REF!</definedName>
    <definedName name="GR86tb1rt" localSheetId="3">#REF!</definedName>
    <definedName name="GR86tb1rt" localSheetId="2">#REF!</definedName>
    <definedName name="GR86tb1rt">#REF!</definedName>
    <definedName name="GRACE" localSheetId="13">#REF!</definedName>
    <definedName name="GRACE" localSheetId="10">#REF!</definedName>
    <definedName name="GRACE" localSheetId="12">#REF!</definedName>
    <definedName name="GRACE" localSheetId="15">#REF!</definedName>
    <definedName name="GRACE" localSheetId="11">#REF!</definedName>
    <definedName name="GRACE" localSheetId="14">#REF!</definedName>
    <definedName name="GRACE" localSheetId="7">#REF!</definedName>
    <definedName name="GRACE" localSheetId="4">#REF!</definedName>
    <definedName name="GRACE" localSheetId="6">#REF!</definedName>
    <definedName name="GRACE" localSheetId="9">#REF!</definedName>
    <definedName name="GRACE" localSheetId="5">#REF!</definedName>
    <definedName name="GRACE" localSheetId="8">#REF!</definedName>
    <definedName name="GRACE" localSheetId="3">#REF!</definedName>
    <definedName name="GRACE" localSheetId="2">#REF!</definedName>
    <definedName name="GRACE">#REF!</definedName>
    <definedName name="GRADE">#REF!</definedName>
    <definedName name="group1">#N/A</definedName>
    <definedName name="group2">#N/A</definedName>
    <definedName name="group3">#N/A</definedName>
    <definedName name="group4">#N/A</definedName>
    <definedName name="group5">#N/A</definedName>
    <definedName name="gsdfg" localSheetId="3">#REF!</definedName>
    <definedName name="gsdfg" localSheetId="2">#REF!</definedName>
    <definedName name="gsdfg">#REF!</definedName>
    <definedName name="gse">#REF!</definedName>
    <definedName name="GSEOLB">#N/A</definedName>
    <definedName name="gsht" localSheetId="13">BlankMacro1</definedName>
    <definedName name="gsht" localSheetId="10">BlankMacro1</definedName>
    <definedName name="gsht" localSheetId="12">BlankMacro1</definedName>
    <definedName name="gsht" localSheetId="15">BlankMacro1</definedName>
    <definedName name="gsht" localSheetId="11">BlankMacro1</definedName>
    <definedName name="gsht" localSheetId="14">BlankMacro1</definedName>
    <definedName name="gsht" localSheetId="7">BlankMacro1</definedName>
    <definedName name="gsht" localSheetId="4">BlankMacro1</definedName>
    <definedName name="gsht" localSheetId="6">BlankMacro1</definedName>
    <definedName name="gsht" localSheetId="9">BlankMacro1</definedName>
    <definedName name="gsht" localSheetId="5">BlankMacro1</definedName>
    <definedName name="gsht" localSheetId="8">BlankMacro1</definedName>
    <definedName name="gsht" localSheetId="0">BlankMacro1</definedName>
    <definedName name="gsht" localSheetId="3">BlankMacro1</definedName>
    <definedName name="gsht" localSheetId="2">BlankMacro1</definedName>
    <definedName name="gsht" localSheetId="1">BlankMacro1</definedName>
    <definedName name="gsht">BlankMacro1</definedName>
    <definedName name="Gtb" localSheetId="3">#REF!</definedName>
    <definedName name="Gtb" localSheetId="2">#REF!</definedName>
    <definedName name="Gtb">#REF!</definedName>
    <definedName name="gtbtt">#REF!</definedName>
    <definedName name="gtc">#REF!</definedName>
    <definedName name="GTRI">#REF!</definedName>
    <definedName name="GTXL">#REF!</definedName>
    <definedName name="GUPH">#N/A</definedName>
    <definedName name="GVL_LDT" localSheetId="3">#REF!</definedName>
    <definedName name="GVL_LDT" localSheetId="2">#REF!</definedName>
    <definedName name="GVL_LDT">#REF!</definedName>
    <definedName name="Gxl">#REF!</definedName>
    <definedName name="gxltt">#REF!</definedName>
    <definedName name="GY">#REF!</definedName>
    <definedName name="GYUNJ1">#N/A</definedName>
    <definedName name="GYUNJ2">#N/A</definedName>
    <definedName name="h">#N/A</definedName>
    <definedName name="h_" localSheetId="3">#REF!</definedName>
    <definedName name="h_" localSheetId="2">#REF!</definedName>
    <definedName name="h_">#REF!</definedName>
    <definedName name="h__">#REF!</definedName>
    <definedName name="h_0">#REF!</definedName>
    <definedName name="H_1">#REF!</definedName>
    <definedName name="H_2">#REF!</definedName>
    <definedName name="H_3">#REF!</definedName>
    <definedName name="H_30">#REF!</definedName>
    <definedName name="H11A01K">#REF!</definedName>
    <definedName name="h18x">#REF!</definedName>
    <definedName name="h30x">#REF!</definedName>
    <definedName name="Ha">#REF!</definedName>
    <definedName name="HABEI109">NA()</definedName>
    <definedName name="hai" localSheetId="3">#REF!</definedName>
    <definedName name="hai" localSheetId="2">#REF!</definedName>
    <definedName name="hai">#REF!</definedName>
    <definedName name="han_code">#N/A</definedName>
    <definedName name="HapCKVA" localSheetId="3">#REF!</definedName>
    <definedName name="HapCKVA" localSheetId="2">#REF!</definedName>
    <definedName name="HapCKVA">#REF!</definedName>
    <definedName name="HapCKvar" localSheetId="3">#REF!</definedName>
    <definedName name="HapCKvar" localSheetId="2">#REF!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b">#REF!</definedName>
    <definedName name="Hbb">#REF!</definedName>
    <definedName name="HBC">#REF!</definedName>
    <definedName name="HBL">#REF!</definedName>
    <definedName name="Hbtt">#REF!</definedName>
    <definedName name="Hc">#REF!</definedName>
    <definedName name="Hcb">#REF!</definedName>
    <definedName name="HCM">#REF!</definedName>
    <definedName name="HCPH">#REF!</definedName>
    <definedName name="HCS">#REF!</definedName>
    <definedName name="Hctt">#REF!</definedName>
    <definedName name="HCU">#REF!</definedName>
    <definedName name="Hd">#REF!</definedName>
    <definedName name="Hdb">#REF!</definedName>
    <definedName name="HDC">#REF!</definedName>
    <definedName name="Hdtt">#REF!</definedName>
    <definedName name="HDU">#REF!</definedName>
    <definedName name="He">#REF!</definedName>
    <definedName name="Heä_soá_laép_xaø_H">1.7</definedName>
    <definedName name="heä_soá_sình_laày" localSheetId="13">#REF!</definedName>
    <definedName name="heä_soá_sình_laày" localSheetId="10">#REF!</definedName>
    <definedName name="heä_soá_sình_laày" localSheetId="12">#REF!</definedName>
    <definedName name="heä_soá_sình_laày" localSheetId="15">#REF!</definedName>
    <definedName name="heä_soá_sình_laày" localSheetId="11">#REF!</definedName>
    <definedName name="heä_soá_sình_laày" localSheetId="14">#REF!</definedName>
    <definedName name="heä_soá_sình_laày" localSheetId="7">#REF!</definedName>
    <definedName name="heä_soá_sình_laày" localSheetId="4">#REF!</definedName>
    <definedName name="heä_soá_sình_laày" localSheetId="6">#REF!</definedName>
    <definedName name="heä_soá_sình_laày" localSheetId="9">#REF!</definedName>
    <definedName name="heä_soá_sình_laày" localSheetId="5">#REF!</definedName>
    <definedName name="heä_soá_sình_laày" localSheetId="8">#REF!</definedName>
    <definedName name="heä_soá_sình_laày">#REF!</definedName>
    <definedName name="Height">20</definedName>
    <definedName name="Hello">#N/A</definedName>
    <definedName name="Hg" localSheetId="13">#REF!</definedName>
    <definedName name="Hg" localSheetId="10">#REF!</definedName>
    <definedName name="Hg" localSheetId="12">#REF!</definedName>
    <definedName name="Hg" localSheetId="15">#REF!</definedName>
    <definedName name="Hg" localSheetId="11">#REF!</definedName>
    <definedName name="Hg" localSheetId="14">#REF!</definedName>
    <definedName name="Hg" localSheetId="7">#REF!</definedName>
    <definedName name="Hg" localSheetId="4">#REF!</definedName>
    <definedName name="Hg" localSheetId="6">#REF!</definedName>
    <definedName name="Hg" localSheetId="9">#REF!</definedName>
    <definedName name="Hg" localSheetId="5">#REF!</definedName>
    <definedName name="Hg" localSheetId="8">#REF!</definedName>
    <definedName name="Hg">#REF!</definedName>
    <definedName name="hgfhfh" localSheetId="13" hidden="1">{#N/A,#N/A,FALSE,"CCTV"}</definedName>
    <definedName name="hgfhfh" localSheetId="10" hidden="1">{#N/A,#N/A,FALSE,"CCTV"}</definedName>
    <definedName name="hgfhfh" localSheetId="12" hidden="1">{#N/A,#N/A,FALSE,"CCTV"}</definedName>
    <definedName name="hgfhfh" localSheetId="15" hidden="1">{#N/A,#N/A,FALSE,"CCTV"}</definedName>
    <definedName name="hgfhfh" localSheetId="11" hidden="1">{#N/A,#N/A,FALSE,"CCTV"}</definedName>
    <definedName name="hgfhfh" localSheetId="14" hidden="1">{#N/A,#N/A,FALSE,"CCTV"}</definedName>
    <definedName name="hgfhfh" localSheetId="7" hidden="1">{#N/A,#N/A,FALSE,"CCTV"}</definedName>
    <definedName name="hgfhfh" localSheetId="4" hidden="1">{#N/A,#N/A,FALSE,"CCTV"}</definedName>
    <definedName name="hgfhfh" localSheetId="6" hidden="1">{#N/A,#N/A,FALSE,"CCTV"}</definedName>
    <definedName name="hgfhfh" localSheetId="9" hidden="1">{#N/A,#N/A,FALSE,"CCTV"}</definedName>
    <definedName name="hgfhfh" localSheetId="5" hidden="1">{#N/A,#N/A,FALSE,"CCTV"}</definedName>
    <definedName name="hgfhfh" localSheetId="8" hidden="1">{#N/A,#N/A,FALSE,"CCTV"}</definedName>
    <definedName name="hgfhfh" localSheetId="3" hidden="1">{#N/A,#N/A,FALSE,"CCTV"}</definedName>
    <definedName name="hgfhfh" localSheetId="2" hidden="1">{#N/A,#N/A,FALSE,"CCTV"}</definedName>
    <definedName name="hgfhfh" localSheetId="1" hidden="1">{#N/A,#N/A,FALSE,"CCTV"}</definedName>
    <definedName name="hgfhfh" hidden="1">{#N/A,#N/A,FALSE,"CCTV"}</definedName>
    <definedName name="HGHGHG">#N/A</definedName>
    <definedName name="hh" localSheetId="3">#REF!</definedName>
    <definedName name="hh" localSheetId="2">#REF!</definedName>
    <definedName name="hh">#REF!</definedName>
    <definedName name="HHBQ" localSheetId="3">#REF!</definedName>
    <definedName name="HHBQ" localSheetId="2">#REF!</definedName>
    <definedName name="HHBQ">#REF!</definedName>
    <definedName name="HHcat">#REF!</definedName>
    <definedName name="HHda">#REF!</definedName>
    <definedName name="HHH">#N/A</definedName>
    <definedName name="hhhh" localSheetId="3">#REF!</definedName>
    <definedName name="hhhh" localSheetId="2">#REF!</definedName>
    <definedName name="hhhh">#REF!</definedName>
    <definedName name="HHHHHHHHHH" localSheetId="13" hidden="1">{#N/A,#N/A,FALSE,"단축1";#N/A,#N/A,FALSE,"단축2";#N/A,#N/A,FALSE,"단축3";#N/A,#N/A,FALSE,"장축";#N/A,#N/A,FALSE,"4WD"}</definedName>
    <definedName name="HHHHHHHHHH" localSheetId="10" hidden="1">{#N/A,#N/A,FALSE,"단축1";#N/A,#N/A,FALSE,"단축2";#N/A,#N/A,FALSE,"단축3";#N/A,#N/A,FALSE,"장축";#N/A,#N/A,FALSE,"4WD"}</definedName>
    <definedName name="HHHHHHHHHH" localSheetId="12" hidden="1">{#N/A,#N/A,FALSE,"단축1";#N/A,#N/A,FALSE,"단축2";#N/A,#N/A,FALSE,"단축3";#N/A,#N/A,FALSE,"장축";#N/A,#N/A,FALSE,"4WD"}</definedName>
    <definedName name="HHHHHHHHHH" localSheetId="15" hidden="1">{#N/A,#N/A,FALSE,"단축1";#N/A,#N/A,FALSE,"단축2";#N/A,#N/A,FALSE,"단축3";#N/A,#N/A,FALSE,"장축";#N/A,#N/A,FALSE,"4WD"}</definedName>
    <definedName name="HHHHHHHHHH" localSheetId="11" hidden="1">{#N/A,#N/A,FALSE,"단축1";#N/A,#N/A,FALSE,"단축2";#N/A,#N/A,FALSE,"단축3";#N/A,#N/A,FALSE,"장축";#N/A,#N/A,FALSE,"4WD"}</definedName>
    <definedName name="HHHHHHHHHH" localSheetId="14" hidden="1">{#N/A,#N/A,FALSE,"단축1";#N/A,#N/A,FALSE,"단축2";#N/A,#N/A,FALSE,"단축3";#N/A,#N/A,FALSE,"장축";#N/A,#N/A,FALSE,"4WD"}</definedName>
    <definedName name="HHHHHHHHHH" localSheetId="7" hidden="1">{#N/A,#N/A,FALSE,"단축1";#N/A,#N/A,FALSE,"단축2";#N/A,#N/A,FALSE,"단축3";#N/A,#N/A,FALSE,"장축";#N/A,#N/A,FALSE,"4WD"}</definedName>
    <definedName name="HHHHHHHHHH" localSheetId="4" hidden="1">{#N/A,#N/A,FALSE,"단축1";#N/A,#N/A,FALSE,"단축2";#N/A,#N/A,FALSE,"단축3";#N/A,#N/A,FALSE,"장축";#N/A,#N/A,FALSE,"4WD"}</definedName>
    <definedName name="HHHHHHHHHH" localSheetId="6" hidden="1">{#N/A,#N/A,FALSE,"단축1";#N/A,#N/A,FALSE,"단축2";#N/A,#N/A,FALSE,"단축3";#N/A,#N/A,FALSE,"장축";#N/A,#N/A,FALSE,"4WD"}</definedName>
    <definedName name="HHHHHHHHHH" localSheetId="9" hidden="1">{#N/A,#N/A,FALSE,"단축1";#N/A,#N/A,FALSE,"단축2";#N/A,#N/A,FALSE,"단축3";#N/A,#N/A,FALSE,"장축";#N/A,#N/A,FALSE,"4WD"}</definedName>
    <definedName name="HHHHHHHHHH" localSheetId="5" hidden="1">{#N/A,#N/A,FALSE,"단축1";#N/A,#N/A,FALSE,"단축2";#N/A,#N/A,FALSE,"단축3";#N/A,#N/A,FALSE,"장축";#N/A,#N/A,FALSE,"4WD"}</definedName>
    <definedName name="HHHHHHHHHH" localSheetId="8" hidden="1">{#N/A,#N/A,FALSE,"단축1";#N/A,#N/A,FALSE,"단축2";#N/A,#N/A,FALSE,"단축3";#N/A,#N/A,FALSE,"장축";#N/A,#N/A,FALSE,"4WD"}</definedName>
    <definedName name="HHHHHHHHHH" localSheetId="3"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hidden="1">{#N/A,#N/A,FALSE,"단축1";#N/A,#N/A,FALSE,"단축2";#N/A,#N/A,FALSE,"단축3";#N/A,#N/A,FALSE,"장축";#N/A,#N/A,FALSE,"4WD"}</definedName>
    <definedName name="HHIC" localSheetId="3">#REF!</definedName>
    <definedName name="HHIC" localSheetId="2">#REF!</definedName>
    <definedName name="HHIC">#REF!</definedName>
    <definedName name="HHT" localSheetId="3">#REF!</definedName>
    <definedName name="HHT" localSheetId="2">#REF!</definedName>
    <definedName name="HHT">#REF!</definedName>
    <definedName name="hien">#REF!</definedName>
    <definedName name="histo">#N/A</definedName>
    <definedName name="HJ">#N/A</definedName>
    <definedName name="HKE" localSheetId="3">#REF!</definedName>
    <definedName name="HKE" localSheetId="2">#REF!</definedName>
    <definedName name="HKE">#REF!</definedName>
    <definedName name="HKL">#REF!</definedName>
    <definedName name="HKLHI">#REF!</definedName>
    <definedName name="HKLL">#REF!</definedName>
    <definedName name="HKLLLKJHD" hidden="1">#REF!</definedName>
    <definedName name="HKLLLO">#REF!</definedName>
    <definedName name="HLC">#REF!</definedName>
    <definedName name="HLIC">#REF!</definedName>
    <definedName name="HLING">#N/A</definedName>
    <definedName name="HLU" localSheetId="3">#REF!</definedName>
    <definedName name="HLU" localSheetId="2">#REF!</definedName>
    <definedName name="HLU">#REF!</definedName>
    <definedName name="hmc매출" localSheetId="13" hidden="1">{#N/A,#N/A,FALSE,"ROW DATA"}</definedName>
    <definedName name="hmc매출" localSheetId="10" hidden="1">{#N/A,#N/A,FALSE,"ROW DATA"}</definedName>
    <definedName name="hmc매출" localSheetId="12" hidden="1">{#N/A,#N/A,FALSE,"ROW DATA"}</definedName>
    <definedName name="hmc매출" localSheetId="15" hidden="1">{#N/A,#N/A,FALSE,"ROW DATA"}</definedName>
    <definedName name="hmc매출" localSheetId="11" hidden="1">{#N/A,#N/A,FALSE,"ROW DATA"}</definedName>
    <definedName name="hmc매출" localSheetId="14" hidden="1">{#N/A,#N/A,FALSE,"ROW DATA"}</definedName>
    <definedName name="hmc매출" localSheetId="7" hidden="1">{#N/A,#N/A,FALSE,"ROW DATA"}</definedName>
    <definedName name="hmc매출" localSheetId="4" hidden="1">{#N/A,#N/A,FALSE,"ROW DATA"}</definedName>
    <definedName name="hmc매출" localSheetId="6" hidden="1">{#N/A,#N/A,FALSE,"ROW DATA"}</definedName>
    <definedName name="hmc매출" localSheetId="9" hidden="1">{#N/A,#N/A,FALSE,"ROW DATA"}</definedName>
    <definedName name="hmc매출" localSheetId="5" hidden="1">{#N/A,#N/A,FALSE,"ROW DATA"}</definedName>
    <definedName name="hmc매출" localSheetId="8" hidden="1">{#N/A,#N/A,FALSE,"ROW DATA"}</definedName>
    <definedName name="hmc매출" localSheetId="0" hidden="1">{#N/A,#N/A,FALSE,"ROW DATA"}</definedName>
    <definedName name="hmc매출" localSheetId="3" hidden="1">{#N/A,#N/A,FALSE,"ROW DATA"}</definedName>
    <definedName name="hmc매출" localSheetId="2" hidden="1">{#N/A,#N/A,FALSE,"ROW DATA"}</definedName>
    <definedName name="hmc매출" localSheetId="1" hidden="1">{#N/A,#N/A,FALSE,"ROW DATA"}</definedName>
    <definedName name="hmc매출" hidden="1">{#N/A,#N/A,FALSE,"ROW DATA"}</definedName>
    <definedName name="Ho" localSheetId="13">#REF!</definedName>
    <definedName name="Ho" localSheetId="10">#REF!</definedName>
    <definedName name="Ho" localSheetId="12">#REF!</definedName>
    <definedName name="Ho" localSheetId="15">#REF!</definedName>
    <definedName name="Ho" localSheetId="11">#REF!</definedName>
    <definedName name="Ho" localSheetId="14">#REF!</definedName>
    <definedName name="Ho" localSheetId="7">#REF!</definedName>
    <definedName name="Ho" localSheetId="4">#REF!</definedName>
    <definedName name="Ho" localSheetId="6">#REF!</definedName>
    <definedName name="Ho" localSheetId="9">#REF!</definedName>
    <definedName name="Ho" localSheetId="5">#REF!</definedName>
    <definedName name="Ho" localSheetId="8">#REF!</definedName>
    <definedName name="Ho">#REF!</definedName>
    <definedName name="hoc">55000</definedName>
    <definedName name="HOME_MANP" localSheetId="13">#REF!</definedName>
    <definedName name="HOME_MANP" localSheetId="10">#REF!</definedName>
    <definedName name="HOME_MANP" localSheetId="12">#REF!</definedName>
    <definedName name="HOME_MANP" localSheetId="15">#REF!</definedName>
    <definedName name="HOME_MANP" localSheetId="11">#REF!</definedName>
    <definedName name="HOME_MANP" localSheetId="14">#REF!</definedName>
    <definedName name="HOME_MANP" localSheetId="7">#REF!</definedName>
    <definedName name="HOME_MANP" localSheetId="4">#REF!</definedName>
    <definedName name="HOME_MANP" localSheetId="6">#REF!</definedName>
    <definedName name="HOME_MANP" localSheetId="9">#REF!</definedName>
    <definedName name="HOME_MANP" localSheetId="5">#REF!</definedName>
    <definedName name="HOME_MANP" localSheetId="8">#REF!</definedName>
    <definedName name="HOME_MANP">#REF!</definedName>
    <definedName name="HOMEOFFICE_COST" localSheetId="3">#REF!</definedName>
    <definedName name="HOMEOFFICE_COST" localSheetId="2">#REF!</definedName>
    <definedName name="HOMEOFFICE_COST">#REF!</definedName>
    <definedName name="hose">#REF!</definedName>
    <definedName name="HOUY" localSheetId="13" hidden="1">{#N/A,#N/A,FALSE,"CCTV"}</definedName>
    <definedName name="HOUY" localSheetId="10" hidden="1">{#N/A,#N/A,FALSE,"CCTV"}</definedName>
    <definedName name="HOUY" localSheetId="12" hidden="1">{#N/A,#N/A,FALSE,"CCTV"}</definedName>
    <definedName name="HOUY" localSheetId="15" hidden="1">{#N/A,#N/A,FALSE,"CCTV"}</definedName>
    <definedName name="HOUY" localSheetId="11" hidden="1">{#N/A,#N/A,FALSE,"CCTV"}</definedName>
    <definedName name="HOUY" localSheetId="14" hidden="1">{#N/A,#N/A,FALSE,"CCTV"}</definedName>
    <definedName name="HOUY" localSheetId="7" hidden="1">{#N/A,#N/A,FALSE,"CCTV"}</definedName>
    <definedName name="HOUY" localSheetId="4" hidden="1">{#N/A,#N/A,FALSE,"CCTV"}</definedName>
    <definedName name="HOUY" localSheetId="6" hidden="1">{#N/A,#N/A,FALSE,"CCTV"}</definedName>
    <definedName name="HOUY" localSheetId="9" hidden="1">{#N/A,#N/A,FALSE,"CCTV"}</definedName>
    <definedName name="HOUY" localSheetId="5" hidden="1">{#N/A,#N/A,FALSE,"CCTV"}</definedName>
    <definedName name="HOUY" localSheetId="8" hidden="1">{#N/A,#N/A,FALSE,"CCTV"}</definedName>
    <definedName name="HOUY" localSheetId="3" hidden="1">{#N/A,#N/A,FALSE,"CCTV"}</definedName>
    <definedName name="HOUY" localSheetId="2" hidden="1">{#N/A,#N/A,FALSE,"CCTV"}</definedName>
    <definedName name="HOUY" localSheetId="1" hidden="1">{#N/A,#N/A,FALSE,"CCTV"}</definedName>
    <definedName name="HOUY" hidden="1">{#N/A,#N/A,FALSE,"CCTV"}</definedName>
    <definedName name="HR" localSheetId="13">#REF!</definedName>
    <definedName name="HR" localSheetId="10">#REF!</definedName>
    <definedName name="HR" localSheetId="12">#REF!</definedName>
    <definedName name="HR" localSheetId="15">#REF!</definedName>
    <definedName name="HR" localSheetId="11">#REF!</definedName>
    <definedName name="HR" localSheetId="14">#REF!</definedName>
    <definedName name="HR" localSheetId="7">#REF!</definedName>
    <definedName name="HR" localSheetId="4">#REF!</definedName>
    <definedName name="HR" localSheetId="6">#REF!</definedName>
    <definedName name="HR" localSheetId="9">#REF!</definedName>
    <definedName name="HR" localSheetId="5">#REF!</definedName>
    <definedName name="HR" localSheetId="8">#REF!</definedName>
    <definedName name="HR">#REF!</definedName>
    <definedName name="HRC" localSheetId="3">#REF!</definedName>
    <definedName name="HRC" localSheetId="2">#REF!</definedName>
    <definedName name="HRC">#REF!</definedName>
    <definedName name="HRMESS029_Rev._1">#N/A</definedName>
    <definedName name="Hsb" localSheetId="3">#REF!</definedName>
    <definedName name="Hsb" localSheetId="2">#REF!</definedName>
    <definedName name="Hsb">#REF!</definedName>
    <definedName name="HSCT3">0.1</definedName>
    <definedName name="hsd" localSheetId="13">#REF!</definedName>
    <definedName name="hsd" localSheetId="10">#REF!</definedName>
    <definedName name="hsd" localSheetId="12">#REF!</definedName>
    <definedName name="hsd" localSheetId="15">#REF!</definedName>
    <definedName name="hsd" localSheetId="11">#REF!</definedName>
    <definedName name="hsd" localSheetId="14">#REF!</definedName>
    <definedName name="hsd" localSheetId="7">#REF!</definedName>
    <definedName name="hsd" localSheetId="4">#REF!</definedName>
    <definedName name="hsd" localSheetId="6">#REF!</definedName>
    <definedName name="hsd" localSheetId="9">#REF!</definedName>
    <definedName name="hsd" localSheetId="5">#REF!</definedName>
    <definedName name="hsd" localSheetId="8">#REF!</definedName>
    <definedName name="hsd">#REF!</definedName>
    <definedName name="hsdc" localSheetId="3">#REF!</definedName>
    <definedName name="hsdc" localSheetId="2">#REF!</definedName>
    <definedName name="hsdc">#REF!</definedName>
    <definedName name="hsdc1">#REF!</definedName>
    <definedName name="HSDN">2.5</definedName>
    <definedName name="HSGG">#REF!</definedName>
    <definedName name="HSHH">#REF!</definedName>
    <definedName name="HSHHUT">#REF!</definedName>
    <definedName name="hsk">#REF!</definedName>
    <definedName name="hslx">#REF!</definedName>
    <definedName name="hsm">#REF!</definedName>
    <definedName name="HSMTC">#REF!</definedName>
    <definedName name="hsnc_cau2">1.626</definedName>
    <definedName name="hsnc_d">1.6356</definedName>
    <definedName name="hsnc_d2">1.6356</definedName>
    <definedName name="HSSL" localSheetId="13">#REF!</definedName>
    <definedName name="HSSL" localSheetId="10">#REF!</definedName>
    <definedName name="HSSL" localSheetId="12">#REF!</definedName>
    <definedName name="HSSL" localSheetId="15">#REF!</definedName>
    <definedName name="HSSL" localSheetId="11">#REF!</definedName>
    <definedName name="HSSL" localSheetId="14">#REF!</definedName>
    <definedName name="HSSL" localSheetId="7">#REF!</definedName>
    <definedName name="HSSL" localSheetId="4">#REF!</definedName>
    <definedName name="HSSL" localSheetId="6">#REF!</definedName>
    <definedName name="HSSL" localSheetId="9">#REF!</definedName>
    <definedName name="HSSL" localSheetId="5">#REF!</definedName>
    <definedName name="HSSL" localSheetId="8">#REF!</definedName>
    <definedName name="HSSL">#REF!</definedName>
    <definedName name="hßm4" localSheetId="3">#REF!</definedName>
    <definedName name="hßm4" localSheetId="2">#REF!</definedName>
    <definedName name="hßm4">#REF!</definedName>
    <definedName name="hstb">#REF!</definedName>
    <definedName name="hstdtk">#REF!</definedName>
    <definedName name="hsthep">#REF!</definedName>
    <definedName name="Hstt">#REF!</definedName>
    <definedName name="HSVC1">#REF!</definedName>
    <definedName name="HSVC2">#REF!</definedName>
    <definedName name="HSVC3">#REF!</definedName>
    <definedName name="hsvl">#REF!</definedName>
    <definedName name="HTJQUJAT" hidden="1">#N/A</definedName>
    <definedName name="HTML_CodePage" hidden="1">949</definedName>
    <definedName name="HTML_Control" localSheetId="13" hidden="1">{"'Subjective'!$A$1:$J$24","'Subjective'!$D$8:$J$22"}</definedName>
    <definedName name="HTML_Control" localSheetId="10" hidden="1">{"'Subjective'!$A$1:$J$24","'Subjective'!$D$8:$J$22"}</definedName>
    <definedName name="HTML_Control" localSheetId="12" hidden="1">{"'Subjective'!$A$1:$J$24","'Subjective'!$D$8:$J$22"}</definedName>
    <definedName name="HTML_Control" localSheetId="15" hidden="1">{"'Subjective'!$A$1:$J$24","'Subjective'!$D$8:$J$22"}</definedName>
    <definedName name="HTML_Control" localSheetId="11" hidden="1">{"'Subjective'!$A$1:$J$24","'Subjective'!$D$8:$J$22"}</definedName>
    <definedName name="HTML_Control" localSheetId="14" hidden="1">{"'Subjective'!$A$1:$J$24","'Subjective'!$D$8:$J$22"}</definedName>
    <definedName name="HTML_Control" localSheetId="7" hidden="1">{"'Subjective'!$A$1:$J$24","'Subjective'!$D$8:$J$22"}</definedName>
    <definedName name="HTML_Control" localSheetId="4" hidden="1">{"'Subjective'!$A$1:$J$24","'Subjective'!$D$8:$J$22"}</definedName>
    <definedName name="HTML_Control" localSheetId="6" hidden="1">{"'Subjective'!$A$1:$J$24","'Subjective'!$D$8:$J$22"}</definedName>
    <definedName name="HTML_Control" localSheetId="9" hidden="1">{"'Subjective'!$A$1:$J$24","'Subjective'!$D$8:$J$22"}</definedName>
    <definedName name="HTML_Control" localSheetId="5" hidden="1">{"'Subjective'!$A$1:$J$24","'Subjective'!$D$8:$J$22"}</definedName>
    <definedName name="HTML_Control" localSheetId="8" hidden="1">{"'Subjective'!$A$1:$J$24","'Subjective'!$D$8:$J$22"}</definedName>
    <definedName name="HTML_Control" localSheetId="0">{"'견적서을지'!$A$1:$H$115","'견적서갑지'!$B$14:$C$14","'견적서갑지'!$A$1:$F$39"}</definedName>
    <definedName name="HTML_Control" localSheetId="3" hidden="1">{"'Subjective'!$A$1:$J$24","'Subjective'!$D$8:$J$22"}</definedName>
    <definedName name="HTML_Control" localSheetId="2" hidden="1">{"'Subjective'!$A$1:$J$24","'Subjective'!$D$8:$J$22"}</definedName>
    <definedName name="HTML_Control" localSheetId="1" hidden="1">{"'Subjective'!$A$1:$J$24","'Subjective'!$D$8:$J$22"}</definedName>
    <definedName name="HTML_Control" hidden="1">{"'Subjective'!$A$1:$J$24","'Subjective'!$D$8:$J$22"}</definedName>
    <definedName name="HTML_Description" hidden="1">""</definedName>
    <definedName name="HTML_Email" hidden="1">""</definedName>
    <definedName name="HTML_Header" localSheetId="0">"견적서갑지"</definedName>
    <definedName name="HTML_Header" hidden="1">"Sheet1"</definedName>
    <definedName name="HTML_LastUpdate" localSheetId="0">"2001-06-28"</definedName>
    <definedName name="HTML_LastUpdate" hidden="1">"2000/9/14"</definedName>
    <definedName name="HTML_LineAfter" hidden="1">FALSE</definedName>
    <definedName name="HTML_LineBefore" hidden="1">FALSE</definedName>
    <definedName name="HTML_Name" localSheetId="0">"administrator"</definedName>
    <definedName name="HTML_Name" hidden="1">"J.C.WONG"</definedName>
    <definedName name="HTML_OBDlg2" localSheetId="0">TRUE</definedName>
    <definedName name="HTML_OBDlg2" hidden="1">FALSE</definedName>
    <definedName name="HTML_OBDlg3" hidden="1">TRUE</definedName>
    <definedName name="HTML_OBDlg4" hidden="1">TRUE</definedName>
    <definedName name="HTML_OS" hidden="1">0</definedName>
    <definedName name="HTML_PathFile" localSheetId="0">"C:\#신세기디자인work\HANGTEN\상주점\밀양점갑지.htm"</definedName>
    <definedName name="HTML_PathFile" hidden="1">"\\맹세호\USERS\jhkim\Finding\T200 eso.html"</definedName>
    <definedName name="HTML_PathTemplate" hidden="1">"\\맹세호\USERS\jhkim\Finding\T200 ESO.HTML"</definedName>
    <definedName name="HTML_Title" localSheetId="0">"밀양점"</definedName>
    <definedName name="HTML_Title" hidden="1">"00Q3961-SUM"</definedName>
    <definedName name="HTNC" localSheetId="13">#REF!</definedName>
    <definedName name="HTNC" localSheetId="10">#REF!</definedName>
    <definedName name="HTNC" localSheetId="12">#REF!</definedName>
    <definedName name="HTNC" localSheetId="15">#REF!</definedName>
    <definedName name="HTNC" localSheetId="11">#REF!</definedName>
    <definedName name="HTNC" localSheetId="14">#REF!</definedName>
    <definedName name="HTNC" localSheetId="7">#REF!</definedName>
    <definedName name="HTNC" localSheetId="4">#REF!</definedName>
    <definedName name="HTNC" localSheetId="6">#REF!</definedName>
    <definedName name="HTNC" localSheetId="9">#REF!</definedName>
    <definedName name="HTNC" localSheetId="5">#REF!</definedName>
    <definedName name="HTNC" localSheetId="8">#REF!</definedName>
    <definedName name="HTNC">#REF!</definedName>
    <definedName name="HTS" localSheetId="3">#REF!</definedName>
    <definedName name="HTS" localSheetId="2">#REF!</definedName>
    <definedName name="HTS">#REF!</definedName>
    <definedName name="HTU">#REF!</definedName>
    <definedName name="HTVL">#REF!</definedName>
    <definedName name="hung" localSheetId="13" hidden="1">{"'Sheet1'!$L$16"}</definedName>
    <definedName name="hung" localSheetId="10" hidden="1">{"'Sheet1'!$L$16"}</definedName>
    <definedName name="hung" localSheetId="12" hidden="1">{"'Sheet1'!$L$16"}</definedName>
    <definedName name="hung" localSheetId="15" hidden="1">{"'Sheet1'!$L$16"}</definedName>
    <definedName name="hung" localSheetId="11" hidden="1">{"'Sheet1'!$L$16"}</definedName>
    <definedName name="hung" localSheetId="14" hidden="1">{"'Sheet1'!$L$16"}</definedName>
    <definedName name="hung" localSheetId="7" hidden="1">{"'Sheet1'!$L$16"}</definedName>
    <definedName name="hung" localSheetId="4" hidden="1">{"'Sheet1'!$L$16"}</definedName>
    <definedName name="hung" localSheetId="6" hidden="1">{"'Sheet1'!$L$16"}</definedName>
    <definedName name="hung" localSheetId="9" hidden="1">{"'Sheet1'!$L$16"}</definedName>
    <definedName name="hung" localSheetId="5" hidden="1">{"'Sheet1'!$L$16"}</definedName>
    <definedName name="hung" localSheetId="8" hidden="1">{"'Sheet1'!$L$16"}</definedName>
    <definedName name="hung" localSheetId="0">{"'Sheet1'!$L$16"}</definedName>
    <definedName name="hung" localSheetId="3" hidden="1">{"'Sheet1'!$L$16"}</definedName>
    <definedName name="hung" localSheetId="2" hidden="1">{"'Sheet1'!$L$16"}</definedName>
    <definedName name="hung" localSheetId="1" hidden="1">{"'Sheet1'!$L$16"}</definedName>
    <definedName name="hung" hidden="1">{"'Sheet1'!$L$16"}</definedName>
    <definedName name="huy" localSheetId="13" hidden="1">{"'Sheet1'!$L$16"}</definedName>
    <definedName name="huy" localSheetId="10" hidden="1">{"'Sheet1'!$L$16"}</definedName>
    <definedName name="huy" localSheetId="12" hidden="1">{"'Sheet1'!$L$16"}</definedName>
    <definedName name="huy" localSheetId="15" hidden="1">{"'Sheet1'!$L$16"}</definedName>
    <definedName name="huy" localSheetId="11" hidden="1">{"'Sheet1'!$L$16"}</definedName>
    <definedName name="huy" localSheetId="14" hidden="1">{"'Sheet1'!$L$16"}</definedName>
    <definedName name="huy" localSheetId="7" hidden="1">{"'Sheet1'!$L$16"}</definedName>
    <definedName name="huy" localSheetId="4" hidden="1">{"'Sheet1'!$L$16"}</definedName>
    <definedName name="huy" localSheetId="6" hidden="1">{"'Sheet1'!$L$16"}</definedName>
    <definedName name="huy" localSheetId="9" hidden="1">{"'Sheet1'!$L$16"}</definedName>
    <definedName name="huy" localSheetId="5" hidden="1">{"'Sheet1'!$L$16"}</definedName>
    <definedName name="huy" localSheetId="8" hidden="1">{"'Sheet1'!$L$16"}</definedName>
    <definedName name="huy" localSheetId="0">{"'Sheet1'!$L$16"}</definedName>
    <definedName name="huy" localSheetId="3" hidden="1">{"'Sheet1'!$L$16"}</definedName>
    <definedName name="huy" localSheetId="2" hidden="1">{"'Sheet1'!$L$16"}</definedName>
    <definedName name="huy" localSheetId="1" hidden="1">{"'Sheet1'!$L$16"}</definedName>
    <definedName name="huy" hidden="1">{"'Sheet1'!$L$16"}</definedName>
    <definedName name="HUYEN" localSheetId="13" hidden="1">{"'Sheet1'!$L$16"}</definedName>
    <definedName name="HUYEN" localSheetId="10" hidden="1">{"'Sheet1'!$L$16"}</definedName>
    <definedName name="HUYEN" localSheetId="12" hidden="1">{"'Sheet1'!$L$16"}</definedName>
    <definedName name="HUYEN" localSheetId="15" hidden="1">{"'Sheet1'!$L$16"}</definedName>
    <definedName name="HUYEN" localSheetId="11" hidden="1">{"'Sheet1'!$L$16"}</definedName>
    <definedName name="HUYEN" localSheetId="14" hidden="1">{"'Sheet1'!$L$16"}</definedName>
    <definedName name="HUYEN" localSheetId="7" hidden="1">{"'Sheet1'!$L$16"}</definedName>
    <definedName name="HUYEN" localSheetId="4" hidden="1">{"'Sheet1'!$L$16"}</definedName>
    <definedName name="HUYEN" localSheetId="6" hidden="1">{"'Sheet1'!$L$16"}</definedName>
    <definedName name="HUYEN" localSheetId="9" hidden="1">{"'Sheet1'!$L$16"}</definedName>
    <definedName name="HUYEN" localSheetId="5" hidden="1">{"'Sheet1'!$L$16"}</definedName>
    <definedName name="HUYEN" localSheetId="8" hidden="1">{"'Sheet1'!$L$16"}</definedName>
    <definedName name="HUYEN" localSheetId="3" hidden="1">{"'Sheet1'!$L$16"}</definedName>
    <definedName name="HUYEN" localSheetId="2" hidden="1">{"'Sheet1'!$L$16"}</definedName>
    <definedName name="HUYEN" localSheetId="1" hidden="1">{"'Sheet1'!$L$16"}</definedName>
    <definedName name="HUYEN" hidden="1">{"'Sheet1'!$L$16"}</definedName>
    <definedName name="HV">#REF!</definedName>
    <definedName name="HVBC">#REF!</definedName>
    <definedName name="HVC">#REF!</definedName>
    <definedName name="HVL">#REF!</definedName>
    <definedName name="HVP">#REF!</definedName>
    <definedName name="hvt">#REF!</definedName>
    <definedName name="hvtb">#REF!</definedName>
    <definedName name="hvttt">#REF!</definedName>
    <definedName name="HWARE">#REF!</definedName>
    <definedName name="HYP" hidden="1">#REF!</definedName>
    <definedName name="i" localSheetId="13">#REF!</definedName>
    <definedName name="i" localSheetId="10">#REF!</definedName>
    <definedName name="i" localSheetId="12">#REF!</definedName>
    <definedName name="i" localSheetId="15">#REF!</definedName>
    <definedName name="i" localSheetId="11">#REF!</definedName>
    <definedName name="i" localSheetId="14">#REF!</definedName>
    <definedName name="i" localSheetId="7">#REF!</definedName>
    <definedName name="i" localSheetId="4">#REF!</definedName>
    <definedName name="i" localSheetId="6">#REF!</definedName>
    <definedName name="i" localSheetId="9">#REF!</definedName>
    <definedName name="i" localSheetId="5">#REF!</definedName>
    <definedName name="i" localSheetId="8">#REF!</definedName>
    <definedName name="i" localSheetId="3">#REF!</definedName>
    <definedName name="i" localSheetId="2">#REF!</definedName>
    <definedName name="i">#REF!</definedName>
    <definedName name="I_A">#REF!</definedName>
    <definedName name="I_B">#REF!</definedName>
    <definedName name="I_c">#REF!</definedName>
    <definedName name="ic" localSheetId="13" hidden="1">{#N/A,#N/A,FALSE,"단축1";#N/A,#N/A,FALSE,"단축2";#N/A,#N/A,FALSE,"단축3";#N/A,#N/A,FALSE,"장축";#N/A,#N/A,FALSE,"4WD"}</definedName>
    <definedName name="ic" localSheetId="10" hidden="1">{#N/A,#N/A,FALSE,"단축1";#N/A,#N/A,FALSE,"단축2";#N/A,#N/A,FALSE,"단축3";#N/A,#N/A,FALSE,"장축";#N/A,#N/A,FALSE,"4WD"}</definedName>
    <definedName name="ic" localSheetId="12" hidden="1">{#N/A,#N/A,FALSE,"단축1";#N/A,#N/A,FALSE,"단축2";#N/A,#N/A,FALSE,"단축3";#N/A,#N/A,FALSE,"장축";#N/A,#N/A,FALSE,"4WD"}</definedName>
    <definedName name="ic" localSheetId="15" hidden="1">{#N/A,#N/A,FALSE,"단축1";#N/A,#N/A,FALSE,"단축2";#N/A,#N/A,FALSE,"단축3";#N/A,#N/A,FALSE,"장축";#N/A,#N/A,FALSE,"4WD"}</definedName>
    <definedName name="ic" localSheetId="11" hidden="1">{#N/A,#N/A,FALSE,"단축1";#N/A,#N/A,FALSE,"단축2";#N/A,#N/A,FALSE,"단축3";#N/A,#N/A,FALSE,"장축";#N/A,#N/A,FALSE,"4WD"}</definedName>
    <definedName name="ic" localSheetId="14" hidden="1">{#N/A,#N/A,FALSE,"단축1";#N/A,#N/A,FALSE,"단축2";#N/A,#N/A,FALSE,"단축3";#N/A,#N/A,FALSE,"장축";#N/A,#N/A,FALSE,"4WD"}</definedName>
    <definedName name="ic" localSheetId="7" hidden="1">{#N/A,#N/A,FALSE,"단축1";#N/A,#N/A,FALSE,"단축2";#N/A,#N/A,FALSE,"단축3";#N/A,#N/A,FALSE,"장축";#N/A,#N/A,FALSE,"4WD"}</definedName>
    <definedName name="ic" localSheetId="4" hidden="1">{#N/A,#N/A,FALSE,"단축1";#N/A,#N/A,FALSE,"단축2";#N/A,#N/A,FALSE,"단축3";#N/A,#N/A,FALSE,"장축";#N/A,#N/A,FALSE,"4WD"}</definedName>
    <definedName name="ic" localSheetId="6" hidden="1">{#N/A,#N/A,FALSE,"단축1";#N/A,#N/A,FALSE,"단축2";#N/A,#N/A,FALSE,"단축3";#N/A,#N/A,FALSE,"장축";#N/A,#N/A,FALSE,"4WD"}</definedName>
    <definedName name="ic" localSheetId="9" hidden="1">{#N/A,#N/A,FALSE,"단축1";#N/A,#N/A,FALSE,"단축2";#N/A,#N/A,FALSE,"단축3";#N/A,#N/A,FALSE,"장축";#N/A,#N/A,FALSE,"4WD"}</definedName>
    <definedName name="ic" localSheetId="5" hidden="1">{#N/A,#N/A,FALSE,"단축1";#N/A,#N/A,FALSE,"단축2";#N/A,#N/A,FALSE,"단축3";#N/A,#N/A,FALSE,"장축";#N/A,#N/A,FALSE,"4WD"}</definedName>
    <definedName name="ic" localSheetId="8" hidden="1">{#N/A,#N/A,FALSE,"단축1";#N/A,#N/A,FALSE,"단축2";#N/A,#N/A,FALSE,"단축3";#N/A,#N/A,FALSE,"장축";#N/A,#N/A,FALSE,"4WD"}</definedName>
    <definedName name="ic" localSheetId="3"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hidden="1">{#N/A,#N/A,FALSE,"단축1";#N/A,#N/A,FALSE,"단축2";#N/A,#N/A,FALSE,"단축3";#N/A,#N/A,FALSE,"장축";#N/A,#N/A,FALSE,"4WD"}</definedName>
    <definedName name="IDLAB_COST" localSheetId="3">#REF!</definedName>
    <definedName name="IDLAB_COST" localSheetId="2">#REF!</definedName>
    <definedName name="IDLAB_COST">#REF!</definedName>
    <definedName name="II" localSheetId="3">#REF!</definedName>
    <definedName name="II" localSheetId="2">#REF!</definedName>
    <definedName name="II">#REF!</definedName>
    <definedName name="II_A">#REF!</definedName>
    <definedName name="II_B">#REF!</definedName>
    <definedName name="II_c">#REF!</definedName>
    <definedName name="III_a">#REF!</definedName>
    <definedName name="III_B">#REF!</definedName>
    <definedName name="III_c">#REF!</definedName>
    <definedName name="IIII" localSheetId="13" hidden="1">{#N/A,#N/A,FALSE,"단축1";#N/A,#N/A,FALSE,"단축2";#N/A,#N/A,FALSE,"단축3";#N/A,#N/A,FALSE,"장축";#N/A,#N/A,FALSE,"4WD"}</definedName>
    <definedName name="IIII" localSheetId="10" hidden="1">{#N/A,#N/A,FALSE,"단축1";#N/A,#N/A,FALSE,"단축2";#N/A,#N/A,FALSE,"단축3";#N/A,#N/A,FALSE,"장축";#N/A,#N/A,FALSE,"4WD"}</definedName>
    <definedName name="IIII" localSheetId="12" hidden="1">{#N/A,#N/A,FALSE,"단축1";#N/A,#N/A,FALSE,"단축2";#N/A,#N/A,FALSE,"단축3";#N/A,#N/A,FALSE,"장축";#N/A,#N/A,FALSE,"4WD"}</definedName>
    <definedName name="IIII" localSheetId="15" hidden="1">{#N/A,#N/A,FALSE,"단축1";#N/A,#N/A,FALSE,"단축2";#N/A,#N/A,FALSE,"단축3";#N/A,#N/A,FALSE,"장축";#N/A,#N/A,FALSE,"4WD"}</definedName>
    <definedName name="IIII" localSheetId="11" hidden="1">{#N/A,#N/A,FALSE,"단축1";#N/A,#N/A,FALSE,"단축2";#N/A,#N/A,FALSE,"단축3";#N/A,#N/A,FALSE,"장축";#N/A,#N/A,FALSE,"4WD"}</definedName>
    <definedName name="IIII" localSheetId="14" hidden="1">{#N/A,#N/A,FALSE,"단축1";#N/A,#N/A,FALSE,"단축2";#N/A,#N/A,FALSE,"단축3";#N/A,#N/A,FALSE,"장축";#N/A,#N/A,FALSE,"4WD"}</definedName>
    <definedName name="IIII" localSheetId="7" hidden="1">{#N/A,#N/A,FALSE,"단축1";#N/A,#N/A,FALSE,"단축2";#N/A,#N/A,FALSE,"단축3";#N/A,#N/A,FALSE,"장축";#N/A,#N/A,FALSE,"4WD"}</definedName>
    <definedName name="IIII" localSheetId="4" hidden="1">{#N/A,#N/A,FALSE,"단축1";#N/A,#N/A,FALSE,"단축2";#N/A,#N/A,FALSE,"단축3";#N/A,#N/A,FALSE,"장축";#N/A,#N/A,FALSE,"4WD"}</definedName>
    <definedName name="IIII" localSheetId="6" hidden="1">{#N/A,#N/A,FALSE,"단축1";#N/A,#N/A,FALSE,"단축2";#N/A,#N/A,FALSE,"단축3";#N/A,#N/A,FALSE,"장축";#N/A,#N/A,FALSE,"4WD"}</definedName>
    <definedName name="IIII" localSheetId="9" hidden="1">{#N/A,#N/A,FALSE,"단축1";#N/A,#N/A,FALSE,"단축2";#N/A,#N/A,FALSE,"단축3";#N/A,#N/A,FALSE,"장축";#N/A,#N/A,FALSE,"4WD"}</definedName>
    <definedName name="IIII" localSheetId="5" hidden="1">{#N/A,#N/A,FALSE,"단축1";#N/A,#N/A,FALSE,"단축2";#N/A,#N/A,FALSE,"단축3";#N/A,#N/A,FALSE,"장축";#N/A,#N/A,FALSE,"4WD"}</definedName>
    <definedName name="IIII" localSheetId="8" hidden="1">{#N/A,#N/A,FALSE,"단축1";#N/A,#N/A,FALSE,"단축2";#N/A,#N/A,FALSE,"단축3";#N/A,#N/A,FALSE,"장축";#N/A,#N/A,FALSE,"4WD"}</definedName>
    <definedName name="IIII" localSheetId="3"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hidden="1">{#N/A,#N/A,FALSE,"단축1";#N/A,#N/A,FALSE,"단축2";#N/A,#N/A,FALSE,"단축3";#N/A,#N/A,FALSE,"장축";#N/A,#N/A,FALSE,"4WD"}</definedName>
    <definedName name="ILLA" localSheetId="3">#REF!</definedName>
    <definedName name="ILLA" localSheetId="2">#REF!</definedName>
    <definedName name="ILLA">#REF!</definedName>
    <definedName name="imsi">#N/A</definedName>
    <definedName name="imsi_2">#N/A</definedName>
    <definedName name="imsi_3">#N/A</definedName>
    <definedName name="IN_EL_CPC" localSheetId="3">#REF!</definedName>
    <definedName name="IN_EL_CPC" localSheetId="2">#REF!</definedName>
    <definedName name="IN_EL_CPC">#REF!</definedName>
    <definedName name="IN_EL_CPC1">#REF!</definedName>
    <definedName name="IND_LAB">#REF!</definedName>
    <definedName name="INDEX">#N/A</definedName>
    <definedName name="INDMANP" localSheetId="3">#REF!</definedName>
    <definedName name="INDMANP" localSheetId="2">#REF!</definedName>
    <definedName name="INDMANP">#REF!</definedName>
    <definedName name="Ing">#REF!</definedName>
    <definedName name="INNER">#REF!</definedName>
    <definedName name="inputCosti">#REF!</definedName>
    <definedName name="inputLf">#REF!</definedName>
    <definedName name="inputWTP">#REF!</definedName>
    <definedName name="INT">#REF!</definedName>
    <definedName name="investment">#REF!</definedName>
    <definedName name="IR">#N/A</definedName>
    <definedName name="IRE">#N/A</definedName>
    <definedName name="ISIR">#N/A</definedName>
    <definedName name="ISIR문제">#N/A</definedName>
    <definedName name="itd1.5" localSheetId="3">#REF!</definedName>
    <definedName name="itd1.5" localSheetId="2">#REF!</definedName>
    <definedName name="itd1.5">#REF!</definedName>
    <definedName name="itdd1.5">#REF!</definedName>
    <definedName name="itddgoi">#REF!</definedName>
    <definedName name="itdg">#REF!</definedName>
    <definedName name="itdgoi">#REF!</definedName>
    <definedName name="ITEMTABLE">#N/A</definedName>
    <definedName name="ith1.5" localSheetId="3">#REF!</definedName>
    <definedName name="ith1.5" localSheetId="2">#REF!</definedName>
    <definedName name="ith1.5">#REF!</definedName>
    <definedName name="ithg">#REF!</definedName>
    <definedName name="ithgoi">#REF!</definedName>
    <definedName name="IWTP">#REF!</definedName>
    <definedName name="IYI" localSheetId="13">BlankMacro1</definedName>
    <definedName name="IYI" localSheetId="10">BlankMacro1</definedName>
    <definedName name="IYI" localSheetId="12">BlankMacro1</definedName>
    <definedName name="IYI" localSheetId="15">BlankMacro1</definedName>
    <definedName name="IYI" localSheetId="11">BlankMacro1</definedName>
    <definedName name="IYI" localSheetId="14">BlankMacro1</definedName>
    <definedName name="IYI" localSheetId="7">BlankMacro1</definedName>
    <definedName name="IYI" localSheetId="4">BlankMacro1</definedName>
    <definedName name="IYI" localSheetId="6">BlankMacro1</definedName>
    <definedName name="IYI" localSheetId="9">BlankMacro1</definedName>
    <definedName name="IYI" localSheetId="5">BlankMacro1</definedName>
    <definedName name="IYI" localSheetId="8">BlankMacro1</definedName>
    <definedName name="IYI" localSheetId="0">BlankMacro1</definedName>
    <definedName name="IYI" localSheetId="3">BlankMacro1</definedName>
    <definedName name="IYI" localSheetId="2">BlankMacro1</definedName>
    <definedName name="IYI" localSheetId="1">BlankMacro1</definedName>
    <definedName name="IYI">BlankMacro1</definedName>
    <definedName name="j" localSheetId="3">#REF!</definedName>
    <definedName name="j" localSheetId="2">#REF!</definedName>
    <definedName name="j">#REF!</definedName>
    <definedName name="J.O">#REF!</definedName>
    <definedName name="J.O_GT">#REF!</definedName>
    <definedName name="J2COUPE.EXT.ALTC">#N/A</definedName>
    <definedName name="j356C8" localSheetId="3">#REF!</definedName>
    <definedName name="j356C8" localSheetId="2">#REF!</definedName>
    <definedName name="j356C8">#REF!</definedName>
    <definedName name="JFHKTYKTSKT" localSheetId="13">BlankMacro1</definedName>
    <definedName name="JFHKTYKTSKT" localSheetId="10">BlankMacro1</definedName>
    <definedName name="JFHKTYKTSKT" localSheetId="12">BlankMacro1</definedName>
    <definedName name="JFHKTYKTSKT" localSheetId="15">BlankMacro1</definedName>
    <definedName name="JFHKTYKTSKT" localSheetId="11">BlankMacro1</definedName>
    <definedName name="JFHKTYKTSKT" localSheetId="14">BlankMacro1</definedName>
    <definedName name="JFHKTYKTSKT" localSheetId="7">BlankMacro1</definedName>
    <definedName name="JFHKTYKTSKT" localSheetId="4">BlankMacro1</definedName>
    <definedName name="JFHKTYKTSKT" localSheetId="6">BlankMacro1</definedName>
    <definedName name="JFHKTYKTSKT" localSheetId="9">BlankMacro1</definedName>
    <definedName name="JFHKTYKTSKT" localSheetId="5">BlankMacro1</definedName>
    <definedName name="JFHKTYKTSKT" localSheetId="8">BlankMacro1</definedName>
    <definedName name="JFHKTYKTSKT" localSheetId="0">BlankMacro1</definedName>
    <definedName name="JFHKTYKTSKT" localSheetId="3">BlankMacro1</definedName>
    <definedName name="JFHKTYKTSKT" localSheetId="2">BlankMacro1</definedName>
    <definedName name="JFHKTYKTSKT" localSheetId="1">BlankMacro1</definedName>
    <definedName name="JFHKTYKTSKT">BlankMacro1</definedName>
    <definedName name="JG">#N/A</definedName>
    <definedName name="JGFJSFDG" localSheetId="13">BlankMacro1</definedName>
    <definedName name="JGFJSFDG" localSheetId="10">BlankMacro1</definedName>
    <definedName name="JGFJSFDG" localSheetId="12">BlankMacro1</definedName>
    <definedName name="JGFJSFDG" localSheetId="15">BlankMacro1</definedName>
    <definedName name="JGFJSFDG" localSheetId="11">BlankMacro1</definedName>
    <definedName name="JGFJSFDG" localSheetId="14">BlankMacro1</definedName>
    <definedName name="JGFJSFDG" localSheetId="7">BlankMacro1</definedName>
    <definedName name="JGFJSFDG" localSheetId="4">BlankMacro1</definedName>
    <definedName name="JGFJSFDG" localSheetId="6">BlankMacro1</definedName>
    <definedName name="JGFJSFDG" localSheetId="9">BlankMacro1</definedName>
    <definedName name="JGFJSFDG" localSheetId="5">BlankMacro1</definedName>
    <definedName name="JGFJSFDG" localSheetId="8">BlankMacro1</definedName>
    <definedName name="JGFJSFDG" localSheetId="0">BlankMacro1</definedName>
    <definedName name="JGFJSFDG" localSheetId="3">BlankMacro1</definedName>
    <definedName name="JGFJSFDG" localSheetId="2">BlankMacro1</definedName>
    <definedName name="JGFJSFDG" localSheetId="1">BlankMacro1</definedName>
    <definedName name="JGFJSFDG">BlankMacro1</definedName>
    <definedName name="jghfkyr" localSheetId="13">BlankMacro1</definedName>
    <definedName name="jghfkyr" localSheetId="10">BlankMacro1</definedName>
    <definedName name="jghfkyr" localSheetId="12">BlankMacro1</definedName>
    <definedName name="jghfkyr" localSheetId="15">BlankMacro1</definedName>
    <definedName name="jghfkyr" localSheetId="11">BlankMacro1</definedName>
    <definedName name="jghfkyr" localSheetId="14">BlankMacro1</definedName>
    <definedName name="jghfkyr" localSheetId="7">BlankMacro1</definedName>
    <definedName name="jghfkyr" localSheetId="4">BlankMacro1</definedName>
    <definedName name="jghfkyr" localSheetId="6">BlankMacro1</definedName>
    <definedName name="jghfkyr" localSheetId="9">BlankMacro1</definedName>
    <definedName name="jghfkyr" localSheetId="5">BlankMacro1</definedName>
    <definedName name="jghfkyr" localSheetId="8">BlankMacro1</definedName>
    <definedName name="jghfkyr" localSheetId="0">BlankMacro1</definedName>
    <definedName name="jghfkyr" localSheetId="3">BlankMacro1</definedName>
    <definedName name="jghfkyr" localSheetId="2">BlankMacro1</definedName>
    <definedName name="jghfkyr" localSheetId="1">BlankMacro1</definedName>
    <definedName name="jghfkyr">BlankMacro1</definedName>
    <definedName name="JGHJ" localSheetId="13" hidden="1">{#N/A,#N/A,FALSE,"단축1";#N/A,#N/A,FALSE,"단축2";#N/A,#N/A,FALSE,"단축3";#N/A,#N/A,FALSE,"장축";#N/A,#N/A,FALSE,"4WD"}</definedName>
    <definedName name="JGHJ" localSheetId="10" hidden="1">{#N/A,#N/A,FALSE,"단축1";#N/A,#N/A,FALSE,"단축2";#N/A,#N/A,FALSE,"단축3";#N/A,#N/A,FALSE,"장축";#N/A,#N/A,FALSE,"4WD"}</definedName>
    <definedName name="JGHJ" localSheetId="12" hidden="1">{#N/A,#N/A,FALSE,"단축1";#N/A,#N/A,FALSE,"단축2";#N/A,#N/A,FALSE,"단축3";#N/A,#N/A,FALSE,"장축";#N/A,#N/A,FALSE,"4WD"}</definedName>
    <definedName name="JGHJ" localSheetId="15" hidden="1">{#N/A,#N/A,FALSE,"단축1";#N/A,#N/A,FALSE,"단축2";#N/A,#N/A,FALSE,"단축3";#N/A,#N/A,FALSE,"장축";#N/A,#N/A,FALSE,"4WD"}</definedName>
    <definedName name="JGHJ" localSheetId="11" hidden="1">{#N/A,#N/A,FALSE,"단축1";#N/A,#N/A,FALSE,"단축2";#N/A,#N/A,FALSE,"단축3";#N/A,#N/A,FALSE,"장축";#N/A,#N/A,FALSE,"4WD"}</definedName>
    <definedName name="JGHJ" localSheetId="14" hidden="1">{#N/A,#N/A,FALSE,"단축1";#N/A,#N/A,FALSE,"단축2";#N/A,#N/A,FALSE,"단축3";#N/A,#N/A,FALSE,"장축";#N/A,#N/A,FALSE,"4WD"}</definedName>
    <definedName name="JGHJ" localSheetId="7" hidden="1">{#N/A,#N/A,FALSE,"단축1";#N/A,#N/A,FALSE,"단축2";#N/A,#N/A,FALSE,"단축3";#N/A,#N/A,FALSE,"장축";#N/A,#N/A,FALSE,"4WD"}</definedName>
    <definedName name="JGHJ" localSheetId="4" hidden="1">{#N/A,#N/A,FALSE,"단축1";#N/A,#N/A,FALSE,"단축2";#N/A,#N/A,FALSE,"단축3";#N/A,#N/A,FALSE,"장축";#N/A,#N/A,FALSE,"4WD"}</definedName>
    <definedName name="JGHJ" localSheetId="6" hidden="1">{#N/A,#N/A,FALSE,"단축1";#N/A,#N/A,FALSE,"단축2";#N/A,#N/A,FALSE,"단축3";#N/A,#N/A,FALSE,"장축";#N/A,#N/A,FALSE,"4WD"}</definedName>
    <definedName name="JGHJ" localSheetId="9" hidden="1">{#N/A,#N/A,FALSE,"단축1";#N/A,#N/A,FALSE,"단축2";#N/A,#N/A,FALSE,"단축3";#N/A,#N/A,FALSE,"장축";#N/A,#N/A,FALSE,"4WD"}</definedName>
    <definedName name="JGHJ" localSheetId="5" hidden="1">{#N/A,#N/A,FALSE,"단축1";#N/A,#N/A,FALSE,"단축2";#N/A,#N/A,FALSE,"단축3";#N/A,#N/A,FALSE,"장축";#N/A,#N/A,FALSE,"4WD"}</definedName>
    <definedName name="JGHJ" localSheetId="8" hidden="1">{#N/A,#N/A,FALSE,"단축1";#N/A,#N/A,FALSE,"단축2";#N/A,#N/A,FALSE,"단축3";#N/A,#N/A,FALSE,"장축";#N/A,#N/A,FALSE,"4WD"}</definedName>
    <definedName name="JGHJ" localSheetId="3" hidden="1">{#N/A,#N/A,FALSE,"단축1";#N/A,#N/A,FALSE,"단축2";#N/A,#N/A,FALSE,"단축3";#N/A,#N/A,FALSE,"장축";#N/A,#N/A,FALSE,"4WD"}</definedName>
    <definedName name="JGHJ" localSheetId="2" hidden="1">{#N/A,#N/A,FALSE,"단축1";#N/A,#N/A,FALSE,"단축2";#N/A,#N/A,FALSE,"단축3";#N/A,#N/A,FALSE,"장축";#N/A,#N/A,FALSE,"4WD"}</definedName>
    <definedName name="JGHJ" localSheetId="1" hidden="1">{#N/A,#N/A,FALSE,"단축1";#N/A,#N/A,FALSE,"단축2";#N/A,#N/A,FALSE,"단축3";#N/A,#N/A,FALSE,"장축";#N/A,#N/A,FALSE,"4WD"}</definedName>
    <definedName name="JGHJ" hidden="1">{#N/A,#N/A,FALSE,"단축1";#N/A,#N/A,FALSE,"단축2";#N/A,#N/A,FALSE,"단축3";#N/A,#N/A,FALSE,"장축";#N/A,#N/A,FALSE,"4WD"}</definedName>
    <definedName name="JHGFKGKJ">#N/A</definedName>
    <definedName name="JIFFIX">#N/A</definedName>
    <definedName name="JIN">#N/A</definedName>
    <definedName name="JJ">#REF!</definedName>
    <definedName name="JJJ">#N/A</definedName>
    <definedName name="JK" localSheetId="13" hidden="1">{#N/A,#N/A,TRUE,"Y생산";#N/A,#N/A,TRUE,"Y판매";#N/A,#N/A,TRUE,"Y총물량";#N/A,#N/A,TRUE,"Y능력";#N/A,#N/A,TRUE,"YKD"}</definedName>
    <definedName name="JK" localSheetId="10" hidden="1">{#N/A,#N/A,TRUE,"Y생산";#N/A,#N/A,TRUE,"Y판매";#N/A,#N/A,TRUE,"Y총물량";#N/A,#N/A,TRUE,"Y능력";#N/A,#N/A,TRUE,"YKD"}</definedName>
    <definedName name="JK" localSheetId="12" hidden="1">{#N/A,#N/A,TRUE,"Y생산";#N/A,#N/A,TRUE,"Y판매";#N/A,#N/A,TRUE,"Y총물량";#N/A,#N/A,TRUE,"Y능력";#N/A,#N/A,TRUE,"YKD"}</definedName>
    <definedName name="JK" localSheetId="15" hidden="1">{#N/A,#N/A,TRUE,"Y생산";#N/A,#N/A,TRUE,"Y판매";#N/A,#N/A,TRUE,"Y총물량";#N/A,#N/A,TRUE,"Y능력";#N/A,#N/A,TRUE,"YKD"}</definedName>
    <definedName name="JK" localSheetId="11" hidden="1">{#N/A,#N/A,TRUE,"Y생산";#N/A,#N/A,TRUE,"Y판매";#N/A,#N/A,TRUE,"Y총물량";#N/A,#N/A,TRUE,"Y능력";#N/A,#N/A,TRUE,"YKD"}</definedName>
    <definedName name="JK" localSheetId="14" hidden="1">{#N/A,#N/A,TRUE,"Y생산";#N/A,#N/A,TRUE,"Y판매";#N/A,#N/A,TRUE,"Y총물량";#N/A,#N/A,TRUE,"Y능력";#N/A,#N/A,TRUE,"YKD"}</definedName>
    <definedName name="JK" localSheetId="7" hidden="1">{#N/A,#N/A,TRUE,"Y생산";#N/A,#N/A,TRUE,"Y판매";#N/A,#N/A,TRUE,"Y총물량";#N/A,#N/A,TRUE,"Y능력";#N/A,#N/A,TRUE,"YKD"}</definedName>
    <definedName name="JK" localSheetId="4" hidden="1">{#N/A,#N/A,TRUE,"Y생산";#N/A,#N/A,TRUE,"Y판매";#N/A,#N/A,TRUE,"Y총물량";#N/A,#N/A,TRUE,"Y능력";#N/A,#N/A,TRUE,"YKD"}</definedName>
    <definedName name="JK" localSheetId="6" hidden="1">{#N/A,#N/A,TRUE,"Y생산";#N/A,#N/A,TRUE,"Y판매";#N/A,#N/A,TRUE,"Y총물량";#N/A,#N/A,TRUE,"Y능력";#N/A,#N/A,TRUE,"YKD"}</definedName>
    <definedName name="JK" localSheetId="9" hidden="1">{#N/A,#N/A,TRUE,"Y생산";#N/A,#N/A,TRUE,"Y판매";#N/A,#N/A,TRUE,"Y총물량";#N/A,#N/A,TRUE,"Y능력";#N/A,#N/A,TRUE,"YKD"}</definedName>
    <definedName name="JK" localSheetId="5" hidden="1">{#N/A,#N/A,TRUE,"Y생산";#N/A,#N/A,TRUE,"Y판매";#N/A,#N/A,TRUE,"Y총물량";#N/A,#N/A,TRUE,"Y능력";#N/A,#N/A,TRUE,"YKD"}</definedName>
    <definedName name="JK" localSheetId="8" hidden="1">{#N/A,#N/A,TRUE,"Y생산";#N/A,#N/A,TRUE,"Y판매";#N/A,#N/A,TRUE,"Y총물량";#N/A,#N/A,TRUE,"Y능력";#N/A,#N/A,TRUE,"YKD"}</definedName>
    <definedName name="JK" localSheetId="3"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KIO" localSheetId="13" hidden="1">{#N/A,#N/A,FALSE,"CCTV"}</definedName>
    <definedName name="JKKIO" localSheetId="10" hidden="1">{#N/A,#N/A,FALSE,"CCTV"}</definedName>
    <definedName name="JKKIO" localSheetId="12" hidden="1">{#N/A,#N/A,FALSE,"CCTV"}</definedName>
    <definedName name="JKKIO" localSheetId="15" hidden="1">{#N/A,#N/A,FALSE,"CCTV"}</definedName>
    <definedName name="JKKIO" localSheetId="11" hidden="1">{#N/A,#N/A,FALSE,"CCTV"}</definedName>
    <definedName name="JKKIO" localSheetId="14" hidden="1">{#N/A,#N/A,FALSE,"CCTV"}</definedName>
    <definedName name="JKKIO" localSheetId="7" hidden="1">{#N/A,#N/A,FALSE,"CCTV"}</definedName>
    <definedName name="JKKIO" localSheetId="4" hidden="1">{#N/A,#N/A,FALSE,"CCTV"}</definedName>
    <definedName name="JKKIO" localSheetId="6" hidden="1">{#N/A,#N/A,FALSE,"CCTV"}</definedName>
    <definedName name="JKKIO" localSheetId="9" hidden="1">{#N/A,#N/A,FALSE,"CCTV"}</definedName>
    <definedName name="JKKIO" localSheetId="5" hidden="1">{#N/A,#N/A,FALSE,"CCTV"}</definedName>
    <definedName name="JKKIO" localSheetId="8" hidden="1">{#N/A,#N/A,FALSE,"CCTV"}</definedName>
    <definedName name="JKKIO" localSheetId="3" hidden="1">{#N/A,#N/A,FALSE,"CCTV"}</definedName>
    <definedName name="JKKIO" localSheetId="2" hidden="1">{#N/A,#N/A,FALSE,"CCTV"}</definedName>
    <definedName name="JKKIO" localSheetId="1" hidden="1">{#N/A,#N/A,FALSE,"CCTV"}</definedName>
    <definedName name="JKKIO" hidden="1">{#N/A,#N/A,FALSE,"CCTV"}</definedName>
    <definedName name="JKL">#N/A</definedName>
    <definedName name="jojik">#N/A</definedName>
    <definedName name="JOJIK2">#N/A</definedName>
    <definedName name="JORIB">NA()</definedName>
    <definedName name="JSGGRKRY" localSheetId="13">BlankMacro1</definedName>
    <definedName name="JSGGRKRY" localSheetId="10">BlankMacro1</definedName>
    <definedName name="JSGGRKRY" localSheetId="12">BlankMacro1</definedName>
    <definedName name="JSGGRKRY" localSheetId="15">BlankMacro1</definedName>
    <definedName name="JSGGRKRY" localSheetId="11">BlankMacro1</definedName>
    <definedName name="JSGGRKRY" localSheetId="14">BlankMacro1</definedName>
    <definedName name="JSGGRKRY" localSheetId="7">BlankMacro1</definedName>
    <definedName name="JSGGRKRY" localSheetId="4">BlankMacro1</definedName>
    <definedName name="JSGGRKRY" localSheetId="6">BlankMacro1</definedName>
    <definedName name="JSGGRKRY" localSheetId="9">BlankMacro1</definedName>
    <definedName name="JSGGRKRY" localSheetId="5">BlankMacro1</definedName>
    <definedName name="JSGGRKRY" localSheetId="8">BlankMacro1</definedName>
    <definedName name="JSGGRKRY" localSheetId="0">BlankMacro1</definedName>
    <definedName name="JSGGRKRY" localSheetId="3">BlankMacro1</definedName>
    <definedName name="JSGGRKRY" localSheetId="2">BlankMacro1</definedName>
    <definedName name="JSGGRKRY" localSheetId="1">BlankMacro1</definedName>
    <definedName name="JSGGRKRY">BlankMacro1</definedName>
    <definedName name="jsrkysrk" localSheetId="13">BlankMacro1</definedName>
    <definedName name="jsrkysrk" localSheetId="10">BlankMacro1</definedName>
    <definedName name="jsrkysrk" localSheetId="12">BlankMacro1</definedName>
    <definedName name="jsrkysrk" localSheetId="15">BlankMacro1</definedName>
    <definedName name="jsrkysrk" localSheetId="11">BlankMacro1</definedName>
    <definedName name="jsrkysrk" localSheetId="14">BlankMacro1</definedName>
    <definedName name="jsrkysrk" localSheetId="7">BlankMacro1</definedName>
    <definedName name="jsrkysrk" localSheetId="4">BlankMacro1</definedName>
    <definedName name="jsrkysrk" localSheetId="6">BlankMacro1</definedName>
    <definedName name="jsrkysrk" localSheetId="9">BlankMacro1</definedName>
    <definedName name="jsrkysrk" localSheetId="5">BlankMacro1</definedName>
    <definedName name="jsrkysrk" localSheetId="8">BlankMacro1</definedName>
    <definedName name="jsrkysrk" localSheetId="0">BlankMacro1</definedName>
    <definedName name="jsrkysrk" localSheetId="3">BlankMacro1</definedName>
    <definedName name="jsrkysrk" localSheetId="2">BlankMacro1</definedName>
    <definedName name="jsrkysrk" localSheetId="1">BlankMacro1</definedName>
    <definedName name="jsrkysrk">BlankMacro1</definedName>
    <definedName name="jtd" localSheetId="13">{0,0,0,0;0,0,0,0;0,0,0,0;0,0,0,0;0,0,0,0}</definedName>
    <definedName name="jtd" localSheetId="10">{0,0,0,0;0,0,0,0;0,0,0,0;0,0,0,0;0,0,0,0}</definedName>
    <definedName name="jtd" localSheetId="12">{0,0,0,0;0,0,0,0;0,0,0,0;0,0,0,0;0,0,0,0}</definedName>
    <definedName name="jtd" localSheetId="15">{0,0,0,0;0,0,0,0;0,0,0,0;0,0,0,0;0,0,0,0}</definedName>
    <definedName name="jtd" localSheetId="11">{0,0,0,0;0,0,0,0;0,0,0,0;0,0,0,0;0,0,0,0}</definedName>
    <definedName name="jtd" localSheetId="14">{0,0,0,0;0,0,0,0;0,0,0,0;0,0,0,0;0,0,0,0}</definedName>
    <definedName name="jtd" localSheetId="7">{0,0,0,0;0,0,0,0;0,0,0,0;0,0,0,0;0,0,0,0}</definedName>
    <definedName name="jtd" localSheetId="4">{0,0,0,0;0,0,0,0;0,0,0,0;0,0,0,0;0,0,0,0}</definedName>
    <definedName name="jtd" localSheetId="6">{0,0,0,0;0,0,0,0;0,0,0,0;0,0,0,0;0,0,0,0}</definedName>
    <definedName name="jtd" localSheetId="9">{0,0,0,0;0,0,0,0;0,0,0,0;0,0,0,0;0,0,0,0}</definedName>
    <definedName name="jtd" localSheetId="5">{0,0,0,0;0,0,0,0;0,0,0,0;0,0,0,0;0,0,0,0}</definedName>
    <definedName name="jtd" localSheetId="8">{0,0,0,0;0,0,0,0;0,0,0,0;0,0,0,0;0,0,0,0}</definedName>
    <definedName name="jtd" localSheetId="3">{0,0,0,0;0,0,0,0;0,0,0,0;0,0,0,0;0,0,0,0}</definedName>
    <definedName name="jtd" localSheetId="2">{0,0,0,0;0,0,0,0;0,0,0,0;0,0,0,0;0,0,0,0}</definedName>
    <definedName name="jtd" localSheetId="1">{0,0,0,0;0,0,0,0;0,0,0,0;0,0,0,0;0,0,0,0}</definedName>
    <definedName name="jtd">{0,0,0,0;0,0,0,0;0,0,0,0;0,0,0,0;0,0,0,0}</definedName>
    <definedName name="JWG" localSheetId="13" hidden="1">{#N/A,#N/A,FALSE,"단축1";#N/A,#N/A,FALSE,"단축2";#N/A,#N/A,FALSE,"단축3";#N/A,#N/A,FALSE,"장축";#N/A,#N/A,FALSE,"4WD"}</definedName>
    <definedName name="JWG" localSheetId="10" hidden="1">{#N/A,#N/A,FALSE,"단축1";#N/A,#N/A,FALSE,"단축2";#N/A,#N/A,FALSE,"단축3";#N/A,#N/A,FALSE,"장축";#N/A,#N/A,FALSE,"4WD"}</definedName>
    <definedName name="JWG" localSheetId="12" hidden="1">{#N/A,#N/A,FALSE,"단축1";#N/A,#N/A,FALSE,"단축2";#N/A,#N/A,FALSE,"단축3";#N/A,#N/A,FALSE,"장축";#N/A,#N/A,FALSE,"4WD"}</definedName>
    <definedName name="JWG" localSheetId="15" hidden="1">{#N/A,#N/A,FALSE,"단축1";#N/A,#N/A,FALSE,"단축2";#N/A,#N/A,FALSE,"단축3";#N/A,#N/A,FALSE,"장축";#N/A,#N/A,FALSE,"4WD"}</definedName>
    <definedName name="JWG" localSheetId="11" hidden="1">{#N/A,#N/A,FALSE,"단축1";#N/A,#N/A,FALSE,"단축2";#N/A,#N/A,FALSE,"단축3";#N/A,#N/A,FALSE,"장축";#N/A,#N/A,FALSE,"4WD"}</definedName>
    <definedName name="JWG" localSheetId="14" hidden="1">{#N/A,#N/A,FALSE,"단축1";#N/A,#N/A,FALSE,"단축2";#N/A,#N/A,FALSE,"단축3";#N/A,#N/A,FALSE,"장축";#N/A,#N/A,FALSE,"4WD"}</definedName>
    <definedName name="JWG" localSheetId="7" hidden="1">{#N/A,#N/A,FALSE,"단축1";#N/A,#N/A,FALSE,"단축2";#N/A,#N/A,FALSE,"단축3";#N/A,#N/A,FALSE,"장축";#N/A,#N/A,FALSE,"4WD"}</definedName>
    <definedName name="JWG" localSheetId="4" hidden="1">{#N/A,#N/A,FALSE,"단축1";#N/A,#N/A,FALSE,"단축2";#N/A,#N/A,FALSE,"단축3";#N/A,#N/A,FALSE,"장축";#N/A,#N/A,FALSE,"4WD"}</definedName>
    <definedName name="JWG" localSheetId="6" hidden="1">{#N/A,#N/A,FALSE,"단축1";#N/A,#N/A,FALSE,"단축2";#N/A,#N/A,FALSE,"단축3";#N/A,#N/A,FALSE,"장축";#N/A,#N/A,FALSE,"4WD"}</definedName>
    <definedName name="JWG" localSheetId="9" hidden="1">{#N/A,#N/A,FALSE,"단축1";#N/A,#N/A,FALSE,"단축2";#N/A,#N/A,FALSE,"단축3";#N/A,#N/A,FALSE,"장축";#N/A,#N/A,FALSE,"4WD"}</definedName>
    <definedName name="JWG" localSheetId="5" hidden="1">{#N/A,#N/A,FALSE,"단축1";#N/A,#N/A,FALSE,"단축2";#N/A,#N/A,FALSE,"단축3";#N/A,#N/A,FALSE,"장축";#N/A,#N/A,FALSE,"4WD"}</definedName>
    <definedName name="JWG" localSheetId="8" hidden="1">{#N/A,#N/A,FALSE,"단축1";#N/A,#N/A,FALSE,"단축2";#N/A,#N/A,FALSE,"단축3";#N/A,#N/A,FALSE,"장축";#N/A,#N/A,FALSE,"4WD"}</definedName>
    <definedName name="JWG" localSheetId="3" hidden="1">{#N/A,#N/A,FALSE,"단축1";#N/A,#N/A,FALSE,"단축2";#N/A,#N/A,FALSE,"단축3";#N/A,#N/A,FALSE,"장축";#N/A,#N/A,FALSE,"4WD"}</definedName>
    <definedName name="JWG" localSheetId="2" hidden="1">{#N/A,#N/A,FALSE,"단축1";#N/A,#N/A,FALSE,"단축2";#N/A,#N/A,FALSE,"단축3";#N/A,#N/A,FALSE,"장축";#N/A,#N/A,FALSE,"4WD"}</definedName>
    <definedName name="JWG" localSheetId="1" hidden="1">{#N/A,#N/A,FALSE,"단축1";#N/A,#N/A,FALSE,"단축2";#N/A,#N/A,FALSE,"단축3";#N/A,#N/A,FALSE,"장축";#N/A,#N/A,FALSE,"4WD"}</definedName>
    <definedName name="JWG" hidden="1">{#N/A,#N/A,FALSE,"단축1";#N/A,#N/A,FALSE,"단축2";#N/A,#N/A,FALSE,"단축3";#N/A,#N/A,FALSE,"장축";#N/A,#N/A,FALSE,"4WD"}</definedName>
    <definedName name="JYATRSJTY" localSheetId="13">BlankMacro1</definedName>
    <definedName name="JYATRSJTY" localSheetId="10">BlankMacro1</definedName>
    <definedName name="JYATRSJTY" localSheetId="12">BlankMacro1</definedName>
    <definedName name="JYATRSJTY" localSheetId="15">BlankMacro1</definedName>
    <definedName name="JYATRSJTY" localSheetId="11">BlankMacro1</definedName>
    <definedName name="JYATRSJTY" localSheetId="14">BlankMacro1</definedName>
    <definedName name="JYATRSJTY" localSheetId="7">BlankMacro1</definedName>
    <definedName name="JYATRSJTY" localSheetId="4">BlankMacro1</definedName>
    <definedName name="JYATRSJTY" localSheetId="6">BlankMacro1</definedName>
    <definedName name="JYATRSJTY" localSheetId="9">BlankMacro1</definedName>
    <definedName name="JYATRSJTY" localSheetId="5">BlankMacro1</definedName>
    <definedName name="JYATRSJTY" localSheetId="8">BlankMacro1</definedName>
    <definedName name="JYATRSJTY" localSheetId="0">BlankMacro1</definedName>
    <definedName name="JYATRSJTY" localSheetId="3">BlankMacro1</definedName>
    <definedName name="JYATRSJTY" localSheetId="2">BlankMacro1</definedName>
    <definedName name="JYATRSJTY" localSheetId="1">BlankMacro1</definedName>
    <definedName name="JYATRSJTY">BlankMacro1</definedName>
    <definedName name="JYTAJYJ" localSheetId="13">BlankMacro1</definedName>
    <definedName name="JYTAJYJ" localSheetId="10">BlankMacro1</definedName>
    <definedName name="JYTAJYJ" localSheetId="12">BlankMacro1</definedName>
    <definedName name="JYTAJYJ" localSheetId="15">BlankMacro1</definedName>
    <definedName name="JYTAJYJ" localSheetId="11">BlankMacro1</definedName>
    <definedName name="JYTAJYJ" localSheetId="14">BlankMacro1</definedName>
    <definedName name="JYTAJYJ" localSheetId="7">BlankMacro1</definedName>
    <definedName name="JYTAJYJ" localSheetId="4">BlankMacro1</definedName>
    <definedName name="JYTAJYJ" localSheetId="6">BlankMacro1</definedName>
    <definedName name="JYTAJYJ" localSheetId="9">BlankMacro1</definedName>
    <definedName name="JYTAJYJ" localSheetId="5">BlankMacro1</definedName>
    <definedName name="JYTAJYJ" localSheetId="8">BlankMacro1</definedName>
    <definedName name="JYTAJYJ" localSheetId="0">BlankMacro1</definedName>
    <definedName name="JYTAJYJ" localSheetId="3">BlankMacro1</definedName>
    <definedName name="JYTAJYJ" localSheetId="2">BlankMacro1</definedName>
    <definedName name="JYTAJYJ" localSheetId="1">BlankMacro1</definedName>
    <definedName name="JYTAJYJ">BlankMacro1</definedName>
    <definedName name="JZDJFGZJZGJ" localSheetId="13">BlankMacro1</definedName>
    <definedName name="JZDJFGZJZGJ" localSheetId="10">BlankMacro1</definedName>
    <definedName name="JZDJFGZJZGJ" localSheetId="12">BlankMacro1</definedName>
    <definedName name="JZDJFGZJZGJ" localSheetId="15">BlankMacro1</definedName>
    <definedName name="JZDJFGZJZGJ" localSheetId="11">BlankMacro1</definedName>
    <definedName name="JZDJFGZJZGJ" localSheetId="14">BlankMacro1</definedName>
    <definedName name="JZDJFGZJZGJ" localSheetId="7">BlankMacro1</definedName>
    <definedName name="JZDJFGZJZGJ" localSheetId="4">BlankMacro1</definedName>
    <definedName name="JZDJFGZJZGJ" localSheetId="6">BlankMacro1</definedName>
    <definedName name="JZDJFGZJZGJ" localSheetId="9">BlankMacro1</definedName>
    <definedName name="JZDJFGZJZGJ" localSheetId="5">BlankMacro1</definedName>
    <definedName name="JZDJFGZJZGJ" localSheetId="8">BlankMacro1</definedName>
    <definedName name="JZDJFGZJZGJ" localSheetId="0">BlankMacro1</definedName>
    <definedName name="JZDJFGZJZGJ" localSheetId="3">BlankMacro1</definedName>
    <definedName name="JZDJFGZJZGJ" localSheetId="2">BlankMacro1</definedName>
    <definedName name="JZDJFGZJZGJ" localSheetId="1">BlankMacro1</definedName>
    <definedName name="JZDJFGZJZGJ">BlankMacro1</definedName>
    <definedName name="k" localSheetId="3">#REF!</definedName>
    <definedName name="k" localSheetId="2">#REF!</definedName>
    <definedName name="k">#REF!</definedName>
    <definedName name="K_L">#REF!</definedName>
    <definedName name="K01117240" localSheetId="13">#REF!</definedName>
    <definedName name="K01117240" localSheetId="10">#REF!</definedName>
    <definedName name="K01117240" localSheetId="12">#REF!</definedName>
    <definedName name="K01117240" localSheetId="15">#REF!</definedName>
    <definedName name="K01117240" localSheetId="11">#REF!</definedName>
    <definedName name="K01117240" localSheetId="14">#REF!</definedName>
    <definedName name="K01117240" localSheetId="7">#REF!</definedName>
    <definedName name="K01117240" localSheetId="4">#REF!</definedName>
    <definedName name="K01117240" localSheetId="6">#REF!</definedName>
    <definedName name="K01117240" localSheetId="9">#REF!</definedName>
    <definedName name="K01117240" localSheetId="5">#REF!</definedName>
    <definedName name="K01117240" localSheetId="8">#REF!</definedName>
    <definedName name="K01117240" localSheetId="3">#REF!</definedName>
    <definedName name="K01117240" localSheetId="2">#REF!</definedName>
    <definedName name="K01117240">#REF!</definedName>
    <definedName name="K01117246" localSheetId="13">#REF!</definedName>
    <definedName name="K01117246" localSheetId="10">#REF!</definedName>
    <definedName name="K01117246" localSheetId="12">#REF!</definedName>
    <definedName name="K01117246" localSheetId="15">#REF!</definedName>
    <definedName name="K01117246" localSheetId="11">#REF!</definedName>
    <definedName name="K01117246" localSheetId="14">#REF!</definedName>
    <definedName name="K01117246" localSheetId="7">#REF!</definedName>
    <definedName name="K01117246" localSheetId="4">#REF!</definedName>
    <definedName name="K01117246" localSheetId="6">#REF!</definedName>
    <definedName name="K01117246" localSheetId="9">#REF!</definedName>
    <definedName name="K01117246" localSheetId="5">#REF!</definedName>
    <definedName name="K01117246" localSheetId="8">#REF!</definedName>
    <definedName name="K01117246" localSheetId="3">#REF!</definedName>
    <definedName name="K01117246" localSheetId="2">#REF!</definedName>
    <definedName name="K01117246">#REF!</definedName>
    <definedName name="K01117252A" localSheetId="13">#REF!</definedName>
    <definedName name="K01117252A" localSheetId="10">#REF!</definedName>
    <definedName name="K01117252A" localSheetId="12">#REF!</definedName>
    <definedName name="K01117252A" localSheetId="15">#REF!</definedName>
    <definedName name="K01117252A" localSheetId="11">#REF!</definedName>
    <definedName name="K01117252A" localSheetId="14">#REF!</definedName>
    <definedName name="K01117252A" localSheetId="7">#REF!</definedName>
    <definedName name="K01117252A" localSheetId="4">#REF!</definedName>
    <definedName name="K01117252A" localSheetId="6">#REF!</definedName>
    <definedName name="K01117252A" localSheetId="9">#REF!</definedName>
    <definedName name="K01117252A" localSheetId="5">#REF!</definedName>
    <definedName name="K01117252A" localSheetId="8">#REF!</definedName>
    <definedName name="K01117252A" localSheetId="3">#REF!</definedName>
    <definedName name="K01117252A" localSheetId="2">#REF!</definedName>
    <definedName name="K01117252A">#REF!</definedName>
    <definedName name="K01117254" localSheetId="13">#REF!</definedName>
    <definedName name="K01117254" localSheetId="10">#REF!</definedName>
    <definedName name="K01117254" localSheetId="12">#REF!</definedName>
    <definedName name="K01117254" localSheetId="15">#REF!</definedName>
    <definedName name="K01117254" localSheetId="11">#REF!</definedName>
    <definedName name="K01117254" localSheetId="14">#REF!</definedName>
    <definedName name="K01117254" localSheetId="7">#REF!</definedName>
    <definedName name="K01117254" localSheetId="4">#REF!</definedName>
    <definedName name="K01117254" localSheetId="6">#REF!</definedName>
    <definedName name="K01117254" localSheetId="9">#REF!</definedName>
    <definedName name="K01117254" localSheetId="5">#REF!</definedName>
    <definedName name="K01117254" localSheetId="8">#REF!</definedName>
    <definedName name="K01117254" localSheetId="3">#REF!</definedName>
    <definedName name="K01117254" localSheetId="2">#REF!</definedName>
    <definedName name="K01117254">#REF!</definedName>
    <definedName name="K01117260" localSheetId="13">#REF!</definedName>
    <definedName name="K01117260" localSheetId="10">#REF!</definedName>
    <definedName name="K01117260" localSheetId="12">#REF!</definedName>
    <definedName name="K01117260" localSheetId="15">#REF!</definedName>
    <definedName name="K01117260" localSheetId="11">#REF!</definedName>
    <definedName name="K01117260" localSheetId="14">#REF!</definedName>
    <definedName name="K01117260" localSheetId="7">#REF!</definedName>
    <definedName name="K01117260" localSheetId="4">#REF!</definedName>
    <definedName name="K01117260" localSheetId="6">#REF!</definedName>
    <definedName name="K01117260" localSheetId="9">#REF!</definedName>
    <definedName name="K01117260" localSheetId="5">#REF!</definedName>
    <definedName name="K01117260" localSheetId="8">#REF!</definedName>
    <definedName name="K01117260" localSheetId="3">#REF!</definedName>
    <definedName name="K01117260" localSheetId="2">#REF!</definedName>
    <definedName name="K01117260">#REF!</definedName>
    <definedName name="K01117265" localSheetId="13">#REF!</definedName>
    <definedName name="K01117265" localSheetId="10">#REF!</definedName>
    <definedName name="K01117265" localSheetId="12">#REF!</definedName>
    <definedName name="K01117265" localSheetId="15">#REF!</definedName>
    <definedName name="K01117265" localSheetId="11">#REF!</definedName>
    <definedName name="K01117265" localSheetId="14">#REF!</definedName>
    <definedName name="K01117265" localSheetId="7">#REF!</definedName>
    <definedName name="K01117265" localSheetId="4">#REF!</definedName>
    <definedName name="K01117265" localSheetId="6">#REF!</definedName>
    <definedName name="K01117265" localSheetId="9">#REF!</definedName>
    <definedName name="K01117265" localSheetId="5">#REF!</definedName>
    <definedName name="K01117265" localSheetId="8">#REF!</definedName>
    <definedName name="K01117265" localSheetId="3">#REF!</definedName>
    <definedName name="K01117265" localSheetId="2">#REF!</definedName>
    <definedName name="K01117265">#REF!</definedName>
    <definedName name="K01117272A" localSheetId="13">#REF!</definedName>
    <definedName name="K01117272A" localSheetId="10">#REF!</definedName>
    <definedName name="K01117272A" localSheetId="12">#REF!</definedName>
    <definedName name="K01117272A" localSheetId="15">#REF!</definedName>
    <definedName name="K01117272A" localSheetId="11">#REF!</definedName>
    <definedName name="K01117272A" localSheetId="14">#REF!</definedName>
    <definedName name="K01117272A" localSheetId="7">#REF!</definedName>
    <definedName name="K01117272A" localSheetId="4">#REF!</definedName>
    <definedName name="K01117272A" localSheetId="6">#REF!</definedName>
    <definedName name="K01117272A" localSheetId="9">#REF!</definedName>
    <definedName name="K01117272A" localSheetId="5">#REF!</definedName>
    <definedName name="K01117272A" localSheetId="8">#REF!</definedName>
    <definedName name="K01117272A" localSheetId="3">#REF!</definedName>
    <definedName name="K01117272A" localSheetId="2">#REF!</definedName>
    <definedName name="K01117272A">#REF!</definedName>
    <definedName name="K01117297" localSheetId="13">#REF!</definedName>
    <definedName name="K01117297" localSheetId="10">#REF!</definedName>
    <definedName name="K01117297" localSheetId="12">#REF!</definedName>
    <definedName name="K01117297" localSheetId="15">#REF!</definedName>
    <definedName name="K01117297" localSheetId="11">#REF!</definedName>
    <definedName name="K01117297" localSheetId="14">#REF!</definedName>
    <definedName name="K01117297" localSheetId="7">#REF!</definedName>
    <definedName name="K01117297" localSheetId="4">#REF!</definedName>
    <definedName name="K01117297" localSheetId="6">#REF!</definedName>
    <definedName name="K01117297" localSheetId="9">#REF!</definedName>
    <definedName name="K01117297" localSheetId="5">#REF!</definedName>
    <definedName name="K01117297" localSheetId="8">#REF!</definedName>
    <definedName name="K01117297" localSheetId="3">#REF!</definedName>
    <definedName name="K01117297" localSheetId="2">#REF!</definedName>
    <definedName name="K01117297">#REF!</definedName>
    <definedName name="K01117410" localSheetId="13">#REF!</definedName>
    <definedName name="K01117410" localSheetId="10">#REF!</definedName>
    <definedName name="K01117410" localSheetId="12">#REF!</definedName>
    <definedName name="K01117410" localSheetId="15">#REF!</definedName>
    <definedName name="K01117410" localSheetId="11">#REF!</definedName>
    <definedName name="K01117410" localSheetId="14">#REF!</definedName>
    <definedName name="K01117410" localSheetId="7">#REF!</definedName>
    <definedName name="K01117410" localSheetId="4">#REF!</definedName>
    <definedName name="K01117410" localSheetId="6">#REF!</definedName>
    <definedName name="K01117410" localSheetId="9">#REF!</definedName>
    <definedName name="K01117410" localSheetId="5">#REF!</definedName>
    <definedName name="K01117410" localSheetId="8">#REF!</definedName>
    <definedName name="K01117410" localSheetId="3">#REF!</definedName>
    <definedName name="K01117410" localSheetId="2">#REF!</definedName>
    <definedName name="K01117410">#REF!</definedName>
    <definedName name="K01117418" localSheetId="13">#REF!</definedName>
    <definedName name="K01117418" localSheetId="10">#REF!</definedName>
    <definedName name="K01117418" localSheetId="12">#REF!</definedName>
    <definedName name="K01117418" localSheetId="15">#REF!</definedName>
    <definedName name="K01117418" localSheetId="11">#REF!</definedName>
    <definedName name="K01117418" localSheetId="14">#REF!</definedName>
    <definedName name="K01117418" localSheetId="7">#REF!</definedName>
    <definedName name="K01117418" localSheetId="4">#REF!</definedName>
    <definedName name="K01117418" localSheetId="6">#REF!</definedName>
    <definedName name="K01117418" localSheetId="9">#REF!</definedName>
    <definedName name="K01117418" localSheetId="5">#REF!</definedName>
    <definedName name="K01117418" localSheetId="8">#REF!</definedName>
    <definedName name="K01117418" localSheetId="3">#REF!</definedName>
    <definedName name="K01117418" localSheetId="2">#REF!</definedName>
    <definedName name="K01117418">#REF!</definedName>
    <definedName name="K01117420" localSheetId="13">#REF!</definedName>
    <definedName name="K01117420" localSheetId="10">#REF!</definedName>
    <definedName name="K01117420" localSheetId="12">#REF!</definedName>
    <definedName name="K01117420" localSheetId="15">#REF!</definedName>
    <definedName name="K01117420" localSheetId="11">#REF!</definedName>
    <definedName name="K01117420" localSheetId="14">#REF!</definedName>
    <definedName name="K01117420" localSheetId="7">#REF!</definedName>
    <definedName name="K01117420" localSheetId="4">#REF!</definedName>
    <definedName name="K01117420" localSheetId="6">#REF!</definedName>
    <definedName name="K01117420" localSheetId="9">#REF!</definedName>
    <definedName name="K01117420" localSheetId="5">#REF!</definedName>
    <definedName name="K01117420" localSheetId="8">#REF!</definedName>
    <definedName name="K01117420" localSheetId="3">#REF!</definedName>
    <definedName name="K01117420" localSheetId="2">#REF!</definedName>
    <definedName name="K01117420">#REF!</definedName>
    <definedName name="K01117430" localSheetId="13">#REF!</definedName>
    <definedName name="K01117430" localSheetId="10">#REF!</definedName>
    <definedName name="K01117430" localSheetId="12">#REF!</definedName>
    <definedName name="K01117430" localSheetId="15">#REF!</definedName>
    <definedName name="K01117430" localSheetId="11">#REF!</definedName>
    <definedName name="K01117430" localSheetId="14">#REF!</definedName>
    <definedName name="K01117430" localSheetId="7">#REF!</definedName>
    <definedName name="K01117430" localSheetId="4">#REF!</definedName>
    <definedName name="K01117430" localSheetId="6">#REF!</definedName>
    <definedName name="K01117430" localSheetId="9">#REF!</definedName>
    <definedName name="K01117430" localSheetId="5">#REF!</definedName>
    <definedName name="K01117430" localSheetId="8">#REF!</definedName>
    <definedName name="K01117430" localSheetId="3">#REF!</definedName>
    <definedName name="K01117430" localSheetId="2">#REF!</definedName>
    <definedName name="K01117430">#REF!</definedName>
    <definedName name="K01117612" localSheetId="13">#REF!</definedName>
    <definedName name="K01117612" localSheetId="10">#REF!</definedName>
    <definedName name="K01117612" localSheetId="12">#REF!</definedName>
    <definedName name="K01117612" localSheetId="15">#REF!</definedName>
    <definedName name="K01117612" localSheetId="11">#REF!</definedName>
    <definedName name="K01117612" localSheetId="14">#REF!</definedName>
    <definedName name="K01117612" localSheetId="7">#REF!</definedName>
    <definedName name="K01117612" localSheetId="4">#REF!</definedName>
    <definedName name="K01117612" localSheetId="6">#REF!</definedName>
    <definedName name="K01117612" localSheetId="9">#REF!</definedName>
    <definedName name="K01117612" localSheetId="5">#REF!</definedName>
    <definedName name="K01117612" localSheetId="8">#REF!</definedName>
    <definedName name="K01117612" localSheetId="3">#REF!</definedName>
    <definedName name="K01117612" localSheetId="2">#REF!</definedName>
    <definedName name="K01117612">#REF!</definedName>
    <definedName name="K01117620" localSheetId="13">#REF!</definedName>
    <definedName name="K01117620" localSheetId="10">#REF!</definedName>
    <definedName name="K01117620" localSheetId="12">#REF!</definedName>
    <definedName name="K01117620" localSheetId="15">#REF!</definedName>
    <definedName name="K01117620" localSheetId="11">#REF!</definedName>
    <definedName name="K01117620" localSheetId="14">#REF!</definedName>
    <definedName name="K01117620" localSheetId="7">#REF!</definedName>
    <definedName name="K01117620" localSheetId="4">#REF!</definedName>
    <definedName name="K01117620" localSheetId="6">#REF!</definedName>
    <definedName name="K01117620" localSheetId="9">#REF!</definedName>
    <definedName name="K01117620" localSheetId="5">#REF!</definedName>
    <definedName name="K01117620" localSheetId="8">#REF!</definedName>
    <definedName name="K01117620" localSheetId="3">#REF!</definedName>
    <definedName name="K01117620" localSheetId="2">#REF!</definedName>
    <definedName name="K01117620">#REF!</definedName>
    <definedName name="K01120660" localSheetId="13">#REF!</definedName>
    <definedName name="K01120660" localSheetId="10">#REF!</definedName>
    <definedName name="K01120660" localSheetId="12">#REF!</definedName>
    <definedName name="K01120660" localSheetId="15">#REF!</definedName>
    <definedName name="K01120660" localSheetId="11">#REF!</definedName>
    <definedName name="K01120660" localSheetId="14">#REF!</definedName>
    <definedName name="K01120660" localSheetId="7">#REF!</definedName>
    <definedName name="K01120660" localSheetId="4">#REF!</definedName>
    <definedName name="K01120660" localSheetId="6">#REF!</definedName>
    <definedName name="K01120660" localSheetId="9">#REF!</definedName>
    <definedName name="K01120660" localSheetId="5">#REF!</definedName>
    <definedName name="K01120660" localSheetId="8">#REF!</definedName>
    <definedName name="K01120660" localSheetId="3">#REF!</definedName>
    <definedName name="K01120660" localSheetId="2">#REF!</definedName>
    <definedName name="K01120660">#REF!</definedName>
    <definedName name="K01128111A" localSheetId="13">#REF!</definedName>
    <definedName name="K01128111A" localSheetId="10">#REF!</definedName>
    <definedName name="K01128111A" localSheetId="12">#REF!</definedName>
    <definedName name="K01128111A" localSheetId="15">#REF!</definedName>
    <definedName name="K01128111A" localSheetId="11">#REF!</definedName>
    <definedName name="K01128111A" localSheetId="14">#REF!</definedName>
    <definedName name="K01128111A" localSheetId="7">#REF!</definedName>
    <definedName name="K01128111A" localSheetId="4">#REF!</definedName>
    <definedName name="K01128111A" localSheetId="6">#REF!</definedName>
    <definedName name="K01128111A" localSheetId="9">#REF!</definedName>
    <definedName name="K01128111A" localSheetId="5">#REF!</definedName>
    <definedName name="K01128111A" localSheetId="8">#REF!</definedName>
    <definedName name="K01128111A" localSheetId="3">#REF!</definedName>
    <definedName name="K01128111A" localSheetId="2">#REF!</definedName>
    <definedName name="K01128111A">#REF!</definedName>
    <definedName name="K01133152" localSheetId="13">#REF!</definedName>
    <definedName name="K01133152" localSheetId="10">#REF!</definedName>
    <definedName name="K01133152" localSheetId="12">#REF!</definedName>
    <definedName name="K01133152" localSheetId="15">#REF!</definedName>
    <definedName name="K01133152" localSheetId="11">#REF!</definedName>
    <definedName name="K01133152" localSheetId="14">#REF!</definedName>
    <definedName name="K01133152" localSheetId="7">#REF!</definedName>
    <definedName name="K01133152" localSheetId="4">#REF!</definedName>
    <definedName name="K01133152" localSheetId="6">#REF!</definedName>
    <definedName name="K01133152" localSheetId="9">#REF!</definedName>
    <definedName name="K01133152" localSheetId="5">#REF!</definedName>
    <definedName name="K01133152" localSheetId="8">#REF!</definedName>
    <definedName name="K01133152" localSheetId="3">#REF!</definedName>
    <definedName name="K01133152" localSheetId="2">#REF!</definedName>
    <definedName name="K01133152">#REF!</definedName>
    <definedName name="K01134111" localSheetId="13">#REF!</definedName>
    <definedName name="K01134111" localSheetId="10">#REF!</definedName>
    <definedName name="K01134111" localSheetId="12">#REF!</definedName>
    <definedName name="K01134111" localSheetId="15">#REF!</definedName>
    <definedName name="K01134111" localSheetId="11">#REF!</definedName>
    <definedName name="K01134111" localSheetId="14">#REF!</definedName>
    <definedName name="K01134111" localSheetId="7">#REF!</definedName>
    <definedName name="K01134111" localSheetId="4">#REF!</definedName>
    <definedName name="K01134111" localSheetId="6">#REF!</definedName>
    <definedName name="K01134111" localSheetId="9">#REF!</definedName>
    <definedName name="K01134111" localSheetId="5">#REF!</definedName>
    <definedName name="K01134111" localSheetId="8">#REF!</definedName>
    <definedName name="K01134111" localSheetId="3">#REF!</definedName>
    <definedName name="K01134111" localSheetId="2">#REF!</definedName>
    <definedName name="K01134111">#REF!</definedName>
    <definedName name="K01143900" localSheetId="13">#REF!</definedName>
    <definedName name="K01143900" localSheetId="10">#REF!</definedName>
    <definedName name="K01143900" localSheetId="12">#REF!</definedName>
    <definedName name="K01143900" localSheetId="15">#REF!</definedName>
    <definedName name="K01143900" localSheetId="11">#REF!</definedName>
    <definedName name="K01143900" localSheetId="14">#REF!</definedName>
    <definedName name="K01143900" localSheetId="7">#REF!</definedName>
    <definedName name="K01143900" localSheetId="4">#REF!</definedName>
    <definedName name="K01143900" localSheetId="6">#REF!</definedName>
    <definedName name="K01143900" localSheetId="9">#REF!</definedName>
    <definedName name="K01143900" localSheetId="5">#REF!</definedName>
    <definedName name="K01143900" localSheetId="8">#REF!</definedName>
    <definedName name="K01143900" localSheetId="3">#REF!</definedName>
    <definedName name="K01143900" localSheetId="2">#REF!</definedName>
    <definedName name="K01143900">#REF!</definedName>
    <definedName name="K01312121" localSheetId="13">#REF!</definedName>
    <definedName name="K01312121" localSheetId="10">#REF!</definedName>
    <definedName name="K01312121" localSheetId="12">#REF!</definedName>
    <definedName name="K01312121" localSheetId="15">#REF!</definedName>
    <definedName name="K01312121" localSheetId="11">#REF!</definedName>
    <definedName name="K01312121" localSheetId="14">#REF!</definedName>
    <definedName name="K01312121" localSheetId="7">#REF!</definedName>
    <definedName name="K01312121" localSheetId="4">#REF!</definedName>
    <definedName name="K01312121" localSheetId="6">#REF!</definedName>
    <definedName name="K01312121" localSheetId="9">#REF!</definedName>
    <definedName name="K01312121" localSheetId="5">#REF!</definedName>
    <definedName name="K01312121" localSheetId="8">#REF!</definedName>
    <definedName name="K01312121" localSheetId="3">#REF!</definedName>
    <definedName name="K01312121" localSheetId="2">#REF!</definedName>
    <definedName name="K01312121">#REF!</definedName>
    <definedName name="K015189E1" localSheetId="13">#REF!</definedName>
    <definedName name="K015189E1" localSheetId="10">#REF!</definedName>
    <definedName name="K015189E1" localSheetId="12">#REF!</definedName>
    <definedName name="K015189E1" localSheetId="15">#REF!</definedName>
    <definedName name="K015189E1" localSheetId="11">#REF!</definedName>
    <definedName name="K015189E1" localSheetId="14">#REF!</definedName>
    <definedName name="K015189E1" localSheetId="7">#REF!</definedName>
    <definedName name="K015189E1" localSheetId="4">#REF!</definedName>
    <definedName name="K015189E1" localSheetId="6">#REF!</definedName>
    <definedName name="K015189E1" localSheetId="9">#REF!</definedName>
    <definedName name="K015189E1" localSheetId="5">#REF!</definedName>
    <definedName name="K015189E1" localSheetId="8">#REF!</definedName>
    <definedName name="K015189E1" localSheetId="3">#REF!</definedName>
    <definedName name="K015189E1" localSheetId="2">#REF!</definedName>
    <definedName name="K015189E1">#REF!</definedName>
    <definedName name="K01519090" localSheetId="13">#REF!</definedName>
    <definedName name="K01519090" localSheetId="10">#REF!</definedName>
    <definedName name="K01519090" localSheetId="12">#REF!</definedName>
    <definedName name="K01519090" localSheetId="15">#REF!</definedName>
    <definedName name="K01519090" localSheetId="11">#REF!</definedName>
    <definedName name="K01519090" localSheetId="14">#REF!</definedName>
    <definedName name="K01519090" localSheetId="7">#REF!</definedName>
    <definedName name="K01519090" localSheetId="4">#REF!</definedName>
    <definedName name="K01519090" localSheetId="6">#REF!</definedName>
    <definedName name="K01519090" localSheetId="9">#REF!</definedName>
    <definedName name="K01519090" localSheetId="5">#REF!</definedName>
    <definedName name="K01519090" localSheetId="8">#REF!</definedName>
    <definedName name="K01519090" localSheetId="3">#REF!</definedName>
    <definedName name="K01519090" localSheetId="2">#REF!</definedName>
    <definedName name="K01519090">#REF!</definedName>
    <definedName name="K01739941" localSheetId="13">#REF!</definedName>
    <definedName name="K01739941" localSheetId="10">#REF!</definedName>
    <definedName name="K01739941" localSheetId="12">#REF!</definedName>
    <definedName name="K01739941" localSheetId="15">#REF!</definedName>
    <definedName name="K01739941" localSheetId="11">#REF!</definedName>
    <definedName name="K01739941" localSheetId="14">#REF!</definedName>
    <definedName name="K01739941" localSheetId="7">#REF!</definedName>
    <definedName name="K01739941" localSheetId="4">#REF!</definedName>
    <definedName name="K01739941" localSheetId="6">#REF!</definedName>
    <definedName name="K01739941" localSheetId="9">#REF!</definedName>
    <definedName name="K01739941" localSheetId="5">#REF!</definedName>
    <definedName name="K01739941" localSheetId="8">#REF!</definedName>
    <definedName name="K01739941" localSheetId="3">#REF!</definedName>
    <definedName name="K01739941" localSheetId="2">#REF!</definedName>
    <definedName name="K01739941">#REF!</definedName>
    <definedName name="K01739942" localSheetId="13">#REF!</definedName>
    <definedName name="K01739942" localSheetId="10">#REF!</definedName>
    <definedName name="K01739942" localSheetId="12">#REF!</definedName>
    <definedName name="K01739942" localSheetId="15">#REF!</definedName>
    <definedName name="K01739942" localSheetId="11">#REF!</definedName>
    <definedName name="K01739942" localSheetId="14">#REF!</definedName>
    <definedName name="K01739942" localSheetId="7">#REF!</definedName>
    <definedName name="K01739942" localSheetId="4">#REF!</definedName>
    <definedName name="K01739942" localSheetId="6">#REF!</definedName>
    <definedName name="K01739942" localSheetId="9">#REF!</definedName>
    <definedName name="K01739942" localSheetId="5">#REF!</definedName>
    <definedName name="K01739942" localSheetId="8">#REF!</definedName>
    <definedName name="K01739942" localSheetId="3">#REF!</definedName>
    <definedName name="K01739942" localSheetId="2">#REF!</definedName>
    <definedName name="K01739942">#REF!</definedName>
    <definedName name="K01843900" localSheetId="13">#REF!</definedName>
    <definedName name="K01843900" localSheetId="10">#REF!</definedName>
    <definedName name="K01843900" localSheetId="12">#REF!</definedName>
    <definedName name="K01843900" localSheetId="15">#REF!</definedName>
    <definedName name="K01843900" localSheetId="11">#REF!</definedName>
    <definedName name="K01843900" localSheetId="14">#REF!</definedName>
    <definedName name="K01843900" localSheetId="7">#REF!</definedName>
    <definedName name="K01843900" localSheetId="4">#REF!</definedName>
    <definedName name="K01843900" localSheetId="6">#REF!</definedName>
    <definedName name="K01843900" localSheetId="9">#REF!</definedName>
    <definedName name="K01843900" localSheetId="5">#REF!</definedName>
    <definedName name="K01843900" localSheetId="8">#REF!</definedName>
    <definedName name="K01843900" localSheetId="3">#REF!</definedName>
    <definedName name="K01843900" localSheetId="2">#REF!</definedName>
    <definedName name="K01843900">#REF!</definedName>
    <definedName name="K01A18911A" localSheetId="13">#REF!</definedName>
    <definedName name="K01A18911A" localSheetId="10">#REF!</definedName>
    <definedName name="K01A18911A" localSheetId="12">#REF!</definedName>
    <definedName name="K01A18911A" localSheetId="15">#REF!</definedName>
    <definedName name="K01A18911A" localSheetId="11">#REF!</definedName>
    <definedName name="K01A18911A" localSheetId="14">#REF!</definedName>
    <definedName name="K01A18911A" localSheetId="7">#REF!</definedName>
    <definedName name="K01A18911A" localSheetId="4">#REF!</definedName>
    <definedName name="K01A18911A" localSheetId="6">#REF!</definedName>
    <definedName name="K01A18911A" localSheetId="9">#REF!</definedName>
    <definedName name="K01A18911A" localSheetId="5">#REF!</definedName>
    <definedName name="K01A18911A" localSheetId="8">#REF!</definedName>
    <definedName name="K01A18911A" localSheetId="3">#REF!</definedName>
    <definedName name="K01A18911A" localSheetId="2">#REF!</definedName>
    <definedName name="K01A18911A">#REF!</definedName>
    <definedName name="K01A19911" localSheetId="13">#REF!</definedName>
    <definedName name="K01A19911" localSheetId="10">#REF!</definedName>
    <definedName name="K01A19911" localSheetId="12">#REF!</definedName>
    <definedName name="K01A19911" localSheetId="15">#REF!</definedName>
    <definedName name="K01A19911" localSheetId="11">#REF!</definedName>
    <definedName name="K01A19911" localSheetId="14">#REF!</definedName>
    <definedName name="K01A19911" localSheetId="7">#REF!</definedName>
    <definedName name="K01A19911" localSheetId="4">#REF!</definedName>
    <definedName name="K01A19911" localSheetId="6">#REF!</definedName>
    <definedName name="K01A19911" localSheetId="9">#REF!</definedName>
    <definedName name="K01A19911" localSheetId="5">#REF!</definedName>
    <definedName name="K01A19911" localSheetId="8">#REF!</definedName>
    <definedName name="K01A19911" localSheetId="3">#REF!</definedName>
    <definedName name="K01A19911" localSheetId="2">#REF!</definedName>
    <definedName name="K01A19911">#REF!</definedName>
    <definedName name="K01A33040" localSheetId="13">#REF!</definedName>
    <definedName name="K01A33040" localSheetId="10">#REF!</definedName>
    <definedName name="K01A33040" localSheetId="12">#REF!</definedName>
    <definedName name="K01A33040" localSheetId="15">#REF!</definedName>
    <definedName name="K01A33040" localSheetId="11">#REF!</definedName>
    <definedName name="K01A33040" localSheetId="14">#REF!</definedName>
    <definedName name="K01A33040" localSheetId="7">#REF!</definedName>
    <definedName name="K01A33040" localSheetId="4">#REF!</definedName>
    <definedName name="K01A33040" localSheetId="6">#REF!</definedName>
    <definedName name="K01A33040" localSheetId="9">#REF!</definedName>
    <definedName name="K01A33040" localSheetId="5">#REF!</definedName>
    <definedName name="K01A33040" localSheetId="8">#REF!</definedName>
    <definedName name="K01A33040" localSheetId="3">#REF!</definedName>
    <definedName name="K01A33040" localSheetId="2">#REF!</definedName>
    <definedName name="K01A33040">#REF!</definedName>
    <definedName name="K01A33042" localSheetId="13">#REF!</definedName>
    <definedName name="K01A33042" localSheetId="10">#REF!</definedName>
    <definedName name="K01A33042" localSheetId="12">#REF!</definedName>
    <definedName name="K01A33042" localSheetId="15">#REF!</definedName>
    <definedName name="K01A33042" localSheetId="11">#REF!</definedName>
    <definedName name="K01A33042" localSheetId="14">#REF!</definedName>
    <definedName name="K01A33042" localSheetId="7">#REF!</definedName>
    <definedName name="K01A33042" localSheetId="4">#REF!</definedName>
    <definedName name="K01A33042" localSheetId="6">#REF!</definedName>
    <definedName name="K01A33042" localSheetId="9">#REF!</definedName>
    <definedName name="K01A33042" localSheetId="5">#REF!</definedName>
    <definedName name="K01A33042" localSheetId="8">#REF!</definedName>
    <definedName name="K01A33042" localSheetId="3">#REF!</definedName>
    <definedName name="K01A33042" localSheetId="2">#REF!</definedName>
    <definedName name="K01A33042">#REF!</definedName>
    <definedName name="K01A33047" localSheetId="13">#REF!</definedName>
    <definedName name="K01A33047" localSheetId="10">#REF!</definedName>
    <definedName name="K01A33047" localSheetId="12">#REF!</definedName>
    <definedName name="K01A33047" localSheetId="15">#REF!</definedName>
    <definedName name="K01A33047" localSheetId="11">#REF!</definedName>
    <definedName name="K01A33047" localSheetId="14">#REF!</definedName>
    <definedName name="K01A33047" localSheetId="7">#REF!</definedName>
    <definedName name="K01A33047" localSheetId="4">#REF!</definedName>
    <definedName name="K01A33047" localSheetId="6">#REF!</definedName>
    <definedName name="K01A33047" localSheetId="9">#REF!</definedName>
    <definedName name="K01A33047" localSheetId="5">#REF!</definedName>
    <definedName name="K01A33047" localSheetId="8">#REF!</definedName>
    <definedName name="K01A33047" localSheetId="3">#REF!</definedName>
    <definedName name="K01A33047" localSheetId="2">#REF!</definedName>
    <definedName name="K01A33047">#REF!</definedName>
    <definedName name="K01A33075" localSheetId="13">#REF!</definedName>
    <definedName name="K01A33075" localSheetId="10">#REF!</definedName>
    <definedName name="K01A33075" localSheetId="12">#REF!</definedName>
    <definedName name="K01A33075" localSheetId="15">#REF!</definedName>
    <definedName name="K01A33075" localSheetId="11">#REF!</definedName>
    <definedName name="K01A33075" localSheetId="14">#REF!</definedName>
    <definedName name="K01A33075" localSheetId="7">#REF!</definedName>
    <definedName name="K01A33075" localSheetId="4">#REF!</definedName>
    <definedName name="K01A33075" localSheetId="6">#REF!</definedName>
    <definedName name="K01A33075" localSheetId="9">#REF!</definedName>
    <definedName name="K01A33075" localSheetId="5">#REF!</definedName>
    <definedName name="K01A33075" localSheetId="8">#REF!</definedName>
    <definedName name="K01A33075" localSheetId="3">#REF!</definedName>
    <definedName name="K01A33075" localSheetId="2">#REF!</definedName>
    <definedName name="K01A33075">#REF!</definedName>
    <definedName name="K01A3320XA" localSheetId="13">#REF!</definedName>
    <definedName name="K01A3320XA" localSheetId="10">#REF!</definedName>
    <definedName name="K01A3320XA" localSheetId="12">#REF!</definedName>
    <definedName name="K01A3320XA" localSheetId="15">#REF!</definedName>
    <definedName name="K01A3320XA" localSheetId="11">#REF!</definedName>
    <definedName name="K01A3320XA" localSheetId="14">#REF!</definedName>
    <definedName name="K01A3320XA" localSheetId="7">#REF!</definedName>
    <definedName name="K01A3320XA" localSheetId="4">#REF!</definedName>
    <definedName name="K01A3320XA" localSheetId="6">#REF!</definedName>
    <definedName name="K01A3320XA" localSheetId="9">#REF!</definedName>
    <definedName name="K01A3320XA" localSheetId="5">#REF!</definedName>
    <definedName name="K01A3320XA" localSheetId="8">#REF!</definedName>
    <definedName name="K01A3320XA" localSheetId="3">#REF!</definedName>
    <definedName name="K01A3320XA" localSheetId="2">#REF!</definedName>
    <definedName name="K01A3320XA">#REF!</definedName>
    <definedName name="K01A43711A" localSheetId="13">#REF!</definedName>
    <definedName name="K01A43711A" localSheetId="10">#REF!</definedName>
    <definedName name="K01A43711A" localSheetId="12">#REF!</definedName>
    <definedName name="K01A43711A" localSheetId="15">#REF!</definedName>
    <definedName name="K01A43711A" localSheetId="11">#REF!</definedName>
    <definedName name="K01A43711A" localSheetId="14">#REF!</definedName>
    <definedName name="K01A43711A" localSheetId="7">#REF!</definedName>
    <definedName name="K01A43711A" localSheetId="4">#REF!</definedName>
    <definedName name="K01A43711A" localSheetId="6">#REF!</definedName>
    <definedName name="K01A43711A" localSheetId="9">#REF!</definedName>
    <definedName name="K01A43711A" localSheetId="5">#REF!</definedName>
    <definedName name="K01A43711A" localSheetId="8">#REF!</definedName>
    <definedName name="K01A43711A" localSheetId="3">#REF!</definedName>
    <definedName name="K01A43711A" localSheetId="2">#REF!</definedName>
    <definedName name="K01A43711A">#REF!</definedName>
    <definedName name="K01D13250" localSheetId="13">#REF!</definedName>
    <definedName name="K01D13250" localSheetId="10">#REF!</definedName>
    <definedName name="K01D13250" localSheetId="12">#REF!</definedName>
    <definedName name="K01D13250" localSheetId="15">#REF!</definedName>
    <definedName name="K01D13250" localSheetId="11">#REF!</definedName>
    <definedName name="K01D13250" localSheetId="14">#REF!</definedName>
    <definedName name="K01D13250" localSheetId="7">#REF!</definedName>
    <definedName name="K01D13250" localSheetId="4">#REF!</definedName>
    <definedName name="K01D13250" localSheetId="6">#REF!</definedName>
    <definedName name="K01D13250" localSheetId="9">#REF!</definedName>
    <definedName name="K01D13250" localSheetId="5">#REF!</definedName>
    <definedName name="K01D13250" localSheetId="8">#REF!</definedName>
    <definedName name="K01D13250" localSheetId="3">#REF!</definedName>
    <definedName name="K01D13250" localSheetId="2">#REF!</definedName>
    <definedName name="K01D13250">#REF!</definedName>
    <definedName name="K01D13260" localSheetId="13">#REF!</definedName>
    <definedName name="K01D13260" localSheetId="10">#REF!</definedName>
    <definedName name="K01D13260" localSheetId="12">#REF!</definedName>
    <definedName name="K01D13260" localSheetId="15">#REF!</definedName>
    <definedName name="K01D13260" localSheetId="11">#REF!</definedName>
    <definedName name="K01D13260" localSheetId="14">#REF!</definedName>
    <definedName name="K01D13260" localSheetId="7">#REF!</definedName>
    <definedName name="K01D13260" localSheetId="4">#REF!</definedName>
    <definedName name="K01D13260" localSheetId="6">#REF!</definedName>
    <definedName name="K01D13260" localSheetId="9">#REF!</definedName>
    <definedName name="K01D13260" localSheetId="5">#REF!</definedName>
    <definedName name="K01D13260" localSheetId="8">#REF!</definedName>
    <definedName name="K01D13260" localSheetId="3">#REF!</definedName>
    <definedName name="K01D13260" localSheetId="2">#REF!</definedName>
    <definedName name="K01D13260">#REF!</definedName>
    <definedName name="K01D50911" localSheetId="13">#REF!</definedName>
    <definedName name="K01D50911" localSheetId="10">#REF!</definedName>
    <definedName name="K01D50911" localSheetId="12">#REF!</definedName>
    <definedName name="K01D50911" localSheetId="15">#REF!</definedName>
    <definedName name="K01D50911" localSheetId="11">#REF!</definedName>
    <definedName name="K01D50911" localSheetId="14">#REF!</definedName>
    <definedName name="K01D50911" localSheetId="7">#REF!</definedName>
    <definedName name="K01D50911" localSheetId="4">#REF!</definedName>
    <definedName name="K01D50911" localSheetId="6">#REF!</definedName>
    <definedName name="K01D50911" localSheetId="9">#REF!</definedName>
    <definedName name="K01D50911" localSheetId="5">#REF!</definedName>
    <definedName name="K01D50911" localSheetId="8">#REF!</definedName>
    <definedName name="K01D50911" localSheetId="3">#REF!</definedName>
    <definedName name="K01D50911" localSheetId="2">#REF!</definedName>
    <definedName name="K01D50911">#REF!</definedName>
    <definedName name="K01D50912" localSheetId="13">#REF!</definedName>
    <definedName name="K01D50912" localSheetId="10">#REF!</definedName>
    <definedName name="K01D50912" localSheetId="12">#REF!</definedName>
    <definedName name="K01D50912" localSheetId="15">#REF!</definedName>
    <definedName name="K01D50912" localSheetId="11">#REF!</definedName>
    <definedName name="K01D50912" localSheetId="14">#REF!</definedName>
    <definedName name="K01D50912" localSheetId="7">#REF!</definedName>
    <definedName name="K01D50912" localSheetId="4">#REF!</definedName>
    <definedName name="K01D50912" localSheetId="6">#REF!</definedName>
    <definedName name="K01D50912" localSheetId="9">#REF!</definedName>
    <definedName name="K01D50912" localSheetId="5">#REF!</definedName>
    <definedName name="K01D50912" localSheetId="8">#REF!</definedName>
    <definedName name="K01D50912" localSheetId="3">#REF!</definedName>
    <definedName name="K01D50912" localSheetId="2">#REF!</definedName>
    <definedName name="K01D50912">#REF!</definedName>
    <definedName name="K01D50913" localSheetId="13">#REF!</definedName>
    <definedName name="K01D50913" localSheetId="10">#REF!</definedName>
    <definedName name="K01D50913" localSheetId="12">#REF!</definedName>
    <definedName name="K01D50913" localSheetId="15">#REF!</definedName>
    <definedName name="K01D50913" localSheetId="11">#REF!</definedName>
    <definedName name="K01D50913" localSheetId="14">#REF!</definedName>
    <definedName name="K01D50913" localSheetId="7">#REF!</definedName>
    <definedName name="K01D50913" localSheetId="4">#REF!</definedName>
    <definedName name="K01D50913" localSheetId="6">#REF!</definedName>
    <definedName name="K01D50913" localSheetId="9">#REF!</definedName>
    <definedName name="K01D50913" localSheetId="5">#REF!</definedName>
    <definedName name="K01D50913" localSheetId="8">#REF!</definedName>
    <definedName name="K01D50913" localSheetId="3">#REF!</definedName>
    <definedName name="K01D50913" localSheetId="2">#REF!</definedName>
    <definedName name="K01D50913">#REF!</definedName>
    <definedName name="K01D50914" localSheetId="13">#REF!</definedName>
    <definedName name="K01D50914" localSheetId="10">#REF!</definedName>
    <definedName name="K01D50914" localSheetId="12">#REF!</definedName>
    <definedName name="K01D50914" localSheetId="15">#REF!</definedName>
    <definedName name="K01D50914" localSheetId="11">#REF!</definedName>
    <definedName name="K01D50914" localSheetId="14">#REF!</definedName>
    <definedName name="K01D50914" localSheetId="7">#REF!</definedName>
    <definedName name="K01D50914" localSheetId="4">#REF!</definedName>
    <definedName name="K01D50914" localSheetId="6">#REF!</definedName>
    <definedName name="K01D50914" localSheetId="9">#REF!</definedName>
    <definedName name="K01D50914" localSheetId="5">#REF!</definedName>
    <definedName name="K01D50914" localSheetId="8">#REF!</definedName>
    <definedName name="K01D50914" localSheetId="3">#REF!</definedName>
    <definedName name="K01D50914" localSheetId="2">#REF!</definedName>
    <definedName name="K01D50914">#REF!</definedName>
    <definedName name="K01D50920" localSheetId="13">#REF!</definedName>
    <definedName name="K01D50920" localSheetId="10">#REF!</definedName>
    <definedName name="K01D50920" localSheetId="12">#REF!</definedName>
    <definedName name="K01D50920" localSheetId="15">#REF!</definedName>
    <definedName name="K01D50920" localSheetId="11">#REF!</definedName>
    <definedName name="K01D50920" localSheetId="14">#REF!</definedName>
    <definedName name="K01D50920" localSheetId="7">#REF!</definedName>
    <definedName name="K01D50920" localSheetId="4">#REF!</definedName>
    <definedName name="K01D50920" localSheetId="6">#REF!</definedName>
    <definedName name="K01D50920" localSheetId="9">#REF!</definedName>
    <definedName name="K01D50920" localSheetId="5">#REF!</definedName>
    <definedName name="K01D50920" localSheetId="8">#REF!</definedName>
    <definedName name="K01D50920" localSheetId="3">#REF!</definedName>
    <definedName name="K01D50920" localSheetId="2">#REF!</definedName>
    <definedName name="K01D50920">#REF!</definedName>
    <definedName name="K01G69C1X" localSheetId="13">#REF!</definedName>
    <definedName name="K01G69C1X" localSheetId="10">#REF!</definedName>
    <definedName name="K01G69C1X" localSheetId="12">#REF!</definedName>
    <definedName name="K01G69C1X" localSheetId="15">#REF!</definedName>
    <definedName name="K01G69C1X" localSheetId="11">#REF!</definedName>
    <definedName name="K01G69C1X" localSheetId="14">#REF!</definedName>
    <definedName name="K01G69C1X" localSheetId="7">#REF!</definedName>
    <definedName name="K01G69C1X" localSheetId="4">#REF!</definedName>
    <definedName name="K01G69C1X" localSheetId="6">#REF!</definedName>
    <definedName name="K01G69C1X" localSheetId="9">#REF!</definedName>
    <definedName name="K01G69C1X" localSheetId="5">#REF!</definedName>
    <definedName name="K01G69C1X" localSheetId="8">#REF!</definedName>
    <definedName name="K01G69C1X" localSheetId="3">#REF!</definedName>
    <definedName name="K01G69C1X" localSheetId="2">#REF!</definedName>
    <definedName name="K01G69C1X">#REF!</definedName>
    <definedName name="K02517700" localSheetId="13">#REF!</definedName>
    <definedName name="K02517700" localSheetId="10">#REF!</definedName>
    <definedName name="K02517700" localSheetId="12">#REF!</definedName>
    <definedName name="K02517700" localSheetId="15">#REF!</definedName>
    <definedName name="K02517700" localSheetId="11">#REF!</definedName>
    <definedName name="K02517700" localSheetId="14">#REF!</definedName>
    <definedName name="K02517700" localSheetId="7">#REF!</definedName>
    <definedName name="K02517700" localSheetId="4">#REF!</definedName>
    <definedName name="K02517700" localSheetId="6">#REF!</definedName>
    <definedName name="K02517700" localSheetId="9">#REF!</definedName>
    <definedName name="K02517700" localSheetId="5">#REF!</definedName>
    <definedName name="K02517700" localSheetId="8">#REF!</definedName>
    <definedName name="K02517700" localSheetId="3">#REF!</definedName>
    <definedName name="K02517700" localSheetId="2">#REF!</definedName>
    <definedName name="K02517700">#REF!</definedName>
    <definedName name="K03N20690" localSheetId="13">#REF!</definedName>
    <definedName name="K03N20690" localSheetId="10">#REF!</definedName>
    <definedName name="K03N20690" localSheetId="12">#REF!</definedName>
    <definedName name="K03N20690" localSheetId="15">#REF!</definedName>
    <definedName name="K03N20690" localSheetId="11">#REF!</definedName>
    <definedName name="K03N20690" localSheetId="14">#REF!</definedName>
    <definedName name="K03N20690" localSheetId="7">#REF!</definedName>
    <definedName name="K03N20690" localSheetId="4">#REF!</definedName>
    <definedName name="K03N20690" localSheetId="6">#REF!</definedName>
    <definedName name="K03N20690" localSheetId="9">#REF!</definedName>
    <definedName name="K03N20690" localSheetId="5">#REF!</definedName>
    <definedName name="K03N20690" localSheetId="8">#REF!</definedName>
    <definedName name="K03N20690" localSheetId="3">#REF!</definedName>
    <definedName name="K03N20690" localSheetId="2">#REF!</definedName>
    <definedName name="K03N20690">#REF!</definedName>
    <definedName name="K04543780" localSheetId="13">#REF!</definedName>
    <definedName name="K04543780" localSheetId="10">#REF!</definedName>
    <definedName name="K04543780" localSheetId="12">#REF!</definedName>
    <definedName name="K04543780" localSheetId="15">#REF!</definedName>
    <definedName name="K04543780" localSheetId="11">#REF!</definedName>
    <definedName name="K04543780" localSheetId="14">#REF!</definedName>
    <definedName name="K04543780" localSheetId="7">#REF!</definedName>
    <definedName name="K04543780" localSheetId="4">#REF!</definedName>
    <definedName name="K04543780" localSheetId="6">#REF!</definedName>
    <definedName name="K04543780" localSheetId="9">#REF!</definedName>
    <definedName name="K04543780" localSheetId="5">#REF!</definedName>
    <definedName name="K04543780" localSheetId="8">#REF!</definedName>
    <definedName name="K04543780" localSheetId="3">#REF!</definedName>
    <definedName name="K04543780" localSheetId="2">#REF!</definedName>
    <definedName name="K04543780">#REF!</definedName>
    <definedName name="K04543900" localSheetId="13">#REF!</definedName>
    <definedName name="K04543900" localSheetId="10">#REF!</definedName>
    <definedName name="K04543900" localSheetId="12">#REF!</definedName>
    <definedName name="K04543900" localSheetId="15">#REF!</definedName>
    <definedName name="K04543900" localSheetId="11">#REF!</definedName>
    <definedName name="K04543900" localSheetId="14">#REF!</definedName>
    <definedName name="K04543900" localSheetId="7">#REF!</definedName>
    <definedName name="K04543900" localSheetId="4">#REF!</definedName>
    <definedName name="K04543900" localSheetId="6">#REF!</definedName>
    <definedName name="K04543900" localSheetId="9">#REF!</definedName>
    <definedName name="K04543900" localSheetId="5">#REF!</definedName>
    <definedName name="K04543900" localSheetId="8">#REF!</definedName>
    <definedName name="K04543900" localSheetId="3">#REF!</definedName>
    <definedName name="K04543900" localSheetId="2">#REF!</definedName>
    <definedName name="K04543900">#REF!</definedName>
    <definedName name="K04567880" localSheetId="13">#REF!</definedName>
    <definedName name="K04567880" localSheetId="10">#REF!</definedName>
    <definedName name="K04567880" localSheetId="12">#REF!</definedName>
    <definedName name="K04567880" localSheetId="15">#REF!</definedName>
    <definedName name="K04567880" localSheetId="11">#REF!</definedName>
    <definedName name="K04567880" localSheetId="14">#REF!</definedName>
    <definedName name="K04567880" localSheetId="7">#REF!</definedName>
    <definedName name="K04567880" localSheetId="4">#REF!</definedName>
    <definedName name="K04567880" localSheetId="6">#REF!</definedName>
    <definedName name="K04567880" localSheetId="9">#REF!</definedName>
    <definedName name="K04567880" localSheetId="5">#REF!</definedName>
    <definedName name="K04567880" localSheetId="8">#REF!</definedName>
    <definedName name="K04567880" localSheetId="3">#REF!</definedName>
    <definedName name="K04567880" localSheetId="2">#REF!</definedName>
    <definedName name="K04567880">#REF!</definedName>
    <definedName name="K04827200" localSheetId="13">#REF!</definedName>
    <definedName name="K04827200" localSheetId="10">#REF!</definedName>
    <definedName name="K04827200" localSheetId="12">#REF!</definedName>
    <definedName name="K04827200" localSheetId="15">#REF!</definedName>
    <definedName name="K04827200" localSheetId="11">#REF!</definedName>
    <definedName name="K04827200" localSheetId="14">#REF!</definedName>
    <definedName name="K04827200" localSheetId="7">#REF!</definedName>
    <definedName name="K04827200" localSheetId="4">#REF!</definedName>
    <definedName name="K04827200" localSheetId="6">#REF!</definedName>
    <definedName name="K04827200" localSheetId="9">#REF!</definedName>
    <definedName name="K04827200" localSheetId="5">#REF!</definedName>
    <definedName name="K04827200" localSheetId="8">#REF!</definedName>
    <definedName name="K04827200" localSheetId="3">#REF!</definedName>
    <definedName name="K04827200" localSheetId="2">#REF!</definedName>
    <definedName name="K04827200">#REF!</definedName>
    <definedName name="K04L57K50" localSheetId="13">#REF!</definedName>
    <definedName name="K04L57K50" localSheetId="10">#REF!</definedName>
    <definedName name="K04L57K50" localSheetId="12">#REF!</definedName>
    <definedName name="K04L57K50" localSheetId="15">#REF!</definedName>
    <definedName name="K04L57K50" localSheetId="11">#REF!</definedName>
    <definedName name="K04L57K50" localSheetId="14">#REF!</definedName>
    <definedName name="K04L57K50" localSheetId="7">#REF!</definedName>
    <definedName name="K04L57K50" localSheetId="4">#REF!</definedName>
    <definedName name="K04L57K50" localSheetId="6">#REF!</definedName>
    <definedName name="K04L57K50" localSheetId="9">#REF!</definedName>
    <definedName name="K04L57K50" localSheetId="5">#REF!</definedName>
    <definedName name="K04L57K50" localSheetId="8">#REF!</definedName>
    <definedName name="K04L57K50" localSheetId="3">#REF!</definedName>
    <definedName name="K04L57K50" localSheetId="2">#REF!</definedName>
    <definedName name="K04L57K50">#REF!</definedName>
    <definedName name="K04L57K7XA" localSheetId="13">#REF!</definedName>
    <definedName name="K04L57K7XA" localSheetId="10">#REF!</definedName>
    <definedName name="K04L57K7XA" localSheetId="12">#REF!</definedName>
    <definedName name="K04L57K7XA" localSheetId="15">#REF!</definedName>
    <definedName name="K04L57K7XA" localSheetId="11">#REF!</definedName>
    <definedName name="K04L57K7XA" localSheetId="14">#REF!</definedName>
    <definedName name="K04L57K7XA" localSheetId="7">#REF!</definedName>
    <definedName name="K04L57K7XA" localSheetId="4">#REF!</definedName>
    <definedName name="K04L57K7XA" localSheetId="6">#REF!</definedName>
    <definedName name="K04L57K7XA" localSheetId="9">#REF!</definedName>
    <definedName name="K04L57K7XA" localSheetId="5">#REF!</definedName>
    <definedName name="K04L57K7XA" localSheetId="8">#REF!</definedName>
    <definedName name="K04L57K7XA" localSheetId="3">#REF!</definedName>
    <definedName name="K04L57K7XA" localSheetId="2">#REF!</definedName>
    <definedName name="K04L57K7XA">#REF!</definedName>
    <definedName name="K04L57K99" localSheetId="13">#REF!</definedName>
    <definedName name="K04L57K99" localSheetId="10">#REF!</definedName>
    <definedName name="K04L57K99" localSheetId="12">#REF!</definedName>
    <definedName name="K04L57K99" localSheetId="15">#REF!</definedName>
    <definedName name="K04L57K99" localSheetId="11">#REF!</definedName>
    <definedName name="K04L57K99" localSheetId="14">#REF!</definedName>
    <definedName name="K04L57K99" localSheetId="7">#REF!</definedName>
    <definedName name="K04L57K99" localSheetId="4">#REF!</definedName>
    <definedName name="K04L57K99" localSheetId="6">#REF!</definedName>
    <definedName name="K04L57K99" localSheetId="9">#REF!</definedName>
    <definedName name="K04L57K99" localSheetId="5">#REF!</definedName>
    <definedName name="K04L57K99" localSheetId="8">#REF!</definedName>
    <definedName name="K04L57K99" localSheetId="3">#REF!</definedName>
    <definedName name="K04L57K99" localSheetId="2">#REF!</definedName>
    <definedName name="K04L57K99">#REF!</definedName>
    <definedName name="K04R1874XB" localSheetId="13">#REF!</definedName>
    <definedName name="K04R1874XB" localSheetId="10">#REF!</definedName>
    <definedName name="K04R1874XB" localSheetId="12">#REF!</definedName>
    <definedName name="K04R1874XB" localSheetId="15">#REF!</definedName>
    <definedName name="K04R1874XB" localSheetId="11">#REF!</definedName>
    <definedName name="K04R1874XB" localSheetId="14">#REF!</definedName>
    <definedName name="K04R1874XB" localSheetId="7">#REF!</definedName>
    <definedName name="K04R1874XB" localSheetId="4">#REF!</definedName>
    <definedName name="K04R1874XB" localSheetId="6">#REF!</definedName>
    <definedName name="K04R1874XB" localSheetId="9">#REF!</definedName>
    <definedName name="K04R1874XB" localSheetId="5">#REF!</definedName>
    <definedName name="K04R1874XB" localSheetId="8">#REF!</definedName>
    <definedName name="K04R1874XB" localSheetId="3">#REF!</definedName>
    <definedName name="K04R1874XB" localSheetId="2">#REF!</definedName>
    <definedName name="K04R1874XB">#REF!</definedName>
    <definedName name="K04R20300" localSheetId="13">#REF!</definedName>
    <definedName name="K04R20300" localSheetId="10">#REF!</definedName>
    <definedName name="K04R20300" localSheetId="12">#REF!</definedName>
    <definedName name="K04R20300" localSheetId="15">#REF!</definedName>
    <definedName name="K04R20300" localSheetId="11">#REF!</definedName>
    <definedName name="K04R20300" localSheetId="14">#REF!</definedName>
    <definedName name="K04R20300" localSheetId="7">#REF!</definedName>
    <definedName name="K04R20300" localSheetId="4">#REF!</definedName>
    <definedName name="K04R20300" localSheetId="6">#REF!</definedName>
    <definedName name="K04R20300" localSheetId="9">#REF!</definedName>
    <definedName name="K04R20300" localSheetId="5">#REF!</definedName>
    <definedName name="K04R20300" localSheetId="8">#REF!</definedName>
    <definedName name="K04R20300" localSheetId="3">#REF!</definedName>
    <definedName name="K04R20300" localSheetId="2">#REF!</definedName>
    <definedName name="K04R20300">#REF!</definedName>
    <definedName name="K05818211" localSheetId="13">#REF!</definedName>
    <definedName name="K05818211" localSheetId="10">#REF!</definedName>
    <definedName name="K05818211" localSheetId="12">#REF!</definedName>
    <definedName name="K05818211" localSheetId="15">#REF!</definedName>
    <definedName name="K05818211" localSheetId="11">#REF!</definedName>
    <definedName name="K05818211" localSheetId="14">#REF!</definedName>
    <definedName name="K05818211" localSheetId="7">#REF!</definedName>
    <definedName name="K05818211" localSheetId="4">#REF!</definedName>
    <definedName name="K05818211" localSheetId="6">#REF!</definedName>
    <definedName name="K05818211" localSheetId="9">#REF!</definedName>
    <definedName name="K05818211" localSheetId="5">#REF!</definedName>
    <definedName name="K05818211" localSheetId="8">#REF!</definedName>
    <definedName name="K05818211" localSheetId="3">#REF!</definedName>
    <definedName name="K05818211" localSheetId="2">#REF!</definedName>
    <definedName name="K05818211">#REF!</definedName>
    <definedName name="K058189E1" localSheetId="13">#REF!</definedName>
    <definedName name="K058189E1" localSheetId="10">#REF!</definedName>
    <definedName name="K058189E1" localSheetId="12">#REF!</definedName>
    <definedName name="K058189E1" localSheetId="15">#REF!</definedName>
    <definedName name="K058189E1" localSheetId="11">#REF!</definedName>
    <definedName name="K058189E1" localSheetId="14">#REF!</definedName>
    <definedName name="K058189E1" localSheetId="7">#REF!</definedName>
    <definedName name="K058189E1" localSheetId="4">#REF!</definedName>
    <definedName name="K058189E1" localSheetId="6">#REF!</definedName>
    <definedName name="K058189E1" localSheetId="9">#REF!</definedName>
    <definedName name="K058189E1" localSheetId="5">#REF!</definedName>
    <definedName name="K058189E1" localSheetId="8">#REF!</definedName>
    <definedName name="K058189E1" localSheetId="3">#REF!</definedName>
    <definedName name="K058189E1" localSheetId="2">#REF!</definedName>
    <definedName name="K058189E1">#REF!</definedName>
    <definedName name="K05819090" localSheetId="13">#REF!</definedName>
    <definedName name="K05819090" localSheetId="10">#REF!</definedName>
    <definedName name="K05819090" localSheetId="12">#REF!</definedName>
    <definedName name="K05819090" localSheetId="15">#REF!</definedName>
    <definedName name="K05819090" localSheetId="11">#REF!</definedName>
    <definedName name="K05819090" localSheetId="14">#REF!</definedName>
    <definedName name="K05819090" localSheetId="7">#REF!</definedName>
    <definedName name="K05819090" localSheetId="4">#REF!</definedName>
    <definedName name="K05819090" localSheetId="6">#REF!</definedName>
    <definedName name="K05819090" localSheetId="9">#REF!</definedName>
    <definedName name="K05819090" localSheetId="5">#REF!</definedName>
    <definedName name="K05819090" localSheetId="8">#REF!</definedName>
    <definedName name="K05819090" localSheetId="3">#REF!</definedName>
    <definedName name="K05819090" localSheetId="2">#REF!</definedName>
    <definedName name="K05819090">#REF!</definedName>
    <definedName name="K080189E1" localSheetId="13">#REF!</definedName>
    <definedName name="K080189E1" localSheetId="10">#REF!</definedName>
    <definedName name="K080189E1" localSheetId="12">#REF!</definedName>
    <definedName name="K080189E1" localSheetId="15">#REF!</definedName>
    <definedName name="K080189E1" localSheetId="11">#REF!</definedName>
    <definedName name="K080189E1" localSheetId="14">#REF!</definedName>
    <definedName name="K080189E1" localSheetId="7">#REF!</definedName>
    <definedName name="K080189E1" localSheetId="4">#REF!</definedName>
    <definedName name="K080189E1" localSheetId="6">#REF!</definedName>
    <definedName name="K080189E1" localSheetId="9">#REF!</definedName>
    <definedName name="K080189E1" localSheetId="5">#REF!</definedName>
    <definedName name="K080189E1" localSheetId="8">#REF!</definedName>
    <definedName name="K080189E1" localSheetId="3">#REF!</definedName>
    <definedName name="K080189E1" localSheetId="2">#REF!</definedName>
    <definedName name="K080189E1">#REF!</definedName>
    <definedName name="K080189E1A" localSheetId="13">#REF!</definedName>
    <definedName name="K080189E1A" localSheetId="10">#REF!</definedName>
    <definedName name="K080189E1A" localSheetId="12">#REF!</definedName>
    <definedName name="K080189E1A" localSheetId="15">#REF!</definedName>
    <definedName name="K080189E1A" localSheetId="11">#REF!</definedName>
    <definedName name="K080189E1A" localSheetId="14">#REF!</definedName>
    <definedName name="K080189E1A" localSheetId="7">#REF!</definedName>
    <definedName name="K080189E1A" localSheetId="4">#REF!</definedName>
    <definedName name="K080189E1A" localSheetId="6">#REF!</definedName>
    <definedName name="K080189E1A" localSheetId="9">#REF!</definedName>
    <definedName name="K080189E1A" localSheetId="5">#REF!</definedName>
    <definedName name="K080189E1A" localSheetId="8">#REF!</definedName>
    <definedName name="K080189E1A" localSheetId="3">#REF!</definedName>
    <definedName name="K080189E1A" localSheetId="2">#REF!</definedName>
    <definedName name="K080189E1A">#REF!</definedName>
    <definedName name="K08019090" localSheetId="13">#REF!</definedName>
    <definedName name="K08019090" localSheetId="10">#REF!</definedName>
    <definedName name="K08019090" localSheetId="12">#REF!</definedName>
    <definedName name="K08019090" localSheetId="15">#REF!</definedName>
    <definedName name="K08019090" localSheetId="11">#REF!</definedName>
    <definedName name="K08019090" localSheetId="14">#REF!</definedName>
    <definedName name="K08019090" localSheetId="7">#REF!</definedName>
    <definedName name="K08019090" localSheetId="4">#REF!</definedName>
    <definedName name="K08019090" localSheetId="6">#REF!</definedName>
    <definedName name="K08019090" localSheetId="9">#REF!</definedName>
    <definedName name="K08019090" localSheetId="5">#REF!</definedName>
    <definedName name="K08019090" localSheetId="8">#REF!</definedName>
    <definedName name="K08019090" localSheetId="3">#REF!</definedName>
    <definedName name="K08019090" localSheetId="2">#REF!</definedName>
    <definedName name="K08019090">#REF!</definedName>
    <definedName name="K080677F0" localSheetId="13">#REF!</definedName>
    <definedName name="K080677F0" localSheetId="10">#REF!</definedName>
    <definedName name="K080677F0" localSheetId="12">#REF!</definedName>
    <definedName name="K080677F0" localSheetId="15">#REF!</definedName>
    <definedName name="K080677F0" localSheetId="11">#REF!</definedName>
    <definedName name="K080677F0" localSheetId="14">#REF!</definedName>
    <definedName name="K080677F0" localSheetId="7">#REF!</definedName>
    <definedName name="K080677F0" localSheetId="4">#REF!</definedName>
    <definedName name="K080677F0" localSheetId="6">#REF!</definedName>
    <definedName name="K080677F0" localSheetId="9">#REF!</definedName>
    <definedName name="K080677F0" localSheetId="5">#REF!</definedName>
    <definedName name="K080677F0" localSheetId="8">#REF!</definedName>
    <definedName name="K080677F0" localSheetId="3">#REF!</definedName>
    <definedName name="K080677F0" localSheetId="2">#REF!</definedName>
    <definedName name="K080677F0">#REF!</definedName>
    <definedName name="K08133210" localSheetId="13">#REF!</definedName>
    <definedName name="K08133210" localSheetId="10">#REF!</definedName>
    <definedName name="K08133210" localSheetId="12">#REF!</definedName>
    <definedName name="K08133210" localSheetId="15">#REF!</definedName>
    <definedName name="K08133210" localSheetId="11">#REF!</definedName>
    <definedName name="K08133210" localSheetId="14">#REF!</definedName>
    <definedName name="K08133210" localSheetId="7">#REF!</definedName>
    <definedName name="K08133210" localSheetId="4">#REF!</definedName>
    <definedName name="K08133210" localSheetId="6">#REF!</definedName>
    <definedName name="K08133210" localSheetId="9">#REF!</definedName>
    <definedName name="K08133210" localSheetId="5">#REF!</definedName>
    <definedName name="K08133210" localSheetId="8">#REF!</definedName>
    <definedName name="K08133210" localSheetId="3">#REF!</definedName>
    <definedName name="K08133210" localSheetId="2">#REF!</definedName>
    <definedName name="K08133210">#REF!</definedName>
    <definedName name="K082677F0" localSheetId="13">#REF!</definedName>
    <definedName name="K082677F0" localSheetId="10">#REF!</definedName>
    <definedName name="K082677F0" localSheetId="12">#REF!</definedName>
    <definedName name="K082677F0" localSheetId="15">#REF!</definedName>
    <definedName name="K082677F0" localSheetId="11">#REF!</definedName>
    <definedName name="K082677F0" localSheetId="14">#REF!</definedName>
    <definedName name="K082677F0" localSheetId="7">#REF!</definedName>
    <definedName name="K082677F0" localSheetId="4">#REF!</definedName>
    <definedName name="K082677F0" localSheetId="6">#REF!</definedName>
    <definedName name="K082677F0" localSheetId="9">#REF!</definedName>
    <definedName name="K082677F0" localSheetId="5">#REF!</definedName>
    <definedName name="K082677F0" localSheetId="8">#REF!</definedName>
    <definedName name="K082677F0" localSheetId="3">#REF!</definedName>
    <definedName name="K082677F0" localSheetId="2">#REF!</definedName>
    <definedName name="K082677F0">#REF!</definedName>
    <definedName name="K08A189E1" localSheetId="13">#REF!</definedName>
    <definedName name="K08A189E1" localSheetId="10">#REF!</definedName>
    <definedName name="K08A189E1" localSheetId="12">#REF!</definedName>
    <definedName name="K08A189E1" localSheetId="15">#REF!</definedName>
    <definedName name="K08A189E1" localSheetId="11">#REF!</definedName>
    <definedName name="K08A189E1" localSheetId="14">#REF!</definedName>
    <definedName name="K08A189E1" localSheetId="7">#REF!</definedName>
    <definedName name="K08A189E1" localSheetId="4">#REF!</definedName>
    <definedName name="K08A189E1" localSheetId="6">#REF!</definedName>
    <definedName name="K08A189E1" localSheetId="9">#REF!</definedName>
    <definedName name="K08A189E1" localSheetId="5">#REF!</definedName>
    <definedName name="K08A189E1" localSheetId="8">#REF!</definedName>
    <definedName name="K08A189E1" localSheetId="3">#REF!</definedName>
    <definedName name="K08A189E1" localSheetId="2">#REF!</definedName>
    <definedName name="K08A189E1">#REF!</definedName>
    <definedName name="K08A19090" localSheetId="13">#REF!</definedName>
    <definedName name="K08A19090" localSheetId="10">#REF!</definedName>
    <definedName name="K08A19090" localSheetId="12">#REF!</definedName>
    <definedName name="K08A19090" localSheetId="15">#REF!</definedName>
    <definedName name="K08A19090" localSheetId="11">#REF!</definedName>
    <definedName name="K08A19090" localSheetId="14">#REF!</definedName>
    <definedName name="K08A19090" localSheetId="7">#REF!</definedName>
    <definedName name="K08A19090" localSheetId="4">#REF!</definedName>
    <definedName name="K08A19090" localSheetId="6">#REF!</definedName>
    <definedName name="K08A19090" localSheetId="9">#REF!</definedName>
    <definedName name="K08A19090" localSheetId="5">#REF!</definedName>
    <definedName name="K08A19090" localSheetId="8">#REF!</definedName>
    <definedName name="K08A19090" localSheetId="3">#REF!</definedName>
    <definedName name="K08A19090" localSheetId="2">#REF!</definedName>
    <definedName name="K08A19090">#REF!</definedName>
    <definedName name="K08A43701" localSheetId="13">#REF!</definedName>
    <definedName name="K08A43701" localSheetId="10">#REF!</definedName>
    <definedName name="K08A43701" localSheetId="12">#REF!</definedName>
    <definedName name="K08A43701" localSheetId="15">#REF!</definedName>
    <definedName name="K08A43701" localSheetId="11">#REF!</definedName>
    <definedName name="K08A43701" localSheetId="14">#REF!</definedName>
    <definedName name="K08A43701" localSheetId="7">#REF!</definedName>
    <definedName name="K08A43701" localSheetId="4">#REF!</definedName>
    <definedName name="K08A43701" localSheetId="6">#REF!</definedName>
    <definedName name="K08A43701" localSheetId="9">#REF!</definedName>
    <definedName name="K08A43701" localSheetId="5">#REF!</definedName>
    <definedName name="K08A43701" localSheetId="8">#REF!</definedName>
    <definedName name="K08A43701" localSheetId="3">#REF!</definedName>
    <definedName name="K08A43701" localSheetId="2">#REF!</definedName>
    <definedName name="K08A43701">#REF!</definedName>
    <definedName name="K08A43702" localSheetId="13">#REF!</definedName>
    <definedName name="K08A43702" localSheetId="10">#REF!</definedName>
    <definedName name="K08A43702" localSheetId="12">#REF!</definedName>
    <definedName name="K08A43702" localSheetId="15">#REF!</definedName>
    <definedName name="K08A43702" localSheetId="11">#REF!</definedName>
    <definedName name="K08A43702" localSheetId="14">#REF!</definedName>
    <definedName name="K08A43702" localSheetId="7">#REF!</definedName>
    <definedName name="K08A43702" localSheetId="4">#REF!</definedName>
    <definedName name="K08A43702" localSheetId="6">#REF!</definedName>
    <definedName name="K08A43702" localSheetId="9">#REF!</definedName>
    <definedName name="K08A43702" localSheetId="5">#REF!</definedName>
    <definedName name="K08A43702" localSheetId="8">#REF!</definedName>
    <definedName name="K08A43702" localSheetId="3">#REF!</definedName>
    <definedName name="K08A43702" localSheetId="2">#REF!</definedName>
    <definedName name="K08A43702">#REF!</definedName>
    <definedName name="K08A43711" localSheetId="13">#REF!</definedName>
    <definedName name="K08A43711" localSheetId="10">#REF!</definedName>
    <definedName name="K08A43711" localSheetId="12">#REF!</definedName>
    <definedName name="K08A43711" localSheetId="15">#REF!</definedName>
    <definedName name="K08A43711" localSheetId="11">#REF!</definedName>
    <definedName name="K08A43711" localSheetId="14">#REF!</definedName>
    <definedName name="K08A43711" localSheetId="7">#REF!</definedName>
    <definedName name="K08A43711" localSheetId="4">#REF!</definedName>
    <definedName name="K08A43711" localSheetId="6">#REF!</definedName>
    <definedName name="K08A43711" localSheetId="9">#REF!</definedName>
    <definedName name="K08A43711" localSheetId="5">#REF!</definedName>
    <definedName name="K08A43711" localSheetId="8">#REF!</definedName>
    <definedName name="K08A43711" localSheetId="3">#REF!</definedName>
    <definedName name="K08A43711" localSheetId="2">#REF!</definedName>
    <definedName name="K08A43711">#REF!</definedName>
    <definedName name="K08A43780" localSheetId="13">#REF!</definedName>
    <definedName name="K08A43780" localSheetId="10">#REF!</definedName>
    <definedName name="K08A43780" localSheetId="12">#REF!</definedName>
    <definedName name="K08A43780" localSheetId="15">#REF!</definedName>
    <definedName name="K08A43780" localSheetId="11">#REF!</definedName>
    <definedName name="K08A43780" localSheetId="14">#REF!</definedName>
    <definedName name="K08A43780" localSheetId="7">#REF!</definedName>
    <definedName name="K08A43780" localSheetId="4">#REF!</definedName>
    <definedName name="K08A43780" localSheetId="6">#REF!</definedName>
    <definedName name="K08A43780" localSheetId="9">#REF!</definedName>
    <definedName name="K08A43780" localSheetId="5">#REF!</definedName>
    <definedName name="K08A43780" localSheetId="8">#REF!</definedName>
    <definedName name="K08A43780" localSheetId="3">#REF!</definedName>
    <definedName name="K08A43780" localSheetId="2">#REF!</definedName>
    <definedName name="K08A43780">#REF!</definedName>
    <definedName name="K08A57K00" localSheetId="13">#REF!</definedName>
    <definedName name="K08A57K00" localSheetId="10">#REF!</definedName>
    <definedName name="K08A57K00" localSheetId="12">#REF!</definedName>
    <definedName name="K08A57K00" localSheetId="15">#REF!</definedName>
    <definedName name="K08A57K00" localSheetId="11">#REF!</definedName>
    <definedName name="K08A57K00" localSheetId="14">#REF!</definedName>
    <definedName name="K08A57K00" localSheetId="7">#REF!</definedName>
    <definedName name="K08A57K00" localSheetId="4">#REF!</definedName>
    <definedName name="K08A57K00" localSheetId="6">#REF!</definedName>
    <definedName name="K08A57K00" localSheetId="9">#REF!</definedName>
    <definedName name="K08A57K00" localSheetId="5">#REF!</definedName>
    <definedName name="K08A57K00" localSheetId="8">#REF!</definedName>
    <definedName name="K08A57K00" localSheetId="3">#REF!</definedName>
    <definedName name="K08A57K00" localSheetId="2">#REF!</definedName>
    <definedName name="K08A57K00">#REF!</definedName>
    <definedName name="K08A57K50" localSheetId="13">#REF!</definedName>
    <definedName name="K08A57K50" localSheetId="10">#REF!</definedName>
    <definedName name="K08A57K50" localSheetId="12">#REF!</definedName>
    <definedName name="K08A57K50" localSheetId="15">#REF!</definedName>
    <definedName name="K08A57K50" localSheetId="11">#REF!</definedName>
    <definedName name="K08A57K50" localSheetId="14">#REF!</definedName>
    <definedName name="K08A57K50" localSheetId="7">#REF!</definedName>
    <definedName name="K08A57K50" localSheetId="4">#REF!</definedName>
    <definedName name="K08A57K50" localSheetId="6">#REF!</definedName>
    <definedName name="K08A57K50" localSheetId="9">#REF!</definedName>
    <definedName name="K08A57K50" localSheetId="5">#REF!</definedName>
    <definedName name="K08A57K50" localSheetId="8">#REF!</definedName>
    <definedName name="K08A57K50" localSheetId="3">#REF!</definedName>
    <definedName name="K08A57K50" localSheetId="2">#REF!</definedName>
    <definedName name="K08A57K50">#REF!</definedName>
    <definedName name="K08A66311A" localSheetId="13">#REF!</definedName>
    <definedName name="K08A66311A" localSheetId="10">#REF!</definedName>
    <definedName name="K08A66311A" localSheetId="12">#REF!</definedName>
    <definedName name="K08A66311A" localSheetId="15">#REF!</definedName>
    <definedName name="K08A66311A" localSheetId="11">#REF!</definedName>
    <definedName name="K08A66311A" localSheetId="14">#REF!</definedName>
    <definedName name="K08A66311A" localSheetId="7">#REF!</definedName>
    <definedName name="K08A66311A" localSheetId="4">#REF!</definedName>
    <definedName name="K08A66311A" localSheetId="6">#REF!</definedName>
    <definedName name="K08A66311A" localSheetId="9">#REF!</definedName>
    <definedName name="K08A66311A" localSheetId="5">#REF!</definedName>
    <definedName name="K08A66311A" localSheetId="8">#REF!</definedName>
    <definedName name="K08A66311A" localSheetId="3">#REF!</definedName>
    <definedName name="K08A66311A" localSheetId="2">#REF!</definedName>
    <definedName name="K08A66311A">#REF!</definedName>
    <definedName name="K08A66780" localSheetId="13">#REF!</definedName>
    <definedName name="K08A66780" localSheetId="10">#REF!</definedName>
    <definedName name="K08A66780" localSheetId="12">#REF!</definedName>
    <definedName name="K08A66780" localSheetId="15">#REF!</definedName>
    <definedName name="K08A66780" localSheetId="11">#REF!</definedName>
    <definedName name="K08A66780" localSheetId="14">#REF!</definedName>
    <definedName name="K08A66780" localSheetId="7">#REF!</definedName>
    <definedName name="K08A66780" localSheetId="4">#REF!</definedName>
    <definedName name="K08A66780" localSheetId="6">#REF!</definedName>
    <definedName name="K08A66780" localSheetId="9">#REF!</definedName>
    <definedName name="K08A66780" localSheetId="5">#REF!</definedName>
    <definedName name="K08A66780" localSheetId="8">#REF!</definedName>
    <definedName name="K08A66780" localSheetId="3">#REF!</definedName>
    <definedName name="K08A66780" localSheetId="2">#REF!</definedName>
    <definedName name="K08A66780">#REF!</definedName>
    <definedName name="K08A66790" localSheetId="13">#REF!</definedName>
    <definedName name="K08A66790" localSheetId="10">#REF!</definedName>
    <definedName name="K08A66790" localSheetId="12">#REF!</definedName>
    <definedName name="K08A66790" localSheetId="15">#REF!</definedName>
    <definedName name="K08A66790" localSheetId="11">#REF!</definedName>
    <definedName name="K08A66790" localSheetId="14">#REF!</definedName>
    <definedName name="K08A66790" localSheetId="7">#REF!</definedName>
    <definedName name="K08A66790" localSheetId="4">#REF!</definedName>
    <definedName name="K08A66790" localSheetId="6">#REF!</definedName>
    <definedName name="K08A66790" localSheetId="9">#REF!</definedName>
    <definedName name="K08A66790" localSheetId="5">#REF!</definedName>
    <definedName name="K08A66790" localSheetId="8">#REF!</definedName>
    <definedName name="K08A66790" localSheetId="3">#REF!</definedName>
    <definedName name="K08A66790" localSheetId="2">#REF!</definedName>
    <definedName name="K08A66790">#REF!</definedName>
    <definedName name="K08A677F0" localSheetId="13">#REF!</definedName>
    <definedName name="K08A677F0" localSheetId="10">#REF!</definedName>
    <definedName name="K08A677F0" localSheetId="12">#REF!</definedName>
    <definedName name="K08A677F0" localSheetId="15">#REF!</definedName>
    <definedName name="K08A677F0" localSheetId="11">#REF!</definedName>
    <definedName name="K08A677F0" localSheetId="14">#REF!</definedName>
    <definedName name="K08A677F0" localSheetId="7">#REF!</definedName>
    <definedName name="K08A677F0" localSheetId="4">#REF!</definedName>
    <definedName name="K08A677F0" localSheetId="6">#REF!</definedName>
    <definedName name="K08A677F0" localSheetId="9">#REF!</definedName>
    <definedName name="K08A677F0" localSheetId="5">#REF!</definedName>
    <definedName name="K08A677F0" localSheetId="8">#REF!</definedName>
    <definedName name="K08A677F0" localSheetId="3">#REF!</definedName>
    <definedName name="K08A677F0" localSheetId="2">#REF!</definedName>
    <definedName name="K08A677F0">#REF!</definedName>
    <definedName name="K08C19090" localSheetId="13">#REF!</definedName>
    <definedName name="K08C19090" localSheetId="10">#REF!</definedName>
    <definedName name="K08C19090" localSheetId="12">#REF!</definedName>
    <definedName name="K08C19090" localSheetId="15">#REF!</definedName>
    <definedName name="K08C19090" localSheetId="11">#REF!</definedName>
    <definedName name="K08C19090" localSheetId="14">#REF!</definedName>
    <definedName name="K08C19090" localSheetId="7">#REF!</definedName>
    <definedName name="K08C19090" localSheetId="4">#REF!</definedName>
    <definedName name="K08C19090" localSheetId="6">#REF!</definedName>
    <definedName name="K08C19090" localSheetId="9">#REF!</definedName>
    <definedName name="K08C19090" localSheetId="5">#REF!</definedName>
    <definedName name="K08C19090" localSheetId="8">#REF!</definedName>
    <definedName name="K08C19090" localSheetId="3">#REF!</definedName>
    <definedName name="K08C19090" localSheetId="2">#REF!</definedName>
    <definedName name="K08C19090">#REF!</definedName>
    <definedName name="K08E43900" localSheetId="13">#REF!</definedName>
    <definedName name="K08E43900" localSheetId="10">#REF!</definedName>
    <definedName name="K08E43900" localSheetId="12">#REF!</definedName>
    <definedName name="K08E43900" localSheetId="15">#REF!</definedName>
    <definedName name="K08E43900" localSheetId="11">#REF!</definedName>
    <definedName name="K08E43900" localSheetId="14">#REF!</definedName>
    <definedName name="K08E43900" localSheetId="7">#REF!</definedName>
    <definedName name="K08E43900" localSheetId="4">#REF!</definedName>
    <definedName name="K08E43900" localSheetId="6">#REF!</definedName>
    <definedName name="K08E43900" localSheetId="9">#REF!</definedName>
    <definedName name="K08E43900" localSheetId="5">#REF!</definedName>
    <definedName name="K08E43900" localSheetId="8">#REF!</definedName>
    <definedName name="K08E43900" localSheetId="3">#REF!</definedName>
    <definedName name="K08E43900" localSheetId="2">#REF!</definedName>
    <definedName name="K08E43900">#REF!</definedName>
    <definedName name="K08H677T0" localSheetId="13">#REF!</definedName>
    <definedName name="K08H677T0" localSheetId="10">#REF!</definedName>
    <definedName name="K08H677T0" localSheetId="12">#REF!</definedName>
    <definedName name="K08H677T0" localSheetId="15">#REF!</definedName>
    <definedName name="K08H677T0" localSheetId="11">#REF!</definedName>
    <definedName name="K08H677T0" localSheetId="14">#REF!</definedName>
    <definedName name="K08H677T0" localSheetId="7">#REF!</definedName>
    <definedName name="K08H677T0" localSheetId="4">#REF!</definedName>
    <definedName name="K08H677T0" localSheetId="6">#REF!</definedName>
    <definedName name="K08H677T0" localSheetId="9">#REF!</definedName>
    <definedName name="K08H677T0" localSheetId="5">#REF!</definedName>
    <definedName name="K08H677T0" localSheetId="8">#REF!</definedName>
    <definedName name="K08H677T0" localSheetId="3">#REF!</definedName>
    <definedName name="K08H677T0" localSheetId="2">#REF!</definedName>
    <definedName name="K08H677T0">#REF!</definedName>
    <definedName name="K13518881A" localSheetId="13">#REF!</definedName>
    <definedName name="K13518881A" localSheetId="10">#REF!</definedName>
    <definedName name="K13518881A" localSheetId="12">#REF!</definedName>
    <definedName name="K13518881A" localSheetId="15">#REF!</definedName>
    <definedName name="K13518881A" localSheetId="11">#REF!</definedName>
    <definedName name="K13518881A" localSheetId="14">#REF!</definedName>
    <definedName name="K13518881A" localSheetId="7">#REF!</definedName>
    <definedName name="K13518881A" localSheetId="4">#REF!</definedName>
    <definedName name="K13518881A" localSheetId="6">#REF!</definedName>
    <definedName name="K13518881A" localSheetId="9">#REF!</definedName>
    <definedName name="K13518881A" localSheetId="5">#REF!</definedName>
    <definedName name="K13518881A" localSheetId="8">#REF!</definedName>
    <definedName name="K13518881A" localSheetId="3">#REF!</definedName>
    <definedName name="K13518881A" localSheetId="2">#REF!</definedName>
    <definedName name="K13518881A">#REF!</definedName>
    <definedName name="K14018251" localSheetId="13">#REF!</definedName>
    <definedName name="K14018251" localSheetId="10">#REF!</definedName>
    <definedName name="K14018251" localSheetId="12">#REF!</definedName>
    <definedName name="K14018251" localSheetId="15">#REF!</definedName>
    <definedName name="K14018251" localSheetId="11">#REF!</definedName>
    <definedName name="K14018251" localSheetId="14">#REF!</definedName>
    <definedName name="K14018251" localSheetId="7">#REF!</definedName>
    <definedName name="K14018251" localSheetId="4">#REF!</definedName>
    <definedName name="K14018251" localSheetId="6">#REF!</definedName>
    <definedName name="K14018251" localSheetId="9">#REF!</definedName>
    <definedName name="K14018251" localSheetId="5">#REF!</definedName>
    <definedName name="K14018251" localSheetId="8">#REF!</definedName>
    <definedName name="K14018251" localSheetId="3">#REF!</definedName>
    <definedName name="K14018251" localSheetId="2">#REF!</definedName>
    <definedName name="K14018251">#REF!</definedName>
    <definedName name="K19818881" localSheetId="13">#REF!</definedName>
    <definedName name="K19818881" localSheetId="10">#REF!</definedName>
    <definedName name="K19818881" localSheetId="12">#REF!</definedName>
    <definedName name="K19818881" localSheetId="15">#REF!</definedName>
    <definedName name="K19818881" localSheetId="11">#REF!</definedName>
    <definedName name="K19818881" localSheetId="14">#REF!</definedName>
    <definedName name="K19818881" localSheetId="7">#REF!</definedName>
    <definedName name="K19818881" localSheetId="4">#REF!</definedName>
    <definedName name="K19818881" localSheetId="6">#REF!</definedName>
    <definedName name="K19818881" localSheetId="9">#REF!</definedName>
    <definedName name="K19818881" localSheetId="5">#REF!</definedName>
    <definedName name="K19818881" localSheetId="8">#REF!</definedName>
    <definedName name="K19818881" localSheetId="3">#REF!</definedName>
    <definedName name="K19818881" localSheetId="2">#REF!</definedName>
    <definedName name="K19818881">#REF!</definedName>
    <definedName name="K20134111" localSheetId="13">#REF!</definedName>
    <definedName name="K20134111" localSheetId="10">#REF!</definedName>
    <definedName name="K20134111" localSheetId="12">#REF!</definedName>
    <definedName name="K20134111" localSheetId="15">#REF!</definedName>
    <definedName name="K20134111" localSheetId="11">#REF!</definedName>
    <definedName name="K20134111" localSheetId="14">#REF!</definedName>
    <definedName name="K20134111" localSheetId="7">#REF!</definedName>
    <definedName name="K20134111" localSheetId="4">#REF!</definedName>
    <definedName name="K20134111" localSheetId="6">#REF!</definedName>
    <definedName name="K20134111" localSheetId="9">#REF!</definedName>
    <definedName name="K20134111" localSheetId="5">#REF!</definedName>
    <definedName name="K20134111" localSheetId="8">#REF!</definedName>
    <definedName name="K20134111" localSheetId="3">#REF!</definedName>
    <definedName name="K20134111" localSheetId="2">#REF!</definedName>
    <definedName name="K20134111">#REF!</definedName>
    <definedName name="K20142250" localSheetId="13">#REF!</definedName>
    <definedName name="K20142250" localSheetId="10">#REF!</definedName>
    <definedName name="K20142250" localSheetId="12">#REF!</definedName>
    <definedName name="K20142250" localSheetId="15">#REF!</definedName>
    <definedName name="K20142250" localSheetId="11">#REF!</definedName>
    <definedName name="K20142250" localSheetId="14">#REF!</definedName>
    <definedName name="K20142250" localSheetId="7">#REF!</definedName>
    <definedName name="K20142250" localSheetId="4">#REF!</definedName>
    <definedName name="K20142250" localSheetId="6">#REF!</definedName>
    <definedName name="K20142250" localSheetId="9">#REF!</definedName>
    <definedName name="K20142250" localSheetId="5">#REF!</definedName>
    <definedName name="K20142250" localSheetId="8">#REF!</definedName>
    <definedName name="K20142250" localSheetId="3">#REF!</definedName>
    <definedName name="K20142250" localSheetId="2">#REF!</definedName>
    <definedName name="K20142250">#REF!</definedName>
    <definedName name="K20419111A" localSheetId="13">#REF!</definedName>
    <definedName name="K20419111A" localSheetId="10">#REF!</definedName>
    <definedName name="K20419111A" localSheetId="12">#REF!</definedName>
    <definedName name="K20419111A" localSheetId="15">#REF!</definedName>
    <definedName name="K20419111A" localSheetId="11">#REF!</definedName>
    <definedName name="K20419111A" localSheetId="14">#REF!</definedName>
    <definedName name="K20419111A" localSheetId="7">#REF!</definedName>
    <definedName name="K20419111A" localSheetId="4">#REF!</definedName>
    <definedName name="K20419111A" localSheetId="6">#REF!</definedName>
    <definedName name="K20419111A" localSheetId="9">#REF!</definedName>
    <definedName name="K20419111A" localSheetId="5">#REF!</definedName>
    <definedName name="K20419111A" localSheetId="8">#REF!</definedName>
    <definedName name="K20419111A" localSheetId="3">#REF!</definedName>
    <definedName name="K20419111A" localSheetId="2">#REF!</definedName>
    <definedName name="K20419111A">#REF!</definedName>
    <definedName name="K20419112A" localSheetId="13">#REF!</definedName>
    <definedName name="K20419112A" localSheetId="10">#REF!</definedName>
    <definedName name="K20419112A" localSheetId="12">#REF!</definedName>
    <definedName name="K20419112A" localSheetId="15">#REF!</definedName>
    <definedName name="K20419112A" localSheetId="11">#REF!</definedName>
    <definedName name="K20419112A" localSheetId="14">#REF!</definedName>
    <definedName name="K20419112A" localSheetId="7">#REF!</definedName>
    <definedName name="K20419112A" localSheetId="4">#REF!</definedName>
    <definedName name="K20419112A" localSheetId="6">#REF!</definedName>
    <definedName name="K20419112A" localSheetId="9">#REF!</definedName>
    <definedName name="K20419112A" localSheetId="5">#REF!</definedName>
    <definedName name="K20419112A" localSheetId="8">#REF!</definedName>
    <definedName name="K20419112A" localSheetId="3">#REF!</definedName>
    <definedName name="K20419112A" localSheetId="2">#REF!</definedName>
    <definedName name="K20419112A">#REF!</definedName>
    <definedName name="K21A66250" localSheetId="13">#REF!</definedName>
    <definedName name="K21A66250" localSheetId="10">#REF!</definedName>
    <definedName name="K21A66250" localSheetId="12">#REF!</definedName>
    <definedName name="K21A66250" localSheetId="15">#REF!</definedName>
    <definedName name="K21A66250" localSheetId="11">#REF!</definedName>
    <definedName name="K21A66250" localSheetId="14">#REF!</definedName>
    <definedName name="K21A66250" localSheetId="7">#REF!</definedName>
    <definedName name="K21A66250" localSheetId="4">#REF!</definedName>
    <definedName name="K21A66250" localSheetId="6">#REF!</definedName>
    <definedName name="K21A66250" localSheetId="9">#REF!</definedName>
    <definedName name="K21A66250" localSheetId="5">#REF!</definedName>
    <definedName name="K21A66250" localSheetId="8">#REF!</definedName>
    <definedName name="K21A66250" localSheetId="3">#REF!</definedName>
    <definedName name="K21A66250" localSheetId="2">#REF!</definedName>
    <definedName name="K21A66250">#REF!</definedName>
    <definedName name="K24313250" localSheetId="13">#REF!</definedName>
    <definedName name="K24313250" localSheetId="10">#REF!</definedName>
    <definedName name="K24313250" localSheetId="12">#REF!</definedName>
    <definedName name="K24313250" localSheetId="15">#REF!</definedName>
    <definedName name="K24313250" localSheetId="11">#REF!</definedName>
    <definedName name="K24313250" localSheetId="14">#REF!</definedName>
    <definedName name="K24313250" localSheetId="7">#REF!</definedName>
    <definedName name="K24313250" localSheetId="4">#REF!</definedName>
    <definedName name="K24313250" localSheetId="6">#REF!</definedName>
    <definedName name="K24313250" localSheetId="9">#REF!</definedName>
    <definedName name="K24313250" localSheetId="5">#REF!</definedName>
    <definedName name="K24313250" localSheetId="8">#REF!</definedName>
    <definedName name="K24313250" localSheetId="3">#REF!</definedName>
    <definedName name="K24313250" localSheetId="2">#REF!</definedName>
    <definedName name="K24313250">#REF!</definedName>
    <definedName name="K24413250" localSheetId="13">#REF!</definedName>
    <definedName name="K24413250" localSheetId="10">#REF!</definedName>
    <definedName name="K24413250" localSheetId="12">#REF!</definedName>
    <definedName name="K24413250" localSheetId="15">#REF!</definedName>
    <definedName name="K24413250" localSheetId="11">#REF!</definedName>
    <definedName name="K24413250" localSheetId="14">#REF!</definedName>
    <definedName name="K24413250" localSheetId="7">#REF!</definedName>
    <definedName name="K24413250" localSheetId="4">#REF!</definedName>
    <definedName name="K24413250" localSheetId="6">#REF!</definedName>
    <definedName name="K24413250" localSheetId="9">#REF!</definedName>
    <definedName name="K24413250" localSheetId="5">#REF!</definedName>
    <definedName name="K24413250" localSheetId="8">#REF!</definedName>
    <definedName name="K24413250" localSheetId="3">#REF!</definedName>
    <definedName name="K24413250" localSheetId="2">#REF!</definedName>
    <definedName name="K24413250">#REF!</definedName>
    <definedName name="K24712700" localSheetId="13">#REF!</definedName>
    <definedName name="K24712700" localSheetId="10">#REF!</definedName>
    <definedName name="K24712700" localSheetId="12">#REF!</definedName>
    <definedName name="K24712700" localSheetId="15">#REF!</definedName>
    <definedName name="K24712700" localSheetId="11">#REF!</definedName>
    <definedName name="K24712700" localSheetId="14">#REF!</definedName>
    <definedName name="K24712700" localSheetId="7">#REF!</definedName>
    <definedName name="K24712700" localSheetId="4">#REF!</definedName>
    <definedName name="K24712700" localSheetId="6">#REF!</definedName>
    <definedName name="K24712700" localSheetId="9">#REF!</definedName>
    <definedName name="K24712700" localSheetId="5">#REF!</definedName>
    <definedName name="K24712700" localSheetId="8">#REF!</definedName>
    <definedName name="K24712700" localSheetId="3">#REF!</definedName>
    <definedName name="K24712700" localSheetId="2">#REF!</definedName>
    <definedName name="K24712700">#REF!</definedName>
    <definedName name="K24717252A" localSheetId="13">#REF!</definedName>
    <definedName name="K24717252A" localSheetId="10">#REF!</definedName>
    <definedName name="K24717252A" localSheetId="12">#REF!</definedName>
    <definedName name="K24717252A" localSheetId="15">#REF!</definedName>
    <definedName name="K24717252A" localSheetId="11">#REF!</definedName>
    <definedName name="K24717252A" localSheetId="14">#REF!</definedName>
    <definedName name="K24717252A" localSheetId="7">#REF!</definedName>
    <definedName name="K24717252A" localSheetId="4">#REF!</definedName>
    <definedName name="K24717252A" localSheetId="6">#REF!</definedName>
    <definedName name="K24717252A" localSheetId="9">#REF!</definedName>
    <definedName name="K24717252A" localSheetId="5">#REF!</definedName>
    <definedName name="K24717252A" localSheetId="8">#REF!</definedName>
    <definedName name="K24717252A" localSheetId="3">#REF!</definedName>
    <definedName name="K24717252A" localSheetId="2">#REF!</definedName>
    <definedName name="K24717252A">#REF!</definedName>
    <definedName name="K24717254" localSheetId="13">#REF!</definedName>
    <definedName name="K24717254" localSheetId="10">#REF!</definedName>
    <definedName name="K24717254" localSheetId="12">#REF!</definedName>
    <definedName name="K24717254" localSheetId="15">#REF!</definedName>
    <definedName name="K24717254" localSheetId="11">#REF!</definedName>
    <definedName name="K24717254" localSheetId="14">#REF!</definedName>
    <definedName name="K24717254" localSheetId="7">#REF!</definedName>
    <definedName name="K24717254" localSheetId="4">#REF!</definedName>
    <definedName name="K24717254" localSheetId="6">#REF!</definedName>
    <definedName name="K24717254" localSheetId="9">#REF!</definedName>
    <definedName name="K24717254" localSheetId="5">#REF!</definedName>
    <definedName name="K24717254" localSheetId="8">#REF!</definedName>
    <definedName name="K24717254" localSheetId="3">#REF!</definedName>
    <definedName name="K24717254" localSheetId="2">#REF!</definedName>
    <definedName name="K24717254">#REF!</definedName>
    <definedName name="K24740581" localSheetId="13">#REF!</definedName>
    <definedName name="K24740581" localSheetId="10">#REF!</definedName>
    <definedName name="K24740581" localSheetId="12">#REF!</definedName>
    <definedName name="K24740581" localSheetId="15">#REF!</definedName>
    <definedName name="K24740581" localSheetId="11">#REF!</definedName>
    <definedName name="K24740581" localSheetId="14">#REF!</definedName>
    <definedName name="K24740581" localSheetId="7">#REF!</definedName>
    <definedName name="K24740581" localSheetId="4">#REF!</definedName>
    <definedName name="K24740581" localSheetId="6">#REF!</definedName>
    <definedName name="K24740581" localSheetId="9">#REF!</definedName>
    <definedName name="K24740581" localSheetId="5">#REF!</definedName>
    <definedName name="K24740581" localSheetId="8">#REF!</definedName>
    <definedName name="K24740581" localSheetId="3">#REF!</definedName>
    <definedName name="K24740581" localSheetId="2">#REF!</definedName>
    <definedName name="K24740581">#REF!</definedName>
    <definedName name="K2A113250" localSheetId="13">#REF!</definedName>
    <definedName name="K2A113250" localSheetId="10">#REF!</definedName>
    <definedName name="K2A113250" localSheetId="12">#REF!</definedName>
    <definedName name="K2A113250" localSheetId="15">#REF!</definedName>
    <definedName name="K2A113250" localSheetId="11">#REF!</definedName>
    <definedName name="K2A113250" localSheetId="14">#REF!</definedName>
    <definedName name="K2A113250" localSheetId="7">#REF!</definedName>
    <definedName name="K2A113250" localSheetId="4">#REF!</definedName>
    <definedName name="K2A113250" localSheetId="6">#REF!</definedName>
    <definedName name="K2A113250" localSheetId="9">#REF!</definedName>
    <definedName name="K2A113250" localSheetId="5">#REF!</definedName>
    <definedName name="K2A113250" localSheetId="8">#REF!</definedName>
    <definedName name="K2A113250" localSheetId="3">#REF!</definedName>
    <definedName name="K2A113250" localSheetId="2">#REF!</definedName>
    <definedName name="K2A113250">#REF!</definedName>
    <definedName name="K2A13438XA" localSheetId="13">#REF!</definedName>
    <definedName name="K2A13438XA" localSheetId="10">#REF!</definedName>
    <definedName name="K2A13438XA" localSheetId="12">#REF!</definedName>
    <definedName name="K2A13438XA" localSheetId="15">#REF!</definedName>
    <definedName name="K2A13438XA" localSheetId="11">#REF!</definedName>
    <definedName name="K2A13438XA" localSheetId="14">#REF!</definedName>
    <definedName name="K2A13438XA" localSheetId="7">#REF!</definedName>
    <definedName name="K2A13438XA" localSheetId="4">#REF!</definedName>
    <definedName name="K2A13438XA" localSheetId="6">#REF!</definedName>
    <definedName name="K2A13438XA" localSheetId="9">#REF!</definedName>
    <definedName name="K2A13438XA" localSheetId="5">#REF!</definedName>
    <definedName name="K2A13438XA" localSheetId="8">#REF!</definedName>
    <definedName name="K2A13438XA" localSheetId="3">#REF!</definedName>
    <definedName name="K2A13438XA" localSheetId="2">#REF!</definedName>
    <definedName name="K2A13438XA">#REF!</definedName>
    <definedName name="K2A137810" localSheetId="13">#REF!</definedName>
    <definedName name="K2A137810" localSheetId="10">#REF!</definedName>
    <definedName name="K2A137810" localSheetId="12">#REF!</definedName>
    <definedName name="K2A137810" localSheetId="15">#REF!</definedName>
    <definedName name="K2A137810" localSheetId="11">#REF!</definedName>
    <definedName name="K2A137810" localSheetId="14">#REF!</definedName>
    <definedName name="K2A137810" localSheetId="7">#REF!</definedName>
    <definedName name="K2A137810" localSheetId="4">#REF!</definedName>
    <definedName name="K2A137810" localSheetId="6">#REF!</definedName>
    <definedName name="K2A137810" localSheetId="9">#REF!</definedName>
    <definedName name="K2A137810" localSheetId="5">#REF!</definedName>
    <definedName name="K2A137810" localSheetId="8">#REF!</definedName>
    <definedName name="K2A137810" localSheetId="3">#REF!</definedName>
    <definedName name="K2A137810" localSheetId="2">#REF!</definedName>
    <definedName name="K2A137810">#REF!</definedName>
    <definedName name="K2A221287" localSheetId="13">#REF!</definedName>
    <definedName name="K2A221287" localSheetId="10">#REF!</definedName>
    <definedName name="K2A221287" localSheetId="12">#REF!</definedName>
    <definedName name="K2A221287" localSheetId="15">#REF!</definedName>
    <definedName name="K2A221287" localSheetId="11">#REF!</definedName>
    <definedName name="K2A221287" localSheetId="14">#REF!</definedName>
    <definedName name="K2A221287" localSheetId="7">#REF!</definedName>
    <definedName name="K2A221287" localSheetId="4">#REF!</definedName>
    <definedName name="K2A221287" localSheetId="6">#REF!</definedName>
    <definedName name="K2A221287" localSheetId="9">#REF!</definedName>
    <definedName name="K2A221287" localSheetId="5">#REF!</definedName>
    <definedName name="K2A221287" localSheetId="8">#REF!</definedName>
    <definedName name="K2A221287" localSheetId="3">#REF!</definedName>
    <definedName name="K2A221287" localSheetId="2">#REF!</definedName>
    <definedName name="K2A221287">#REF!</definedName>
    <definedName name="K2A313250" localSheetId="13">#REF!</definedName>
    <definedName name="K2A313250" localSheetId="10">#REF!</definedName>
    <definedName name="K2A313250" localSheetId="12">#REF!</definedName>
    <definedName name="K2A313250" localSheetId="15">#REF!</definedName>
    <definedName name="K2A313250" localSheetId="11">#REF!</definedName>
    <definedName name="K2A313250" localSheetId="14">#REF!</definedName>
    <definedName name="K2A313250" localSheetId="7">#REF!</definedName>
    <definedName name="K2A313250" localSheetId="4">#REF!</definedName>
    <definedName name="K2A313250" localSheetId="6">#REF!</definedName>
    <definedName name="K2A313250" localSheetId="9">#REF!</definedName>
    <definedName name="K2A313250" localSheetId="5">#REF!</definedName>
    <definedName name="K2A313250" localSheetId="8">#REF!</definedName>
    <definedName name="K2A313250" localSheetId="3">#REF!</definedName>
    <definedName name="K2A313250" localSheetId="2">#REF!</definedName>
    <definedName name="K2A313250">#REF!</definedName>
    <definedName name="K2A343701" localSheetId="13">#REF!</definedName>
    <definedName name="K2A343701" localSheetId="10">#REF!</definedName>
    <definedName name="K2A343701" localSheetId="12">#REF!</definedName>
    <definedName name="K2A343701" localSheetId="15">#REF!</definedName>
    <definedName name="K2A343701" localSheetId="11">#REF!</definedName>
    <definedName name="K2A343701" localSheetId="14">#REF!</definedName>
    <definedName name="K2A343701" localSheetId="7">#REF!</definedName>
    <definedName name="K2A343701" localSheetId="4">#REF!</definedName>
    <definedName name="K2A343701" localSheetId="6">#REF!</definedName>
    <definedName name="K2A343701" localSheetId="9">#REF!</definedName>
    <definedName name="K2A343701" localSheetId="5">#REF!</definedName>
    <definedName name="K2A343701" localSheetId="8">#REF!</definedName>
    <definedName name="K2A343701" localSheetId="3">#REF!</definedName>
    <definedName name="K2A343701" localSheetId="2">#REF!</definedName>
    <definedName name="K2A343701">#REF!</definedName>
    <definedName name="K2A343711A" localSheetId="13">#REF!</definedName>
    <definedName name="K2A343711A" localSheetId="10">#REF!</definedName>
    <definedName name="K2A343711A" localSheetId="12">#REF!</definedName>
    <definedName name="K2A343711A" localSheetId="15">#REF!</definedName>
    <definedName name="K2A343711A" localSheetId="11">#REF!</definedName>
    <definedName name="K2A343711A" localSheetId="14">#REF!</definedName>
    <definedName name="K2A343711A" localSheetId="7">#REF!</definedName>
    <definedName name="K2A343711A" localSheetId="4">#REF!</definedName>
    <definedName name="K2A343711A" localSheetId="6">#REF!</definedName>
    <definedName name="K2A343711A" localSheetId="9">#REF!</definedName>
    <definedName name="K2A343711A" localSheetId="5">#REF!</definedName>
    <definedName name="K2A343711A" localSheetId="8">#REF!</definedName>
    <definedName name="K2A343711A" localSheetId="3">#REF!</definedName>
    <definedName name="K2A343711A" localSheetId="2">#REF!</definedName>
    <definedName name="K2A343711A">#REF!</definedName>
    <definedName name="K2A443785" localSheetId="13">#REF!</definedName>
    <definedName name="K2A443785" localSheetId="10">#REF!</definedName>
    <definedName name="K2A443785" localSheetId="12">#REF!</definedName>
    <definedName name="K2A443785" localSheetId="15">#REF!</definedName>
    <definedName name="K2A443785" localSheetId="11">#REF!</definedName>
    <definedName name="K2A443785" localSheetId="14">#REF!</definedName>
    <definedName name="K2A443785" localSheetId="7">#REF!</definedName>
    <definedName name="K2A443785" localSheetId="4">#REF!</definedName>
    <definedName name="K2A443785" localSheetId="6">#REF!</definedName>
    <definedName name="K2A443785" localSheetId="9">#REF!</definedName>
    <definedName name="K2A443785" localSheetId="5">#REF!</definedName>
    <definedName name="K2A443785" localSheetId="8">#REF!</definedName>
    <definedName name="K2A443785" localSheetId="3">#REF!</definedName>
    <definedName name="K2A443785" localSheetId="2">#REF!</definedName>
    <definedName name="K2A443785">#REF!</definedName>
    <definedName name="K2A513250" localSheetId="13">#REF!</definedName>
    <definedName name="K2A513250" localSheetId="10">#REF!</definedName>
    <definedName name="K2A513250" localSheetId="12">#REF!</definedName>
    <definedName name="K2A513250" localSheetId="15">#REF!</definedName>
    <definedName name="K2A513250" localSheetId="11">#REF!</definedName>
    <definedName name="K2A513250" localSheetId="14">#REF!</definedName>
    <definedName name="K2A513250" localSheetId="7">#REF!</definedName>
    <definedName name="K2A513250" localSheetId="4">#REF!</definedName>
    <definedName name="K2A513250" localSheetId="6">#REF!</definedName>
    <definedName name="K2A513250" localSheetId="9">#REF!</definedName>
    <definedName name="K2A513250" localSheetId="5">#REF!</definedName>
    <definedName name="K2A513250" localSheetId="8">#REF!</definedName>
    <definedName name="K2A513250" localSheetId="3">#REF!</definedName>
    <definedName name="K2A513250" localSheetId="2">#REF!</definedName>
    <definedName name="K2A513250">#REF!</definedName>
    <definedName name="K2AA42270" localSheetId="13">#REF!</definedName>
    <definedName name="K2AA42270" localSheetId="10">#REF!</definedName>
    <definedName name="K2AA42270" localSheetId="12">#REF!</definedName>
    <definedName name="K2AA42270" localSheetId="15">#REF!</definedName>
    <definedName name="K2AA42270" localSheetId="11">#REF!</definedName>
    <definedName name="K2AA42270" localSheetId="14">#REF!</definedName>
    <definedName name="K2AA42270" localSheetId="7">#REF!</definedName>
    <definedName name="K2AA42270" localSheetId="4">#REF!</definedName>
    <definedName name="K2AA42270" localSheetId="6">#REF!</definedName>
    <definedName name="K2AA42270" localSheetId="9">#REF!</definedName>
    <definedName name="K2AA42270" localSheetId="5">#REF!</definedName>
    <definedName name="K2AA42270" localSheetId="8">#REF!</definedName>
    <definedName name="K2AA42270" localSheetId="3">#REF!</definedName>
    <definedName name="K2AA42270" localSheetId="2">#REF!</definedName>
    <definedName name="K2AA42270">#REF!</definedName>
    <definedName name="K2AA42960" localSheetId="13">#REF!</definedName>
    <definedName name="K2AA42960" localSheetId="10">#REF!</definedName>
    <definedName name="K2AA42960" localSheetId="12">#REF!</definedName>
    <definedName name="K2AA42960" localSheetId="15">#REF!</definedName>
    <definedName name="K2AA42960" localSheetId="11">#REF!</definedName>
    <definedName name="K2AA42960" localSheetId="14">#REF!</definedName>
    <definedName name="K2AA42960" localSheetId="7">#REF!</definedName>
    <definedName name="K2AA42960" localSheetId="4">#REF!</definedName>
    <definedName name="K2AA42960" localSheetId="6">#REF!</definedName>
    <definedName name="K2AA42960" localSheetId="9">#REF!</definedName>
    <definedName name="K2AA42960" localSheetId="5">#REF!</definedName>
    <definedName name="K2AA42960" localSheetId="8">#REF!</definedName>
    <definedName name="K2AA42960" localSheetId="3">#REF!</definedName>
    <definedName name="K2AA42960" localSheetId="2">#REF!</definedName>
    <definedName name="K2AA42960">#REF!</definedName>
    <definedName name="K2AA66311" localSheetId="13">#REF!</definedName>
    <definedName name="K2AA66311" localSheetId="10">#REF!</definedName>
    <definedName name="K2AA66311" localSheetId="12">#REF!</definedName>
    <definedName name="K2AA66311" localSheetId="15">#REF!</definedName>
    <definedName name="K2AA66311" localSheetId="11">#REF!</definedName>
    <definedName name="K2AA66311" localSheetId="14">#REF!</definedName>
    <definedName name="K2AA66311" localSheetId="7">#REF!</definedName>
    <definedName name="K2AA66311" localSheetId="4">#REF!</definedName>
    <definedName name="K2AA66311" localSheetId="6">#REF!</definedName>
    <definedName name="K2AA66311" localSheetId="9">#REF!</definedName>
    <definedName name="K2AA66311" localSheetId="5">#REF!</definedName>
    <definedName name="K2AA66311" localSheetId="8">#REF!</definedName>
    <definedName name="K2AA66311" localSheetId="3">#REF!</definedName>
    <definedName name="K2AA66311" localSheetId="2">#REF!</definedName>
    <definedName name="K2AA66311">#REF!</definedName>
    <definedName name="K2AA66312" localSheetId="13">#REF!</definedName>
    <definedName name="K2AA66312" localSheetId="10">#REF!</definedName>
    <definedName name="K2AA66312" localSheetId="12">#REF!</definedName>
    <definedName name="K2AA66312" localSheetId="15">#REF!</definedName>
    <definedName name="K2AA66312" localSheetId="11">#REF!</definedName>
    <definedName name="K2AA66312" localSheetId="14">#REF!</definedName>
    <definedName name="K2AA66312" localSheetId="7">#REF!</definedName>
    <definedName name="K2AA66312" localSheetId="4">#REF!</definedName>
    <definedName name="K2AA66312" localSheetId="6">#REF!</definedName>
    <definedName name="K2AA66312" localSheetId="9">#REF!</definedName>
    <definedName name="K2AA66312" localSheetId="5">#REF!</definedName>
    <definedName name="K2AA66312" localSheetId="8">#REF!</definedName>
    <definedName name="K2AA66312" localSheetId="3">#REF!</definedName>
    <definedName name="K2AA66312" localSheetId="2">#REF!</definedName>
    <definedName name="K2AA66312">#REF!</definedName>
    <definedName name="K2AC677R0B" localSheetId="13">#REF!</definedName>
    <definedName name="K2AC677R0B" localSheetId="10">#REF!</definedName>
    <definedName name="K2AC677R0B" localSheetId="12">#REF!</definedName>
    <definedName name="K2AC677R0B" localSheetId="15">#REF!</definedName>
    <definedName name="K2AC677R0B" localSheetId="11">#REF!</definedName>
    <definedName name="K2AC677R0B" localSheetId="14">#REF!</definedName>
    <definedName name="K2AC677R0B" localSheetId="7">#REF!</definedName>
    <definedName name="K2AC677R0B" localSheetId="4">#REF!</definedName>
    <definedName name="K2AC677R0B" localSheetId="6">#REF!</definedName>
    <definedName name="K2AC677R0B" localSheetId="9">#REF!</definedName>
    <definedName name="K2AC677R0B" localSheetId="5">#REF!</definedName>
    <definedName name="K2AC677R0B" localSheetId="8">#REF!</definedName>
    <definedName name="K2AC677R0B" localSheetId="3">#REF!</definedName>
    <definedName name="K2AC677R0B" localSheetId="2">#REF!</definedName>
    <definedName name="K2AC677R0B">#REF!</definedName>
    <definedName name="K2AC677S0A" localSheetId="13">#REF!</definedName>
    <definedName name="K2AC677S0A" localSheetId="10">#REF!</definedName>
    <definedName name="K2AC677S0A" localSheetId="12">#REF!</definedName>
    <definedName name="K2AC677S0A" localSheetId="15">#REF!</definedName>
    <definedName name="K2AC677S0A" localSheetId="11">#REF!</definedName>
    <definedName name="K2AC677S0A" localSheetId="14">#REF!</definedName>
    <definedName name="K2AC677S0A" localSheetId="7">#REF!</definedName>
    <definedName name="K2AC677S0A" localSheetId="4">#REF!</definedName>
    <definedName name="K2AC677S0A" localSheetId="6">#REF!</definedName>
    <definedName name="K2AC677S0A" localSheetId="9">#REF!</definedName>
    <definedName name="K2AC677S0A" localSheetId="5">#REF!</definedName>
    <definedName name="K2AC677S0A" localSheetId="8">#REF!</definedName>
    <definedName name="K2AC677S0A" localSheetId="3">#REF!</definedName>
    <definedName name="K2AC677S0A" localSheetId="2">#REF!</definedName>
    <definedName name="K2AC677S0A">#REF!</definedName>
    <definedName name="K2AC677T0A" localSheetId="13">#REF!</definedName>
    <definedName name="K2AC677T0A" localSheetId="10">#REF!</definedName>
    <definedName name="K2AC677T0A" localSheetId="12">#REF!</definedName>
    <definedName name="K2AC677T0A" localSheetId="15">#REF!</definedName>
    <definedName name="K2AC677T0A" localSheetId="11">#REF!</definedName>
    <definedName name="K2AC677T0A" localSheetId="14">#REF!</definedName>
    <definedName name="K2AC677T0A" localSheetId="7">#REF!</definedName>
    <definedName name="K2AC677T0A" localSheetId="4">#REF!</definedName>
    <definedName name="K2AC677T0A" localSheetId="6">#REF!</definedName>
    <definedName name="K2AC677T0A" localSheetId="9">#REF!</definedName>
    <definedName name="K2AC677T0A" localSheetId="5">#REF!</definedName>
    <definedName name="K2AC677T0A" localSheetId="8">#REF!</definedName>
    <definedName name="K2AC677T0A" localSheetId="3">#REF!</definedName>
    <definedName name="K2AC677T0A" localSheetId="2">#REF!</definedName>
    <definedName name="K2AC677T0A">#REF!</definedName>
    <definedName name="K33118740" localSheetId="13">#REF!</definedName>
    <definedName name="K33118740" localSheetId="10">#REF!</definedName>
    <definedName name="K33118740" localSheetId="12">#REF!</definedName>
    <definedName name="K33118740" localSheetId="15">#REF!</definedName>
    <definedName name="K33118740" localSheetId="11">#REF!</definedName>
    <definedName name="K33118740" localSheetId="14">#REF!</definedName>
    <definedName name="K33118740" localSheetId="7">#REF!</definedName>
    <definedName name="K33118740" localSheetId="4">#REF!</definedName>
    <definedName name="K33118740" localSheetId="6">#REF!</definedName>
    <definedName name="K33118740" localSheetId="9">#REF!</definedName>
    <definedName name="K33118740" localSheetId="5">#REF!</definedName>
    <definedName name="K33118740" localSheetId="8">#REF!</definedName>
    <definedName name="K33118740" localSheetId="3">#REF!</definedName>
    <definedName name="K33118740" localSheetId="2">#REF!</definedName>
    <definedName name="K33118740">#REF!</definedName>
    <definedName name="K37013250" localSheetId="13">#REF!</definedName>
    <definedName name="K37013250" localSheetId="10">#REF!</definedName>
    <definedName name="K37013250" localSheetId="12">#REF!</definedName>
    <definedName name="K37013250" localSheetId="15">#REF!</definedName>
    <definedName name="K37013250" localSheetId="11">#REF!</definedName>
    <definedName name="K37013250" localSheetId="14">#REF!</definedName>
    <definedName name="K37013250" localSheetId="7">#REF!</definedName>
    <definedName name="K37013250" localSheetId="4">#REF!</definedName>
    <definedName name="K37013250" localSheetId="6">#REF!</definedName>
    <definedName name="K37013250" localSheetId="9">#REF!</definedName>
    <definedName name="K37013250" localSheetId="5">#REF!</definedName>
    <definedName name="K37013250" localSheetId="8">#REF!</definedName>
    <definedName name="K37013250" localSheetId="3">#REF!</definedName>
    <definedName name="K37013250" localSheetId="2">#REF!</definedName>
    <definedName name="K37013250">#REF!</definedName>
    <definedName name="K37640581" localSheetId="13">#REF!</definedName>
    <definedName name="K37640581" localSheetId="10">#REF!</definedName>
    <definedName name="K37640581" localSheetId="12">#REF!</definedName>
    <definedName name="K37640581" localSheetId="15">#REF!</definedName>
    <definedName name="K37640581" localSheetId="11">#REF!</definedName>
    <definedName name="K37640581" localSheetId="14">#REF!</definedName>
    <definedName name="K37640581" localSheetId="7">#REF!</definedName>
    <definedName name="K37640581" localSheetId="4">#REF!</definedName>
    <definedName name="K37640581" localSheetId="6">#REF!</definedName>
    <definedName name="K37640581" localSheetId="9">#REF!</definedName>
    <definedName name="K37640581" localSheetId="5">#REF!</definedName>
    <definedName name="K37640581" localSheetId="8">#REF!</definedName>
    <definedName name="K37640581" localSheetId="3">#REF!</definedName>
    <definedName name="K37640581" localSheetId="2">#REF!</definedName>
    <definedName name="K37640581">#REF!</definedName>
    <definedName name="K37B34111" localSheetId="13">#REF!</definedName>
    <definedName name="K37B34111" localSheetId="10">#REF!</definedName>
    <definedName name="K37B34111" localSheetId="12">#REF!</definedName>
    <definedName name="K37B34111" localSheetId="15">#REF!</definedName>
    <definedName name="K37B34111" localSheetId="11">#REF!</definedName>
    <definedName name="K37B34111" localSheetId="14">#REF!</definedName>
    <definedName name="K37B34111" localSheetId="7">#REF!</definedName>
    <definedName name="K37B34111" localSheetId="4">#REF!</definedName>
    <definedName name="K37B34111" localSheetId="6">#REF!</definedName>
    <definedName name="K37B34111" localSheetId="9">#REF!</definedName>
    <definedName name="K37B34111" localSheetId="5">#REF!</definedName>
    <definedName name="K37B34111" localSheetId="8">#REF!</definedName>
    <definedName name="K37B34111" localSheetId="3">#REF!</definedName>
    <definedName name="K37B34111" localSheetId="2">#REF!</definedName>
    <definedName name="K37B34111">#REF!</definedName>
    <definedName name="K39140581" localSheetId="13">#REF!</definedName>
    <definedName name="K39140581" localSheetId="10">#REF!</definedName>
    <definedName name="K39140581" localSheetId="12">#REF!</definedName>
    <definedName name="K39140581" localSheetId="15">#REF!</definedName>
    <definedName name="K39140581" localSheetId="11">#REF!</definedName>
    <definedName name="K39140581" localSheetId="14">#REF!</definedName>
    <definedName name="K39140581" localSheetId="7">#REF!</definedName>
    <definedName name="K39140581" localSheetId="4">#REF!</definedName>
    <definedName name="K39140581" localSheetId="6">#REF!</definedName>
    <definedName name="K39140581" localSheetId="9">#REF!</definedName>
    <definedName name="K39140581" localSheetId="5">#REF!</definedName>
    <definedName name="K39140581" localSheetId="8">#REF!</definedName>
    <definedName name="K39140581" localSheetId="3">#REF!</definedName>
    <definedName name="K39140581" localSheetId="2">#REF!</definedName>
    <definedName name="K39140581">#REF!</definedName>
    <definedName name="K50A28111" localSheetId="13">#REF!</definedName>
    <definedName name="K50A28111" localSheetId="10">#REF!</definedName>
    <definedName name="K50A28111" localSheetId="12">#REF!</definedName>
    <definedName name="K50A28111" localSheetId="15">#REF!</definedName>
    <definedName name="K50A28111" localSheetId="11">#REF!</definedName>
    <definedName name="K50A28111" localSheetId="14">#REF!</definedName>
    <definedName name="K50A28111" localSheetId="7">#REF!</definedName>
    <definedName name="K50A28111" localSheetId="4">#REF!</definedName>
    <definedName name="K50A28111" localSheetId="6">#REF!</definedName>
    <definedName name="K50A28111" localSheetId="9">#REF!</definedName>
    <definedName name="K50A28111" localSheetId="5">#REF!</definedName>
    <definedName name="K50A28111" localSheetId="8">#REF!</definedName>
    <definedName name="K50A28111" localSheetId="3">#REF!</definedName>
    <definedName name="K50A28111" localSheetId="2">#REF!</definedName>
    <definedName name="K50A28111">#REF!</definedName>
    <definedName name="K50A34111" localSheetId="13">#REF!</definedName>
    <definedName name="K50A34111" localSheetId="10">#REF!</definedName>
    <definedName name="K50A34111" localSheetId="12">#REF!</definedName>
    <definedName name="K50A34111" localSheetId="15">#REF!</definedName>
    <definedName name="K50A34111" localSheetId="11">#REF!</definedName>
    <definedName name="K50A34111" localSheetId="14">#REF!</definedName>
    <definedName name="K50A34111" localSheetId="7">#REF!</definedName>
    <definedName name="K50A34111" localSheetId="4">#REF!</definedName>
    <definedName name="K50A34111" localSheetId="6">#REF!</definedName>
    <definedName name="K50A34111" localSheetId="9">#REF!</definedName>
    <definedName name="K50A34111" localSheetId="5">#REF!</definedName>
    <definedName name="K50A34111" localSheetId="8">#REF!</definedName>
    <definedName name="K50A34111" localSheetId="3">#REF!</definedName>
    <definedName name="K50A34111" localSheetId="2">#REF!</definedName>
    <definedName name="K50A34111">#REF!</definedName>
    <definedName name="K55110861" localSheetId="13">#REF!</definedName>
    <definedName name="K55110861" localSheetId="10">#REF!</definedName>
    <definedName name="K55110861" localSheetId="12">#REF!</definedName>
    <definedName name="K55110861" localSheetId="15">#REF!</definedName>
    <definedName name="K55110861" localSheetId="11">#REF!</definedName>
    <definedName name="K55110861" localSheetId="14">#REF!</definedName>
    <definedName name="K55110861" localSheetId="7">#REF!</definedName>
    <definedName name="K55110861" localSheetId="4">#REF!</definedName>
    <definedName name="K55110861" localSheetId="6">#REF!</definedName>
    <definedName name="K55110861" localSheetId="9">#REF!</definedName>
    <definedName name="K55110861" localSheetId="5">#REF!</definedName>
    <definedName name="K55110861" localSheetId="8">#REF!</definedName>
    <definedName name="K55110861" localSheetId="3">#REF!</definedName>
    <definedName name="K55110861" localSheetId="2">#REF!</definedName>
    <definedName name="K55110861">#REF!</definedName>
    <definedName name="K55111316" localSheetId="13">#REF!</definedName>
    <definedName name="K55111316" localSheetId="10">#REF!</definedName>
    <definedName name="K55111316" localSheetId="12">#REF!</definedName>
    <definedName name="K55111316" localSheetId="15">#REF!</definedName>
    <definedName name="K55111316" localSheetId="11">#REF!</definedName>
    <definedName name="K55111316" localSheetId="14">#REF!</definedName>
    <definedName name="K55111316" localSheetId="7">#REF!</definedName>
    <definedName name="K55111316" localSheetId="4">#REF!</definedName>
    <definedName name="K55111316" localSheetId="6">#REF!</definedName>
    <definedName name="K55111316" localSheetId="9">#REF!</definedName>
    <definedName name="K55111316" localSheetId="5">#REF!</definedName>
    <definedName name="K55111316" localSheetId="8">#REF!</definedName>
    <definedName name="K55111316" localSheetId="3">#REF!</definedName>
    <definedName name="K55111316" localSheetId="2">#REF!</definedName>
    <definedName name="K55111316">#REF!</definedName>
    <definedName name="K55111641" localSheetId="13">#REF!</definedName>
    <definedName name="K55111641" localSheetId="10">#REF!</definedName>
    <definedName name="K55111641" localSheetId="12">#REF!</definedName>
    <definedName name="K55111641" localSheetId="15">#REF!</definedName>
    <definedName name="K55111641" localSheetId="11">#REF!</definedName>
    <definedName name="K55111641" localSheetId="14">#REF!</definedName>
    <definedName name="K55111641" localSheetId="7">#REF!</definedName>
    <definedName name="K55111641" localSheetId="4">#REF!</definedName>
    <definedName name="K55111641" localSheetId="6">#REF!</definedName>
    <definedName name="K55111641" localSheetId="9">#REF!</definedName>
    <definedName name="K55111641" localSheetId="5">#REF!</definedName>
    <definedName name="K55111641" localSheetId="8">#REF!</definedName>
    <definedName name="K55111641" localSheetId="3">#REF!</definedName>
    <definedName name="K55111641" localSheetId="2">#REF!</definedName>
    <definedName name="K55111641">#REF!</definedName>
    <definedName name="K55111715" localSheetId="13">#REF!</definedName>
    <definedName name="K55111715" localSheetId="10">#REF!</definedName>
    <definedName name="K55111715" localSheetId="12">#REF!</definedName>
    <definedName name="K55111715" localSheetId="15">#REF!</definedName>
    <definedName name="K55111715" localSheetId="11">#REF!</definedName>
    <definedName name="K55111715" localSheetId="14">#REF!</definedName>
    <definedName name="K55111715" localSheetId="7">#REF!</definedName>
    <definedName name="K55111715" localSheetId="4">#REF!</definedName>
    <definedName name="K55111715" localSheetId="6">#REF!</definedName>
    <definedName name="K55111715" localSheetId="9">#REF!</definedName>
    <definedName name="K55111715" localSheetId="5">#REF!</definedName>
    <definedName name="K55111715" localSheetId="8">#REF!</definedName>
    <definedName name="K55111715" localSheetId="3">#REF!</definedName>
    <definedName name="K55111715" localSheetId="2">#REF!</definedName>
    <definedName name="K55111715">#REF!</definedName>
    <definedName name="K55111730" localSheetId="13">#REF!</definedName>
    <definedName name="K55111730" localSheetId="10">#REF!</definedName>
    <definedName name="K55111730" localSheetId="12">#REF!</definedName>
    <definedName name="K55111730" localSheetId="15">#REF!</definedName>
    <definedName name="K55111730" localSheetId="11">#REF!</definedName>
    <definedName name="K55111730" localSheetId="14">#REF!</definedName>
    <definedName name="K55111730" localSheetId="7">#REF!</definedName>
    <definedName name="K55111730" localSheetId="4">#REF!</definedName>
    <definedName name="K55111730" localSheetId="6">#REF!</definedName>
    <definedName name="K55111730" localSheetId="9">#REF!</definedName>
    <definedName name="K55111730" localSheetId="5">#REF!</definedName>
    <definedName name="K55111730" localSheetId="8">#REF!</definedName>
    <definedName name="K55111730" localSheetId="3">#REF!</definedName>
    <definedName name="K55111730" localSheetId="2">#REF!</definedName>
    <definedName name="K55111730">#REF!</definedName>
    <definedName name="K55111740" localSheetId="13">#REF!</definedName>
    <definedName name="K55111740" localSheetId="10">#REF!</definedName>
    <definedName name="K55111740" localSheetId="12">#REF!</definedName>
    <definedName name="K55111740" localSheetId="15">#REF!</definedName>
    <definedName name="K55111740" localSheetId="11">#REF!</definedName>
    <definedName name="K55111740" localSheetId="14">#REF!</definedName>
    <definedName name="K55111740" localSheetId="7">#REF!</definedName>
    <definedName name="K55111740" localSheetId="4">#REF!</definedName>
    <definedName name="K55111740" localSheetId="6">#REF!</definedName>
    <definedName name="K55111740" localSheetId="9">#REF!</definedName>
    <definedName name="K55111740" localSheetId="5">#REF!</definedName>
    <definedName name="K55111740" localSheetId="8">#REF!</definedName>
    <definedName name="K55111740" localSheetId="3">#REF!</definedName>
    <definedName name="K55111740" localSheetId="2">#REF!</definedName>
    <definedName name="K55111740">#REF!</definedName>
    <definedName name="K55111750" localSheetId="13">#REF!</definedName>
    <definedName name="K55111750" localSheetId="10">#REF!</definedName>
    <definedName name="K55111750" localSheetId="12">#REF!</definedName>
    <definedName name="K55111750" localSheetId="15">#REF!</definedName>
    <definedName name="K55111750" localSheetId="11">#REF!</definedName>
    <definedName name="K55111750" localSheetId="14">#REF!</definedName>
    <definedName name="K55111750" localSheetId="7">#REF!</definedName>
    <definedName name="K55111750" localSheetId="4">#REF!</definedName>
    <definedName name="K55111750" localSheetId="6">#REF!</definedName>
    <definedName name="K55111750" localSheetId="9">#REF!</definedName>
    <definedName name="K55111750" localSheetId="5">#REF!</definedName>
    <definedName name="K55111750" localSheetId="8">#REF!</definedName>
    <definedName name="K55111750" localSheetId="3">#REF!</definedName>
    <definedName name="K55111750" localSheetId="2">#REF!</definedName>
    <definedName name="K55111750">#REF!</definedName>
    <definedName name="K55112100" localSheetId="13">#REF!</definedName>
    <definedName name="K55112100" localSheetId="10">#REF!</definedName>
    <definedName name="K55112100" localSheetId="12">#REF!</definedName>
    <definedName name="K55112100" localSheetId="15">#REF!</definedName>
    <definedName name="K55112100" localSheetId="11">#REF!</definedName>
    <definedName name="K55112100" localSheetId="14">#REF!</definedName>
    <definedName name="K55112100" localSheetId="7">#REF!</definedName>
    <definedName name="K55112100" localSheetId="4">#REF!</definedName>
    <definedName name="K55112100" localSheetId="6">#REF!</definedName>
    <definedName name="K55112100" localSheetId="9">#REF!</definedName>
    <definedName name="K55112100" localSheetId="5">#REF!</definedName>
    <definedName name="K55112100" localSheetId="8">#REF!</definedName>
    <definedName name="K55112100" localSheetId="3">#REF!</definedName>
    <definedName name="K55112100" localSheetId="2">#REF!</definedName>
    <definedName name="K55112100">#REF!</definedName>
    <definedName name="K55112700B" localSheetId="13">#REF!</definedName>
    <definedName name="K55112700B" localSheetId="10">#REF!</definedName>
    <definedName name="K55112700B" localSheetId="12">#REF!</definedName>
    <definedName name="K55112700B" localSheetId="15">#REF!</definedName>
    <definedName name="K55112700B" localSheetId="11">#REF!</definedName>
    <definedName name="K55112700B" localSheetId="14">#REF!</definedName>
    <definedName name="K55112700B" localSheetId="7">#REF!</definedName>
    <definedName name="K55112700B" localSheetId="4">#REF!</definedName>
    <definedName name="K55112700B" localSheetId="6">#REF!</definedName>
    <definedName name="K55112700B" localSheetId="9">#REF!</definedName>
    <definedName name="K55112700B" localSheetId="5">#REF!</definedName>
    <definedName name="K55112700B" localSheetId="8">#REF!</definedName>
    <definedName name="K55112700B" localSheetId="3">#REF!</definedName>
    <definedName name="K55112700B" localSheetId="2">#REF!</definedName>
    <definedName name="K55112700B">#REF!</definedName>
    <definedName name="K55112730A" localSheetId="13">#REF!</definedName>
    <definedName name="K55112730A" localSheetId="10">#REF!</definedName>
    <definedName name="K55112730A" localSheetId="12">#REF!</definedName>
    <definedName name="K55112730A" localSheetId="15">#REF!</definedName>
    <definedName name="K55112730A" localSheetId="11">#REF!</definedName>
    <definedName name="K55112730A" localSheetId="14">#REF!</definedName>
    <definedName name="K55112730A" localSheetId="7">#REF!</definedName>
    <definedName name="K55112730A" localSheetId="4">#REF!</definedName>
    <definedName name="K55112730A" localSheetId="6">#REF!</definedName>
    <definedName name="K55112730A" localSheetId="9">#REF!</definedName>
    <definedName name="K55112730A" localSheetId="5">#REF!</definedName>
    <definedName name="K55112730A" localSheetId="8">#REF!</definedName>
    <definedName name="K55112730A" localSheetId="3">#REF!</definedName>
    <definedName name="K55112730A" localSheetId="2">#REF!</definedName>
    <definedName name="K55112730A">#REF!</definedName>
    <definedName name="K55113640" localSheetId="13">#REF!</definedName>
    <definedName name="K55113640" localSheetId="10">#REF!</definedName>
    <definedName name="K55113640" localSheetId="12">#REF!</definedName>
    <definedName name="K55113640" localSheetId="15">#REF!</definedName>
    <definedName name="K55113640" localSheetId="11">#REF!</definedName>
    <definedName name="K55113640" localSheetId="14">#REF!</definedName>
    <definedName name="K55113640" localSheetId="7">#REF!</definedName>
    <definedName name="K55113640" localSheetId="4">#REF!</definedName>
    <definedName name="K55113640" localSheetId="6">#REF!</definedName>
    <definedName name="K55113640" localSheetId="9">#REF!</definedName>
    <definedName name="K55113640" localSheetId="5">#REF!</definedName>
    <definedName name="K55113640" localSheetId="8">#REF!</definedName>
    <definedName name="K55113640" localSheetId="3">#REF!</definedName>
    <definedName name="K55113640" localSheetId="2">#REF!</definedName>
    <definedName name="K55113640">#REF!</definedName>
    <definedName name="K55113800" localSheetId="13">#REF!</definedName>
    <definedName name="K55113800" localSheetId="10">#REF!</definedName>
    <definedName name="K55113800" localSheetId="12">#REF!</definedName>
    <definedName name="K55113800" localSheetId="15">#REF!</definedName>
    <definedName name="K55113800" localSheetId="11">#REF!</definedName>
    <definedName name="K55113800" localSheetId="14">#REF!</definedName>
    <definedName name="K55113800" localSheetId="7">#REF!</definedName>
    <definedName name="K55113800" localSheetId="4">#REF!</definedName>
    <definedName name="K55113800" localSheetId="6">#REF!</definedName>
    <definedName name="K55113800" localSheetId="9">#REF!</definedName>
    <definedName name="K55113800" localSheetId="5">#REF!</definedName>
    <definedName name="K55113800" localSheetId="8">#REF!</definedName>
    <definedName name="K55113800" localSheetId="3">#REF!</definedName>
    <definedName name="K55113800" localSheetId="2">#REF!</definedName>
    <definedName name="K55113800">#REF!</definedName>
    <definedName name="K55114134" localSheetId="13">#REF!</definedName>
    <definedName name="K55114134" localSheetId="10">#REF!</definedName>
    <definedName name="K55114134" localSheetId="12">#REF!</definedName>
    <definedName name="K55114134" localSheetId="15">#REF!</definedName>
    <definedName name="K55114134" localSheetId="11">#REF!</definedName>
    <definedName name="K55114134" localSheetId="14">#REF!</definedName>
    <definedName name="K55114134" localSheetId="7">#REF!</definedName>
    <definedName name="K55114134" localSheetId="4">#REF!</definedName>
    <definedName name="K55114134" localSheetId="6">#REF!</definedName>
    <definedName name="K55114134" localSheetId="9">#REF!</definedName>
    <definedName name="K55114134" localSheetId="5">#REF!</definedName>
    <definedName name="K55114134" localSheetId="8">#REF!</definedName>
    <definedName name="K55114134" localSheetId="3">#REF!</definedName>
    <definedName name="K55114134" localSheetId="2">#REF!</definedName>
    <definedName name="K55114134">#REF!</definedName>
    <definedName name="K55226980" localSheetId="13">#REF!</definedName>
    <definedName name="K55226980" localSheetId="10">#REF!</definedName>
    <definedName name="K55226980" localSheetId="12">#REF!</definedName>
    <definedName name="K55226980" localSheetId="15">#REF!</definedName>
    <definedName name="K55226980" localSheetId="11">#REF!</definedName>
    <definedName name="K55226980" localSheetId="14">#REF!</definedName>
    <definedName name="K55226980" localSheetId="7">#REF!</definedName>
    <definedName name="K55226980" localSheetId="4">#REF!</definedName>
    <definedName name="K55226980" localSheetId="6">#REF!</definedName>
    <definedName name="K55226980" localSheetId="9">#REF!</definedName>
    <definedName name="K55226980" localSheetId="5">#REF!</definedName>
    <definedName name="K55226980" localSheetId="8">#REF!</definedName>
    <definedName name="K55226980" localSheetId="3">#REF!</definedName>
    <definedName name="K55226980" localSheetId="2">#REF!</definedName>
    <definedName name="K55226980">#REF!</definedName>
    <definedName name="K55226990" localSheetId="13">#REF!</definedName>
    <definedName name="K55226990" localSheetId="10">#REF!</definedName>
    <definedName name="K55226990" localSheetId="12">#REF!</definedName>
    <definedName name="K55226990" localSheetId="15">#REF!</definedName>
    <definedName name="K55226990" localSheetId="11">#REF!</definedName>
    <definedName name="K55226990" localSheetId="14">#REF!</definedName>
    <definedName name="K55226990" localSheetId="7">#REF!</definedName>
    <definedName name="K55226990" localSheetId="4">#REF!</definedName>
    <definedName name="K55226990" localSheetId="6">#REF!</definedName>
    <definedName name="K55226990" localSheetId="9">#REF!</definedName>
    <definedName name="K55226990" localSheetId="5">#REF!</definedName>
    <definedName name="K55226990" localSheetId="8">#REF!</definedName>
    <definedName name="K55226990" localSheetId="3">#REF!</definedName>
    <definedName name="K55226990" localSheetId="2">#REF!</definedName>
    <definedName name="K55226990">#REF!</definedName>
    <definedName name="K55233047" localSheetId="13">#REF!</definedName>
    <definedName name="K55233047" localSheetId="10">#REF!</definedName>
    <definedName name="K55233047" localSheetId="12">#REF!</definedName>
    <definedName name="K55233047" localSheetId="15">#REF!</definedName>
    <definedName name="K55233047" localSheetId="11">#REF!</definedName>
    <definedName name="K55233047" localSheetId="14">#REF!</definedName>
    <definedName name="K55233047" localSheetId="7">#REF!</definedName>
    <definedName name="K55233047" localSheetId="4">#REF!</definedName>
    <definedName name="K55233047" localSheetId="6">#REF!</definedName>
    <definedName name="K55233047" localSheetId="9">#REF!</definedName>
    <definedName name="K55233047" localSheetId="5">#REF!</definedName>
    <definedName name="K55233047" localSheetId="8">#REF!</definedName>
    <definedName name="K55233047" localSheetId="3">#REF!</definedName>
    <definedName name="K55233047" localSheetId="2">#REF!</definedName>
    <definedName name="K55233047">#REF!</definedName>
    <definedName name="K55233980" localSheetId="13">#REF!</definedName>
    <definedName name="K55233980" localSheetId="10">#REF!</definedName>
    <definedName name="K55233980" localSheetId="12">#REF!</definedName>
    <definedName name="K55233980" localSheetId="15">#REF!</definedName>
    <definedName name="K55233980" localSheetId="11">#REF!</definedName>
    <definedName name="K55233980" localSheetId="14">#REF!</definedName>
    <definedName name="K55233980" localSheetId="7">#REF!</definedName>
    <definedName name="K55233980" localSheetId="4">#REF!</definedName>
    <definedName name="K55233980" localSheetId="6">#REF!</definedName>
    <definedName name="K55233980" localSheetId="9">#REF!</definedName>
    <definedName name="K55233980" localSheetId="5">#REF!</definedName>
    <definedName name="K55233980" localSheetId="8">#REF!</definedName>
    <definedName name="K55233980" localSheetId="3">#REF!</definedName>
    <definedName name="K55233980" localSheetId="2">#REF!</definedName>
    <definedName name="K55233980">#REF!</definedName>
    <definedName name="K55233990" localSheetId="13">#REF!</definedName>
    <definedName name="K55233990" localSheetId="10">#REF!</definedName>
    <definedName name="K55233990" localSheetId="12">#REF!</definedName>
    <definedName name="K55233990" localSheetId="15">#REF!</definedName>
    <definedName name="K55233990" localSheetId="11">#REF!</definedName>
    <definedName name="K55233990" localSheetId="14">#REF!</definedName>
    <definedName name="K55233990" localSheetId="7">#REF!</definedName>
    <definedName name="K55233990" localSheetId="4">#REF!</definedName>
    <definedName name="K55233990" localSheetId="6">#REF!</definedName>
    <definedName name="K55233990" localSheetId="9">#REF!</definedName>
    <definedName name="K55233990" localSheetId="5">#REF!</definedName>
    <definedName name="K55233990" localSheetId="8">#REF!</definedName>
    <definedName name="K55233990" localSheetId="3">#REF!</definedName>
    <definedName name="K55233990" localSheetId="2">#REF!</definedName>
    <definedName name="K55233990">#REF!</definedName>
    <definedName name="K55234721A" localSheetId="13">#REF!</definedName>
    <definedName name="K55234721A" localSheetId="10">#REF!</definedName>
    <definedName name="K55234721A" localSheetId="12">#REF!</definedName>
    <definedName name="K55234721A" localSheetId="15">#REF!</definedName>
    <definedName name="K55234721A" localSheetId="11">#REF!</definedName>
    <definedName name="K55234721A" localSheetId="14">#REF!</definedName>
    <definedName name="K55234721A" localSheetId="7">#REF!</definedName>
    <definedName name="K55234721A" localSheetId="4">#REF!</definedName>
    <definedName name="K55234721A" localSheetId="6">#REF!</definedName>
    <definedName name="K55234721A" localSheetId="9">#REF!</definedName>
    <definedName name="K55234721A" localSheetId="5">#REF!</definedName>
    <definedName name="K55234721A" localSheetId="8">#REF!</definedName>
    <definedName name="K55234721A" localSheetId="3">#REF!</definedName>
    <definedName name="K55234721A" localSheetId="2">#REF!</definedName>
    <definedName name="K55234721A">#REF!</definedName>
    <definedName name="K55234722" localSheetId="13">#REF!</definedName>
    <definedName name="K55234722" localSheetId="10">#REF!</definedName>
    <definedName name="K55234722" localSheetId="12">#REF!</definedName>
    <definedName name="K55234722" localSheetId="15">#REF!</definedName>
    <definedName name="K55234722" localSheetId="11">#REF!</definedName>
    <definedName name="K55234722" localSheetId="14">#REF!</definedName>
    <definedName name="K55234722" localSheetId="7">#REF!</definedName>
    <definedName name="K55234722" localSheetId="4">#REF!</definedName>
    <definedName name="K55234722" localSheetId="6">#REF!</definedName>
    <definedName name="K55234722" localSheetId="9">#REF!</definedName>
    <definedName name="K55234722" localSheetId="5">#REF!</definedName>
    <definedName name="K55234722" localSheetId="8">#REF!</definedName>
    <definedName name="K55234722" localSheetId="3">#REF!</definedName>
    <definedName name="K55234722" localSheetId="2">#REF!</definedName>
    <definedName name="K55234722">#REF!</definedName>
    <definedName name="K55234723" localSheetId="13">#REF!</definedName>
    <definedName name="K55234723" localSheetId="10">#REF!</definedName>
    <definedName name="K55234723" localSheetId="12">#REF!</definedName>
    <definedName name="K55234723" localSheetId="15">#REF!</definedName>
    <definedName name="K55234723" localSheetId="11">#REF!</definedName>
    <definedName name="K55234723" localSheetId="14">#REF!</definedName>
    <definedName name="K55234723" localSheetId="7">#REF!</definedName>
    <definedName name="K55234723" localSheetId="4">#REF!</definedName>
    <definedName name="K55234723" localSheetId="6">#REF!</definedName>
    <definedName name="K55234723" localSheetId="9">#REF!</definedName>
    <definedName name="K55234723" localSheetId="5">#REF!</definedName>
    <definedName name="K55234723" localSheetId="8">#REF!</definedName>
    <definedName name="K55234723" localSheetId="3">#REF!</definedName>
    <definedName name="K55234723" localSheetId="2">#REF!</definedName>
    <definedName name="K55234723">#REF!</definedName>
    <definedName name="K55234724" localSheetId="13">#REF!</definedName>
    <definedName name="K55234724" localSheetId="10">#REF!</definedName>
    <definedName name="K55234724" localSheetId="12">#REF!</definedName>
    <definedName name="K55234724" localSheetId="15">#REF!</definedName>
    <definedName name="K55234724" localSheetId="11">#REF!</definedName>
    <definedName name="K55234724" localSheetId="14">#REF!</definedName>
    <definedName name="K55234724" localSheetId="7">#REF!</definedName>
    <definedName name="K55234724" localSheetId="4">#REF!</definedName>
    <definedName name="K55234724" localSheetId="6">#REF!</definedName>
    <definedName name="K55234724" localSheetId="9">#REF!</definedName>
    <definedName name="K55234724" localSheetId="5">#REF!</definedName>
    <definedName name="K55234724" localSheetId="8">#REF!</definedName>
    <definedName name="K55234724" localSheetId="3">#REF!</definedName>
    <definedName name="K55234724" localSheetId="2">#REF!</definedName>
    <definedName name="K55234724">#REF!</definedName>
    <definedName name="K55234725" localSheetId="13">#REF!</definedName>
    <definedName name="K55234725" localSheetId="10">#REF!</definedName>
    <definedName name="K55234725" localSheetId="12">#REF!</definedName>
    <definedName name="K55234725" localSheetId="15">#REF!</definedName>
    <definedName name="K55234725" localSheetId="11">#REF!</definedName>
    <definedName name="K55234725" localSheetId="14">#REF!</definedName>
    <definedName name="K55234725" localSheetId="7">#REF!</definedName>
    <definedName name="K55234725" localSheetId="4">#REF!</definedName>
    <definedName name="K55234725" localSheetId="6">#REF!</definedName>
    <definedName name="K55234725" localSheetId="9">#REF!</definedName>
    <definedName name="K55234725" localSheetId="5">#REF!</definedName>
    <definedName name="K55234725" localSheetId="8">#REF!</definedName>
    <definedName name="K55234725" localSheetId="3">#REF!</definedName>
    <definedName name="K55234725" localSheetId="2">#REF!</definedName>
    <definedName name="K55234725">#REF!</definedName>
    <definedName name="K55234726" localSheetId="13">#REF!</definedName>
    <definedName name="K55234726" localSheetId="10">#REF!</definedName>
    <definedName name="K55234726" localSheetId="12">#REF!</definedName>
    <definedName name="K55234726" localSheetId="15">#REF!</definedName>
    <definedName name="K55234726" localSheetId="11">#REF!</definedName>
    <definedName name="K55234726" localSheetId="14">#REF!</definedName>
    <definedName name="K55234726" localSheetId="7">#REF!</definedName>
    <definedName name="K55234726" localSheetId="4">#REF!</definedName>
    <definedName name="K55234726" localSheetId="6">#REF!</definedName>
    <definedName name="K55234726" localSheetId="9">#REF!</definedName>
    <definedName name="K55234726" localSheetId="5">#REF!</definedName>
    <definedName name="K55234726" localSheetId="8">#REF!</definedName>
    <definedName name="K55234726" localSheetId="3">#REF!</definedName>
    <definedName name="K55234726" localSheetId="2">#REF!</definedName>
    <definedName name="K55234726">#REF!</definedName>
    <definedName name="K55234727" localSheetId="13">#REF!</definedName>
    <definedName name="K55234727" localSheetId="10">#REF!</definedName>
    <definedName name="K55234727" localSheetId="12">#REF!</definedName>
    <definedName name="K55234727" localSheetId="15">#REF!</definedName>
    <definedName name="K55234727" localSheetId="11">#REF!</definedName>
    <definedName name="K55234727" localSheetId="14">#REF!</definedName>
    <definedName name="K55234727" localSheetId="7">#REF!</definedName>
    <definedName name="K55234727" localSheetId="4">#REF!</definedName>
    <definedName name="K55234727" localSheetId="6">#REF!</definedName>
    <definedName name="K55234727" localSheetId="9">#REF!</definedName>
    <definedName name="K55234727" localSheetId="5">#REF!</definedName>
    <definedName name="K55234727" localSheetId="8">#REF!</definedName>
    <definedName name="K55234727" localSheetId="3">#REF!</definedName>
    <definedName name="K55234727" localSheetId="2">#REF!</definedName>
    <definedName name="K55234727">#REF!</definedName>
    <definedName name="K55243900" localSheetId="13">#REF!</definedName>
    <definedName name="K55243900" localSheetId="10">#REF!</definedName>
    <definedName name="K55243900" localSheetId="12">#REF!</definedName>
    <definedName name="K55243900" localSheetId="15">#REF!</definedName>
    <definedName name="K55243900" localSheetId="11">#REF!</definedName>
    <definedName name="K55243900" localSheetId="14">#REF!</definedName>
    <definedName name="K55243900" localSheetId="7">#REF!</definedName>
    <definedName name="K55243900" localSheetId="4">#REF!</definedName>
    <definedName name="K55243900" localSheetId="6">#REF!</definedName>
    <definedName name="K55243900" localSheetId="9">#REF!</definedName>
    <definedName name="K55243900" localSheetId="5">#REF!</definedName>
    <definedName name="K55243900" localSheetId="8">#REF!</definedName>
    <definedName name="K55243900" localSheetId="3">#REF!</definedName>
    <definedName name="K55243900" localSheetId="2">#REF!</definedName>
    <definedName name="K55243900">#REF!</definedName>
    <definedName name="K55315987" localSheetId="13">#REF!</definedName>
    <definedName name="K55315987" localSheetId="10">#REF!</definedName>
    <definedName name="K55315987" localSheetId="12">#REF!</definedName>
    <definedName name="K55315987" localSheetId="15">#REF!</definedName>
    <definedName name="K55315987" localSheetId="11">#REF!</definedName>
    <definedName name="K55315987" localSheetId="14">#REF!</definedName>
    <definedName name="K55315987" localSheetId="7">#REF!</definedName>
    <definedName name="K55315987" localSheetId="4">#REF!</definedName>
    <definedName name="K55315987" localSheetId="6">#REF!</definedName>
    <definedName name="K55315987" localSheetId="9">#REF!</definedName>
    <definedName name="K55315987" localSheetId="5">#REF!</definedName>
    <definedName name="K55315987" localSheetId="8">#REF!</definedName>
    <definedName name="K55315987" localSheetId="3">#REF!</definedName>
    <definedName name="K55315987" localSheetId="2">#REF!</definedName>
    <definedName name="K55315987">#REF!</definedName>
    <definedName name="K55343701A" localSheetId="13">#REF!</definedName>
    <definedName name="K55343701A" localSheetId="10">#REF!</definedName>
    <definedName name="K55343701A" localSheetId="12">#REF!</definedName>
    <definedName name="K55343701A" localSheetId="15">#REF!</definedName>
    <definedName name="K55343701A" localSheetId="11">#REF!</definedName>
    <definedName name="K55343701A" localSheetId="14">#REF!</definedName>
    <definedName name="K55343701A" localSheetId="7">#REF!</definedName>
    <definedName name="K55343701A" localSheetId="4">#REF!</definedName>
    <definedName name="K55343701A" localSheetId="6">#REF!</definedName>
    <definedName name="K55343701A" localSheetId="9">#REF!</definedName>
    <definedName name="K55343701A" localSheetId="5">#REF!</definedName>
    <definedName name="K55343701A" localSheetId="8">#REF!</definedName>
    <definedName name="K55343701A" localSheetId="3">#REF!</definedName>
    <definedName name="K55343701A" localSheetId="2">#REF!</definedName>
    <definedName name="K55343701A">#REF!</definedName>
    <definedName name="K55343712A" localSheetId="13">#REF!</definedName>
    <definedName name="K55343712A" localSheetId="10">#REF!</definedName>
    <definedName name="K55343712A" localSheetId="12">#REF!</definedName>
    <definedName name="K55343712A" localSheetId="15">#REF!</definedName>
    <definedName name="K55343712A" localSheetId="11">#REF!</definedName>
    <definedName name="K55343712A" localSheetId="14">#REF!</definedName>
    <definedName name="K55343712A" localSheetId="7">#REF!</definedName>
    <definedName name="K55343712A" localSheetId="4">#REF!</definedName>
    <definedName name="K55343712A" localSheetId="6">#REF!</definedName>
    <definedName name="K55343712A" localSheetId="9">#REF!</definedName>
    <definedName name="K55343712A" localSheetId="5">#REF!</definedName>
    <definedName name="K55343712A" localSheetId="8">#REF!</definedName>
    <definedName name="K55343712A" localSheetId="3">#REF!</definedName>
    <definedName name="K55343712A" localSheetId="2">#REF!</definedName>
    <definedName name="K55343712A">#REF!</definedName>
    <definedName name="K553437A0A" localSheetId="13">#REF!</definedName>
    <definedName name="K553437A0A" localSheetId="10">#REF!</definedName>
    <definedName name="K553437A0A" localSheetId="12">#REF!</definedName>
    <definedName name="K553437A0A" localSheetId="15">#REF!</definedName>
    <definedName name="K553437A0A" localSheetId="11">#REF!</definedName>
    <definedName name="K553437A0A" localSheetId="14">#REF!</definedName>
    <definedName name="K553437A0A" localSheetId="7">#REF!</definedName>
    <definedName name="K553437A0A" localSheetId="4">#REF!</definedName>
    <definedName name="K553437A0A" localSheetId="6">#REF!</definedName>
    <definedName name="K553437A0A" localSheetId="9">#REF!</definedName>
    <definedName name="K553437A0A" localSheetId="5">#REF!</definedName>
    <definedName name="K553437A0A" localSheetId="8">#REF!</definedName>
    <definedName name="K553437A0A" localSheetId="3">#REF!</definedName>
    <definedName name="K553437A0A" localSheetId="2">#REF!</definedName>
    <definedName name="K553437A0A">#REF!</definedName>
    <definedName name="K55343900" localSheetId="13">#REF!</definedName>
    <definedName name="K55343900" localSheetId="10">#REF!</definedName>
    <definedName name="K55343900" localSheetId="12">#REF!</definedName>
    <definedName name="K55343900" localSheetId="15">#REF!</definedName>
    <definedName name="K55343900" localSheetId="11">#REF!</definedName>
    <definedName name="K55343900" localSheetId="14">#REF!</definedName>
    <definedName name="K55343900" localSheetId="7">#REF!</definedName>
    <definedName name="K55343900" localSheetId="4">#REF!</definedName>
    <definedName name="K55343900" localSheetId="6">#REF!</definedName>
    <definedName name="K55343900" localSheetId="9">#REF!</definedName>
    <definedName name="K55343900" localSheetId="5">#REF!</definedName>
    <definedName name="K55343900" localSheetId="8">#REF!</definedName>
    <definedName name="K55343900" localSheetId="3">#REF!</definedName>
    <definedName name="K55343900" localSheetId="2">#REF!</definedName>
    <definedName name="K55343900">#REF!</definedName>
    <definedName name="K554189E1B" localSheetId="13">#REF!</definedName>
    <definedName name="K554189E1B" localSheetId="10">#REF!</definedName>
    <definedName name="K554189E1B" localSheetId="12">#REF!</definedName>
    <definedName name="K554189E1B" localSheetId="15">#REF!</definedName>
    <definedName name="K554189E1B" localSheetId="11">#REF!</definedName>
    <definedName name="K554189E1B" localSheetId="14">#REF!</definedName>
    <definedName name="K554189E1B" localSheetId="7">#REF!</definedName>
    <definedName name="K554189E1B" localSheetId="4">#REF!</definedName>
    <definedName name="K554189E1B" localSheetId="6">#REF!</definedName>
    <definedName name="K554189E1B" localSheetId="9">#REF!</definedName>
    <definedName name="K554189E1B" localSheetId="5">#REF!</definedName>
    <definedName name="K554189E1B" localSheetId="8">#REF!</definedName>
    <definedName name="K554189E1B" localSheetId="3">#REF!</definedName>
    <definedName name="K554189E1B" localSheetId="2">#REF!</definedName>
    <definedName name="K554189E1B">#REF!</definedName>
    <definedName name="K55419090" localSheetId="13">#REF!</definedName>
    <definedName name="K55419090" localSheetId="10">#REF!</definedName>
    <definedName name="K55419090" localSheetId="12">#REF!</definedName>
    <definedName name="K55419090" localSheetId="15">#REF!</definedName>
    <definedName name="K55419090" localSheetId="11">#REF!</definedName>
    <definedName name="K55419090" localSheetId="14">#REF!</definedName>
    <definedName name="K55419090" localSheetId="7">#REF!</definedName>
    <definedName name="K55419090" localSheetId="4">#REF!</definedName>
    <definedName name="K55419090" localSheetId="6">#REF!</definedName>
    <definedName name="K55419090" localSheetId="9">#REF!</definedName>
    <definedName name="K55419090" localSheetId="5">#REF!</definedName>
    <definedName name="K55419090" localSheetId="8">#REF!</definedName>
    <definedName name="K55419090" localSheetId="3">#REF!</definedName>
    <definedName name="K55419090" localSheetId="2">#REF!</definedName>
    <definedName name="K55419090">#REF!</definedName>
    <definedName name="K554669G0" localSheetId="13">#REF!</definedName>
    <definedName name="K554669G0" localSheetId="10">#REF!</definedName>
    <definedName name="K554669G0" localSheetId="12">#REF!</definedName>
    <definedName name="K554669G0" localSheetId="15">#REF!</definedName>
    <definedName name="K554669G0" localSheetId="11">#REF!</definedName>
    <definedName name="K554669G0" localSheetId="14">#REF!</definedName>
    <definedName name="K554669G0" localSheetId="7">#REF!</definedName>
    <definedName name="K554669G0" localSheetId="4">#REF!</definedName>
    <definedName name="K554669G0" localSheetId="6">#REF!</definedName>
    <definedName name="K554669G0" localSheetId="9">#REF!</definedName>
    <definedName name="K554669G0" localSheetId="5">#REF!</definedName>
    <definedName name="K554669G0" localSheetId="8">#REF!</definedName>
    <definedName name="K554669G0" localSheetId="3">#REF!</definedName>
    <definedName name="K554669G0" localSheetId="2">#REF!</definedName>
    <definedName name="K554669G0">#REF!</definedName>
    <definedName name="K55813210" localSheetId="13">#REF!</definedName>
    <definedName name="K55813210" localSheetId="10">#REF!</definedName>
    <definedName name="K55813210" localSheetId="12">#REF!</definedName>
    <definedName name="K55813210" localSheetId="15">#REF!</definedName>
    <definedName name="K55813210" localSheetId="11">#REF!</definedName>
    <definedName name="K55813210" localSheetId="14">#REF!</definedName>
    <definedName name="K55813210" localSheetId="7">#REF!</definedName>
    <definedName name="K55813210" localSheetId="4">#REF!</definedName>
    <definedName name="K55813210" localSheetId="6">#REF!</definedName>
    <definedName name="K55813210" localSheetId="9">#REF!</definedName>
    <definedName name="K55813210" localSheetId="5">#REF!</definedName>
    <definedName name="K55813210" localSheetId="8">#REF!</definedName>
    <definedName name="K55813210" localSheetId="3">#REF!</definedName>
    <definedName name="K55813210" localSheetId="2">#REF!</definedName>
    <definedName name="K55813210">#REF!</definedName>
    <definedName name="K558189E1A" localSheetId="13">#REF!</definedName>
    <definedName name="K558189E1A" localSheetId="10">#REF!</definedName>
    <definedName name="K558189E1A" localSheetId="12">#REF!</definedName>
    <definedName name="K558189E1A" localSheetId="15">#REF!</definedName>
    <definedName name="K558189E1A" localSheetId="11">#REF!</definedName>
    <definedName name="K558189E1A" localSheetId="14">#REF!</definedName>
    <definedName name="K558189E1A" localSheetId="7">#REF!</definedName>
    <definedName name="K558189E1A" localSheetId="4">#REF!</definedName>
    <definedName name="K558189E1A" localSheetId="6">#REF!</definedName>
    <definedName name="K558189E1A" localSheetId="9">#REF!</definedName>
    <definedName name="K558189E1A" localSheetId="5">#REF!</definedName>
    <definedName name="K558189E1A" localSheetId="8">#REF!</definedName>
    <definedName name="K558189E1A" localSheetId="3">#REF!</definedName>
    <definedName name="K558189E1A" localSheetId="2">#REF!</definedName>
    <definedName name="K558189E1A">#REF!</definedName>
    <definedName name="K55819090" localSheetId="13">#REF!</definedName>
    <definedName name="K55819090" localSheetId="10">#REF!</definedName>
    <definedName name="K55819090" localSheetId="12">#REF!</definedName>
    <definedName name="K55819090" localSheetId="15">#REF!</definedName>
    <definedName name="K55819090" localSheetId="11">#REF!</definedName>
    <definedName name="K55819090" localSheetId="14">#REF!</definedName>
    <definedName name="K55819090" localSheetId="7">#REF!</definedName>
    <definedName name="K55819090" localSheetId="4">#REF!</definedName>
    <definedName name="K55819090" localSheetId="6">#REF!</definedName>
    <definedName name="K55819090" localSheetId="9">#REF!</definedName>
    <definedName name="K55819090" localSheetId="5">#REF!</definedName>
    <definedName name="K55819090" localSheetId="8">#REF!</definedName>
    <definedName name="K55819090" localSheetId="3">#REF!</definedName>
    <definedName name="K55819090" localSheetId="2">#REF!</definedName>
    <definedName name="K55819090">#REF!</definedName>
    <definedName name="K55843690" localSheetId="13">#REF!</definedName>
    <definedName name="K55843690" localSheetId="10">#REF!</definedName>
    <definedName name="K55843690" localSheetId="12">#REF!</definedName>
    <definedName name="K55843690" localSheetId="15">#REF!</definedName>
    <definedName name="K55843690" localSheetId="11">#REF!</definedName>
    <definedName name="K55843690" localSheetId="14">#REF!</definedName>
    <definedName name="K55843690" localSheetId="7">#REF!</definedName>
    <definedName name="K55843690" localSheetId="4">#REF!</definedName>
    <definedName name="K55843690" localSheetId="6">#REF!</definedName>
    <definedName name="K55843690" localSheetId="9">#REF!</definedName>
    <definedName name="K55843690" localSheetId="5">#REF!</definedName>
    <definedName name="K55843690" localSheetId="8">#REF!</definedName>
    <definedName name="K55843690" localSheetId="3">#REF!</definedName>
    <definedName name="K55843690" localSheetId="2">#REF!</definedName>
    <definedName name="K55843690">#REF!</definedName>
    <definedName name="K55A13800" localSheetId="13">#REF!</definedName>
    <definedName name="K55A13800" localSheetId="10">#REF!</definedName>
    <definedName name="K55A13800" localSheetId="12">#REF!</definedName>
    <definedName name="K55A13800" localSheetId="15">#REF!</definedName>
    <definedName name="K55A13800" localSheetId="11">#REF!</definedName>
    <definedName name="K55A13800" localSheetId="14">#REF!</definedName>
    <definedName name="K55A13800" localSheetId="7">#REF!</definedName>
    <definedName name="K55A13800" localSheetId="4">#REF!</definedName>
    <definedName name="K55A13800" localSheetId="6">#REF!</definedName>
    <definedName name="K55A13800" localSheetId="9">#REF!</definedName>
    <definedName name="K55A13800" localSheetId="5">#REF!</definedName>
    <definedName name="K55A13800" localSheetId="8">#REF!</definedName>
    <definedName name="K55A13800" localSheetId="3">#REF!</definedName>
    <definedName name="K55A13800" localSheetId="2">#REF!</definedName>
    <definedName name="K55A13800">#REF!</definedName>
    <definedName name="K55A15700" localSheetId="13">#REF!</definedName>
    <definedName name="K55A15700" localSheetId="10">#REF!</definedName>
    <definedName name="K55A15700" localSheetId="12">#REF!</definedName>
    <definedName name="K55A15700" localSheetId="15">#REF!</definedName>
    <definedName name="K55A15700" localSheetId="11">#REF!</definedName>
    <definedName name="K55A15700" localSheetId="14">#REF!</definedName>
    <definedName name="K55A15700" localSheetId="7">#REF!</definedName>
    <definedName name="K55A15700" localSheetId="4">#REF!</definedName>
    <definedName name="K55A15700" localSheetId="6">#REF!</definedName>
    <definedName name="K55A15700" localSheetId="9">#REF!</definedName>
    <definedName name="K55A15700" localSheetId="5">#REF!</definedName>
    <definedName name="K55A15700" localSheetId="8">#REF!</definedName>
    <definedName name="K55A15700" localSheetId="3">#REF!</definedName>
    <definedName name="K55A15700" localSheetId="2">#REF!</definedName>
    <definedName name="K55A15700">#REF!</definedName>
    <definedName name="K55B13800" localSheetId="13">#REF!</definedName>
    <definedName name="K55B13800" localSheetId="10">#REF!</definedName>
    <definedName name="K55B13800" localSheetId="12">#REF!</definedName>
    <definedName name="K55B13800" localSheetId="15">#REF!</definedName>
    <definedName name="K55B13800" localSheetId="11">#REF!</definedName>
    <definedName name="K55B13800" localSheetId="14">#REF!</definedName>
    <definedName name="K55B13800" localSheetId="7">#REF!</definedName>
    <definedName name="K55B13800" localSheetId="4">#REF!</definedName>
    <definedName name="K55B13800" localSheetId="6">#REF!</definedName>
    <definedName name="K55B13800" localSheetId="9">#REF!</definedName>
    <definedName name="K55B13800" localSheetId="5">#REF!</definedName>
    <definedName name="K55B13800" localSheetId="8">#REF!</definedName>
    <definedName name="K55B13800" localSheetId="3">#REF!</definedName>
    <definedName name="K55B13800" localSheetId="2">#REF!</definedName>
    <definedName name="K55B13800">#REF!</definedName>
    <definedName name="K55D189E1" localSheetId="13">#REF!</definedName>
    <definedName name="K55D189E1" localSheetId="10">#REF!</definedName>
    <definedName name="K55D189E1" localSheetId="12">#REF!</definedName>
    <definedName name="K55D189E1" localSheetId="15">#REF!</definedName>
    <definedName name="K55D189E1" localSheetId="11">#REF!</definedName>
    <definedName name="K55D189E1" localSheetId="14">#REF!</definedName>
    <definedName name="K55D189E1" localSheetId="7">#REF!</definedName>
    <definedName name="K55D189E1" localSheetId="4">#REF!</definedName>
    <definedName name="K55D189E1" localSheetId="6">#REF!</definedName>
    <definedName name="K55D189E1" localSheetId="9">#REF!</definedName>
    <definedName name="K55D189E1" localSheetId="5">#REF!</definedName>
    <definedName name="K55D189E1" localSheetId="8">#REF!</definedName>
    <definedName name="K55D189E1" localSheetId="3">#REF!</definedName>
    <definedName name="K55D189E1" localSheetId="2">#REF!</definedName>
    <definedName name="K55D189E1">#REF!</definedName>
    <definedName name="K55D19090" localSheetId="13">#REF!</definedName>
    <definedName name="K55D19090" localSheetId="10">#REF!</definedName>
    <definedName name="K55D19090" localSheetId="12">#REF!</definedName>
    <definedName name="K55D19090" localSheetId="15">#REF!</definedName>
    <definedName name="K55D19090" localSheetId="11">#REF!</definedName>
    <definedName name="K55D19090" localSheetId="14">#REF!</definedName>
    <definedName name="K55D19090" localSheetId="7">#REF!</definedName>
    <definedName name="K55D19090" localSheetId="4">#REF!</definedName>
    <definedName name="K55D19090" localSheetId="6">#REF!</definedName>
    <definedName name="K55D19090" localSheetId="9">#REF!</definedName>
    <definedName name="K55D19090" localSheetId="5">#REF!</definedName>
    <definedName name="K55D19090" localSheetId="8">#REF!</definedName>
    <definedName name="K55D19090" localSheetId="3">#REF!</definedName>
    <definedName name="K55D19090" localSheetId="2">#REF!</definedName>
    <definedName name="K55D19090">#REF!</definedName>
    <definedName name="K56618251" localSheetId="13">#REF!</definedName>
    <definedName name="K56618251" localSheetId="10">#REF!</definedName>
    <definedName name="K56618251" localSheetId="12">#REF!</definedName>
    <definedName name="K56618251" localSheetId="15">#REF!</definedName>
    <definedName name="K56618251" localSheetId="11">#REF!</definedName>
    <definedName name="K56618251" localSheetId="14">#REF!</definedName>
    <definedName name="K56618251" localSheetId="7">#REF!</definedName>
    <definedName name="K56618251" localSheetId="4">#REF!</definedName>
    <definedName name="K56618251" localSheetId="6">#REF!</definedName>
    <definedName name="K56618251" localSheetId="9">#REF!</definedName>
    <definedName name="K56618251" localSheetId="5">#REF!</definedName>
    <definedName name="K56618251" localSheetId="8">#REF!</definedName>
    <definedName name="K56618251" localSheetId="3">#REF!</definedName>
    <definedName name="K56618251" localSheetId="2">#REF!</definedName>
    <definedName name="K56618251">#REF!</definedName>
    <definedName name="K566189E1" localSheetId="13">#REF!</definedName>
    <definedName name="K566189E1" localSheetId="10">#REF!</definedName>
    <definedName name="K566189E1" localSheetId="12">#REF!</definedName>
    <definedName name="K566189E1" localSheetId="15">#REF!</definedName>
    <definedName name="K566189E1" localSheetId="11">#REF!</definedName>
    <definedName name="K566189E1" localSheetId="14">#REF!</definedName>
    <definedName name="K566189E1" localSheetId="7">#REF!</definedName>
    <definedName name="K566189E1" localSheetId="4">#REF!</definedName>
    <definedName name="K566189E1" localSheetId="6">#REF!</definedName>
    <definedName name="K566189E1" localSheetId="9">#REF!</definedName>
    <definedName name="K566189E1" localSheetId="5">#REF!</definedName>
    <definedName name="K566189E1" localSheetId="8">#REF!</definedName>
    <definedName name="K566189E1" localSheetId="3">#REF!</definedName>
    <definedName name="K566189E1" localSheetId="2">#REF!</definedName>
    <definedName name="K566189E1">#REF!</definedName>
    <definedName name="K60611304" localSheetId="13">#REF!</definedName>
    <definedName name="K60611304" localSheetId="10">#REF!</definedName>
    <definedName name="K60611304" localSheetId="12">#REF!</definedName>
    <definedName name="K60611304" localSheetId="15">#REF!</definedName>
    <definedName name="K60611304" localSheetId="11">#REF!</definedName>
    <definedName name="K60611304" localSheetId="14">#REF!</definedName>
    <definedName name="K60611304" localSheetId="7">#REF!</definedName>
    <definedName name="K60611304" localSheetId="4">#REF!</definedName>
    <definedName name="K60611304" localSheetId="6">#REF!</definedName>
    <definedName name="K60611304" localSheetId="9">#REF!</definedName>
    <definedName name="K60611304" localSheetId="5">#REF!</definedName>
    <definedName name="K60611304" localSheetId="8">#REF!</definedName>
    <definedName name="K60611304" localSheetId="3">#REF!</definedName>
    <definedName name="K60611304" localSheetId="2">#REF!</definedName>
    <definedName name="K60611304">#REF!</definedName>
    <definedName name="K60A67880" localSheetId="13">#REF!</definedName>
    <definedName name="K60A67880" localSheetId="10">#REF!</definedName>
    <definedName name="K60A67880" localSheetId="12">#REF!</definedName>
    <definedName name="K60A67880" localSheetId="15">#REF!</definedName>
    <definedName name="K60A67880" localSheetId="11">#REF!</definedName>
    <definedName name="K60A67880" localSheetId="14">#REF!</definedName>
    <definedName name="K60A67880" localSheetId="7">#REF!</definedName>
    <definedName name="K60A67880" localSheetId="4">#REF!</definedName>
    <definedName name="K60A67880" localSheetId="6">#REF!</definedName>
    <definedName name="K60A67880" localSheetId="9">#REF!</definedName>
    <definedName name="K60A67880" localSheetId="5">#REF!</definedName>
    <definedName name="K60A67880" localSheetId="8">#REF!</definedName>
    <definedName name="K60A67880" localSheetId="3">#REF!</definedName>
    <definedName name="K60A67880" localSheetId="2">#REF!</definedName>
    <definedName name="K60A67880">#REF!</definedName>
    <definedName name="K60B27200" localSheetId="13">#REF!</definedName>
    <definedName name="K60B27200" localSheetId="10">#REF!</definedName>
    <definedName name="K60B27200" localSheetId="12">#REF!</definedName>
    <definedName name="K60B27200" localSheetId="15">#REF!</definedName>
    <definedName name="K60B27200" localSheetId="11">#REF!</definedName>
    <definedName name="K60B27200" localSheetId="14">#REF!</definedName>
    <definedName name="K60B27200" localSheetId="7">#REF!</definedName>
    <definedName name="K60B27200" localSheetId="4">#REF!</definedName>
    <definedName name="K60B27200" localSheetId="6">#REF!</definedName>
    <definedName name="K60B27200" localSheetId="9">#REF!</definedName>
    <definedName name="K60B27200" localSheetId="5">#REF!</definedName>
    <definedName name="K60B27200" localSheetId="8">#REF!</definedName>
    <definedName name="K60B27200" localSheetId="3">#REF!</definedName>
    <definedName name="K60B27200" localSheetId="2">#REF!</definedName>
    <definedName name="K60B27200">#REF!</definedName>
    <definedName name="K60B43711" localSheetId="13">#REF!</definedName>
    <definedName name="K60B43711" localSheetId="10">#REF!</definedName>
    <definedName name="K60B43711" localSheetId="12">#REF!</definedName>
    <definedName name="K60B43711" localSheetId="15">#REF!</definedName>
    <definedName name="K60B43711" localSheetId="11">#REF!</definedName>
    <definedName name="K60B43711" localSheetId="14">#REF!</definedName>
    <definedName name="K60B43711" localSheetId="7">#REF!</definedName>
    <definedName name="K60B43711" localSheetId="4">#REF!</definedName>
    <definedName name="K60B43711" localSheetId="6">#REF!</definedName>
    <definedName name="K60B43711" localSheetId="9">#REF!</definedName>
    <definedName name="K60B43711" localSheetId="5">#REF!</definedName>
    <definedName name="K60B43711" localSheetId="8">#REF!</definedName>
    <definedName name="K60B43711" localSheetId="3">#REF!</definedName>
    <definedName name="K60B43711" localSheetId="2">#REF!</definedName>
    <definedName name="K60B43711">#REF!</definedName>
    <definedName name="K60B43780" localSheetId="13">#REF!</definedName>
    <definedName name="K60B43780" localSheetId="10">#REF!</definedName>
    <definedName name="K60B43780" localSheetId="12">#REF!</definedName>
    <definedName name="K60B43780" localSheetId="15">#REF!</definedName>
    <definedName name="K60B43780" localSheetId="11">#REF!</definedName>
    <definedName name="K60B43780" localSheetId="14">#REF!</definedName>
    <definedName name="K60B43780" localSheetId="7">#REF!</definedName>
    <definedName name="K60B43780" localSheetId="4">#REF!</definedName>
    <definedName name="K60B43780" localSheetId="6">#REF!</definedName>
    <definedName name="K60B43780" localSheetId="9">#REF!</definedName>
    <definedName name="K60B43780" localSheetId="5">#REF!</definedName>
    <definedName name="K60B43780" localSheetId="8">#REF!</definedName>
    <definedName name="K60B43780" localSheetId="3">#REF!</definedName>
    <definedName name="K60B43780" localSheetId="2">#REF!</definedName>
    <definedName name="K60B43780">#REF!</definedName>
    <definedName name="K60G189E1" localSheetId="13">#REF!</definedName>
    <definedName name="K60G189E1" localSheetId="10">#REF!</definedName>
    <definedName name="K60G189E1" localSheetId="12">#REF!</definedName>
    <definedName name="K60G189E1" localSheetId="15">#REF!</definedName>
    <definedName name="K60G189E1" localSheetId="11">#REF!</definedName>
    <definedName name="K60G189E1" localSheetId="14">#REF!</definedName>
    <definedName name="K60G189E1" localSheetId="7">#REF!</definedName>
    <definedName name="K60G189E1" localSheetId="4">#REF!</definedName>
    <definedName name="K60G189E1" localSheetId="6">#REF!</definedName>
    <definedName name="K60G189E1" localSheetId="9">#REF!</definedName>
    <definedName name="K60G189E1" localSheetId="5">#REF!</definedName>
    <definedName name="K60G189E1" localSheetId="8">#REF!</definedName>
    <definedName name="K60G189E1" localSheetId="3">#REF!</definedName>
    <definedName name="K60G189E1" localSheetId="2">#REF!</definedName>
    <definedName name="K60G189E1">#REF!</definedName>
    <definedName name="K60G19090" localSheetId="13">#REF!</definedName>
    <definedName name="K60G19090" localSheetId="10">#REF!</definedName>
    <definedName name="K60G19090" localSheetId="12">#REF!</definedName>
    <definedName name="K60G19090" localSheetId="15">#REF!</definedName>
    <definedName name="K60G19090" localSheetId="11">#REF!</definedName>
    <definedName name="K60G19090" localSheetId="14">#REF!</definedName>
    <definedName name="K60G19090" localSheetId="7">#REF!</definedName>
    <definedName name="K60G19090" localSheetId="4">#REF!</definedName>
    <definedName name="K60G19090" localSheetId="6">#REF!</definedName>
    <definedName name="K60G19090" localSheetId="9">#REF!</definedName>
    <definedName name="K60G19090" localSheetId="5">#REF!</definedName>
    <definedName name="K60G19090" localSheetId="8">#REF!</definedName>
    <definedName name="K60G19090" localSheetId="3">#REF!</definedName>
    <definedName name="K60G19090" localSheetId="2">#REF!</definedName>
    <definedName name="K60G19090">#REF!</definedName>
    <definedName name="K67033080" localSheetId="13">#REF!</definedName>
    <definedName name="K67033080" localSheetId="10">#REF!</definedName>
    <definedName name="K67033080" localSheetId="12">#REF!</definedName>
    <definedName name="K67033080" localSheetId="15">#REF!</definedName>
    <definedName name="K67033080" localSheetId="11">#REF!</definedName>
    <definedName name="K67033080" localSheetId="14">#REF!</definedName>
    <definedName name="K67033080" localSheetId="7">#REF!</definedName>
    <definedName name="K67033080" localSheetId="4">#REF!</definedName>
    <definedName name="K67033080" localSheetId="6">#REF!</definedName>
    <definedName name="K67033080" localSheetId="9">#REF!</definedName>
    <definedName name="K67033080" localSheetId="5">#REF!</definedName>
    <definedName name="K67033080" localSheetId="8">#REF!</definedName>
    <definedName name="K67033080" localSheetId="3">#REF!</definedName>
    <definedName name="K67033080" localSheetId="2">#REF!</definedName>
    <definedName name="K67033080">#REF!</definedName>
    <definedName name="K70115140" localSheetId="13">#REF!</definedName>
    <definedName name="K70115140" localSheetId="10">#REF!</definedName>
    <definedName name="K70115140" localSheetId="12">#REF!</definedName>
    <definedName name="K70115140" localSheetId="15">#REF!</definedName>
    <definedName name="K70115140" localSheetId="11">#REF!</definedName>
    <definedName name="K70115140" localSheetId="14">#REF!</definedName>
    <definedName name="K70115140" localSheetId="7">#REF!</definedName>
    <definedName name="K70115140" localSheetId="4">#REF!</definedName>
    <definedName name="K70115140" localSheetId="6">#REF!</definedName>
    <definedName name="K70115140" localSheetId="9">#REF!</definedName>
    <definedName name="K70115140" localSheetId="5">#REF!</definedName>
    <definedName name="K70115140" localSheetId="8">#REF!</definedName>
    <definedName name="K70115140" localSheetId="3">#REF!</definedName>
    <definedName name="K70115140" localSheetId="2">#REF!</definedName>
    <definedName name="K70115140">#REF!</definedName>
    <definedName name="K75626765" localSheetId="13">#REF!</definedName>
    <definedName name="K75626765" localSheetId="10">#REF!</definedName>
    <definedName name="K75626765" localSheetId="12">#REF!</definedName>
    <definedName name="K75626765" localSheetId="15">#REF!</definedName>
    <definedName name="K75626765" localSheetId="11">#REF!</definedName>
    <definedName name="K75626765" localSheetId="14">#REF!</definedName>
    <definedName name="K75626765" localSheetId="7">#REF!</definedName>
    <definedName name="K75626765" localSheetId="4">#REF!</definedName>
    <definedName name="K75626765" localSheetId="6">#REF!</definedName>
    <definedName name="K75626765" localSheetId="9">#REF!</definedName>
    <definedName name="K75626765" localSheetId="5">#REF!</definedName>
    <definedName name="K75626765" localSheetId="8">#REF!</definedName>
    <definedName name="K75626765" localSheetId="3">#REF!</definedName>
    <definedName name="K75626765" localSheetId="2">#REF!</definedName>
    <definedName name="K75626765">#REF!</definedName>
    <definedName name="K85166510A" localSheetId="13">#REF!</definedName>
    <definedName name="K85166510A" localSheetId="10">#REF!</definedName>
    <definedName name="K85166510A" localSheetId="12">#REF!</definedName>
    <definedName name="K85166510A" localSheetId="15">#REF!</definedName>
    <definedName name="K85166510A" localSheetId="11">#REF!</definedName>
    <definedName name="K85166510A" localSheetId="14">#REF!</definedName>
    <definedName name="K85166510A" localSheetId="7">#REF!</definedName>
    <definedName name="K85166510A" localSheetId="4">#REF!</definedName>
    <definedName name="K85166510A" localSheetId="6">#REF!</definedName>
    <definedName name="K85166510A" localSheetId="9">#REF!</definedName>
    <definedName name="K85166510A" localSheetId="5">#REF!</definedName>
    <definedName name="K85166510A" localSheetId="8">#REF!</definedName>
    <definedName name="K85166510A" localSheetId="3">#REF!</definedName>
    <definedName name="K85166510A" localSheetId="2">#REF!</definedName>
    <definedName name="K85166510A">#REF!</definedName>
    <definedName name="K86427200" localSheetId="13">#REF!</definedName>
    <definedName name="K86427200" localSheetId="10">#REF!</definedName>
    <definedName name="K86427200" localSheetId="12">#REF!</definedName>
    <definedName name="K86427200" localSheetId="15">#REF!</definedName>
    <definedName name="K86427200" localSheetId="11">#REF!</definedName>
    <definedName name="K86427200" localSheetId="14">#REF!</definedName>
    <definedName name="K86427200" localSheetId="7">#REF!</definedName>
    <definedName name="K86427200" localSheetId="4">#REF!</definedName>
    <definedName name="K86427200" localSheetId="6">#REF!</definedName>
    <definedName name="K86427200" localSheetId="9">#REF!</definedName>
    <definedName name="K86427200" localSheetId="5">#REF!</definedName>
    <definedName name="K86427200" localSheetId="8">#REF!</definedName>
    <definedName name="K86427200" localSheetId="3">#REF!</definedName>
    <definedName name="K86427200" localSheetId="2">#REF!</definedName>
    <definedName name="K86427200">#REF!</definedName>
    <definedName name="K88713600" localSheetId="13">#REF!</definedName>
    <definedName name="K88713600" localSheetId="10">#REF!</definedName>
    <definedName name="K88713600" localSheetId="12">#REF!</definedName>
    <definedName name="K88713600" localSheetId="15">#REF!</definedName>
    <definedName name="K88713600" localSheetId="11">#REF!</definedName>
    <definedName name="K88713600" localSheetId="14">#REF!</definedName>
    <definedName name="K88713600" localSheetId="7">#REF!</definedName>
    <definedName name="K88713600" localSheetId="4">#REF!</definedName>
    <definedName name="K88713600" localSheetId="6">#REF!</definedName>
    <definedName name="K88713600" localSheetId="9">#REF!</definedName>
    <definedName name="K88713600" localSheetId="5">#REF!</definedName>
    <definedName name="K88713600" localSheetId="8">#REF!</definedName>
    <definedName name="K88713600" localSheetId="3">#REF!</definedName>
    <definedName name="K88713600" localSheetId="2">#REF!</definedName>
    <definedName name="K88713600">#REF!</definedName>
    <definedName name="K90012700" localSheetId="13">#REF!</definedName>
    <definedName name="K90012700" localSheetId="10">#REF!</definedName>
    <definedName name="K90012700" localSheetId="12">#REF!</definedName>
    <definedName name="K90012700" localSheetId="15">#REF!</definedName>
    <definedName name="K90012700" localSheetId="11">#REF!</definedName>
    <definedName name="K90012700" localSheetId="14">#REF!</definedName>
    <definedName name="K90012700" localSheetId="7">#REF!</definedName>
    <definedName name="K90012700" localSheetId="4">#REF!</definedName>
    <definedName name="K90012700" localSheetId="6">#REF!</definedName>
    <definedName name="K90012700" localSheetId="9">#REF!</definedName>
    <definedName name="K90012700" localSheetId="5">#REF!</definedName>
    <definedName name="K90012700" localSheetId="8">#REF!</definedName>
    <definedName name="K90012700" localSheetId="3">#REF!</definedName>
    <definedName name="K90012700" localSheetId="2">#REF!</definedName>
    <definedName name="K90012700">#REF!</definedName>
    <definedName name="K90028111" localSheetId="13">#REF!</definedName>
    <definedName name="K90028111" localSheetId="10">#REF!</definedName>
    <definedName name="K90028111" localSheetId="12">#REF!</definedName>
    <definedName name="K90028111" localSheetId="15">#REF!</definedName>
    <definedName name="K90028111" localSheetId="11">#REF!</definedName>
    <definedName name="K90028111" localSheetId="14">#REF!</definedName>
    <definedName name="K90028111" localSheetId="7">#REF!</definedName>
    <definedName name="K90028111" localSheetId="4">#REF!</definedName>
    <definedName name="K90028111" localSheetId="6">#REF!</definedName>
    <definedName name="K90028111" localSheetId="9">#REF!</definedName>
    <definedName name="K90028111" localSheetId="5">#REF!</definedName>
    <definedName name="K90028111" localSheetId="8">#REF!</definedName>
    <definedName name="K90028111" localSheetId="3">#REF!</definedName>
    <definedName name="K90028111" localSheetId="2">#REF!</definedName>
    <definedName name="K90028111">#REF!</definedName>
    <definedName name="K91E13215" localSheetId="13">#REF!</definedName>
    <definedName name="K91E13215" localSheetId="10">#REF!</definedName>
    <definedName name="K91E13215" localSheetId="12">#REF!</definedName>
    <definedName name="K91E13215" localSheetId="15">#REF!</definedName>
    <definedName name="K91E13215" localSheetId="11">#REF!</definedName>
    <definedName name="K91E13215" localSheetId="14">#REF!</definedName>
    <definedName name="K91E13215" localSheetId="7">#REF!</definedName>
    <definedName name="K91E13215" localSheetId="4">#REF!</definedName>
    <definedName name="K91E13215" localSheetId="6">#REF!</definedName>
    <definedName name="K91E13215" localSheetId="9">#REF!</definedName>
    <definedName name="K91E13215" localSheetId="5">#REF!</definedName>
    <definedName name="K91E13215" localSheetId="8">#REF!</definedName>
    <definedName name="K91E13215" localSheetId="3">#REF!</definedName>
    <definedName name="K91E13215" localSheetId="2">#REF!</definedName>
    <definedName name="K91E13215">#REF!</definedName>
    <definedName name="K91E18861A" localSheetId="13">#REF!</definedName>
    <definedName name="K91E18861A" localSheetId="10">#REF!</definedName>
    <definedName name="K91E18861A" localSheetId="12">#REF!</definedName>
    <definedName name="K91E18861A" localSheetId="15">#REF!</definedName>
    <definedName name="K91E18861A" localSheetId="11">#REF!</definedName>
    <definedName name="K91E18861A" localSheetId="14">#REF!</definedName>
    <definedName name="K91E18861A" localSheetId="7">#REF!</definedName>
    <definedName name="K91E18861A" localSheetId="4">#REF!</definedName>
    <definedName name="K91E18861A" localSheetId="6">#REF!</definedName>
    <definedName name="K91E18861A" localSheetId="9">#REF!</definedName>
    <definedName name="K91E18861A" localSheetId="5">#REF!</definedName>
    <definedName name="K91E18861A" localSheetId="8">#REF!</definedName>
    <definedName name="K91E18861A" localSheetId="3">#REF!</definedName>
    <definedName name="K91E18861A" localSheetId="2">#REF!</definedName>
    <definedName name="K91E18861A">#REF!</definedName>
    <definedName name="K91E18880" localSheetId="13">#REF!</definedName>
    <definedName name="K91E18880" localSheetId="10">#REF!</definedName>
    <definedName name="K91E18880" localSheetId="12">#REF!</definedName>
    <definedName name="K91E18880" localSheetId="15">#REF!</definedName>
    <definedName name="K91E18880" localSheetId="11">#REF!</definedName>
    <definedName name="K91E18880" localSheetId="14">#REF!</definedName>
    <definedName name="K91E18880" localSheetId="7">#REF!</definedName>
    <definedName name="K91E18880" localSheetId="4">#REF!</definedName>
    <definedName name="K91E18880" localSheetId="6">#REF!</definedName>
    <definedName name="K91E18880" localSheetId="9">#REF!</definedName>
    <definedName name="K91E18880" localSheetId="5">#REF!</definedName>
    <definedName name="K91E18880" localSheetId="8">#REF!</definedName>
    <definedName name="K91E18880" localSheetId="3">#REF!</definedName>
    <definedName name="K91E18880" localSheetId="2">#REF!</definedName>
    <definedName name="K91E18880">#REF!</definedName>
    <definedName name="K91E189E1" localSheetId="13">#REF!</definedName>
    <definedName name="K91E189E1" localSheetId="10">#REF!</definedName>
    <definedName name="K91E189E1" localSheetId="12">#REF!</definedName>
    <definedName name="K91E189E1" localSheetId="15">#REF!</definedName>
    <definedName name="K91E189E1" localSheetId="11">#REF!</definedName>
    <definedName name="K91E189E1" localSheetId="14">#REF!</definedName>
    <definedName name="K91E189E1" localSheetId="7">#REF!</definedName>
    <definedName name="K91E189E1" localSheetId="4">#REF!</definedName>
    <definedName name="K91E189E1" localSheetId="6">#REF!</definedName>
    <definedName name="K91E189E1" localSheetId="9">#REF!</definedName>
    <definedName name="K91E189E1" localSheetId="5">#REF!</definedName>
    <definedName name="K91E189E1" localSheetId="8">#REF!</definedName>
    <definedName name="K91E189E1" localSheetId="3">#REF!</definedName>
    <definedName name="K91E189E1" localSheetId="2">#REF!</definedName>
    <definedName name="K91E189E1">#REF!</definedName>
    <definedName name="K91E19090" localSheetId="13">#REF!</definedName>
    <definedName name="K91E19090" localSheetId="10">#REF!</definedName>
    <definedName name="K91E19090" localSheetId="12">#REF!</definedName>
    <definedName name="K91E19090" localSheetId="15">#REF!</definedName>
    <definedName name="K91E19090" localSheetId="11">#REF!</definedName>
    <definedName name="K91E19090" localSheetId="14">#REF!</definedName>
    <definedName name="K91E19090" localSheetId="7">#REF!</definedName>
    <definedName name="K91E19090" localSheetId="4">#REF!</definedName>
    <definedName name="K91E19090" localSheetId="6">#REF!</definedName>
    <definedName name="K91E19090" localSheetId="9">#REF!</definedName>
    <definedName name="K91E19090" localSheetId="5">#REF!</definedName>
    <definedName name="K91E19090" localSheetId="8">#REF!</definedName>
    <definedName name="K91E19090" localSheetId="3">#REF!</definedName>
    <definedName name="K91E19090" localSheetId="2">#REF!</definedName>
    <definedName name="K91E19090">#REF!</definedName>
    <definedName name="K91E20660" localSheetId="13">#REF!</definedName>
    <definedName name="K91E20660" localSheetId="10">#REF!</definedName>
    <definedName name="K91E20660" localSheetId="12">#REF!</definedName>
    <definedName name="K91E20660" localSheetId="15">#REF!</definedName>
    <definedName name="K91E20660" localSheetId="11">#REF!</definedName>
    <definedName name="K91E20660" localSheetId="14">#REF!</definedName>
    <definedName name="K91E20660" localSheetId="7">#REF!</definedName>
    <definedName name="K91E20660" localSheetId="4">#REF!</definedName>
    <definedName name="K91E20660" localSheetId="6">#REF!</definedName>
    <definedName name="K91E20660" localSheetId="9">#REF!</definedName>
    <definedName name="K91E20660" localSheetId="5">#REF!</definedName>
    <definedName name="K91E20660" localSheetId="8">#REF!</definedName>
    <definedName name="K91E20660" localSheetId="3">#REF!</definedName>
    <definedName name="K91E20660" localSheetId="2">#REF!</definedName>
    <definedName name="K91E20660">#REF!</definedName>
    <definedName name="K93418741A" localSheetId="13">#REF!</definedName>
    <definedName name="K93418741A" localSheetId="10">#REF!</definedName>
    <definedName name="K93418741A" localSheetId="12">#REF!</definedName>
    <definedName name="K93418741A" localSheetId="15">#REF!</definedName>
    <definedName name="K93418741A" localSheetId="11">#REF!</definedName>
    <definedName name="K93418741A" localSheetId="14">#REF!</definedName>
    <definedName name="K93418741A" localSheetId="7">#REF!</definedName>
    <definedName name="K93418741A" localSheetId="4">#REF!</definedName>
    <definedName name="K93418741A" localSheetId="6">#REF!</definedName>
    <definedName name="K93418741A" localSheetId="9">#REF!</definedName>
    <definedName name="K93418741A" localSheetId="5">#REF!</definedName>
    <definedName name="K93418741A" localSheetId="8">#REF!</definedName>
    <definedName name="K93418741A" localSheetId="3">#REF!</definedName>
    <definedName name="K93418741A" localSheetId="2">#REF!</definedName>
    <definedName name="K93418741A">#REF!</definedName>
    <definedName name="K93713280" localSheetId="13">#REF!</definedName>
    <definedName name="K93713280" localSheetId="10">#REF!</definedName>
    <definedName name="K93713280" localSheetId="12">#REF!</definedName>
    <definedName name="K93713280" localSheetId="15">#REF!</definedName>
    <definedName name="K93713280" localSheetId="11">#REF!</definedName>
    <definedName name="K93713280" localSheetId="14">#REF!</definedName>
    <definedName name="K93713280" localSheetId="7">#REF!</definedName>
    <definedName name="K93713280" localSheetId="4">#REF!</definedName>
    <definedName name="K93713280" localSheetId="6">#REF!</definedName>
    <definedName name="K93713280" localSheetId="9">#REF!</definedName>
    <definedName name="K93713280" localSheetId="5">#REF!</definedName>
    <definedName name="K93713280" localSheetId="8">#REF!</definedName>
    <definedName name="K93713280" localSheetId="3">#REF!</definedName>
    <definedName name="K93713280" localSheetId="2">#REF!</definedName>
    <definedName name="K93713280">#REF!</definedName>
    <definedName name="K95018211" localSheetId="13">#REF!</definedName>
    <definedName name="K95018211" localSheetId="10">#REF!</definedName>
    <definedName name="K95018211" localSheetId="12">#REF!</definedName>
    <definedName name="K95018211" localSheetId="15">#REF!</definedName>
    <definedName name="K95018211" localSheetId="11">#REF!</definedName>
    <definedName name="K95018211" localSheetId="14">#REF!</definedName>
    <definedName name="K95018211" localSheetId="7">#REF!</definedName>
    <definedName name="K95018211" localSheetId="4">#REF!</definedName>
    <definedName name="K95018211" localSheetId="6">#REF!</definedName>
    <definedName name="K95018211" localSheetId="9">#REF!</definedName>
    <definedName name="K95018211" localSheetId="5">#REF!</definedName>
    <definedName name="K95018211" localSheetId="8">#REF!</definedName>
    <definedName name="K95018211" localSheetId="3">#REF!</definedName>
    <definedName name="K95018211" localSheetId="2">#REF!</definedName>
    <definedName name="K95018211">#REF!</definedName>
    <definedName name="K95118741" localSheetId="13">#REF!</definedName>
    <definedName name="K95118741" localSheetId="10">#REF!</definedName>
    <definedName name="K95118741" localSheetId="12">#REF!</definedName>
    <definedName name="K95118741" localSheetId="15">#REF!</definedName>
    <definedName name="K95118741" localSheetId="11">#REF!</definedName>
    <definedName name="K95118741" localSheetId="14">#REF!</definedName>
    <definedName name="K95118741" localSheetId="7">#REF!</definedName>
    <definedName name="K95118741" localSheetId="4">#REF!</definedName>
    <definedName name="K95118741" localSheetId="6">#REF!</definedName>
    <definedName name="K95118741" localSheetId="9">#REF!</definedName>
    <definedName name="K95118741" localSheetId="5">#REF!</definedName>
    <definedName name="K95118741" localSheetId="8">#REF!</definedName>
    <definedName name="K95118741" localSheetId="3">#REF!</definedName>
    <definedName name="K95118741" localSheetId="2">#REF!</definedName>
    <definedName name="K95118741">#REF!</definedName>
    <definedName name="K95A25070" localSheetId="13">#REF!</definedName>
    <definedName name="K95A25070" localSheetId="10">#REF!</definedName>
    <definedName name="K95A25070" localSheetId="12">#REF!</definedName>
    <definedName name="K95A25070" localSheetId="15">#REF!</definedName>
    <definedName name="K95A25070" localSheetId="11">#REF!</definedName>
    <definedName name="K95A25070" localSheetId="14">#REF!</definedName>
    <definedName name="K95A25070" localSheetId="7">#REF!</definedName>
    <definedName name="K95A25070" localSheetId="4">#REF!</definedName>
    <definedName name="K95A25070" localSheetId="6">#REF!</definedName>
    <definedName name="K95A25070" localSheetId="9">#REF!</definedName>
    <definedName name="K95A25070" localSheetId="5">#REF!</definedName>
    <definedName name="K95A25070" localSheetId="8">#REF!</definedName>
    <definedName name="K95A25070" localSheetId="3">#REF!</definedName>
    <definedName name="K95A25070" localSheetId="2">#REF!</definedName>
    <definedName name="K95A25070">#REF!</definedName>
    <definedName name="K95A26151" localSheetId="13">#REF!</definedName>
    <definedName name="K95A26151" localSheetId="10">#REF!</definedName>
    <definedName name="K95A26151" localSheetId="12">#REF!</definedName>
    <definedName name="K95A26151" localSheetId="15">#REF!</definedName>
    <definedName name="K95A26151" localSheetId="11">#REF!</definedName>
    <definedName name="K95A26151" localSheetId="14">#REF!</definedName>
    <definedName name="K95A26151" localSheetId="7">#REF!</definedName>
    <definedName name="K95A26151" localSheetId="4">#REF!</definedName>
    <definedName name="K95A26151" localSheetId="6">#REF!</definedName>
    <definedName name="K95A26151" localSheetId="9">#REF!</definedName>
    <definedName name="K95A26151" localSheetId="5">#REF!</definedName>
    <definedName name="K95A26151" localSheetId="8">#REF!</definedName>
    <definedName name="K95A26151" localSheetId="3">#REF!</definedName>
    <definedName name="K95A26151" localSheetId="2">#REF!</definedName>
    <definedName name="K95A26151">#REF!</definedName>
    <definedName name="K95A33150" localSheetId="13">#REF!</definedName>
    <definedName name="K95A33150" localSheetId="10">#REF!</definedName>
    <definedName name="K95A33150" localSheetId="12">#REF!</definedName>
    <definedName name="K95A33150" localSheetId="15">#REF!</definedName>
    <definedName name="K95A33150" localSheetId="11">#REF!</definedName>
    <definedName name="K95A33150" localSheetId="14">#REF!</definedName>
    <definedName name="K95A33150" localSheetId="7">#REF!</definedName>
    <definedName name="K95A33150" localSheetId="4">#REF!</definedName>
    <definedName name="K95A33150" localSheetId="6">#REF!</definedName>
    <definedName name="K95A33150" localSheetId="9">#REF!</definedName>
    <definedName name="K95A33150" localSheetId="5">#REF!</definedName>
    <definedName name="K95A33150" localSheetId="8">#REF!</definedName>
    <definedName name="K95A33150" localSheetId="3">#REF!</definedName>
    <definedName name="K95A33150" localSheetId="2">#REF!</definedName>
    <definedName name="K95A33150">#REF!</definedName>
    <definedName name="K95A43701C" localSheetId="13">#REF!</definedName>
    <definedName name="K95A43701C" localSheetId="10">#REF!</definedName>
    <definedName name="K95A43701C" localSheetId="12">#REF!</definedName>
    <definedName name="K95A43701C" localSheetId="15">#REF!</definedName>
    <definedName name="K95A43701C" localSheetId="11">#REF!</definedName>
    <definedName name="K95A43701C" localSheetId="14">#REF!</definedName>
    <definedName name="K95A43701C" localSheetId="7">#REF!</definedName>
    <definedName name="K95A43701C" localSheetId="4">#REF!</definedName>
    <definedName name="K95A43701C" localSheetId="6">#REF!</definedName>
    <definedName name="K95A43701C" localSheetId="9">#REF!</definedName>
    <definedName name="K95A43701C" localSheetId="5">#REF!</definedName>
    <definedName name="K95A43701C" localSheetId="8">#REF!</definedName>
    <definedName name="K95A43701C" localSheetId="3">#REF!</definedName>
    <definedName name="K95A43701C" localSheetId="2">#REF!</definedName>
    <definedName name="K95A43701C">#REF!</definedName>
    <definedName name="K95A43711A" localSheetId="13">#REF!</definedName>
    <definedName name="K95A43711A" localSheetId="10">#REF!</definedName>
    <definedName name="K95A43711A" localSheetId="12">#REF!</definedName>
    <definedName name="K95A43711A" localSheetId="15">#REF!</definedName>
    <definedName name="K95A43711A" localSheetId="11">#REF!</definedName>
    <definedName name="K95A43711A" localSheetId="14">#REF!</definedName>
    <definedName name="K95A43711A" localSheetId="7">#REF!</definedName>
    <definedName name="K95A43711A" localSheetId="4">#REF!</definedName>
    <definedName name="K95A43711A" localSheetId="6">#REF!</definedName>
    <definedName name="K95A43711A" localSheetId="9">#REF!</definedName>
    <definedName name="K95A43711A" localSheetId="5">#REF!</definedName>
    <definedName name="K95A43711A" localSheetId="8">#REF!</definedName>
    <definedName name="K95A43711A" localSheetId="3">#REF!</definedName>
    <definedName name="K95A43711A" localSheetId="2">#REF!</definedName>
    <definedName name="K95A43711A">#REF!</definedName>
    <definedName name="K95A43731C" localSheetId="13">#REF!</definedName>
    <definedName name="K95A43731C" localSheetId="10">#REF!</definedName>
    <definedName name="K95A43731C" localSheetId="12">#REF!</definedName>
    <definedName name="K95A43731C" localSheetId="15">#REF!</definedName>
    <definedName name="K95A43731C" localSheetId="11">#REF!</definedName>
    <definedName name="K95A43731C" localSheetId="14">#REF!</definedName>
    <definedName name="K95A43731C" localSheetId="7">#REF!</definedName>
    <definedName name="K95A43731C" localSheetId="4">#REF!</definedName>
    <definedName name="K95A43731C" localSheetId="6">#REF!</definedName>
    <definedName name="K95A43731C" localSheetId="9">#REF!</definedName>
    <definedName name="K95A43731C" localSheetId="5">#REF!</definedName>
    <definedName name="K95A43731C" localSheetId="8">#REF!</definedName>
    <definedName name="K95A43731C" localSheetId="3">#REF!</definedName>
    <definedName name="K95A43731C" localSheetId="2">#REF!</definedName>
    <definedName name="K95A43731C">#REF!</definedName>
    <definedName name="K95A58560" localSheetId="13">#REF!</definedName>
    <definedName name="K95A58560" localSheetId="10">#REF!</definedName>
    <definedName name="K95A58560" localSheetId="12">#REF!</definedName>
    <definedName name="K95A58560" localSheetId="15">#REF!</definedName>
    <definedName name="K95A58560" localSheetId="11">#REF!</definedName>
    <definedName name="K95A58560" localSheetId="14">#REF!</definedName>
    <definedName name="K95A58560" localSheetId="7">#REF!</definedName>
    <definedName name="K95A58560" localSheetId="4">#REF!</definedName>
    <definedName name="K95A58560" localSheetId="6">#REF!</definedName>
    <definedName name="K95A58560" localSheetId="9">#REF!</definedName>
    <definedName name="K95A58560" localSheetId="5">#REF!</definedName>
    <definedName name="K95A58560" localSheetId="8">#REF!</definedName>
    <definedName name="K95A58560" localSheetId="3">#REF!</definedName>
    <definedName name="K95A58560" localSheetId="2">#REF!</definedName>
    <definedName name="K95A58560">#REF!</definedName>
    <definedName name="K95A669G0B" localSheetId="13">#REF!</definedName>
    <definedName name="K95A669G0B" localSheetId="10">#REF!</definedName>
    <definedName name="K95A669G0B" localSheetId="12">#REF!</definedName>
    <definedName name="K95A669G0B" localSheetId="15">#REF!</definedName>
    <definedName name="K95A669G0B" localSheetId="11">#REF!</definedName>
    <definedName name="K95A669G0B" localSheetId="14">#REF!</definedName>
    <definedName name="K95A669G0B" localSheetId="7">#REF!</definedName>
    <definedName name="K95A669G0B" localSheetId="4">#REF!</definedName>
    <definedName name="K95A669G0B" localSheetId="6">#REF!</definedName>
    <definedName name="K95A669G0B" localSheetId="9">#REF!</definedName>
    <definedName name="K95A669G0B" localSheetId="5">#REF!</definedName>
    <definedName name="K95A669G0B" localSheetId="8">#REF!</definedName>
    <definedName name="K95A669G0B" localSheetId="3">#REF!</definedName>
    <definedName name="K95A669G0B" localSheetId="2">#REF!</definedName>
    <definedName name="K95A669G0B">#REF!</definedName>
    <definedName name="K95A677F0" localSheetId="13">#REF!</definedName>
    <definedName name="K95A677F0" localSheetId="10">#REF!</definedName>
    <definedName name="K95A677F0" localSheetId="12">#REF!</definedName>
    <definedName name="K95A677F0" localSheetId="15">#REF!</definedName>
    <definedName name="K95A677F0" localSheetId="11">#REF!</definedName>
    <definedName name="K95A677F0" localSheetId="14">#REF!</definedName>
    <definedName name="K95A677F0" localSheetId="7">#REF!</definedName>
    <definedName name="K95A677F0" localSheetId="4">#REF!</definedName>
    <definedName name="K95A677F0" localSheetId="6">#REF!</definedName>
    <definedName name="K95A677F0" localSheetId="9">#REF!</definedName>
    <definedName name="K95A677F0" localSheetId="5">#REF!</definedName>
    <definedName name="K95A677F0" localSheetId="8">#REF!</definedName>
    <definedName name="K95A677F0" localSheetId="3">#REF!</definedName>
    <definedName name="K95A677F0" localSheetId="2">#REF!</definedName>
    <definedName name="K95A677F0">#REF!</definedName>
    <definedName name="K95B12100" localSheetId="13">#REF!</definedName>
    <definedName name="K95B12100" localSheetId="10">#REF!</definedName>
    <definedName name="K95B12100" localSheetId="12">#REF!</definedName>
    <definedName name="K95B12100" localSheetId="15">#REF!</definedName>
    <definedName name="K95B12100" localSheetId="11">#REF!</definedName>
    <definedName name="K95B12100" localSheetId="14">#REF!</definedName>
    <definedName name="K95B12100" localSheetId="7">#REF!</definedName>
    <definedName name="K95B12100" localSheetId="4">#REF!</definedName>
    <definedName name="K95B12100" localSheetId="6">#REF!</definedName>
    <definedName name="K95B12100" localSheetId="9">#REF!</definedName>
    <definedName name="K95B12100" localSheetId="5">#REF!</definedName>
    <definedName name="K95B12100" localSheetId="8">#REF!</definedName>
    <definedName name="K95B12100" localSheetId="3">#REF!</definedName>
    <definedName name="K95B12100" localSheetId="2">#REF!</definedName>
    <definedName name="K95B12100">#REF!</definedName>
    <definedName name="K95B13215" localSheetId="13">#REF!</definedName>
    <definedName name="K95B13215" localSheetId="10">#REF!</definedName>
    <definedName name="K95B13215" localSheetId="12">#REF!</definedName>
    <definedName name="K95B13215" localSheetId="15">#REF!</definedName>
    <definedName name="K95B13215" localSheetId="11">#REF!</definedName>
    <definedName name="K95B13215" localSheetId="14">#REF!</definedName>
    <definedName name="K95B13215" localSheetId="7">#REF!</definedName>
    <definedName name="K95B13215" localSheetId="4">#REF!</definedName>
    <definedName name="K95B13215" localSheetId="6">#REF!</definedName>
    <definedName name="K95B13215" localSheetId="9">#REF!</definedName>
    <definedName name="K95B13215" localSheetId="5">#REF!</definedName>
    <definedName name="K95B13215" localSheetId="8">#REF!</definedName>
    <definedName name="K95B13215" localSheetId="3">#REF!</definedName>
    <definedName name="K95B13215" localSheetId="2">#REF!</definedName>
    <definedName name="K95B13215">#REF!</definedName>
    <definedName name="K95B13250" localSheetId="13">#REF!</definedName>
    <definedName name="K95B13250" localSheetId="10">#REF!</definedName>
    <definedName name="K95B13250" localSheetId="12">#REF!</definedName>
    <definedName name="K95B13250" localSheetId="15">#REF!</definedName>
    <definedName name="K95B13250" localSheetId="11">#REF!</definedName>
    <definedName name="K95B13250" localSheetId="14">#REF!</definedName>
    <definedName name="K95B13250" localSheetId="7">#REF!</definedName>
    <definedName name="K95B13250" localSheetId="4">#REF!</definedName>
    <definedName name="K95B13250" localSheetId="6">#REF!</definedName>
    <definedName name="K95B13250" localSheetId="9">#REF!</definedName>
    <definedName name="K95B13250" localSheetId="5">#REF!</definedName>
    <definedName name="K95B13250" localSheetId="8">#REF!</definedName>
    <definedName name="K95B13250" localSheetId="3">#REF!</definedName>
    <definedName name="K95B13250" localSheetId="2">#REF!</definedName>
    <definedName name="K95B13250">#REF!</definedName>
    <definedName name="K95B18200" localSheetId="13">#REF!</definedName>
    <definedName name="K95B18200" localSheetId="10">#REF!</definedName>
    <definedName name="K95B18200" localSheetId="12">#REF!</definedName>
    <definedName name="K95B18200" localSheetId="15">#REF!</definedName>
    <definedName name="K95B18200" localSheetId="11">#REF!</definedName>
    <definedName name="K95B18200" localSheetId="14">#REF!</definedName>
    <definedName name="K95B18200" localSheetId="7">#REF!</definedName>
    <definedName name="K95B18200" localSheetId="4">#REF!</definedName>
    <definedName name="K95B18200" localSheetId="6">#REF!</definedName>
    <definedName name="K95B18200" localSheetId="9">#REF!</definedName>
    <definedName name="K95B18200" localSheetId="5">#REF!</definedName>
    <definedName name="K95B18200" localSheetId="8">#REF!</definedName>
    <definedName name="K95B18200" localSheetId="3">#REF!</definedName>
    <definedName name="K95B18200" localSheetId="2">#REF!</definedName>
    <definedName name="K95B18200">#REF!</definedName>
    <definedName name="K95B18741" localSheetId="13">#REF!</definedName>
    <definedName name="K95B18741" localSheetId="10">#REF!</definedName>
    <definedName name="K95B18741" localSheetId="12">#REF!</definedName>
    <definedName name="K95B18741" localSheetId="15">#REF!</definedName>
    <definedName name="K95B18741" localSheetId="11">#REF!</definedName>
    <definedName name="K95B18741" localSheetId="14">#REF!</definedName>
    <definedName name="K95B18741" localSheetId="7">#REF!</definedName>
    <definedName name="K95B18741" localSheetId="4">#REF!</definedName>
    <definedName name="K95B18741" localSheetId="6">#REF!</definedName>
    <definedName name="K95B18741" localSheetId="9">#REF!</definedName>
    <definedName name="K95B18741" localSheetId="5">#REF!</definedName>
    <definedName name="K95B18741" localSheetId="8">#REF!</definedName>
    <definedName name="K95B18741" localSheetId="3">#REF!</definedName>
    <definedName name="K95B18741" localSheetId="2">#REF!</definedName>
    <definedName name="K95B18741">#REF!</definedName>
    <definedName name="K95B18861" localSheetId="13">#REF!</definedName>
    <definedName name="K95B18861" localSheetId="10">#REF!</definedName>
    <definedName name="K95B18861" localSheetId="12">#REF!</definedName>
    <definedName name="K95B18861" localSheetId="15">#REF!</definedName>
    <definedName name="K95B18861" localSheetId="11">#REF!</definedName>
    <definedName name="K95B18861" localSheetId="14">#REF!</definedName>
    <definedName name="K95B18861" localSheetId="7">#REF!</definedName>
    <definedName name="K95B18861" localSheetId="4">#REF!</definedName>
    <definedName name="K95B18861" localSheetId="6">#REF!</definedName>
    <definedName name="K95B18861" localSheetId="9">#REF!</definedName>
    <definedName name="K95B18861" localSheetId="5">#REF!</definedName>
    <definedName name="K95B18861" localSheetId="8">#REF!</definedName>
    <definedName name="K95B18861" localSheetId="3">#REF!</definedName>
    <definedName name="K95B18861" localSheetId="2">#REF!</definedName>
    <definedName name="K95B18861">#REF!</definedName>
    <definedName name="K95B18880A" localSheetId="13">#REF!</definedName>
    <definedName name="K95B18880A" localSheetId="10">#REF!</definedName>
    <definedName name="K95B18880A" localSheetId="12">#REF!</definedName>
    <definedName name="K95B18880A" localSheetId="15">#REF!</definedName>
    <definedName name="K95B18880A" localSheetId="11">#REF!</definedName>
    <definedName name="K95B18880A" localSheetId="14">#REF!</definedName>
    <definedName name="K95B18880A" localSheetId="7">#REF!</definedName>
    <definedName name="K95B18880A" localSheetId="4">#REF!</definedName>
    <definedName name="K95B18880A" localSheetId="6">#REF!</definedName>
    <definedName name="K95B18880A" localSheetId="9">#REF!</definedName>
    <definedName name="K95B18880A" localSheetId="5">#REF!</definedName>
    <definedName name="K95B18880A" localSheetId="8">#REF!</definedName>
    <definedName name="K95B18880A" localSheetId="3">#REF!</definedName>
    <definedName name="K95B18880A" localSheetId="2">#REF!</definedName>
    <definedName name="K95B18880A">#REF!</definedName>
    <definedName name="K95B18911" localSheetId="13">#REF!</definedName>
    <definedName name="K95B18911" localSheetId="10">#REF!</definedName>
    <definedName name="K95B18911" localSheetId="12">#REF!</definedName>
    <definedName name="K95B18911" localSheetId="15">#REF!</definedName>
    <definedName name="K95B18911" localSheetId="11">#REF!</definedName>
    <definedName name="K95B18911" localSheetId="14">#REF!</definedName>
    <definedName name="K95B18911" localSheetId="7">#REF!</definedName>
    <definedName name="K95B18911" localSheetId="4">#REF!</definedName>
    <definedName name="K95B18911" localSheetId="6">#REF!</definedName>
    <definedName name="K95B18911" localSheetId="9">#REF!</definedName>
    <definedName name="K95B18911" localSheetId="5">#REF!</definedName>
    <definedName name="K95B18911" localSheetId="8">#REF!</definedName>
    <definedName name="K95B18911" localSheetId="3">#REF!</definedName>
    <definedName name="K95B18911" localSheetId="2">#REF!</definedName>
    <definedName name="K95B18911">#REF!</definedName>
    <definedName name="K95B18921" localSheetId="13">#REF!</definedName>
    <definedName name="K95B18921" localSheetId="10">#REF!</definedName>
    <definedName name="K95B18921" localSheetId="12">#REF!</definedName>
    <definedName name="K95B18921" localSheetId="15">#REF!</definedName>
    <definedName name="K95B18921" localSheetId="11">#REF!</definedName>
    <definedName name="K95B18921" localSheetId="14">#REF!</definedName>
    <definedName name="K95B18921" localSheetId="7">#REF!</definedName>
    <definedName name="K95B18921" localSheetId="4">#REF!</definedName>
    <definedName name="K95B18921" localSheetId="6">#REF!</definedName>
    <definedName name="K95B18921" localSheetId="9">#REF!</definedName>
    <definedName name="K95B18921" localSheetId="5">#REF!</definedName>
    <definedName name="K95B18921" localSheetId="8">#REF!</definedName>
    <definedName name="K95B18921" localSheetId="3">#REF!</definedName>
    <definedName name="K95B18921" localSheetId="2">#REF!</definedName>
    <definedName name="K95B18921">#REF!</definedName>
    <definedName name="K95B189E1A" localSheetId="13">#REF!</definedName>
    <definedName name="K95B189E1A" localSheetId="10">#REF!</definedName>
    <definedName name="K95B189E1A" localSheetId="12">#REF!</definedName>
    <definedName name="K95B189E1A" localSheetId="15">#REF!</definedName>
    <definedName name="K95B189E1A" localSheetId="11">#REF!</definedName>
    <definedName name="K95B189E1A" localSheetId="14">#REF!</definedName>
    <definedName name="K95B189E1A" localSheetId="7">#REF!</definedName>
    <definedName name="K95B189E1A" localSheetId="4">#REF!</definedName>
    <definedName name="K95B189E1A" localSheetId="6">#REF!</definedName>
    <definedName name="K95B189E1A" localSheetId="9">#REF!</definedName>
    <definedName name="K95B189E1A" localSheetId="5">#REF!</definedName>
    <definedName name="K95B189E1A" localSheetId="8">#REF!</definedName>
    <definedName name="K95B189E1A" localSheetId="3">#REF!</definedName>
    <definedName name="K95B189E1A" localSheetId="2">#REF!</definedName>
    <definedName name="K95B189E1A">#REF!</definedName>
    <definedName name="K95B19090A" localSheetId="13">#REF!</definedName>
    <definedName name="K95B19090A" localSheetId="10">#REF!</definedName>
    <definedName name="K95B19090A" localSheetId="12">#REF!</definedName>
    <definedName name="K95B19090A" localSheetId="15">#REF!</definedName>
    <definedName name="K95B19090A" localSheetId="11">#REF!</definedName>
    <definedName name="K95B19090A" localSheetId="14">#REF!</definedName>
    <definedName name="K95B19090A" localSheetId="7">#REF!</definedName>
    <definedName name="K95B19090A" localSheetId="4">#REF!</definedName>
    <definedName name="K95B19090A" localSheetId="6">#REF!</definedName>
    <definedName name="K95B19090A" localSheetId="9">#REF!</definedName>
    <definedName name="K95B19090A" localSheetId="5">#REF!</definedName>
    <definedName name="K95B19090A" localSheetId="8">#REF!</definedName>
    <definedName name="K95B19090A" localSheetId="3">#REF!</definedName>
    <definedName name="K95B19090A" localSheetId="2">#REF!</definedName>
    <definedName name="K95B19090A">#REF!</definedName>
    <definedName name="K95B20300" localSheetId="13">#REF!</definedName>
    <definedName name="K95B20300" localSheetId="10">#REF!</definedName>
    <definedName name="K95B20300" localSheetId="12">#REF!</definedName>
    <definedName name="K95B20300" localSheetId="15">#REF!</definedName>
    <definedName name="K95B20300" localSheetId="11">#REF!</definedName>
    <definedName name="K95B20300" localSheetId="14">#REF!</definedName>
    <definedName name="K95B20300" localSheetId="7">#REF!</definedName>
    <definedName name="K95B20300" localSheetId="4">#REF!</definedName>
    <definedName name="K95B20300" localSheetId="6">#REF!</definedName>
    <definedName name="K95B20300" localSheetId="9">#REF!</definedName>
    <definedName name="K95B20300" localSheetId="5">#REF!</definedName>
    <definedName name="K95B20300" localSheetId="8">#REF!</definedName>
    <definedName name="K95B20300" localSheetId="3">#REF!</definedName>
    <definedName name="K95B20300" localSheetId="2">#REF!</definedName>
    <definedName name="K95B20300">#REF!</definedName>
    <definedName name="K95B20660A" localSheetId="13">#REF!</definedName>
    <definedName name="K95B20660A" localSheetId="10">#REF!</definedName>
    <definedName name="K95B20660A" localSheetId="12">#REF!</definedName>
    <definedName name="K95B20660A" localSheetId="15">#REF!</definedName>
    <definedName name="K95B20660A" localSheetId="11">#REF!</definedName>
    <definedName name="K95B20660A" localSheetId="14">#REF!</definedName>
    <definedName name="K95B20660A" localSheetId="7">#REF!</definedName>
    <definedName name="K95B20660A" localSheetId="4">#REF!</definedName>
    <definedName name="K95B20660A" localSheetId="6">#REF!</definedName>
    <definedName name="K95B20660A" localSheetId="9">#REF!</definedName>
    <definedName name="K95B20660A" localSheetId="5">#REF!</definedName>
    <definedName name="K95B20660A" localSheetId="8">#REF!</definedName>
    <definedName name="K95B20660A" localSheetId="3">#REF!</definedName>
    <definedName name="K95B20660A" localSheetId="2">#REF!</definedName>
    <definedName name="K95B20660A">#REF!</definedName>
    <definedName name="K95B28080A" localSheetId="13">#REF!</definedName>
    <definedName name="K95B28080A" localSheetId="10">#REF!</definedName>
    <definedName name="K95B28080A" localSheetId="12">#REF!</definedName>
    <definedName name="K95B28080A" localSheetId="15">#REF!</definedName>
    <definedName name="K95B28080A" localSheetId="11">#REF!</definedName>
    <definedName name="K95B28080A" localSheetId="14">#REF!</definedName>
    <definedName name="K95B28080A" localSheetId="7">#REF!</definedName>
    <definedName name="K95B28080A" localSheetId="4">#REF!</definedName>
    <definedName name="K95B28080A" localSheetId="6">#REF!</definedName>
    <definedName name="K95B28080A" localSheetId="9">#REF!</definedName>
    <definedName name="K95B28080A" localSheetId="5">#REF!</definedName>
    <definedName name="K95B28080A" localSheetId="8">#REF!</definedName>
    <definedName name="K95B28080A" localSheetId="3">#REF!</definedName>
    <definedName name="K95B28080A" localSheetId="2">#REF!</definedName>
    <definedName name="K95B28080A">#REF!</definedName>
    <definedName name="K95B28085" localSheetId="13">#REF!</definedName>
    <definedName name="K95B28085" localSheetId="10">#REF!</definedName>
    <definedName name="K95B28085" localSheetId="12">#REF!</definedName>
    <definedName name="K95B28085" localSheetId="15">#REF!</definedName>
    <definedName name="K95B28085" localSheetId="11">#REF!</definedName>
    <definedName name="K95B28085" localSheetId="14">#REF!</definedName>
    <definedName name="K95B28085" localSheetId="7">#REF!</definedName>
    <definedName name="K95B28085" localSheetId="4">#REF!</definedName>
    <definedName name="K95B28085" localSheetId="6">#REF!</definedName>
    <definedName name="K95B28085" localSheetId="9">#REF!</definedName>
    <definedName name="K95B28085" localSheetId="5">#REF!</definedName>
    <definedName name="K95B28085" localSheetId="8">#REF!</definedName>
    <definedName name="K95B28085" localSheetId="3">#REF!</definedName>
    <definedName name="K95B28085" localSheetId="2">#REF!</definedName>
    <definedName name="K95B28085">#REF!</definedName>
    <definedName name="K95B28088B" localSheetId="13">#REF!</definedName>
    <definedName name="K95B28088B" localSheetId="10">#REF!</definedName>
    <definedName name="K95B28088B" localSheetId="12">#REF!</definedName>
    <definedName name="K95B28088B" localSheetId="15">#REF!</definedName>
    <definedName name="K95B28088B" localSheetId="11">#REF!</definedName>
    <definedName name="K95B28088B" localSheetId="14">#REF!</definedName>
    <definedName name="K95B28088B" localSheetId="7">#REF!</definedName>
    <definedName name="K95B28088B" localSheetId="4">#REF!</definedName>
    <definedName name="K95B28088B" localSheetId="6">#REF!</definedName>
    <definedName name="K95B28088B" localSheetId="9">#REF!</definedName>
    <definedName name="K95B28088B" localSheetId="5">#REF!</definedName>
    <definedName name="K95B28088B" localSheetId="8">#REF!</definedName>
    <definedName name="K95B28088B" localSheetId="3">#REF!</definedName>
    <definedName name="K95B28088B" localSheetId="2">#REF!</definedName>
    <definedName name="K95B28088B">#REF!</definedName>
    <definedName name="K95B2870XD" localSheetId="13">#REF!</definedName>
    <definedName name="K95B2870XD" localSheetId="10">#REF!</definedName>
    <definedName name="K95B2870XD" localSheetId="12">#REF!</definedName>
    <definedName name="K95B2870XD" localSheetId="15">#REF!</definedName>
    <definedName name="K95B2870XD" localSheetId="11">#REF!</definedName>
    <definedName name="K95B2870XD" localSheetId="14">#REF!</definedName>
    <definedName name="K95B2870XD" localSheetId="7">#REF!</definedName>
    <definedName name="K95B2870XD" localSheetId="4">#REF!</definedName>
    <definedName name="K95B2870XD" localSheetId="6">#REF!</definedName>
    <definedName name="K95B2870XD" localSheetId="9">#REF!</definedName>
    <definedName name="K95B2870XD" localSheetId="5">#REF!</definedName>
    <definedName name="K95B2870XD" localSheetId="8">#REF!</definedName>
    <definedName name="K95B2870XD" localSheetId="3">#REF!</definedName>
    <definedName name="K95B2870XD" localSheetId="2">#REF!</definedName>
    <definedName name="K95B2870XD">#REF!</definedName>
    <definedName name="K95B2890XD" localSheetId="13">#REF!</definedName>
    <definedName name="K95B2890XD" localSheetId="10">#REF!</definedName>
    <definedName name="K95B2890XD" localSheetId="12">#REF!</definedName>
    <definedName name="K95B2890XD" localSheetId="15">#REF!</definedName>
    <definedName name="K95B2890XD" localSheetId="11">#REF!</definedName>
    <definedName name="K95B2890XD" localSheetId="14">#REF!</definedName>
    <definedName name="K95B2890XD" localSheetId="7">#REF!</definedName>
    <definedName name="K95B2890XD" localSheetId="4">#REF!</definedName>
    <definedName name="K95B2890XD" localSheetId="6">#REF!</definedName>
    <definedName name="K95B2890XD" localSheetId="9">#REF!</definedName>
    <definedName name="K95B2890XD" localSheetId="5">#REF!</definedName>
    <definedName name="K95B2890XD" localSheetId="8">#REF!</definedName>
    <definedName name="K95B2890XD" localSheetId="3">#REF!</definedName>
    <definedName name="K95B2890XD" localSheetId="2">#REF!</definedName>
    <definedName name="K95B2890XD">#REF!</definedName>
    <definedName name="K95B34080A" localSheetId="13">#REF!</definedName>
    <definedName name="K95B34080A" localSheetId="10">#REF!</definedName>
    <definedName name="K95B34080A" localSheetId="12">#REF!</definedName>
    <definedName name="K95B34080A" localSheetId="15">#REF!</definedName>
    <definedName name="K95B34080A" localSheetId="11">#REF!</definedName>
    <definedName name="K95B34080A" localSheetId="14">#REF!</definedName>
    <definedName name="K95B34080A" localSheetId="7">#REF!</definedName>
    <definedName name="K95B34080A" localSheetId="4">#REF!</definedName>
    <definedName name="K95B34080A" localSheetId="6">#REF!</definedName>
    <definedName name="K95B34080A" localSheetId="9">#REF!</definedName>
    <definedName name="K95B34080A" localSheetId="5">#REF!</definedName>
    <definedName name="K95B34080A" localSheetId="8">#REF!</definedName>
    <definedName name="K95B34080A" localSheetId="3">#REF!</definedName>
    <definedName name="K95B34080A" localSheetId="2">#REF!</definedName>
    <definedName name="K95B34080A">#REF!</definedName>
    <definedName name="K95B34085" localSheetId="13">#REF!</definedName>
    <definedName name="K95B34085" localSheetId="10">#REF!</definedName>
    <definedName name="K95B34085" localSheetId="12">#REF!</definedName>
    <definedName name="K95B34085" localSheetId="15">#REF!</definedName>
    <definedName name="K95B34085" localSheetId="11">#REF!</definedName>
    <definedName name="K95B34085" localSheetId="14">#REF!</definedName>
    <definedName name="K95B34085" localSheetId="7">#REF!</definedName>
    <definedName name="K95B34085" localSheetId="4">#REF!</definedName>
    <definedName name="K95B34085" localSheetId="6">#REF!</definedName>
    <definedName name="K95B34085" localSheetId="9">#REF!</definedName>
    <definedName name="K95B34085" localSheetId="5">#REF!</definedName>
    <definedName name="K95B34085" localSheetId="8">#REF!</definedName>
    <definedName name="K95B34085" localSheetId="3">#REF!</definedName>
    <definedName name="K95B34085" localSheetId="2">#REF!</definedName>
    <definedName name="K95B34085">#REF!</definedName>
    <definedName name="K95B34088A" localSheetId="13">#REF!</definedName>
    <definedName name="K95B34088A" localSheetId="10">#REF!</definedName>
    <definedName name="K95B34088A" localSheetId="12">#REF!</definedName>
    <definedName name="K95B34088A" localSheetId="15">#REF!</definedName>
    <definedName name="K95B34088A" localSheetId="11">#REF!</definedName>
    <definedName name="K95B34088A" localSheetId="14">#REF!</definedName>
    <definedName name="K95B34088A" localSheetId="7">#REF!</definedName>
    <definedName name="K95B34088A" localSheetId="4">#REF!</definedName>
    <definedName name="K95B34088A" localSheetId="6">#REF!</definedName>
    <definedName name="K95B34088A" localSheetId="9">#REF!</definedName>
    <definedName name="K95B34088A" localSheetId="5">#REF!</definedName>
    <definedName name="K95B34088A" localSheetId="8">#REF!</definedName>
    <definedName name="K95B34088A" localSheetId="3">#REF!</definedName>
    <definedName name="K95B34088A" localSheetId="2">#REF!</definedName>
    <definedName name="K95B34088A">#REF!</definedName>
    <definedName name="K95B34095" localSheetId="13">#REF!</definedName>
    <definedName name="K95B34095" localSheetId="10">#REF!</definedName>
    <definedName name="K95B34095" localSheetId="12">#REF!</definedName>
    <definedName name="K95B34095" localSheetId="15">#REF!</definedName>
    <definedName name="K95B34095" localSheetId="11">#REF!</definedName>
    <definedName name="K95B34095" localSheetId="14">#REF!</definedName>
    <definedName name="K95B34095" localSheetId="7">#REF!</definedName>
    <definedName name="K95B34095" localSheetId="4">#REF!</definedName>
    <definedName name="K95B34095" localSheetId="6">#REF!</definedName>
    <definedName name="K95B34095" localSheetId="9">#REF!</definedName>
    <definedName name="K95B34095" localSheetId="5">#REF!</definedName>
    <definedName name="K95B34095" localSheetId="8">#REF!</definedName>
    <definedName name="K95B34095" localSheetId="3">#REF!</definedName>
    <definedName name="K95B34095" localSheetId="2">#REF!</definedName>
    <definedName name="K95B34095">#REF!</definedName>
    <definedName name="K95B3470X" localSheetId="13">#REF!</definedName>
    <definedName name="K95B3470X" localSheetId="10">#REF!</definedName>
    <definedName name="K95B3470X" localSheetId="12">#REF!</definedName>
    <definedName name="K95B3470X" localSheetId="15">#REF!</definedName>
    <definedName name="K95B3470X" localSheetId="11">#REF!</definedName>
    <definedName name="K95B3470X" localSheetId="14">#REF!</definedName>
    <definedName name="K95B3470X" localSheetId="7">#REF!</definedName>
    <definedName name="K95B3470X" localSheetId="4">#REF!</definedName>
    <definedName name="K95B3470X" localSheetId="6">#REF!</definedName>
    <definedName name="K95B3470X" localSheetId="9">#REF!</definedName>
    <definedName name="K95B3470X" localSheetId="5">#REF!</definedName>
    <definedName name="K95B3470X" localSheetId="8">#REF!</definedName>
    <definedName name="K95B3470X" localSheetId="3">#REF!</definedName>
    <definedName name="K95B3470X" localSheetId="2">#REF!</definedName>
    <definedName name="K95B3470X">#REF!</definedName>
    <definedName name="K95B3490X" localSheetId="13">#REF!</definedName>
    <definedName name="K95B3490X" localSheetId="10">#REF!</definedName>
    <definedName name="K95B3490X" localSheetId="12">#REF!</definedName>
    <definedName name="K95B3490X" localSheetId="15">#REF!</definedName>
    <definedName name="K95B3490X" localSheetId="11">#REF!</definedName>
    <definedName name="K95B3490X" localSheetId="14">#REF!</definedName>
    <definedName name="K95B3490X" localSheetId="7">#REF!</definedName>
    <definedName name="K95B3490X" localSheetId="4">#REF!</definedName>
    <definedName name="K95B3490X" localSheetId="6">#REF!</definedName>
    <definedName name="K95B3490X" localSheetId="9">#REF!</definedName>
    <definedName name="K95B3490X" localSheetId="5">#REF!</definedName>
    <definedName name="K95B3490X" localSheetId="8">#REF!</definedName>
    <definedName name="K95B3490X" localSheetId="3">#REF!</definedName>
    <definedName name="K95B3490X" localSheetId="2">#REF!</definedName>
    <definedName name="K95B3490X">#REF!</definedName>
    <definedName name="K95B437T0" localSheetId="13">#REF!</definedName>
    <definedName name="K95B437T0" localSheetId="10">#REF!</definedName>
    <definedName name="K95B437T0" localSheetId="12">#REF!</definedName>
    <definedName name="K95B437T0" localSheetId="15">#REF!</definedName>
    <definedName name="K95B437T0" localSheetId="11">#REF!</definedName>
    <definedName name="K95B437T0" localSheetId="14">#REF!</definedName>
    <definedName name="K95B437T0" localSheetId="7">#REF!</definedName>
    <definedName name="K95B437T0" localSheetId="4">#REF!</definedName>
    <definedName name="K95B437T0" localSheetId="6">#REF!</definedName>
    <definedName name="K95B437T0" localSheetId="9">#REF!</definedName>
    <definedName name="K95B437T0" localSheetId="5">#REF!</definedName>
    <definedName name="K95B437T0" localSheetId="8">#REF!</definedName>
    <definedName name="K95B437T0" localSheetId="3">#REF!</definedName>
    <definedName name="K95B437T0" localSheetId="2">#REF!</definedName>
    <definedName name="K95B437T0">#REF!</definedName>
    <definedName name="K95B56784" localSheetId="13">#REF!</definedName>
    <definedName name="K95B56784" localSheetId="10">#REF!</definedName>
    <definedName name="K95B56784" localSheetId="12">#REF!</definedName>
    <definedName name="K95B56784" localSheetId="15">#REF!</definedName>
    <definedName name="K95B56784" localSheetId="11">#REF!</definedName>
    <definedName name="K95B56784" localSheetId="14">#REF!</definedName>
    <definedName name="K95B56784" localSheetId="7">#REF!</definedName>
    <definedName name="K95B56784" localSheetId="4">#REF!</definedName>
    <definedName name="K95B56784" localSheetId="6">#REF!</definedName>
    <definedName name="K95B56784" localSheetId="9">#REF!</definedName>
    <definedName name="K95B56784" localSheetId="5">#REF!</definedName>
    <definedName name="K95B56784" localSheetId="8">#REF!</definedName>
    <definedName name="K95B56784" localSheetId="3">#REF!</definedName>
    <definedName name="K95B56784" localSheetId="2">#REF!</definedName>
    <definedName name="K95B56784">#REF!</definedName>
    <definedName name="K95B58770" localSheetId="13">#REF!</definedName>
    <definedName name="K95B58770" localSheetId="10">#REF!</definedName>
    <definedName name="K95B58770" localSheetId="12">#REF!</definedName>
    <definedName name="K95B58770" localSheetId="15">#REF!</definedName>
    <definedName name="K95B58770" localSheetId="11">#REF!</definedName>
    <definedName name="K95B58770" localSheetId="14">#REF!</definedName>
    <definedName name="K95B58770" localSheetId="7">#REF!</definedName>
    <definedName name="K95B58770" localSheetId="4">#REF!</definedName>
    <definedName name="K95B58770" localSheetId="6">#REF!</definedName>
    <definedName name="K95B58770" localSheetId="9">#REF!</definedName>
    <definedName name="K95B58770" localSheetId="5">#REF!</definedName>
    <definedName name="K95B58770" localSheetId="8">#REF!</definedName>
    <definedName name="K95B58770" localSheetId="3">#REF!</definedName>
    <definedName name="K95B58770" localSheetId="2">#REF!</definedName>
    <definedName name="K95B58770">#REF!</definedName>
    <definedName name="K95B666A0E" localSheetId="13">#REF!</definedName>
    <definedName name="K95B666A0E" localSheetId="10">#REF!</definedName>
    <definedName name="K95B666A0E" localSheetId="12">#REF!</definedName>
    <definedName name="K95B666A0E" localSheetId="15">#REF!</definedName>
    <definedName name="K95B666A0E" localSheetId="11">#REF!</definedName>
    <definedName name="K95B666A0E" localSheetId="14">#REF!</definedName>
    <definedName name="K95B666A0E" localSheetId="7">#REF!</definedName>
    <definedName name="K95B666A0E" localSheetId="4">#REF!</definedName>
    <definedName name="K95B666A0E" localSheetId="6">#REF!</definedName>
    <definedName name="K95B666A0E" localSheetId="9">#REF!</definedName>
    <definedName name="K95B666A0E" localSheetId="5">#REF!</definedName>
    <definedName name="K95B666A0E" localSheetId="8">#REF!</definedName>
    <definedName name="K95B666A0E" localSheetId="3">#REF!</definedName>
    <definedName name="K95B666A0E" localSheetId="2">#REF!</definedName>
    <definedName name="K95B666A0E">#REF!</definedName>
    <definedName name="K95B667B0B" localSheetId="13">#REF!</definedName>
    <definedName name="K95B667B0B" localSheetId="10">#REF!</definedName>
    <definedName name="K95B667B0B" localSheetId="12">#REF!</definedName>
    <definedName name="K95B667B0B" localSheetId="15">#REF!</definedName>
    <definedName name="K95B667B0B" localSheetId="11">#REF!</definedName>
    <definedName name="K95B667B0B" localSheetId="14">#REF!</definedName>
    <definedName name="K95B667B0B" localSheetId="7">#REF!</definedName>
    <definedName name="K95B667B0B" localSheetId="4">#REF!</definedName>
    <definedName name="K95B667B0B" localSheetId="6">#REF!</definedName>
    <definedName name="K95B667B0B" localSheetId="9">#REF!</definedName>
    <definedName name="K95B667B0B" localSheetId="5">#REF!</definedName>
    <definedName name="K95B667B0B" localSheetId="8">#REF!</definedName>
    <definedName name="K95B667B0B" localSheetId="3">#REF!</definedName>
    <definedName name="K95B667B0B" localSheetId="2">#REF!</definedName>
    <definedName name="K95B667B0B">#REF!</definedName>
    <definedName name="K95B67740A" localSheetId="13">#REF!</definedName>
    <definedName name="K95B67740A" localSheetId="10">#REF!</definedName>
    <definedName name="K95B67740A" localSheetId="12">#REF!</definedName>
    <definedName name="K95B67740A" localSheetId="15">#REF!</definedName>
    <definedName name="K95B67740A" localSheetId="11">#REF!</definedName>
    <definedName name="K95B67740A" localSheetId="14">#REF!</definedName>
    <definedName name="K95B67740A" localSheetId="7">#REF!</definedName>
    <definedName name="K95B67740A" localSheetId="4">#REF!</definedName>
    <definedName name="K95B67740A" localSheetId="6">#REF!</definedName>
    <definedName name="K95B67740A" localSheetId="9">#REF!</definedName>
    <definedName name="K95B67740A" localSheetId="5">#REF!</definedName>
    <definedName name="K95B67740A" localSheetId="8">#REF!</definedName>
    <definedName name="K95B67740A" localSheetId="3">#REF!</definedName>
    <definedName name="K95B67740A" localSheetId="2">#REF!</definedName>
    <definedName name="K95B67740A">#REF!</definedName>
    <definedName name="K95B677F0" localSheetId="13">#REF!</definedName>
    <definedName name="K95B677F0" localSheetId="10">#REF!</definedName>
    <definedName name="K95B677F0" localSheetId="12">#REF!</definedName>
    <definedName name="K95B677F0" localSheetId="15">#REF!</definedName>
    <definedName name="K95B677F0" localSheetId="11">#REF!</definedName>
    <definedName name="K95B677F0" localSheetId="14">#REF!</definedName>
    <definedName name="K95B677F0" localSheetId="7">#REF!</definedName>
    <definedName name="K95B677F0" localSheetId="4">#REF!</definedName>
    <definedName name="K95B677F0" localSheetId="6">#REF!</definedName>
    <definedName name="K95B677F0" localSheetId="9">#REF!</definedName>
    <definedName name="K95B677F0" localSheetId="5">#REF!</definedName>
    <definedName name="K95B677F0" localSheetId="8">#REF!</definedName>
    <definedName name="K95B677F0" localSheetId="3">#REF!</definedName>
    <definedName name="K95B677F0" localSheetId="2">#REF!</definedName>
    <definedName name="K95B677F0">#REF!</definedName>
    <definedName name="K95B677P0B" localSheetId="13">#REF!</definedName>
    <definedName name="K95B677P0B" localSheetId="10">#REF!</definedName>
    <definedName name="K95B677P0B" localSheetId="12">#REF!</definedName>
    <definedName name="K95B677P0B" localSheetId="15">#REF!</definedName>
    <definedName name="K95B677P0B" localSheetId="11">#REF!</definedName>
    <definedName name="K95B677P0B" localSheetId="14">#REF!</definedName>
    <definedName name="K95B677P0B" localSheetId="7">#REF!</definedName>
    <definedName name="K95B677P0B" localSheetId="4">#REF!</definedName>
    <definedName name="K95B677P0B" localSheetId="6">#REF!</definedName>
    <definedName name="K95B677P0B" localSheetId="9">#REF!</definedName>
    <definedName name="K95B677P0B" localSheetId="5">#REF!</definedName>
    <definedName name="K95B677P0B" localSheetId="8">#REF!</definedName>
    <definedName name="K95B677P0B" localSheetId="3">#REF!</definedName>
    <definedName name="K95B677P0B" localSheetId="2">#REF!</definedName>
    <definedName name="K95B677P0B">#REF!</definedName>
    <definedName name="K95E13250" localSheetId="13">#REF!</definedName>
    <definedName name="K95E13250" localSheetId="10">#REF!</definedName>
    <definedName name="K95E13250" localSheetId="12">#REF!</definedName>
    <definedName name="K95E13250" localSheetId="15">#REF!</definedName>
    <definedName name="K95E13250" localSheetId="11">#REF!</definedName>
    <definedName name="K95E13250" localSheetId="14">#REF!</definedName>
    <definedName name="K95E13250" localSheetId="7">#REF!</definedName>
    <definedName name="K95E13250" localSheetId="4">#REF!</definedName>
    <definedName name="K95E13250" localSheetId="6">#REF!</definedName>
    <definedName name="K95E13250" localSheetId="9">#REF!</definedName>
    <definedName name="K95E13250" localSheetId="5">#REF!</definedName>
    <definedName name="K95E13250" localSheetId="8">#REF!</definedName>
    <definedName name="K95E13250" localSheetId="3">#REF!</definedName>
    <definedName name="K95E13250" localSheetId="2">#REF!</definedName>
    <definedName name="K95E13250">#REF!</definedName>
    <definedName name="K95E18880A" localSheetId="13">#REF!</definedName>
    <definedName name="K95E18880A" localSheetId="10">#REF!</definedName>
    <definedName name="K95E18880A" localSheetId="12">#REF!</definedName>
    <definedName name="K95E18880A" localSheetId="15">#REF!</definedName>
    <definedName name="K95E18880A" localSheetId="11">#REF!</definedName>
    <definedName name="K95E18880A" localSheetId="14">#REF!</definedName>
    <definedName name="K95E18880A" localSheetId="7">#REF!</definedName>
    <definedName name="K95E18880A" localSheetId="4">#REF!</definedName>
    <definedName name="K95E18880A" localSheetId="6">#REF!</definedName>
    <definedName name="K95E18880A" localSheetId="9">#REF!</definedName>
    <definedName name="K95E18880A" localSheetId="5">#REF!</definedName>
    <definedName name="K95E18880A" localSheetId="8">#REF!</definedName>
    <definedName name="K95E18880A" localSheetId="3">#REF!</definedName>
    <definedName name="K95E18880A" localSheetId="2">#REF!</definedName>
    <definedName name="K95E18880A">#REF!</definedName>
    <definedName name="K95E189E1" localSheetId="13">#REF!</definedName>
    <definedName name="K95E189E1" localSheetId="10">#REF!</definedName>
    <definedName name="K95E189E1" localSheetId="12">#REF!</definedName>
    <definedName name="K95E189E1" localSheetId="15">#REF!</definedName>
    <definedName name="K95E189E1" localSheetId="11">#REF!</definedName>
    <definedName name="K95E189E1" localSheetId="14">#REF!</definedName>
    <definedName name="K95E189E1" localSheetId="7">#REF!</definedName>
    <definedName name="K95E189E1" localSheetId="4">#REF!</definedName>
    <definedName name="K95E189E1" localSheetId="6">#REF!</definedName>
    <definedName name="K95E189E1" localSheetId="9">#REF!</definedName>
    <definedName name="K95E189E1" localSheetId="5">#REF!</definedName>
    <definedName name="K95E189E1" localSheetId="8">#REF!</definedName>
    <definedName name="K95E189E1" localSheetId="3">#REF!</definedName>
    <definedName name="K95E189E1" localSheetId="2">#REF!</definedName>
    <definedName name="K95E189E1">#REF!</definedName>
    <definedName name="K95E19090" localSheetId="13">#REF!</definedName>
    <definedName name="K95E19090" localSheetId="10">#REF!</definedName>
    <definedName name="K95E19090" localSheetId="12">#REF!</definedName>
    <definedName name="K95E19090" localSheetId="15">#REF!</definedName>
    <definedName name="K95E19090" localSheetId="11">#REF!</definedName>
    <definedName name="K95E19090" localSheetId="14">#REF!</definedName>
    <definedName name="K95E19090" localSheetId="7">#REF!</definedName>
    <definedName name="K95E19090" localSheetId="4">#REF!</definedName>
    <definedName name="K95E19090" localSheetId="6">#REF!</definedName>
    <definedName name="K95E19090" localSheetId="9">#REF!</definedName>
    <definedName name="K95E19090" localSheetId="5">#REF!</definedName>
    <definedName name="K95E19090" localSheetId="8">#REF!</definedName>
    <definedName name="K95E19090" localSheetId="3">#REF!</definedName>
    <definedName name="K95E19090" localSheetId="2">#REF!</definedName>
    <definedName name="K95E19090">#REF!</definedName>
    <definedName name="K95G10301" localSheetId="13">#REF!</definedName>
    <definedName name="K95G10301" localSheetId="10">#REF!</definedName>
    <definedName name="K95G10301" localSheetId="12">#REF!</definedName>
    <definedName name="K95G10301" localSheetId="15">#REF!</definedName>
    <definedName name="K95G10301" localSheetId="11">#REF!</definedName>
    <definedName name="K95G10301" localSheetId="14">#REF!</definedName>
    <definedName name="K95G10301" localSheetId="7">#REF!</definedName>
    <definedName name="K95G10301" localSheetId="4">#REF!</definedName>
    <definedName name="K95G10301" localSheetId="6">#REF!</definedName>
    <definedName name="K95G10301" localSheetId="9">#REF!</definedName>
    <definedName name="K95G10301" localSheetId="5">#REF!</definedName>
    <definedName name="K95G10301" localSheetId="8">#REF!</definedName>
    <definedName name="K95G10301" localSheetId="3">#REF!</definedName>
    <definedName name="K95G10301" localSheetId="2">#REF!</definedName>
    <definedName name="K95G10301">#REF!</definedName>
    <definedName name="K95G10310B" localSheetId="13">#REF!</definedName>
    <definedName name="K95G10310B" localSheetId="10">#REF!</definedName>
    <definedName name="K95G10310B" localSheetId="12">#REF!</definedName>
    <definedName name="K95G10310B" localSheetId="15">#REF!</definedName>
    <definedName name="K95G10310B" localSheetId="11">#REF!</definedName>
    <definedName name="K95G10310B" localSheetId="14">#REF!</definedName>
    <definedName name="K95G10310B" localSheetId="7">#REF!</definedName>
    <definedName name="K95G10310B" localSheetId="4">#REF!</definedName>
    <definedName name="K95G10310B" localSheetId="6">#REF!</definedName>
    <definedName name="K95G10310B" localSheetId="9">#REF!</definedName>
    <definedName name="K95G10310B" localSheetId="5">#REF!</definedName>
    <definedName name="K95G10310B" localSheetId="8">#REF!</definedName>
    <definedName name="K95G10310B" localSheetId="3">#REF!</definedName>
    <definedName name="K95G10310B" localSheetId="2">#REF!</definedName>
    <definedName name="K95G10310B">#REF!</definedName>
    <definedName name="K95G11300" localSheetId="13">#REF!</definedName>
    <definedName name="K95G11300" localSheetId="10">#REF!</definedName>
    <definedName name="K95G11300" localSheetId="12">#REF!</definedName>
    <definedName name="K95G11300" localSheetId="15">#REF!</definedName>
    <definedName name="K95G11300" localSheetId="11">#REF!</definedName>
    <definedName name="K95G11300" localSheetId="14">#REF!</definedName>
    <definedName name="K95G11300" localSheetId="7">#REF!</definedName>
    <definedName name="K95G11300" localSheetId="4">#REF!</definedName>
    <definedName name="K95G11300" localSheetId="6">#REF!</definedName>
    <definedName name="K95G11300" localSheetId="9">#REF!</definedName>
    <definedName name="K95G11300" localSheetId="5">#REF!</definedName>
    <definedName name="K95G11300" localSheetId="8">#REF!</definedName>
    <definedName name="K95G11300" localSheetId="3">#REF!</definedName>
    <definedName name="K95G11300" localSheetId="2">#REF!</definedName>
    <definedName name="K95G11300">#REF!</definedName>
    <definedName name="K95G18880A" localSheetId="13">#REF!</definedName>
    <definedName name="K95G18880A" localSheetId="10">#REF!</definedName>
    <definedName name="K95G18880A" localSheetId="12">#REF!</definedName>
    <definedName name="K95G18880A" localSheetId="15">#REF!</definedName>
    <definedName name="K95G18880A" localSheetId="11">#REF!</definedName>
    <definedName name="K95G18880A" localSheetId="14">#REF!</definedName>
    <definedName name="K95G18880A" localSheetId="7">#REF!</definedName>
    <definedName name="K95G18880A" localSheetId="4">#REF!</definedName>
    <definedName name="K95G18880A" localSheetId="6">#REF!</definedName>
    <definedName name="K95G18880A" localSheetId="9">#REF!</definedName>
    <definedName name="K95G18880A" localSheetId="5">#REF!</definedName>
    <definedName name="K95G18880A" localSheetId="8">#REF!</definedName>
    <definedName name="K95G18880A" localSheetId="3">#REF!</definedName>
    <definedName name="K95G18880A" localSheetId="2">#REF!</definedName>
    <definedName name="K95G18880A">#REF!</definedName>
    <definedName name="K95G189E1" localSheetId="13">#REF!</definedName>
    <definedName name="K95G189E1" localSheetId="10">#REF!</definedName>
    <definedName name="K95G189E1" localSheetId="12">#REF!</definedName>
    <definedName name="K95G189E1" localSheetId="15">#REF!</definedName>
    <definedName name="K95G189E1" localSheetId="11">#REF!</definedName>
    <definedName name="K95G189E1" localSheetId="14">#REF!</definedName>
    <definedName name="K95G189E1" localSheetId="7">#REF!</definedName>
    <definedName name="K95G189E1" localSheetId="4">#REF!</definedName>
    <definedName name="K95G189E1" localSheetId="6">#REF!</definedName>
    <definedName name="K95G189E1" localSheetId="9">#REF!</definedName>
    <definedName name="K95G189E1" localSheetId="5">#REF!</definedName>
    <definedName name="K95G189E1" localSheetId="8">#REF!</definedName>
    <definedName name="K95G189E1" localSheetId="3">#REF!</definedName>
    <definedName name="K95G189E1" localSheetId="2">#REF!</definedName>
    <definedName name="K95G189E1">#REF!</definedName>
    <definedName name="K95G19090A" localSheetId="13">#REF!</definedName>
    <definedName name="K95G19090A" localSheetId="10">#REF!</definedName>
    <definedName name="K95G19090A" localSheetId="12">#REF!</definedName>
    <definedName name="K95G19090A" localSheetId="15">#REF!</definedName>
    <definedName name="K95G19090A" localSheetId="11">#REF!</definedName>
    <definedName name="K95G19090A" localSheetId="14">#REF!</definedName>
    <definedName name="K95G19090A" localSheetId="7">#REF!</definedName>
    <definedName name="K95G19090A" localSheetId="4">#REF!</definedName>
    <definedName name="K95G19090A" localSheetId="6">#REF!</definedName>
    <definedName name="K95G19090A" localSheetId="9">#REF!</definedName>
    <definedName name="K95G19090A" localSheetId="5">#REF!</definedName>
    <definedName name="K95G19090A" localSheetId="8">#REF!</definedName>
    <definedName name="K95G19090A" localSheetId="3">#REF!</definedName>
    <definedName name="K95G19090A" localSheetId="2">#REF!</definedName>
    <definedName name="K95G19090A">#REF!</definedName>
    <definedName name="K95G677SX" localSheetId="13">#REF!</definedName>
    <definedName name="K95G677SX" localSheetId="10">#REF!</definedName>
    <definedName name="K95G677SX" localSheetId="12">#REF!</definedName>
    <definedName name="K95G677SX" localSheetId="15">#REF!</definedName>
    <definedName name="K95G677SX" localSheetId="11">#REF!</definedName>
    <definedName name="K95G677SX" localSheetId="14">#REF!</definedName>
    <definedName name="K95G677SX" localSheetId="7">#REF!</definedName>
    <definedName name="K95G677SX" localSheetId="4">#REF!</definedName>
    <definedName name="K95G677SX" localSheetId="6">#REF!</definedName>
    <definedName name="K95G677SX" localSheetId="9">#REF!</definedName>
    <definedName name="K95G677SX" localSheetId="5">#REF!</definedName>
    <definedName name="K95G677SX" localSheetId="8">#REF!</definedName>
    <definedName name="K95G677SX" localSheetId="3">#REF!</definedName>
    <definedName name="K95G677SX" localSheetId="2">#REF!</definedName>
    <definedName name="K95G677SX">#REF!</definedName>
    <definedName name="K95K12101A" localSheetId="13">#REF!</definedName>
    <definedName name="K95K12101A" localSheetId="10">#REF!</definedName>
    <definedName name="K95K12101A" localSheetId="12">#REF!</definedName>
    <definedName name="K95K12101A" localSheetId="15">#REF!</definedName>
    <definedName name="K95K12101A" localSheetId="11">#REF!</definedName>
    <definedName name="K95K12101A" localSheetId="14">#REF!</definedName>
    <definedName name="K95K12101A" localSheetId="7">#REF!</definedName>
    <definedName name="K95K12101A" localSheetId="4">#REF!</definedName>
    <definedName name="K95K12101A" localSheetId="6">#REF!</definedName>
    <definedName name="K95K12101A" localSheetId="9">#REF!</definedName>
    <definedName name="K95K12101A" localSheetId="5">#REF!</definedName>
    <definedName name="K95K12101A" localSheetId="8">#REF!</definedName>
    <definedName name="K95K12101A" localSheetId="3">#REF!</definedName>
    <definedName name="K95K12101A" localSheetId="2">#REF!</definedName>
    <definedName name="K95K12101A">#REF!</definedName>
    <definedName name="K99425070" localSheetId="13">#REF!</definedName>
    <definedName name="K99425070" localSheetId="10">#REF!</definedName>
    <definedName name="K99425070" localSheetId="12">#REF!</definedName>
    <definedName name="K99425070" localSheetId="15">#REF!</definedName>
    <definedName name="K99425070" localSheetId="11">#REF!</definedName>
    <definedName name="K99425070" localSheetId="14">#REF!</definedName>
    <definedName name="K99425070" localSheetId="7">#REF!</definedName>
    <definedName name="K99425070" localSheetId="4">#REF!</definedName>
    <definedName name="K99425070" localSheetId="6">#REF!</definedName>
    <definedName name="K99425070" localSheetId="9">#REF!</definedName>
    <definedName name="K99425070" localSheetId="5">#REF!</definedName>
    <definedName name="K99425070" localSheetId="8">#REF!</definedName>
    <definedName name="K99425070" localSheetId="3">#REF!</definedName>
    <definedName name="K99425070" localSheetId="2">#REF!</definedName>
    <definedName name="K99425070">#REF!</definedName>
    <definedName name="K99425080" localSheetId="13">#REF!</definedName>
    <definedName name="K99425080" localSheetId="10">#REF!</definedName>
    <definedName name="K99425080" localSheetId="12">#REF!</definedName>
    <definedName name="K99425080" localSheetId="15">#REF!</definedName>
    <definedName name="K99425080" localSheetId="11">#REF!</definedName>
    <definedName name="K99425080" localSheetId="14">#REF!</definedName>
    <definedName name="K99425080" localSheetId="7">#REF!</definedName>
    <definedName name="K99425080" localSheetId="4">#REF!</definedName>
    <definedName name="K99425080" localSheetId="6">#REF!</definedName>
    <definedName name="K99425080" localSheetId="9">#REF!</definedName>
    <definedName name="K99425080" localSheetId="5">#REF!</definedName>
    <definedName name="K99425080" localSheetId="8">#REF!</definedName>
    <definedName name="K99425080" localSheetId="3">#REF!</definedName>
    <definedName name="K99425080" localSheetId="2">#REF!</definedName>
    <definedName name="K99425080">#REF!</definedName>
    <definedName name="K99618861" localSheetId="13">#REF!</definedName>
    <definedName name="K99618861" localSheetId="10">#REF!</definedName>
    <definedName name="K99618861" localSheetId="12">#REF!</definedName>
    <definedName name="K99618861" localSheetId="15">#REF!</definedName>
    <definedName name="K99618861" localSheetId="11">#REF!</definedName>
    <definedName name="K99618861" localSheetId="14">#REF!</definedName>
    <definedName name="K99618861" localSheetId="7">#REF!</definedName>
    <definedName name="K99618861" localSheetId="4">#REF!</definedName>
    <definedName name="K99618861" localSheetId="6">#REF!</definedName>
    <definedName name="K99618861" localSheetId="9">#REF!</definedName>
    <definedName name="K99618861" localSheetId="5">#REF!</definedName>
    <definedName name="K99618861" localSheetId="8">#REF!</definedName>
    <definedName name="K99618861" localSheetId="3">#REF!</definedName>
    <definedName name="K99618861" localSheetId="2">#REF!</definedName>
    <definedName name="K99618861">#REF!</definedName>
    <definedName name="K997189E1A" localSheetId="13">#REF!</definedName>
    <definedName name="K997189E1A" localSheetId="10">#REF!</definedName>
    <definedName name="K997189E1A" localSheetId="12">#REF!</definedName>
    <definedName name="K997189E1A" localSheetId="15">#REF!</definedName>
    <definedName name="K997189E1A" localSheetId="11">#REF!</definedName>
    <definedName name="K997189E1A" localSheetId="14">#REF!</definedName>
    <definedName name="K997189E1A" localSheetId="7">#REF!</definedName>
    <definedName name="K997189E1A" localSheetId="4">#REF!</definedName>
    <definedName name="K997189E1A" localSheetId="6">#REF!</definedName>
    <definedName name="K997189E1A" localSheetId="9">#REF!</definedName>
    <definedName name="K997189E1A" localSheetId="5">#REF!</definedName>
    <definedName name="K997189E1A" localSheetId="8">#REF!</definedName>
    <definedName name="K997189E1A" localSheetId="3">#REF!</definedName>
    <definedName name="K997189E1A" localSheetId="2">#REF!</definedName>
    <definedName name="K997189E1A">#REF!</definedName>
    <definedName name="K99719090A" localSheetId="13">#REF!</definedName>
    <definedName name="K99719090A" localSheetId="10">#REF!</definedName>
    <definedName name="K99719090A" localSheetId="12">#REF!</definedName>
    <definedName name="K99719090A" localSheetId="15">#REF!</definedName>
    <definedName name="K99719090A" localSheetId="11">#REF!</definedName>
    <definedName name="K99719090A" localSheetId="14">#REF!</definedName>
    <definedName name="K99719090A" localSheetId="7">#REF!</definedName>
    <definedName name="K99719090A" localSheetId="4">#REF!</definedName>
    <definedName name="K99719090A" localSheetId="6">#REF!</definedName>
    <definedName name="K99719090A" localSheetId="9">#REF!</definedName>
    <definedName name="K99719090A" localSheetId="5">#REF!</definedName>
    <definedName name="K99719090A" localSheetId="8">#REF!</definedName>
    <definedName name="K99719090A" localSheetId="3">#REF!</definedName>
    <definedName name="K99719090A" localSheetId="2">#REF!</definedName>
    <definedName name="K99719090A">#REF!</definedName>
    <definedName name="K9984370X" localSheetId="13">#REF!</definedName>
    <definedName name="K9984370X" localSheetId="10">#REF!</definedName>
    <definedName name="K9984370X" localSheetId="12">#REF!</definedName>
    <definedName name="K9984370X" localSheetId="15">#REF!</definedName>
    <definedName name="K9984370X" localSheetId="11">#REF!</definedName>
    <definedName name="K9984370X" localSheetId="14">#REF!</definedName>
    <definedName name="K9984370X" localSheetId="7">#REF!</definedName>
    <definedName name="K9984370X" localSheetId="4">#REF!</definedName>
    <definedName name="K9984370X" localSheetId="6">#REF!</definedName>
    <definedName name="K9984370X" localSheetId="9">#REF!</definedName>
    <definedName name="K9984370X" localSheetId="5">#REF!</definedName>
    <definedName name="K9984370X" localSheetId="8">#REF!</definedName>
    <definedName name="K9984370X" localSheetId="3">#REF!</definedName>
    <definedName name="K9984370X" localSheetId="2">#REF!</definedName>
    <definedName name="K9984370X">#REF!</definedName>
    <definedName name="K9984371Y" localSheetId="13">#REF!</definedName>
    <definedName name="K9984371Y" localSheetId="10">#REF!</definedName>
    <definedName name="K9984371Y" localSheetId="12">#REF!</definedName>
    <definedName name="K9984371Y" localSheetId="15">#REF!</definedName>
    <definedName name="K9984371Y" localSheetId="11">#REF!</definedName>
    <definedName name="K9984371Y" localSheetId="14">#REF!</definedName>
    <definedName name="K9984371Y" localSheetId="7">#REF!</definedName>
    <definedName name="K9984371Y" localSheetId="4">#REF!</definedName>
    <definedName name="K9984371Y" localSheetId="6">#REF!</definedName>
    <definedName name="K9984371Y" localSheetId="9">#REF!</definedName>
    <definedName name="K9984371Y" localSheetId="5">#REF!</definedName>
    <definedName name="K9984371Y" localSheetId="8">#REF!</definedName>
    <definedName name="K9984371Y" localSheetId="3">#REF!</definedName>
    <definedName name="K9984371Y" localSheetId="2">#REF!</definedName>
    <definedName name="K9984371Y">#REF!</definedName>
    <definedName name="K9984372Y" localSheetId="13">#REF!</definedName>
    <definedName name="K9984372Y" localSheetId="10">#REF!</definedName>
    <definedName name="K9984372Y" localSheetId="12">#REF!</definedName>
    <definedName name="K9984372Y" localSheetId="15">#REF!</definedName>
    <definedName name="K9984372Y" localSheetId="11">#REF!</definedName>
    <definedName name="K9984372Y" localSheetId="14">#REF!</definedName>
    <definedName name="K9984372Y" localSheetId="7">#REF!</definedName>
    <definedName name="K9984372Y" localSheetId="4">#REF!</definedName>
    <definedName name="K9984372Y" localSheetId="6">#REF!</definedName>
    <definedName name="K9984372Y" localSheetId="9">#REF!</definedName>
    <definedName name="K9984372Y" localSheetId="5">#REF!</definedName>
    <definedName name="K9984372Y" localSheetId="8">#REF!</definedName>
    <definedName name="K9984372Y" localSheetId="3">#REF!</definedName>
    <definedName name="K9984372Y" localSheetId="2">#REF!</definedName>
    <definedName name="K9984372Y">#REF!</definedName>
    <definedName name="K9984373X" localSheetId="13">#REF!</definedName>
    <definedName name="K9984373X" localSheetId="10">#REF!</definedName>
    <definedName name="K9984373X" localSheetId="12">#REF!</definedName>
    <definedName name="K9984373X" localSheetId="15">#REF!</definedName>
    <definedName name="K9984373X" localSheetId="11">#REF!</definedName>
    <definedName name="K9984373X" localSheetId="14">#REF!</definedName>
    <definedName name="K9984373X" localSheetId="7">#REF!</definedName>
    <definedName name="K9984373X" localSheetId="4">#REF!</definedName>
    <definedName name="K9984373X" localSheetId="6">#REF!</definedName>
    <definedName name="K9984373X" localSheetId="9">#REF!</definedName>
    <definedName name="K9984373X" localSheetId="5">#REF!</definedName>
    <definedName name="K9984373X" localSheetId="8">#REF!</definedName>
    <definedName name="K9984373X" localSheetId="3">#REF!</definedName>
    <definedName name="K9984373X" localSheetId="2">#REF!</definedName>
    <definedName name="K9984373X">#REF!</definedName>
    <definedName name="K998667B0" localSheetId="13">#REF!</definedName>
    <definedName name="K998667B0" localSheetId="10">#REF!</definedName>
    <definedName name="K998667B0" localSheetId="12">#REF!</definedName>
    <definedName name="K998667B0" localSheetId="15">#REF!</definedName>
    <definedName name="K998667B0" localSheetId="11">#REF!</definedName>
    <definedName name="K998667B0" localSheetId="14">#REF!</definedName>
    <definedName name="K998667B0" localSheetId="7">#REF!</definedName>
    <definedName name="K998667B0" localSheetId="4">#REF!</definedName>
    <definedName name="K998667B0" localSheetId="6">#REF!</definedName>
    <definedName name="K998667B0" localSheetId="9">#REF!</definedName>
    <definedName name="K998667B0" localSheetId="5">#REF!</definedName>
    <definedName name="K998667B0" localSheetId="8">#REF!</definedName>
    <definedName name="K998667B0" localSheetId="3">#REF!</definedName>
    <definedName name="K998667B0" localSheetId="2">#REF!</definedName>
    <definedName name="K998667B0">#REF!</definedName>
    <definedName name="K999910604" localSheetId="13">#REF!</definedName>
    <definedName name="K999910604" localSheetId="10">#REF!</definedName>
    <definedName name="K999910604" localSheetId="12">#REF!</definedName>
    <definedName name="K999910604" localSheetId="15">#REF!</definedName>
    <definedName name="K999910604" localSheetId="11">#REF!</definedName>
    <definedName name="K999910604" localSheetId="14">#REF!</definedName>
    <definedName name="K999910604" localSheetId="7">#REF!</definedName>
    <definedName name="K999910604" localSheetId="4">#REF!</definedName>
    <definedName name="K999910604" localSheetId="6">#REF!</definedName>
    <definedName name="K999910604" localSheetId="9">#REF!</definedName>
    <definedName name="K999910604" localSheetId="5">#REF!</definedName>
    <definedName name="K999910604" localSheetId="8">#REF!</definedName>
    <definedName name="K999910604" localSheetId="3">#REF!</definedName>
    <definedName name="K999910604" localSheetId="2">#REF!</definedName>
    <definedName name="K999910604">#REF!</definedName>
    <definedName name="K99A43780" localSheetId="13">#REF!</definedName>
    <definedName name="K99A43780" localSheetId="10">#REF!</definedName>
    <definedName name="K99A43780" localSheetId="12">#REF!</definedName>
    <definedName name="K99A43780" localSheetId="15">#REF!</definedName>
    <definedName name="K99A43780" localSheetId="11">#REF!</definedName>
    <definedName name="K99A43780" localSheetId="14">#REF!</definedName>
    <definedName name="K99A43780" localSheetId="7">#REF!</definedName>
    <definedName name="K99A43780" localSheetId="4">#REF!</definedName>
    <definedName name="K99A43780" localSheetId="6">#REF!</definedName>
    <definedName name="K99A43780" localSheetId="9">#REF!</definedName>
    <definedName name="K99A43780" localSheetId="5">#REF!</definedName>
    <definedName name="K99A43780" localSheetId="8">#REF!</definedName>
    <definedName name="K99A43780" localSheetId="3">#REF!</definedName>
    <definedName name="K99A43780" localSheetId="2">#REF!</definedName>
    <definedName name="K99A43780">#REF!</definedName>
    <definedName name="K99D43430" localSheetId="13">#REF!</definedName>
    <definedName name="K99D43430" localSheetId="10">#REF!</definedName>
    <definedName name="K99D43430" localSheetId="12">#REF!</definedName>
    <definedName name="K99D43430" localSheetId="15">#REF!</definedName>
    <definedName name="K99D43430" localSheetId="11">#REF!</definedName>
    <definedName name="K99D43430" localSheetId="14">#REF!</definedName>
    <definedName name="K99D43430" localSheetId="7">#REF!</definedName>
    <definedName name="K99D43430" localSheetId="4">#REF!</definedName>
    <definedName name="K99D43430" localSheetId="6">#REF!</definedName>
    <definedName name="K99D43430" localSheetId="9">#REF!</definedName>
    <definedName name="K99D43430" localSheetId="5">#REF!</definedName>
    <definedName name="K99D43430" localSheetId="8">#REF!</definedName>
    <definedName name="K99D43430" localSheetId="3">#REF!</definedName>
    <definedName name="K99D43430" localSheetId="2">#REF!</definedName>
    <definedName name="K99D43430">#REF!</definedName>
    <definedName name="K99D4370X" localSheetId="13">#REF!</definedName>
    <definedName name="K99D4370X" localSheetId="10">#REF!</definedName>
    <definedName name="K99D4370X" localSheetId="12">#REF!</definedName>
    <definedName name="K99D4370X" localSheetId="15">#REF!</definedName>
    <definedName name="K99D4370X" localSheetId="11">#REF!</definedName>
    <definedName name="K99D4370X" localSheetId="14">#REF!</definedName>
    <definedName name="K99D4370X" localSheetId="7">#REF!</definedName>
    <definedName name="K99D4370X" localSheetId="4">#REF!</definedName>
    <definedName name="K99D4370X" localSheetId="6">#REF!</definedName>
    <definedName name="K99D4370X" localSheetId="9">#REF!</definedName>
    <definedName name="K99D4370X" localSheetId="5">#REF!</definedName>
    <definedName name="K99D4370X" localSheetId="8">#REF!</definedName>
    <definedName name="K99D4370X" localSheetId="3">#REF!</definedName>
    <definedName name="K99D4370X" localSheetId="2">#REF!</definedName>
    <definedName name="K99D4370X">#REF!</definedName>
    <definedName name="K99D43780" localSheetId="13">#REF!</definedName>
    <definedName name="K99D43780" localSheetId="10">#REF!</definedName>
    <definedName name="K99D43780" localSheetId="12">#REF!</definedName>
    <definedName name="K99D43780" localSheetId="15">#REF!</definedName>
    <definedName name="K99D43780" localSheetId="11">#REF!</definedName>
    <definedName name="K99D43780" localSheetId="14">#REF!</definedName>
    <definedName name="K99D43780" localSheetId="7">#REF!</definedName>
    <definedName name="K99D43780" localSheetId="4">#REF!</definedName>
    <definedName name="K99D43780" localSheetId="6">#REF!</definedName>
    <definedName name="K99D43780" localSheetId="9">#REF!</definedName>
    <definedName name="K99D43780" localSheetId="5">#REF!</definedName>
    <definedName name="K99D43780" localSheetId="8">#REF!</definedName>
    <definedName name="K99D43780" localSheetId="3">#REF!</definedName>
    <definedName name="K99D43780" localSheetId="2">#REF!</definedName>
    <definedName name="K99D43780">#REF!</definedName>
    <definedName name="K99D66780" localSheetId="13">#REF!</definedName>
    <definedName name="K99D66780" localSheetId="10">#REF!</definedName>
    <definedName name="K99D66780" localSheetId="12">#REF!</definedName>
    <definedName name="K99D66780" localSheetId="15">#REF!</definedName>
    <definedName name="K99D66780" localSheetId="11">#REF!</definedName>
    <definedName name="K99D66780" localSheetId="14">#REF!</definedName>
    <definedName name="K99D66780" localSheetId="7">#REF!</definedName>
    <definedName name="K99D66780" localSheetId="4">#REF!</definedName>
    <definedName name="K99D66780" localSheetId="6">#REF!</definedName>
    <definedName name="K99D66780" localSheetId="9">#REF!</definedName>
    <definedName name="K99D66780" localSheetId="5">#REF!</definedName>
    <definedName name="K99D66780" localSheetId="8">#REF!</definedName>
    <definedName name="K99D66780" localSheetId="3">#REF!</definedName>
    <definedName name="K99D66780" localSheetId="2">#REF!</definedName>
    <definedName name="K99D66780">#REF!</definedName>
    <definedName name="K99E33075" localSheetId="13">#REF!</definedName>
    <definedName name="K99E33075" localSheetId="10">#REF!</definedName>
    <definedName name="K99E33075" localSheetId="12">#REF!</definedName>
    <definedName name="K99E33075" localSheetId="15">#REF!</definedName>
    <definedName name="K99E33075" localSheetId="11">#REF!</definedName>
    <definedName name="K99E33075" localSheetId="14">#REF!</definedName>
    <definedName name="K99E33075" localSheetId="7">#REF!</definedName>
    <definedName name="K99E33075" localSheetId="4">#REF!</definedName>
    <definedName name="K99E33075" localSheetId="6">#REF!</definedName>
    <definedName name="K99E33075" localSheetId="9">#REF!</definedName>
    <definedName name="K99E33075" localSheetId="5">#REF!</definedName>
    <definedName name="K99E33075" localSheetId="8">#REF!</definedName>
    <definedName name="K99E33075" localSheetId="3">#REF!</definedName>
    <definedName name="K99E33075" localSheetId="2">#REF!</definedName>
    <definedName name="K99E33075">#REF!</definedName>
    <definedName name="K99G18251" localSheetId="13">#REF!</definedName>
    <definedName name="K99G18251" localSheetId="10">#REF!</definedName>
    <definedName name="K99G18251" localSheetId="12">#REF!</definedName>
    <definedName name="K99G18251" localSheetId="15">#REF!</definedName>
    <definedName name="K99G18251" localSheetId="11">#REF!</definedName>
    <definedName name="K99G18251" localSheetId="14">#REF!</definedName>
    <definedName name="K99G18251" localSheetId="7">#REF!</definedName>
    <definedName name="K99G18251" localSheetId="4">#REF!</definedName>
    <definedName name="K99G18251" localSheetId="6">#REF!</definedName>
    <definedName name="K99G18251" localSheetId="9">#REF!</definedName>
    <definedName name="K99G18251" localSheetId="5">#REF!</definedName>
    <definedName name="K99G18251" localSheetId="8">#REF!</definedName>
    <definedName name="K99G18251" localSheetId="3">#REF!</definedName>
    <definedName name="K99G18251" localSheetId="2">#REF!</definedName>
    <definedName name="K99G18251">#REF!</definedName>
    <definedName name="K99G18880A" localSheetId="13">#REF!</definedName>
    <definedName name="K99G18880A" localSheetId="10">#REF!</definedName>
    <definedName name="K99G18880A" localSheetId="12">#REF!</definedName>
    <definedName name="K99G18880A" localSheetId="15">#REF!</definedName>
    <definedName name="K99G18880A" localSheetId="11">#REF!</definedName>
    <definedName name="K99G18880A" localSheetId="14">#REF!</definedName>
    <definedName name="K99G18880A" localSheetId="7">#REF!</definedName>
    <definedName name="K99G18880A" localSheetId="4">#REF!</definedName>
    <definedName name="K99G18880A" localSheetId="6">#REF!</definedName>
    <definedName name="K99G18880A" localSheetId="9">#REF!</definedName>
    <definedName name="K99G18880A" localSheetId="5">#REF!</definedName>
    <definedName name="K99G18880A" localSheetId="8">#REF!</definedName>
    <definedName name="K99G18880A" localSheetId="3">#REF!</definedName>
    <definedName name="K99G18880A" localSheetId="2">#REF!</definedName>
    <definedName name="K99G18880A">#REF!</definedName>
    <definedName name="K99G18891" localSheetId="13">#REF!</definedName>
    <definedName name="K99G18891" localSheetId="10">#REF!</definedName>
    <definedName name="K99G18891" localSheetId="12">#REF!</definedName>
    <definedName name="K99G18891" localSheetId="15">#REF!</definedName>
    <definedName name="K99G18891" localSheetId="11">#REF!</definedName>
    <definedName name="K99G18891" localSheetId="14">#REF!</definedName>
    <definedName name="K99G18891" localSheetId="7">#REF!</definedName>
    <definedName name="K99G18891" localSheetId="4">#REF!</definedName>
    <definedName name="K99G18891" localSheetId="6">#REF!</definedName>
    <definedName name="K99G18891" localSheetId="9">#REF!</definedName>
    <definedName name="K99G18891" localSheetId="5">#REF!</definedName>
    <definedName name="K99G18891" localSheetId="8">#REF!</definedName>
    <definedName name="K99G18891" localSheetId="3">#REF!</definedName>
    <definedName name="K99G18891" localSheetId="2">#REF!</definedName>
    <definedName name="K99G18891">#REF!</definedName>
    <definedName name="K99H189E1A" localSheetId="13">#REF!</definedName>
    <definedName name="K99H189E1A" localSheetId="10">#REF!</definedName>
    <definedName name="K99H189E1A" localSheetId="12">#REF!</definedName>
    <definedName name="K99H189E1A" localSheetId="15">#REF!</definedName>
    <definedName name="K99H189E1A" localSheetId="11">#REF!</definedName>
    <definedName name="K99H189E1A" localSheetId="14">#REF!</definedName>
    <definedName name="K99H189E1A" localSheetId="7">#REF!</definedName>
    <definedName name="K99H189E1A" localSheetId="4">#REF!</definedName>
    <definedName name="K99H189E1A" localSheetId="6">#REF!</definedName>
    <definedName name="K99H189E1A" localSheetId="9">#REF!</definedName>
    <definedName name="K99H189E1A" localSheetId="5">#REF!</definedName>
    <definedName name="K99H189E1A" localSheetId="8">#REF!</definedName>
    <definedName name="K99H189E1A" localSheetId="3">#REF!</definedName>
    <definedName name="K99H189E1A" localSheetId="2">#REF!</definedName>
    <definedName name="K99H189E1A">#REF!</definedName>
    <definedName name="K99H19090" localSheetId="13">#REF!</definedName>
    <definedName name="K99H19090" localSheetId="10">#REF!</definedName>
    <definedName name="K99H19090" localSheetId="12">#REF!</definedName>
    <definedName name="K99H19090" localSheetId="15">#REF!</definedName>
    <definedName name="K99H19090" localSheetId="11">#REF!</definedName>
    <definedName name="K99H19090" localSheetId="14">#REF!</definedName>
    <definedName name="K99H19090" localSheetId="7">#REF!</definedName>
    <definedName name="K99H19090" localSheetId="4">#REF!</definedName>
    <definedName name="K99H19090" localSheetId="6">#REF!</definedName>
    <definedName name="K99H19090" localSheetId="9">#REF!</definedName>
    <definedName name="K99H19090" localSheetId="5">#REF!</definedName>
    <definedName name="K99H19090" localSheetId="8">#REF!</definedName>
    <definedName name="K99H19090" localSheetId="3">#REF!</definedName>
    <definedName name="K99H19090" localSheetId="2">#REF!</definedName>
    <definedName name="K99H19090">#REF!</definedName>
    <definedName name="K9A034111" localSheetId="13">#REF!</definedName>
    <definedName name="K9A034111" localSheetId="10">#REF!</definedName>
    <definedName name="K9A034111" localSheetId="12">#REF!</definedName>
    <definedName name="K9A034111" localSheetId="15">#REF!</definedName>
    <definedName name="K9A034111" localSheetId="11">#REF!</definedName>
    <definedName name="K9A034111" localSheetId="14">#REF!</definedName>
    <definedName name="K9A034111" localSheetId="7">#REF!</definedName>
    <definedName name="K9A034111" localSheetId="4">#REF!</definedName>
    <definedName name="K9A034111" localSheetId="6">#REF!</definedName>
    <definedName name="K9A034111" localSheetId="9">#REF!</definedName>
    <definedName name="K9A034111" localSheetId="5">#REF!</definedName>
    <definedName name="K9A034111" localSheetId="8">#REF!</definedName>
    <definedName name="K9A034111" localSheetId="3">#REF!</definedName>
    <definedName name="K9A034111" localSheetId="2">#REF!</definedName>
    <definedName name="K9A034111">#REF!</definedName>
    <definedName name="K9A057K50" localSheetId="13">#REF!</definedName>
    <definedName name="K9A057K50" localSheetId="10">#REF!</definedName>
    <definedName name="K9A057K50" localSheetId="12">#REF!</definedName>
    <definedName name="K9A057K50" localSheetId="15">#REF!</definedName>
    <definedName name="K9A057K50" localSheetId="11">#REF!</definedName>
    <definedName name="K9A057K50" localSheetId="14">#REF!</definedName>
    <definedName name="K9A057K50" localSheetId="7">#REF!</definedName>
    <definedName name="K9A057K50" localSheetId="4">#REF!</definedName>
    <definedName name="K9A057K50" localSheetId="6">#REF!</definedName>
    <definedName name="K9A057K50" localSheetId="9">#REF!</definedName>
    <definedName name="K9A057K50" localSheetId="5">#REF!</definedName>
    <definedName name="K9A057K50" localSheetId="8">#REF!</definedName>
    <definedName name="K9A057K50" localSheetId="3">#REF!</definedName>
    <definedName name="K9A057K50" localSheetId="2">#REF!</definedName>
    <definedName name="K9A057K50">#REF!</definedName>
    <definedName name="K9A119090" localSheetId="13">#REF!</definedName>
    <definedName name="K9A119090" localSheetId="10">#REF!</definedName>
    <definedName name="K9A119090" localSheetId="12">#REF!</definedName>
    <definedName name="K9A119090" localSheetId="15">#REF!</definedName>
    <definedName name="K9A119090" localSheetId="11">#REF!</definedName>
    <definedName name="K9A119090" localSheetId="14">#REF!</definedName>
    <definedName name="K9A119090" localSheetId="7">#REF!</definedName>
    <definedName name="K9A119090" localSheetId="4">#REF!</definedName>
    <definedName name="K9A119090" localSheetId="6">#REF!</definedName>
    <definedName name="K9A119090" localSheetId="9">#REF!</definedName>
    <definedName name="K9A119090" localSheetId="5">#REF!</definedName>
    <definedName name="K9A119090" localSheetId="8">#REF!</definedName>
    <definedName name="K9A119090" localSheetId="3">#REF!</definedName>
    <definedName name="K9A119090" localSheetId="2">#REF!</definedName>
    <definedName name="K9A119090">#REF!</definedName>
    <definedName name="K9A137790" localSheetId="13">#REF!</definedName>
    <definedName name="K9A137790" localSheetId="10">#REF!</definedName>
    <definedName name="K9A137790" localSheetId="12">#REF!</definedName>
    <definedName name="K9A137790" localSheetId="15">#REF!</definedName>
    <definedName name="K9A137790" localSheetId="11">#REF!</definedName>
    <definedName name="K9A137790" localSheetId="14">#REF!</definedName>
    <definedName name="K9A137790" localSheetId="7">#REF!</definedName>
    <definedName name="K9A137790" localSheetId="4">#REF!</definedName>
    <definedName name="K9A137790" localSheetId="6">#REF!</definedName>
    <definedName name="K9A137790" localSheetId="9">#REF!</definedName>
    <definedName name="K9A137790" localSheetId="5">#REF!</definedName>
    <definedName name="K9A137790" localSheetId="8">#REF!</definedName>
    <definedName name="K9A137790" localSheetId="3">#REF!</definedName>
    <definedName name="K9A137790" localSheetId="2">#REF!</definedName>
    <definedName name="K9A137790">#REF!</definedName>
    <definedName name="K9A217266" localSheetId="13">#REF!</definedName>
    <definedName name="K9A217266" localSheetId="10">#REF!</definedName>
    <definedName name="K9A217266" localSheetId="12">#REF!</definedName>
    <definedName name="K9A217266" localSheetId="15">#REF!</definedName>
    <definedName name="K9A217266" localSheetId="11">#REF!</definedName>
    <definedName name="K9A217266" localSheetId="14">#REF!</definedName>
    <definedName name="K9A217266" localSheetId="7">#REF!</definedName>
    <definedName name="K9A217266" localSheetId="4">#REF!</definedName>
    <definedName name="K9A217266" localSheetId="6">#REF!</definedName>
    <definedName name="K9A217266" localSheetId="9">#REF!</definedName>
    <definedName name="K9A217266" localSheetId="5">#REF!</definedName>
    <definedName name="K9A217266" localSheetId="8">#REF!</definedName>
    <definedName name="K9A217266" localSheetId="3">#REF!</definedName>
    <definedName name="K9A217266" localSheetId="2">#REF!</definedName>
    <definedName name="K9A217266">#REF!</definedName>
    <definedName name="K9A226150" localSheetId="13">#REF!</definedName>
    <definedName name="K9A226150" localSheetId="10">#REF!</definedName>
    <definedName name="K9A226150" localSheetId="12">#REF!</definedName>
    <definedName name="K9A226150" localSheetId="15">#REF!</definedName>
    <definedName name="K9A226150" localSheetId="11">#REF!</definedName>
    <definedName name="K9A226150" localSheetId="14">#REF!</definedName>
    <definedName name="K9A226150" localSheetId="7">#REF!</definedName>
    <definedName name="K9A226150" localSheetId="4">#REF!</definedName>
    <definedName name="K9A226150" localSheetId="6">#REF!</definedName>
    <definedName name="K9A226150" localSheetId="9">#REF!</definedName>
    <definedName name="K9A226150" localSheetId="5">#REF!</definedName>
    <definedName name="K9A226150" localSheetId="8">#REF!</definedName>
    <definedName name="K9A226150" localSheetId="3">#REF!</definedName>
    <definedName name="K9A226150" localSheetId="2">#REF!</definedName>
    <definedName name="K9A226150">#REF!</definedName>
    <definedName name="K9A228111" localSheetId="13">#REF!</definedName>
    <definedName name="K9A228111" localSheetId="10">#REF!</definedName>
    <definedName name="K9A228111" localSheetId="12">#REF!</definedName>
    <definedName name="K9A228111" localSheetId="15">#REF!</definedName>
    <definedName name="K9A228111" localSheetId="11">#REF!</definedName>
    <definedName name="K9A228111" localSheetId="14">#REF!</definedName>
    <definedName name="K9A228111" localSheetId="7">#REF!</definedName>
    <definedName name="K9A228111" localSheetId="4">#REF!</definedName>
    <definedName name="K9A228111" localSheetId="6">#REF!</definedName>
    <definedName name="K9A228111" localSheetId="9">#REF!</definedName>
    <definedName name="K9A228111" localSheetId="5">#REF!</definedName>
    <definedName name="K9A228111" localSheetId="8">#REF!</definedName>
    <definedName name="K9A228111" localSheetId="3">#REF!</definedName>
    <definedName name="K9A228111" localSheetId="2">#REF!</definedName>
    <definedName name="K9A228111">#REF!</definedName>
    <definedName name="K9A23438XA" localSheetId="13">#REF!</definedName>
    <definedName name="K9A23438XA" localSheetId="10">#REF!</definedName>
    <definedName name="K9A23438XA" localSheetId="12">#REF!</definedName>
    <definedName name="K9A23438XA" localSheetId="15">#REF!</definedName>
    <definedName name="K9A23438XA" localSheetId="11">#REF!</definedName>
    <definedName name="K9A23438XA" localSheetId="14">#REF!</definedName>
    <definedName name="K9A23438XA" localSheetId="7">#REF!</definedName>
    <definedName name="K9A23438XA" localSheetId="4">#REF!</definedName>
    <definedName name="K9A23438XA" localSheetId="6">#REF!</definedName>
    <definedName name="K9A23438XA" localSheetId="9">#REF!</definedName>
    <definedName name="K9A23438XA" localSheetId="5">#REF!</definedName>
    <definedName name="K9A23438XA" localSheetId="8">#REF!</definedName>
    <definedName name="K9A23438XA" localSheetId="3">#REF!</definedName>
    <definedName name="K9A23438XA" localSheetId="2">#REF!</definedName>
    <definedName name="K9A23438XA">#REF!</definedName>
    <definedName name="K9A312100" localSheetId="13">#REF!</definedName>
    <definedName name="K9A312100" localSheetId="10">#REF!</definedName>
    <definedName name="K9A312100" localSheetId="12">#REF!</definedName>
    <definedName name="K9A312100" localSheetId="15">#REF!</definedName>
    <definedName name="K9A312100" localSheetId="11">#REF!</definedName>
    <definedName name="K9A312100" localSheetId="14">#REF!</definedName>
    <definedName name="K9A312100" localSheetId="7">#REF!</definedName>
    <definedName name="K9A312100" localSheetId="4">#REF!</definedName>
    <definedName name="K9A312100" localSheetId="6">#REF!</definedName>
    <definedName name="K9A312100" localSheetId="9">#REF!</definedName>
    <definedName name="K9A312100" localSheetId="5">#REF!</definedName>
    <definedName name="K9A312100" localSheetId="8">#REF!</definedName>
    <definedName name="K9A312100" localSheetId="3">#REF!</definedName>
    <definedName name="K9A312100" localSheetId="2">#REF!</definedName>
    <definedName name="K9A312100">#REF!</definedName>
    <definedName name="K9A312102" localSheetId="13">#REF!</definedName>
    <definedName name="K9A312102" localSheetId="10">#REF!</definedName>
    <definedName name="K9A312102" localSheetId="12">#REF!</definedName>
    <definedName name="K9A312102" localSheetId="15">#REF!</definedName>
    <definedName name="K9A312102" localSheetId="11">#REF!</definedName>
    <definedName name="K9A312102" localSheetId="14">#REF!</definedName>
    <definedName name="K9A312102" localSheetId="7">#REF!</definedName>
    <definedName name="K9A312102" localSheetId="4">#REF!</definedName>
    <definedName name="K9A312102" localSheetId="6">#REF!</definedName>
    <definedName name="K9A312102" localSheetId="9">#REF!</definedName>
    <definedName name="K9A312102" localSheetId="5">#REF!</definedName>
    <definedName name="K9A312102" localSheetId="8">#REF!</definedName>
    <definedName name="K9A312102" localSheetId="3">#REF!</definedName>
    <definedName name="K9A312102" localSheetId="2">#REF!</definedName>
    <definedName name="K9A312102">#REF!</definedName>
    <definedName name="K9A426150" localSheetId="13">#REF!</definedName>
    <definedName name="K9A426150" localSheetId="10">#REF!</definedName>
    <definedName name="K9A426150" localSheetId="12">#REF!</definedName>
    <definedName name="K9A426150" localSheetId="15">#REF!</definedName>
    <definedName name="K9A426150" localSheetId="11">#REF!</definedName>
    <definedName name="K9A426150" localSheetId="14">#REF!</definedName>
    <definedName name="K9A426150" localSheetId="7">#REF!</definedName>
    <definedName name="K9A426150" localSheetId="4">#REF!</definedName>
    <definedName name="K9A426150" localSheetId="6">#REF!</definedName>
    <definedName name="K9A426150" localSheetId="9">#REF!</definedName>
    <definedName name="K9A426150" localSheetId="5">#REF!</definedName>
    <definedName name="K9A426150" localSheetId="8">#REF!</definedName>
    <definedName name="K9A426150" localSheetId="3">#REF!</definedName>
    <definedName name="K9A426150" localSheetId="2">#REF!</definedName>
    <definedName name="K9A426150">#REF!</definedName>
    <definedName name="K9A443710" localSheetId="13">#REF!</definedName>
    <definedName name="K9A443710" localSheetId="10">#REF!</definedName>
    <definedName name="K9A443710" localSheetId="12">#REF!</definedName>
    <definedName name="K9A443710" localSheetId="15">#REF!</definedName>
    <definedName name="K9A443710" localSheetId="11">#REF!</definedName>
    <definedName name="K9A443710" localSheetId="14">#REF!</definedName>
    <definedName name="K9A443710" localSheetId="7">#REF!</definedName>
    <definedName name="K9A443710" localSheetId="4">#REF!</definedName>
    <definedName name="K9A443710" localSheetId="6">#REF!</definedName>
    <definedName name="K9A443710" localSheetId="9">#REF!</definedName>
    <definedName name="K9A443710" localSheetId="5">#REF!</definedName>
    <definedName name="K9A443710" localSheetId="8">#REF!</definedName>
    <definedName name="K9A443710" localSheetId="3">#REF!</definedName>
    <definedName name="K9A443710" localSheetId="2">#REF!</definedName>
    <definedName name="K9A443710">#REF!</definedName>
    <definedName name="K9A443710A" localSheetId="13">#REF!</definedName>
    <definedName name="K9A443710A" localSheetId="10">#REF!</definedName>
    <definedName name="K9A443710A" localSheetId="12">#REF!</definedName>
    <definedName name="K9A443710A" localSheetId="15">#REF!</definedName>
    <definedName name="K9A443710A" localSheetId="11">#REF!</definedName>
    <definedName name="K9A443710A" localSheetId="14">#REF!</definedName>
    <definedName name="K9A443710A" localSheetId="7">#REF!</definedName>
    <definedName name="K9A443710A" localSheetId="4">#REF!</definedName>
    <definedName name="K9A443710A" localSheetId="6">#REF!</definedName>
    <definedName name="K9A443710A" localSheetId="9">#REF!</definedName>
    <definedName name="K9A443710A" localSheetId="5">#REF!</definedName>
    <definedName name="K9A443710A" localSheetId="8">#REF!</definedName>
    <definedName name="K9A443710A" localSheetId="3">#REF!</definedName>
    <definedName name="K9A443710A" localSheetId="2">#REF!</definedName>
    <definedName name="K9A443710A">#REF!</definedName>
    <definedName name="K9A443711" localSheetId="13">#REF!</definedName>
    <definedName name="K9A443711" localSheetId="10">#REF!</definedName>
    <definedName name="K9A443711" localSheetId="12">#REF!</definedName>
    <definedName name="K9A443711" localSheetId="15">#REF!</definedName>
    <definedName name="K9A443711" localSheetId="11">#REF!</definedName>
    <definedName name="K9A443711" localSheetId="14">#REF!</definedName>
    <definedName name="K9A443711" localSheetId="7">#REF!</definedName>
    <definedName name="K9A443711" localSheetId="4">#REF!</definedName>
    <definedName name="K9A443711" localSheetId="6">#REF!</definedName>
    <definedName name="K9A443711" localSheetId="9">#REF!</definedName>
    <definedName name="K9A443711" localSheetId="5">#REF!</definedName>
    <definedName name="K9A443711" localSheetId="8">#REF!</definedName>
    <definedName name="K9A443711" localSheetId="3">#REF!</definedName>
    <definedName name="K9A443711" localSheetId="2">#REF!</definedName>
    <definedName name="K9A443711">#REF!</definedName>
    <definedName name="K9A443711B" localSheetId="13">#REF!</definedName>
    <definedName name="K9A443711B" localSheetId="10">#REF!</definedName>
    <definedName name="K9A443711B" localSheetId="12">#REF!</definedName>
    <definedName name="K9A443711B" localSheetId="15">#REF!</definedName>
    <definedName name="K9A443711B" localSheetId="11">#REF!</definedName>
    <definedName name="K9A443711B" localSheetId="14">#REF!</definedName>
    <definedName name="K9A443711B" localSheetId="7">#REF!</definedName>
    <definedName name="K9A443711B" localSheetId="4">#REF!</definedName>
    <definedName name="K9A443711B" localSheetId="6">#REF!</definedName>
    <definedName name="K9A443711B" localSheetId="9">#REF!</definedName>
    <definedName name="K9A443711B" localSheetId="5">#REF!</definedName>
    <definedName name="K9A443711B" localSheetId="8">#REF!</definedName>
    <definedName name="K9A443711B" localSheetId="3">#REF!</definedName>
    <definedName name="K9A443711B" localSheetId="2">#REF!</definedName>
    <definedName name="K9A443711B">#REF!</definedName>
    <definedName name="K9A618881" localSheetId="13">#REF!</definedName>
    <definedName name="K9A618881" localSheetId="10">#REF!</definedName>
    <definedName name="K9A618881" localSheetId="12">#REF!</definedName>
    <definedName name="K9A618881" localSheetId="15">#REF!</definedName>
    <definedName name="K9A618881" localSheetId="11">#REF!</definedName>
    <definedName name="K9A618881" localSheetId="14">#REF!</definedName>
    <definedName name="K9A618881" localSheetId="7">#REF!</definedName>
    <definedName name="K9A618881" localSheetId="4">#REF!</definedName>
    <definedName name="K9A618881" localSheetId="6">#REF!</definedName>
    <definedName name="K9A618881" localSheetId="9">#REF!</definedName>
    <definedName name="K9A618881" localSheetId="5">#REF!</definedName>
    <definedName name="K9A618881" localSheetId="8">#REF!</definedName>
    <definedName name="K9A618881" localSheetId="3">#REF!</definedName>
    <definedName name="K9A618881" localSheetId="2">#REF!</definedName>
    <definedName name="K9A618881">#REF!</definedName>
    <definedName name="K9A719090" localSheetId="13">#REF!</definedName>
    <definedName name="K9A719090" localSheetId="10">#REF!</definedName>
    <definedName name="K9A719090" localSheetId="12">#REF!</definedName>
    <definedName name="K9A719090" localSheetId="15">#REF!</definedName>
    <definedName name="K9A719090" localSheetId="11">#REF!</definedName>
    <definedName name="K9A719090" localSheetId="14">#REF!</definedName>
    <definedName name="K9A719090" localSheetId="7">#REF!</definedName>
    <definedName name="K9A719090" localSheetId="4">#REF!</definedName>
    <definedName name="K9A719090" localSheetId="6">#REF!</definedName>
    <definedName name="K9A719090" localSheetId="9">#REF!</definedName>
    <definedName name="K9A719090" localSheetId="5">#REF!</definedName>
    <definedName name="K9A719090" localSheetId="8">#REF!</definedName>
    <definedName name="K9A719090" localSheetId="3">#REF!</definedName>
    <definedName name="K9A719090" localSheetId="2">#REF!</definedName>
    <definedName name="K9A719090">#REF!</definedName>
    <definedName name="K9AA57K50" localSheetId="13">#REF!</definedName>
    <definedName name="K9AA57K50" localSheetId="10">#REF!</definedName>
    <definedName name="K9AA57K50" localSheetId="12">#REF!</definedName>
    <definedName name="K9AA57K50" localSheetId="15">#REF!</definedName>
    <definedName name="K9AA57K50" localSheetId="11">#REF!</definedName>
    <definedName name="K9AA57K50" localSheetId="14">#REF!</definedName>
    <definedName name="K9AA57K50" localSheetId="7">#REF!</definedName>
    <definedName name="K9AA57K50" localSheetId="4">#REF!</definedName>
    <definedName name="K9AA57K50" localSheetId="6">#REF!</definedName>
    <definedName name="K9AA57K50" localSheetId="9">#REF!</definedName>
    <definedName name="K9AA57K50" localSheetId="5">#REF!</definedName>
    <definedName name="K9AA57K50" localSheetId="8">#REF!</definedName>
    <definedName name="K9AA57K50" localSheetId="3">#REF!</definedName>
    <definedName name="K9AA57K50" localSheetId="2">#REF!</definedName>
    <definedName name="K9AA57K50">#REF!</definedName>
    <definedName name="K9B1677T0" localSheetId="13">#REF!</definedName>
    <definedName name="K9B1677T0" localSheetId="10">#REF!</definedName>
    <definedName name="K9B1677T0" localSheetId="12">#REF!</definedName>
    <definedName name="K9B1677T0" localSheetId="15">#REF!</definedName>
    <definedName name="K9B1677T0" localSheetId="11">#REF!</definedName>
    <definedName name="K9B1677T0" localSheetId="14">#REF!</definedName>
    <definedName name="K9B1677T0" localSheetId="7">#REF!</definedName>
    <definedName name="K9B1677T0" localSheetId="4">#REF!</definedName>
    <definedName name="K9B1677T0" localSheetId="6">#REF!</definedName>
    <definedName name="K9B1677T0" localSheetId="9">#REF!</definedName>
    <definedName name="K9B1677T0" localSheetId="5">#REF!</definedName>
    <definedName name="K9B1677T0" localSheetId="8">#REF!</definedName>
    <definedName name="K9B1677T0" localSheetId="3">#REF!</definedName>
    <definedName name="K9B1677T0" localSheetId="2">#REF!</definedName>
    <definedName name="K9B1677T0">#REF!</definedName>
    <definedName name="K9B3189E1" localSheetId="13">#REF!</definedName>
    <definedName name="K9B3189E1" localSheetId="10">#REF!</definedName>
    <definedName name="K9B3189E1" localSheetId="12">#REF!</definedName>
    <definedName name="K9B3189E1" localSheetId="15">#REF!</definedName>
    <definedName name="K9B3189E1" localSheetId="11">#REF!</definedName>
    <definedName name="K9B3189E1" localSheetId="14">#REF!</definedName>
    <definedName name="K9B3189E1" localSheetId="7">#REF!</definedName>
    <definedName name="K9B3189E1" localSheetId="4">#REF!</definedName>
    <definedName name="K9B3189E1" localSheetId="6">#REF!</definedName>
    <definedName name="K9B3189E1" localSheetId="9">#REF!</definedName>
    <definedName name="K9B3189E1" localSheetId="5">#REF!</definedName>
    <definedName name="K9B3189E1" localSheetId="8">#REF!</definedName>
    <definedName name="K9B3189E1" localSheetId="3">#REF!</definedName>
    <definedName name="K9B3189E1" localSheetId="2">#REF!</definedName>
    <definedName name="K9B3189E1">#REF!</definedName>
    <definedName name="K9B443710" localSheetId="13">#REF!</definedName>
    <definedName name="K9B443710" localSheetId="10">#REF!</definedName>
    <definedName name="K9B443710" localSheetId="12">#REF!</definedName>
    <definedName name="K9B443710" localSheetId="15">#REF!</definedName>
    <definedName name="K9B443710" localSheetId="11">#REF!</definedName>
    <definedName name="K9B443710" localSheetId="14">#REF!</definedName>
    <definedName name="K9B443710" localSheetId="7">#REF!</definedName>
    <definedName name="K9B443710" localSheetId="4">#REF!</definedName>
    <definedName name="K9B443710" localSheetId="6">#REF!</definedName>
    <definedName name="K9B443710" localSheetId="9">#REF!</definedName>
    <definedName name="K9B443710" localSheetId="5">#REF!</definedName>
    <definedName name="K9B443710" localSheetId="8">#REF!</definedName>
    <definedName name="K9B443710" localSheetId="3">#REF!</definedName>
    <definedName name="K9B443710" localSheetId="2">#REF!</definedName>
    <definedName name="K9B443710">#REF!</definedName>
    <definedName name="K9B5189E1" localSheetId="13">#REF!</definedName>
    <definedName name="K9B5189E1" localSheetId="10">#REF!</definedName>
    <definedName name="K9B5189E1" localSheetId="12">#REF!</definedName>
    <definedName name="K9B5189E1" localSheetId="15">#REF!</definedName>
    <definedName name="K9B5189E1" localSheetId="11">#REF!</definedName>
    <definedName name="K9B5189E1" localSheetId="14">#REF!</definedName>
    <definedName name="K9B5189E1" localSheetId="7">#REF!</definedName>
    <definedName name="K9B5189E1" localSheetId="4">#REF!</definedName>
    <definedName name="K9B5189E1" localSheetId="6">#REF!</definedName>
    <definedName name="K9B5189E1" localSheetId="9">#REF!</definedName>
    <definedName name="K9B5189E1" localSheetId="5">#REF!</definedName>
    <definedName name="K9B5189E1" localSheetId="8">#REF!</definedName>
    <definedName name="K9B5189E1" localSheetId="3">#REF!</definedName>
    <definedName name="K9B5189E1" localSheetId="2">#REF!</definedName>
    <definedName name="K9B5189E1">#REF!</definedName>
    <definedName name="K9B519090" localSheetId="13">#REF!</definedName>
    <definedName name="K9B519090" localSheetId="10">#REF!</definedName>
    <definedName name="K9B519090" localSheetId="12">#REF!</definedName>
    <definedName name="K9B519090" localSheetId="15">#REF!</definedName>
    <definedName name="K9B519090" localSheetId="11">#REF!</definedName>
    <definedName name="K9B519090" localSheetId="14">#REF!</definedName>
    <definedName name="K9B519090" localSheetId="7">#REF!</definedName>
    <definedName name="K9B519090" localSheetId="4">#REF!</definedName>
    <definedName name="K9B519090" localSheetId="6">#REF!</definedName>
    <definedName name="K9B519090" localSheetId="9">#REF!</definedName>
    <definedName name="K9B519090" localSheetId="5">#REF!</definedName>
    <definedName name="K9B519090" localSheetId="8">#REF!</definedName>
    <definedName name="K9B519090" localSheetId="3">#REF!</definedName>
    <definedName name="K9B519090" localSheetId="2">#REF!</definedName>
    <definedName name="K9B519090">#REF!</definedName>
    <definedName name="K9B7189E1" localSheetId="13">#REF!</definedName>
    <definedName name="K9B7189E1" localSheetId="10">#REF!</definedName>
    <definedName name="K9B7189E1" localSheetId="12">#REF!</definedName>
    <definedName name="K9B7189E1" localSheetId="15">#REF!</definedName>
    <definedName name="K9B7189E1" localSheetId="11">#REF!</definedName>
    <definedName name="K9B7189E1" localSheetId="14">#REF!</definedName>
    <definedName name="K9B7189E1" localSheetId="7">#REF!</definedName>
    <definedName name="K9B7189E1" localSheetId="4">#REF!</definedName>
    <definedName name="K9B7189E1" localSheetId="6">#REF!</definedName>
    <definedName name="K9B7189E1" localSheetId="9">#REF!</definedName>
    <definedName name="K9B7189E1" localSheetId="5">#REF!</definedName>
    <definedName name="K9B7189E1" localSheetId="8">#REF!</definedName>
    <definedName name="K9B7189E1" localSheetId="3">#REF!</definedName>
    <definedName name="K9B7189E1" localSheetId="2">#REF!</definedName>
    <definedName name="K9B7189E1">#REF!</definedName>
    <definedName name="K9BB189E1" localSheetId="13">#REF!</definedName>
    <definedName name="K9BB189E1" localSheetId="10">#REF!</definedName>
    <definedName name="K9BB189E1" localSheetId="12">#REF!</definedName>
    <definedName name="K9BB189E1" localSheetId="15">#REF!</definedName>
    <definedName name="K9BB189E1" localSheetId="11">#REF!</definedName>
    <definedName name="K9BB189E1" localSheetId="14">#REF!</definedName>
    <definedName name="K9BB189E1" localSheetId="7">#REF!</definedName>
    <definedName name="K9BB189E1" localSheetId="4">#REF!</definedName>
    <definedName name="K9BB189E1" localSheetId="6">#REF!</definedName>
    <definedName name="K9BB189E1" localSheetId="9">#REF!</definedName>
    <definedName name="K9BB189E1" localSheetId="5">#REF!</definedName>
    <definedName name="K9BB189E1" localSheetId="8">#REF!</definedName>
    <definedName name="K9BB189E1" localSheetId="3">#REF!</definedName>
    <definedName name="K9BB189E1" localSheetId="2">#REF!</definedName>
    <definedName name="K9BB189E1">#REF!</definedName>
    <definedName name="K9BV10271A" localSheetId="13">#REF!</definedName>
    <definedName name="K9BV10271A" localSheetId="10">#REF!</definedName>
    <definedName name="K9BV10271A" localSheetId="12">#REF!</definedName>
    <definedName name="K9BV10271A" localSheetId="15">#REF!</definedName>
    <definedName name="K9BV10271A" localSheetId="11">#REF!</definedName>
    <definedName name="K9BV10271A" localSheetId="14">#REF!</definedName>
    <definedName name="K9BV10271A" localSheetId="7">#REF!</definedName>
    <definedName name="K9BV10271A" localSheetId="4">#REF!</definedName>
    <definedName name="K9BV10271A" localSheetId="6">#REF!</definedName>
    <definedName name="K9BV10271A" localSheetId="9">#REF!</definedName>
    <definedName name="K9BV10271A" localSheetId="5">#REF!</definedName>
    <definedName name="K9BV10271A" localSheetId="8">#REF!</definedName>
    <definedName name="K9BV10271A" localSheetId="3">#REF!</definedName>
    <definedName name="K9BV10271A" localSheetId="2">#REF!</definedName>
    <definedName name="K9BV10271A">#REF!</definedName>
    <definedName name="K9BV12780" localSheetId="13">#REF!</definedName>
    <definedName name="K9BV12780" localSheetId="10">#REF!</definedName>
    <definedName name="K9BV12780" localSheetId="12">#REF!</definedName>
    <definedName name="K9BV12780" localSheetId="15">#REF!</definedName>
    <definedName name="K9BV12780" localSheetId="11">#REF!</definedName>
    <definedName name="K9BV12780" localSheetId="14">#REF!</definedName>
    <definedName name="K9BV12780" localSheetId="7">#REF!</definedName>
    <definedName name="K9BV12780" localSheetId="4">#REF!</definedName>
    <definedName name="K9BV12780" localSheetId="6">#REF!</definedName>
    <definedName name="K9BV12780" localSheetId="9">#REF!</definedName>
    <definedName name="K9BV12780" localSheetId="5">#REF!</definedName>
    <definedName name="K9BV12780" localSheetId="8">#REF!</definedName>
    <definedName name="K9BV12780" localSheetId="3">#REF!</definedName>
    <definedName name="K9BV12780" localSheetId="2">#REF!</definedName>
    <definedName name="K9BV12780">#REF!</definedName>
    <definedName name="K9BV12790" localSheetId="13">#REF!</definedName>
    <definedName name="K9BV12790" localSheetId="10">#REF!</definedName>
    <definedName name="K9BV12790" localSheetId="12">#REF!</definedName>
    <definedName name="K9BV12790" localSheetId="15">#REF!</definedName>
    <definedName name="K9BV12790" localSheetId="11">#REF!</definedName>
    <definedName name="K9BV12790" localSheetId="14">#REF!</definedName>
    <definedName name="K9BV12790" localSheetId="7">#REF!</definedName>
    <definedName name="K9BV12790" localSheetId="4">#REF!</definedName>
    <definedName name="K9BV12790" localSheetId="6">#REF!</definedName>
    <definedName name="K9BV12790" localSheetId="9">#REF!</definedName>
    <definedName name="K9BV12790" localSheetId="5">#REF!</definedName>
    <definedName name="K9BV12790" localSheetId="8">#REF!</definedName>
    <definedName name="K9BV12790" localSheetId="3">#REF!</definedName>
    <definedName name="K9BV12790" localSheetId="2">#REF!</definedName>
    <definedName name="K9BV12790">#REF!</definedName>
    <definedName name="K9BV13250" localSheetId="13">#REF!</definedName>
    <definedName name="K9BV13250" localSheetId="10">#REF!</definedName>
    <definedName name="K9BV13250" localSheetId="12">#REF!</definedName>
    <definedName name="K9BV13250" localSheetId="15">#REF!</definedName>
    <definedName name="K9BV13250" localSheetId="11">#REF!</definedName>
    <definedName name="K9BV13250" localSheetId="14">#REF!</definedName>
    <definedName name="K9BV13250" localSheetId="7">#REF!</definedName>
    <definedName name="K9BV13250" localSheetId="4">#REF!</definedName>
    <definedName name="K9BV13250" localSheetId="6">#REF!</definedName>
    <definedName name="K9BV13250" localSheetId="9">#REF!</definedName>
    <definedName name="K9BV13250" localSheetId="5">#REF!</definedName>
    <definedName name="K9BV13250" localSheetId="8">#REF!</definedName>
    <definedName name="K9BV13250" localSheetId="3">#REF!</definedName>
    <definedName name="K9BV13250" localSheetId="2">#REF!</definedName>
    <definedName name="K9BV13250">#REF!</definedName>
    <definedName name="K9BV189E1" localSheetId="13">#REF!</definedName>
    <definedName name="K9BV189E1" localSheetId="10">#REF!</definedName>
    <definedName name="K9BV189E1" localSheetId="12">#REF!</definedName>
    <definedName name="K9BV189E1" localSheetId="15">#REF!</definedName>
    <definedName name="K9BV189E1" localSheetId="11">#REF!</definedName>
    <definedName name="K9BV189E1" localSheetId="14">#REF!</definedName>
    <definedName name="K9BV189E1" localSheetId="7">#REF!</definedName>
    <definedName name="K9BV189E1" localSheetId="4">#REF!</definedName>
    <definedName name="K9BV189E1" localSheetId="6">#REF!</definedName>
    <definedName name="K9BV189E1" localSheetId="9">#REF!</definedName>
    <definedName name="K9BV189E1" localSheetId="5">#REF!</definedName>
    <definedName name="K9BV189E1" localSheetId="8">#REF!</definedName>
    <definedName name="K9BV189E1" localSheetId="3">#REF!</definedName>
    <definedName name="K9BV189E1" localSheetId="2">#REF!</definedName>
    <definedName name="K9BV189E1">#REF!</definedName>
    <definedName name="K9BV19090" localSheetId="13">#REF!</definedName>
    <definedName name="K9BV19090" localSheetId="10">#REF!</definedName>
    <definedName name="K9BV19090" localSheetId="12">#REF!</definedName>
    <definedName name="K9BV19090" localSheetId="15">#REF!</definedName>
    <definedName name="K9BV19090" localSheetId="11">#REF!</definedName>
    <definedName name="K9BV19090" localSheetId="14">#REF!</definedName>
    <definedName name="K9BV19090" localSheetId="7">#REF!</definedName>
    <definedName name="K9BV19090" localSheetId="4">#REF!</definedName>
    <definedName name="K9BV19090" localSheetId="6">#REF!</definedName>
    <definedName name="K9BV19090" localSheetId="9">#REF!</definedName>
    <definedName name="K9BV19090" localSheetId="5">#REF!</definedName>
    <definedName name="K9BV19090" localSheetId="8">#REF!</definedName>
    <definedName name="K9BV19090" localSheetId="3">#REF!</definedName>
    <definedName name="K9BV19090" localSheetId="2">#REF!</definedName>
    <definedName name="K9BV19090">#REF!</definedName>
    <definedName name="K9BV43690" localSheetId="13">#REF!</definedName>
    <definedName name="K9BV43690" localSheetId="10">#REF!</definedName>
    <definedName name="K9BV43690" localSheetId="12">#REF!</definedName>
    <definedName name="K9BV43690" localSheetId="15">#REF!</definedName>
    <definedName name="K9BV43690" localSheetId="11">#REF!</definedName>
    <definedName name="K9BV43690" localSheetId="14">#REF!</definedName>
    <definedName name="K9BV43690" localSheetId="7">#REF!</definedName>
    <definedName name="K9BV43690" localSheetId="4">#REF!</definedName>
    <definedName name="K9BV43690" localSheetId="6">#REF!</definedName>
    <definedName name="K9BV43690" localSheetId="9">#REF!</definedName>
    <definedName name="K9BV43690" localSheetId="5">#REF!</definedName>
    <definedName name="K9BV43690" localSheetId="8">#REF!</definedName>
    <definedName name="K9BV43690" localSheetId="3">#REF!</definedName>
    <definedName name="K9BV43690" localSheetId="2">#REF!</definedName>
    <definedName name="K9BV43690">#REF!</definedName>
    <definedName name="K9BY18881" localSheetId="13">#REF!</definedName>
    <definedName name="K9BY18881" localSheetId="10">#REF!</definedName>
    <definedName name="K9BY18881" localSheetId="12">#REF!</definedName>
    <definedName name="K9BY18881" localSheetId="15">#REF!</definedName>
    <definedName name="K9BY18881" localSheetId="11">#REF!</definedName>
    <definedName name="K9BY18881" localSheetId="14">#REF!</definedName>
    <definedName name="K9BY18881" localSheetId="7">#REF!</definedName>
    <definedName name="K9BY18881" localSheetId="4">#REF!</definedName>
    <definedName name="K9BY18881" localSheetId="6">#REF!</definedName>
    <definedName name="K9BY18881" localSheetId="9">#REF!</definedName>
    <definedName name="K9BY18881" localSheetId="5">#REF!</definedName>
    <definedName name="K9BY18881" localSheetId="8">#REF!</definedName>
    <definedName name="K9BY18881" localSheetId="3">#REF!</definedName>
    <definedName name="K9BY18881" localSheetId="2">#REF!</definedName>
    <definedName name="K9BY18881">#REF!</definedName>
    <definedName name="K9BZ189E1" localSheetId="13">#REF!</definedName>
    <definedName name="K9BZ189E1" localSheetId="10">#REF!</definedName>
    <definedName name="K9BZ189E1" localSheetId="12">#REF!</definedName>
    <definedName name="K9BZ189E1" localSheetId="15">#REF!</definedName>
    <definedName name="K9BZ189E1" localSheetId="11">#REF!</definedName>
    <definedName name="K9BZ189E1" localSheetId="14">#REF!</definedName>
    <definedName name="K9BZ189E1" localSheetId="7">#REF!</definedName>
    <definedName name="K9BZ189E1" localSheetId="4">#REF!</definedName>
    <definedName name="K9BZ189E1" localSheetId="6">#REF!</definedName>
    <definedName name="K9BZ189E1" localSheetId="9">#REF!</definedName>
    <definedName name="K9BZ189E1" localSheetId="5">#REF!</definedName>
    <definedName name="K9BZ189E1" localSheetId="8">#REF!</definedName>
    <definedName name="K9BZ189E1" localSheetId="3">#REF!</definedName>
    <definedName name="K9BZ189E1" localSheetId="2">#REF!</definedName>
    <definedName name="K9BZ189E1">#REF!</definedName>
    <definedName name="K9BZ19090" localSheetId="13">#REF!</definedName>
    <definedName name="K9BZ19090" localSheetId="10">#REF!</definedName>
    <definedName name="K9BZ19090" localSheetId="12">#REF!</definedName>
    <definedName name="K9BZ19090" localSheetId="15">#REF!</definedName>
    <definedName name="K9BZ19090" localSheetId="11">#REF!</definedName>
    <definedName name="K9BZ19090" localSheetId="14">#REF!</definedName>
    <definedName name="K9BZ19090" localSheetId="7">#REF!</definedName>
    <definedName name="K9BZ19090" localSheetId="4">#REF!</definedName>
    <definedName name="K9BZ19090" localSheetId="6">#REF!</definedName>
    <definedName name="K9BZ19090" localSheetId="9">#REF!</definedName>
    <definedName name="K9BZ19090" localSheetId="5">#REF!</definedName>
    <definedName name="K9BZ19090" localSheetId="8">#REF!</definedName>
    <definedName name="K9BZ19090" localSheetId="3">#REF!</definedName>
    <definedName name="K9BZ19090" localSheetId="2">#REF!</definedName>
    <definedName name="K9BZ19090">#REF!</definedName>
    <definedName name="KA">#N/A</definedName>
    <definedName name="KA1069C1XC" localSheetId="13">#REF!</definedName>
    <definedName name="KA1069C1XC" localSheetId="10">#REF!</definedName>
    <definedName name="KA1069C1XC" localSheetId="12">#REF!</definedName>
    <definedName name="KA1069C1XC" localSheetId="15">#REF!</definedName>
    <definedName name="KA1069C1XC" localSheetId="11">#REF!</definedName>
    <definedName name="KA1069C1XC" localSheetId="14">#REF!</definedName>
    <definedName name="KA1069C1XC" localSheetId="7">#REF!</definedName>
    <definedName name="KA1069C1XC" localSheetId="4">#REF!</definedName>
    <definedName name="KA1069C1XC" localSheetId="6">#REF!</definedName>
    <definedName name="KA1069C1XC" localSheetId="9">#REF!</definedName>
    <definedName name="KA1069C1XC" localSheetId="5">#REF!</definedName>
    <definedName name="KA1069C1XC" localSheetId="8">#REF!</definedName>
    <definedName name="KA1069C1XC" localSheetId="3">#REF!</definedName>
    <definedName name="KA1069C1XC" localSheetId="2">#REF!</definedName>
    <definedName name="KA1069C1XC">#REF!</definedName>
    <definedName name="KANG" localSheetId="13" hidden="1">{#N/A,#N/A,FALSE,"인원";#N/A,#N/A,FALSE,"비용2";#N/A,#N/A,FALSE,"비용1";#N/A,#N/A,FALSE,"비용";#N/A,#N/A,FALSE,"보증2";#N/A,#N/A,FALSE,"보증1";#N/A,#N/A,FALSE,"보증";#N/A,#N/A,FALSE,"손익1";#N/A,#N/A,FALSE,"손익";#N/A,#N/A,FALSE,"부서별매출";#N/A,#N/A,FALSE,"매출"}</definedName>
    <definedName name="KANG" localSheetId="10" hidden="1">{#N/A,#N/A,FALSE,"인원";#N/A,#N/A,FALSE,"비용2";#N/A,#N/A,FALSE,"비용1";#N/A,#N/A,FALSE,"비용";#N/A,#N/A,FALSE,"보증2";#N/A,#N/A,FALSE,"보증1";#N/A,#N/A,FALSE,"보증";#N/A,#N/A,FALSE,"손익1";#N/A,#N/A,FALSE,"손익";#N/A,#N/A,FALSE,"부서별매출";#N/A,#N/A,FALSE,"매출"}</definedName>
    <definedName name="KANG" localSheetId="12" hidden="1">{#N/A,#N/A,FALSE,"인원";#N/A,#N/A,FALSE,"비용2";#N/A,#N/A,FALSE,"비용1";#N/A,#N/A,FALSE,"비용";#N/A,#N/A,FALSE,"보증2";#N/A,#N/A,FALSE,"보증1";#N/A,#N/A,FALSE,"보증";#N/A,#N/A,FALSE,"손익1";#N/A,#N/A,FALSE,"손익";#N/A,#N/A,FALSE,"부서별매출";#N/A,#N/A,FALSE,"매출"}</definedName>
    <definedName name="KANG" localSheetId="15" hidden="1">{#N/A,#N/A,FALSE,"인원";#N/A,#N/A,FALSE,"비용2";#N/A,#N/A,FALSE,"비용1";#N/A,#N/A,FALSE,"비용";#N/A,#N/A,FALSE,"보증2";#N/A,#N/A,FALSE,"보증1";#N/A,#N/A,FALSE,"보증";#N/A,#N/A,FALSE,"손익1";#N/A,#N/A,FALSE,"손익";#N/A,#N/A,FALSE,"부서별매출";#N/A,#N/A,FALSE,"매출"}</definedName>
    <definedName name="KANG" localSheetId="11" hidden="1">{#N/A,#N/A,FALSE,"인원";#N/A,#N/A,FALSE,"비용2";#N/A,#N/A,FALSE,"비용1";#N/A,#N/A,FALSE,"비용";#N/A,#N/A,FALSE,"보증2";#N/A,#N/A,FALSE,"보증1";#N/A,#N/A,FALSE,"보증";#N/A,#N/A,FALSE,"손익1";#N/A,#N/A,FALSE,"손익";#N/A,#N/A,FALSE,"부서별매출";#N/A,#N/A,FALSE,"매출"}</definedName>
    <definedName name="KANG" localSheetId="14" hidden="1">{#N/A,#N/A,FALSE,"인원";#N/A,#N/A,FALSE,"비용2";#N/A,#N/A,FALSE,"비용1";#N/A,#N/A,FALSE,"비용";#N/A,#N/A,FALSE,"보증2";#N/A,#N/A,FALSE,"보증1";#N/A,#N/A,FALSE,"보증";#N/A,#N/A,FALSE,"손익1";#N/A,#N/A,FALSE,"손익";#N/A,#N/A,FALSE,"부서별매출";#N/A,#N/A,FALSE,"매출"}</definedName>
    <definedName name="KANG" localSheetId="7"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localSheetId="6" hidden="1">{#N/A,#N/A,FALSE,"인원";#N/A,#N/A,FALSE,"비용2";#N/A,#N/A,FALSE,"비용1";#N/A,#N/A,FALSE,"비용";#N/A,#N/A,FALSE,"보증2";#N/A,#N/A,FALSE,"보증1";#N/A,#N/A,FALSE,"보증";#N/A,#N/A,FALSE,"손익1";#N/A,#N/A,FALSE,"손익";#N/A,#N/A,FALSE,"부서별매출";#N/A,#N/A,FALSE,"매출"}</definedName>
    <definedName name="KANG" localSheetId="9" hidden="1">{#N/A,#N/A,FALSE,"인원";#N/A,#N/A,FALSE,"비용2";#N/A,#N/A,FALSE,"비용1";#N/A,#N/A,FALSE,"비용";#N/A,#N/A,FALSE,"보증2";#N/A,#N/A,FALSE,"보증1";#N/A,#N/A,FALSE,"보증";#N/A,#N/A,FALSE,"손익1";#N/A,#N/A,FALSE,"손익";#N/A,#N/A,FALSE,"부서별매출";#N/A,#N/A,FALSE,"매출"}</definedName>
    <definedName name="KANG" localSheetId="5" hidden="1">{#N/A,#N/A,FALSE,"인원";#N/A,#N/A,FALSE,"비용2";#N/A,#N/A,FALSE,"비용1";#N/A,#N/A,FALSE,"비용";#N/A,#N/A,FALSE,"보증2";#N/A,#N/A,FALSE,"보증1";#N/A,#N/A,FALSE,"보증";#N/A,#N/A,FALSE,"손익1";#N/A,#N/A,FALSE,"손익";#N/A,#N/A,FALSE,"부서별매출";#N/A,#N/A,FALSE,"매출"}</definedName>
    <definedName name="KANG" localSheetId="8"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cdd" localSheetId="13">#REF!</definedName>
    <definedName name="kcdd" localSheetId="10">#REF!</definedName>
    <definedName name="kcdd" localSheetId="12">#REF!</definedName>
    <definedName name="kcdd" localSheetId="15">#REF!</definedName>
    <definedName name="kcdd" localSheetId="11">#REF!</definedName>
    <definedName name="kcdd" localSheetId="14">#REF!</definedName>
    <definedName name="kcdd" localSheetId="7">#REF!</definedName>
    <definedName name="kcdd" localSheetId="4">#REF!</definedName>
    <definedName name="kcdd" localSheetId="6">#REF!</definedName>
    <definedName name="kcdd" localSheetId="9">#REF!</definedName>
    <definedName name="kcdd" localSheetId="5">#REF!</definedName>
    <definedName name="kcdd" localSheetId="8">#REF!</definedName>
    <definedName name="kcdd">#REF!</definedName>
    <definedName name="kcong" localSheetId="3">#REF!</definedName>
    <definedName name="kcong" localSheetId="2">#REF!</definedName>
    <definedName name="kcong">#REF!</definedName>
    <definedName name="KCS">#N/A</definedName>
    <definedName name="kdien" localSheetId="3">#REF!</definedName>
    <definedName name="kdien" localSheetId="2">#REF!</definedName>
    <definedName name="kdien">#REF!</definedName>
    <definedName name="key" hidden="1">#REF!</definedName>
    <definedName name="KGFHFKGK" localSheetId="13">BlankMacro1</definedName>
    <definedName name="KGFHFKGK" localSheetId="10">BlankMacro1</definedName>
    <definedName name="KGFHFKGK" localSheetId="12">BlankMacro1</definedName>
    <definedName name="KGFHFKGK" localSheetId="15">BlankMacro1</definedName>
    <definedName name="KGFHFKGK" localSheetId="11">BlankMacro1</definedName>
    <definedName name="KGFHFKGK" localSheetId="14">BlankMacro1</definedName>
    <definedName name="KGFHFKGK" localSheetId="7">BlankMacro1</definedName>
    <definedName name="KGFHFKGK" localSheetId="4">BlankMacro1</definedName>
    <definedName name="KGFHFKGK" localSheetId="6">BlankMacro1</definedName>
    <definedName name="KGFHFKGK" localSheetId="9">BlankMacro1</definedName>
    <definedName name="KGFHFKGK" localSheetId="5">BlankMacro1</definedName>
    <definedName name="KGFHFKGK" localSheetId="8">BlankMacro1</definedName>
    <definedName name="KGFHFKGK" localSheetId="0">BlankMacro1</definedName>
    <definedName name="KGFHFKGK" localSheetId="3">BlankMacro1</definedName>
    <definedName name="KGFHFKGK" localSheetId="2">BlankMacro1</definedName>
    <definedName name="KGFHFKGK" localSheetId="1">BlankMacro1</definedName>
    <definedName name="KGFHFKGK">BlankMacro1</definedName>
    <definedName name="kh" localSheetId="3">#REF!</definedName>
    <definedName name="kh" localSheetId="2">#REF!</definedName>
    <definedName name="kh">#REF!</definedName>
    <definedName name="khac">2</definedName>
    <definedName name="khanang" localSheetId="3">#REF!</definedName>
    <definedName name="khanang" localSheetId="2">#REF!</definedName>
    <definedName name="khanang">#REF!</definedName>
    <definedName name="khgdkhk" localSheetId="13">BlankMacro1</definedName>
    <definedName name="khgdkhk" localSheetId="10">BlankMacro1</definedName>
    <definedName name="khgdkhk" localSheetId="12">BlankMacro1</definedName>
    <definedName name="khgdkhk" localSheetId="15">BlankMacro1</definedName>
    <definedName name="khgdkhk" localSheetId="11">BlankMacro1</definedName>
    <definedName name="khgdkhk" localSheetId="14">BlankMacro1</definedName>
    <definedName name="khgdkhk" localSheetId="7">BlankMacro1</definedName>
    <definedName name="khgdkhk" localSheetId="4">BlankMacro1</definedName>
    <definedName name="khgdkhk" localSheetId="6">BlankMacro1</definedName>
    <definedName name="khgdkhk" localSheetId="9">BlankMacro1</definedName>
    <definedName name="khgdkhk" localSheetId="5">BlankMacro1</definedName>
    <definedName name="khgdkhk" localSheetId="8">BlankMacro1</definedName>
    <definedName name="khgdkhk" localSheetId="0">BlankMacro1</definedName>
    <definedName name="khgdkhk" localSheetId="3">BlankMacro1</definedName>
    <definedName name="khgdkhk" localSheetId="2">BlankMacro1</definedName>
    <definedName name="khgdkhk" localSheetId="1">BlankMacro1</definedName>
    <definedName name="khgdkhk">BlankMacro1</definedName>
    <definedName name="khoannhoi" localSheetId="3">#REF!</definedName>
    <definedName name="khoannhoi" localSheetId="2">#REF!</definedName>
    <definedName name="khoannhoi">#REF!</definedName>
    <definedName name="khong">#REF!</definedName>
    <definedName name="kia2ttl">#N/A</definedName>
    <definedName name="KIA4TTL">#N/A</definedName>
    <definedName name="kich250" localSheetId="3">#REF!</definedName>
    <definedName name="kich250" localSheetId="2">#REF!</definedName>
    <definedName name="kich250">#REF!</definedName>
    <definedName name="kich500">#REF!</definedName>
    <definedName name="kiem">#REF!</definedName>
    <definedName name="Kiem_tra_trung_ten">#REF!</definedName>
    <definedName name="KIM" localSheetId="13" hidden="1">{#N/A,#N/A,FALSE,"단축1";#N/A,#N/A,FALSE,"단축2";#N/A,#N/A,FALSE,"단축3";#N/A,#N/A,FALSE,"장축";#N/A,#N/A,FALSE,"4WD"}</definedName>
    <definedName name="KIM" localSheetId="10" hidden="1">{#N/A,#N/A,FALSE,"단축1";#N/A,#N/A,FALSE,"단축2";#N/A,#N/A,FALSE,"단축3";#N/A,#N/A,FALSE,"장축";#N/A,#N/A,FALSE,"4WD"}</definedName>
    <definedName name="KIM" localSheetId="12" hidden="1">{#N/A,#N/A,FALSE,"단축1";#N/A,#N/A,FALSE,"단축2";#N/A,#N/A,FALSE,"단축3";#N/A,#N/A,FALSE,"장축";#N/A,#N/A,FALSE,"4WD"}</definedName>
    <definedName name="KIM" localSheetId="15" hidden="1">{#N/A,#N/A,FALSE,"단축1";#N/A,#N/A,FALSE,"단축2";#N/A,#N/A,FALSE,"단축3";#N/A,#N/A,FALSE,"장축";#N/A,#N/A,FALSE,"4WD"}</definedName>
    <definedName name="KIM" localSheetId="11" hidden="1">{#N/A,#N/A,FALSE,"단축1";#N/A,#N/A,FALSE,"단축2";#N/A,#N/A,FALSE,"단축3";#N/A,#N/A,FALSE,"장축";#N/A,#N/A,FALSE,"4WD"}</definedName>
    <definedName name="KIM" localSheetId="14" hidden="1">{#N/A,#N/A,FALSE,"단축1";#N/A,#N/A,FALSE,"단축2";#N/A,#N/A,FALSE,"단축3";#N/A,#N/A,FALSE,"장축";#N/A,#N/A,FALSE,"4WD"}</definedName>
    <definedName name="KIM" localSheetId="7" hidden="1">{#N/A,#N/A,FALSE,"단축1";#N/A,#N/A,FALSE,"단축2";#N/A,#N/A,FALSE,"단축3";#N/A,#N/A,FALSE,"장축";#N/A,#N/A,FALSE,"4WD"}</definedName>
    <definedName name="KIM" localSheetId="4" hidden="1">{#N/A,#N/A,FALSE,"단축1";#N/A,#N/A,FALSE,"단축2";#N/A,#N/A,FALSE,"단축3";#N/A,#N/A,FALSE,"장축";#N/A,#N/A,FALSE,"4WD"}</definedName>
    <definedName name="KIM" localSheetId="6" hidden="1">{#N/A,#N/A,FALSE,"단축1";#N/A,#N/A,FALSE,"단축2";#N/A,#N/A,FALSE,"단축3";#N/A,#N/A,FALSE,"장축";#N/A,#N/A,FALSE,"4WD"}</definedName>
    <definedName name="KIM" localSheetId="9" hidden="1">{#N/A,#N/A,FALSE,"단축1";#N/A,#N/A,FALSE,"단축2";#N/A,#N/A,FALSE,"단축3";#N/A,#N/A,FALSE,"장축";#N/A,#N/A,FALSE,"4WD"}</definedName>
    <definedName name="KIM" localSheetId="5" hidden="1">{#N/A,#N/A,FALSE,"단축1";#N/A,#N/A,FALSE,"단축2";#N/A,#N/A,FALSE,"단축3";#N/A,#N/A,FALSE,"장축";#N/A,#N/A,FALSE,"4WD"}</definedName>
    <definedName name="KIM" localSheetId="8" hidden="1">{#N/A,#N/A,FALSE,"단축1";#N/A,#N/A,FALSE,"단축2";#N/A,#N/A,FALSE,"단축3";#N/A,#N/A,FALSE,"장축";#N/A,#N/A,FALSE,"4WD"}</definedName>
    <definedName name="KIM" localSheetId="3" hidden="1">{#N/A,#N/A,FALSE,"단축1";#N/A,#N/A,FALSE,"단축2";#N/A,#N/A,FALSE,"단축3";#N/A,#N/A,FALSE,"장축";#N/A,#N/A,FALSE,"4WD"}</definedName>
    <definedName name="KIM" localSheetId="2" hidden="1">{#N/A,#N/A,FALSE,"단축1";#N/A,#N/A,FALSE,"단축2";#N/A,#N/A,FALSE,"단축3";#N/A,#N/A,FALSE,"장축";#N/A,#N/A,FALSE,"4WD"}</definedName>
    <definedName name="KIM" localSheetId="1" hidden="1">{#N/A,#N/A,FALSE,"단축1";#N/A,#N/A,FALSE,"단축2";#N/A,#N/A,FALSE,"단축3";#N/A,#N/A,FALSE,"장축";#N/A,#N/A,FALSE,"4WD"}</definedName>
    <definedName name="KIM" hidden="1">{#N/A,#N/A,FALSE,"단축1";#N/A,#N/A,FALSE,"단축2";#N/A,#N/A,FALSE,"단축3";#N/A,#N/A,FALSE,"장축";#N/A,#N/A,FALSE,"4WD"}</definedName>
    <definedName name="KJH">#N/A</definedName>
    <definedName name="KJI9I">#N/A</definedName>
    <definedName name="kjw">#REF!</definedName>
    <definedName name="KK" localSheetId="13">#REF!</definedName>
    <definedName name="KK" localSheetId="10">#REF!</definedName>
    <definedName name="KK" localSheetId="12">#REF!</definedName>
    <definedName name="KK" localSheetId="15">#REF!</definedName>
    <definedName name="KK" localSheetId="11">#REF!</definedName>
    <definedName name="KK" localSheetId="14">#REF!</definedName>
    <definedName name="KK" localSheetId="7">#REF!</definedName>
    <definedName name="KK" localSheetId="4">#REF!</definedName>
    <definedName name="KK" localSheetId="6">#REF!</definedName>
    <definedName name="KK" localSheetId="9">#REF!</definedName>
    <definedName name="KK" localSheetId="5">#REF!</definedName>
    <definedName name="KK" localSheetId="8">#REF!</definedName>
    <definedName name="KK" localSheetId="3">#REF!</definedName>
    <definedName name="KK" localSheetId="2">#REF!</definedName>
    <definedName name="KK">#REF!</definedName>
    <definedName name="KK3874370X" localSheetId="13">#REF!</definedName>
    <definedName name="KK3874370X" localSheetId="10">#REF!</definedName>
    <definedName name="KK3874370X" localSheetId="12">#REF!</definedName>
    <definedName name="KK3874370X" localSheetId="15">#REF!</definedName>
    <definedName name="KK3874370X" localSheetId="11">#REF!</definedName>
    <definedName name="KK3874370X" localSheetId="14">#REF!</definedName>
    <definedName name="KK3874370X" localSheetId="7">#REF!</definedName>
    <definedName name="KK3874370X" localSheetId="4">#REF!</definedName>
    <definedName name="KK3874370X" localSheetId="6">#REF!</definedName>
    <definedName name="KK3874370X" localSheetId="9">#REF!</definedName>
    <definedName name="KK3874370X" localSheetId="5">#REF!</definedName>
    <definedName name="KK3874370X" localSheetId="8">#REF!</definedName>
    <definedName name="KK3874370X" localSheetId="3">#REF!</definedName>
    <definedName name="KK3874370X" localSheetId="2">#REF!</definedName>
    <definedName name="KK3874370X">#REF!</definedName>
    <definedName name="KKK"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k" hidden="1">#REF!</definedName>
    <definedName name="kl">#N/A</definedName>
    <definedName name="kl_ME" localSheetId="3">#REF!</definedName>
    <definedName name="kl_ME" localSheetId="2">#REF!</definedName>
    <definedName name="kl_ME">#REF!</definedName>
    <definedName name="KLC">#REF!</definedName>
    <definedName name="kldd1p">#REF!</definedName>
    <definedName name="kmc매출" localSheetId="13" hidden="1">{#N/A,#N/A,FALSE,"ROW DATA"}</definedName>
    <definedName name="kmc매출" localSheetId="10" hidden="1">{#N/A,#N/A,FALSE,"ROW DATA"}</definedName>
    <definedName name="kmc매출" localSheetId="12" hidden="1">{#N/A,#N/A,FALSE,"ROW DATA"}</definedName>
    <definedName name="kmc매출" localSheetId="15" hidden="1">{#N/A,#N/A,FALSE,"ROW DATA"}</definedName>
    <definedName name="kmc매출" localSheetId="11" hidden="1">{#N/A,#N/A,FALSE,"ROW DATA"}</definedName>
    <definedName name="kmc매출" localSheetId="14" hidden="1">{#N/A,#N/A,FALSE,"ROW DATA"}</definedName>
    <definedName name="kmc매출" localSheetId="7" hidden="1">{#N/A,#N/A,FALSE,"ROW DATA"}</definedName>
    <definedName name="kmc매출" localSheetId="4" hidden="1">{#N/A,#N/A,FALSE,"ROW DATA"}</definedName>
    <definedName name="kmc매출" localSheetId="6" hidden="1">{#N/A,#N/A,FALSE,"ROW DATA"}</definedName>
    <definedName name="kmc매출" localSheetId="9" hidden="1">{#N/A,#N/A,FALSE,"ROW DATA"}</definedName>
    <definedName name="kmc매출" localSheetId="5" hidden="1">{#N/A,#N/A,FALSE,"ROW DATA"}</definedName>
    <definedName name="kmc매출" localSheetId="8" hidden="1">{#N/A,#N/A,FALSE,"ROW DATA"}</definedName>
    <definedName name="kmc매출" localSheetId="0" hidden="1">{#N/A,#N/A,FALSE,"ROW DATA"}</definedName>
    <definedName name="kmc매출" localSheetId="3" hidden="1">{#N/A,#N/A,FALSE,"ROW DATA"}</definedName>
    <definedName name="kmc매출" localSheetId="2" hidden="1">{#N/A,#N/A,FALSE,"ROW DATA"}</definedName>
    <definedName name="kmc매출" localSheetId="1" hidden="1">{#N/A,#N/A,FALSE,"ROW DATA"}</definedName>
    <definedName name="kmc매출" hidden="1">{#N/A,#N/A,FALSE,"ROW DATA"}</definedName>
    <definedName name="KMC매출1" localSheetId="13" hidden="1">{#N/A,#N/A,FALSE,"ROW DATA"}</definedName>
    <definedName name="KMC매출1" localSheetId="10" hidden="1">{#N/A,#N/A,FALSE,"ROW DATA"}</definedName>
    <definedName name="KMC매출1" localSheetId="12" hidden="1">{#N/A,#N/A,FALSE,"ROW DATA"}</definedName>
    <definedName name="KMC매출1" localSheetId="15" hidden="1">{#N/A,#N/A,FALSE,"ROW DATA"}</definedName>
    <definedName name="KMC매출1" localSheetId="11" hidden="1">{#N/A,#N/A,FALSE,"ROW DATA"}</definedName>
    <definedName name="KMC매출1" localSheetId="14" hidden="1">{#N/A,#N/A,FALSE,"ROW DATA"}</definedName>
    <definedName name="KMC매출1" localSheetId="7" hidden="1">{#N/A,#N/A,FALSE,"ROW DATA"}</definedName>
    <definedName name="KMC매출1" localSheetId="4" hidden="1">{#N/A,#N/A,FALSE,"ROW DATA"}</definedName>
    <definedName name="KMC매출1" localSheetId="6" hidden="1">{#N/A,#N/A,FALSE,"ROW DATA"}</definedName>
    <definedName name="KMC매출1" localSheetId="9" hidden="1">{#N/A,#N/A,FALSE,"ROW DATA"}</definedName>
    <definedName name="KMC매출1" localSheetId="5" hidden="1">{#N/A,#N/A,FALSE,"ROW DATA"}</definedName>
    <definedName name="KMC매출1" localSheetId="8" hidden="1">{#N/A,#N/A,FALSE,"ROW DATA"}</definedName>
    <definedName name="KMC매출1" localSheetId="0" hidden="1">{#N/A,#N/A,FALSE,"ROW DATA"}</definedName>
    <definedName name="KMC매출1" localSheetId="3" hidden="1">{#N/A,#N/A,FALSE,"ROW DATA"}</definedName>
    <definedName name="KMC매출1" localSheetId="2" hidden="1">{#N/A,#N/A,FALSE,"ROW DATA"}</definedName>
    <definedName name="KMC매출1" localSheetId="1" hidden="1">{#N/A,#N/A,FALSE,"ROW DATA"}</definedName>
    <definedName name="KMC매출1" hidden="1">{#N/A,#N/A,FALSE,"ROW DATA"}</definedName>
    <definedName name="Kng" localSheetId="13">#REF!</definedName>
    <definedName name="Kng" localSheetId="10">#REF!</definedName>
    <definedName name="Kng" localSheetId="12">#REF!</definedName>
    <definedName name="Kng" localSheetId="15">#REF!</definedName>
    <definedName name="Kng" localSheetId="11">#REF!</definedName>
    <definedName name="Kng" localSheetId="14">#REF!</definedName>
    <definedName name="Kng" localSheetId="7">#REF!</definedName>
    <definedName name="Kng" localSheetId="4">#REF!</definedName>
    <definedName name="Kng" localSheetId="6">#REF!</definedName>
    <definedName name="Kng" localSheetId="9">#REF!</definedName>
    <definedName name="Kng" localSheetId="5">#REF!</definedName>
    <definedName name="Kng" localSheetId="8">#REF!</definedName>
    <definedName name="Kng">#REF!</definedName>
    <definedName name="KNJH">#N/A</definedName>
    <definedName name="KO">#N/A</definedName>
    <definedName name="kp1ph" localSheetId="3">#REF!</definedName>
    <definedName name="kp1ph" localSheetId="2">#REF!</definedName>
    <definedName name="kp1ph">#REF!</definedName>
    <definedName name="KRSYKYKSKSYK" localSheetId="13">BlankMacro1</definedName>
    <definedName name="KRSYKYKSKSYK" localSheetId="10">BlankMacro1</definedName>
    <definedName name="KRSYKYKSKSYK" localSheetId="12">BlankMacro1</definedName>
    <definedName name="KRSYKYKSKSYK" localSheetId="15">BlankMacro1</definedName>
    <definedName name="KRSYKYKSKSYK" localSheetId="11">BlankMacro1</definedName>
    <definedName name="KRSYKYKSKSYK" localSheetId="14">BlankMacro1</definedName>
    <definedName name="KRSYKYKSKSYK" localSheetId="7">BlankMacro1</definedName>
    <definedName name="KRSYKYKSKSYK" localSheetId="4">BlankMacro1</definedName>
    <definedName name="KRSYKYKSKSYK" localSheetId="6">BlankMacro1</definedName>
    <definedName name="KRSYKYKSKSYK" localSheetId="9">BlankMacro1</definedName>
    <definedName name="KRSYKYKSKSYK" localSheetId="5">BlankMacro1</definedName>
    <definedName name="KRSYKYKSKSYK" localSheetId="8">BlankMacro1</definedName>
    <definedName name="KRSYKYKSKSYK" localSheetId="0">BlankMacro1</definedName>
    <definedName name="KRSYKYKSKSYK" localSheetId="3">BlankMacro1</definedName>
    <definedName name="KRSYKYKSKSYK" localSheetId="2">BlankMacro1</definedName>
    <definedName name="KRSYKYKSKSYK" localSheetId="1">BlankMacro1</definedName>
    <definedName name="KRSYKYKSKSYK">BlankMacro1</definedName>
    <definedName name="Ks" localSheetId="3">#REF!</definedName>
    <definedName name="Ks" localSheetId="2">#REF!</definedName>
    <definedName name="Ks">#REF!</definedName>
    <definedName name="KSJJ"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TK" localSheetId="13">#REF!</definedName>
    <definedName name="KSTK" localSheetId="10">#REF!</definedName>
    <definedName name="KSTK" localSheetId="12">#REF!</definedName>
    <definedName name="KSTK" localSheetId="15">#REF!</definedName>
    <definedName name="KSTK" localSheetId="11">#REF!</definedName>
    <definedName name="KSTK" localSheetId="14">#REF!</definedName>
    <definedName name="KSTK" localSheetId="7">#REF!</definedName>
    <definedName name="KSTK" localSheetId="4">#REF!</definedName>
    <definedName name="KSTK" localSheetId="6">#REF!</definedName>
    <definedName name="KSTK" localSheetId="9">#REF!</definedName>
    <definedName name="KSTK" localSheetId="5">#REF!</definedName>
    <definedName name="KSTK" localSheetId="8">#REF!</definedName>
    <definedName name="KSTK">#REF!</definedName>
    <definedName name="KSYSRKSR" localSheetId="13">BlankMacro1</definedName>
    <definedName name="KSYSRKSR" localSheetId="10">BlankMacro1</definedName>
    <definedName name="KSYSRKSR" localSheetId="12">BlankMacro1</definedName>
    <definedName name="KSYSRKSR" localSheetId="15">BlankMacro1</definedName>
    <definedName name="KSYSRKSR" localSheetId="11">BlankMacro1</definedName>
    <definedName name="KSYSRKSR" localSheetId="14">BlankMacro1</definedName>
    <definedName name="KSYSRKSR" localSheetId="7">BlankMacro1</definedName>
    <definedName name="KSYSRKSR" localSheetId="4">BlankMacro1</definedName>
    <definedName name="KSYSRKSR" localSheetId="6">BlankMacro1</definedName>
    <definedName name="KSYSRKSR" localSheetId="9">BlankMacro1</definedName>
    <definedName name="KSYSRKSR" localSheetId="5">BlankMacro1</definedName>
    <definedName name="KSYSRKSR" localSheetId="8">BlankMacro1</definedName>
    <definedName name="KSYSRKSR" localSheetId="0">BlankMacro1</definedName>
    <definedName name="KSYSRKSR" localSheetId="3">BlankMacro1</definedName>
    <definedName name="KSYSRKSR" localSheetId="2">BlankMacro1</definedName>
    <definedName name="KSYSRKSR" localSheetId="1">BlankMacro1</definedName>
    <definedName name="KSYSRKSR">BlankMacro1</definedName>
    <definedName name="Kte" localSheetId="3">#REF!</definedName>
    <definedName name="Kte" localSheetId="2">#REF!</definedName>
    <definedName name="Kte">#REF!</definedName>
    <definedName name="KTY" localSheetId="13" hidden="1">{#N/A,#N/A,FALSE,"단축1";#N/A,#N/A,FALSE,"단축2";#N/A,#N/A,FALSE,"단축3";#N/A,#N/A,FALSE,"장축";#N/A,#N/A,FALSE,"4WD"}</definedName>
    <definedName name="KTY" localSheetId="10" hidden="1">{#N/A,#N/A,FALSE,"단축1";#N/A,#N/A,FALSE,"단축2";#N/A,#N/A,FALSE,"단축3";#N/A,#N/A,FALSE,"장축";#N/A,#N/A,FALSE,"4WD"}</definedName>
    <definedName name="KTY" localSheetId="12" hidden="1">{#N/A,#N/A,FALSE,"단축1";#N/A,#N/A,FALSE,"단축2";#N/A,#N/A,FALSE,"단축3";#N/A,#N/A,FALSE,"장축";#N/A,#N/A,FALSE,"4WD"}</definedName>
    <definedName name="KTY" localSheetId="15" hidden="1">{#N/A,#N/A,FALSE,"단축1";#N/A,#N/A,FALSE,"단축2";#N/A,#N/A,FALSE,"단축3";#N/A,#N/A,FALSE,"장축";#N/A,#N/A,FALSE,"4WD"}</definedName>
    <definedName name="KTY" localSheetId="11" hidden="1">{#N/A,#N/A,FALSE,"단축1";#N/A,#N/A,FALSE,"단축2";#N/A,#N/A,FALSE,"단축3";#N/A,#N/A,FALSE,"장축";#N/A,#N/A,FALSE,"4WD"}</definedName>
    <definedName name="KTY" localSheetId="14" hidden="1">{#N/A,#N/A,FALSE,"단축1";#N/A,#N/A,FALSE,"단축2";#N/A,#N/A,FALSE,"단축3";#N/A,#N/A,FALSE,"장축";#N/A,#N/A,FALSE,"4WD"}</definedName>
    <definedName name="KTY" localSheetId="7" hidden="1">{#N/A,#N/A,FALSE,"단축1";#N/A,#N/A,FALSE,"단축2";#N/A,#N/A,FALSE,"단축3";#N/A,#N/A,FALSE,"장축";#N/A,#N/A,FALSE,"4WD"}</definedName>
    <definedName name="KTY" localSheetId="4" hidden="1">{#N/A,#N/A,FALSE,"단축1";#N/A,#N/A,FALSE,"단축2";#N/A,#N/A,FALSE,"단축3";#N/A,#N/A,FALSE,"장축";#N/A,#N/A,FALSE,"4WD"}</definedName>
    <definedName name="KTY" localSheetId="6" hidden="1">{#N/A,#N/A,FALSE,"단축1";#N/A,#N/A,FALSE,"단축2";#N/A,#N/A,FALSE,"단축3";#N/A,#N/A,FALSE,"장축";#N/A,#N/A,FALSE,"4WD"}</definedName>
    <definedName name="KTY" localSheetId="9" hidden="1">{#N/A,#N/A,FALSE,"단축1";#N/A,#N/A,FALSE,"단축2";#N/A,#N/A,FALSE,"단축3";#N/A,#N/A,FALSE,"장축";#N/A,#N/A,FALSE,"4WD"}</definedName>
    <definedName name="KTY" localSheetId="5" hidden="1">{#N/A,#N/A,FALSE,"단축1";#N/A,#N/A,FALSE,"단축2";#N/A,#N/A,FALSE,"단축3";#N/A,#N/A,FALSE,"장축";#N/A,#N/A,FALSE,"4WD"}</definedName>
    <definedName name="KTY" localSheetId="8" hidden="1">{#N/A,#N/A,FALSE,"단축1";#N/A,#N/A,FALSE,"단축2";#N/A,#N/A,FALSE,"단축3";#N/A,#N/A,FALSE,"장축";#N/A,#N/A,FALSE,"4WD"}</definedName>
    <definedName name="KTY" localSheetId="3" hidden="1">{#N/A,#N/A,FALSE,"단축1";#N/A,#N/A,FALSE,"단축2";#N/A,#N/A,FALSE,"단축3";#N/A,#N/A,FALSE,"장축";#N/A,#N/A,FALSE,"4WD"}</definedName>
    <definedName name="KTY" localSheetId="2" hidden="1">{#N/A,#N/A,FALSE,"단축1";#N/A,#N/A,FALSE,"단축2";#N/A,#N/A,FALSE,"단축3";#N/A,#N/A,FALSE,"장축";#N/A,#N/A,FALSE,"4WD"}</definedName>
    <definedName name="KTY" localSheetId="1" hidden="1">{#N/A,#N/A,FALSE,"단축1";#N/A,#N/A,FALSE,"단축2";#N/A,#N/A,FALSE,"단축3";#N/A,#N/A,FALSE,"장축";#N/A,#N/A,FALSE,"4WD"}</definedName>
    <definedName name="KTY" hidden="1">{#N/A,#N/A,FALSE,"단축1";#N/A,#N/A,FALSE,"단축2";#N/A,#N/A,FALSE,"단축3";#N/A,#N/A,FALSE,"장축";#N/A,#N/A,FALSE,"4WD"}</definedName>
    <definedName name="KU" localSheetId="13" hidden="1">{#N/A,#N/A,TRUE,"Y생산";#N/A,#N/A,TRUE,"Y판매";#N/A,#N/A,TRUE,"Y총물량";#N/A,#N/A,TRUE,"Y능력";#N/A,#N/A,TRUE,"YKD"}</definedName>
    <definedName name="KU" localSheetId="10" hidden="1">{#N/A,#N/A,TRUE,"Y생산";#N/A,#N/A,TRUE,"Y판매";#N/A,#N/A,TRUE,"Y총물량";#N/A,#N/A,TRUE,"Y능력";#N/A,#N/A,TRUE,"YKD"}</definedName>
    <definedName name="KU" localSheetId="12" hidden="1">{#N/A,#N/A,TRUE,"Y생산";#N/A,#N/A,TRUE,"Y판매";#N/A,#N/A,TRUE,"Y총물량";#N/A,#N/A,TRUE,"Y능력";#N/A,#N/A,TRUE,"YKD"}</definedName>
    <definedName name="KU" localSheetId="15" hidden="1">{#N/A,#N/A,TRUE,"Y생산";#N/A,#N/A,TRUE,"Y판매";#N/A,#N/A,TRUE,"Y총물량";#N/A,#N/A,TRUE,"Y능력";#N/A,#N/A,TRUE,"YKD"}</definedName>
    <definedName name="KU" localSheetId="11" hidden="1">{#N/A,#N/A,TRUE,"Y생산";#N/A,#N/A,TRUE,"Y판매";#N/A,#N/A,TRUE,"Y총물량";#N/A,#N/A,TRUE,"Y능력";#N/A,#N/A,TRUE,"YKD"}</definedName>
    <definedName name="KU" localSheetId="14" hidden="1">{#N/A,#N/A,TRUE,"Y생산";#N/A,#N/A,TRUE,"Y판매";#N/A,#N/A,TRUE,"Y총물량";#N/A,#N/A,TRUE,"Y능력";#N/A,#N/A,TRUE,"YKD"}</definedName>
    <definedName name="KU" localSheetId="7" hidden="1">{#N/A,#N/A,TRUE,"Y생산";#N/A,#N/A,TRUE,"Y판매";#N/A,#N/A,TRUE,"Y총물량";#N/A,#N/A,TRUE,"Y능력";#N/A,#N/A,TRUE,"YKD"}</definedName>
    <definedName name="KU" localSheetId="4" hidden="1">{#N/A,#N/A,TRUE,"Y생산";#N/A,#N/A,TRUE,"Y판매";#N/A,#N/A,TRUE,"Y총물량";#N/A,#N/A,TRUE,"Y능력";#N/A,#N/A,TRUE,"YKD"}</definedName>
    <definedName name="KU" localSheetId="6" hidden="1">{#N/A,#N/A,TRUE,"Y생산";#N/A,#N/A,TRUE,"Y판매";#N/A,#N/A,TRUE,"Y총물량";#N/A,#N/A,TRUE,"Y능력";#N/A,#N/A,TRUE,"YKD"}</definedName>
    <definedName name="KU" localSheetId="9" hidden="1">{#N/A,#N/A,TRUE,"Y생산";#N/A,#N/A,TRUE,"Y판매";#N/A,#N/A,TRUE,"Y총물량";#N/A,#N/A,TRUE,"Y능력";#N/A,#N/A,TRUE,"YKD"}</definedName>
    <definedName name="KU" localSheetId="5" hidden="1">{#N/A,#N/A,TRUE,"Y생산";#N/A,#N/A,TRUE,"Y판매";#N/A,#N/A,TRUE,"Y총물량";#N/A,#N/A,TRUE,"Y능력";#N/A,#N/A,TRUE,"YKD"}</definedName>
    <definedName name="KU" localSheetId="8" hidden="1">{#N/A,#N/A,TRUE,"Y생산";#N/A,#N/A,TRUE,"Y판매";#N/A,#N/A,TRUE,"Y총물량";#N/A,#N/A,TRUE,"Y능력";#N/A,#N/A,TRUE,"YKD"}</definedName>
    <definedName name="KU" localSheetId="3"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xc" localSheetId="13">#REF!</definedName>
    <definedName name="Kxc" localSheetId="10">#REF!</definedName>
    <definedName name="Kxc" localSheetId="12">#REF!</definedName>
    <definedName name="Kxc" localSheetId="15">#REF!</definedName>
    <definedName name="Kxc" localSheetId="11">#REF!</definedName>
    <definedName name="Kxc" localSheetId="14">#REF!</definedName>
    <definedName name="Kxc" localSheetId="7">#REF!</definedName>
    <definedName name="Kxc" localSheetId="4">#REF!</definedName>
    <definedName name="Kxc" localSheetId="6">#REF!</definedName>
    <definedName name="Kxc" localSheetId="9">#REF!</definedName>
    <definedName name="Kxc" localSheetId="5">#REF!</definedName>
    <definedName name="Kxc" localSheetId="8">#REF!</definedName>
    <definedName name="Kxc">#REF!</definedName>
    <definedName name="Kxp" localSheetId="3">#REF!</definedName>
    <definedName name="Kxp" localSheetId="2">#REF!</definedName>
    <definedName name="Kxp">#REF!</definedName>
    <definedName name="KY">#N/A</definedName>
    <definedName name="KYRKRY" localSheetId="13">BlankMacro1</definedName>
    <definedName name="KYRKRY" localSheetId="10">BlankMacro1</definedName>
    <definedName name="KYRKRY" localSheetId="12">BlankMacro1</definedName>
    <definedName name="KYRKRY" localSheetId="15">BlankMacro1</definedName>
    <definedName name="KYRKRY" localSheetId="11">BlankMacro1</definedName>
    <definedName name="KYRKRY" localSheetId="14">BlankMacro1</definedName>
    <definedName name="KYRKRY" localSheetId="7">BlankMacro1</definedName>
    <definedName name="KYRKRY" localSheetId="4">BlankMacro1</definedName>
    <definedName name="KYRKRY" localSheetId="6">BlankMacro1</definedName>
    <definedName name="KYRKRY" localSheetId="9">BlankMacro1</definedName>
    <definedName name="KYRKRY" localSheetId="5">BlankMacro1</definedName>
    <definedName name="KYRKRY" localSheetId="8">BlankMacro1</definedName>
    <definedName name="KYRKRY" localSheetId="0">BlankMacro1</definedName>
    <definedName name="KYRKRY" localSheetId="3">BlankMacro1</definedName>
    <definedName name="KYRKRY" localSheetId="2">BlankMacro1</definedName>
    <definedName name="KYRKRY" localSheetId="1">BlankMacro1</definedName>
    <definedName name="KYRKRY">BlankMacro1</definedName>
    <definedName name="KYRSKKSYK" localSheetId="13">BlankMacro1</definedName>
    <definedName name="KYRSKKSYK" localSheetId="10">BlankMacro1</definedName>
    <definedName name="KYRSKKSYK" localSheetId="12">BlankMacro1</definedName>
    <definedName name="KYRSKKSYK" localSheetId="15">BlankMacro1</definedName>
    <definedName name="KYRSKKSYK" localSheetId="11">BlankMacro1</definedName>
    <definedName name="KYRSKKSYK" localSheetId="14">BlankMacro1</definedName>
    <definedName name="KYRSKKSYK" localSheetId="7">BlankMacro1</definedName>
    <definedName name="KYRSKKSYK" localSheetId="4">BlankMacro1</definedName>
    <definedName name="KYRSKKSYK" localSheetId="6">BlankMacro1</definedName>
    <definedName name="KYRSKKSYK" localSheetId="9">BlankMacro1</definedName>
    <definedName name="KYRSKKSYK" localSheetId="5">BlankMacro1</definedName>
    <definedName name="KYRSKKSYK" localSheetId="8">BlankMacro1</definedName>
    <definedName name="KYRSKKSYK" localSheetId="0">BlankMacro1</definedName>
    <definedName name="KYRSKKSYK" localSheetId="3">BlankMacro1</definedName>
    <definedName name="KYRSKKSYK" localSheetId="2">BlankMacro1</definedName>
    <definedName name="KYRSKKSYK" localSheetId="1">BlankMacro1</definedName>
    <definedName name="KYRSKKSYK">BlankMacro1</definedName>
    <definedName name="l" localSheetId="3">#REF!</definedName>
    <definedName name="l" localSheetId="2">#REF!</definedName>
    <definedName name="l">#REF!</definedName>
    <definedName name="l_1">#REF!</definedName>
    <definedName name="labor">#REF!</definedName>
    <definedName name="lan">#REF!</definedName>
    <definedName name="lanhto">#REF!</definedName>
    <definedName name="LC">#N/A</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1.6">#N/A</definedName>
    <definedName name="LC3차서">#N/A</definedName>
    <definedName name="LC5_total" localSheetId="13">#REF!</definedName>
    <definedName name="LC5_total" localSheetId="10">#REF!</definedName>
    <definedName name="LC5_total" localSheetId="12">#REF!</definedName>
    <definedName name="LC5_total" localSheetId="15">#REF!</definedName>
    <definedName name="LC5_total" localSheetId="11">#REF!</definedName>
    <definedName name="LC5_total" localSheetId="14">#REF!</definedName>
    <definedName name="LC5_total" localSheetId="7">#REF!</definedName>
    <definedName name="LC5_total" localSheetId="4">#REF!</definedName>
    <definedName name="LC5_total" localSheetId="6">#REF!</definedName>
    <definedName name="LC5_total" localSheetId="9">#REF!</definedName>
    <definedName name="LC5_total" localSheetId="5">#REF!</definedName>
    <definedName name="LC5_total" localSheetId="8">#REF!</definedName>
    <definedName name="LC5_total">#REF!</definedName>
    <definedName name="LC6_total" localSheetId="3">#REF!</definedName>
    <definedName name="LC6_total" localSheetId="2">#REF!</definedName>
    <definedName name="LC6_total">#REF!</definedName>
    <definedName name="LCA">#REF!</definedName>
    <definedName name="Lcot">#REF!</definedName>
    <definedName name="LCP12GRP">#N/A</definedName>
    <definedName name="Ld" localSheetId="3">#REF!</definedName>
    <definedName name="Ld" localSheetId="2">#REF!</definedName>
    <definedName name="Ld">#REF!</definedName>
    <definedName name="leak">#REF!</definedName>
    <definedName name="leak10">#REF!</definedName>
    <definedName name="LENS">#REF!</definedName>
    <definedName name="LEVEL">NA()</definedName>
    <definedName name="Level_A">#N/A</definedName>
    <definedName name="Level_B">#N/A</definedName>
    <definedName name="Level_C">#N/A</definedName>
    <definedName name="Level_S" localSheetId="13">#REF!</definedName>
    <definedName name="Level_S" localSheetId="10">#REF!</definedName>
    <definedName name="Level_S" localSheetId="12">#REF!</definedName>
    <definedName name="Level_S" localSheetId="15">#REF!</definedName>
    <definedName name="Level_S" localSheetId="11">#REF!</definedName>
    <definedName name="Level_S" localSheetId="14">#REF!</definedName>
    <definedName name="Level_S" localSheetId="7">#REF!</definedName>
    <definedName name="Level_S" localSheetId="4">#REF!</definedName>
    <definedName name="Level_S" localSheetId="6">#REF!</definedName>
    <definedName name="Level_S" localSheetId="9">#REF!</definedName>
    <definedName name="Level_S" localSheetId="5">#REF!</definedName>
    <definedName name="Level_S" localSheetId="8">#REF!</definedName>
    <definedName name="Level_S" localSheetId="3">#REF!</definedName>
    <definedName name="Level_S" localSheetId="2">#REF!</definedName>
    <definedName name="Level_S">#REF!</definedName>
    <definedName name="LFKFJFO" localSheetId="13" hidden="1">{#N/A,#N/A,FALSE,"CCTV"}</definedName>
    <definedName name="LFKFJFO" localSheetId="10" hidden="1">{#N/A,#N/A,FALSE,"CCTV"}</definedName>
    <definedName name="LFKFJFO" localSheetId="12" hidden="1">{#N/A,#N/A,FALSE,"CCTV"}</definedName>
    <definedName name="LFKFJFO" localSheetId="15" hidden="1">{#N/A,#N/A,FALSE,"CCTV"}</definedName>
    <definedName name="LFKFJFO" localSheetId="11" hidden="1">{#N/A,#N/A,FALSE,"CCTV"}</definedName>
    <definedName name="LFKFJFO" localSheetId="14" hidden="1">{#N/A,#N/A,FALSE,"CCTV"}</definedName>
    <definedName name="LFKFJFO" localSheetId="7" hidden="1">{#N/A,#N/A,FALSE,"CCTV"}</definedName>
    <definedName name="LFKFJFO" localSheetId="4" hidden="1">{#N/A,#N/A,FALSE,"CCTV"}</definedName>
    <definedName name="LFKFJFO" localSheetId="6" hidden="1">{#N/A,#N/A,FALSE,"CCTV"}</definedName>
    <definedName name="LFKFJFO" localSheetId="9" hidden="1">{#N/A,#N/A,FALSE,"CCTV"}</definedName>
    <definedName name="LFKFJFO" localSheetId="5" hidden="1">{#N/A,#N/A,FALSE,"CCTV"}</definedName>
    <definedName name="LFKFJFO" localSheetId="8" hidden="1">{#N/A,#N/A,FALSE,"CCTV"}</definedName>
    <definedName name="LFKFJFO" localSheetId="3" hidden="1">{#N/A,#N/A,FALSE,"CCTV"}</definedName>
    <definedName name="LFKFJFO" localSheetId="2" hidden="1">{#N/A,#N/A,FALSE,"CCTV"}</definedName>
    <definedName name="LFKFJFO" localSheetId="1" hidden="1">{#N/A,#N/A,FALSE,"CCTV"}</definedName>
    <definedName name="LFKFJFO" hidden="1">{#N/A,#N/A,FALSE,"CCTV"}</definedName>
    <definedName name="lim" localSheetId="13">#REF!</definedName>
    <definedName name="lim" localSheetId="10">#REF!</definedName>
    <definedName name="lim" localSheetId="12">#REF!</definedName>
    <definedName name="lim" localSheetId="15">#REF!</definedName>
    <definedName name="lim" localSheetId="11">#REF!</definedName>
    <definedName name="lim" localSheetId="14">#REF!</definedName>
    <definedName name="lim" localSheetId="7">#REF!</definedName>
    <definedName name="lim" localSheetId="4">#REF!</definedName>
    <definedName name="lim" localSheetId="6">#REF!</definedName>
    <definedName name="lim" localSheetId="9">#REF!</definedName>
    <definedName name="lim" localSheetId="5">#REF!</definedName>
    <definedName name="lim" localSheetId="8">#REF!</definedName>
    <definedName name="lim">#REF!</definedName>
    <definedName name="LINE">#REF!</definedName>
    <definedName name="LINEWAS">NA()</definedName>
    <definedName name="LINE검토2" localSheetId="13" hidden="1">{#N/A,#N/A,TRUE,"Y생산";#N/A,#N/A,TRUE,"Y판매";#N/A,#N/A,TRUE,"Y총물량";#N/A,#N/A,TRUE,"Y능력";#N/A,#N/A,TRUE,"YKD"}</definedName>
    <definedName name="LINE검토2" localSheetId="10" hidden="1">{#N/A,#N/A,TRUE,"Y생산";#N/A,#N/A,TRUE,"Y판매";#N/A,#N/A,TRUE,"Y총물량";#N/A,#N/A,TRUE,"Y능력";#N/A,#N/A,TRUE,"YKD"}</definedName>
    <definedName name="LINE검토2" localSheetId="12" hidden="1">{#N/A,#N/A,TRUE,"Y생산";#N/A,#N/A,TRUE,"Y판매";#N/A,#N/A,TRUE,"Y총물량";#N/A,#N/A,TRUE,"Y능력";#N/A,#N/A,TRUE,"YKD"}</definedName>
    <definedName name="LINE검토2" localSheetId="15" hidden="1">{#N/A,#N/A,TRUE,"Y생산";#N/A,#N/A,TRUE,"Y판매";#N/A,#N/A,TRUE,"Y총물량";#N/A,#N/A,TRUE,"Y능력";#N/A,#N/A,TRUE,"YKD"}</definedName>
    <definedName name="LINE검토2" localSheetId="11" hidden="1">{#N/A,#N/A,TRUE,"Y생산";#N/A,#N/A,TRUE,"Y판매";#N/A,#N/A,TRUE,"Y총물량";#N/A,#N/A,TRUE,"Y능력";#N/A,#N/A,TRUE,"YKD"}</definedName>
    <definedName name="LINE검토2" localSheetId="14" hidden="1">{#N/A,#N/A,TRUE,"Y생산";#N/A,#N/A,TRUE,"Y판매";#N/A,#N/A,TRUE,"Y총물량";#N/A,#N/A,TRUE,"Y능력";#N/A,#N/A,TRUE,"YKD"}</definedName>
    <definedName name="LINE검토2" localSheetId="7" hidden="1">{#N/A,#N/A,TRUE,"Y생산";#N/A,#N/A,TRUE,"Y판매";#N/A,#N/A,TRUE,"Y총물량";#N/A,#N/A,TRUE,"Y능력";#N/A,#N/A,TRUE,"YKD"}</definedName>
    <definedName name="LINE검토2" localSheetId="4" hidden="1">{#N/A,#N/A,TRUE,"Y생산";#N/A,#N/A,TRUE,"Y판매";#N/A,#N/A,TRUE,"Y총물량";#N/A,#N/A,TRUE,"Y능력";#N/A,#N/A,TRUE,"YKD"}</definedName>
    <definedName name="LINE검토2" localSheetId="6" hidden="1">{#N/A,#N/A,TRUE,"Y생산";#N/A,#N/A,TRUE,"Y판매";#N/A,#N/A,TRUE,"Y총물량";#N/A,#N/A,TRUE,"Y능력";#N/A,#N/A,TRUE,"YKD"}</definedName>
    <definedName name="LINE검토2" localSheetId="9" hidden="1">{#N/A,#N/A,TRUE,"Y생산";#N/A,#N/A,TRUE,"Y판매";#N/A,#N/A,TRUE,"Y총물량";#N/A,#N/A,TRUE,"Y능력";#N/A,#N/A,TRUE,"YKD"}</definedName>
    <definedName name="LINE검토2" localSheetId="5" hidden="1">{#N/A,#N/A,TRUE,"Y생산";#N/A,#N/A,TRUE,"Y판매";#N/A,#N/A,TRUE,"Y총물량";#N/A,#N/A,TRUE,"Y능력";#N/A,#N/A,TRUE,"YKD"}</definedName>
    <definedName name="LINE검토2" localSheetId="8" hidden="1">{#N/A,#N/A,TRUE,"Y생산";#N/A,#N/A,TRUE,"Y판매";#N/A,#N/A,TRUE,"Y총물량";#N/A,#N/A,TRUE,"Y능력";#N/A,#N/A,TRUE,"YKD"}</definedName>
    <definedName name="LINE검토2" localSheetId="3"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13">#REF!</definedName>
    <definedName name="LIST" localSheetId="10">#REF!</definedName>
    <definedName name="LIST" localSheetId="12">#REF!</definedName>
    <definedName name="LIST" localSheetId="15">#REF!</definedName>
    <definedName name="LIST" localSheetId="11">#REF!</definedName>
    <definedName name="LIST" localSheetId="14">#REF!</definedName>
    <definedName name="LIST" localSheetId="7">#REF!</definedName>
    <definedName name="LIST" localSheetId="4">#REF!</definedName>
    <definedName name="LIST" localSheetId="6">#REF!</definedName>
    <definedName name="LIST" localSheetId="9">#REF!</definedName>
    <definedName name="LIST" localSheetId="5">#REF!</definedName>
    <definedName name="LIST" localSheetId="8">#REF!</definedName>
    <definedName name="LIST">#REF!</definedName>
    <definedName name="liste_classeur" localSheetId="13">{"XLSHEET.XLA"}</definedName>
    <definedName name="liste_classeur" localSheetId="10">{"XLSHEET.XLA"}</definedName>
    <definedName name="liste_classeur" localSheetId="12">{"XLSHEET.XLA"}</definedName>
    <definedName name="liste_classeur" localSheetId="15">{"XLSHEET.XLA"}</definedName>
    <definedName name="liste_classeur" localSheetId="11">{"XLSHEET.XLA"}</definedName>
    <definedName name="liste_classeur" localSheetId="14">{"XLSHEET.XLA"}</definedName>
    <definedName name="liste_classeur" localSheetId="7">{"XLSHEET.XLA"}</definedName>
    <definedName name="liste_classeur" localSheetId="4">{"XLSHEET.XLA"}</definedName>
    <definedName name="liste_classeur" localSheetId="6">{"XLSHEET.XLA"}</definedName>
    <definedName name="liste_classeur" localSheetId="9">{"XLSHEET.XLA"}</definedName>
    <definedName name="liste_classeur" localSheetId="5">{"XLSHEET.XLA"}</definedName>
    <definedName name="liste_classeur" localSheetId="8">{"XLSHEET.XLA"}</definedName>
    <definedName name="liste_classeur" localSheetId="3">{"XLSHEET.XLA"}</definedName>
    <definedName name="liste_classeur" localSheetId="2">{"XLSHEET.XLA"}</definedName>
    <definedName name="liste_classeur" localSheetId="1">{"XLSHEET.XLA"}</definedName>
    <definedName name="liste_classeur">{"XLSHEET.XLA"}</definedName>
    <definedName name="LKJ" localSheetId="13" hidden="1">{#N/A,#N/A,FALSE,"을지 (4)";#N/A,#N/A,FALSE,"을지 (5)";#N/A,#N/A,FALSE,"을지 (6)"}</definedName>
    <definedName name="LKJ" localSheetId="10" hidden="1">{#N/A,#N/A,FALSE,"을지 (4)";#N/A,#N/A,FALSE,"을지 (5)";#N/A,#N/A,FALSE,"을지 (6)"}</definedName>
    <definedName name="LKJ" localSheetId="12" hidden="1">{#N/A,#N/A,FALSE,"을지 (4)";#N/A,#N/A,FALSE,"을지 (5)";#N/A,#N/A,FALSE,"을지 (6)"}</definedName>
    <definedName name="LKJ" localSheetId="15" hidden="1">{#N/A,#N/A,FALSE,"을지 (4)";#N/A,#N/A,FALSE,"을지 (5)";#N/A,#N/A,FALSE,"을지 (6)"}</definedName>
    <definedName name="LKJ" localSheetId="11" hidden="1">{#N/A,#N/A,FALSE,"을지 (4)";#N/A,#N/A,FALSE,"을지 (5)";#N/A,#N/A,FALSE,"을지 (6)"}</definedName>
    <definedName name="LKJ" localSheetId="14" hidden="1">{#N/A,#N/A,FALSE,"을지 (4)";#N/A,#N/A,FALSE,"을지 (5)";#N/A,#N/A,FALSE,"을지 (6)"}</definedName>
    <definedName name="LKJ" localSheetId="7" hidden="1">{#N/A,#N/A,FALSE,"을지 (4)";#N/A,#N/A,FALSE,"을지 (5)";#N/A,#N/A,FALSE,"을지 (6)"}</definedName>
    <definedName name="LKJ" localSheetId="4" hidden="1">{#N/A,#N/A,FALSE,"을지 (4)";#N/A,#N/A,FALSE,"을지 (5)";#N/A,#N/A,FALSE,"을지 (6)"}</definedName>
    <definedName name="LKJ" localSheetId="6" hidden="1">{#N/A,#N/A,FALSE,"을지 (4)";#N/A,#N/A,FALSE,"을지 (5)";#N/A,#N/A,FALSE,"을지 (6)"}</definedName>
    <definedName name="LKJ" localSheetId="9" hidden="1">{#N/A,#N/A,FALSE,"을지 (4)";#N/A,#N/A,FALSE,"을지 (5)";#N/A,#N/A,FALSE,"을지 (6)"}</definedName>
    <definedName name="LKJ" localSheetId="5" hidden="1">{#N/A,#N/A,FALSE,"을지 (4)";#N/A,#N/A,FALSE,"을지 (5)";#N/A,#N/A,FALSE,"을지 (6)"}</definedName>
    <definedName name="LKJ" localSheetId="8" hidden="1">{#N/A,#N/A,FALSE,"을지 (4)";#N/A,#N/A,FALSE,"을지 (5)";#N/A,#N/A,FALSE,"을지 (6)"}</definedName>
    <definedName name="LKJ" localSheetId="3" hidden="1">{#N/A,#N/A,FALSE,"을지 (4)";#N/A,#N/A,FALSE,"을지 (5)";#N/A,#N/A,FALSE,"을지 (6)"}</definedName>
    <definedName name="LKJ" localSheetId="2" hidden="1">{#N/A,#N/A,FALSE,"을지 (4)";#N/A,#N/A,FALSE,"을지 (5)";#N/A,#N/A,FALSE,"을지 (6)"}</definedName>
    <definedName name="LKJ" localSheetId="1" hidden="1">{#N/A,#N/A,FALSE,"을지 (4)";#N/A,#N/A,FALSE,"을지 (5)";#N/A,#N/A,FALSE,"을지 (6)"}</definedName>
    <definedName name="LKJ" hidden="1">{#N/A,#N/A,FALSE,"을지 (4)";#N/A,#N/A,FALSE,"을지 (5)";#N/A,#N/A,FALSE,"을지 (6)"}</definedName>
    <definedName name="LKJHKU" localSheetId="13" hidden="1">{#N/A,#N/A,FALSE,"CCTV"}</definedName>
    <definedName name="LKJHKU" localSheetId="10" hidden="1">{#N/A,#N/A,FALSE,"CCTV"}</definedName>
    <definedName name="LKJHKU" localSheetId="12" hidden="1">{#N/A,#N/A,FALSE,"CCTV"}</definedName>
    <definedName name="LKJHKU" localSheetId="15" hidden="1">{#N/A,#N/A,FALSE,"CCTV"}</definedName>
    <definedName name="LKJHKU" localSheetId="11" hidden="1">{#N/A,#N/A,FALSE,"CCTV"}</definedName>
    <definedName name="LKJHKU" localSheetId="14" hidden="1">{#N/A,#N/A,FALSE,"CCTV"}</definedName>
    <definedName name="LKJHKU" localSheetId="7" hidden="1">{#N/A,#N/A,FALSE,"CCTV"}</definedName>
    <definedName name="LKJHKU" localSheetId="4" hidden="1">{#N/A,#N/A,FALSE,"CCTV"}</definedName>
    <definedName name="LKJHKU" localSheetId="6" hidden="1">{#N/A,#N/A,FALSE,"CCTV"}</definedName>
    <definedName name="LKJHKU" localSheetId="9" hidden="1">{#N/A,#N/A,FALSE,"CCTV"}</definedName>
    <definedName name="LKJHKU" localSheetId="5" hidden="1">{#N/A,#N/A,FALSE,"CCTV"}</definedName>
    <definedName name="LKJHKU" localSheetId="8" hidden="1">{#N/A,#N/A,FALSE,"CCTV"}</definedName>
    <definedName name="LKJHKU" localSheetId="3" hidden="1">{#N/A,#N/A,FALSE,"CCTV"}</definedName>
    <definedName name="LKJHKU" localSheetId="2" hidden="1">{#N/A,#N/A,FALSE,"CCTV"}</definedName>
    <definedName name="LKJHKU" localSheetId="1" hidden="1">{#N/A,#N/A,FALSE,"CCTV"}</definedName>
    <definedName name="LKJHKU" hidden="1">{#N/A,#N/A,FALSE,"CCTV"}</definedName>
    <definedName name="LL"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13" hidden="1">{#N/A,#N/A,FALSE,"단축1";#N/A,#N/A,FALSE,"단축2";#N/A,#N/A,FALSE,"단축3";#N/A,#N/A,FALSE,"장축";#N/A,#N/A,FALSE,"4WD"}</definedName>
    <definedName name="lll" localSheetId="10" hidden="1">{#N/A,#N/A,FALSE,"단축1";#N/A,#N/A,FALSE,"단축2";#N/A,#N/A,FALSE,"단축3";#N/A,#N/A,FALSE,"장축";#N/A,#N/A,FALSE,"4WD"}</definedName>
    <definedName name="lll" localSheetId="12" hidden="1">{#N/A,#N/A,FALSE,"단축1";#N/A,#N/A,FALSE,"단축2";#N/A,#N/A,FALSE,"단축3";#N/A,#N/A,FALSE,"장축";#N/A,#N/A,FALSE,"4WD"}</definedName>
    <definedName name="lll" localSheetId="15" hidden="1">{#N/A,#N/A,FALSE,"단축1";#N/A,#N/A,FALSE,"단축2";#N/A,#N/A,FALSE,"단축3";#N/A,#N/A,FALSE,"장축";#N/A,#N/A,FALSE,"4WD"}</definedName>
    <definedName name="lll" localSheetId="11" hidden="1">{#N/A,#N/A,FALSE,"단축1";#N/A,#N/A,FALSE,"단축2";#N/A,#N/A,FALSE,"단축3";#N/A,#N/A,FALSE,"장축";#N/A,#N/A,FALSE,"4WD"}</definedName>
    <definedName name="lll" localSheetId="14" hidden="1">{#N/A,#N/A,FALSE,"단축1";#N/A,#N/A,FALSE,"단축2";#N/A,#N/A,FALSE,"단축3";#N/A,#N/A,FALSE,"장축";#N/A,#N/A,FALSE,"4WD"}</definedName>
    <definedName name="lll" localSheetId="7" hidden="1">{#N/A,#N/A,FALSE,"단축1";#N/A,#N/A,FALSE,"단축2";#N/A,#N/A,FALSE,"단축3";#N/A,#N/A,FALSE,"장축";#N/A,#N/A,FALSE,"4WD"}</definedName>
    <definedName name="lll" localSheetId="4" hidden="1">{#N/A,#N/A,FALSE,"단축1";#N/A,#N/A,FALSE,"단축2";#N/A,#N/A,FALSE,"단축3";#N/A,#N/A,FALSE,"장축";#N/A,#N/A,FALSE,"4WD"}</definedName>
    <definedName name="lll" localSheetId="6" hidden="1">{#N/A,#N/A,FALSE,"단축1";#N/A,#N/A,FALSE,"단축2";#N/A,#N/A,FALSE,"단축3";#N/A,#N/A,FALSE,"장축";#N/A,#N/A,FALSE,"4WD"}</definedName>
    <definedName name="lll" localSheetId="9" hidden="1">{#N/A,#N/A,FALSE,"단축1";#N/A,#N/A,FALSE,"단축2";#N/A,#N/A,FALSE,"단축3";#N/A,#N/A,FALSE,"장축";#N/A,#N/A,FALSE,"4WD"}</definedName>
    <definedName name="lll" localSheetId="5" hidden="1">{#N/A,#N/A,FALSE,"단축1";#N/A,#N/A,FALSE,"단축2";#N/A,#N/A,FALSE,"단축3";#N/A,#N/A,FALSE,"장축";#N/A,#N/A,FALSE,"4WD"}</definedName>
    <definedName name="lll" localSheetId="8" hidden="1">{#N/A,#N/A,FALSE,"단축1";#N/A,#N/A,FALSE,"단축2";#N/A,#N/A,FALSE,"단축3";#N/A,#N/A,FALSE,"장축";#N/A,#N/A,FALSE,"4WD"}</definedName>
    <definedName name="lll" localSheetId="3" hidden="1">{#N/A,#N/A,FALSE,"단축1";#N/A,#N/A,FALSE,"단축2";#N/A,#N/A,FALSE,"단축3";#N/A,#N/A,FALSE,"장축";#N/A,#N/A,FALSE,"4WD"}</definedName>
    <definedName name="lll" localSheetId="2" hidden="1">{#N/A,#N/A,FALSE,"단축1";#N/A,#N/A,FALSE,"단축2";#N/A,#N/A,FALSE,"단축3";#N/A,#N/A,FALSE,"장축";#N/A,#N/A,FALSE,"4WD"}</definedName>
    <definedName name="lll" localSheetId="1" hidden="1">{#N/A,#N/A,FALSE,"단축1";#N/A,#N/A,FALSE,"단축2";#N/A,#N/A,FALSE,"단축3";#N/A,#N/A,FALSE,"장축";#N/A,#N/A,FALSE,"4WD"}</definedName>
    <definedName name="lll" hidden="1">{#N/A,#N/A,FALSE,"단축1";#N/A,#N/A,FALSE,"단축2";#N/A,#N/A,FALSE,"단축3";#N/A,#N/A,FALSE,"장축";#N/A,#N/A,FALSE,"4WD"}</definedName>
    <definedName name="llll" localSheetId="13">#REF!</definedName>
    <definedName name="llll" localSheetId="10">#REF!</definedName>
    <definedName name="llll" localSheetId="12">#REF!</definedName>
    <definedName name="llll" localSheetId="15">#REF!</definedName>
    <definedName name="llll" localSheetId="11">#REF!</definedName>
    <definedName name="llll" localSheetId="14">#REF!</definedName>
    <definedName name="llll" localSheetId="7">#REF!</definedName>
    <definedName name="llll" localSheetId="4">#REF!</definedName>
    <definedName name="llll" localSheetId="6">#REF!</definedName>
    <definedName name="llll" localSheetId="9">#REF!</definedName>
    <definedName name="llll" localSheetId="5">#REF!</definedName>
    <definedName name="llll" localSheetId="8">#REF!</definedName>
    <definedName name="llll">#REF!</definedName>
    <definedName name="LLZZ">#REF!</definedName>
    <definedName name="Lmk">#REF!</definedName>
    <definedName name="LN">#REF!</definedName>
    <definedName name="Lnsc">#REF!</definedName>
    <definedName name="LO">#N/A</definedName>
    <definedName name="LOAI_DUONG" localSheetId="3">#REF!</definedName>
    <definedName name="LOAI_DUONG" localSheetId="2">#REF!</definedName>
    <definedName name="LOAI_DUONG">#REF!</definedName>
    <definedName name="Loø_nöôùng">#REF!</definedName>
    <definedName name="LOP">#N/A</definedName>
    <definedName name="LOT" localSheetId="3">#REF!</definedName>
    <definedName name="LOT" localSheetId="2">#REF!</definedName>
    <definedName name="LOT">#REF!</definedName>
    <definedName name="LOT선택">#REF!</definedName>
    <definedName name="LOT수">#REF!</definedName>
    <definedName name="LPBA109">#N/A</definedName>
    <definedName name="LPDK109">#N/A</definedName>
    <definedName name="LPS" localSheetId="13">[0]!BlankMacro1</definedName>
    <definedName name="LPS" localSheetId="10">[0]!BlankMacro1</definedName>
    <definedName name="LPS" localSheetId="12">[0]!BlankMacro1</definedName>
    <definedName name="LPS" localSheetId="15">[0]!BlankMacro1</definedName>
    <definedName name="LPS" localSheetId="11">[0]!BlankMacro1</definedName>
    <definedName name="LPS" localSheetId="14">[0]!BlankMacro1</definedName>
    <definedName name="LPS" localSheetId="7">[0]!BlankMacro1</definedName>
    <definedName name="LPS" localSheetId="4">[0]!BlankMacro1</definedName>
    <definedName name="LPS" localSheetId="6">[0]!BlankMacro1</definedName>
    <definedName name="LPS" localSheetId="9">[0]!BlankMacro1</definedName>
    <definedName name="LPS" localSheetId="5">[0]!BlankMacro1</definedName>
    <definedName name="LPS" localSheetId="8">[0]!BlankMacro1</definedName>
    <definedName name="LPS" localSheetId="0">[0]!BlankMacro1</definedName>
    <definedName name="LPS" localSheetId="3">[0]!BlankMacro1</definedName>
    <definedName name="LPS" localSheetId="2">[0]!BlankMacro1</definedName>
    <definedName name="LPS" localSheetId="1">[0]!BlankMacro1</definedName>
    <definedName name="LPS">[0]!BlankMacro1</definedName>
    <definedName name="LPS가동계획" localSheetId="13">[0]!BlankMacro1</definedName>
    <definedName name="LPS가동계획" localSheetId="10">[0]!BlankMacro1</definedName>
    <definedName name="LPS가동계획" localSheetId="12">[0]!BlankMacro1</definedName>
    <definedName name="LPS가동계획" localSheetId="15">[0]!BlankMacro1</definedName>
    <definedName name="LPS가동계획" localSheetId="11">[0]!BlankMacro1</definedName>
    <definedName name="LPS가동계획" localSheetId="14">[0]!BlankMacro1</definedName>
    <definedName name="LPS가동계획" localSheetId="7">[0]!BlankMacro1</definedName>
    <definedName name="LPS가동계획" localSheetId="4">[0]!BlankMacro1</definedName>
    <definedName name="LPS가동계획" localSheetId="6">[0]!BlankMacro1</definedName>
    <definedName name="LPS가동계획" localSheetId="9">[0]!BlankMacro1</definedName>
    <definedName name="LPS가동계획" localSheetId="5">[0]!BlankMacro1</definedName>
    <definedName name="LPS가동계획" localSheetId="8">[0]!BlankMacro1</definedName>
    <definedName name="LPS가동계획" localSheetId="0">[0]!BlankMacro1</definedName>
    <definedName name="LPS가동계획" localSheetId="3">[0]!BlankMacro1</definedName>
    <definedName name="LPS가동계획" localSheetId="2">[0]!BlankMacro1</definedName>
    <definedName name="LPS가동계획" localSheetId="1">[0]!BlankMacro1</definedName>
    <definedName name="LPS가동계획">[0]!BlankMacro1</definedName>
    <definedName name="LPVEN">#N/A</definedName>
    <definedName name="LPVEN1">#N/A</definedName>
    <definedName name="LPVEN2">#N/A</definedName>
    <definedName name="LRMC" localSheetId="3">#REF!</definedName>
    <definedName name="LRMC" localSheetId="2">#REF!</definedName>
    <definedName name="LRMC">#REF!</definedName>
    <definedName name="ltre">#REF!</definedName>
    <definedName name="Ltt">#REF!</definedName>
    <definedName name="LUDTLLUCLCL" localSheetId="13">BlankMacro1</definedName>
    <definedName name="LUDTLLUCLCL" localSheetId="10">BlankMacro1</definedName>
    <definedName name="LUDTLLUCLCL" localSheetId="12">BlankMacro1</definedName>
    <definedName name="LUDTLLUCLCL" localSheetId="15">BlankMacro1</definedName>
    <definedName name="LUDTLLUCLCL" localSheetId="11">BlankMacro1</definedName>
    <definedName name="LUDTLLUCLCL" localSheetId="14">BlankMacro1</definedName>
    <definedName name="LUDTLLUCLCL" localSheetId="7">BlankMacro1</definedName>
    <definedName name="LUDTLLUCLCL" localSheetId="4">BlankMacro1</definedName>
    <definedName name="LUDTLLUCLCL" localSheetId="6">BlankMacro1</definedName>
    <definedName name="LUDTLLUCLCL" localSheetId="9">BlankMacro1</definedName>
    <definedName name="LUDTLLUCLCL" localSheetId="5">BlankMacro1</definedName>
    <definedName name="LUDTLLUCLCL" localSheetId="8">BlankMacro1</definedName>
    <definedName name="LUDTLLUCLCL" localSheetId="0">BlankMacro1</definedName>
    <definedName name="LUDTLLUCLCL" localSheetId="3">BlankMacro1</definedName>
    <definedName name="LUDTLLUCLCL" localSheetId="2">BlankMacro1</definedName>
    <definedName name="LUDTLLUCLCL" localSheetId="1">BlankMacro1</definedName>
    <definedName name="LUDTLLUCLCL">BlankMacro1</definedName>
    <definedName name="LUI">#N/A</definedName>
    <definedName name="lulop16" localSheetId="3">#REF!</definedName>
    <definedName name="lulop16" localSheetId="2">#REF!</definedName>
    <definedName name="lulop16">#REF!</definedName>
    <definedName name="luoncap">#REF!</definedName>
    <definedName name="luongss">#REF!</definedName>
    <definedName name="LUP" hidden="1">#N/A</definedName>
    <definedName name="lurung16" localSheetId="3">#REF!</definedName>
    <definedName name="lurung16" localSheetId="2">#REF!</definedName>
    <definedName name="lurung16">#REF!</definedName>
    <definedName name="luthep10">#REF!</definedName>
    <definedName name="lv..">#REF!</definedName>
    <definedName name="LVL">#N/A</definedName>
    <definedName name="lvr.." localSheetId="3">#REF!</definedName>
    <definedName name="lvr.." localSheetId="2">#REF!</definedName>
    <definedName name="lvr..">#REF!</definedName>
    <definedName name="LWSUPPL">#N/A</definedName>
    <definedName name="LX_DATA" localSheetId="3">#REF!</definedName>
    <definedName name="LX_DATA" localSheetId="2">#REF!</definedName>
    <definedName name="LX_DATA">#REF!</definedName>
    <definedName name="LXCPK">#N/A</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#N/A</definedName>
    <definedName name="LZZZZ">#N/A</definedName>
    <definedName name="LZ목표" localSheetId="13">#REF!</definedName>
    <definedName name="LZ목표" localSheetId="10">#REF!</definedName>
    <definedName name="LZ목표" localSheetId="12">#REF!</definedName>
    <definedName name="LZ목표" localSheetId="15">#REF!</definedName>
    <definedName name="LZ목표" localSheetId="11">#REF!</definedName>
    <definedName name="LZ목표" localSheetId="14">#REF!</definedName>
    <definedName name="LZ목표" localSheetId="7">#REF!</definedName>
    <definedName name="LZ목표" localSheetId="4">#REF!</definedName>
    <definedName name="LZ목표" localSheetId="6">#REF!</definedName>
    <definedName name="LZ목표" localSheetId="9">#REF!</definedName>
    <definedName name="LZ목표" localSheetId="5">#REF!</definedName>
    <definedName name="LZ목표" localSheetId="8">#REF!</definedName>
    <definedName name="LZ목표" localSheetId="3">#REF!</definedName>
    <definedName name="LZ목표" localSheetId="2">#REF!</definedName>
    <definedName name="LZ목표">#REF!</definedName>
    <definedName name="M">#REF!</definedName>
    <definedName name="M0.4">#REF!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5ZR1">#N/A</definedName>
    <definedName name="m8aanc" localSheetId="3">#REF!</definedName>
    <definedName name="m8aanc" localSheetId="2">#REF!</definedName>
    <definedName name="m8aanc">#REF!</definedName>
    <definedName name="m8aavl">#REF!</definedName>
    <definedName name="ma">#REF!</definedName>
    <definedName name="Ma3pnc">#REF!</definedName>
    <definedName name="Ma3pvl">#REF!</definedName>
    <definedName name="Maa3pnc">#REF!</definedName>
    <definedName name="Maa3pvl">#REF!</definedName>
    <definedName name="mac">#N/A</definedName>
    <definedName name="macbt" localSheetId="3">#REF!</definedName>
    <definedName name="macbt" localSheetId="2">#REF!</definedName>
    <definedName name="macbt">#REF!</definedName>
    <definedName name="MaCN" localSheetId="3">OFFSET(#REF!,,,#REF!)</definedName>
    <definedName name="MaCN" localSheetId="2">OFFSET(#REF!,,,#REF!)</definedName>
    <definedName name="MaCN">OFFSET(#REF!,,,#REF!)</definedName>
    <definedName name="Macro10">#REF!</definedName>
    <definedName name="Macro11">#N/A</definedName>
    <definedName name="Macro14">#N/A</definedName>
    <definedName name="Macro2">#REF!</definedName>
    <definedName name="Macro6">#N/A</definedName>
    <definedName name="MAJ_CON_EQP" localSheetId="3">#REF!</definedName>
    <definedName name="MAJ_CON_EQP" localSheetId="2">#REF!</definedName>
    <definedName name="MAJ_CON_EQP">#REF!</definedName>
    <definedName name="makhachhang">#REF!</definedName>
    <definedName name="MaMay_Q">#REF!</definedName>
    <definedName name="manrate">#REF!</definedName>
    <definedName name="march">#N/A</definedName>
    <definedName name="MASTERLIS" localSheetId="13">{"구분",0,"Auto","Auto","";"발의부서",0,"Auto","Auto",""}</definedName>
    <definedName name="MASTERLIS" localSheetId="10">{"구분",0,"Auto","Auto","";"발의부서",0,"Auto","Auto",""}</definedName>
    <definedName name="MASTERLIS" localSheetId="12">{"구분",0,"Auto","Auto","";"발의부서",0,"Auto","Auto",""}</definedName>
    <definedName name="MASTERLIS" localSheetId="15">{"구분",0,"Auto","Auto","";"발의부서",0,"Auto","Auto",""}</definedName>
    <definedName name="MASTERLIS" localSheetId="11">{"구분",0,"Auto","Auto","";"발의부서",0,"Auto","Auto",""}</definedName>
    <definedName name="MASTERLIS" localSheetId="14">{"구분",0,"Auto","Auto","";"발의부서",0,"Auto","Auto",""}</definedName>
    <definedName name="MASTERLIS" localSheetId="7">{"구분",0,"Auto","Auto","";"발의부서",0,"Auto","Auto",""}</definedName>
    <definedName name="MASTERLIS" localSheetId="4">{"구분",0,"Auto","Auto","";"발의부서",0,"Auto","Auto",""}</definedName>
    <definedName name="MASTERLIS" localSheetId="6">{"구분",0,"Auto","Auto","";"발의부서",0,"Auto","Auto",""}</definedName>
    <definedName name="MASTERLIS" localSheetId="9">{"구분",0,"Auto","Auto","";"발의부서",0,"Auto","Auto",""}</definedName>
    <definedName name="MASTERLIS" localSheetId="5">{"구분",0,"Auto","Auto","";"발의부서",0,"Auto","Auto",""}</definedName>
    <definedName name="MASTERLIS" localSheetId="8">{"구분",0,"Auto","Auto","";"발의부서",0,"Auto","Auto",""}</definedName>
    <definedName name="MASTERLIS" localSheetId="3">{"구분",0,"Auto","Auto","";"발의부서",0,"Auto","Auto",""}</definedName>
    <definedName name="MASTERLIS" localSheetId="2">{"구분",0,"Auto","Auto","";"발의부서",0,"Auto","Auto",""}</definedName>
    <definedName name="MASTERLIS" localSheetId="1">{"구분",0,"Auto","Auto","";"발의부서",0,"Auto","Auto",""}</definedName>
    <definedName name="MASTERLIS">{"구분",0,"Auto","Auto","";"발의부서",0,"Auto","Auto",""}</definedName>
    <definedName name="MATERIAL">#N/A</definedName>
    <definedName name="material2" localSheetId="3">#REF!</definedName>
    <definedName name="material2" localSheetId="2">#REF!</definedName>
    <definedName name="material2">#REF!</definedName>
    <definedName name="matprice">#REF!</definedName>
    <definedName name="matprice2">#REF!</definedName>
    <definedName name="may">#N/A</definedName>
    <definedName name="MB">#N/A</definedName>
    <definedName name="Mba1p" localSheetId="3">#REF!</definedName>
    <definedName name="Mba1p" localSheetId="2">#REF!</definedName>
    <definedName name="Mba1p">#REF!</definedName>
    <definedName name="Mba3p">#REF!</definedName>
    <definedName name="Mbb3p">#REF!</definedName>
    <definedName name="Mbn1p">#REF!</definedName>
    <definedName name="MBT">#REF!</definedName>
    <definedName name="MC">#REF!</definedName>
    <definedName name="MC.CRDPTN">#REF!</definedName>
    <definedName name="mc1.5">#REF!</definedName>
    <definedName name="mc1.5s7">#REF!</definedName>
    <definedName name="mcgd">#REF!</definedName>
    <definedName name="mcgds7">#REF!</definedName>
    <definedName name="MCP">#N/A</definedName>
    <definedName name="MCVENDOR">#N/A</definedName>
    <definedName name="MCVENGB">#N/A</definedName>
    <definedName name="MDBT" localSheetId="3">#REF!</definedName>
    <definedName name="MDBT" localSheetId="2">#REF!</definedName>
    <definedName name="MDBT">#REF!</definedName>
    <definedName name="MDT">#REF!</definedName>
    <definedName name="me">#REF!</definedName>
    <definedName name="Mè_A1">#REF!</definedName>
    <definedName name="Mè_A2">#REF!</definedName>
    <definedName name="mech_CPC">#REF!</definedName>
    <definedName name="mech_CPC1">#REF!</definedName>
    <definedName name="MENU">#N/A</definedName>
    <definedName name="MENU_E">#N/A</definedName>
    <definedName name="MENU_F" localSheetId="13">#REF!</definedName>
    <definedName name="MENU_F" localSheetId="10">#REF!</definedName>
    <definedName name="MENU_F" localSheetId="12">#REF!</definedName>
    <definedName name="MENU_F" localSheetId="15">#REF!</definedName>
    <definedName name="MENU_F" localSheetId="11">#REF!</definedName>
    <definedName name="MENU_F" localSheetId="14">#REF!</definedName>
    <definedName name="MENU_F" localSheetId="7">#REF!</definedName>
    <definedName name="MENU_F" localSheetId="4">#REF!</definedName>
    <definedName name="MENU_F" localSheetId="6">#REF!</definedName>
    <definedName name="MENU_F" localSheetId="9">#REF!</definedName>
    <definedName name="MENU_F" localSheetId="5">#REF!</definedName>
    <definedName name="MENU_F" localSheetId="8">#REF!</definedName>
    <definedName name="MENU_F" localSheetId="3">#REF!</definedName>
    <definedName name="MENU_F" localSheetId="2">#REF!</definedName>
    <definedName name="MENU_F">#REF!</definedName>
    <definedName name="MENU_FA" localSheetId="13">#REF!</definedName>
    <definedName name="MENU_FA" localSheetId="10">#REF!</definedName>
    <definedName name="MENU_FA" localSheetId="12">#REF!</definedName>
    <definedName name="MENU_FA" localSheetId="15">#REF!</definedName>
    <definedName name="MENU_FA" localSheetId="11">#REF!</definedName>
    <definedName name="MENU_FA" localSheetId="14">#REF!</definedName>
    <definedName name="MENU_FA" localSheetId="7">#REF!</definedName>
    <definedName name="MENU_FA" localSheetId="4">#REF!</definedName>
    <definedName name="MENU_FA" localSheetId="6">#REF!</definedName>
    <definedName name="MENU_FA" localSheetId="9">#REF!</definedName>
    <definedName name="MENU_FA" localSheetId="5">#REF!</definedName>
    <definedName name="MENU_FA" localSheetId="8">#REF!</definedName>
    <definedName name="MENU_FA" localSheetId="3">#REF!</definedName>
    <definedName name="MENU_FA" localSheetId="2">#REF!</definedName>
    <definedName name="MENU_FA">#REF!</definedName>
    <definedName name="MENU_FB" localSheetId="13">#REF!</definedName>
    <definedName name="MENU_FB" localSheetId="10">#REF!</definedName>
    <definedName name="MENU_FB" localSheetId="12">#REF!</definedName>
    <definedName name="MENU_FB" localSheetId="15">#REF!</definedName>
    <definedName name="MENU_FB" localSheetId="11">#REF!</definedName>
    <definedName name="MENU_FB" localSheetId="14">#REF!</definedName>
    <definedName name="MENU_FB" localSheetId="7">#REF!</definedName>
    <definedName name="MENU_FB" localSheetId="4">#REF!</definedName>
    <definedName name="MENU_FB" localSheetId="6">#REF!</definedName>
    <definedName name="MENU_FB" localSheetId="9">#REF!</definedName>
    <definedName name="MENU_FB" localSheetId="5">#REF!</definedName>
    <definedName name="MENU_FB" localSheetId="8">#REF!</definedName>
    <definedName name="MENU_FB" localSheetId="3">#REF!</definedName>
    <definedName name="MENU_FB" localSheetId="2">#REF!</definedName>
    <definedName name="MENU_FB">#REF!</definedName>
    <definedName name="MENU_I" localSheetId="13">#REF!</definedName>
    <definedName name="MENU_I" localSheetId="10">#REF!</definedName>
    <definedName name="MENU_I" localSheetId="12">#REF!</definedName>
    <definedName name="MENU_I" localSheetId="15">#REF!</definedName>
    <definedName name="MENU_I" localSheetId="11">#REF!</definedName>
    <definedName name="MENU_I" localSheetId="14">#REF!</definedName>
    <definedName name="MENU_I" localSheetId="7">#REF!</definedName>
    <definedName name="MENU_I" localSheetId="4">#REF!</definedName>
    <definedName name="MENU_I" localSheetId="6">#REF!</definedName>
    <definedName name="MENU_I" localSheetId="9">#REF!</definedName>
    <definedName name="MENU_I" localSheetId="5">#REF!</definedName>
    <definedName name="MENU_I" localSheetId="8">#REF!</definedName>
    <definedName name="MENU_I" localSheetId="3">#REF!</definedName>
    <definedName name="MENU_I" localSheetId="2">#REF!</definedName>
    <definedName name="MENU_I">#REF!</definedName>
    <definedName name="MENU_IA" localSheetId="13">#REF!</definedName>
    <definedName name="MENU_IA" localSheetId="10">#REF!</definedName>
    <definedName name="MENU_IA" localSheetId="12">#REF!</definedName>
    <definedName name="MENU_IA" localSheetId="15">#REF!</definedName>
    <definedName name="MENU_IA" localSheetId="11">#REF!</definedName>
    <definedName name="MENU_IA" localSheetId="14">#REF!</definedName>
    <definedName name="MENU_IA" localSheetId="7">#REF!</definedName>
    <definedName name="MENU_IA" localSheetId="4">#REF!</definedName>
    <definedName name="MENU_IA" localSheetId="6">#REF!</definedName>
    <definedName name="MENU_IA" localSheetId="9">#REF!</definedName>
    <definedName name="MENU_IA" localSheetId="5">#REF!</definedName>
    <definedName name="MENU_IA" localSheetId="8">#REF!</definedName>
    <definedName name="MENU_IA" localSheetId="3">#REF!</definedName>
    <definedName name="MENU_IA" localSheetId="2">#REF!</definedName>
    <definedName name="MENU_IA">#REF!</definedName>
    <definedName name="MENU_IAA" localSheetId="13">#REF!</definedName>
    <definedName name="MENU_IAA" localSheetId="10">#REF!</definedName>
    <definedName name="MENU_IAA" localSheetId="12">#REF!</definedName>
    <definedName name="MENU_IAA" localSheetId="15">#REF!</definedName>
    <definedName name="MENU_IAA" localSheetId="11">#REF!</definedName>
    <definedName name="MENU_IAA" localSheetId="14">#REF!</definedName>
    <definedName name="MENU_IAA" localSheetId="7">#REF!</definedName>
    <definedName name="MENU_IAA" localSheetId="4">#REF!</definedName>
    <definedName name="MENU_IAA" localSheetId="6">#REF!</definedName>
    <definedName name="MENU_IAA" localSheetId="9">#REF!</definedName>
    <definedName name="MENU_IAA" localSheetId="5">#REF!</definedName>
    <definedName name="MENU_IAA" localSheetId="8">#REF!</definedName>
    <definedName name="MENU_IAA" localSheetId="3">#REF!</definedName>
    <definedName name="MENU_IAA" localSheetId="2">#REF!</definedName>
    <definedName name="MENU_IAA">#REF!</definedName>
    <definedName name="MENU_IB" localSheetId="13">#REF!</definedName>
    <definedName name="MENU_IB" localSheetId="10">#REF!</definedName>
    <definedName name="MENU_IB" localSheetId="12">#REF!</definedName>
    <definedName name="MENU_IB" localSheetId="15">#REF!</definedName>
    <definedName name="MENU_IB" localSheetId="11">#REF!</definedName>
    <definedName name="MENU_IB" localSheetId="14">#REF!</definedName>
    <definedName name="MENU_IB" localSheetId="7">#REF!</definedName>
    <definedName name="MENU_IB" localSheetId="4">#REF!</definedName>
    <definedName name="MENU_IB" localSheetId="6">#REF!</definedName>
    <definedName name="MENU_IB" localSheetId="9">#REF!</definedName>
    <definedName name="MENU_IB" localSheetId="5">#REF!</definedName>
    <definedName name="MENU_IB" localSheetId="8">#REF!</definedName>
    <definedName name="MENU_IB" localSheetId="3">#REF!</definedName>
    <definedName name="MENU_IB" localSheetId="2">#REF!</definedName>
    <definedName name="MENU_IB">#REF!</definedName>
    <definedName name="MENU_IC" localSheetId="13">#REF!</definedName>
    <definedName name="MENU_IC" localSheetId="10">#REF!</definedName>
    <definedName name="MENU_IC" localSheetId="12">#REF!</definedName>
    <definedName name="MENU_IC" localSheetId="15">#REF!</definedName>
    <definedName name="MENU_IC" localSheetId="11">#REF!</definedName>
    <definedName name="MENU_IC" localSheetId="14">#REF!</definedName>
    <definedName name="MENU_IC" localSheetId="7">#REF!</definedName>
    <definedName name="MENU_IC" localSheetId="4">#REF!</definedName>
    <definedName name="MENU_IC" localSheetId="6">#REF!</definedName>
    <definedName name="MENU_IC" localSheetId="9">#REF!</definedName>
    <definedName name="MENU_IC" localSheetId="5">#REF!</definedName>
    <definedName name="MENU_IC" localSheetId="8">#REF!</definedName>
    <definedName name="MENU_IC" localSheetId="3">#REF!</definedName>
    <definedName name="MENU_IC" localSheetId="2">#REF!</definedName>
    <definedName name="MENU_IC">#REF!</definedName>
    <definedName name="MENU_Q" localSheetId="13">#REF!</definedName>
    <definedName name="MENU_Q" localSheetId="10">#REF!</definedName>
    <definedName name="MENU_Q" localSheetId="12">#REF!</definedName>
    <definedName name="MENU_Q" localSheetId="15">#REF!</definedName>
    <definedName name="MENU_Q" localSheetId="11">#REF!</definedName>
    <definedName name="MENU_Q" localSheetId="14">#REF!</definedName>
    <definedName name="MENU_Q" localSheetId="7">#REF!</definedName>
    <definedName name="MENU_Q" localSheetId="4">#REF!</definedName>
    <definedName name="MENU_Q" localSheetId="6">#REF!</definedName>
    <definedName name="MENU_Q" localSheetId="9">#REF!</definedName>
    <definedName name="MENU_Q" localSheetId="5">#REF!</definedName>
    <definedName name="MENU_Q" localSheetId="8">#REF!</definedName>
    <definedName name="MENU_Q" localSheetId="3">#REF!</definedName>
    <definedName name="MENU_Q" localSheetId="2">#REF!</definedName>
    <definedName name="MENU_Q">#REF!</definedName>
    <definedName name="MENU_R" localSheetId="13">#REF!</definedName>
    <definedName name="MENU_R" localSheetId="10">#REF!</definedName>
    <definedName name="MENU_R" localSheetId="12">#REF!</definedName>
    <definedName name="MENU_R" localSheetId="15">#REF!</definedName>
    <definedName name="MENU_R" localSheetId="11">#REF!</definedName>
    <definedName name="MENU_R" localSheetId="14">#REF!</definedName>
    <definedName name="MENU_R" localSheetId="7">#REF!</definedName>
    <definedName name="MENU_R" localSheetId="4">#REF!</definedName>
    <definedName name="MENU_R" localSheetId="6">#REF!</definedName>
    <definedName name="MENU_R" localSheetId="9">#REF!</definedName>
    <definedName name="MENU_R" localSheetId="5">#REF!</definedName>
    <definedName name="MENU_R" localSheetId="8">#REF!</definedName>
    <definedName name="MENU_R" localSheetId="3">#REF!</definedName>
    <definedName name="MENU_R" localSheetId="2">#REF!</definedName>
    <definedName name="MENU_R">#REF!</definedName>
    <definedName name="MENU_S" localSheetId="13">#REF!</definedName>
    <definedName name="MENU_S" localSheetId="10">#REF!</definedName>
    <definedName name="MENU_S" localSheetId="12">#REF!</definedName>
    <definedName name="MENU_S" localSheetId="15">#REF!</definedName>
    <definedName name="MENU_S" localSheetId="11">#REF!</definedName>
    <definedName name="MENU_S" localSheetId="14">#REF!</definedName>
    <definedName name="MENU_S" localSheetId="7">#REF!</definedName>
    <definedName name="MENU_S" localSheetId="4">#REF!</definedName>
    <definedName name="MENU_S" localSheetId="6">#REF!</definedName>
    <definedName name="MENU_S" localSheetId="9">#REF!</definedName>
    <definedName name="MENU_S" localSheetId="5">#REF!</definedName>
    <definedName name="MENU_S" localSheetId="8">#REF!</definedName>
    <definedName name="MENU_S" localSheetId="3">#REF!</definedName>
    <definedName name="MENU_S" localSheetId="2">#REF!</definedName>
    <definedName name="MENU_S">#REF!</definedName>
    <definedName name="MENU_SA" localSheetId="13">#REF!</definedName>
    <definedName name="MENU_SA" localSheetId="10">#REF!</definedName>
    <definedName name="MENU_SA" localSheetId="12">#REF!</definedName>
    <definedName name="MENU_SA" localSheetId="15">#REF!</definedName>
    <definedName name="MENU_SA" localSheetId="11">#REF!</definedName>
    <definedName name="MENU_SA" localSheetId="14">#REF!</definedName>
    <definedName name="MENU_SA" localSheetId="7">#REF!</definedName>
    <definedName name="MENU_SA" localSheetId="4">#REF!</definedName>
    <definedName name="MENU_SA" localSheetId="6">#REF!</definedName>
    <definedName name="MENU_SA" localSheetId="9">#REF!</definedName>
    <definedName name="MENU_SA" localSheetId="5">#REF!</definedName>
    <definedName name="MENU_SA" localSheetId="8">#REF!</definedName>
    <definedName name="MENU_SA" localSheetId="3">#REF!</definedName>
    <definedName name="MENU_SA" localSheetId="2">#REF!</definedName>
    <definedName name="MENU_SA">#REF!</definedName>
    <definedName name="MENU_X" localSheetId="13">#REF!</definedName>
    <definedName name="MENU_X" localSheetId="10">#REF!</definedName>
    <definedName name="MENU_X" localSheetId="12">#REF!</definedName>
    <definedName name="MENU_X" localSheetId="15">#REF!</definedName>
    <definedName name="MENU_X" localSheetId="11">#REF!</definedName>
    <definedName name="MENU_X" localSheetId="14">#REF!</definedName>
    <definedName name="MENU_X" localSheetId="7">#REF!</definedName>
    <definedName name="MENU_X" localSheetId="4">#REF!</definedName>
    <definedName name="MENU_X" localSheetId="6">#REF!</definedName>
    <definedName name="MENU_X" localSheetId="9">#REF!</definedName>
    <definedName name="MENU_X" localSheetId="5">#REF!</definedName>
    <definedName name="MENU_X" localSheetId="8">#REF!</definedName>
    <definedName name="MENU_X" localSheetId="3">#REF!</definedName>
    <definedName name="MENU_X" localSheetId="2">#REF!</definedName>
    <definedName name="MENU_X">#REF!</definedName>
    <definedName name="MG_A">#REF!</definedName>
    <definedName name="MH" localSheetId="13">#REF!</definedName>
    <definedName name="MH" localSheetId="10">#REF!</definedName>
    <definedName name="MH" localSheetId="12">#REF!</definedName>
    <definedName name="MH" localSheetId="15">#REF!</definedName>
    <definedName name="MH" localSheetId="11">#REF!</definedName>
    <definedName name="MH" localSheetId="14">#REF!</definedName>
    <definedName name="MH" localSheetId="7">#REF!</definedName>
    <definedName name="MH" localSheetId="4">#REF!</definedName>
    <definedName name="MH" localSheetId="6">#REF!</definedName>
    <definedName name="MH" localSheetId="9">#REF!</definedName>
    <definedName name="MH" localSheetId="5">#REF!</definedName>
    <definedName name="MH" localSheetId="8">#REF!</definedName>
    <definedName name="MH" localSheetId="3">#REF!</definedName>
    <definedName name="MH" localSheetId="2">#REF!</definedName>
    <definedName name="MH">#REF!</definedName>
    <definedName name="MH_BO_RES">#N/A</definedName>
    <definedName name="MH_BO_STL">#N/A</definedName>
    <definedName name="MH_BO_ZAS">#N/A</definedName>
    <definedName name="MH3_A" localSheetId="13">#REF!</definedName>
    <definedName name="MH3_A" localSheetId="10">#REF!</definedName>
    <definedName name="MH3_A" localSheetId="12">#REF!</definedName>
    <definedName name="MH3_A" localSheetId="15">#REF!</definedName>
    <definedName name="MH3_A" localSheetId="11">#REF!</definedName>
    <definedName name="MH3_A" localSheetId="14">#REF!</definedName>
    <definedName name="MH3_A" localSheetId="7">#REF!</definedName>
    <definedName name="MH3_A" localSheetId="4">#REF!</definedName>
    <definedName name="MH3_A" localSheetId="6">#REF!</definedName>
    <definedName name="MH3_A" localSheetId="9">#REF!</definedName>
    <definedName name="MH3_A" localSheetId="5">#REF!</definedName>
    <definedName name="MH3_A" localSheetId="8">#REF!</definedName>
    <definedName name="MH3_A" localSheetId="3">#REF!</definedName>
    <definedName name="MH3_A" localSheetId="2">#REF!</definedName>
    <definedName name="MH3_A">#REF!</definedName>
    <definedName name="MICRO">#N/A</definedName>
    <definedName name="MID" localSheetId="13">#REF!</definedName>
    <definedName name="MID" localSheetId="10">#REF!</definedName>
    <definedName name="MID" localSheetId="12">#REF!</definedName>
    <definedName name="MID" localSheetId="15">#REF!</definedName>
    <definedName name="MID" localSheetId="11">#REF!</definedName>
    <definedName name="MID" localSheetId="14">#REF!</definedName>
    <definedName name="MID" localSheetId="7">#REF!</definedName>
    <definedName name="MID" localSheetId="4">#REF!</definedName>
    <definedName name="MID" localSheetId="6">#REF!</definedName>
    <definedName name="MID" localSheetId="9">#REF!</definedName>
    <definedName name="MID" localSheetId="5">#REF!</definedName>
    <definedName name="MID" localSheetId="8">#REF!</definedName>
    <definedName name="MID" localSheetId="3">#REF!</definedName>
    <definedName name="MID" localSheetId="2">#REF!</definedName>
    <definedName name="MID">#REF!</definedName>
    <definedName name="Minolta">#REF!</definedName>
    <definedName name="MIPX3">#N/A</definedName>
    <definedName name="Mita" localSheetId="3">#REF!</definedName>
    <definedName name="Mita" localSheetId="2">#REF!</definedName>
    <definedName name="Mita">#REF!</definedName>
    <definedName name="MLI" localSheetId="13">{"구분",0,"Auto","Auto","";"발의부서",0,"Auto","Auto",""}</definedName>
    <definedName name="MLI" localSheetId="10">{"구분",0,"Auto","Auto","";"발의부서",0,"Auto","Auto",""}</definedName>
    <definedName name="MLI" localSheetId="12">{"구분",0,"Auto","Auto","";"발의부서",0,"Auto","Auto",""}</definedName>
    <definedName name="MLI" localSheetId="15">{"구분",0,"Auto","Auto","";"발의부서",0,"Auto","Auto",""}</definedName>
    <definedName name="MLI" localSheetId="11">{"구분",0,"Auto","Auto","";"발의부서",0,"Auto","Auto",""}</definedName>
    <definedName name="MLI" localSheetId="14">{"구분",0,"Auto","Auto","";"발의부서",0,"Auto","Auto",""}</definedName>
    <definedName name="MLI" localSheetId="7">{"구분",0,"Auto","Auto","";"발의부서",0,"Auto","Auto",""}</definedName>
    <definedName name="MLI" localSheetId="4">{"구분",0,"Auto","Auto","";"발의부서",0,"Auto","Auto",""}</definedName>
    <definedName name="MLI" localSheetId="6">{"구분",0,"Auto","Auto","";"발의부서",0,"Auto","Auto",""}</definedName>
    <definedName name="MLI" localSheetId="9">{"구분",0,"Auto","Auto","";"발의부서",0,"Auto","Auto",""}</definedName>
    <definedName name="MLI" localSheetId="5">{"구분",0,"Auto","Auto","";"발의부서",0,"Auto","Auto",""}</definedName>
    <definedName name="MLI" localSheetId="8">{"구분",0,"Auto","Auto","";"발의부서",0,"Auto","Auto",""}</definedName>
    <definedName name="MLI" localSheetId="3">{"구분",0,"Auto","Auto","";"발의부서",0,"Auto","Auto",""}</definedName>
    <definedName name="MLI" localSheetId="2">{"구분",0,"Auto","Auto","";"발의부서",0,"Auto","Auto",""}</definedName>
    <definedName name="MLI" localSheetId="1">{"구분",0,"Auto","Auto","";"발의부서",0,"Auto","Auto",""}</definedName>
    <definedName name="MLI">{"구분",0,"Auto","Auto","";"발의부서",0,"Auto","Auto",""}</definedName>
    <definedName name="MM" localSheetId="1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1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1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1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1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1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7"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6"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9"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8"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 localSheetId="3">#REF!</definedName>
    <definedName name="mmm" localSheetId="2">#REF!</definedName>
    <definedName name="mmm">#REF!</definedName>
    <definedName name="MN">#REF!</definedName>
    <definedName name="mnv">#REF!</definedName>
    <definedName name="Mode">#REF!</definedName>
    <definedName name="MODEL">#N/A</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LD" localSheetId="3">#REF!</definedName>
    <definedName name="MOLD" localSheetId="2">#REF!</definedName>
    <definedName name="MOLD">#REF!</definedName>
    <definedName name="MON">#N/A</definedName>
    <definedName name="mongbang" localSheetId="3">#REF!</definedName>
    <definedName name="mongbang" localSheetId="2">#REF!</definedName>
    <definedName name="mongbang">#REF!</definedName>
    <definedName name="mongdon">#REF!</definedName>
    <definedName name="MONTH">#N/A</definedName>
    <definedName name="Morong" localSheetId="3">#REF!</definedName>
    <definedName name="Morong" localSheetId="2">#REF!</definedName>
    <definedName name="Morong">#REF!</definedName>
    <definedName name="Morong4054_85">#REF!</definedName>
    <definedName name="morong4054_98">#REF!</definedName>
    <definedName name="Mq">#REF!</definedName>
    <definedName name="MS0">#N/A</definedName>
    <definedName name="MSDB" localSheetId="13">{"'KET'!$A$1:$E$2423"}</definedName>
    <definedName name="MSDB" localSheetId="10">{"'KET'!$A$1:$E$2423"}</definedName>
    <definedName name="MSDB" localSheetId="12">{"'KET'!$A$1:$E$2423"}</definedName>
    <definedName name="MSDB" localSheetId="15">{"'KET'!$A$1:$E$2423"}</definedName>
    <definedName name="MSDB" localSheetId="11">{"'KET'!$A$1:$E$2423"}</definedName>
    <definedName name="MSDB" localSheetId="14">{"'KET'!$A$1:$E$2423"}</definedName>
    <definedName name="MSDB" localSheetId="7">{"'KET'!$A$1:$E$2423"}</definedName>
    <definedName name="MSDB" localSheetId="4">{"'KET'!$A$1:$E$2423"}</definedName>
    <definedName name="MSDB" localSheetId="6">{"'KET'!$A$1:$E$2423"}</definedName>
    <definedName name="MSDB" localSheetId="9">{"'KET'!$A$1:$E$2423"}</definedName>
    <definedName name="MSDB" localSheetId="5">{"'KET'!$A$1:$E$2423"}</definedName>
    <definedName name="MSDB" localSheetId="8">{"'KET'!$A$1:$E$2423"}</definedName>
    <definedName name="MSDB" localSheetId="3">{"'KET'!$A$1:$E$2423"}</definedName>
    <definedName name="MSDB" localSheetId="2">{"'KET'!$A$1:$E$2423"}</definedName>
    <definedName name="MSDB" localSheetId="1">{"'KET'!$A$1:$E$2423"}</definedName>
    <definedName name="MSDB">{"'KET'!$A$1:$E$2423"}</definedName>
    <definedName name="MSW" localSheetId="13" hidden="1">{#N/A,#N/A,FALSE,"단축1";#N/A,#N/A,FALSE,"단축2";#N/A,#N/A,FALSE,"단축3";#N/A,#N/A,FALSE,"장축";#N/A,#N/A,FALSE,"4WD"}</definedName>
    <definedName name="MSW" localSheetId="10" hidden="1">{#N/A,#N/A,FALSE,"단축1";#N/A,#N/A,FALSE,"단축2";#N/A,#N/A,FALSE,"단축3";#N/A,#N/A,FALSE,"장축";#N/A,#N/A,FALSE,"4WD"}</definedName>
    <definedName name="MSW" localSheetId="12" hidden="1">{#N/A,#N/A,FALSE,"단축1";#N/A,#N/A,FALSE,"단축2";#N/A,#N/A,FALSE,"단축3";#N/A,#N/A,FALSE,"장축";#N/A,#N/A,FALSE,"4WD"}</definedName>
    <definedName name="MSW" localSheetId="15" hidden="1">{#N/A,#N/A,FALSE,"단축1";#N/A,#N/A,FALSE,"단축2";#N/A,#N/A,FALSE,"단축3";#N/A,#N/A,FALSE,"장축";#N/A,#N/A,FALSE,"4WD"}</definedName>
    <definedName name="MSW" localSheetId="11" hidden="1">{#N/A,#N/A,FALSE,"단축1";#N/A,#N/A,FALSE,"단축2";#N/A,#N/A,FALSE,"단축3";#N/A,#N/A,FALSE,"장축";#N/A,#N/A,FALSE,"4WD"}</definedName>
    <definedName name="MSW" localSheetId="14" hidden="1">{#N/A,#N/A,FALSE,"단축1";#N/A,#N/A,FALSE,"단축2";#N/A,#N/A,FALSE,"단축3";#N/A,#N/A,FALSE,"장축";#N/A,#N/A,FALSE,"4WD"}</definedName>
    <definedName name="MSW" localSheetId="7" hidden="1">{#N/A,#N/A,FALSE,"단축1";#N/A,#N/A,FALSE,"단축2";#N/A,#N/A,FALSE,"단축3";#N/A,#N/A,FALSE,"장축";#N/A,#N/A,FALSE,"4WD"}</definedName>
    <definedName name="MSW" localSheetId="4" hidden="1">{#N/A,#N/A,FALSE,"단축1";#N/A,#N/A,FALSE,"단축2";#N/A,#N/A,FALSE,"단축3";#N/A,#N/A,FALSE,"장축";#N/A,#N/A,FALSE,"4WD"}</definedName>
    <definedName name="MSW" localSheetId="6" hidden="1">{#N/A,#N/A,FALSE,"단축1";#N/A,#N/A,FALSE,"단축2";#N/A,#N/A,FALSE,"단축3";#N/A,#N/A,FALSE,"장축";#N/A,#N/A,FALSE,"4WD"}</definedName>
    <definedName name="MSW" localSheetId="9" hidden="1">{#N/A,#N/A,FALSE,"단축1";#N/A,#N/A,FALSE,"단축2";#N/A,#N/A,FALSE,"단축3";#N/A,#N/A,FALSE,"장축";#N/A,#N/A,FALSE,"4WD"}</definedName>
    <definedName name="MSW" localSheetId="5" hidden="1">{#N/A,#N/A,FALSE,"단축1";#N/A,#N/A,FALSE,"단축2";#N/A,#N/A,FALSE,"단축3";#N/A,#N/A,FALSE,"장축";#N/A,#N/A,FALSE,"4WD"}</definedName>
    <definedName name="MSW" localSheetId="8" hidden="1">{#N/A,#N/A,FALSE,"단축1";#N/A,#N/A,FALSE,"단축2";#N/A,#N/A,FALSE,"단축3";#N/A,#N/A,FALSE,"장축";#N/A,#N/A,FALSE,"4WD"}</definedName>
    <definedName name="MSW" localSheetId="3" hidden="1">{#N/A,#N/A,FALSE,"단축1";#N/A,#N/A,FALSE,"단축2";#N/A,#N/A,FALSE,"단축3";#N/A,#N/A,FALSE,"장축";#N/A,#N/A,FALSE,"4WD"}</definedName>
    <definedName name="MSW" localSheetId="2" hidden="1">{#N/A,#N/A,FALSE,"단축1";#N/A,#N/A,FALSE,"단축2";#N/A,#N/A,FALSE,"단축3";#N/A,#N/A,FALSE,"장축";#N/A,#N/A,FALSE,"4WD"}</definedName>
    <definedName name="MSW" localSheetId="1" hidden="1">{#N/A,#N/A,FALSE,"단축1";#N/A,#N/A,FALSE,"단축2";#N/A,#N/A,FALSE,"단축3";#N/A,#N/A,FALSE,"장축";#N/A,#N/A,FALSE,"4WD"}</definedName>
    <definedName name="MSW" hidden="1">{#N/A,#N/A,FALSE,"단축1";#N/A,#N/A,FALSE,"단축2";#N/A,#N/A,FALSE,"단축3";#N/A,#N/A,FALSE,"장축";#N/A,#N/A,FALSE,"4WD"}</definedName>
    <definedName name="MS검사구">#N/A</definedName>
    <definedName name="MT0">#N/A</definedName>
    <definedName name="MTCLD" localSheetId="3">#REF!</definedName>
    <definedName name="MTCLD" localSheetId="2">#REF!</definedName>
    <definedName name="MTCLD">#REF!</definedName>
    <definedName name="MTCMB">#REF!</definedName>
    <definedName name="MTMAC12">#REF!</definedName>
    <definedName name="MTN">#REF!</definedName>
    <definedName name="mtram">#REF!</definedName>
    <definedName name="MTY">#REF!</definedName>
    <definedName name="Mu">#REF!</definedName>
    <definedName name="Mu_">#REF!</definedName>
    <definedName name="MX주행2">#N/A</definedName>
    <definedName name="myle" localSheetId="3">#REF!</definedName>
    <definedName name="myle" localSheetId="2">#REF!</definedName>
    <definedName name="myle">#REF!</definedName>
    <definedName name="MZ">#REF!</definedName>
    <definedName name="MZA">#N/A</definedName>
    <definedName name="mzz">#N/A</definedName>
    <definedName name="M행" localSheetId="13">#REF!</definedName>
    <definedName name="M행" localSheetId="10">#REF!</definedName>
    <definedName name="M행" localSheetId="12">#REF!</definedName>
    <definedName name="M행" localSheetId="15">#REF!</definedName>
    <definedName name="M행" localSheetId="11">#REF!</definedName>
    <definedName name="M행" localSheetId="14">#REF!</definedName>
    <definedName name="M행" localSheetId="7">#REF!</definedName>
    <definedName name="M행" localSheetId="4">#REF!</definedName>
    <definedName name="M행" localSheetId="6">#REF!</definedName>
    <definedName name="M행" localSheetId="9">#REF!</definedName>
    <definedName name="M행" localSheetId="5">#REF!</definedName>
    <definedName name="M행" localSheetId="8">#REF!</definedName>
    <definedName name="M행" localSheetId="3">#REF!</definedName>
    <definedName name="M행" localSheetId="2">#REF!</definedName>
    <definedName name="M행">#REF!</definedName>
    <definedName name="n">#REF!</definedName>
    <definedName name="n1pig">#REF!</definedName>
    <definedName name="n1pind">#REF!</definedName>
    <definedName name="n1ping">#REF!</definedName>
    <definedName name="n1pint">#REF!</definedName>
    <definedName name="name">#N/A</definedName>
    <definedName name="Nan_khoi_cong" localSheetId="3">#REF!</definedName>
    <definedName name="Nan_khoi_cong" localSheetId="2">#REF!</definedName>
    <definedName name="Nan_khoi_cong">#REF!</definedName>
    <definedName name="National">#REF!</definedName>
    <definedName name="NB">#N/A</definedName>
    <definedName name="nc_btm10" localSheetId="3">#REF!</definedName>
    <definedName name="nc_btm10" localSheetId="2">#REF!</definedName>
    <definedName name="nc_btm10">#REF!</definedName>
    <definedName name="nc_btm100">#REF!</definedName>
    <definedName name="nc1p">#REF!</definedName>
    <definedName name="nc3p">#REF!</definedName>
    <definedName name="NCBD100">#REF!</definedName>
    <definedName name="NCBD200">#REF!</definedName>
    <definedName name="NCBD250">#REF!</definedName>
    <definedName name="nccs">#REF!</definedName>
    <definedName name="ncgff">#REF!</definedName>
    <definedName name="NCKday">#REF!</definedName>
    <definedName name="NCKT">#REF!</definedName>
    <definedName name="NCLD">#REF!</definedName>
    <definedName name="ncong">#REF!</definedName>
    <definedName name="NCPP">#REF!</definedName>
    <definedName name="nctn">#REF!</definedName>
    <definedName name="nctram">#REF!</definedName>
    <definedName name="NCVC100">#REF!</definedName>
    <definedName name="NCVC200">#REF!</definedName>
    <definedName name="NCVC250">#REF!</definedName>
    <definedName name="NCVC3P">#REF!</definedName>
    <definedName name="ND">#N/A</definedName>
    <definedName name="ndc" localSheetId="3">#REF!</definedName>
    <definedName name="ndc" localSheetId="2">#REF!</definedName>
    <definedName name="ndc">#REF!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t_wt1">#REF!</definedName>
    <definedName name="net_wt2">#REF!</definedName>
    <definedName name="netcurrent">#REF!</definedName>
    <definedName name="netl">#REF!</definedName>
    <definedName name="netwt" localSheetId="13">#REF!</definedName>
    <definedName name="netwt" localSheetId="10">#REF!</definedName>
    <definedName name="netwt" localSheetId="12">#REF!</definedName>
    <definedName name="netwt" localSheetId="15">#REF!</definedName>
    <definedName name="netwt" localSheetId="11">#REF!</definedName>
    <definedName name="netwt" localSheetId="14">#REF!</definedName>
    <definedName name="netwt" localSheetId="7">#REF!</definedName>
    <definedName name="netwt" localSheetId="4">#REF!</definedName>
    <definedName name="netwt" localSheetId="6">#REF!</definedName>
    <definedName name="netwt" localSheetId="9">#REF!</definedName>
    <definedName name="netwt" localSheetId="5">#REF!</definedName>
    <definedName name="netwt" localSheetId="8">#REF!</definedName>
    <definedName name="netwt" localSheetId="3">#REF!</definedName>
    <definedName name="netwt" localSheetId="2">#REF!</definedName>
    <definedName name="netwt">#REF!</definedName>
    <definedName name="NEW" localSheetId="13" hidden="1">#REF!</definedName>
    <definedName name="NEW" localSheetId="10" hidden="1">#REF!</definedName>
    <definedName name="NEW" localSheetId="12" hidden="1">#REF!</definedName>
    <definedName name="NEW" localSheetId="15" hidden="1">#REF!</definedName>
    <definedName name="NEW" localSheetId="11" hidden="1">#REF!</definedName>
    <definedName name="NEW" localSheetId="14" hidden="1">#REF!</definedName>
    <definedName name="NEW" localSheetId="7" hidden="1">#REF!</definedName>
    <definedName name="NEW" localSheetId="4" hidden="1">#REF!</definedName>
    <definedName name="NEW" localSheetId="6" hidden="1">#REF!</definedName>
    <definedName name="NEW" localSheetId="9" hidden="1">#REF!</definedName>
    <definedName name="NEW" localSheetId="5" hidden="1">#REF!</definedName>
    <definedName name="NEW" localSheetId="8" hidden="1">#REF!</definedName>
    <definedName name="NEW" localSheetId="3" hidden="1">#REF!</definedName>
    <definedName name="NEW" localSheetId="2" hidden="1">#REF!</definedName>
    <definedName name="NEW" hidden="1">#REF!</definedName>
    <definedName name="NEWCODE" localSheetId="13">#REF!</definedName>
    <definedName name="NEWCODE" localSheetId="10">#REF!</definedName>
    <definedName name="NEWCODE" localSheetId="12">#REF!</definedName>
    <definedName name="NEWCODE" localSheetId="15">#REF!</definedName>
    <definedName name="NEWCODE" localSheetId="11">#REF!</definedName>
    <definedName name="NEWCODE" localSheetId="14">#REF!</definedName>
    <definedName name="NEWCODE" localSheetId="7">#REF!</definedName>
    <definedName name="NEWCODE" localSheetId="4">#REF!</definedName>
    <definedName name="NEWCODE" localSheetId="6">#REF!</definedName>
    <definedName name="NEWCODE" localSheetId="9">#REF!</definedName>
    <definedName name="NEWCODE" localSheetId="5">#REF!</definedName>
    <definedName name="NEWCODE" localSheetId="8">#REF!</definedName>
    <definedName name="NEWCODE" localSheetId="3">#REF!</definedName>
    <definedName name="NEWCODE" localSheetId="2">#REF!</definedName>
    <definedName name="NEWCODE">#REF!</definedName>
    <definedName name="NEWNAME" localSheetId="13" hidden="1">{#N/A,#N/A,FALSE,"CCTV"}</definedName>
    <definedName name="NEWNAME" localSheetId="10" hidden="1">{#N/A,#N/A,FALSE,"CCTV"}</definedName>
    <definedName name="NEWNAME" localSheetId="12" hidden="1">{#N/A,#N/A,FALSE,"CCTV"}</definedName>
    <definedName name="NEWNAME" localSheetId="15" hidden="1">{#N/A,#N/A,FALSE,"CCTV"}</definedName>
    <definedName name="NEWNAME" localSheetId="11" hidden="1">{#N/A,#N/A,FALSE,"CCTV"}</definedName>
    <definedName name="NEWNAME" localSheetId="14" hidden="1">{#N/A,#N/A,FALSE,"CCTV"}</definedName>
    <definedName name="NEWNAME" localSheetId="7" hidden="1">{#N/A,#N/A,FALSE,"CCTV"}</definedName>
    <definedName name="NEWNAME" localSheetId="4" hidden="1">{#N/A,#N/A,FALSE,"CCTV"}</definedName>
    <definedName name="NEWNAME" localSheetId="6" hidden="1">{#N/A,#N/A,FALSE,"CCTV"}</definedName>
    <definedName name="NEWNAME" localSheetId="9" hidden="1">{#N/A,#N/A,FALSE,"CCTV"}</definedName>
    <definedName name="NEWNAME" localSheetId="5" hidden="1">{#N/A,#N/A,FALSE,"CCTV"}</definedName>
    <definedName name="NEWNAME" localSheetId="8" hidden="1">{#N/A,#N/A,FALSE,"CCTV"}</definedName>
    <definedName name="NEWNAME" localSheetId="3" hidden="1">{#N/A,#N/A,FALSE,"CCTV"}</definedName>
    <definedName name="NEWNAME" localSheetId="2" hidden="1">{#N/A,#N/A,FALSE,"CCTV"}</definedName>
    <definedName name="NEWNAME" localSheetId="1" hidden="1">{#N/A,#N/A,FALSE,"CCTV"}</definedName>
    <definedName name="NEWNAME" hidden="1">{#N/A,#N/A,FALSE,"CCTV"}</definedName>
    <definedName name="NEWNO">#N/A</definedName>
    <definedName name="nght" localSheetId="13">#REF!</definedName>
    <definedName name="nght" localSheetId="10">#REF!</definedName>
    <definedName name="nght" localSheetId="12">#REF!</definedName>
    <definedName name="nght" localSheetId="15">#REF!</definedName>
    <definedName name="nght" localSheetId="11">#REF!</definedName>
    <definedName name="nght" localSheetId="14">#REF!</definedName>
    <definedName name="nght" localSheetId="7">#REF!</definedName>
    <definedName name="nght" localSheetId="4">#REF!</definedName>
    <definedName name="nght" localSheetId="6">#REF!</definedName>
    <definedName name="nght" localSheetId="9">#REF!</definedName>
    <definedName name="nght" localSheetId="5">#REF!</definedName>
    <definedName name="nght" localSheetId="8">#REF!</definedName>
    <definedName name="nght">#REF!</definedName>
    <definedName name="NH" localSheetId="3">#REF!</definedName>
    <definedName name="NH" localSheetId="2">#REF!</definedName>
    <definedName name="NH">#REF!</definedName>
    <definedName name="Nhan_xet_cua_dai">"Picture 1"</definedName>
    <definedName name="nhfffd" localSheetId="13">{"DZ-TDTB2.XLS","Dcksat.xls"}</definedName>
    <definedName name="nhfffd" localSheetId="10">{"DZ-TDTB2.XLS","Dcksat.xls"}</definedName>
    <definedName name="nhfffd" localSheetId="12">{"DZ-TDTB2.XLS","Dcksat.xls"}</definedName>
    <definedName name="nhfffd" localSheetId="15">{"DZ-TDTB2.XLS","Dcksat.xls"}</definedName>
    <definedName name="nhfffd" localSheetId="11">{"DZ-TDTB2.XLS","Dcksat.xls"}</definedName>
    <definedName name="nhfffd" localSheetId="14">{"DZ-TDTB2.XLS","Dcksat.xls"}</definedName>
    <definedName name="nhfffd" localSheetId="7">{"DZ-TDTB2.XLS","Dcksat.xls"}</definedName>
    <definedName name="nhfffd" localSheetId="4">{"DZ-TDTB2.XLS","Dcksat.xls"}</definedName>
    <definedName name="nhfffd" localSheetId="6">{"DZ-TDTB2.XLS","Dcksat.xls"}</definedName>
    <definedName name="nhfffd" localSheetId="9">{"DZ-TDTB2.XLS","Dcksat.xls"}</definedName>
    <definedName name="nhfffd" localSheetId="5">{"DZ-TDTB2.XLS","Dcksat.xls"}</definedName>
    <definedName name="nhfffd" localSheetId="8">{"DZ-TDTB2.XLS","Dcksat.xls"}</definedName>
    <definedName name="nhfffd" localSheetId="3">{"DZ-TDTB2.XLS","Dcksat.xls"}</definedName>
    <definedName name="nhfffd" localSheetId="2">{"DZ-TDTB2.XLS","Dcksat.xls"}</definedName>
    <definedName name="nhfffd" localSheetId="1">{"DZ-TDTB2.XLS","Dcksat.xls"}</definedName>
    <definedName name="nhfffd">{"DZ-TDTB2.XLS","Dcksat.xls"}</definedName>
    <definedName name="NHG">#N/A</definedName>
    <definedName name="nhn" localSheetId="3">#REF!</definedName>
    <definedName name="nhn" localSheetId="2">#REF!</definedName>
    <definedName name="nhn">#REF!</definedName>
    <definedName name="NHot">#REF!</definedName>
    <definedName name="nhu">#REF!</definedName>
    <definedName name="nhua">#REF!</definedName>
    <definedName name="nhuad">#REF!</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JM">#N/A</definedName>
    <definedName name="nl" localSheetId="3">#REF!</definedName>
    <definedName name="nl" localSheetId="2">#REF!</definedName>
    <definedName name="nl">#REF!</definedName>
    <definedName name="NL12nc">#REF!</definedName>
    <definedName name="NL12vl">#REF!</definedName>
    <definedName name="nl1p">#REF!</definedName>
    <definedName name="nl3p">#REF!</definedName>
    <definedName name="nlnc3p">#REF!</definedName>
    <definedName name="nlnc3pha">#REF!</definedName>
    <definedName name="NLTK1p">#REF!</definedName>
    <definedName name="nlvl3p">#REF!</definedName>
    <definedName name="nm">#N/A</definedName>
    <definedName name="Nms" localSheetId="3">#REF!</definedName>
    <definedName name="Nms" localSheetId="2">#REF!</definedName>
    <definedName name="Nms">#REF!</definedName>
    <definedName name="nn">#REF!</definedName>
    <definedName name="nn1p">#REF!</definedName>
    <definedName name="nn3p">#REF!</definedName>
    <definedName name="nnn" localSheetId="13">{"994시행","SUM(994시행)","YNNNN",FALSE;"9일분기시행","SUM(9일분기시행)","YNNNN",FALSE;"이분기","SUM(이분기)","YNNNN",FALSE}</definedName>
    <definedName name="nnn" localSheetId="10">{"994시행","SUM(994시행)","YNNNN",FALSE;"9일분기시행","SUM(9일분기시행)","YNNNN",FALSE;"이분기","SUM(이분기)","YNNNN",FALSE}</definedName>
    <definedName name="nnn" localSheetId="12">{"994시행","SUM(994시행)","YNNNN",FALSE;"9일분기시행","SUM(9일분기시행)","YNNNN",FALSE;"이분기","SUM(이분기)","YNNNN",FALSE}</definedName>
    <definedName name="nnn" localSheetId="15">{"994시행","SUM(994시행)","YNNNN",FALSE;"9일분기시행","SUM(9일분기시행)","YNNNN",FALSE;"이분기","SUM(이분기)","YNNNN",FALSE}</definedName>
    <definedName name="nnn" localSheetId="11">{"994시행","SUM(994시행)","YNNNN",FALSE;"9일분기시행","SUM(9일분기시행)","YNNNN",FALSE;"이분기","SUM(이분기)","YNNNN",FALSE}</definedName>
    <definedName name="nnn" localSheetId="14">{"994시행","SUM(994시행)","YNNNN",FALSE;"9일분기시행","SUM(9일분기시행)","YNNNN",FALSE;"이분기","SUM(이분기)","YNNNN",FALSE}</definedName>
    <definedName name="nnn" localSheetId="7">{"994시행","SUM(994시행)","YNNNN",FALSE;"9일분기시행","SUM(9일분기시행)","YNNNN",FALSE;"이분기","SUM(이분기)","YNNNN",FALSE}</definedName>
    <definedName name="nnn" localSheetId="4">{"994시행","SUM(994시행)","YNNNN",FALSE;"9일분기시행","SUM(9일분기시행)","YNNNN",FALSE;"이분기","SUM(이분기)","YNNNN",FALSE}</definedName>
    <definedName name="nnn" localSheetId="6">{"994시행","SUM(994시행)","YNNNN",FALSE;"9일분기시행","SUM(9일분기시행)","YNNNN",FALSE;"이분기","SUM(이분기)","YNNNN",FALSE}</definedName>
    <definedName name="nnn" localSheetId="9">{"994시행","SUM(994시행)","YNNNN",FALSE;"9일분기시행","SUM(9일분기시행)","YNNNN",FALSE;"이분기","SUM(이분기)","YNNNN",FALSE}</definedName>
    <definedName name="nnn" localSheetId="5">{"994시행","SUM(994시행)","YNNNN",FALSE;"9일분기시행","SUM(9일분기시행)","YNNNN",FALSE;"이분기","SUM(이분기)","YNNNN",FALSE}</definedName>
    <definedName name="nnn" localSheetId="8">{"994시행","SUM(994시행)","YNNNN",FALSE;"9일분기시행","SUM(9일분기시행)","YNNNN",FALSE;"이분기","SUM(이분기)","YNNNN",FALSE}</definedName>
    <definedName name="nnn" localSheetId="3">{"994시행","SUM(994시행)","YNNNN",FALSE;"9일분기시행","SUM(9일분기시행)","YNNNN",FALSE;"이분기","SUM(이분기)","YNNNN",FALSE}</definedName>
    <definedName name="nnn" localSheetId="2">{"994시행","SUM(994시행)","YNNNN",FALSE;"9일분기시행","SUM(9일분기시행)","YNNNN",FALSE;"이분기","SUM(이분기)","YNNNN",FALSE}</definedName>
    <definedName name="nnn" localSheetId="1">{"994시행","SUM(994시행)","YNNNN",FALSE;"9일분기시행","SUM(9일분기시행)","YNNNN",FALSE;"이분기","SUM(이분기)","YNNNN",FALSE}</definedName>
    <definedName name="nnn">{"994시행","SUM(994시행)","YNNNN",FALSE;"9일분기시행","SUM(9일분기시행)","YNNNN",FALSE;"이분기","SUM(이분기)","YNNNN",FALSE}</definedName>
    <definedName name="nnnc3p" localSheetId="13">#REF!</definedName>
    <definedName name="nnnc3p" localSheetId="10">#REF!</definedName>
    <definedName name="nnnc3p" localSheetId="12">#REF!</definedName>
    <definedName name="nnnc3p" localSheetId="15">#REF!</definedName>
    <definedName name="nnnc3p" localSheetId="11">#REF!</definedName>
    <definedName name="nnnc3p" localSheetId="14">#REF!</definedName>
    <definedName name="nnnc3p" localSheetId="7">#REF!</definedName>
    <definedName name="nnnc3p" localSheetId="4">#REF!</definedName>
    <definedName name="nnnc3p" localSheetId="6">#REF!</definedName>
    <definedName name="nnnc3p" localSheetId="9">#REF!</definedName>
    <definedName name="nnnc3p" localSheetId="5">#REF!</definedName>
    <definedName name="nnnc3p" localSheetId="8">#REF!</definedName>
    <definedName name="nnnc3p">#REF!</definedName>
    <definedName name="NNNNNNN" localSheetId="13" hidden="1">{#N/A,#N/A,FALSE,"단축1";#N/A,#N/A,FALSE,"단축2";#N/A,#N/A,FALSE,"단축3";#N/A,#N/A,FALSE,"장축";#N/A,#N/A,FALSE,"4WD"}</definedName>
    <definedName name="NNNNNNN" localSheetId="10" hidden="1">{#N/A,#N/A,FALSE,"단축1";#N/A,#N/A,FALSE,"단축2";#N/A,#N/A,FALSE,"단축3";#N/A,#N/A,FALSE,"장축";#N/A,#N/A,FALSE,"4WD"}</definedName>
    <definedName name="NNNNNNN" localSheetId="12" hidden="1">{#N/A,#N/A,FALSE,"단축1";#N/A,#N/A,FALSE,"단축2";#N/A,#N/A,FALSE,"단축3";#N/A,#N/A,FALSE,"장축";#N/A,#N/A,FALSE,"4WD"}</definedName>
    <definedName name="NNNNNNN" localSheetId="15" hidden="1">{#N/A,#N/A,FALSE,"단축1";#N/A,#N/A,FALSE,"단축2";#N/A,#N/A,FALSE,"단축3";#N/A,#N/A,FALSE,"장축";#N/A,#N/A,FALSE,"4WD"}</definedName>
    <definedName name="NNNNNNN" localSheetId="11" hidden="1">{#N/A,#N/A,FALSE,"단축1";#N/A,#N/A,FALSE,"단축2";#N/A,#N/A,FALSE,"단축3";#N/A,#N/A,FALSE,"장축";#N/A,#N/A,FALSE,"4WD"}</definedName>
    <definedName name="NNNNNNN" localSheetId="14" hidden="1">{#N/A,#N/A,FALSE,"단축1";#N/A,#N/A,FALSE,"단축2";#N/A,#N/A,FALSE,"단축3";#N/A,#N/A,FALSE,"장축";#N/A,#N/A,FALSE,"4WD"}</definedName>
    <definedName name="NNNNNNN" localSheetId="7" hidden="1">{#N/A,#N/A,FALSE,"단축1";#N/A,#N/A,FALSE,"단축2";#N/A,#N/A,FALSE,"단축3";#N/A,#N/A,FALSE,"장축";#N/A,#N/A,FALSE,"4WD"}</definedName>
    <definedName name="NNNNNNN" localSheetId="4" hidden="1">{#N/A,#N/A,FALSE,"단축1";#N/A,#N/A,FALSE,"단축2";#N/A,#N/A,FALSE,"단축3";#N/A,#N/A,FALSE,"장축";#N/A,#N/A,FALSE,"4WD"}</definedName>
    <definedName name="NNNNNNN" localSheetId="6" hidden="1">{#N/A,#N/A,FALSE,"단축1";#N/A,#N/A,FALSE,"단축2";#N/A,#N/A,FALSE,"단축3";#N/A,#N/A,FALSE,"장축";#N/A,#N/A,FALSE,"4WD"}</definedName>
    <definedName name="NNNNNNN" localSheetId="9" hidden="1">{#N/A,#N/A,FALSE,"단축1";#N/A,#N/A,FALSE,"단축2";#N/A,#N/A,FALSE,"단축3";#N/A,#N/A,FALSE,"장축";#N/A,#N/A,FALSE,"4WD"}</definedName>
    <definedName name="NNNNNNN" localSheetId="5" hidden="1">{#N/A,#N/A,FALSE,"단축1";#N/A,#N/A,FALSE,"단축2";#N/A,#N/A,FALSE,"단축3";#N/A,#N/A,FALSE,"장축";#N/A,#N/A,FALSE,"4WD"}</definedName>
    <definedName name="NNNNNNN" localSheetId="8" hidden="1">{#N/A,#N/A,FALSE,"단축1";#N/A,#N/A,FALSE,"단축2";#N/A,#N/A,FALSE,"단축3";#N/A,#N/A,FALSE,"장축";#N/A,#N/A,FALSE,"4WD"}</definedName>
    <definedName name="NNNNNNN" localSheetId="3" hidden="1">{#N/A,#N/A,FALSE,"단축1";#N/A,#N/A,FALSE,"단축2";#N/A,#N/A,FALSE,"단축3";#N/A,#N/A,FALSE,"장축";#N/A,#N/A,FALSE,"4WD"}</definedName>
    <definedName name="NNNNNNN" localSheetId="2" hidden="1">{#N/A,#N/A,FALSE,"단축1";#N/A,#N/A,FALSE,"단축2";#N/A,#N/A,FALSE,"단축3";#N/A,#N/A,FALSE,"장축";#N/A,#N/A,FALSE,"4WD"}</definedName>
    <definedName name="NNNNNNN" localSheetId="1" hidden="1">{#N/A,#N/A,FALSE,"단축1";#N/A,#N/A,FALSE,"단축2";#N/A,#N/A,FALSE,"단축3";#N/A,#N/A,FALSE,"장축";#N/A,#N/A,FALSE,"4WD"}</definedName>
    <definedName name="NNNNNNN" hidden="1">{#N/A,#N/A,FALSE,"단축1";#N/A,#N/A,FALSE,"단축2";#N/A,#N/A,FALSE,"단축3";#N/A,#N/A,FALSE,"장축";#N/A,#N/A,FALSE,"4WD"}</definedName>
    <definedName name="nnvl3p" localSheetId="13">#REF!</definedName>
    <definedName name="nnvl3p" localSheetId="10">#REF!</definedName>
    <definedName name="nnvl3p" localSheetId="12">#REF!</definedName>
    <definedName name="nnvl3p" localSheetId="15">#REF!</definedName>
    <definedName name="nnvl3p" localSheetId="11">#REF!</definedName>
    <definedName name="nnvl3p" localSheetId="14">#REF!</definedName>
    <definedName name="nnvl3p" localSheetId="7">#REF!</definedName>
    <definedName name="nnvl3p" localSheetId="4">#REF!</definedName>
    <definedName name="nnvl3p" localSheetId="6">#REF!</definedName>
    <definedName name="nnvl3p" localSheetId="9">#REF!</definedName>
    <definedName name="nnvl3p" localSheetId="5">#REF!</definedName>
    <definedName name="nnvl3p" localSheetId="8">#REF!</definedName>
    <definedName name="nnvl3p">#REF!</definedName>
    <definedName name="No" localSheetId="3">#REF!</definedName>
    <definedName name="No" localSheetId="2">#REF!</definedName>
    <definedName name="No">#REF!</definedName>
    <definedName name="NOP">NA()</definedName>
    <definedName name="nouvelle_feuille">"VDO대책.XLS"</definedName>
    <definedName name="Nq" localSheetId="13">#REF!</definedName>
    <definedName name="Nq" localSheetId="10">#REF!</definedName>
    <definedName name="Nq" localSheetId="12">#REF!</definedName>
    <definedName name="Nq" localSheetId="15">#REF!</definedName>
    <definedName name="Nq" localSheetId="11">#REF!</definedName>
    <definedName name="Nq" localSheetId="14">#REF!</definedName>
    <definedName name="Nq" localSheetId="7">#REF!</definedName>
    <definedName name="Nq" localSheetId="4">#REF!</definedName>
    <definedName name="Nq" localSheetId="6">#REF!</definedName>
    <definedName name="Nq" localSheetId="9">#REF!</definedName>
    <definedName name="Nq" localSheetId="5">#REF!</definedName>
    <definedName name="Nq" localSheetId="8">#REF!</definedName>
    <definedName name="Nq">#REF!</definedName>
    <definedName name="nqd" localSheetId="3">#REF!</definedName>
    <definedName name="nqd" localSheetId="2">#REF!</definedName>
    <definedName name="nqd">#REF!</definedName>
    <definedName name="NS">#N/A</definedName>
    <definedName name="nsc" localSheetId="3">#REF!</definedName>
    <definedName name="nsc" localSheetId="2">#REF!</definedName>
    <definedName name="nsc">#REF!</definedName>
    <definedName name="nsk">#REF!</definedName>
    <definedName name="NUM">#REF!</definedName>
    <definedName name="NUPH">#N/A</definedName>
    <definedName name="nut" localSheetId="3">#REF!</definedName>
    <definedName name="nut" localSheetId="2">#REF!</definedName>
    <definedName name="nut">#REF!</definedName>
    <definedName name="nv">#REF!</definedName>
    <definedName name="NVH">#N/A</definedName>
    <definedName name="nvm" localSheetId="3">#REF!</definedName>
    <definedName name="nvm" localSheetId="2">#REF!</definedName>
    <definedName name="nvm">#REF!</definedName>
    <definedName name="nxc">#REF!</definedName>
    <definedName name="nyw">#N/A</definedName>
    <definedName name="nyw_11">#N/A</definedName>
    <definedName name="nyw_7">#N/A</definedName>
    <definedName name="N행">#REF!</definedName>
    <definedName name="O">#REF!</definedName>
    <definedName name="º?°æ">#N/A</definedName>
    <definedName name="O_M" localSheetId="3">#REF!</definedName>
    <definedName name="O_M" localSheetId="2">#REF!</definedName>
    <definedName name="O_M">#REF!</definedName>
    <definedName name="º¯°æ" localSheetId="13">#REF!</definedName>
    <definedName name="º¯°æ" localSheetId="10">#REF!</definedName>
    <definedName name="º¯°æ" localSheetId="12">#REF!</definedName>
    <definedName name="º¯°æ" localSheetId="15">#REF!</definedName>
    <definedName name="º¯°æ" localSheetId="11">#REF!</definedName>
    <definedName name="º¯°æ" localSheetId="14">#REF!</definedName>
    <definedName name="º¯°æ" localSheetId="7">#REF!</definedName>
    <definedName name="º¯°æ" localSheetId="4">#REF!</definedName>
    <definedName name="º¯°æ" localSheetId="6">#REF!</definedName>
    <definedName name="º¯°æ" localSheetId="9">#REF!</definedName>
    <definedName name="º¯°æ" localSheetId="5">#REF!</definedName>
    <definedName name="º¯°æ" localSheetId="8">#REF!</definedName>
    <definedName name="º¯°æ" localSheetId="3">#REF!</definedName>
    <definedName name="º¯°æ" localSheetId="2">#REF!</definedName>
    <definedName name="º¯°æ">#REF!</definedName>
    <definedName name="O¤eEoÆ¿ø_oÆ¡I" localSheetId="13">#REF!</definedName>
    <definedName name="O¤eEoÆ¿ø_oÆ¡I" localSheetId="10">#REF!</definedName>
    <definedName name="O¤eEoÆ¿ø_oÆ¡I" localSheetId="12">#REF!</definedName>
    <definedName name="O¤eEoÆ¿ø_oÆ¡I" localSheetId="15">#REF!</definedName>
    <definedName name="O¤eEoÆ¿ø_oÆ¡I" localSheetId="11">#REF!</definedName>
    <definedName name="O¤eEoÆ¿ø_oÆ¡I" localSheetId="14">#REF!</definedName>
    <definedName name="O¤eEoÆ¿ø_oÆ¡I" localSheetId="7">#REF!</definedName>
    <definedName name="O¤eEoÆ¿ø_oÆ¡I" localSheetId="4">#REF!</definedName>
    <definedName name="O¤eEoÆ¿ø_oÆ¡I" localSheetId="6">#REF!</definedName>
    <definedName name="O¤eEoÆ¿ø_oÆ¡I" localSheetId="9">#REF!</definedName>
    <definedName name="O¤eEoÆ¿ø_oÆ¡I" localSheetId="5">#REF!</definedName>
    <definedName name="O¤eEoÆ¿ø_oÆ¡I" localSheetId="8">#REF!</definedName>
    <definedName name="O¤eEoÆ¿ø_oÆ¡I" localSheetId="3">#REF!</definedName>
    <definedName name="O¤eEoÆ¿ø_oÆ¡I" localSheetId="2">#REF!</definedName>
    <definedName name="O¤eEoÆ¿ø_oÆ¡I">#REF!</definedName>
    <definedName name="Ó¤êÈôÆ¿ø_ôÆ¡Í" localSheetId="13">#REF!</definedName>
    <definedName name="Ó¤êÈôÆ¿ø_ôÆ¡Í" localSheetId="10">#REF!</definedName>
    <definedName name="Ó¤êÈôÆ¿ø_ôÆ¡Í" localSheetId="12">#REF!</definedName>
    <definedName name="Ó¤êÈôÆ¿ø_ôÆ¡Í" localSheetId="15">#REF!</definedName>
    <definedName name="Ó¤êÈôÆ¿ø_ôÆ¡Í" localSheetId="11">#REF!</definedName>
    <definedName name="Ó¤êÈôÆ¿ø_ôÆ¡Í" localSheetId="14">#REF!</definedName>
    <definedName name="Ó¤êÈôÆ¿ø_ôÆ¡Í" localSheetId="7">#REF!</definedName>
    <definedName name="Ó¤êÈôÆ¿ø_ôÆ¡Í" localSheetId="4">#REF!</definedName>
    <definedName name="Ó¤êÈôÆ¿ø_ôÆ¡Í" localSheetId="6">#REF!</definedName>
    <definedName name="Ó¤êÈôÆ¿ø_ôÆ¡Í" localSheetId="9">#REF!</definedName>
    <definedName name="Ó¤êÈôÆ¿ø_ôÆ¡Í" localSheetId="5">#REF!</definedName>
    <definedName name="Ó¤êÈôÆ¿ø_ôÆ¡Í" localSheetId="8">#REF!</definedName>
    <definedName name="Ó¤êÈôÆ¿ø_ôÆ¡Í" localSheetId="3">#REF!</definedName>
    <definedName name="Ó¤êÈôÆ¿ø_ôÆ¡Í" localSheetId="2">#REF!</definedName>
    <definedName name="Ó¤êÈôÆ¿ø_ôÆ¡Í">#REF!</definedName>
    <definedName name="OCC" localSheetId="13">#REF!</definedName>
    <definedName name="OCC" localSheetId="10">#REF!</definedName>
    <definedName name="OCC" localSheetId="12">#REF!</definedName>
    <definedName name="OCC" localSheetId="15">#REF!</definedName>
    <definedName name="OCC" localSheetId="11">#REF!</definedName>
    <definedName name="OCC" localSheetId="14">#REF!</definedName>
    <definedName name="OCC" localSheetId="7">#REF!</definedName>
    <definedName name="OCC" localSheetId="4">#REF!</definedName>
    <definedName name="OCC" localSheetId="6">#REF!</definedName>
    <definedName name="OCC" localSheetId="9">#REF!</definedName>
    <definedName name="OCC" localSheetId="5">#REF!</definedName>
    <definedName name="OCC" localSheetId="8">#REF!</definedName>
    <definedName name="OCC" localSheetId="3">#REF!</definedName>
    <definedName name="OCC" localSheetId="2">#REF!</definedName>
    <definedName name="OCC">#REF!</definedName>
    <definedName name="OD">#REF!</definedName>
    <definedName name="ODC">#REF!</definedName>
    <definedName name="ODS">#REF!</definedName>
    <definedName name="ODU">#REF!</definedName>
    <definedName name="oheoh" localSheetId="13">#REF!</definedName>
    <definedName name="oheoh" localSheetId="10">#REF!</definedName>
    <definedName name="oheoh" localSheetId="12">#REF!</definedName>
    <definedName name="oheoh" localSheetId="15">#REF!</definedName>
    <definedName name="oheoh" localSheetId="11">#REF!</definedName>
    <definedName name="oheoh" localSheetId="14">#REF!</definedName>
    <definedName name="oheoh" localSheetId="7">#REF!</definedName>
    <definedName name="oheoh" localSheetId="4">#REF!</definedName>
    <definedName name="oheoh" localSheetId="6">#REF!</definedName>
    <definedName name="oheoh" localSheetId="9">#REF!</definedName>
    <definedName name="oheoh" localSheetId="5">#REF!</definedName>
    <definedName name="oheoh" localSheetId="8">#REF!</definedName>
    <definedName name="oheoh" localSheetId="3">#REF!</definedName>
    <definedName name="oheoh" localSheetId="2">#REF!</definedName>
    <definedName name="oheoh">#REF!</definedName>
    <definedName name="OHP" localSheetId="13" hidden="1">{#N/A,#N/A,FALSE,"인원";#N/A,#N/A,FALSE,"비용2";#N/A,#N/A,FALSE,"비용1";#N/A,#N/A,FALSE,"비용";#N/A,#N/A,FALSE,"보증2";#N/A,#N/A,FALSE,"보증1";#N/A,#N/A,FALSE,"보증";#N/A,#N/A,FALSE,"손익1";#N/A,#N/A,FALSE,"손익";#N/A,#N/A,FALSE,"부서별매출";#N/A,#N/A,FALSE,"매출"}</definedName>
    <definedName name="OHP" localSheetId="10" hidden="1">{#N/A,#N/A,FALSE,"인원";#N/A,#N/A,FALSE,"비용2";#N/A,#N/A,FALSE,"비용1";#N/A,#N/A,FALSE,"비용";#N/A,#N/A,FALSE,"보증2";#N/A,#N/A,FALSE,"보증1";#N/A,#N/A,FALSE,"보증";#N/A,#N/A,FALSE,"손익1";#N/A,#N/A,FALSE,"손익";#N/A,#N/A,FALSE,"부서별매출";#N/A,#N/A,FALSE,"매출"}</definedName>
    <definedName name="OHP" localSheetId="12" hidden="1">{#N/A,#N/A,FALSE,"인원";#N/A,#N/A,FALSE,"비용2";#N/A,#N/A,FALSE,"비용1";#N/A,#N/A,FALSE,"비용";#N/A,#N/A,FALSE,"보증2";#N/A,#N/A,FALSE,"보증1";#N/A,#N/A,FALSE,"보증";#N/A,#N/A,FALSE,"손익1";#N/A,#N/A,FALSE,"손익";#N/A,#N/A,FALSE,"부서별매출";#N/A,#N/A,FALSE,"매출"}</definedName>
    <definedName name="OHP" localSheetId="15" hidden="1">{#N/A,#N/A,FALSE,"인원";#N/A,#N/A,FALSE,"비용2";#N/A,#N/A,FALSE,"비용1";#N/A,#N/A,FALSE,"비용";#N/A,#N/A,FALSE,"보증2";#N/A,#N/A,FALSE,"보증1";#N/A,#N/A,FALSE,"보증";#N/A,#N/A,FALSE,"손익1";#N/A,#N/A,FALSE,"손익";#N/A,#N/A,FALSE,"부서별매출";#N/A,#N/A,FALSE,"매출"}</definedName>
    <definedName name="OHP" localSheetId="11" hidden="1">{#N/A,#N/A,FALSE,"인원";#N/A,#N/A,FALSE,"비용2";#N/A,#N/A,FALSE,"비용1";#N/A,#N/A,FALSE,"비용";#N/A,#N/A,FALSE,"보증2";#N/A,#N/A,FALSE,"보증1";#N/A,#N/A,FALSE,"보증";#N/A,#N/A,FALSE,"손익1";#N/A,#N/A,FALSE,"손익";#N/A,#N/A,FALSE,"부서별매출";#N/A,#N/A,FALSE,"매출"}</definedName>
    <definedName name="OHP" localSheetId="14" hidden="1">{#N/A,#N/A,FALSE,"인원";#N/A,#N/A,FALSE,"비용2";#N/A,#N/A,FALSE,"비용1";#N/A,#N/A,FALSE,"비용";#N/A,#N/A,FALSE,"보증2";#N/A,#N/A,FALSE,"보증1";#N/A,#N/A,FALSE,"보증";#N/A,#N/A,FALSE,"손익1";#N/A,#N/A,FALSE,"손익";#N/A,#N/A,FALSE,"부서별매출";#N/A,#N/A,FALSE,"매출"}</definedName>
    <definedName name="OHP" localSheetId="7"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localSheetId="6" hidden="1">{#N/A,#N/A,FALSE,"인원";#N/A,#N/A,FALSE,"비용2";#N/A,#N/A,FALSE,"비용1";#N/A,#N/A,FALSE,"비용";#N/A,#N/A,FALSE,"보증2";#N/A,#N/A,FALSE,"보증1";#N/A,#N/A,FALSE,"보증";#N/A,#N/A,FALSE,"손익1";#N/A,#N/A,FALSE,"손익";#N/A,#N/A,FALSE,"부서별매출";#N/A,#N/A,FALSE,"매출"}</definedName>
    <definedName name="OHP" localSheetId="9" hidden="1">{#N/A,#N/A,FALSE,"인원";#N/A,#N/A,FALSE,"비용2";#N/A,#N/A,FALSE,"비용1";#N/A,#N/A,FALSE,"비용";#N/A,#N/A,FALSE,"보증2";#N/A,#N/A,FALSE,"보증1";#N/A,#N/A,FALSE,"보증";#N/A,#N/A,FALSE,"손익1";#N/A,#N/A,FALSE,"손익";#N/A,#N/A,FALSE,"부서별매출";#N/A,#N/A,FALSE,"매출"}</definedName>
    <definedName name="OHP" localSheetId="5" hidden="1">{#N/A,#N/A,FALSE,"인원";#N/A,#N/A,FALSE,"비용2";#N/A,#N/A,FALSE,"비용1";#N/A,#N/A,FALSE,"비용";#N/A,#N/A,FALSE,"보증2";#N/A,#N/A,FALSE,"보증1";#N/A,#N/A,FALSE,"보증";#N/A,#N/A,FALSE,"손익1";#N/A,#N/A,FALSE,"손익";#N/A,#N/A,FALSE,"부서별매출";#N/A,#N/A,FALSE,"매출"}</definedName>
    <definedName name="OHP" localSheetId="8"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ºI¼­">#N/A</definedName>
    <definedName name="ºÎ¼­">#N/A</definedName>
    <definedName name="OK">#N/A</definedName>
    <definedName name="OM" localSheetId="3">#REF!</definedName>
    <definedName name="OM" localSheetId="2">#REF!</definedName>
    <definedName name="OM">#REF!</definedName>
    <definedName name="OMC">#REF!</definedName>
    <definedName name="OME">#REF!</definedName>
    <definedName name="OMW">#REF!</definedName>
    <definedName name="ºn±³A" localSheetId="13">#REF!</definedName>
    <definedName name="ºn±³A" localSheetId="10">#REF!</definedName>
    <definedName name="ºn±³A" localSheetId="12">#REF!</definedName>
    <definedName name="ºn±³A" localSheetId="15">#REF!</definedName>
    <definedName name="ºn±³A" localSheetId="11">#REF!</definedName>
    <definedName name="ºn±³A" localSheetId="14">#REF!</definedName>
    <definedName name="ºn±³A" localSheetId="7">#REF!</definedName>
    <definedName name="ºn±³A" localSheetId="4">#REF!</definedName>
    <definedName name="ºn±³A" localSheetId="6">#REF!</definedName>
    <definedName name="ºn±³A" localSheetId="9">#REF!</definedName>
    <definedName name="ºn±³A" localSheetId="5">#REF!</definedName>
    <definedName name="ºn±³A" localSheetId="8">#REF!</definedName>
    <definedName name="ºn±³A" localSheetId="3">#REF!</definedName>
    <definedName name="ºn±³A" localSheetId="2">#REF!</definedName>
    <definedName name="ºn±³A">#REF!</definedName>
    <definedName name="ºñ±³A" localSheetId="13">#REF!</definedName>
    <definedName name="ºñ±³A" localSheetId="10">#REF!</definedName>
    <definedName name="ºñ±³A" localSheetId="12">#REF!</definedName>
    <definedName name="ºñ±³A" localSheetId="15">#REF!</definedName>
    <definedName name="ºñ±³A" localSheetId="11">#REF!</definedName>
    <definedName name="ºñ±³A" localSheetId="14">#REF!</definedName>
    <definedName name="ºñ±³A" localSheetId="7">#REF!</definedName>
    <definedName name="ºñ±³A" localSheetId="4">#REF!</definedName>
    <definedName name="ºñ±³A" localSheetId="6">#REF!</definedName>
    <definedName name="ºñ±³A" localSheetId="9">#REF!</definedName>
    <definedName name="ºñ±³A" localSheetId="5">#REF!</definedName>
    <definedName name="ºñ±³A" localSheetId="8">#REF!</definedName>
    <definedName name="ºñ±³A" localSheetId="3">#REF!</definedName>
    <definedName name="ºñ±³A" localSheetId="2">#REF!</definedName>
    <definedName name="ºñ±³A">#REF!</definedName>
    <definedName name="ong">#REF!</definedName>
    <definedName name="OOM">#REF!</definedName>
    <definedName name="OOO" localSheetId="13" hidden="1">{#N/A,#N/A,TRUE,"Y생산";#N/A,#N/A,TRUE,"Y판매";#N/A,#N/A,TRUE,"Y총물량";#N/A,#N/A,TRUE,"Y능력";#N/A,#N/A,TRUE,"YKD"}</definedName>
    <definedName name="OOO" localSheetId="10" hidden="1">{#N/A,#N/A,TRUE,"Y생산";#N/A,#N/A,TRUE,"Y판매";#N/A,#N/A,TRUE,"Y총물량";#N/A,#N/A,TRUE,"Y능력";#N/A,#N/A,TRUE,"YKD"}</definedName>
    <definedName name="OOO" localSheetId="12" hidden="1">{#N/A,#N/A,TRUE,"Y생산";#N/A,#N/A,TRUE,"Y판매";#N/A,#N/A,TRUE,"Y총물량";#N/A,#N/A,TRUE,"Y능력";#N/A,#N/A,TRUE,"YKD"}</definedName>
    <definedName name="OOO" localSheetId="15" hidden="1">{#N/A,#N/A,TRUE,"Y생산";#N/A,#N/A,TRUE,"Y판매";#N/A,#N/A,TRUE,"Y총물량";#N/A,#N/A,TRUE,"Y능력";#N/A,#N/A,TRUE,"YKD"}</definedName>
    <definedName name="OOO" localSheetId="11" hidden="1">{#N/A,#N/A,TRUE,"Y생산";#N/A,#N/A,TRUE,"Y판매";#N/A,#N/A,TRUE,"Y총물량";#N/A,#N/A,TRUE,"Y능력";#N/A,#N/A,TRUE,"YKD"}</definedName>
    <definedName name="OOO" localSheetId="14" hidden="1">{#N/A,#N/A,TRUE,"Y생산";#N/A,#N/A,TRUE,"Y판매";#N/A,#N/A,TRUE,"Y총물량";#N/A,#N/A,TRUE,"Y능력";#N/A,#N/A,TRUE,"YKD"}</definedName>
    <definedName name="OOO" localSheetId="7" hidden="1">{#N/A,#N/A,TRUE,"Y생산";#N/A,#N/A,TRUE,"Y판매";#N/A,#N/A,TRUE,"Y총물량";#N/A,#N/A,TRUE,"Y능력";#N/A,#N/A,TRUE,"YKD"}</definedName>
    <definedName name="OOO" localSheetId="4" hidden="1">{#N/A,#N/A,TRUE,"Y생산";#N/A,#N/A,TRUE,"Y판매";#N/A,#N/A,TRUE,"Y총물량";#N/A,#N/A,TRUE,"Y능력";#N/A,#N/A,TRUE,"YKD"}</definedName>
    <definedName name="OOO" localSheetId="6" hidden="1">{#N/A,#N/A,TRUE,"Y생산";#N/A,#N/A,TRUE,"Y판매";#N/A,#N/A,TRUE,"Y총물량";#N/A,#N/A,TRUE,"Y능력";#N/A,#N/A,TRUE,"YKD"}</definedName>
    <definedName name="OOO" localSheetId="9" hidden="1">{#N/A,#N/A,TRUE,"Y생산";#N/A,#N/A,TRUE,"Y판매";#N/A,#N/A,TRUE,"Y총물량";#N/A,#N/A,TRUE,"Y능력";#N/A,#N/A,TRUE,"YKD"}</definedName>
    <definedName name="OOO" localSheetId="5" hidden="1">{#N/A,#N/A,TRUE,"Y생산";#N/A,#N/A,TRUE,"Y판매";#N/A,#N/A,TRUE,"Y총물량";#N/A,#N/A,TRUE,"Y능력";#N/A,#N/A,TRUE,"YKD"}</definedName>
    <definedName name="OOO" localSheetId="8" hidden="1">{#N/A,#N/A,TRUE,"Y생산";#N/A,#N/A,TRUE,"Y판매";#N/A,#N/A,TRUE,"Y총물량";#N/A,#N/A,TRUE,"Y능력";#N/A,#N/A,TRUE,"YKD"}</definedName>
    <definedName name="OOO" localSheetId="3"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OOOOOOOOOOOOOOOOOOOOOOOOOOOOOOOOOOOOOOOOOOOOOOOOOOOOOOOOOOOOOOOOOOOOOO" localSheetId="13">BlankMacro1</definedName>
    <definedName name="OOOOOOOOOOOOOOOOOOOOOOOOOOOOOOOOOOOOOOOOOOOOOOOOOOOOOOOOOOOOOOOOOOOOOOO" localSheetId="10">BlankMacro1</definedName>
    <definedName name="OOOOOOOOOOOOOOOOOOOOOOOOOOOOOOOOOOOOOOOOOOOOOOOOOOOOOOOOOOOOOOOOOOOOOOO" localSheetId="12">BlankMacro1</definedName>
    <definedName name="OOOOOOOOOOOOOOOOOOOOOOOOOOOOOOOOOOOOOOOOOOOOOOOOOOOOOOOOOOOOOOOOOOOOOOO" localSheetId="15">BlankMacro1</definedName>
    <definedName name="OOOOOOOOOOOOOOOOOOOOOOOOOOOOOOOOOOOOOOOOOOOOOOOOOOOOOOOOOOOOOOOOOOOOOOO" localSheetId="11">BlankMacro1</definedName>
    <definedName name="OOOOOOOOOOOOOOOOOOOOOOOOOOOOOOOOOOOOOOOOOOOOOOOOOOOOOOOOOOOOOOOOOOOOOOO" localSheetId="14">BlankMacro1</definedName>
    <definedName name="OOOOOOOOOOOOOOOOOOOOOOOOOOOOOOOOOOOOOOOOOOOOOOOOOOOOOOOOOOOOOOOOOOOOOOO" localSheetId="7">BlankMacro1</definedName>
    <definedName name="OOOOOOOOOOOOOOOOOOOOOOOOOOOOOOOOOOOOOOOOOOOOOOOOOOOOOOOOOOOOOOOOOOOOOOO" localSheetId="4">BlankMacro1</definedName>
    <definedName name="OOOOOOOOOOOOOOOOOOOOOOOOOOOOOOOOOOOOOOOOOOOOOOOOOOOOOOOOOOOOOOOOOOOOOOO" localSheetId="6">BlankMacro1</definedName>
    <definedName name="OOOOOOOOOOOOOOOOOOOOOOOOOOOOOOOOOOOOOOOOOOOOOOOOOOOOOOOOOOOOOOOOOOOOOOO" localSheetId="9">BlankMacro1</definedName>
    <definedName name="OOOOOOOOOOOOOOOOOOOOOOOOOOOOOOOOOOOOOOOOOOOOOOOOOOOOOOOOOOOOOOOOOOOOOOO" localSheetId="5">BlankMacro1</definedName>
    <definedName name="OOOOOOOOOOOOOOOOOOOOOOOOOOOOOOOOOOOOOOOOOOOOOOOOOOOOOOOOOOOOOOOOOOOOOOO" localSheetId="8">BlankMacro1</definedName>
    <definedName name="OOOOOOOOOOOOOOOOOOOOOOOOOOOOOOOOOOOOOOOOOOOOOOOOOOOOOOOOOOOOOOOOOOOOOOO" localSheetId="0">BlankMacro1</definedName>
    <definedName name="OOOOOOOOOOOOOOOOOOOOOOOOOOOOOOOOOOOOOOOOOOOOOOOOOOOOOOOOOOOOOOOOOOOOOOO" localSheetId="3">BlankMacro1</definedName>
    <definedName name="OOOOOOOOOOOOOOOOOOOOOOOOOOOOOOOOOOOOOOOOOOOOOOOOOOOOOOOOOOOOOOOOOOOOOOO" localSheetId="2">BlankMacro1</definedName>
    <definedName name="OOOOOOOOOOOOOOOOOOOOOOOOOOOOOOOOOOOOOOOOOOOOOOOOOOOOOOOOOOOOOOOOOOOOOOO" localSheetId="1">BlankMacro1</definedName>
    <definedName name="OOOOOOOOOOOOOOOOOOOOOOOOOOOOOOOOOOOOOOOOOOOOOOOOOOOOOOOOOOOOOOOOOOOOOOO">BlankMacro1</definedName>
    <definedName name="open" localSheetId="3">#REF!</definedName>
    <definedName name="open" localSheetId="2">#REF!</definedName>
    <definedName name="open">#REF!</definedName>
    <definedName name="ophom">#REF!</definedName>
    <definedName name="ORD">#REF!</definedName>
    <definedName name="ORF">#REF!</definedName>
    <definedName name="outdia2">#REF!</definedName>
    <definedName name="OUTER">#REF!</definedName>
    <definedName name="outflow">#REF!</definedName>
    <definedName name="oxy">#REF!</definedName>
    <definedName name="O행">#REF!</definedName>
    <definedName name="P">#REF!</definedName>
    <definedName name="P1A¤A¡">#N/A</definedName>
    <definedName name="P1B">#N/A</definedName>
    <definedName name="P1정치">#N/A</definedName>
    <definedName name="P2B" localSheetId="13">#REF!</definedName>
    <definedName name="P2B" localSheetId="10">#REF!</definedName>
    <definedName name="P2B" localSheetId="12">#REF!</definedName>
    <definedName name="P2B" localSheetId="15">#REF!</definedName>
    <definedName name="P2B" localSheetId="11">#REF!</definedName>
    <definedName name="P2B" localSheetId="14">#REF!</definedName>
    <definedName name="P2B" localSheetId="7">#REF!</definedName>
    <definedName name="P2B" localSheetId="4">#REF!</definedName>
    <definedName name="P2B" localSheetId="6">#REF!</definedName>
    <definedName name="P2B" localSheetId="9">#REF!</definedName>
    <definedName name="P2B" localSheetId="5">#REF!</definedName>
    <definedName name="P2B" localSheetId="8">#REF!</definedName>
    <definedName name="P2B" localSheetId="3">#REF!</definedName>
    <definedName name="P2B" localSheetId="2">#REF!</definedName>
    <definedName name="P2B">#REF!</definedName>
    <definedName name="P3B" localSheetId="13">#REF!</definedName>
    <definedName name="P3B" localSheetId="10">#REF!</definedName>
    <definedName name="P3B" localSheetId="12">#REF!</definedName>
    <definedName name="P3B" localSheetId="15">#REF!</definedName>
    <definedName name="P3B" localSheetId="11">#REF!</definedName>
    <definedName name="P3B" localSheetId="14">#REF!</definedName>
    <definedName name="P3B" localSheetId="7">#REF!</definedName>
    <definedName name="P3B" localSheetId="4">#REF!</definedName>
    <definedName name="P3B" localSheetId="6">#REF!</definedName>
    <definedName name="P3B" localSheetId="9">#REF!</definedName>
    <definedName name="P3B" localSheetId="5">#REF!</definedName>
    <definedName name="P3B" localSheetId="8">#REF!</definedName>
    <definedName name="P3B" localSheetId="3">#REF!</definedName>
    <definedName name="P3B" localSheetId="2">#REF!</definedName>
    <definedName name="P3B">#REF!</definedName>
    <definedName name="PA">#REF!</definedName>
    <definedName name="PAD">#N/A</definedName>
    <definedName name="PADWN" hidden="1">#REF!</definedName>
    <definedName name="PAGE12">#N/A</definedName>
    <definedName name="PAGE13">#N/A</definedName>
    <definedName name="PAGE14">#N/A</definedName>
    <definedName name="PAGE15">#N/A</definedName>
    <definedName name="PAGE16">#N/A</definedName>
    <definedName name="PAGE17">#N/A</definedName>
    <definedName name="PAGE4" localSheetId="13" hidden="1">{#N/A,#N/A,FALSE,"단축1";#N/A,#N/A,FALSE,"단축2";#N/A,#N/A,FALSE,"단축3";#N/A,#N/A,FALSE,"장축";#N/A,#N/A,FALSE,"4WD"}</definedName>
    <definedName name="PAGE4" localSheetId="10" hidden="1">{#N/A,#N/A,FALSE,"단축1";#N/A,#N/A,FALSE,"단축2";#N/A,#N/A,FALSE,"단축3";#N/A,#N/A,FALSE,"장축";#N/A,#N/A,FALSE,"4WD"}</definedName>
    <definedName name="PAGE4" localSheetId="12" hidden="1">{#N/A,#N/A,FALSE,"단축1";#N/A,#N/A,FALSE,"단축2";#N/A,#N/A,FALSE,"단축3";#N/A,#N/A,FALSE,"장축";#N/A,#N/A,FALSE,"4WD"}</definedName>
    <definedName name="PAGE4" localSheetId="15" hidden="1">{#N/A,#N/A,FALSE,"단축1";#N/A,#N/A,FALSE,"단축2";#N/A,#N/A,FALSE,"단축3";#N/A,#N/A,FALSE,"장축";#N/A,#N/A,FALSE,"4WD"}</definedName>
    <definedName name="PAGE4" localSheetId="11" hidden="1">{#N/A,#N/A,FALSE,"단축1";#N/A,#N/A,FALSE,"단축2";#N/A,#N/A,FALSE,"단축3";#N/A,#N/A,FALSE,"장축";#N/A,#N/A,FALSE,"4WD"}</definedName>
    <definedName name="PAGE4" localSheetId="14" hidden="1">{#N/A,#N/A,FALSE,"단축1";#N/A,#N/A,FALSE,"단축2";#N/A,#N/A,FALSE,"단축3";#N/A,#N/A,FALSE,"장축";#N/A,#N/A,FALSE,"4WD"}</definedName>
    <definedName name="PAGE4" localSheetId="7" hidden="1">{#N/A,#N/A,FALSE,"단축1";#N/A,#N/A,FALSE,"단축2";#N/A,#N/A,FALSE,"단축3";#N/A,#N/A,FALSE,"장축";#N/A,#N/A,FALSE,"4WD"}</definedName>
    <definedName name="PAGE4" localSheetId="4" hidden="1">{#N/A,#N/A,FALSE,"단축1";#N/A,#N/A,FALSE,"단축2";#N/A,#N/A,FALSE,"단축3";#N/A,#N/A,FALSE,"장축";#N/A,#N/A,FALSE,"4WD"}</definedName>
    <definedName name="PAGE4" localSheetId="6" hidden="1">{#N/A,#N/A,FALSE,"단축1";#N/A,#N/A,FALSE,"단축2";#N/A,#N/A,FALSE,"단축3";#N/A,#N/A,FALSE,"장축";#N/A,#N/A,FALSE,"4WD"}</definedName>
    <definedName name="PAGE4" localSheetId="9" hidden="1">{#N/A,#N/A,FALSE,"단축1";#N/A,#N/A,FALSE,"단축2";#N/A,#N/A,FALSE,"단축3";#N/A,#N/A,FALSE,"장축";#N/A,#N/A,FALSE,"4WD"}</definedName>
    <definedName name="PAGE4" localSheetId="5" hidden="1">{#N/A,#N/A,FALSE,"단축1";#N/A,#N/A,FALSE,"단축2";#N/A,#N/A,FALSE,"단축3";#N/A,#N/A,FALSE,"장축";#N/A,#N/A,FALSE,"4WD"}</definedName>
    <definedName name="PAGE4" localSheetId="8" hidden="1">{#N/A,#N/A,FALSE,"단축1";#N/A,#N/A,FALSE,"단축2";#N/A,#N/A,FALSE,"단축3";#N/A,#N/A,FALSE,"장축";#N/A,#N/A,FALSE,"4WD"}</definedName>
    <definedName name="PAGE4" localSheetId="3" hidden="1">{#N/A,#N/A,FALSE,"단축1";#N/A,#N/A,FALSE,"단축2";#N/A,#N/A,FALSE,"단축3";#N/A,#N/A,FALSE,"장축";#N/A,#N/A,FALSE,"4WD"}</definedName>
    <definedName name="PAGE4" localSheetId="2" hidden="1">{#N/A,#N/A,FALSE,"단축1";#N/A,#N/A,FALSE,"단축2";#N/A,#N/A,FALSE,"단축3";#N/A,#N/A,FALSE,"장축";#N/A,#N/A,FALSE,"4WD"}</definedName>
    <definedName name="PAGE4" localSheetId="1" hidden="1">{#N/A,#N/A,FALSE,"단축1";#N/A,#N/A,FALSE,"단축2";#N/A,#N/A,FALSE,"단축3";#N/A,#N/A,FALSE,"장축";#N/A,#N/A,FALSE,"4WD"}</definedName>
    <definedName name="PAGE4" hidden="1">{#N/A,#N/A,FALSE,"단축1";#N/A,#N/A,FALSE,"단축2";#N/A,#N/A,FALSE,"단축3";#N/A,#N/A,FALSE,"장축";#N/A,#N/A,FALSE,"4WD"}</definedName>
    <definedName name="panen" localSheetId="13">#REF!</definedName>
    <definedName name="panen" localSheetId="10">#REF!</definedName>
    <definedName name="panen" localSheetId="12">#REF!</definedName>
    <definedName name="panen" localSheetId="15">#REF!</definedName>
    <definedName name="panen" localSheetId="11">#REF!</definedName>
    <definedName name="panen" localSheetId="14">#REF!</definedName>
    <definedName name="panen" localSheetId="7">#REF!</definedName>
    <definedName name="panen" localSheetId="4">#REF!</definedName>
    <definedName name="panen" localSheetId="6">#REF!</definedName>
    <definedName name="panen" localSheetId="9">#REF!</definedName>
    <definedName name="panen" localSheetId="5">#REF!</definedName>
    <definedName name="panen" localSheetId="8">#REF!</definedName>
    <definedName name="panen">#REF!</definedName>
    <definedName name="PART"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NAME">NA()</definedName>
    <definedName name="PARTNO">#N/A</definedName>
    <definedName name="path_xla">"C:\SYS\WINDOWS\TEMP"</definedName>
    <definedName name="PChe" localSheetId="13">#REF!</definedName>
    <definedName name="PChe" localSheetId="10">#REF!</definedName>
    <definedName name="PChe" localSheetId="12">#REF!</definedName>
    <definedName name="PChe" localSheetId="15">#REF!</definedName>
    <definedName name="PChe" localSheetId="11">#REF!</definedName>
    <definedName name="PChe" localSheetId="14">#REF!</definedName>
    <definedName name="PChe" localSheetId="7">#REF!</definedName>
    <definedName name="PChe" localSheetId="4">#REF!</definedName>
    <definedName name="PChe" localSheetId="6">#REF!</definedName>
    <definedName name="PChe" localSheetId="9">#REF!</definedName>
    <definedName name="PChe" localSheetId="5">#REF!</definedName>
    <definedName name="PChe" localSheetId="8">#REF!</definedName>
    <definedName name="PChe">#REF!</definedName>
    <definedName name="PD">#N/A</definedName>
    <definedName name="pds">#REF!</definedName>
    <definedName name="PEICE">#N/A</definedName>
    <definedName name="per" localSheetId="13" hidden="1">{#N/A,#N/A,FALSE,"인원";#N/A,#N/A,FALSE,"비용2";#N/A,#N/A,FALSE,"비용1";#N/A,#N/A,FALSE,"비용";#N/A,#N/A,FALSE,"보증2";#N/A,#N/A,FALSE,"보증1";#N/A,#N/A,FALSE,"보증";#N/A,#N/A,FALSE,"손익1";#N/A,#N/A,FALSE,"손익";#N/A,#N/A,FALSE,"부서별매출";#N/A,#N/A,FALSE,"매출"}</definedName>
    <definedName name="per" localSheetId="10" hidden="1">{#N/A,#N/A,FALSE,"인원";#N/A,#N/A,FALSE,"비용2";#N/A,#N/A,FALSE,"비용1";#N/A,#N/A,FALSE,"비용";#N/A,#N/A,FALSE,"보증2";#N/A,#N/A,FALSE,"보증1";#N/A,#N/A,FALSE,"보증";#N/A,#N/A,FALSE,"손익1";#N/A,#N/A,FALSE,"손익";#N/A,#N/A,FALSE,"부서별매출";#N/A,#N/A,FALSE,"매출"}</definedName>
    <definedName name="per" localSheetId="12" hidden="1">{#N/A,#N/A,FALSE,"인원";#N/A,#N/A,FALSE,"비용2";#N/A,#N/A,FALSE,"비용1";#N/A,#N/A,FALSE,"비용";#N/A,#N/A,FALSE,"보증2";#N/A,#N/A,FALSE,"보증1";#N/A,#N/A,FALSE,"보증";#N/A,#N/A,FALSE,"손익1";#N/A,#N/A,FALSE,"손익";#N/A,#N/A,FALSE,"부서별매출";#N/A,#N/A,FALSE,"매출"}</definedName>
    <definedName name="per" localSheetId="15" hidden="1">{#N/A,#N/A,FALSE,"인원";#N/A,#N/A,FALSE,"비용2";#N/A,#N/A,FALSE,"비용1";#N/A,#N/A,FALSE,"비용";#N/A,#N/A,FALSE,"보증2";#N/A,#N/A,FALSE,"보증1";#N/A,#N/A,FALSE,"보증";#N/A,#N/A,FALSE,"손익1";#N/A,#N/A,FALSE,"손익";#N/A,#N/A,FALSE,"부서별매출";#N/A,#N/A,FALSE,"매출"}</definedName>
    <definedName name="per" localSheetId="11" hidden="1">{#N/A,#N/A,FALSE,"인원";#N/A,#N/A,FALSE,"비용2";#N/A,#N/A,FALSE,"비용1";#N/A,#N/A,FALSE,"비용";#N/A,#N/A,FALSE,"보증2";#N/A,#N/A,FALSE,"보증1";#N/A,#N/A,FALSE,"보증";#N/A,#N/A,FALSE,"손익1";#N/A,#N/A,FALSE,"손익";#N/A,#N/A,FALSE,"부서별매출";#N/A,#N/A,FALSE,"매출"}</definedName>
    <definedName name="per" localSheetId="14" hidden="1">{#N/A,#N/A,FALSE,"인원";#N/A,#N/A,FALSE,"비용2";#N/A,#N/A,FALSE,"비용1";#N/A,#N/A,FALSE,"비용";#N/A,#N/A,FALSE,"보증2";#N/A,#N/A,FALSE,"보증1";#N/A,#N/A,FALSE,"보증";#N/A,#N/A,FALSE,"손익1";#N/A,#N/A,FALSE,"손익";#N/A,#N/A,FALSE,"부서별매출";#N/A,#N/A,FALSE,"매출"}</definedName>
    <definedName name="per" localSheetId="7"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localSheetId="6" hidden="1">{#N/A,#N/A,FALSE,"인원";#N/A,#N/A,FALSE,"비용2";#N/A,#N/A,FALSE,"비용1";#N/A,#N/A,FALSE,"비용";#N/A,#N/A,FALSE,"보증2";#N/A,#N/A,FALSE,"보증1";#N/A,#N/A,FALSE,"보증";#N/A,#N/A,FALSE,"손익1";#N/A,#N/A,FALSE,"손익";#N/A,#N/A,FALSE,"부서별매출";#N/A,#N/A,FALSE,"매출"}</definedName>
    <definedName name="per" localSheetId="9" hidden="1">{#N/A,#N/A,FALSE,"인원";#N/A,#N/A,FALSE,"비용2";#N/A,#N/A,FALSE,"비용1";#N/A,#N/A,FALSE,"비용";#N/A,#N/A,FALSE,"보증2";#N/A,#N/A,FALSE,"보증1";#N/A,#N/A,FALSE,"보증";#N/A,#N/A,FALSE,"손익1";#N/A,#N/A,FALSE,"손익";#N/A,#N/A,FALSE,"부서별매출";#N/A,#N/A,FALSE,"매출"}</definedName>
    <definedName name="per" localSheetId="5" hidden="1">{#N/A,#N/A,FALSE,"인원";#N/A,#N/A,FALSE,"비용2";#N/A,#N/A,FALSE,"비용1";#N/A,#N/A,FALSE,"비용";#N/A,#N/A,FALSE,"보증2";#N/A,#N/A,FALSE,"보증1";#N/A,#N/A,FALSE,"보증";#N/A,#N/A,FALSE,"손익1";#N/A,#N/A,FALSE,"손익";#N/A,#N/A,FALSE,"부서별매출";#N/A,#N/A,FALSE,"매출"}</definedName>
    <definedName name="per" localSheetId="8"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 localSheetId="13">#REF!</definedName>
    <definedName name="PERIOD" localSheetId="10">#REF!</definedName>
    <definedName name="PERIOD" localSheetId="12">#REF!</definedName>
    <definedName name="PERIOD" localSheetId="15">#REF!</definedName>
    <definedName name="PERIOD" localSheetId="11">#REF!</definedName>
    <definedName name="PERIOD" localSheetId="14">#REF!</definedName>
    <definedName name="PERIOD" localSheetId="7">#REF!</definedName>
    <definedName name="PERIOD" localSheetId="4">#REF!</definedName>
    <definedName name="PERIOD" localSheetId="6">#REF!</definedName>
    <definedName name="PERIOD" localSheetId="9">#REF!</definedName>
    <definedName name="PERIOD" localSheetId="5">#REF!</definedName>
    <definedName name="PERIOD" localSheetId="8">#REF!</definedName>
    <definedName name="PERIOD">#REF!</definedName>
    <definedName name="pgia" localSheetId="3">#REF!</definedName>
    <definedName name="pgia" localSheetId="2">#REF!</definedName>
    <definedName name="pgia">#REF!</definedName>
    <definedName name="PHAN" localSheetId="13" hidden="1">{#N/A,#N/A,FALSE,"CCTV"}</definedName>
    <definedName name="PHAN" localSheetId="10" hidden="1">{#N/A,#N/A,FALSE,"CCTV"}</definedName>
    <definedName name="PHAN" localSheetId="12" hidden="1">{#N/A,#N/A,FALSE,"CCTV"}</definedName>
    <definedName name="PHAN" localSheetId="15" hidden="1">{#N/A,#N/A,FALSE,"CCTV"}</definedName>
    <definedName name="PHAN" localSheetId="11" hidden="1">{#N/A,#N/A,FALSE,"CCTV"}</definedName>
    <definedName name="PHAN" localSheetId="14" hidden="1">{#N/A,#N/A,FALSE,"CCTV"}</definedName>
    <definedName name="PHAN" localSheetId="7" hidden="1">{#N/A,#N/A,FALSE,"CCTV"}</definedName>
    <definedName name="PHAN" localSheetId="4" hidden="1">{#N/A,#N/A,FALSE,"CCTV"}</definedName>
    <definedName name="PHAN" localSheetId="6" hidden="1">{#N/A,#N/A,FALSE,"CCTV"}</definedName>
    <definedName name="PHAN" localSheetId="9" hidden="1">{#N/A,#N/A,FALSE,"CCTV"}</definedName>
    <definedName name="PHAN" localSheetId="5" hidden="1">{#N/A,#N/A,FALSE,"CCTV"}</definedName>
    <definedName name="PHAN" localSheetId="8" hidden="1">{#N/A,#N/A,FALSE,"CCTV"}</definedName>
    <definedName name="PHAN" localSheetId="3" hidden="1">{#N/A,#N/A,FALSE,"CCTV"}</definedName>
    <definedName name="PHAN" localSheetId="2" hidden="1">{#N/A,#N/A,FALSE,"CCTV"}</definedName>
    <definedName name="PHAN" localSheetId="1" hidden="1">{#N/A,#N/A,FALSE,"CCTV"}</definedName>
    <definedName name="PHAN" hidden="1">{#N/A,#N/A,FALSE,"CCTV"}</definedName>
    <definedName name="PHAT" localSheetId="13" hidden="1">{#N/A,#N/A,FALSE,"CCTV"}</definedName>
    <definedName name="PHAT" localSheetId="10" hidden="1">{#N/A,#N/A,FALSE,"CCTV"}</definedName>
    <definedName name="PHAT" localSheetId="12" hidden="1">{#N/A,#N/A,FALSE,"CCTV"}</definedName>
    <definedName name="PHAT" localSheetId="15" hidden="1">{#N/A,#N/A,FALSE,"CCTV"}</definedName>
    <definedName name="PHAT" localSheetId="11" hidden="1">{#N/A,#N/A,FALSE,"CCTV"}</definedName>
    <definedName name="PHAT" localSheetId="14" hidden="1">{#N/A,#N/A,FALSE,"CCTV"}</definedName>
    <definedName name="PHAT" localSheetId="7" hidden="1">{#N/A,#N/A,FALSE,"CCTV"}</definedName>
    <definedName name="PHAT" localSheetId="4" hidden="1">{#N/A,#N/A,FALSE,"CCTV"}</definedName>
    <definedName name="PHAT" localSheetId="6" hidden="1">{#N/A,#N/A,FALSE,"CCTV"}</definedName>
    <definedName name="PHAT" localSheetId="9" hidden="1">{#N/A,#N/A,FALSE,"CCTV"}</definedName>
    <definedName name="PHAT" localSheetId="5" hidden="1">{#N/A,#N/A,FALSE,"CCTV"}</definedName>
    <definedName name="PHAT" localSheetId="8" hidden="1">{#N/A,#N/A,FALSE,"CCTV"}</definedName>
    <definedName name="PHAT" localSheetId="3" hidden="1">{#N/A,#N/A,FALSE,"CCTV"}</definedName>
    <definedName name="PHAT" localSheetId="2" hidden="1">{#N/A,#N/A,FALSE,"CCTV"}</definedName>
    <definedName name="PHAT" localSheetId="1" hidden="1">{#N/A,#N/A,FALSE,"CCTV"}</definedName>
    <definedName name="PHAT" hidden="1">{#N/A,#N/A,FALSE,"CCTV"}</definedName>
    <definedName name="PHC" localSheetId="13">#REF!</definedName>
    <definedName name="PHC" localSheetId="10">#REF!</definedName>
    <definedName name="PHC" localSheetId="12">#REF!</definedName>
    <definedName name="PHC" localSheetId="15">#REF!</definedName>
    <definedName name="PHC" localSheetId="11">#REF!</definedName>
    <definedName name="PHC" localSheetId="14">#REF!</definedName>
    <definedName name="PHC" localSheetId="7">#REF!</definedName>
    <definedName name="PHC" localSheetId="4">#REF!</definedName>
    <definedName name="PHC" localSheetId="6">#REF!</definedName>
    <definedName name="PHC" localSheetId="9">#REF!</definedName>
    <definedName name="PHC" localSheetId="5">#REF!</definedName>
    <definedName name="PHC" localSheetId="8">#REF!</definedName>
    <definedName name="PHC">#REF!</definedName>
    <definedName name="PHEP12" localSheetId="3">#REF!</definedName>
    <definedName name="PHEP12" localSheetId="2">#REF!</definedName>
    <definedName name="PHEP12">#REF!</definedName>
    <definedName name="PHEP12CN">#REF!</definedName>
    <definedName name="PHEPT12">#REF!</definedName>
    <definedName name="phi_inertial">#REF!</definedName>
    <definedName name="phu_luc_vua">#REF!</definedName>
    <definedName name="phutungthaythe">#REF!</definedName>
    <definedName name="PI" localSheetId="13" hidden="1">{#N/A,#N/A,TRUE,"Y생산";#N/A,#N/A,TRUE,"Y판매";#N/A,#N/A,TRUE,"Y총물량";#N/A,#N/A,TRUE,"Y능력";#N/A,#N/A,TRUE,"YKD"}</definedName>
    <definedName name="PI" localSheetId="10" hidden="1">{#N/A,#N/A,TRUE,"Y생산";#N/A,#N/A,TRUE,"Y판매";#N/A,#N/A,TRUE,"Y총물량";#N/A,#N/A,TRUE,"Y능력";#N/A,#N/A,TRUE,"YKD"}</definedName>
    <definedName name="PI" localSheetId="12" hidden="1">{#N/A,#N/A,TRUE,"Y생산";#N/A,#N/A,TRUE,"Y판매";#N/A,#N/A,TRUE,"Y총물량";#N/A,#N/A,TRUE,"Y능력";#N/A,#N/A,TRUE,"YKD"}</definedName>
    <definedName name="PI" localSheetId="15" hidden="1">{#N/A,#N/A,TRUE,"Y생산";#N/A,#N/A,TRUE,"Y판매";#N/A,#N/A,TRUE,"Y총물량";#N/A,#N/A,TRUE,"Y능력";#N/A,#N/A,TRUE,"YKD"}</definedName>
    <definedName name="PI" localSheetId="11" hidden="1">{#N/A,#N/A,TRUE,"Y생산";#N/A,#N/A,TRUE,"Y판매";#N/A,#N/A,TRUE,"Y총물량";#N/A,#N/A,TRUE,"Y능력";#N/A,#N/A,TRUE,"YKD"}</definedName>
    <definedName name="PI" localSheetId="14" hidden="1">{#N/A,#N/A,TRUE,"Y생산";#N/A,#N/A,TRUE,"Y판매";#N/A,#N/A,TRUE,"Y총물량";#N/A,#N/A,TRUE,"Y능력";#N/A,#N/A,TRUE,"YKD"}</definedName>
    <definedName name="PI" localSheetId="7" hidden="1">{#N/A,#N/A,TRUE,"Y생산";#N/A,#N/A,TRUE,"Y판매";#N/A,#N/A,TRUE,"Y총물량";#N/A,#N/A,TRUE,"Y능력";#N/A,#N/A,TRUE,"YKD"}</definedName>
    <definedName name="PI" localSheetId="4" hidden="1">{#N/A,#N/A,TRUE,"Y생산";#N/A,#N/A,TRUE,"Y판매";#N/A,#N/A,TRUE,"Y총물량";#N/A,#N/A,TRUE,"Y능력";#N/A,#N/A,TRUE,"YKD"}</definedName>
    <definedName name="PI" localSheetId="6" hidden="1">{#N/A,#N/A,TRUE,"Y생산";#N/A,#N/A,TRUE,"Y판매";#N/A,#N/A,TRUE,"Y총물량";#N/A,#N/A,TRUE,"Y능력";#N/A,#N/A,TRUE,"YKD"}</definedName>
    <definedName name="PI" localSheetId="9" hidden="1">{#N/A,#N/A,TRUE,"Y생산";#N/A,#N/A,TRUE,"Y판매";#N/A,#N/A,TRUE,"Y총물량";#N/A,#N/A,TRUE,"Y능력";#N/A,#N/A,TRUE,"YKD"}</definedName>
    <definedName name="PI" localSheetId="5" hidden="1">{#N/A,#N/A,TRUE,"Y생산";#N/A,#N/A,TRUE,"Y판매";#N/A,#N/A,TRUE,"Y총물량";#N/A,#N/A,TRUE,"Y능력";#N/A,#N/A,TRUE,"YKD"}</definedName>
    <definedName name="PI" localSheetId="8" hidden="1">{#N/A,#N/A,TRUE,"Y생산";#N/A,#N/A,TRUE,"Y판매";#N/A,#N/A,TRUE,"Y총물량";#N/A,#N/A,TRUE,"Y능력";#N/A,#N/A,TRUE,"YKD"}</definedName>
    <definedName name="PI" localSheetId="3" hidden="1">{#N/A,#N/A,TRUE,"Y생산";#N/A,#N/A,TRUE,"Y판매";#N/A,#N/A,TRUE,"Y총물량";#N/A,#N/A,TRUE,"Y능력";#N/A,#N/A,TRUE,"YKD"}</definedName>
    <definedName name="PI" localSheetId="2" hidden="1">{#N/A,#N/A,TRUE,"Y생산";#N/A,#N/A,TRUE,"Y판매";#N/A,#N/A,TRUE,"Y총물량";#N/A,#N/A,TRUE,"Y능력";#N/A,#N/A,TRUE,"YKD"}</definedName>
    <definedName name="PI" localSheetId="1" hidden="1">{#N/A,#N/A,TRUE,"Y생산";#N/A,#N/A,TRUE,"Y판매";#N/A,#N/A,TRUE,"Y총물량";#N/A,#N/A,TRUE,"Y능력";#N/A,#N/A,TRUE,"YKD"}</definedName>
    <definedName name="PI" hidden="1">{#N/A,#N/A,TRUE,"Y생산";#N/A,#N/A,TRUE,"Y판매";#N/A,#N/A,TRUE,"Y총물량";#N/A,#N/A,TRUE,"Y능력";#N/A,#N/A,TRUE,"YKD"}</definedName>
    <definedName name="PICTURE">#N/A</definedName>
    <definedName name="PileSize" localSheetId="3">#REF!</definedName>
    <definedName name="PileSize" localSheetId="2">#REF!</definedName>
    <definedName name="PileSize">#REF!</definedName>
    <definedName name="PileType">#REF!</definedName>
    <definedName name="pipe_CPC">#REF!</definedName>
    <definedName name="pipe_CPC1">#REF!</definedName>
    <definedName name="PK">#REF!</definedName>
    <definedName name="PKmayin">#REF!</definedName>
    <definedName name="PLAN_1">#N/A</definedName>
    <definedName name="PLAN_2">1</definedName>
    <definedName name="PLASTIC" localSheetId="3">#REF!</definedName>
    <definedName name="PLASTIC" localSheetId="2">#REF!</definedName>
    <definedName name="PLASTIC">#REF!</definedName>
    <definedName name="PLK" localSheetId="13" hidden="1">{#N/A,#N/A,FALSE,"CCTV"}</definedName>
    <definedName name="PLK" localSheetId="10" hidden="1">{#N/A,#N/A,FALSE,"CCTV"}</definedName>
    <definedName name="PLK" localSheetId="12" hidden="1">{#N/A,#N/A,FALSE,"CCTV"}</definedName>
    <definedName name="PLK" localSheetId="15" hidden="1">{#N/A,#N/A,FALSE,"CCTV"}</definedName>
    <definedName name="PLK" localSheetId="11" hidden="1">{#N/A,#N/A,FALSE,"CCTV"}</definedName>
    <definedName name="PLK" localSheetId="14" hidden="1">{#N/A,#N/A,FALSE,"CCTV"}</definedName>
    <definedName name="PLK" localSheetId="7" hidden="1">{#N/A,#N/A,FALSE,"CCTV"}</definedName>
    <definedName name="PLK" localSheetId="4" hidden="1">{#N/A,#N/A,FALSE,"CCTV"}</definedName>
    <definedName name="PLK" localSheetId="6" hidden="1">{#N/A,#N/A,FALSE,"CCTV"}</definedName>
    <definedName name="PLK" localSheetId="9" hidden="1">{#N/A,#N/A,FALSE,"CCTV"}</definedName>
    <definedName name="PLK" localSheetId="5" hidden="1">{#N/A,#N/A,FALSE,"CCTV"}</definedName>
    <definedName name="PLK" localSheetId="8" hidden="1">{#N/A,#N/A,FALSE,"CCTV"}</definedName>
    <definedName name="PLK" localSheetId="3" hidden="1">{#N/A,#N/A,FALSE,"CCTV"}</definedName>
    <definedName name="PLK" localSheetId="2" hidden="1">{#N/A,#N/A,FALSE,"CCTV"}</definedName>
    <definedName name="PLK" localSheetId="1" hidden="1">{#N/A,#N/A,FALSE,"CCTV"}</definedName>
    <definedName name="PLK" hidden="1">{#N/A,#N/A,FALSE,"CCTV"}</definedName>
    <definedName name="PlotRange">#N/A</definedName>
    <definedName name="plt">#N/A</definedName>
    <definedName name="pltt">#N/A</definedName>
    <definedName name="PL재질명" localSheetId="3">#REF!</definedName>
    <definedName name="PL재질명" localSheetId="2">#REF!</definedName>
    <definedName name="PL재질명">#REF!</definedName>
    <definedName name="pm..">#REF!</definedName>
    <definedName name="PM0tb0tb198tb2tb2rtOR34C122rtrt">#N/A</definedName>
    <definedName name="PM0tb0tb198tb32tb34rtOR132C13rt">#N/A</definedName>
    <definedName name="PM0tb0tb198tb36tb37rtOR136C13rt">#N/A</definedName>
    <definedName name="PM0tb0tb198tb36tb37rtOR136C14rt">#N/A</definedName>
    <definedName name="PM0tb0tb198tb36tb38rtOR136C13rt">#N/A</definedName>
    <definedName name="PM0tb0tb198tb38tb44rtOR138C121r" localSheetId="13">#REF!</definedName>
    <definedName name="PM0tb0tb198tb38tb44rtOR138C121r" localSheetId="10">#REF!</definedName>
    <definedName name="PM0tb0tb198tb38tb44rtOR138C121r" localSheetId="12">#REF!</definedName>
    <definedName name="PM0tb0tb198tb38tb44rtOR138C121r" localSheetId="15">#REF!</definedName>
    <definedName name="PM0tb0tb198tb38tb44rtOR138C121r" localSheetId="11">#REF!</definedName>
    <definedName name="PM0tb0tb198tb38tb44rtOR138C121r" localSheetId="14">#REF!</definedName>
    <definedName name="PM0tb0tb198tb38tb44rtOR138C121r" localSheetId="7">#REF!</definedName>
    <definedName name="PM0tb0tb198tb38tb44rtOR138C121r" localSheetId="4">#REF!</definedName>
    <definedName name="PM0tb0tb198tb38tb44rtOR138C121r" localSheetId="6">#REF!</definedName>
    <definedName name="PM0tb0tb198tb38tb44rtOR138C121r" localSheetId="9">#REF!</definedName>
    <definedName name="PM0tb0tb198tb38tb44rtOR138C121r" localSheetId="5">#REF!</definedName>
    <definedName name="PM0tb0tb198tb38tb44rtOR138C121r" localSheetId="8">#REF!</definedName>
    <definedName name="PM0tb0tb198tb38tb44rtOR138C121r" localSheetId="3">#REF!</definedName>
    <definedName name="PM0tb0tb198tb38tb44rtOR138C121r" localSheetId="2">#REF!</definedName>
    <definedName name="PM0tb0tb198tb38tb44rtOR138C121r">#REF!</definedName>
    <definedName name="PM0tb0tb198tb38tb44rtOR138C122r" localSheetId="13">#REF!</definedName>
    <definedName name="PM0tb0tb198tb38tb44rtOR138C122r" localSheetId="10">#REF!</definedName>
    <definedName name="PM0tb0tb198tb38tb44rtOR138C122r" localSheetId="12">#REF!</definedName>
    <definedName name="PM0tb0tb198tb38tb44rtOR138C122r" localSheetId="15">#REF!</definedName>
    <definedName name="PM0tb0tb198tb38tb44rtOR138C122r" localSheetId="11">#REF!</definedName>
    <definedName name="PM0tb0tb198tb38tb44rtOR138C122r" localSheetId="14">#REF!</definedName>
    <definedName name="PM0tb0tb198tb38tb44rtOR138C122r" localSheetId="7">#REF!</definedName>
    <definedName name="PM0tb0tb198tb38tb44rtOR138C122r" localSheetId="4">#REF!</definedName>
    <definedName name="PM0tb0tb198tb38tb44rtOR138C122r" localSheetId="6">#REF!</definedName>
    <definedName name="PM0tb0tb198tb38tb44rtOR138C122r" localSheetId="9">#REF!</definedName>
    <definedName name="PM0tb0tb198tb38tb44rtOR138C122r" localSheetId="5">#REF!</definedName>
    <definedName name="PM0tb0tb198tb38tb44rtOR138C122r" localSheetId="8">#REF!</definedName>
    <definedName name="PM0tb0tb198tb38tb44rtOR138C122r" localSheetId="3">#REF!</definedName>
    <definedName name="PM0tb0tb198tb38tb44rtOR138C122r" localSheetId="2">#REF!</definedName>
    <definedName name="PM0tb0tb198tb38tb44rtOR138C122r">#REF!</definedName>
    <definedName name="PMA">#N/A</definedName>
    <definedName name="PMCHURI">#N/A</definedName>
    <definedName name="pna" localSheetId="3">#REF!</definedName>
    <definedName name="pna" localSheetId="2">#REF!</definedName>
    <definedName name="pna">#REF!</definedName>
    <definedName name="PNAME">#REF!</definedName>
    <definedName name="pnl">#N/A</definedName>
    <definedName name="PNLRR">#N/A</definedName>
    <definedName name="PNO" localSheetId="3">#REF!</definedName>
    <definedName name="PNO" localSheetId="2">#REF!</definedName>
    <definedName name="PNO">#REF!</definedName>
    <definedName name="PO" localSheetId="13">[0]!BlankMacro1</definedName>
    <definedName name="PO" localSheetId="10">[0]!BlankMacro1</definedName>
    <definedName name="PO" localSheetId="12">[0]!BlankMacro1</definedName>
    <definedName name="PO" localSheetId="15">[0]!BlankMacro1</definedName>
    <definedName name="PO" localSheetId="11">[0]!BlankMacro1</definedName>
    <definedName name="PO" localSheetId="14">[0]!BlankMacro1</definedName>
    <definedName name="PO" localSheetId="7">[0]!BlankMacro1</definedName>
    <definedName name="PO" localSheetId="4">[0]!BlankMacro1</definedName>
    <definedName name="PO" localSheetId="6">[0]!BlankMacro1</definedName>
    <definedName name="PO" localSheetId="9">[0]!BlankMacro1</definedName>
    <definedName name="PO" localSheetId="5">[0]!BlankMacro1</definedName>
    <definedName name="PO" localSheetId="8">[0]!BlankMacro1</definedName>
    <definedName name="PO" localSheetId="0">[0]!BlankMacro1</definedName>
    <definedName name="PO" localSheetId="3">[0]!BlankMacro1</definedName>
    <definedName name="PO" localSheetId="2">[0]!BlankMacro1</definedName>
    <definedName name="PO" localSheetId="1">[0]!BlankMacro1</definedName>
    <definedName name="PO">[0]!BlankMacro1</definedName>
    <definedName name="poi">#N/A</definedName>
    <definedName name="POR1015C413rtPPOR1631C1520rtP">#N/A</definedName>
    <definedName name="POR108137C114RTM0TB0TB0TB0TB0TB">#N/A</definedName>
    <definedName name="POR1146C114RTM0TB0TB0TB0TB0TBTB" localSheetId="13">#REF!</definedName>
    <definedName name="POR1146C114RTM0TB0TB0TB0TB0TBTB" localSheetId="10">#REF!</definedName>
    <definedName name="POR1146C114RTM0TB0TB0TB0TB0TBTB" localSheetId="12">#REF!</definedName>
    <definedName name="POR1146C114RTM0TB0TB0TB0TB0TBTB" localSheetId="15">#REF!</definedName>
    <definedName name="POR1146C114RTM0TB0TB0TB0TB0TBTB" localSheetId="11">#REF!</definedName>
    <definedName name="POR1146C114RTM0TB0TB0TB0TB0TBTB" localSheetId="14">#REF!</definedName>
    <definedName name="POR1146C114RTM0TB0TB0TB0TB0TBTB" localSheetId="7">#REF!</definedName>
    <definedName name="POR1146C114RTM0TB0TB0TB0TB0TBTB" localSheetId="4">#REF!</definedName>
    <definedName name="POR1146C114RTM0TB0TB0TB0TB0TBTB" localSheetId="6">#REF!</definedName>
    <definedName name="POR1146C114RTM0TB0TB0TB0TB0TBTB" localSheetId="9">#REF!</definedName>
    <definedName name="POR1146C114RTM0TB0TB0TB0TB0TBTB" localSheetId="5">#REF!</definedName>
    <definedName name="POR1146C114RTM0TB0TB0TB0TB0TBTB" localSheetId="8">#REF!</definedName>
    <definedName name="POR1146C114RTM0TB0TB0TB0TB0TBTB" localSheetId="3">#REF!</definedName>
    <definedName name="POR1146C114RTM0TB0TB0TB0TB0TBTB" localSheetId="2">#REF!</definedName>
    <definedName name="POR1146C114RTM0TB0TB0TB0TB0TBTB">#REF!</definedName>
    <definedName name="POR117148C114RTM0TB0TB0TB0TB0TB" localSheetId="13">#REF!</definedName>
    <definedName name="POR117148C114RTM0TB0TB0TB0TB0TB" localSheetId="10">#REF!</definedName>
    <definedName name="POR117148C114RTM0TB0TB0TB0TB0TB" localSheetId="12">#REF!</definedName>
    <definedName name="POR117148C114RTM0TB0TB0TB0TB0TB" localSheetId="15">#REF!</definedName>
    <definedName name="POR117148C114RTM0TB0TB0TB0TB0TB" localSheetId="11">#REF!</definedName>
    <definedName name="POR117148C114RTM0TB0TB0TB0TB0TB" localSheetId="14">#REF!</definedName>
    <definedName name="POR117148C114RTM0TB0TB0TB0TB0TB" localSheetId="7">#REF!</definedName>
    <definedName name="POR117148C114RTM0TB0TB0TB0TB0TB" localSheetId="4">#REF!</definedName>
    <definedName name="POR117148C114RTM0TB0TB0TB0TB0TB" localSheetId="6">#REF!</definedName>
    <definedName name="POR117148C114RTM0TB0TB0TB0TB0TB" localSheetId="9">#REF!</definedName>
    <definedName name="POR117148C114RTM0TB0TB0TB0TB0TB" localSheetId="5">#REF!</definedName>
    <definedName name="POR117148C114RTM0TB0TB0TB0TB0TB" localSheetId="8">#REF!</definedName>
    <definedName name="POR117148C114RTM0TB0TB0TB0TB0TB" localSheetId="3">#REF!</definedName>
    <definedName name="POR117148C114RTM0TB0TB0TB0TB0TB" localSheetId="2">#REF!</definedName>
    <definedName name="POR117148C114RTM0TB0TB0TB0TB0TB">#REF!</definedName>
    <definedName name="POR137C13RTSC60L40RTM0TB0TB0TB0">#N/A</definedName>
    <definedName name="POR138167C114RTM0TB0TB0TB0TB0TB" localSheetId="13">#REF!</definedName>
    <definedName name="POR138167C114RTM0TB0TB0TB0TB0TB" localSheetId="10">#REF!</definedName>
    <definedName name="POR138167C114RTM0TB0TB0TB0TB0TB" localSheetId="12">#REF!</definedName>
    <definedName name="POR138167C114RTM0TB0TB0TB0TB0TB" localSheetId="15">#REF!</definedName>
    <definedName name="POR138167C114RTM0TB0TB0TB0TB0TB" localSheetId="11">#REF!</definedName>
    <definedName name="POR138167C114RTM0TB0TB0TB0TB0TB" localSheetId="14">#REF!</definedName>
    <definedName name="POR138167C114RTM0TB0TB0TB0TB0TB" localSheetId="7">#REF!</definedName>
    <definedName name="POR138167C114RTM0TB0TB0TB0TB0TB" localSheetId="4">#REF!</definedName>
    <definedName name="POR138167C114RTM0TB0TB0TB0TB0TB" localSheetId="6">#REF!</definedName>
    <definedName name="POR138167C114RTM0TB0TB0TB0TB0TB" localSheetId="9">#REF!</definedName>
    <definedName name="POR138167C114RTM0TB0TB0TB0TB0TB" localSheetId="5">#REF!</definedName>
    <definedName name="POR138167C114RTM0TB0TB0TB0TB0TB" localSheetId="8">#REF!</definedName>
    <definedName name="POR138167C114RTM0TB0TB0TB0TB0TB" localSheetId="3">#REF!</definedName>
    <definedName name="POR138167C114RTM0TB0TB0TB0TB0TB" localSheetId="2">#REF!</definedName>
    <definedName name="POR138167C114RTM0TB0TB0TB0TB0TB">#REF!</definedName>
    <definedName name="POR149182C114RTM0TB0TB0TB0TB0TB" localSheetId="13">#REF!</definedName>
    <definedName name="POR149182C114RTM0TB0TB0TB0TB0TB" localSheetId="10">#REF!</definedName>
    <definedName name="POR149182C114RTM0TB0TB0TB0TB0TB" localSheetId="12">#REF!</definedName>
    <definedName name="POR149182C114RTM0TB0TB0TB0TB0TB" localSheetId="15">#REF!</definedName>
    <definedName name="POR149182C114RTM0TB0TB0TB0TB0TB" localSheetId="11">#REF!</definedName>
    <definedName name="POR149182C114RTM0TB0TB0TB0TB0TB" localSheetId="14">#REF!</definedName>
    <definedName name="POR149182C114RTM0TB0TB0TB0TB0TB" localSheetId="7">#REF!</definedName>
    <definedName name="POR149182C114RTM0TB0TB0TB0TB0TB" localSheetId="4">#REF!</definedName>
    <definedName name="POR149182C114RTM0TB0TB0TB0TB0TB" localSheetId="6">#REF!</definedName>
    <definedName name="POR149182C114RTM0TB0TB0TB0TB0TB" localSheetId="9">#REF!</definedName>
    <definedName name="POR149182C114RTM0TB0TB0TB0TB0TB" localSheetId="5">#REF!</definedName>
    <definedName name="POR149182C114RTM0TB0TB0TB0TB0TB" localSheetId="8">#REF!</definedName>
    <definedName name="POR149182C114RTM0TB0TB0TB0TB0TB" localSheetId="3">#REF!</definedName>
    <definedName name="POR149182C114RTM0TB0TB0TB0TB0TB" localSheetId="2">#REF!</definedName>
    <definedName name="POR149182C114RTM0TB0TB0TB0TB0TB">#REF!</definedName>
    <definedName name="POR175174C114RTM0TB0TB0TB0TB0TB" localSheetId="13">#REF!</definedName>
    <definedName name="POR175174C114RTM0TB0TB0TB0TB0TB" localSheetId="10">#REF!</definedName>
    <definedName name="POR175174C114RTM0TB0TB0TB0TB0TB" localSheetId="12">#REF!</definedName>
    <definedName name="POR175174C114RTM0TB0TB0TB0TB0TB" localSheetId="15">#REF!</definedName>
    <definedName name="POR175174C114RTM0TB0TB0TB0TB0TB" localSheetId="11">#REF!</definedName>
    <definedName name="POR175174C114RTM0TB0TB0TB0TB0TB" localSheetId="14">#REF!</definedName>
    <definedName name="POR175174C114RTM0TB0TB0TB0TB0TB" localSheetId="7">#REF!</definedName>
    <definedName name="POR175174C114RTM0TB0TB0TB0TB0TB" localSheetId="4">#REF!</definedName>
    <definedName name="POR175174C114RTM0TB0TB0TB0TB0TB" localSheetId="6">#REF!</definedName>
    <definedName name="POR175174C114RTM0TB0TB0TB0TB0TB" localSheetId="9">#REF!</definedName>
    <definedName name="POR175174C114RTM0TB0TB0TB0TB0TB" localSheetId="5">#REF!</definedName>
    <definedName name="POR175174C114RTM0TB0TB0TB0TB0TB" localSheetId="8">#REF!</definedName>
    <definedName name="POR175174C114RTM0TB0TB0TB0TB0TB" localSheetId="3">#REF!</definedName>
    <definedName name="POR175174C114RTM0TB0TB0TB0TB0TB" localSheetId="2">#REF!</definedName>
    <definedName name="POR175174C114RTM0TB0TB0TB0TB0TB">#REF!</definedName>
    <definedName name="POR183215C114RTM0TB0TB0TB0TB0TB" localSheetId="13">#REF!</definedName>
    <definedName name="POR183215C114RTM0TB0TB0TB0TB0TB" localSheetId="10">#REF!</definedName>
    <definedName name="POR183215C114RTM0TB0TB0TB0TB0TB" localSheetId="12">#REF!</definedName>
    <definedName name="POR183215C114RTM0TB0TB0TB0TB0TB" localSheetId="15">#REF!</definedName>
    <definedName name="POR183215C114RTM0TB0TB0TB0TB0TB" localSheetId="11">#REF!</definedName>
    <definedName name="POR183215C114RTM0TB0TB0TB0TB0TB" localSheetId="14">#REF!</definedName>
    <definedName name="POR183215C114RTM0TB0TB0TB0TB0TB" localSheetId="7">#REF!</definedName>
    <definedName name="POR183215C114RTM0TB0TB0TB0TB0TB" localSheetId="4">#REF!</definedName>
    <definedName name="POR183215C114RTM0TB0TB0TB0TB0TB" localSheetId="6">#REF!</definedName>
    <definedName name="POR183215C114RTM0TB0TB0TB0TB0TB" localSheetId="9">#REF!</definedName>
    <definedName name="POR183215C114RTM0TB0TB0TB0TB0TB" localSheetId="5">#REF!</definedName>
    <definedName name="POR183215C114RTM0TB0TB0TB0TB0TB" localSheetId="8">#REF!</definedName>
    <definedName name="POR183215C114RTM0TB0TB0TB0TB0TB" localSheetId="3">#REF!</definedName>
    <definedName name="POR183215C114RTM0TB0TB0TB0TB0TB" localSheetId="2">#REF!</definedName>
    <definedName name="POR183215C114RTM0TB0TB0TB0TB0TB">#REF!</definedName>
    <definedName name="POR1C1R59C22RTSQKS15C6LRTPPPPPT" localSheetId="13">#REF!</definedName>
    <definedName name="POR1C1R59C22RTSQKS15C6LRTPPPPPT" localSheetId="10">#REF!</definedName>
    <definedName name="POR1C1R59C22RTSQKS15C6LRTPPPPPT" localSheetId="12">#REF!</definedName>
    <definedName name="POR1C1R59C22RTSQKS15C6LRTPPPPPT" localSheetId="15">#REF!</definedName>
    <definedName name="POR1C1R59C22RTSQKS15C6LRTPPPPPT" localSheetId="11">#REF!</definedName>
    <definedName name="POR1C1R59C22RTSQKS15C6LRTPPPPPT" localSheetId="14">#REF!</definedName>
    <definedName name="POR1C1R59C22RTSQKS15C6LRTPPPPPT" localSheetId="7">#REF!</definedName>
    <definedName name="POR1C1R59C22RTSQKS15C6LRTPPPPPT" localSheetId="4">#REF!</definedName>
    <definedName name="POR1C1R59C22RTSQKS15C6LRTPPPPPT" localSheetId="6">#REF!</definedName>
    <definedName name="POR1C1R59C22RTSQKS15C6LRTPPPPPT" localSheetId="9">#REF!</definedName>
    <definedName name="POR1C1R59C22RTSQKS15C6LRTPPPPPT" localSheetId="5">#REF!</definedName>
    <definedName name="POR1C1R59C22RTSQKS15C6LRTPPPPPT" localSheetId="8">#REF!</definedName>
    <definedName name="POR1C1R59C22RTSQKS15C6LRTPPPPPT" localSheetId="3">#REF!</definedName>
    <definedName name="POR1C1R59C22RTSQKS15C6LRTPPPPPT" localSheetId="2">#REF!</definedName>
    <definedName name="POR1C1R59C22RTSQKS15C6LRTPPPPPT">#REF!</definedName>
    <definedName name="POR1C2R52C6RTPPOR54C7R399C15RTP">#N/A</definedName>
    <definedName name="POR1C2R52C6RTPPOR54C7R423C15RTP">#N/A</definedName>
    <definedName name="POR1C2R52C6RTPPOR54C7R431C15RTP">#N/A</definedName>
    <definedName name="POR1C2R52C6RTPPOR54C7R467C15RTP">#N/A</definedName>
    <definedName name="POR2046C114RTM0TB0TB0TB0TB0TBTB" localSheetId="13">#REF!</definedName>
    <definedName name="POR2046C114RTM0TB0TB0TB0TB0TBTB" localSheetId="10">#REF!</definedName>
    <definedName name="POR2046C114RTM0TB0TB0TB0TB0TBTB" localSheetId="12">#REF!</definedName>
    <definedName name="POR2046C114RTM0TB0TB0TB0TB0TBTB" localSheetId="15">#REF!</definedName>
    <definedName name="POR2046C114RTM0TB0TB0TB0TB0TBTB" localSheetId="11">#REF!</definedName>
    <definedName name="POR2046C114RTM0TB0TB0TB0TB0TBTB" localSheetId="14">#REF!</definedName>
    <definedName name="POR2046C114RTM0TB0TB0TB0TB0TBTB" localSheetId="7">#REF!</definedName>
    <definedName name="POR2046C114RTM0TB0TB0TB0TB0TBTB" localSheetId="4">#REF!</definedName>
    <definedName name="POR2046C114RTM0TB0TB0TB0TB0TBTB" localSheetId="6">#REF!</definedName>
    <definedName name="POR2046C114RTM0TB0TB0TB0TB0TBTB" localSheetId="9">#REF!</definedName>
    <definedName name="POR2046C114RTM0TB0TB0TB0TB0TBTB" localSheetId="5">#REF!</definedName>
    <definedName name="POR2046C114RTM0TB0TB0TB0TB0TBTB" localSheetId="8">#REF!</definedName>
    <definedName name="POR2046C114RTM0TB0TB0TB0TB0TBTB" localSheetId="3">#REF!</definedName>
    <definedName name="POR2046C114RTM0TB0TB0TB0TB0TBTB" localSheetId="2">#REF!</definedName>
    <definedName name="POR2046C114RTM0TB0TB0TB0TB0TBTB">#REF!</definedName>
    <definedName name="POR216246C114RTM0TB0TB0TB0TB0TB" localSheetId="13">#REF!</definedName>
    <definedName name="POR216246C114RTM0TB0TB0TB0TB0TB" localSheetId="10">#REF!</definedName>
    <definedName name="POR216246C114RTM0TB0TB0TB0TB0TB" localSheetId="12">#REF!</definedName>
    <definedName name="POR216246C114RTM0TB0TB0TB0TB0TB" localSheetId="15">#REF!</definedName>
    <definedName name="POR216246C114RTM0TB0TB0TB0TB0TB" localSheetId="11">#REF!</definedName>
    <definedName name="POR216246C114RTM0TB0TB0TB0TB0TB" localSheetId="14">#REF!</definedName>
    <definedName name="POR216246C114RTM0TB0TB0TB0TB0TB" localSheetId="7">#REF!</definedName>
    <definedName name="POR216246C114RTM0TB0TB0TB0TB0TB" localSheetId="4">#REF!</definedName>
    <definedName name="POR216246C114RTM0TB0TB0TB0TB0TB" localSheetId="6">#REF!</definedName>
    <definedName name="POR216246C114RTM0TB0TB0TB0TB0TB" localSheetId="9">#REF!</definedName>
    <definedName name="POR216246C114RTM0TB0TB0TB0TB0TB" localSheetId="5">#REF!</definedName>
    <definedName name="POR216246C114RTM0TB0TB0TB0TB0TB" localSheetId="8">#REF!</definedName>
    <definedName name="POR216246C114RTM0TB0TB0TB0TB0TB" localSheetId="3">#REF!</definedName>
    <definedName name="POR216246C114RTM0TB0TB0TB0TB0TB" localSheetId="2">#REF!</definedName>
    <definedName name="POR216246C114RTM0TB0TB0TB0TB0TB">#REF!</definedName>
    <definedName name="POR2454C114RTM0TB0TB0TB0TB0TBTB" localSheetId="13">#REF!</definedName>
    <definedName name="POR2454C114RTM0TB0TB0TB0TB0TBTB" localSheetId="10">#REF!</definedName>
    <definedName name="POR2454C114RTM0TB0TB0TB0TB0TBTB" localSheetId="12">#REF!</definedName>
    <definedName name="POR2454C114RTM0TB0TB0TB0TB0TBTB" localSheetId="15">#REF!</definedName>
    <definedName name="POR2454C114RTM0TB0TB0TB0TB0TBTB" localSheetId="11">#REF!</definedName>
    <definedName name="POR2454C114RTM0TB0TB0TB0TB0TBTB" localSheetId="14">#REF!</definedName>
    <definedName name="POR2454C114RTM0TB0TB0TB0TB0TBTB" localSheetId="7">#REF!</definedName>
    <definedName name="POR2454C114RTM0TB0TB0TB0TB0TBTB" localSheetId="4">#REF!</definedName>
    <definedName name="POR2454C114RTM0TB0TB0TB0TB0TBTB" localSheetId="6">#REF!</definedName>
    <definedName name="POR2454C114RTM0TB0TB0TB0TB0TBTB" localSheetId="9">#REF!</definedName>
    <definedName name="POR2454C114RTM0TB0TB0TB0TB0TBTB" localSheetId="5">#REF!</definedName>
    <definedName name="POR2454C114RTM0TB0TB0TB0TB0TBTB" localSheetId="8">#REF!</definedName>
    <definedName name="POR2454C114RTM0TB0TB0TB0TB0TBTB" localSheetId="3">#REF!</definedName>
    <definedName name="POR2454C114RTM0TB0TB0TB0TB0TBTB" localSheetId="2">#REF!</definedName>
    <definedName name="POR2454C114RTM0TB0TB0TB0TB0TBTB">#REF!</definedName>
    <definedName name="POR247279C114RTM0TB0TB0TB0TB0TB" localSheetId="13">#REF!</definedName>
    <definedName name="POR247279C114RTM0TB0TB0TB0TB0TB" localSheetId="10">#REF!</definedName>
    <definedName name="POR247279C114RTM0TB0TB0TB0TB0TB" localSheetId="12">#REF!</definedName>
    <definedName name="POR247279C114RTM0TB0TB0TB0TB0TB" localSheetId="15">#REF!</definedName>
    <definedName name="POR247279C114RTM0TB0TB0TB0TB0TB" localSheetId="11">#REF!</definedName>
    <definedName name="POR247279C114RTM0TB0TB0TB0TB0TB" localSheetId="14">#REF!</definedName>
    <definedName name="POR247279C114RTM0TB0TB0TB0TB0TB" localSheetId="7">#REF!</definedName>
    <definedName name="POR247279C114RTM0TB0TB0TB0TB0TB" localSheetId="4">#REF!</definedName>
    <definedName name="POR247279C114RTM0TB0TB0TB0TB0TB" localSheetId="6">#REF!</definedName>
    <definedName name="POR247279C114RTM0TB0TB0TB0TB0TB" localSheetId="9">#REF!</definedName>
    <definedName name="POR247279C114RTM0TB0TB0TB0TB0TB" localSheetId="5">#REF!</definedName>
    <definedName name="POR247279C114RTM0TB0TB0TB0TB0TB" localSheetId="8">#REF!</definedName>
    <definedName name="POR247279C114RTM0TB0TB0TB0TB0TB" localSheetId="3">#REF!</definedName>
    <definedName name="POR247279C114RTM0TB0TB0TB0TB0TB" localSheetId="2">#REF!</definedName>
    <definedName name="POR247279C114RTM0TB0TB0TB0TB0TB">#REF!</definedName>
    <definedName name="POR3C2R61C15rtM7tb6tb198tb60tb6" localSheetId="13">#REF!</definedName>
    <definedName name="POR3C2R61C15rtM7tb6tb198tb60tb6" localSheetId="10">#REF!</definedName>
    <definedName name="POR3C2R61C15rtM7tb6tb198tb60tb6" localSheetId="12">#REF!</definedName>
    <definedName name="POR3C2R61C15rtM7tb6tb198tb60tb6" localSheetId="15">#REF!</definedName>
    <definedName name="POR3C2R61C15rtM7tb6tb198tb60tb6" localSheetId="11">#REF!</definedName>
    <definedName name="POR3C2R61C15rtM7tb6tb198tb60tb6" localSheetId="14">#REF!</definedName>
    <definedName name="POR3C2R61C15rtM7tb6tb198tb60tb6" localSheetId="7">#REF!</definedName>
    <definedName name="POR3C2R61C15rtM7tb6tb198tb60tb6" localSheetId="4">#REF!</definedName>
    <definedName name="POR3C2R61C15rtM7tb6tb198tb60tb6" localSheetId="6">#REF!</definedName>
    <definedName name="POR3C2R61C15rtM7tb6tb198tb60tb6" localSheetId="9">#REF!</definedName>
    <definedName name="POR3C2R61C15rtM7tb6tb198tb60tb6" localSheetId="5">#REF!</definedName>
    <definedName name="POR3C2R61C15rtM7tb6tb198tb60tb6" localSheetId="8">#REF!</definedName>
    <definedName name="POR3C2R61C15rtM7tb6tb198tb60tb6" localSheetId="3">#REF!</definedName>
    <definedName name="POR3C2R61C15rtM7tb6tb198tb60tb6" localSheetId="2">#REF!</definedName>
    <definedName name="POR3C2R61C15rtM7tb6tb198tb60tb6">#REF!</definedName>
    <definedName name="POR3C2R61C15rtM8tb5tb198tb61tb6" localSheetId="13">#REF!</definedName>
    <definedName name="POR3C2R61C15rtM8tb5tb198tb61tb6" localSheetId="10">#REF!</definedName>
    <definedName name="POR3C2R61C15rtM8tb5tb198tb61tb6" localSheetId="12">#REF!</definedName>
    <definedName name="POR3C2R61C15rtM8tb5tb198tb61tb6" localSheetId="15">#REF!</definedName>
    <definedName name="POR3C2R61C15rtM8tb5tb198tb61tb6" localSheetId="11">#REF!</definedName>
    <definedName name="POR3C2R61C15rtM8tb5tb198tb61tb6" localSheetId="14">#REF!</definedName>
    <definedName name="POR3C2R61C15rtM8tb5tb198tb61tb6" localSheetId="7">#REF!</definedName>
    <definedName name="POR3C2R61C15rtM8tb5tb198tb61tb6" localSheetId="4">#REF!</definedName>
    <definedName name="POR3C2R61C15rtM8tb5tb198tb61tb6" localSheetId="6">#REF!</definedName>
    <definedName name="POR3C2R61C15rtM8tb5tb198tb61tb6" localSheetId="9">#REF!</definedName>
    <definedName name="POR3C2R61C15rtM8tb5tb198tb61tb6" localSheetId="5">#REF!</definedName>
    <definedName name="POR3C2R61C15rtM8tb5tb198tb61tb6" localSheetId="8">#REF!</definedName>
    <definedName name="POR3C2R61C15rtM8tb5tb198tb61tb6" localSheetId="3">#REF!</definedName>
    <definedName name="POR3C2R61C15rtM8tb5tb198tb61tb6" localSheetId="2">#REF!</definedName>
    <definedName name="POR3C2R61C15rtM8tb5tb198tb61tb6">#REF!</definedName>
    <definedName name="POR439C124RTSQKS15C4LRTM0TB0TB0" localSheetId="13">#REF!</definedName>
    <definedName name="POR439C124RTSQKS15C4LRTM0TB0TB0" localSheetId="10">#REF!</definedName>
    <definedName name="POR439C124RTSQKS15C4LRTM0TB0TB0" localSheetId="12">#REF!</definedName>
    <definedName name="POR439C124RTSQKS15C4LRTM0TB0TB0" localSheetId="15">#REF!</definedName>
    <definedName name="POR439C124RTSQKS15C4LRTM0TB0TB0" localSheetId="11">#REF!</definedName>
    <definedName name="POR439C124RTSQKS15C4LRTM0TB0TB0" localSheetId="14">#REF!</definedName>
    <definedName name="POR439C124RTSQKS15C4LRTM0TB0TB0" localSheetId="7">#REF!</definedName>
    <definedName name="POR439C124RTSQKS15C4LRTM0TB0TB0" localSheetId="4">#REF!</definedName>
    <definedName name="POR439C124RTSQKS15C4LRTM0TB0TB0" localSheetId="6">#REF!</definedName>
    <definedName name="POR439C124RTSQKS15C4LRTM0TB0TB0" localSheetId="9">#REF!</definedName>
    <definedName name="POR439C124RTSQKS15C4LRTM0TB0TB0" localSheetId="5">#REF!</definedName>
    <definedName name="POR439C124RTSQKS15C4LRTM0TB0TB0" localSheetId="8">#REF!</definedName>
    <definedName name="POR439C124RTSQKS15C4LRTM0TB0TB0" localSheetId="3">#REF!</definedName>
    <definedName name="POR439C124RTSQKS15C4LRTM0TB0TB0" localSheetId="2">#REF!</definedName>
    <definedName name="POR439C124RTSQKS15C4LRTM0TB0TB0">#REF!</definedName>
    <definedName name="POR4777C114RTM0TB0TB0TB0TB0TBTB" localSheetId="13">#REF!</definedName>
    <definedName name="POR4777C114RTM0TB0TB0TB0TB0TBTB" localSheetId="10">#REF!</definedName>
    <definedName name="POR4777C114RTM0TB0TB0TB0TB0TBTB" localSheetId="12">#REF!</definedName>
    <definedName name="POR4777C114RTM0TB0TB0TB0TB0TBTB" localSheetId="15">#REF!</definedName>
    <definedName name="POR4777C114RTM0TB0TB0TB0TB0TBTB" localSheetId="11">#REF!</definedName>
    <definedName name="POR4777C114RTM0TB0TB0TB0TB0TBTB" localSheetId="14">#REF!</definedName>
    <definedName name="POR4777C114RTM0TB0TB0TB0TB0TBTB" localSheetId="7">#REF!</definedName>
    <definedName name="POR4777C114RTM0TB0TB0TB0TB0TBTB" localSheetId="4">#REF!</definedName>
    <definedName name="POR4777C114RTM0TB0TB0TB0TB0TBTB" localSheetId="6">#REF!</definedName>
    <definedName name="POR4777C114RTM0TB0TB0TB0TB0TBTB" localSheetId="9">#REF!</definedName>
    <definedName name="POR4777C114RTM0TB0TB0TB0TB0TBTB" localSheetId="5">#REF!</definedName>
    <definedName name="POR4777C114RTM0TB0TB0TB0TB0TBTB" localSheetId="8">#REF!</definedName>
    <definedName name="POR4777C114RTM0TB0TB0TB0TB0TBTB" localSheetId="3">#REF!</definedName>
    <definedName name="POR4777C114RTM0TB0TB0TB0TB0TBTB" localSheetId="2">#REF!</definedName>
    <definedName name="POR4777C114RTM0TB0TB0TB0TB0TBTB">#REF!</definedName>
    <definedName name="POR510C138RTSKS15C5LRTMTBTBTBTB" localSheetId="13">#REF!</definedName>
    <definedName name="POR510C138RTSKS15C5LRTMTBTBTBTB" localSheetId="10">#REF!</definedName>
    <definedName name="POR510C138RTSKS15C5LRTMTBTBTBTB" localSheetId="12">#REF!</definedName>
    <definedName name="POR510C138RTSKS15C5LRTMTBTBTBTB" localSheetId="15">#REF!</definedName>
    <definedName name="POR510C138RTSKS15C5LRTMTBTBTBTB" localSheetId="11">#REF!</definedName>
    <definedName name="POR510C138RTSKS15C5LRTMTBTBTBTB" localSheetId="14">#REF!</definedName>
    <definedName name="POR510C138RTSKS15C5LRTMTBTBTBTB" localSheetId="7">#REF!</definedName>
    <definedName name="POR510C138RTSKS15C5LRTMTBTBTBTB" localSheetId="4">#REF!</definedName>
    <definedName name="POR510C138RTSKS15C5LRTMTBTBTBTB" localSheetId="6">#REF!</definedName>
    <definedName name="POR510C138RTSKS15C5LRTMTBTBTBTB" localSheetId="9">#REF!</definedName>
    <definedName name="POR510C138RTSKS15C5LRTMTBTBTBTB" localSheetId="5">#REF!</definedName>
    <definedName name="POR510C138RTSKS15C5LRTMTBTBTBTB" localSheetId="8">#REF!</definedName>
    <definedName name="POR510C138RTSKS15C5LRTMTBTBTBTB" localSheetId="3">#REF!</definedName>
    <definedName name="POR510C138RTSKS15C5LRTMTBTBTBTB" localSheetId="2">#REF!</definedName>
    <definedName name="POR510C138RTSKS15C5LRTMTBTBTBTB">#REF!</definedName>
    <definedName name="POR5586C114RTM0TB0TB0TB0TB0TBTB" localSheetId="13">#REF!</definedName>
    <definedName name="POR5586C114RTM0TB0TB0TB0TB0TBTB" localSheetId="10">#REF!</definedName>
    <definedName name="POR5586C114RTM0TB0TB0TB0TB0TBTB" localSheetId="12">#REF!</definedName>
    <definedName name="POR5586C114RTM0TB0TB0TB0TB0TBTB" localSheetId="15">#REF!</definedName>
    <definedName name="POR5586C114RTM0TB0TB0TB0TB0TBTB" localSheetId="11">#REF!</definedName>
    <definedName name="POR5586C114RTM0TB0TB0TB0TB0TBTB" localSheetId="14">#REF!</definedName>
    <definedName name="POR5586C114RTM0TB0TB0TB0TB0TBTB" localSheetId="7">#REF!</definedName>
    <definedName name="POR5586C114RTM0TB0TB0TB0TB0TBTB" localSheetId="4">#REF!</definedName>
    <definedName name="POR5586C114RTM0TB0TB0TB0TB0TBTB" localSheetId="6">#REF!</definedName>
    <definedName name="POR5586C114RTM0TB0TB0TB0TB0TBTB" localSheetId="9">#REF!</definedName>
    <definedName name="POR5586C114RTM0TB0TB0TB0TB0TBTB" localSheetId="5">#REF!</definedName>
    <definedName name="POR5586C114RTM0TB0TB0TB0TB0TBTB" localSheetId="8">#REF!</definedName>
    <definedName name="POR5586C114RTM0TB0TB0TB0TB0TBTB" localSheetId="3">#REF!</definedName>
    <definedName name="POR5586C114RTM0TB0TB0TB0TB0TBTB" localSheetId="2">#REF!</definedName>
    <definedName name="POR5586C114RTM0TB0TB0TB0TB0TBTB">#REF!</definedName>
    <definedName name="POR78106C114RTM0TB0TB0TB0TB0TBT" localSheetId="13">#REF!</definedName>
    <definedName name="POR78106C114RTM0TB0TB0TB0TB0TBT" localSheetId="10">#REF!</definedName>
    <definedName name="POR78106C114RTM0TB0TB0TB0TB0TBT" localSheetId="12">#REF!</definedName>
    <definedName name="POR78106C114RTM0TB0TB0TB0TB0TBT" localSheetId="15">#REF!</definedName>
    <definedName name="POR78106C114RTM0TB0TB0TB0TB0TBT" localSheetId="11">#REF!</definedName>
    <definedName name="POR78106C114RTM0TB0TB0TB0TB0TBT" localSheetId="14">#REF!</definedName>
    <definedName name="POR78106C114RTM0TB0TB0TB0TB0TBT" localSheetId="7">#REF!</definedName>
    <definedName name="POR78106C114RTM0TB0TB0TB0TB0TBT" localSheetId="4">#REF!</definedName>
    <definedName name="POR78106C114RTM0TB0TB0TB0TB0TBT" localSheetId="6">#REF!</definedName>
    <definedName name="POR78106C114RTM0TB0TB0TB0TB0TBT" localSheetId="9">#REF!</definedName>
    <definedName name="POR78106C114RTM0TB0TB0TB0TB0TBT" localSheetId="5">#REF!</definedName>
    <definedName name="POR78106C114RTM0TB0TB0TB0TB0TBT" localSheetId="8">#REF!</definedName>
    <definedName name="POR78106C114RTM0TB0TB0TB0TB0TBT" localSheetId="3">#REF!</definedName>
    <definedName name="POR78106C114RTM0TB0TB0TB0TB0TBT" localSheetId="2">#REF!</definedName>
    <definedName name="POR78106C114RTM0TB0TB0TB0TB0TBT">#REF!</definedName>
    <definedName name="POR86116C114RTM0TB0TB0TB0TB0TBT" localSheetId="13">#REF!</definedName>
    <definedName name="POR86116C114RTM0TB0TB0TB0TB0TBT" localSheetId="10">#REF!</definedName>
    <definedName name="POR86116C114RTM0TB0TB0TB0TB0TBT" localSheetId="12">#REF!</definedName>
    <definedName name="POR86116C114RTM0TB0TB0TB0TB0TBT" localSheetId="15">#REF!</definedName>
    <definedName name="POR86116C114RTM0TB0TB0TB0TB0TBT" localSheetId="11">#REF!</definedName>
    <definedName name="POR86116C114RTM0TB0TB0TB0TB0TBT" localSheetId="14">#REF!</definedName>
    <definedName name="POR86116C114RTM0TB0TB0TB0TB0TBT" localSheetId="7">#REF!</definedName>
    <definedName name="POR86116C114RTM0TB0TB0TB0TB0TBT" localSheetId="4">#REF!</definedName>
    <definedName name="POR86116C114RTM0TB0TB0TB0TB0TBT" localSheetId="6">#REF!</definedName>
    <definedName name="POR86116C114RTM0TB0TB0TB0TB0TBT" localSheetId="9">#REF!</definedName>
    <definedName name="POR86116C114RTM0TB0TB0TB0TB0TBT" localSheetId="5">#REF!</definedName>
    <definedName name="POR86116C114RTM0TB0TB0TB0TB0TBT" localSheetId="8">#REF!</definedName>
    <definedName name="POR86116C114RTM0TB0TB0TB0TB0TBT" localSheetId="3">#REF!</definedName>
    <definedName name="POR86116C114RTM0TB0TB0TB0TB0TBT" localSheetId="2">#REF!</definedName>
    <definedName name="POR86116C114RTM0TB0TB0TB0TB0TBT">#REF!</definedName>
    <definedName name="PP" localSheetId="13">#REF!</definedName>
    <definedName name="PP" localSheetId="10">#REF!</definedName>
    <definedName name="PP" localSheetId="12">#REF!</definedName>
    <definedName name="PP" localSheetId="15">#REF!</definedName>
    <definedName name="PP" localSheetId="11">#REF!</definedName>
    <definedName name="PP" localSheetId="14">#REF!</definedName>
    <definedName name="PP" localSheetId="7">#REF!</definedName>
    <definedName name="PP" localSheetId="4">#REF!</definedName>
    <definedName name="PP" localSheetId="6">#REF!</definedName>
    <definedName name="PP" localSheetId="9">#REF!</definedName>
    <definedName name="PP" localSheetId="5">#REF!</definedName>
    <definedName name="PP" localSheetId="8">#REF!</definedName>
    <definedName name="PP" localSheetId="3">#REF!</definedName>
    <definedName name="PP" localSheetId="2">#REF!</definedName>
    <definedName name="PP">#REF!</definedName>
    <definedName name="PPB" localSheetId="13">#REF!</definedName>
    <definedName name="PPB" localSheetId="10">#REF!</definedName>
    <definedName name="PPB" localSheetId="12">#REF!</definedName>
    <definedName name="PPB" localSheetId="15">#REF!</definedName>
    <definedName name="PPB" localSheetId="11">#REF!</definedName>
    <definedName name="PPB" localSheetId="14">#REF!</definedName>
    <definedName name="PPB" localSheetId="7">#REF!</definedName>
    <definedName name="PPB" localSheetId="4">#REF!</definedName>
    <definedName name="PPB" localSheetId="6">#REF!</definedName>
    <definedName name="PPB" localSheetId="9">#REF!</definedName>
    <definedName name="PPB" localSheetId="5">#REF!</definedName>
    <definedName name="PPB" localSheetId="8">#REF!</definedName>
    <definedName name="PPB" localSheetId="3">#REF!</definedName>
    <definedName name="PPB" localSheetId="2">#REF!</definedName>
    <definedName name="PPB">#REF!</definedName>
    <definedName name="PPK" localSheetId="13" hidden="1">{#N/A,#N/A,FALSE,"96 3월물량표";#N/A,#N/A,FALSE,"96 4월물량표";#N/A,#N/A,FALSE,"96 5월물량표"}</definedName>
    <definedName name="PPK" localSheetId="10" hidden="1">{#N/A,#N/A,FALSE,"96 3월물량표";#N/A,#N/A,FALSE,"96 4월물량표";#N/A,#N/A,FALSE,"96 5월물량표"}</definedName>
    <definedName name="PPK" localSheetId="12" hidden="1">{#N/A,#N/A,FALSE,"96 3월물량표";#N/A,#N/A,FALSE,"96 4월물량표";#N/A,#N/A,FALSE,"96 5월물량표"}</definedName>
    <definedName name="PPK" localSheetId="15" hidden="1">{#N/A,#N/A,FALSE,"96 3월물량표";#N/A,#N/A,FALSE,"96 4월물량표";#N/A,#N/A,FALSE,"96 5월물량표"}</definedName>
    <definedName name="PPK" localSheetId="11" hidden="1">{#N/A,#N/A,FALSE,"96 3월물량표";#N/A,#N/A,FALSE,"96 4월물량표";#N/A,#N/A,FALSE,"96 5월물량표"}</definedName>
    <definedName name="PPK" localSheetId="14" hidden="1">{#N/A,#N/A,FALSE,"96 3월물량표";#N/A,#N/A,FALSE,"96 4월물량표";#N/A,#N/A,FALSE,"96 5월물량표"}</definedName>
    <definedName name="PPK" localSheetId="7" hidden="1">{#N/A,#N/A,FALSE,"96 3월물량표";#N/A,#N/A,FALSE,"96 4월물량표";#N/A,#N/A,FALSE,"96 5월물량표"}</definedName>
    <definedName name="PPK" localSheetId="4" hidden="1">{#N/A,#N/A,FALSE,"96 3월물량표";#N/A,#N/A,FALSE,"96 4월물량표";#N/A,#N/A,FALSE,"96 5월물량표"}</definedName>
    <definedName name="PPK" localSheetId="6" hidden="1">{#N/A,#N/A,FALSE,"96 3월물량표";#N/A,#N/A,FALSE,"96 4월물량표";#N/A,#N/A,FALSE,"96 5월물량표"}</definedName>
    <definedName name="PPK" localSheetId="9" hidden="1">{#N/A,#N/A,FALSE,"96 3월물량표";#N/A,#N/A,FALSE,"96 4월물량표";#N/A,#N/A,FALSE,"96 5월물량표"}</definedName>
    <definedName name="PPK" localSheetId="5" hidden="1">{#N/A,#N/A,FALSE,"96 3월물량표";#N/A,#N/A,FALSE,"96 4월물량표";#N/A,#N/A,FALSE,"96 5월물량표"}</definedName>
    <definedName name="PPK" localSheetId="8" hidden="1">{#N/A,#N/A,FALSE,"96 3월물량표";#N/A,#N/A,FALSE,"96 4월물량표";#N/A,#N/A,FALSE,"96 5월물량표"}</definedName>
    <definedName name="PPK" localSheetId="3"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13">#REF!</definedName>
    <definedName name="PPP" localSheetId="10">#REF!</definedName>
    <definedName name="PPP" localSheetId="12">#REF!</definedName>
    <definedName name="PPP" localSheetId="15">#REF!</definedName>
    <definedName name="PPP" localSheetId="11">#REF!</definedName>
    <definedName name="PPP" localSheetId="14">#REF!</definedName>
    <definedName name="PPP" localSheetId="7">#REF!</definedName>
    <definedName name="PPP" localSheetId="4">#REF!</definedName>
    <definedName name="PPP" localSheetId="6">#REF!</definedName>
    <definedName name="PPP" localSheetId="9">#REF!</definedName>
    <definedName name="PPP" localSheetId="5">#REF!</definedName>
    <definedName name="PPP" localSheetId="8">#REF!</definedName>
    <definedName name="PPP">#REF!</definedName>
    <definedName name="PPPP" localSheetId="13" hidden="1">{#N/A,#N/A,TRUE,"일정"}</definedName>
    <definedName name="PPPP" localSheetId="10" hidden="1">{#N/A,#N/A,TRUE,"일정"}</definedName>
    <definedName name="PPPP" localSheetId="12" hidden="1">{#N/A,#N/A,TRUE,"일정"}</definedName>
    <definedName name="PPPP" localSheetId="15" hidden="1">{#N/A,#N/A,TRUE,"일정"}</definedName>
    <definedName name="PPPP" localSheetId="11" hidden="1">{#N/A,#N/A,TRUE,"일정"}</definedName>
    <definedName name="PPPP" localSheetId="14" hidden="1">{#N/A,#N/A,TRUE,"일정"}</definedName>
    <definedName name="PPPP" localSheetId="7" hidden="1">{#N/A,#N/A,TRUE,"일정"}</definedName>
    <definedName name="PPPP" localSheetId="4" hidden="1">{#N/A,#N/A,TRUE,"일정"}</definedName>
    <definedName name="PPPP" localSheetId="6" hidden="1">{#N/A,#N/A,TRUE,"일정"}</definedName>
    <definedName name="PPPP" localSheetId="9" hidden="1">{#N/A,#N/A,TRUE,"일정"}</definedName>
    <definedName name="PPPP" localSheetId="5" hidden="1">{#N/A,#N/A,TRUE,"일정"}</definedName>
    <definedName name="PPPP" localSheetId="8" hidden="1">{#N/A,#N/A,TRUE,"일정"}</definedName>
    <definedName name="PPPP" localSheetId="3" hidden="1">{#N/A,#N/A,TRUE,"일정"}</definedName>
    <definedName name="PPPP" localSheetId="2" hidden="1">{#N/A,#N/A,TRUE,"일정"}</definedName>
    <definedName name="PPPP" localSheetId="1" hidden="1">{#N/A,#N/A,TRUE,"일정"}</definedName>
    <definedName name="PPPP" hidden="1">{#N/A,#N/A,TRUE,"일정"}</definedName>
    <definedName name="PPPPPP" localSheetId="13" hidden="1">{#N/A,#N/A,FALSE,"인원";#N/A,#N/A,FALSE,"비용2";#N/A,#N/A,FALSE,"비용1";#N/A,#N/A,FALSE,"비용";#N/A,#N/A,FALSE,"보증2";#N/A,#N/A,FALSE,"보증1";#N/A,#N/A,FALSE,"보증";#N/A,#N/A,FALSE,"손익1";#N/A,#N/A,FALSE,"손익";#N/A,#N/A,FALSE,"부서별매출";#N/A,#N/A,FALSE,"매출"}</definedName>
    <definedName name="PPPPPP" localSheetId="10" hidden="1">{#N/A,#N/A,FALSE,"인원";#N/A,#N/A,FALSE,"비용2";#N/A,#N/A,FALSE,"비용1";#N/A,#N/A,FALSE,"비용";#N/A,#N/A,FALSE,"보증2";#N/A,#N/A,FALSE,"보증1";#N/A,#N/A,FALSE,"보증";#N/A,#N/A,FALSE,"손익1";#N/A,#N/A,FALSE,"손익";#N/A,#N/A,FALSE,"부서별매출";#N/A,#N/A,FALSE,"매출"}</definedName>
    <definedName name="PPPPPP" localSheetId="12" hidden="1">{#N/A,#N/A,FALSE,"인원";#N/A,#N/A,FALSE,"비용2";#N/A,#N/A,FALSE,"비용1";#N/A,#N/A,FALSE,"비용";#N/A,#N/A,FALSE,"보증2";#N/A,#N/A,FALSE,"보증1";#N/A,#N/A,FALSE,"보증";#N/A,#N/A,FALSE,"손익1";#N/A,#N/A,FALSE,"손익";#N/A,#N/A,FALSE,"부서별매출";#N/A,#N/A,FALSE,"매출"}</definedName>
    <definedName name="PPPPPP" localSheetId="15" hidden="1">{#N/A,#N/A,FALSE,"인원";#N/A,#N/A,FALSE,"비용2";#N/A,#N/A,FALSE,"비용1";#N/A,#N/A,FALSE,"비용";#N/A,#N/A,FALSE,"보증2";#N/A,#N/A,FALSE,"보증1";#N/A,#N/A,FALSE,"보증";#N/A,#N/A,FALSE,"손익1";#N/A,#N/A,FALSE,"손익";#N/A,#N/A,FALSE,"부서별매출";#N/A,#N/A,FALSE,"매출"}</definedName>
    <definedName name="PPPPPP" localSheetId="11" hidden="1">{#N/A,#N/A,FALSE,"인원";#N/A,#N/A,FALSE,"비용2";#N/A,#N/A,FALSE,"비용1";#N/A,#N/A,FALSE,"비용";#N/A,#N/A,FALSE,"보증2";#N/A,#N/A,FALSE,"보증1";#N/A,#N/A,FALSE,"보증";#N/A,#N/A,FALSE,"손익1";#N/A,#N/A,FALSE,"손익";#N/A,#N/A,FALSE,"부서별매출";#N/A,#N/A,FALSE,"매출"}</definedName>
    <definedName name="PPPPPP" localSheetId="14" hidden="1">{#N/A,#N/A,FALSE,"인원";#N/A,#N/A,FALSE,"비용2";#N/A,#N/A,FALSE,"비용1";#N/A,#N/A,FALSE,"비용";#N/A,#N/A,FALSE,"보증2";#N/A,#N/A,FALSE,"보증1";#N/A,#N/A,FALSE,"보증";#N/A,#N/A,FALSE,"손익1";#N/A,#N/A,FALSE,"손익";#N/A,#N/A,FALSE,"부서별매출";#N/A,#N/A,FALSE,"매출"}</definedName>
    <definedName name="PPPPPP" localSheetId="7" hidden="1">{#N/A,#N/A,FALSE,"인원";#N/A,#N/A,FALSE,"비용2";#N/A,#N/A,FALSE,"비용1";#N/A,#N/A,FALSE,"비용";#N/A,#N/A,FALSE,"보증2";#N/A,#N/A,FALSE,"보증1";#N/A,#N/A,FALSE,"보증";#N/A,#N/A,FALSE,"손익1";#N/A,#N/A,FALSE,"손익";#N/A,#N/A,FALSE,"부서별매출";#N/A,#N/A,FALSE,"매출"}</definedName>
    <definedName name="PPPPPP" localSheetId="4" hidden="1">{#N/A,#N/A,FALSE,"인원";#N/A,#N/A,FALSE,"비용2";#N/A,#N/A,FALSE,"비용1";#N/A,#N/A,FALSE,"비용";#N/A,#N/A,FALSE,"보증2";#N/A,#N/A,FALSE,"보증1";#N/A,#N/A,FALSE,"보증";#N/A,#N/A,FALSE,"손익1";#N/A,#N/A,FALSE,"손익";#N/A,#N/A,FALSE,"부서별매출";#N/A,#N/A,FALSE,"매출"}</definedName>
    <definedName name="PPPPPP" localSheetId="6" hidden="1">{#N/A,#N/A,FALSE,"인원";#N/A,#N/A,FALSE,"비용2";#N/A,#N/A,FALSE,"비용1";#N/A,#N/A,FALSE,"비용";#N/A,#N/A,FALSE,"보증2";#N/A,#N/A,FALSE,"보증1";#N/A,#N/A,FALSE,"보증";#N/A,#N/A,FALSE,"손익1";#N/A,#N/A,FALSE,"손익";#N/A,#N/A,FALSE,"부서별매출";#N/A,#N/A,FALSE,"매출"}</definedName>
    <definedName name="PPPPPP" localSheetId="9" hidden="1">{#N/A,#N/A,FALSE,"인원";#N/A,#N/A,FALSE,"비용2";#N/A,#N/A,FALSE,"비용1";#N/A,#N/A,FALSE,"비용";#N/A,#N/A,FALSE,"보증2";#N/A,#N/A,FALSE,"보증1";#N/A,#N/A,FALSE,"보증";#N/A,#N/A,FALSE,"손익1";#N/A,#N/A,FALSE,"손익";#N/A,#N/A,FALSE,"부서별매출";#N/A,#N/A,FALSE,"매출"}</definedName>
    <definedName name="PPPPPP" localSheetId="5" hidden="1">{#N/A,#N/A,FALSE,"인원";#N/A,#N/A,FALSE,"비용2";#N/A,#N/A,FALSE,"비용1";#N/A,#N/A,FALSE,"비용";#N/A,#N/A,FALSE,"보증2";#N/A,#N/A,FALSE,"보증1";#N/A,#N/A,FALSE,"보증";#N/A,#N/A,FALSE,"손익1";#N/A,#N/A,FALSE,"손익";#N/A,#N/A,FALSE,"부서별매출";#N/A,#N/A,FALSE,"매출"}</definedName>
    <definedName name="PPPPPP" localSheetId="8" hidden="1">{#N/A,#N/A,FALSE,"인원";#N/A,#N/A,FALSE,"비용2";#N/A,#N/A,FALSE,"비용1";#N/A,#N/A,FALSE,"비용";#N/A,#N/A,FALSE,"보증2";#N/A,#N/A,FALSE,"보증1";#N/A,#N/A,FALSE,"보증";#N/A,#N/A,FALSE,"손익1";#N/A,#N/A,FALSE,"손익";#N/A,#N/A,FALSE,"부서별매출";#N/A,#N/A,FALSE,"매출"}</definedName>
    <definedName name="PPPPPP" localSheetId="3" hidden="1">{#N/A,#N/A,FALSE,"인원";#N/A,#N/A,FALSE,"비용2";#N/A,#N/A,FALSE,"비용1";#N/A,#N/A,FALSE,"비용";#N/A,#N/A,FALSE,"보증2";#N/A,#N/A,FALSE,"보증1";#N/A,#N/A,FALSE,"보증";#N/A,#N/A,FALSE,"손익1";#N/A,#N/A,FALSE,"손익";#N/A,#N/A,FALSE,"부서별매출";#N/A,#N/A,FALSE,"매출"}</definedName>
    <definedName name="PPPPPP" localSheetId="2" hidden="1">{#N/A,#N/A,FALSE,"인원";#N/A,#N/A,FALSE,"비용2";#N/A,#N/A,FALSE,"비용1";#N/A,#N/A,FALSE,"비용";#N/A,#N/A,FALSE,"보증2";#N/A,#N/A,FALSE,"보증1";#N/A,#N/A,FALSE,"보증";#N/A,#N/A,FALSE,"손익1";#N/A,#N/A,FALSE,"손익";#N/A,#N/A,FALSE,"부서별매출";#N/A,#N/A,FALSE,"매출"}</definedName>
    <definedName name="PPPPPP" localSheetId="1" hidden="1">{#N/A,#N/A,FALSE,"인원";#N/A,#N/A,FALSE,"비용2";#N/A,#N/A,FALSE,"비용1";#N/A,#N/A,FALSE,"비용";#N/A,#N/A,FALSE,"보증2";#N/A,#N/A,FALSE,"보증1";#N/A,#N/A,FALSE,"보증";#N/A,#N/A,FALSE,"손익1";#N/A,#N/A,FALSE,"손익";#N/A,#N/A,FALSE,"부서별매출";#N/A,#N/A,FALSE,"매출"}</definedName>
    <definedName name="PPPPPP" hidden="1">{#N/A,#N/A,FALSE,"인원";#N/A,#N/A,FALSE,"비용2";#N/A,#N/A,FALSE,"비용1";#N/A,#N/A,FALSE,"비용";#N/A,#N/A,FALSE,"보증2";#N/A,#N/A,FALSE,"보증1";#N/A,#N/A,FALSE,"보증";#N/A,#N/A,FALSE,"손익1";#N/A,#N/A,FALSE,"손익";#N/A,#N/A,FALSE,"부서별매출";#N/A,#N/A,FALSE,"매출"}</definedName>
    <definedName name="PPPPPPPP">#N/A</definedName>
    <definedName name="PRC" localSheetId="13">#REF!</definedName>
    <definedName name="PRC" localSheetId="10">#REF!</definedName>
    <definedName name="PRC" localSheetId="12">#REF!</definedName>
    <definedName name="PRC" localSheetId="15">#REF!</definedName>
    <definedName name="PRC" localSheetId="11">#REF!</definedName>
    <definedName name="PRC" localSheetId="14">#REF!</definedName>
    <definedName name="PRC" localSheetId="7">#REF!</definedName>
    <definedName name="PRC" localSheetId="4">#REF!</definedName>
    <definedName name="PRC" localSheetId="6">#REF!</definedName>
    <definedName name="PRC" localSheetId="9">#REF!</definedName>
    <definedName name="PRC" localSheetId="5">#REF!</definedName>
    <definedName name="PRC" localSheetId="8">#REF!</definedName>
    <definedName name="PRC">#REF!</definedName>
    <definedName name="PREQ_PH002">#N/A</definedName>
    <definedName name="PRESS" localSheetId="13">#REF!</definedName>
    <definedName name="PRESS" localSheetId="10">#REF!</definedName>
    <definedName name="PRESS" localSheetId="12">#REF!</definedName>
    <definedName name="PRESS" localSheetId="15">#REF!</definedName>
    <definedName name="PRESS" localSheetId="11">#REF!</definedName>
    <definedName name="PRESS" localSheetId="14">#REF!</definedName>
    <definedName name="PRESS" localSheetId="7">#REF!</definedName>
    <definedName name="PRESS" localSheetId="4">#REF!</definedName>
    <definedName name="PRESS" localSheetId="6">#REF!</definedName>
    <definedName name="PRESS" localSheetId="9">#REF!</definedName>
    <definedName name="PRESS" localSheetId="5">#REF!</definedName>
    <definedName name="PRESS" localSheetId="8">#REF!</definedName>
    <definedName name="PRESS">#REF!</definedName>
    <definedName name="PRICE">NA()</definedName>
    <definedName name="PRICE1" localSheetId="3">#REF!</definedName>
    <definedName name="PRICE1" localSheetId="2">#REF!</definedName>
    <definedName name="PRICE1">#REF!</definedName>
    <definedName name="price90" localSheetId="13">[0]!_a1O</definedName>
    <definedName name="price90" localSheetId="10">[0]!_a1O</definedName>
    <definedName name="price90" localSheetId="12">[0]!_a1O</definedName>
    <definedName name="price90" localSheetId="15">[0]!_a1O</definedName>
    <definedName name="price90" localSheetId="11">[0]!_a1O</definedName>
    <definedName name="price90" localSheetId="14">[0]!_a1O</definedName>
    <definedName name="price90" localSheetId="7">[0]!_a1O</definedName>
    <definedName name="price90" localSheetId="4">[0]!_a1O</definedName>
    <definedName name="price90" localSheetId="6">[0]!_a1O</definedName>
    <definedName name="price90" localSheetId="9">[0]!_a1O</definedName>
    <definedName name="price90" localSheetId="5">[0]!_a1O</definedName>
    <definedName name="price90" localSheetId="8">[0]!_a1O</definedName>
    <definedName name="price90" localSheetId="3">[0]!_a1O</definedName>
    <definedName name="price90" localSheetId="2">[0]!_a1O</definedName>
    <definedName name="price90" localSheetId="1">[0]!_a1O</definedName>
    <definedName name="price90">[0]!_a1O</definedName>
    <definedName name="_xlnm.Print_Area" localSheetId="13">'2025-사업계획-MC'!$B$43:$AL$83</definedName>
    <definedName name="_xlnm.Print_Area" localSheetId="10">'2025-사업계획-PL'!$B$62:$AN$121</definedName>
    <definedName name="_xlnm.Print_Area" localSheetId="12">'2025-실적 PL'!$B$62:$AN$121</definedName>
    <definedName name="_xlnm.Print_Area" localSheetId="15">'2025-실적-MC'!$B$43:$AL$83</definedName>
    <definedName name="_xlnm.Print_Area" localSheetId="11">'2025-운영계획 PL'!$B$62:$AN$121</definedName>
    <definedName name="_xlnm.Print_Area" localSheetId="14">'2025-운영계획-MC'!$B$43:$AL$83</definedName>
    <definedName name="_xlnm.Print_Area" localSheetId="7">'2026-사업계획-MC'!$B$43:$AQ$83</definedName>
    <definedName name="_xlnm.Print_Area" localSheetId="4">'2026-사업계획-PL'!$B$62:$AS$121</definedName>
    <definedName name="_xlnm.Print_Area" localSheetId="6">'2026-실적 PL'!$B$62:$AS$121</definedName>
    <definedName name="_xlnm.Print_Area" localSheetId="9">'2026-실적-MC'!$B$43:$AQ$83</definedName>
    <definedName name="_xlnm.Print_Area" localSheetId="5">'2026-운영계획 PL'!$B$62:$AS$121</definedName>
    <definedName name="_xlnm.Print_Area" localSheetId="8">'2026-운영계획-MC'!$B$43:$AQ$83</definedName>
    <definedName name="_xlnm.Print_Area" localSheetId="3">'실적-MC 2026'!$B$43:$N$83</definedName>
    <definedName name="_xlnm.Print_Area" localSheetId="2">'실적-PL 2026'!$B$62:$N$121</definedName>
    <definedName name="_xlnm.Print_Area">#REF!</definedName>
    <definedName name="Print_Area_MI">#REF!</definedName>
    <definedName name="PRINT_AREA_MI1">#REF!</definedName>
    <definedName name="print_table" localSheetId="13">#REF!</definedName>
    <definedName name="print_table" localSheetId="10">#REF!</definedName>
    <definedName name="print_table" localSheetId="12">#REF!</definedName>
    <definedName name="print_table" localSheetId="15">#REF!</definedName>
    <definedName name="print_table" localSheetId="11">#REF!</definedName>
    <definedName name="print_table" localSheetId="14">#REF!</definedName>
    <definedName name="print_table" localSheetId="7">#REF!</definedName>
    <definedName name="print_table" localSheetId="4">#REF!</definedName>
    <definedName name="print_table" localSheetId="6">#REF!</definedName>
    <definedName name="print_table" localSheetId="9">#REF!</definedName>
    <definedName name="print_table" localSheetId="5">#REF!</definedName>
    <definedName name="print_table" localSheetId="8">#REF!</definedName>
    <definedName name="print_table" localSheetId="3">#REF!</definedName>
    <definedName name="print_table" localSheetId="2">#REF!</definedName>
    <definedName name="print_table">#REF!</definedName>
    <definedName name="_xlnm.Print_Titles">#N/A</definedName>
    <definedName name="PRINT_TITLES_MI">#N/A</definedName>
    <definedName name="PRINTA" localSheetId="3">#REF!</definedName>
    <definedName name="PRINTA" localSheetId="2">#REF!</definedName>
    <definedName name="PRINTA">#REF!</definedName>
    <definedName name="PRINTB">#REF!</definedName>
    <definedName name="PRINTC">#REF!</definedName>
    <definedName name="prjName">#REF!</definedName>
    <definedName name="prjNo">#REF!</definedName>
    <definedName name="PROJECT명">#N/A</definedName>
    <definedName name="PROPOSAL" localSheetId="3">#REF!</definedName>
    <definedName name="PROPOSAL" localSheetId="2">#REF!</definedName>
    <definedName name="PROPOSAL">#REF!</definedName>
    <definedName name="PROTO">#N/A</definedName>
    <definedName name="PROTO1">#N/A</definedName>
    <definedName name="PS" localSheetId="13">#REF!</definedName>
    <definedName name="PS" localSheetId="10">#REF!</definedName>
    <definedName name="PS" localSheetId="12">#REF!</definedName>
    <definedName name="PS" localSheetId="15">#REF!</definedName>
    <definedName name="PS" localSheetId="11">#REF!</definedName>
    <definedName name="PS" localSheetId="14">#REF!</definedName>
    <definedName name="PS" localSheetId="7">#REF!</definedName>
    <definedName name="PS" localSheetId="4">#REF!</definedName>
    <definedName name="PS" localSheetId="6">#REF!</definedName>
    <definedName name="PS" localSheetId="9">#REF!</definedName>
    <definedName name="PS" localSheetId="5">#REF!</definedName>
    <definedName name="PS" localSheetId="8">#REF!</definedName>
    <definedName name="PS" localSheetId="3">#REF!</definedName>
    <definedName name="PS" localSheetId="2">#REF!</definedName>
    <definedName name="PS">#REF!</definedName>
    <definedName name="PSAYAN">NA()</definedName>
    <definedName name="PSKS13C4LRTOR4C53R53C61RTRT">#N/A</definedName>
    <definedName name="PSKS13C5LRTOR04C1R23C7RTMTBTBTB" localSheetId="3">#REF!</definedName>
    <definedName name="PSKS13C5LRTOR04C1R23C7RTMTBTBTB" localSheetId="2">#REF!</definedName>
    <definedName name="PSKS13C5LRTOR04C1R23C7RTMTBTBTB">#REF!</definedName>
    <definedName name="PSKS13C6LRTOR4C1R23C7RTMTBTBTBT">#REF!</definedName>
    <definedName name="PSKS15C5LRTOR5C42R55C53RTMTBTBT">#N/A</definedName>
    <definedName name="PSKS15C5LRTOR6C55R12C58RTmTBTBT">#N/A</definedName>
    <definedName name="PSKS15C6LRTOR6C1R20C15RTmTBTBTB">#N/A</definedName>
    <definedName name="PSLQ13C6LRTOR4C1R23C7RTMTBTBTBT" localSheetId="3">#REF!</definedName>
    <definedName name="PSLQ13C6LRTOR4C1R23C7RTMTBTBTBT" localSheetId="2">#REF!</definedName>
    <definedName name="PSLQ13C6LRTOR4C1R23C7RTMTBTBTBT">#REF!</definedName>
    <definedName name="PSMPLQ12C4LRTOR339C224RTMTBTBTB">#REF!</definedName>
    <definedName name="PSOEMC">#N/A</definedName>
    <definedName name="PSQKS13C6LRTOR4C1R23C7RTMTBTBTB" localSheetId="3">#REF!</definedName>
    <definedName name="PSQKS13C6LRTOR4C1R23C7RTMTBTBTB" localSheetId="2">#REF!</definedName>
    <definedName name="PSQKS13C6LRTOR4C1R23C7RTMTBTBTB">#REF!</definedName>
    <definedName name="pt" localSheetId="13" hidden="1">{#N/A,#N/A,FALSE,"CCTV"}</definedName>
    <definedName name="pt" localSheetId="10" hidden="1">{#N/A,#N/A,FALSE,"CCTV"}</definedName>
    <definedName name="pt" localSheetId="12" hidden="1">{#N/A,#N/A,FALSE,"CCTV"}</definedName>
    <definedName name="pt" localSheetId="15" hidden="1">{#N/A,#N/A,FALSE,"CCTV"}</definedName>
    <definedName name="pt" localSheetId="11" hidden="1">{#N/A,#N/A,FALSE,"CCTV"}</definedName>
    <definedName name="pt" localSheetId="14" hidden="1">{#N/A,#N/A,FALSE,"CCTV"}</definedName>
    <definedName name="pt" localSheetId="7" hidden="1">{#N/A,#N/A,FALSE,"CCTV"}</definedName>
    <definedName name="pt" localSheetId="4" hidden="1">{#N/A,#N/A,FALSE,"CCTV"}</definedName>
    <definedName name="pt" localSheetId="6" hidden="1">{#N/A,#N/A,FALSE,"CCTV"}</definedName>
    <definedName name="pt" localSheetId="9" hidden="1">{#N/A,#N/A,FALSE,"CCTV"}</definedName>
    <definedName name="pt" localSheetId="5" hidden="1">{#N/A,#N/A,FALSE,"CCTV"}</definedName>
    <definedName name="pt" localSheetId="8" hidden="1">{#N/A,#N/A,FALSE,"CCTV"}</definedName>
    <definedName name="pt" localSheetId="3" hidden="1">{#N/A,#N/A,FALSE,"CCTV"}</definedName>
    <definedName name="pt" localSheetId="2" hidden="1">{#N/A,#N/A,FALSE,"CCTV"}</definedName>
    <definedName name="pt" localSheetId="1" hidden="1">{#N/A,#N/A,FALSE,"CCTV"}</definedName>
    <definedName name="pt" hidden="1">{#N/A,#N/A,FALSE,"CCTV"}</definedName>
    <definedName name="PT_A1" localSheetId="13">#REF!</definedName>
    <definedName name="PT_A1" localSheetId="10">#REF!</definedName>
    <definedName name="PT_A1" localSheetId="12">#REF!</definedName>
    <definedName name="PT_A1" localSheetId="15">#REF!</definedName>
    <definedName name="PT_A1" localSheetId="11">#REF!</definedName>
    <definedName name="PT_A1" localSheetId="14">#REF!</definedName>
    <definedName name="PT_A1" localSheetId="7">#REF!</definedName>
    <definedName name="PT_A1" localSheetId="4">#REF!</definedName>
    <definedName name="PT_A1" localSheetId="6">#REF!</definedName>
    <definedName name="PT_A1" localSheetId="9">#REF!</definedName>
    <definedName name="PT_A1" localSheetId="5">#REF!</definedName>
    <definedName name="PT_A1" localSheetId="8">#REF!</definedName>
    <definedName name="PT_A1">#REF!</definedName>
    <definedName name="PT_Duong" localSheetId="3">#REF!</definedName>
    <definedName name="PT_Duong" localSheetId="2">#REF!</definedName>
    <definedName name="PT_Duong">#REF!</definedName>
    <definedName name="ptdg">#REF!</definedName>
    <definedName name="PTDG_cau">#REF!</definedName>
    <definedName name="ptdg_cong">#REF!</definedName>
    <definedName name="PTDG_DCV">#REF!</definedName>
    <definedName name="ptdg_duong">#REF!</definedName>
    <definedName name="ptdg_ke">#REF!</definedName>
    <definedName name="ptdm1" localSheetId="13" hidden="1">{#N/A,#N/A,FALSE,"CCTV"}</definedName>
    <definedName name="ptdm1" localSheetId="10" hidden="1">{#N/A,#N/A,FALSE,"CCTV"}</definedName>
    <definedName name="ptdm1" localSheetId="12" hidden="1">{#N/A,#N/A,FALSE,"CCTV"}</definedName>
    <definedName name="ptdm1" localSheetId="15" hidden="1">{#N/A,#N/A,FALSE,"CCTV"}</definedName>
    <definedName name="ptdm1" localSheetId="11" hidden="1">{#N/A,#N/A,FALSE,"CCTV"}</definedName>
    <definedName name="ptdm1" localSheetId="14" hidden="1">{#N/A,#N/A,FALSE,"CCTV"}</definedName>
    <definedName name="ptdm1" localSheetId="7" hidden="1">{#N/A,#N/A,FALSE,"CCTV"}</definedName>
    <definedName name="ptdm1" localSheetId="4" hidden="1">{#N/A,#N/A,FALSE,"CCTV"}</definedName>
    <definedName name="ptdm1" localSheetId="6" hidden="1">{#N/A,#N/A,FALSE,"CCTV"}</definedName>
    <definedName name="ptdm1" localSheetId="9" hidden="1">{#N/A,#N/A,FALSE,"CCTV"}</definedName>
    <definedName name="ptdm1" localSheetId="5" hidden="1">{#N/A,#N/A,FALSE,"CCTV"}</definedName>
    <definedName name="ptdm1" localSheetId="8" hidden="1">{#N/A,#N/A,FALSE,"CCTV"}</definedName>
    <definedName name="ptdm1" localSheetId="3" hidden="1">{#N/A,#N/A,FALSE,"CCTV"}</definedName>
    <definedName name="ptdm1" localSheetId="2" hidden="1">{#N/A,#N/A,FALSE,"CCTV"}</definedName>
    <definedName name="ptdm1" localSheetId="1" hidden="1">{#N/A,#N/A,FALSE,"CCTV"}</definedName>
    <definedName name="ptdm1" hidden="1">{#N/A,#N/A,FALSE,"CCTV"}</definedName>
    <definedName name="PTN">#REF!</definedName>
    <definedName name="Pu">#REF!</definedName>
    <definedName name="pvd">#REF!</definedName>
    <definedName name="pw">#REF!</definedName>
    <definedName name="P행">#REF!</definedName>
    <definedName name="Q">#REF!</definedName>
    <definedName name="Q2777x2c">#REF!</definedName>
    <definedName name="Qc">#REF!</definedName>
    <definedName name="QDS">#N/A</definedName>
    <definedName name="QE" localSheetId="13" hidden="1">{#N/A,#N/A,FALSE,"초도품";#N/A,#N/A,FALSE,"초도품 (2)";#N/A,#N/A,FALSE,"초도품 (3)";#N/A,#N/A,FALSE,"초도품 (4)";#N/A,#N/A,FALSE,"초도품 (5)";#N/A,#N/A,FALSE,"초도품 (6)"}</definedName>
    <definedName name="QE" localSheetId="10" hidden="1">{#N/A,#N/A,FALSE,"초도품";#N/A,#N/A,FALSE,"초도품 (2)";#N/A,#N/A,FALSE,"초도품 (3)";#N/A,#N/A,FALSE,"초도품 (4)";#N/A,#N/A,FALSE,"초도품 (5)";#N/A,#N/A,FALSE,"초도품 (6)"}</definedName>
    <definedName name="QE" localSheetId="12" hidden="1">{#N/A,#N/A,FALSE,"초도품";#N/A,#N/A,FALSE,"초도품 (2)";#N/A,#N/A,FALSE,"초도품 (3)";#N/A,#N/A,FALSE,"초도품 (4)";#N/A,#N/A,FALSE,"초도품 (5)";#N/A,#N/A,FALSE,"초도품 (6)"}</definedName>
    <definedName name="QE" localSheetId="15" hidden="1">{#N/A,#N/A,FALSE,"초도품";#N/A,#N/A,FALSE,"초도품 (2)";#N/A,#N/A,FALSE,"초도품 (3)";#N/A,#N/A,FALSE,"초도품 (4)";#N/A,#N/A,FALSE,"초도품 (5)";#N/A,#N/A,FALSE,"초도품 (6)"}</definedName>
    <definedName name="QE" localSheetId="11" hidden="1">{#N/A,#N/A,FALSE,"초도품";#N/A,#N/A,FALSE,"초도품 (2)";#N/A,#N/A,FALSE,"초도품 (3)";#N/A,#N/A,FALSE,"초도품 (4)";#N/A,#N/A,FALSE,"초도품 (5)";#N/A,#N/A,FALSE,"초도품 (6)"}</definedName>
    <definedName name="QE" localSheetId="14" hidden="1">{#N/A,#N/A,FALSE,"초도품";#N/A,#N/A,FALSE,"초도품 (2)";#N/A,#N/A,FALSE,"초도품 (3)";#N/A,#N/A,FALSE,"초도품 (4)";#N/A,#N/A,FALSE,"초도품 (5)";#N/A,#N/A,FALSE,"초도품 (6)"}</definedName>
    <definedName name="QE" localSheetId="7" hidden="1">{#N/A,#N/A,FALSE,"초도품";#N/A,#N/A,FALSE,"초도품 (2)";#N/A,#N/A,FALSE,"초도품 (3)";#N/A,#N/A,FALSE,"초도품 (4)";#N/A,#N/A,FALSE,"초도품 (5)";#N/A,#N/A,FALSE,"초도품 (6)"}</definedName>
    <definedName name="QE" localSheetId="4" hidden="1">{#N/A,#N/A,FALSE,"초도품";#N/A,#N/A,FALSE,"초도품 (2)";#N/A,#N/A,FALSE,"초도품 (3)";#N/A,#N/A,FALSE,"초도품 (4)";#N/A,#N/A,FALSE,"초도품 (5)";#N/A,#N/A,FALSE,"초도품 (6)"}</definedName>
    <definedName name="QE" localSheetId="6" hidden="1">{#N/A,#N/A,FALSE,"초도품";#N/A,#N/A,FALSE,"초도품 (2)";#N/A,#N/A,FALSE,"초도품 (3)";#N/A,#N/A,FALSE,"초도품 (4)";#N/A,#N/A,FALSE,"초도품 (5)";#N/A,#N/A,FALSE,"초도품 (6)"}</definedName>
    <definedName name="QE" localSheetId="9" hidden="1">{#N/A,#N/A,FALSE,"초도품";#N/A,#N/A,FALSE,"초도품 (2)";#N/A,#N/A,FALSE,"초도품 (3)";#N/A,#N/A,FALSE,"초도품 (4)";#N/A,#N/A,FALSE,"초도품 (5)";#N/A,#N/A,FALSE,"초도품 (6)"}</definedName>
    <definedName name="QE" localSheetId="5" hidden="1">{#N/A,#N/A,FALSE,"초도품";#N/A,#N/A,FALSE,"초도품 (2)";#N/A,#N/A,FALSE,"초도품 (3)";#N/A,#N/A,FALSE,"초도품 (4)";#N/A,#N/A,FALSE,"초도품 (5)";#N/A,#N/A,FALSE,"초도품 (6)"}</definedName>
    <definedName name="QE" localSheetId="8" hidden="1">{#N/A,#N/A,FALSE,"초도품";#N/A,#N/A,FALSE,"초도품 (2)";#N/A,#N/A,FALSE,"초도품 (3)";#N/A,#N/A,FALSE,"초도품 (4)";#N/A,#N/A,FALSE,"초도품 (5)";#N/A,#N/A,FALSE,"초도품 (6)"}</definedName>
    <definedName name="QE" localSheetId="3"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localSheetId="1"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H">#N/A</definedName>
    <definedName name="QJ">#N/A</definedName>
    <definedName name="QKR"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 localSheetId="13" hidden="1">{"'Sheet1'!$L$16"}</definedName>
    <definedName name="QQ" localSheetId="10" hidden="1">{"'Sheet1'!$L$16"}</definedName>
    <definedName name="QQ" localSheetId="12" hidden="1">{"'Sheet1'!$L$16"}</definedName>
    <definedName name="QQ" localSheetId="15" hidden="1">{"'Sheet1'!$L$16"}</definedName>
    <definedName name="QQ" localSheetId="11" hidden="1">{"'Sheet1'!$L$16"}</definedName>
    <definedName name="QQ" localSheetId="14" hidden="1">{"'Sheet1'!$L$16"}</definedName>
    <definedName name="QQ" localSheetId="7" hidden="1">{"'Sheet1'!$L$16"}</definedName>
    <definedName name="QQ" localSheetId="4" hidden="1">{"'Sheet1'!$L$16"}</definedName>
    <definedName name="QQ" localSheetId="6" hidden="1">{"'Sheet1'!$L$16"}</definedName>
    <definedName name="QQ" localSheetId="9" hidden="1">{"'Sheet1'!$L$16"}</definedName>
    <definedName name="QQ" localSheetId="5" hidden="1">{"'Sheet1'!$L$16"}</definedName>
    <definedName name="QQ" localSheetId="8" hidden="1">{"'Sheet1'!$L$16"}</definedName>
    <definedName name="QQ" localSheetId="0">{"'Sheet1'!$L$16"}</definedName>
    <definedName name="QQ" localSheetId="3" hidden="1">{"'Sheet1'!$L$16"}</definedName>
    <definedName name="QQ" localSheetId="2" hidden="1">{"'Sheet1'!$L$16"}</definedName>
    <definedName name="QQ" localSheetId="1" hidden="1">{"'Sheet1'!$L$16"}</definedName>
    <definedName name="QQ" hidden="1">{"'Sheet1'!$L$16"}</definedName>
    <definedName name="QQQ" localSheetId="13">{"구분",0,"Auto","Auto","";"발의부서",0,"Auto","Auto",""}</definedName>
    <definedName name="QQQ" localSheetId="10">{"구분",0,"Auto","Auto","";"발의부서",0,"Auto","Auto",""}</definedName>
    <definedName name="QQQ" localSheetId="12">{"구분",0,"Auto","Auto","";"발의부서",0,"Auto","Auto",""}</definedName>
    <definedName name="QQQ" localSheetId="15">{"구분",0,"Auto","Auto","";"발의부서",0,"Auto","Auto",""}</definedName>
    <definedName name="QQQ" localSheetId="11">{"구분",0,"Auto","Auto","";"발의부서",0,"Auto","Auto",""}</definedName>
    <definedName name="QQQ" localSheetId="14">{"구분",0,"Auto","Auto","";"발의부서",0,"Auto","Auto",""}</definedName>
    <definedName name="QQQ" localSheetId="7">{"구분",0,"Auto","Auto","";"발의부서",0,"Auto","Auto",""}</definedName>
    <definedName name="QQQ" localSheetId="4">{"구분",0,"Auto","Auto","";"발의부서",0,"Auto","Auto",""}</definedName>
    <definedName name="QQQ" localSheetId="6">{"구분",0,"Auto","Auto","";"발의부서",0,"Auto","Auto",""}</definedName>
    <definedName name="QQQ" localSheetId="9">{"구분",0,"Auto","Auto","";"발의부서",0,"Auto","Auto",""}</definedName>
    <definedName name="QQQ" localSheetId="5">{"구분",0,"Auto","Auto","";"발의부서",0,"Auto","Auto",""}</definedName>
    <definedName name="QQQ" localSheetId="8">{"구분",0,"Auto","Auto","";"발의부서",0,"Auto","Auto",""}</definedName>
    <definedName name="QQQ" localSheetId="3">{"구분",0,"Auto","Auto","";"발의부서",0,"Auto","Auto",""}</definedName>
    <definedName name="QQQ" localSheetId="2">{"구분",0,"Auto","Auto","";"발의부서",0,"Auto","Auto",""}</definedName>
    <definedName name="QQQ" localSheetId="1">{"구분",0,"Auto","Auto","";"발의부서",0,"Auto","Auto",""}</definedName>
    <definedName name="QQQ">{"구분",0,"Auto","Auto","";"발의부서",0,"Auto","Auto",""}</definedName>
    <definedName name="QQQAAASSS" localSheetId="13" hidden="1">{#N/A,#N/A,TRUE,"Y생산";#N/A,#N/A,TRUE,"Y판매";#N/A,#N/A,TRUE,"Y총물량";#N/A,#N/A,TRUE,"Y능력";#N/A,#N/A,TRUE,"YKD"}</definedName>
    <definedName name="QQQAAASSS" localSheetId="10" hidden="1">{#N/A,#N/A,TRUE,"Y생산";#N/A,#N/A,TRUE,"Y판매";#N/A,#N/A,TRUE,"Y총물량";#N/A,#N/A,TRUE,"Y능력";#N/A,#N/A,TRUE,"YKD"}</definedName>
    <definedName name="QQQAAASSS" localSheetId="12" hidden="1">{#N/A,#N/A,TRUE,"Y생산";#N/A,#N/A,TRUE,"Y판매";#N/A,#N/A,TRUE,"Y총물량";#N/A,#N/A,TRUE,"Y능력";#N/A,#N/A,TRUE,"YKD"}</definedName>
    <definedName name="QQQAAASSS" localSheetId="15" hidden="1">{#N/A,#N/A,TRUE,"Y생산";#N/A,#N/A,TRUE,"Y판매";#N/A,#N/A,TRUE,"Y총물량";#N/A,#N/A,TRUE,"Y능력";#N/A,#N/A,TRUE,"YKD"}</definedName>
    <definedName name="QQQAAASSS" localSheetId="11" hidden="1">{#N/A,#N/A,TRUE,"Y생산";#N/A,#N/A,TRUE,"Y판매";#N/A,#N/A,TRUE,"Y총물량";#N/A,#N/A,TRUE,"Y능력";#N/A,#N/A,TRUE,"YKD"}</definedName>
    <definedName name="QQQAAASSS" localSheetId="14" hidden="1">{#N/A,#N/A,TRUE,"Y생산";#N/A,#N/A,TRUE,"Y판매";#N/A,#N/A,TRUE,"Y총물량";#N/A,#N/A,TRUE,"Y능력";#N/A,#N/A,TRUE,"YKD"}</definedName>
    <definedName name="QQQAAASSS" localSheetId="7" hidden="1">{#N/A,#N/A,TRUE,"Y생산";#N/A,#N/A,TRUE,"Y판매";#N/A,#N/A,TRUE,"Y총물량";#N/A,#N/A,TRUE,"Y능력";#N/A,#N/A,TRUE,"YKD"}</definedName>
    <definedName name="QQQAAASSS" localSheetId="4" hidden="1">{#N/A,#N/A,TRUE,"Y생산";#N/A,#N/A,TRUE,"Y판매";#N/A,#N/A,TRUE,"Y총물량";#N/A,#N/A,TRUE,"Y능력";#N/A,#N/A,TRUE,"YKD"}</definedName>
    <definedName name="QQQAAASSS" localSheetId="6" hidden="1">{#N/A,#N/A,TRUE,"Y생산";#N/A,#N/A,TRUE,"Y판매";#N/A,#N/A,TRUE,"Y총물량";#N/A,#N/A,TRUE,"Y능력";#N/A,#N/A,TRUE,"YKD"}</definedName>
    <definedName name="QQQAAASSS" localSheetId="9" hidden="1">{#N/A,#N/A,TRUE,"Y생산";#N/A,#N/A,TRUE,"Y판매";#N/A,#N/A,TRUE,"Y총물량";#N/A,#N/A,TRUE,"Y능력";#N/A,#N/A,TRUE,"YKD"}</definedName>
    <definedName name="QQQAAASSS" localSheetId="5" hidden="1">{#N/A,#N/A,TRUE,"Y생산";#N/A,#N/A,TRUE,"Y판매";#N/A,#N/A,TRUE,"Y총물량";#N/A,#N/A,TRUE,"Y능력";#N/A,#N/A,TRUE,"YKD"}</definedName>
    <definedName name="QQQAAASSS" localSheetId="8" hidden="1">{#N/A,#N/A,TRUE,"Y생산";#N/A,#N/A,TRUE,"Y판매";#N/A,#N/A,TRUE,"Y총물량";#N/A,#N/A,TRUE,"Y능력";#N/A,#N/A,TRUE,"YKD"}</definedName>
    <definedName name="QQQAAASSS" localSheetId="3"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13">#REF!</definedName>
    <definedName name="QQQQ" localSheetId="10">#REF!</definedName>
    <definedName name="QQQQ" localSheetId="12">#REF!</definedName>
    <definedName name="QQQQ" localSheetId="15">#REF!</definedName>
    <definedName name="QQQQ" localSheetId="11">#REF!</definedName>
    <definedName name="QQQQ" localSheetId="14">#REF!</definedName>
    <definedName name="QQQQ" localSheetId="7">#REF!</definedName>
    <definedName name="QQQQ" localSheetId="4">#REF!</definedName>
    <definedName name="QQQQ" localSheetId="6">#REF!</definedName>
    <definedName name="QQQQ" localSheetId="9">#REF!</definedName>
    <definedName name="QQQQ" localSheetId="5">#REF!</definedName>
    <definedName name="QQQQ" localSheetId="8">#REF!</definedName>
    <definedName name="QQQQ">#REF!</definedName>
    <definedName name="QQQQQ" localSheetId="13" hidden="1">{#N/A,#N/A,FALSE,"인원";#N/A,#N/A,FALSE,"비용2";#N/A,#N/A,FALSE,"비용1";#N/A,#N/A,FALSE,"비용";#N/A,#N/A,FALSE,"보증2";#N/A,#N/A,FALSE,"보증1";#N/A,#N/A,FALSE,"보증";#N/A,#N/A,FALSE,"손익1";#N/A,#N/A,FALSE,"손익";#N/A,#N/A,FALSE,"부서별매출";#N/A,#N/A,FALSE,"매출"}</definedName>
    <definedName name="QQQQQ" localSheetId="10" hidden="1">{#N/A,#N/A,FALSE,"인원";#N/A,#N/A,FALSE,"비용2";#N/A,#N/A,FALSE,"비용1";#N/A,#N/A,FALSE,"비용";#N/A,#N/A,FALSE,"보증2";#N/A,#N/A,FALSE,"보증1";#N/A,#N/A,FALSE,"보증";#N/A,#N/A,FALSE,"손익1";#N/A,#N/A,FALSE,"손익";#N/A,#N/A,FALSE,"부서별매출";#N/A,#N/A,FALSE,"매출"}</definedName>
    <definedName name="QQQQQ" localSheetId="12" hidden="1">{#N/A,#N/A,FALSE,"인원";#N/A,#N/A,FALSE,"비용2";#N/A,#N/A,FALSE,"비용1";#N/A,#N/A,FALSE,"비용";#N/A,#N/A,FALSE,"보증2";#N/A,#N/A,FALSE,"보증1";#N/A,#N/A,FALSE,"보증";#N/A,#N/A,FALSE,"손익1";#N/A,#N/A,FALSE,"손익";#N/A,#N/A,FALSE,"부서별매출";#N/A,#N/A,FALSE,"매출"}</definedName>
    <definedName name="QQQQQ" localSheetId="15" hidden="1">{#N/A,#N/A,FALSE,"인원";#N/A,#N/A,FALSE,"비용2";#N/A,#N/A,FALSE,"비용1";#N/A,#N/A,FALSE,"비용";#N/A,#N/A,FALSE,"보증2";#N/A,#N/A,FALSE,"보증1";#N/A,#N/A,FALSE,"보증";#N/A,#N/A,FALSE,"손익1";#N/A,#N/A,FALSE,"손익";#N/A,#N/A,FALSE,"부서별매출";#N/A,#N/A,FALSE,"매출"}</definedName>
    <definedName name="QQQQQ" localSheetId="11" hidden="1">{#N/A,#N/A,FALSE,"인원";#N/A,#N/A,FALSE,"비용2";#N/A,#N/A,FALSE,"비용1";#N/A,#N/A,FALSE,"비용";#N/A,#N/A,FALSE,"보증2";#N/A,#N/A,FALSE,"보증1";#N/A,#N/A,FALSE,"보증";#N/A,#N/A,FALSE,"손익1";#N/A,#N/A,FALSE,"손익";#N/A,#N/A,FALSE,"부서별매출";#N/A,#N/A,FALSE,"매출"}</definedName>
    <definedName name="QQQQQ" localSheetId="14" hidden="1">{#N/A,#N/A,FALSE,"인원";#N/A,#N/A,FALSE,"비용2";#N/A,#N/A,FALSE,"비용1";#N/A,#N/A,FALSE,"비용";#N/A,#N/A,FALSE,"보증2";#N/A,#N/A,FALSE,"보증1";#N/A,#N/A,FALSE,"보증";#N/A,#N/A,FALSE,"손익1";#N/A,#N/A,FALSE,"손익";#N/A,#N/A,FALSE,"부서별매출";#N/A,#N/A,FALSE,"매출"}</definedName>
    <definedName name="QQQQQ" localSheetId="7" hidden="1">{#N/A,#N/A,FALSE,"인원";#N/A,#N/A,FALSE,"비용2";#N/A,#N/A,FALSE,"비용1";#N/A,#N/A,FALSE,"비용";#N/A,#N/A,FALSE,"보증2";#N/A,#N/A,FALSE,"보증1";#N/A,#N/A,FALSE,"보증";#N/A,#N/A,FALSE,"손익1";#N/A,#N/A,FALSE,"손익";#N/A,#N/A,FALSE,"부서별매출";#N/A,#N/A,FALSE,"매출"}</definedName>
    <definedName name="QQQQQ" localSheetId="4" hidden="1">{#N/A,#N/A,FALSE,"인원";#N/A,#N/A,FALSE,"비용2";#N/A,#N/A,FALSE,"비용1";#N/A,#N/A,FALSE,"비용";#N/A,#N/A,FALSE,"보증2";#N/A,#N/A,FALSE,"보증1";#N/A,#N/A,FALSE,"보증";#N/A,#N/A,FALSE,"손익1";#N/A,#N/A,FALSE,"손익";#N/A,#N/A,FALSE,"부서별매출";#N/A,#N/A,FALSE,"매출"}</definedName>
    <definedName name="QQQQQ" localSheetId="6" hidden="1">{#N/A,#N/A,FALSE,"인원";#N/A,#N/A,FALSE,"비용2";#N/A,#N/A,FALSE,"비용1";#N/A,#N/A,FALSE,"비용";#N/A,#N/A,FALSE,"보증2";#N/A,#N/A,FALSE,"보증1";#N/A,#N/A,FALSE,"보증";#N/A,#N/A,FALSE,"손익1";#N/A,#N/A,FALSE,"손익";#N/A,#N/A,FALSE,"부서별매출";#N/A,#N/A,FALSE,"매출"}</definedName>
    <definedName name="QQQQQ" localSheetId="9" hidden="1">{#N/A,#N/A,FALSE,"인원";#N/A,#N/A,FALSE,"비용2";#N/A,#N/A,FALSE,"비용1";#N/A,#N/A,FALSE,"비용";#N/A,#N/A,FALSE,"보증2";#N/A,#N/A,FALSE,"보증1";#N/A,#N/A,FALSE,"보증";#N/A,#N/A,FALSE,"손익1";#N/A,#N/A,FALSE,"손익";#N/A,#N/A,FALSE,"부서별매출";#N/A,#N/A,FALSE,"매출"}</definedName>
    <definedName name="QQQQQ" localSheetId="5" hidden="1">{#N/A,#N/A,FALSE,"인원";#N/A,#N/A,FALSE,"비용2";#N/A,#N/A,FALSE,"비용1";#N/A,#N/A,FALSE,"비용";#N/A,#N/A,FALSE,"보증2";#N/A,#N/A,FALSE,"보증1";#N/A,#N/A,FALSE,"보증";#N/A,#N/A,FALSE,"손익1";#N/A,#N/A,FALSE,"손익";#N/A,#N/A,FALSE,"부서별매출";#N/A,#N/A,FALSE,"매출"}</definedName>
    <definedName name="QQQQQ" localSheetId="8" hidden="1">{#N/A,#N/A,FALSE,"인원";#N/A,#N/A,FALSE,"비용2";#N/A,#N/A,FALSE,"비용1";#N/A,#N/A,FALSE,"비용";#N/A,#N/A,FALSE,"보증2";#N/A,#N/A,FALSE,"보증1";#N/A,#N/A,FALSE,"보증";#N/A,#N/A,FALSE,"손익1";#N/A,#N/A,FALSE,"손익";#N/A,#N/A,FALSE,"부서별매출";#N/A,#N/A,FALSE,"매출"}</definedName>
    <definedName name="QQQQQ" localSheetId="3" hidden="1">{#N/A,#N/A,FALSE,"인원";#N/A,#N/A,FALSE,"비용2";#N/A,#N/A,FALSE,"비용1";#N/A,#N/A,FALSE,"비용";#N/A,#N/A,FALSE,"보증2";#N/A,#N/A,FALSE,"보증1";#N/A,#N/A,FALSE,"보증";#N/A,#N/A,FALSE,"손익1";#N/A,#N/A,FALSE,"손익";#N/A,#N/A,FALSE,"부서별매출";#N/A,#N/A,FALSE,"매출"}</definedName>
    <definedName name="QQQQQ" localSheetId="2" hidden="1">{#N/A,#N/A,FALSE,"인원";#N/A,#N/A,FALSE,"비용2";#N/A,#N/A,FALSE,"비용1";#N/A,#N/A,FALSE,"비용";#N/A,#N/A,FALSE,"보증2";#N/A,#N/A,FALSE,"보증1";#N/A,#N/A,FALSE,"보증";#N/A,#N/A,FALSE,"손익1";#N/A,#N/A,FALSE,"손익";#N/A,#N/A,FALSE,"부서별매출";#N/A,#N/A,FALSE,"매출"}</definedName>
    <definedName name="QQQQQ" localSheetId="1" hidden="1">{#N/A,#N/A,FALSE,"인원";#N/A,#N/A,FALSE,"비용2";#N/A,#N/A,FALSE,"비용1";#N/A,#N/A,FALSE,"비용";#N/A,#N/A,FALSE,"보증2";#N/A,#N/A,FALSE,"보증1";#N/A,#N/A,FALSE,"보증";#N/A,#N/A,FALSE,"손익1";#N/A,#N/A,FALSE,"손익";#N/A,#N/A,FALSE,"부서별매출";#N/A,#N/A,FALSE,"매출"}</definedName>
    <definedName name="QQQQQ" hidden="1">{#N/A,#N/A,FALSE,"인원";#N/A,#N/A,FALSE,"비용2";#N/A,#N/A,FALSE,"비용1";#N/A,#N/A,FALSE,"비용";#N/A,#N/A,FALSE,"보증2";#N/A,#N/A,FALSE,"보증1";#N/A,#N/A,FALSE,"보증";#N/A,#N/A,FALSE,"손익1";#N/A,#N/A,FALSE,"손익";#N/A,#N/A,FALSE,"부서별매출";#N/A,#N/A,FALSE,"매출"}</definedName>
    <definedName name="QQQQQQ" localSheetId="1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1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1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1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1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6"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9"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8"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13" hidden="1">{#N/A,#N/A,TRUE,"Y생산";#N/A,#N/A,TRUE,"Y판매";#N/A,#N/A,TRUE,"Y총물량";#N/A,#N/A,TRUE,"Y능력";#N/A,#N/A,TRUE,"YKD"}</definedName>
    <definedName name="QQQQQQQ" localSheetId="10" hidden="1">{#N/A,#N/A,TRUE,"Y생산";#N/A,#N/A,TRUE,"Y판매";#N/A,#N/A,TRUE,"Y총물량";#N/A,#N/A,TRUE,"Y능력";#N/A,#N/A,TRUE,"YKD"}</definedName>
    <definedName name="QQQQQQQ" localSheetId="12" hidden="1">{#N/A,#N/A,TRUE,"Y생산";#N/A,#N/A,TRUE,"Y판매";#N/A,#N/A,TRUE,"Y총물량";#N/A,#N/A,TRUE,"Y능력";#N/A,#N/A,TRUE,"YKD"}</definedName>
    <definedName name="QQQQQQQ" localSheetId="15" hidden="1">{#N/A,#N/A,TRUE,"Y생산";#N/A,#N/A,TRUE,"Y판매";#N/A,#N/A,TRUE,"Y총물량";#N/A,#N/A,TRUE,"Y능력";#N/A,#N/A,TRUE,"YKD"}</definedName>
    <definedName name="QQQQQQQ" localSheetId="11" hidden="1">{#N/A,#N/A,TRUE,"Y생산";#N/A,#N/A,TRUE,"Y판매";#N/A,#N/A,TRUE,"Y총물량";#N/A,#N/A,TRUE,"Y능력";#N/A,#N/A,TRUE,"YKD"}</definedName>
    <definedName name="QQQQQQQ" localSheetId="14" hidden="1">{#N/A,#N/A,TRUE,"Y생산";#N/A,#N/A,TRUE,"Y판매";#N/A,#N/A,TRUE,"Y총물량";#N/A,#N/A,TRUE,"Y능력";#N/A,#N/A,TRUE,"YKD"}</definedName>
    <definedName name="QQQQQQQ" localSheetId="7" hidden="1">{#N/A,#N/A,TRUE,"Y생산";#N/A,#N/A,TRUE,"Y판매";#N/A,#N/A,TRUE,"Y총물량";#N/A,#N/A,TRUE,"Y능력";#N/A,#N/A,TRUE,"YKD"}</definedName>
    <definedName name="QQQQQQQ" localSheetId="4" hidden="1">{#N/A,#N/A,TRUE,"Y생산";#N/A,#N/A,TRUE,"Y판매";#N/A,#N/A,TRUE,"Y총물량";#N/A,#N/A,TRUE,"Y능력";#N/A,#N/A,TRUE,"YKD"}</definedName>
    <definedName name="QQQQQQQ" localSheetId="6" hidden="1">{#N/A,#N/A,TRUE,"Y생산";#N/A,#N/A,TRUE,"Y판매";#N/A,#N/A,TRUE,"Y총물량";#N/A,#N/A,TRUE,"Y능력";#N/A,#N/A,TRUE,"YKD"}</definedName>
    <definedName name="QQQQQQQ" localSheetId="9" hidden="1">{#N/A,#N/A,TRUE,"Y생산";#N/A,#N/A,TRUE,"Y판매";#N/A,#N/A,TRUE,"Y총물량";#N/A,#N/A,TRUE,"Y능력";#N/A,#N/A,TRUE,"YKD"}</definedName>
    <definedName name="QQQQQQQ" localSheetId="5" hidden="1">{#N/A,#N/A,TRUE,"Y생산";#N/A,#N/A,TRUE,"Y판매";#N/A,#N/A,TRUE,"Y총물량";#N/A,#N/A,TRUE,"Y능력";#N/A,#N/A,TRUE,"YKD"}</definedName>
    <definedName name="QQQQQQQ" localSheetId="8" hidden="1">{#N/A,#N/A,TRUE,"Y생산";#N/A,#N/A,TRUE,"Y판매";#N/A,#N/A,TRUE,"Y총물량";#N/A,#N/A,TRUE,"Y능력";#N/A,#N/A,TRUE,"YKD"}</definedName>
    <definedName name="QQQQQQQ" localSheetId="3"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QZZ">#N/A</definedName>
    <definedName name="qtcgdII" localSheetId="13">#REF!</definedName>
    <definedName name="qtcgdII" localSheetId="10">#REF!</definedName>
    <definedName name="qtcgdII" localSheetId="12">#REF!</definedName>
    <definedName name="qtcgdII" localSheetId="15">#REF!</definedName>
    <definedName name="qtcgdII" localSheetId="11">#REF!</definedName>
    <definedName name="qtcgdII" localSheetId="14">#REF!</definedName>
    <definedName name="qtcgdII" localSheetId="7">#REF!</definedName>
    <definedName name="qtcgdII" localSheetId="4">#REF!</definedName>
    <definedName name="qtcgdII" localSheetId="6">#REF!</definedName>
    <definedName name="qtcgdII" localSheetId="9">#REF!</definedName>
    <definedName name="qtcgdII" localSheetId="5">#REF!</definedName>
    <definedName name="qtcgdII" localSheetId="8">#REF!</definedName>
    <definedName name="qtcgdII">#REF!</definedName>
    <definedName name="qtdm" localSheetId="3">#REF!</definedName>
    <definedName name="qtdm" localSheetId="2">#REF!</definedName>
    <definedName name="qtdm">#REF!</definedName>
    <definedName name="qttgdII">#REF!</definedName>
    <definedName name="QTY">#N/A</definedName>
    <definedName name="Qtyrising" localSheetId="3">#REF!</definedName>
    <definedName name="Qtyrising" localSheetId="2">#REF!</definedName>
    <definedName name="Qtyrising">#REF!</definedName>
    <definedName name="qu">#REF!</definedName>
    <definedName name="qưe" localSheetId="13" hidden="1">{#N/A,#N/A,FALSE,"CCTV"}</definedName>
    <definedName name="qưe" localSheetId="10" hidden="1">{#N/A,#N/A,FALSE,"CCTV"}</definedName>
    <definedName name="qưe" localSheetId="12" hidden="1">{#N/A,#N/A,FALSE,"CCTV"}</definedName>
    <definedName name="qưe" localSheetId="15" hidden="1">{#N/A,#N/A,FALSE,"CCTV"}</definedName>
    <definedName name="qưe" localSheetId="11" hidden="1">{#N/A,#N/A,FALSE,"CCTV"}</definedName>
    <definedName name="qưe" localSheetId="14" hidden="1">{#N/A,#N/A,FALSE,"CCTV"}</definedName>
    <definedName name="qưe" localSheetId="7" hidden="1">{#N/A,#N/A,FALSE,"CCTV"}</definedName>
    <definedName name="qưe" localSheetId="4" hidden="1">{#N/A,#N/A,FALSE,"CCTV"}</definedName>
    <definedName name="qưe" localSheetId="6" hidden="1">{#N/A,#N/A,FALSE,"CCTV"}</definedName>
    <definedName name="qưe" localSheetId="9" hidden="1">{#N/A,#N/A,FALSE,"CCTV"}</definedName>
    <definedName name="qưe" localSheetId="5" hidden="1">{#N/A,#N/A,FALSE,"CCTV"}</definedName>
    <definedName name="qưe" localSheetId="8" hidden="1">{#N/A,#N/A,FALSE,"CCTV"}</definedName>
    <definedName name="qưe" localSheetId="3" hidden="1">{#N/A,#N/A,FALSE,"CCTV"}</definedName>
    <definedName name="qưe" localSheetId="2" hidden="1">{#N/A,#N/A,FALSE,"CCTV"}</definedName>
    <definedName name="qưe" localSheetId="1" hidden="1">{#N/A,#N/A,FALSE,"CCTV"}</definedName>
    <definedName name="qưe" hidden="1">{#N/A,#N/A,FALSE,"CCTV"}</definedName>
    <definedName name="quit" localSheetId="13">#REF!</definedName>
    <definedName name="quit" localSheetId="10">#REF!</definedName>
    <definedName name="quit" localSheetId="12">#REF!</definedName>
    <definedName name="quit" localSheetId="15">#REF!</definedName>
    <definedName name="quit" localSheetId="11">#REF!</definedName>
    <definedName name="quit" localSheetId="14">#REF!</definedName>
    <definedName name="quit" localSheetId="7">#REF!</definedName>
    <definedName name="quit" localSheetId="4">#REF!</definedName>
    <definedName name="quit" localSheetId="6">#REF!</definedName>
    <definedName name="quit" localSheetId="9">#REF!</definedName>
    <definedName name="quit" localSheetId="5">#REF!</definedName>
    <definedName name="quit" localSheetId="8">#REF!</definedName>
    <definedName name="quit">#REF!</definedName>
    <definedName name="QWE"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QEW">#N/A</definedName>
    <definedName name="Q행">#REF!</definedName>
    <definedName name="R_COVER" localSheetId="13" hidden="1">{#N/A,#N/A,FALSE,"단축1";#N/A,#N/A,FALSE,"단축2";#N/A,#N/A,FALSE,"단축3";#N/A,#N/A,FALSE,"장축";#N/A,#N/A,FALSE,"4WD"}</definedName>
    <definedName name="R_COVER" localSheetId="10" hidden="1">{#N/A,#N/A,FALSE,"단축1";#N/A,#N/A,FALSE,"단축2";#N/A,#N/A,FALSE,"단축3";#N/A,#N/A,FALSE,"장축";#N/A,#N/A,FALSE,"4WD"}</definedName>
    <definedName name="R_COVER" localSheetId="12" hidden="1">{#N/A,#N/A,FALSE,"단축1";#N/A,#N/A,FALSE,"단축2";#N/A,#N/A,FALSE,"단축3";#N/A,#N/A,FALSE,"장축";#N/A,#N/A,FALSE,"4WD"}</definedName>
    <definedName name="R_COVER" localSheetId="15" hidden="1">{#N/A,#N/A,FALSE,"단축1";#N/A,#N/A,FALSE,"단축2";#N/A,#N/A,FALSE,"단축3";#N/A,#N/A,FALSE,"장축";#N/A,#N/A,FALSE,"4WD"}</definedName>
    <definedName name="R_COVER" localSheetId="11" hidden="1">{#N/A,#N/A,FALSE,"단축1";#N/A,#N/A,FALSE,"단축2";#N/A,#N/A,FALSE,"단축3";#N/A,#N/A,FALSE,"장축";#N/A,#N/A,FALSE,"4WD"}</definedName>
    <definedName name="R_COVER" localSheetId="14" hidden="1">{#N/A,#N/A,FALSE,"단축1";#N/A,#N/A,FALSE,"단축2";#N/A,#N/A,FALSE,"단축3";#N/A,#N/A,FALSE,"장축";#N/A,#N/A,FALSE,"4WD"}</definedName>
    <definedName name="R_COVER" localSheetId="7" hidden="1">{#N/A,#N/A,FALSE,"단축1";#N/A,#N/A,FALSE,"단축2";#N/A,#N/A,FALSE,"단축3";#N/A,#N/A,FALSE,"장축";#N/A,#N/A,FALSE,"4WD"}</definedName>
    <definedName name="R_COVER" localSheetId="4" hidden="1">{#N/A,#N/A,FALSE,"단축1";#N/A,#N/A,FALSE,"단축2";#N/A,#N/A,FALSE,"단축3";#N/A,#N/A,FALSE,"장축";#N/A,#N/A,FALSE,"4WD"}</definedName>
    <definedName name="R_COVER" localSheetId="6" hidden="1">{#N/A,#N/A,FALSE,"단축1";#N/A,#N/A,FALSE,"단축2";#N/A,#N/A,FALSE,"단축3";#N/A,#N/A,FALSE,"장축";#N/A,#N/A,FALSE,"4WD"}</definedName>
    <definedName name="R_COVER" localSheetId="9" hidden="1">{#N/A,#N/A,FALSE,"단축1";#N/A,#N/A,FALSE,"단축2";#N/A,#N/A,FALSE,"단축3";#N/A,#N/A,FALSE,"장축";#N/A,#N/A,FALSE,"4WD"}</definedName>
    <definedName name="R_COVER" localSheetId="5" hidden="1">{#N/A,#N/A,FALSE,"단축1";#N/A,#N/A,FALSE,"단축2";#N/A,#N/A,FALSE,"단축3";#N/A,#N/A,FALSE,"장축";#N/A,#N/A,FALSE,"4WD"}</definedName>
    <definedName name="R_COVER" localSheetId="8" hidden="1">{#N/A,#N/A,FALSE,"단축1";#N/A,#N/A,FALSE,"단축2";#N/A,#N/A,FALSE,"단축3";#N/A,#N/A,FALSE,"장축";#N/A,#N/A,FALSE,"4WD"}</definedName>
    <definedName name="R_COVER" localSheetId="3"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mong" localSheetId="13">#REF!</definedName>
    <definedName name="R_mong" localSheetId="10">#REF!</definedName>
    <definedName name="R_mong" localSheetId="12">#REF!</definedName>
    <definedName name="R_mong" localSheetId="15">#REF!</definedName>
    <definedName name="R_mong" localSheetId="11">#REF!</definedName>
    <definedName name="R_mong" localSheetId="14">#REF!</definedName>
    <definedName name="R_mong" localSheetId="7">#REF!</definedName>
    <definedName name="R_mong" localSheetId="4">#REF!</definedName>
    <definedName name="R_mong" localSheetId="6">#REF!</definedName>
    <definedName name="R_mong" localSheetId="9">#REF!</definedName>
    <definedName name="R_mong" localSheetId="5">#REF!</definedName>
    <definedName name="R_mong" localSheetId="8">#REF!</definedName>
    <definedName name="R_mong">#REF!</definedName>
    <definedName name="RA">#N/A</definedName>
    <definedName name="Ra_" localSheetId="3">#REF!</definedName>
    <definedName name="Ra_" localSheetId="2">#REF!</definedName>
    <definedName name="Ra_">#REF!</definedName>
    <definedName name="ra11p">#REF!</definedName>
    <definedName name="ra13p">#REF!</definedName>
    <definedName name="Racot">#REF!</definedName>
    <definedName name="Radam">#REF!</definedName>
    <definedName name="raiasphalt100">#REF!</definedName>
    <definedName name="raiasphalt65">#REF!</definedName>
    <definedName name="rain..">#REF!</definedName>
    <definedName name="RANDR폭">#N/A</definedName>
    <definedName name="RANK">#N/A</definedName>
    <definedName name="RATE" localSheetId="3">#REF!</definedName>
    <definedName name="RATE" localSheetId="2">#REF!</definedName>
    <definedName name="RATE">#REF!</definedName>
    <definedName name="RATES">#REF!</definedName>
    <definedName name="RATIO">#N/A</definedName>
    <definedName name="RATIO1">#N/A</definedName>
    <definedName name="raypb43" localSheetId="3">#REF!</definedName>
    <definedName name="raypb43" localSheetId="2">#REF!</definedName>
    <definedName name="raypb43">#REF!</definedName>
    <definedName name="rbr">#REF!</definedName>
    <definedName name="Rc_">#REF!</definedName>
    <definedName name="RCF">#REF!</definedName>
    <definedName name="RCKM">#REF!</definedName>
    <definedName name="RCL사양비교">#REF!</definedName>
    <definedName name="Rcsd">#REF!</definedName>
    <definedName name="Rctc">#REF!</definedName>
    <definedName name="Rctt">#REF!</definedName>
    <definedName name="rd_cost">#REF!</definedName>
    <definedName name="rd_rate">#REF!</definedName>
    <definedName name="RD99현황">#N/A</definedName>
    <definedName name="RDEC" localSheetId="3">#REF!</definedName>
    <definedName name="RDEC" localSheetId="2">#REF!</definedName>
    <definedName name="RDEC">#REF!</definedName>
    <definedName name="RDEFF">#REF!</definedName>
    <definedName name="RDFC">#REF!</definedName>
    <definedName name="RDFU">#REF!</definedName>
    <definedName name="RDLIF">#REF!</definedName>
    <definedName name="RDOM">#REF!</definedName>
    <definedName name="rdpcf">#REF!</definedName>
    <definedName name="RDRC">#REF!</definedName>
    <definedName name="RDRF">#REF!</definedName>
    <definedName name="RD율">#N/A</definedName>
    <definedName name="RE" localSheetId="13" hidden="1">{#N/A,#N/A,FALSE,"초도품";#N/A,#N/A,FALSE,"초도품 (2)";#N/A,#N/A,FALSE,"초도품 (3)";#N/A,#N/A,FALSE,"초도품 (4)";#N/A,#N/A,FALSE,"초도품 (5)";#N/A,#N/A,FALSE,"초도품 (6)"}</definedName>
    <definedName name="RE" localSheetId="10" hidden="1">{#N/A,#N/A,FALSE,"초도품";#N/A,#N/A,FALSE,"초도품 (2)";#N/A,#N/A,FALSE,"초도품 (3)";#N/A,#N/A,FALSE,"초도품 (4)";#N/A,#N/A,FALSE,"초도품 (5)";#N/A,#N/A,FALSE,"초도품 (6)"}</definedName>
    <definedName name="RE" localSheetId="12" hidden="1">{#N/A,#N/A,FALSE,"초도품";#N/A,#N/A,FALSE,"초도품 (2)";#N/A,#N/A,FALSE,"초도품 (3)";#N/A,#N/A,FALSE,"초도품 (4)";#N/A,#N/A,FALSE,"초도품 (5)";#N/A,#N/A,FALSE,"초도품 (6)"}</definedName>
    <definedName name="RE" localSheetId="15" hidden="1">{#N/A,#N/A,FALSE,"초도품";#N/A,#N/A,FALSE,"초도품 (2)";#N/A,#N/A,FALSE,"초도품 (3)";#N/A,#N/A,FALSE,"초도품 (4)";#N/A,#N/A,FALSE,"초도품 (5)";#N/A,#N/A,FALSE,"초도품 (6)"}</definedName>
    <definedName name="RE" localSheetId="11" hidden="1">{#N/A,#N/A,FALSE,"초도품";#N/A,#N/A,FALSE,"초도품 (2)";#N/A,#N/A,FALSE,"초도품 (3)";#N/A,#N/A,FALSE,"초도품 (4)";#N/A,#N/A,FALSE,"초도품 (5)";#N/A,#N/A,FALSE,"초도품 (6)"}</definedName>
    <definedName name="RE" localSheetId="14" hidden="1">{#N/A,#N/A,FALSE,"초도품";#N/A,#N/A,FALSE,"초도품 (2)";#N/A,#N/A,FALSE,"초도품 (3)";#N/A,#N/A,FALSE,"초도품 (4)";#N/A,#N/A,FALSE,"초도품 (5)";#N/A,#N/A,FALSE,"초도품 (6)"}</definedName>
    <definedName name="RE" localSheetId="7" hidden="1">{#N/A,#N/A,FALSE,"초도품";#N/A,#N/A,FALSE,"초도품 (2)";#N/A,#N/A,FALSE,"초도품 (3)";#N/A,#N/A,FALSE,"초도품 (4)";#N/A,#N/A,FALSE,"초도품 (5)";#N/A,#N/A,FALSE,"초도품 (6)"}</definedName>
    <definedName name="RE" localSheetId="4" hidden="1">{#N/A,#N/A,FALSE,"초도품";#N/A,#N/A,FALSE,"초도품 (2)";#N/A,#N/A,FALSE,"초도품 (3)";#N/A,#N/A,FALSE,"초도품 (4)";#N/A,#N/A,FALSE,"초도품 (5)";#N/A,#N/A,FALSE,"초도품 (6)"}</definedName>
    <definedName name="RE" localSheetId="6" hidden="1">{#N/A,#N/A,FALSE,"초도품";#N/A,#N/A,FALSE,"초도품 (2)";#N/A,#N/A,FALSE,"초도품 (3)";#N/A,#N/A,FALSE,"초도품 (4)";#N/A,#N/A,FALSE,"초도품 (5)";#N/A,#N/A,FALSE,"초도품 (6)"}</definedName>
    <definedName name="RE" localSheetId="9" hidden="1">{#N/A,#N/A,FALSE,"초도품";#N/A,#N/A,FALSE,"초도품 (2)";#N/A,#N/A,FALSE,"초도품 (3)";#N/A,#N/A,FALSE,"초도품 (4)";#N/A,#N/A,FALSE,"초도품 (5)";#N/A,#N/A,FALSE,"초도품 (6)"}</definedName>
    <definedName name="RE" localSheetId="5" hidden="1">{#N/A,#N/A,FALSE,"초도품";#N/A,#N/A,FALSE,"초도품 (2)";#N/A,#N/A,FALSE,"초도품 (3)";#N/A,#N/A,FALSE,"초도품 (4)";#N/A,#N/A,FALSE,"초도품 (5)";#N/A,#N/A,FALSE,"초도품 (6)"}</definedName>
    <definedName name="RE" localSheetId="8" hidden="1">{#N/A,#N/A,FALSE,"초도품";#N/A,#N/A,FALSE,"초도품 (2)";#N/A,#N/A,FALSE,"초도품 (3)";#N/A,#N/A,FALSE,"초도품 (4)";#N/A,#N/A,FALSE,"초도품 (5)";#N/A,#N/A,FALSE,"초도품 (6)"}</definedName>
    <definedName name="RE" localSheetId="3" hidden="1">{#N/A,#N/A,FALSE,"초도품";#N/A,#N/A,FALSE,"초도품 (2)";#N/A,#N/A,FALSE,"초도품 (3)";#N/A,#N/A,FALSE,"초도품 (4)";#N/A,#N/A,FALSE,"초도품 (5)";#N/A,#N/A,FALSE,"초도품 (6)"}</definedName>
    <definedName name="RE" localSheetId="2" hidden="1">{#N/A,#N/A,FALSE,"초도품";#N/A,#N/A,FALSE,"초도품 (2)";#N/A,#N/A,FALSE,"초도품 (3)";#N/A,#N/A,FALSE,"초도품 (4)";#N/A,#N/A,FALSE,"초도품 (5)";#N/A,#N/A,FALSE,"초도품 (6)"}</definedName>
    <definedName name="RE" localSheetId="1"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AR" localSheetId="13" hidden="1">{#N/A,#N/A,FALSE,"단축1";#N/A,#N/A,FALSE,"단축2";#N/A,#N/A,FALSE,"단축3";#N/A,#N/A,FALSE,"장축";#N/A,#N/A,FALSE,"4WD"}</definedName>
    <definedName name="REAR" localSheetId="10" hidden="1">{#N/A,#N/A,FALSE,"단축1";#N/A,#N/A,FALSE,"단축2";#N/A,#N/A,FALSE,"단축3";#N/A,#N/A,FALSE,"장축";#N/A,#N/A,FALSE,"4WD"}</definedName>
    <definedName name="REAR" localSheetId="12" hidden="1">{#N/A,#N/A,FALSE,"단축1";#N/A,#N/A,FALSE,"단축2";#N/A,#N/A,FALSE,"단축3";#N/A,#N/A,FALSE,"장축";#N/A,#N/A,FALSE,"4WD"}</definedName>
    <definedName name="REAR" localSheetId="15" hidden="1">{#N/A,#N/A,FALSE,"단축1";#N/A,#N/A,FALSE,"단축2";#N/A,#N/A,FALSE,"단축3";#N/A,#N/A,FALSE,"장축";#N/A,#N/A,FALSE,"4WD"}</definedName>
    <definedName name="REAR" localSheetId="11" hidden="1">{#N/A,#N/A,FALSE,"단축1";#N/A,#N/A,FALSE,"단축2";#N/A,#N/A,FALSE,"단축3";#N/A,#N/A,FALSE,"장축";#N/A,#N/A,FALSE,"4WD"}</definedName>
    <definedName name="REAR" localSheetId="14" hidden="1">{#N/A,#N/A,FALSE,"단축1";#N/A,#N/A,FALSE,"단축2";#N/A,#N/A,FALSE,"단축3";#N/A,#N/A,FALSE,"장축";#N/A,#N/A,FALSE,"4WD"}</definedName>
    <definedName name="REAR" localSheetId="7" hidden="1">{#N/A,#N/A,FALSE,"단축1";#N/A,#N/A,FALSE,"단축2";#N/A,#N/A,FALSE,"단축3";#N/A,#N/A,FALSE,"장축";#N/A,#N/A,FALSE,"4WD"}</definedName>
    <definedName name="REAR" localSheetId="4" hidden="1">{#N/A,#N/A,FALSE,"단축1";#N/A,#N/A,FALSE,"단축2";#N/A,#N/A,FALSE,"단축3";#N/A,#N/A,FALSE,"장축";#N/A,#N/A,FALSE,"4WD"}</definedName>
    <definedName name="REAR" localSheetId="6" hidden="1">{#N/A,#N/A,FALSE,"단축1";#N/A,#N/A,FALSE,"단축2";#N/A,#N/A,FALSE,"단축3";#N/A,#N/A,FALSE,"장축";#N/A,#N/A,FALSE,"4WD"}</definedName>
    <definedName name="REAR" localSheetId="9" hidden="1">{#N/A,#N/A,FALSE,"단축1";#N/A,#N/A,FALSE,"단축2";#N/A,#N/A,FALSE,"단축3";#N/A,#N/A,FALSE,"장축";#N/A,#N/A,FALSE,"4WD"}</definedName>
    <definedName name="REAR" localSheetId="5" hidden="1">{#N/A,#N/A,FALSE,"단축1";#N/A,#N/A,FALSE,"단축2";#N/A,#N/A,FALSE,"단축3";#N/A,#N/A,FALSE,"장축";#N/A,#N/A,FALSE,"4WD"}</definedName>
    <definedName name="REAR" localSheetId="8" hidden="1">{#N/A,#N/A,FALSE,"단축1";#N/A,#N/A,FALSE,"단축2";#N/A,#N/A,FALSE,"단축3";#N/A,#N/A,FALSE,"장축";#N/A,#N/A,FALSE,"4WD"}</definedName>
    <definedName name="REAR" localSheetId="3" hidden="1">{#N/A,#N/A,FALSE,"단축1";#N/A,#N/A,FALSE,"단축2";#N/A,#N/A,FALSE,"단축3";#N/A,#N/A,FALSE,"장축";#N/A,#N/A,FALSE,"4WD"}</definedName>
    <definedName name="REAR" localSheetId="2" hidden="1">{#N/A,#N/A,FALSE,"단축1";#N/A,#N/A,FALSE,"단축2";#N/A,#N/A,FALSE,"단축3";#N/A,#N/A,FALSE,"장축";#N/A,#N/A,FALSE,"4WD"}</definedName>
    <definedName name="REAR" localSheetId="1" hidden="1">{#N/A,#N/A,FALSE,"단축1";#N/A,#N/A,FALSE,"단축2";#N/A,#N/A,FALSE,"단축3";#N/A,#N/A,FALSE,"장축";#N/A,#N/A,FALSE,"4WD"}</definedName>
    <definedName name="REAR" hidden="1">{#N/A,#N/A,FALSE,"단축1";#N/A,#N/A,FALSE,"단축2";#N/A,#N/A,FALSE,"단축3";#N/A,#N/A,FALSE,"장축";#N/A,#N/A,FALSE,"4WD"}</definedName>
    <definedName name="recall">#N/A</definedName>
    <definedName name="recall주소">#N/A</definedName>
    <definedName name="record" localSheetId="3">#REF!</definedName>
    <definedName name="record" localSheetId="2">#REF!</definedName>
    <definedName name="record">#REF!</definedName>
    <definedName name="_xlnm.Recorder" localSheetId="13">#REF!</definedName>
    <definedName name="_xlnm.Recorder" localSheetId="10">#REF!</definedName>
    <definedName name="_xlnm.Recorder" localSheetId="12">#REF!</definedName>
    <definedName name="_xlnm.Recorder" localSheetId="15">#REF!</definedName>
    <definedName name="_xlnm.Recorder" localSheetId="11">#REF!</definedName>
    <definedName name="_xlnm.Recorder" localSheetId="14">#REF!</definedName>
    <definedName name="_xlnm.Recorder" localSheetId="7">#REF!</definedName>
    <definedName name="_xlnm.Recorder" localSheetId="4">#REF!</definedName>
    <definedName name="_xlnm.Recorder" localSheetId="6">#REF!</definedName>
    <definedName name="_xlnm.Recorder" localSheetId="9">#REF!</definedName>
    <definedName name="_xlnm.Recorder" localSheetId="5">#REF!</definedName>
    <definedName name="_xlnm.Recorder" localSheetId="8">#REF!</definedName>
    <definedName name="_xlnm.Recorder" localSheetId="3">#REF!</definedName>
    <definedName name="_xlnm.Recorder" localSheetId="2">#REF!</definedName>
    <definedName name="_xlnm.Recorder">#REF!</definedName>
    <definedName name="RECOUT">#N/A</definedName>
    <definedName name="REG" localSheetId="3">#REF!</definedName>
    <definedName name="REG" localSheetId="2">#REF!</definedName>
    <definedName name="REG">#REF!</definedName>
    <definedName name="REG_RR_DR_PWR_WDW_LH">#N/A</definedName>
    <definedName name="REJ정리">#N/A</definedName>
    <definedName name="REMARK">#N/A</definedName>
    <definedName name="REV">#N/A</definedName>
    <definedName name="REWORK" localSheetId="13">BlankMacro1</definedName>
    <definedName name="REWORK" localSheetId="10">BlankMacro1</definedName>
    <definedName name="REWORK" localSheetId="12">BlankMacro1</definedName>
    <definedName name="REWORK" localSheetId="15">BlankMacro1</definedName>
    <definedName name="REWORK" localSheetId="11">BlankMacro1</definedName>
    <definedName name="REWORK" localSheetId="14">BlankMacro1</definedName>
    <definedName name="REWORK" localSheetId="7">BlankMacro1</definedName>
    <definedName name="REWORK" localSheetId="4">BlankMacro1</definedName>
    <definedName name="REWORK" localSheetId="6">BlankMacro1</definedName>
    <definedName name="REWORK" localSheetId="9">BlankMacro1</definedName>
    <definedName name="REWORK" localSheetId="5">BlankMacro1</definedName>
    <definedName name="REWORK" localSheetId="8">BlankMacro1</definedName>
    <definedName name="REWORK" localSheetId="0">BlankMacro1</definedName>
    <definedName name="REWORK" localSheetId="3">BlankMacro1</definedName>
    <definedName name="REWORK" localSheetId="2">BlankMacro1</definedName>
    <definedName name="REWORK" localSheetId="1">BlankMacro1</definedName>
    <definedName name="REWORK">BlankMacro1</definedName>
    <definedName name="RFP003A" localSheetId="3">#REF!</definedName>
    <definedName name="RFP003A" localSheetId="2">#REF!</definedName>
    <definedName name="RFP003A">#REF!</definedName>
    <definedName name="RFP003B">#REF!</definedName>
    <definedName name="RFP003C">#REF!</definedName>
    <definedName name="RFP003D">#REF!</definedName>
    <definedName name="RFP003E">#REF!</definedName>
    <definedName name="RFP003F">#REF!</definedName>
    <definedName name="RGD" localSheetId="13" hidden="1">{#N/A,#N/A,FALSE,"CCTV"}</definedName>
    <definedName name="RGD" localSheetId="10" hidden="1">{#N/A,#N/A,FALSE,"CCTV"}</definedName>
    <definedName name="RGD" localSheetId="12" hidden="1">{#N/A,#N/A,FALSE,"CCTV"}</definedName>
    <definedName name="RGD" localSheetId="15" hidden="1">{#N/A,#N/A,FALSE,"CCTV"}</definedName>
    <definedName name="RGD" localSheetId="11" hidden="1">{#N/A,#N/A,FALSE,"CCTV"}</definedName>
    <definedName name="RGD" localSheetId="14" hidden="1">{#N/A,#N/A,FALSE,"CCTV"}</definedName>
    <definedName name="RGD" localSheetId="7" hidden="1">{#N/A,#N/A,FALSE,"CCTV"}</definedName>
    <definedName name="RGD" localSheetId="4" hidden="1">{#N/A,#N/A,FALSE,"CCTV"}</definedName>
    <definedName name="RGD" localSheetId="6" hidden="1">{#N/A,#N/A,FALSE,"CCTV"}</definedName>
    <definedName name="RGD" localSheetId="9" hidden="1">{#N/A,#N/A,FALSE,"CCTV"}</definedName>
    <definedName name="RGD" localSheetId="5" hidden="1">{#N/A,#N/A,FALSE,"CCTV"}</definedName>
    <definedName name="RGD" localSheetId="8" hidden="1">{#N/A,#N/A,FALSE,"CCTV"}</definedName>
    <definedName name="RGD" localSheetId="3" hidden="1">{#N/A,#N/A,FALSE,"CCTV"}</definedName>
    <definedName name="RGD" localSheetId="2" hidden="1">{#N/A,#N/A,FALSE,"CCTV"}</definedName>
    <definedName name="RGD" localSheetId="1" hidden="1">{#N/A,#N/A,FALSE,"CCTV"}</definedName>
    <definedName name="RGD" hidden="1">{#N/A,#N/A,FALSE,"CCTV"}</definedName>
    <definedName name="RGLIF" localSheetId="13">#REF!</definedName>
    <definedName name="RGLIF" localSheetId="10">#REF!</definedName>
    <definedName name="RGLIF" localSheetId="12">#REF!</definedName>
    <definedName name="RGLIF" localSheetId="15">#REF!</definedName>
    <definedName name="RGLIF" localSheetId="11">#REF!</definedName>
    <definedName name="RGLIF" localSheetId="14">#REF!</definedName>
    <definedName name="RGLIF" localSheetId="7">#REF!</definedName>
    <definedName name="RGLIF" localSheetId="4">#REF!</definedName>
    <definedName name="RGLIF" localSheetId="6">#REF!</definedName>
    <definedName name="RGLIF" localSheetId="9">#REF!</definedName>
    <definedName name="RGLIF" localSheetId="5">#REF!</definedName>
    <definedName name="RGLIF" localSheetId="8">#REF!</definedName>
    <definedName name="RGLIF">#REF!</definedName>
    <definedName name="RHD" localSheetId="13" hidden="1">{#N/A,#N/A,FALSE,"단축1";#N/A,#N/A,FALSE,"단축2";#N/A,#N/A,FALSE,"단축3";#N/A,#N/A,FALSE,"장축";#N/A,#N/A,FALSE,"4WD"}</definedName>
    <definedName name="RHD" localSheetId="10" hidden="1">{#N/A,#N/A,FALSE,"단축1";#N/A,#N/A,FALSE,"단축2";#N/A,#N/A,FALSE,"단축3";#N/A,#N/A,FALSE,"장축";#N/A,#N/A,FALSE,"4WD"}</definedName>
    <definedName name="RHD" localSheetId="12" hidden="1">{#N/A,#N/A,FALSE,"단축1";#N/A,#N/A,FALSE,"단축2";#N/A,#N/A,FALSE,"단축3";#N/A,#N/A,FALSE,"장축";#N/A,#N/A,FALSE,"4WD"}</definedName>
    <definedName name="RHD" localSheetId="15" hidden="1">{#N/A,#N/A,FALSE,"단축1";#N/A,#N/A,FALSE,"단축2";#N/A,#N/A,FALSE,"단축3";#N/A,#N/A,FALSE,"장축";#N/A,#N/A,FALSE,"4WD"}</definedName>
    <definedName name="RHD" localSheetId="11" hidden="1">{#N/A,#N/A,FALSE,"단축1";#N/A,#N/A,FALSE,"단축2";#N/A,#N/A,FALSE,"단축3";#N/A,#N/A,FALSE,"장축";#N/A,#N/A,FALSE,"4WD"}</definedName>
    <definedName name="RHD" localSheetId="14" hidden="1">{#N/A,#N/A,FALSE,"단축1";#N/A,#N/A,FALSE,"단축2";#N/A,#N/A,FALSE,"단축3";#N/A,#N/A,FALSE,"장축";#N/A,#N/A,FALSE,"4WD"}</definedName>
    <definedName name="RHD" localSheetId="7" hidden="1">{#N/A,#N/A,FALSE,"단축1";#N/A,#N/A,FALSE,"단축2";#N/A,#N/A,FALSE,"단축3";#N/A,#N/A,FALSE,"장축";#N/A,#N/A,FALSE,"4WD"}</definedName>
    <definedName name="RHD" localSheetId="4" hidden="1">{#N/A,#N/A,FALSE,"단축1";#N/A,#N/A,FALSE,"단축2";#N/A,#N/A,FALSE,"단축3";#N/A,#N/A,FALSE,"장축";#N/A,#N/A,FALSE,"4WD"}</definedName>
    <definedName name="RHD" localSheetId="6" hidden="1">{#N/A,#N/A,FALSE,"단축1";#N/A,#N/A,FALSE,"단축2";#N/A,#N/A,FALSE,"단축3";#N/A,#N/A,FALSE,"장축";#N/A,#N/A,FALSE,"4WD"}</definedName>
    <definedName name="RHD" localSheetId="9" hidden="1">{#N/A,#N/A,FALSE,"단축1";#N/A,#N/A,FALSE,"단축2";#N/A,#N/A,FALSE,"단축3";#N/A,#N/A,FALSE,"장축";#N/A,#N/A,FALSE,"4WD"}</definedName>
    <definedName name="RHD" localSheetId="5" hidden="1">{#N/A,#N/A,FALSE,"단축1";#N/A,#N/A,FALSE,"단축2";#N/A,#N/A,FALSE,"단축3";#N/A,#N/A,FALSE,"장축";#N/A,#N/A,FALSE,"4WD"}</definedName>
    <definedName name="RHD" localSheetId="8" hidden="1">{#N/A,#N/A,FALSE,"단축1";#N/A,#N/A,FALSE,"단축2";#N/A,#N/A,FALSE,"단축3";#N/A,#N/A,FALSE,"장축";#N/A,#N/A,FALSE,"4WD"}</definedName>
    <definedName name="RHD" localSheetId="3" hidden="1">{#N/A,#N/A,FALSE,"단축1";#N/A,#N/A,FALSE,"단축2";#N/A,#N/A,FALSE,"단축3";#N/A,#N/A,FALSE,"장축";#N/A,#N/A,FALSE,"4WD"}</definedName>
    <definedName name="RHD" localSheetId="2" hidden="1">{#N/A,#N/A,FALSE,"단축1";#N/A,#N/A,FALSE,"단축2";#N/A,#N/A,FALSE,"단축3";#N/A,#N/A,FALSE,"장축";#N/A,#N/A,FALSE,"4WD"}</definedName>
    <definedName name="RHD" localSheetId="1" hidden="1">{#N/A,#N/A,FALSE,"단축1";#N/A,#N/A,FALSE,"단축2";#N/A,#N/A,FALSE,"단축3";#N/A,#N/A,FALSE,"장축";#N/A,#N/A,FALSE,"4WD"}</definedName>
    <definedName name="RHD" hidden="1">{#N/A,#N/A,FALSE,"단축1";#N/A,#N/A,FALSE,"단축2";#N/A,#N/A,FALSE,"단축3";#N/A,#N/A,FALSE,"장축";#N/A,#N/A,FALSE,"4WD"}</definedName>
    <definedName name="RHEC" localSheetId="13">#REF!</definedName>
    <definedName name="RHEC" localSheetId="10">#REF!</definedName>
    <definedName name="RHEC" localSheetId="12">#REF!</definedName>
    <definedName name="RHEC" localSheetId="15">#REF!</definedName>
    <definedName name="RHEC" localSheetId="11">#REF!</definedName>
    <definedName name="RHEC" localSheetId="14">#REF!</definedName>
    <definedName name="RHEC" localSheetId="7">#REF!</definedName>
    <definedName name="RHEC" localSheetId="4">#REF!</definedName>
    <definedName name="RHEC" localSheetId="6">#REF!</definedName>
    <definedName name="RHEC" localSheetId="9">#REF!</definedName>
    <definedName name="RHEC" localSheetId="5">#REF!</definedName>
    <definedName name="RHEC" localSheetId="8">#REF!</definedName>
    <definedName name="RHEC">#REF!</definedName>
    <definedName name="RHEFF" localSheetId="3">#REF!</definedName>
    <definedName name="RHEFF" localSheetId="2">#REF!</definedName>
    <definedName name="RHEFF">#REF!</definedName>
    <definedName name="RHHC">#REF!</definedName>
    <definedName name="RHLIF">#REF!</definedName>
    <definedName name="RHOM">#REF!</definedName>
    <definedName name="RIB">#REF!</definedName>
    <definedName name="Ricoh">#REF!</definedName>
    <definedName name="RIR">#REF!</definedName>
    <definedName name="RJATK">#REF!</definedName>
    <definedName name="RK" localSheetId="13" hidden="1">{#N/A,#N/A,TRUE,"Y생산";#N/A,#N/A,TRUE,"Y판매";#N/A,#N/A,TRUE,"Y총물량";#N/A,#N/A,TRUE,"Y능력";#N/A,#N/A,TRUE,"YKD"}</definedName>
    <definedName name="RK" localSheetId="10" hidden="1">{#N/A,#N/A,TRUE,"Y생산";#N/A,#N/A,TRUE,"Y판매";#N/A,#N/A,TRUE,"Y총물량";#N/A,#N/A,TRUE,"Y능력";#N/A,#N/A,TRUE,"YKD"}</definedName>
    <definedName name="RK" localSheetId="12" hidden="1">{#N/A,#N/A,TRUE,"Y생산";#N/A,#N/A,TRUE,"Y판매";#N/A,#N/A,TRUE,"Y총물량";#N/A,#N/A,TRUE,"Y능력";#N/A,#N/A,TRUE,"YKD"}</definedName>
    <definedName name="RK" localSheetId="15" hidden="1">{#N/A,#N/A,TRUE,"Y생산";#N/A,#N/A,TRUE,"Y판매";#N/A,#N/A,TRUE,"Y총물량";#N/A,#N/A,TRUE,"Y능력";#N/A,#N/A,TRUE,"YKD"}</definedName>
    <definedName name="RK" localSheetId="11" hidden="1">{#N/A,#N/A,TRUE,"Y생산";#N/A,#N/A,TRUE,"Y판매";#N/A,#N/A,TRUE,"Y총물량";#N/A,#N/A,TRUE,"Y능력";#N/A,#N/A,TRUE,"YKD"}</definedName>
    <definedName name="RK" localSheetId="14" hidden="1">{#N/A,#N/A,TRUE,"Y생산";#N/A,#N/A,TRUE,"Y판매";#N/A,#N/A,TRUE,"Y총물량";#N/A,#N/A,TRUE,"Y능력";#N/A,#N/A,TRUE,"YKD"}</definedName>
    <definedName name="RK" localSheetId="7" hidden="1">{#N/A,#N/A,TRUE,"Y생산";#N/A,#N/A,TRUE,"Y판매";#N/A,#N/A,TRUE,"Y총물량";#N/A,#N/A,TRUE,"Y능력";#N/A,#N/A,TRUE,"YKD"}</definedName>
    <definedName name="RK" localSheetId="4" hidden="1">{#N/A,#N/A,TRUE,"Y생산";#N/A,#N/A,TRUE,"Y판매";#N/A,#N/A,TRUE,"Y총물량";#N/A,#N/A,TRUE,"Y능력";#N/A,#N/A,TRUE,"YKD"}</definedName>
    <definedName name="RK" localSheetId="6" hidden="1">{#N/A,#N/A,TRUE,"Y생산";#N/A,#N/A,TRUE,"Y판매";#N/A,#N/A,TRUE,"Y총물량";#N/A,#N/A,TRUE,"Y능력";#N/A,#N/A,TRUE,"YKD"}</definedName>
    <definedName name="RK" localSheetId="9" hidden="1">{#N/A,#N/A,TRUE,"Y생산";#N/A,#N/A,TRUE,"Y판매";#N/A,#N/A,TRUE,"Y총물량";#N/A,#N/A,TRUE,"Y능력";#N/A,#N/A,TRUE,"YKD"}</definedName>
    <definedName name="RK" localSheetId="5" hidden="1">{#N/A,#N/A,TRUE,"Y생산";#N/A,#N/A,TRUE,"Y판매";#N/A,#N/A,TRUE,"Y총물량";#N/A,#N/A,TRUE,"Y능력";#N/A,#N/A,TRUE,"YKD"}</definedName>
    <definedName name="RK" localSheetId="8" hidden="1">{#N/A,#N/A,TRUE,"Y생산";#N/A,#N/A,TRUE,"Y판매";#N/A,#N/A,TRUE,"Y총물량";#N/A,#N/A,TRUE,"Y능력";#N/A,#N/A,TRUE,"YKD"}</definedName>
    <definedName name="RK" localSheetId="3" hidden="1">{#N/A,#N/A,TRUE,"Y생산";#N/A,#N/A,TRUE,"Y판매";#N/A,#N/A,TRUE,"Y총물량";#N/A,#N/A,TRUE,"Y능력";#N/A,#N/A,TRUE,"YKD"}</definedName>
    <definedName name="RK" localSheetId="2" hidden="1">{#N/A,#N/A,TRUE,"Y생산";#N/A,#N/A,TRUE,"Y판매";#N/A,#N/A,TRUE,"Y총물량";#N/A,#N/A,TRUE,"Y능력";#N/A,#N/A,TRUE,"YKD"}</definedName>
    <definedName name="RK" localSheetId="1" hidden="1">{#N/A,#N/A,TRUE,"Y생산";#N/A,#N/A,TRUE,"Y판매";#N/A,#N/A,TRUE,"Y총물량";#N/A,#N/A,TRUE,"Y능력";#N/A,#N/A,TRUE,"YKD"}</definedName>
    <definedName name="RK" hidden="1">{#N/A,#N/A,TRUE,"Y생산";#N/A,#N/A,TRUE,"Y판매";#N/A,#N/A,TRUE,"Y총물량";#N/A,#N/A,TRUE,"Y능력";#N/A,#N/A,TRUE,"YKD"}</definedName>
    <definedName name="rkd" localSheetId="13" hidden="1">{#N/A,#N/A,FALSE,"CCTV"}</definedName>
    <definedName name="rkd" localSheetId="10" hidden="1">{#N/A,#N/A,FALSE,"CCTV"}</definedName>
    <definedName name="rkd" localSheetId="12" hidden="1">{#N/A,#N/A,FALSE,"CCTV"}</definedName>
    <definedName name="rkd" localSheetId="15" hidden="1">{#N/A,#N/A,FALSE,"CCTV"}</definedName>
    <definedName name="rkd" localSheetId="11" hidden="1">{#N/A,#N/A,FALSE,"CCTV"}</definedName>
    <definedName name="rkd" localSheetId="14" hidden="1">{#N/A,#N/A,FALSE,"CCTV"}</definedName>
    <definedName name="rkd" localSheetId="7" hidden="1">{#N/A,#N/A,FALSE,"CCTV"}</definedName>
    <definedName name="rkd" localSheetId="4" hidden="1">{#N/A,#N/A,FALSE,"CCTV"}</definedName>
    <definedName name="rkd" localSheetId="6" hidden="1">{#N/A,#N/A,FALSE,"CCTV"}</definedName>
    <definedName name="rkd" localSheetId="9" hidden="1">{#N/A,#N/A,FALSE,"CCTV"}</definedName>
    <definedName name="rkd" localSheetId="5" hidden="1">{#N/A,#N/A,FALSE,"CCTV"}</definedName>
    <definedName name="rkd" localSheetId="8" hidden="1">{#N/A,#N/A,FALSE,"CCTV"}</definedName>
    <definedName name="rkd" localSheetId="3" hidden="1">{#N/A,#N/A,FALSE,"CCTV"}</definedName>
    <definedName name="rkd" localSheetId="2" hidden="1">{#N/A,#N/A,FALSE,"CCTV"}</definedName>
    <definedName name="rkd" localSheetId="1" hidden="1">{#N/A,#N/A,FALSE,"CCTV"}</definedName>
    <definedName name="rkd" hidden="1">{#N/A,#N/A,FALSE,"CCTV"}</definedName>
    <definedName name="rkrk">#N/A</definedName>
    <definedName name="RL" localSheetId="13">BlankMacro1</definedName>
    <definedName name="RL" localSheetId="10">BlankMacro1</definedName>
    <definedName name="RL" localSheetId="12">BlankMacro1</definedName>
    <definedName name="RL" localSheetId="15">BlankMacro1</definedName>
    <definedName name="RL" localSheetId="11">BlankMacro1</definedName>
    <definedName name="RL" localSheetId="14">BlankMacro1</definedName>
    <definedName name="RL" localSheetId="7">BlankMacro1</definedName>
    <definedName name="RL" localSheetId="4">BlankMacro1</definedName>
    <definedName name="RL" localSheetId="6">BlankMacro1</definedName>
    <definedName name="RL" localSheetId="9">BlankMacro1</definedName>
    <definedName name="RL" localSheetId="5">BlankMacro1</definedName>
    <definedName name="RL" localSheetId="8">BlankMacro1</definedName>
    <definedName name="RL" localSheetId="0">BlankMacro1</definedName>
    <definedName name="RL" localSheetId="3">BlankMacro1</definedName>
    <definedName name="RL" localSheetId="2">BlankMacro1</definedName>
    <definedName name="RL" localSheetId="1">BlankMacro1</definedName>
    <definedName name="RL">BlankMacro1</definedName>
    <definedName name="RLA" localSheetId="13" hidden="1">{#N/A,#N/A,TRUE,"Y생산";#N/A,#N/A,TRUE,"Y판매";#N/A,#N/A,TRUE,"Y총물량";#N/A,#N/A,TRUE,"Y능력";#N/A,#N/A,TRUE,"YKD"}</definedName>
    <definedName name="RLA" localSheetId="10" hidden="1">{#N/A,#N/A,TRUE,"Y생산";#N/A,#N/A,TRUE,"Y판매";#N/A,#N/A,TRUE,"Y총물량";#N/A,#N/A,TRUE,"Y능력";#N/A,#N/A,TRUE,"YKD"}</definedName>
    <definedName name="RLA" localSheetId="12" hidden="1">{#N/A,#N/A,TRUE,"Y생산";#N/A,#N/A,TRUE,"Y판매";#N/A,#N/A,TRUE,"Y총물량";#N/A,#N/A,TRUE,"Y능력";#N/A,#N/A,TRUE,"YKD"}</definedName>
    <definedName name="RLA" localSheetId="15" hidden="1">{#N/A,#N/A,TRUE,"Y생산";#N/A,#N/A,TRUE,"Y판매";#N/A,#N/A,TRUE,"Y총물량";#N/A,#N/A,TRUE,"Y능력";#N/A,#N/A,TRUE,"YKD"}</definedName>
    <definedName name="RLA" localSheetId="11" hidden="1">{#N/A,#N/A,TRUE,"Y생산";#N/A,#N/A,TRUE,"Y판매";#N/A,#N/A,TRUE,"Y총물량";#N/A,#N/A,TRUE,"Y능력";#N/A,#N/A,TRUE,"YKD"}</definedName>
    <definedName name="RLA" localSheetId="14" hidden="1">{#N/A,#N/A,TRUE,"Y생산";#N/A,#N/A,TRUE,"Y판매";#N/A,#N/A,TRUE,"Y총물량";#N/A,#N/A,TRUE,"Y능력";#N/A,#N/A,TRUE,"YKD"}</definedName>
    <definedName name="RLA" localSheetId="7" hidden="1">{#N/A,#N/A,TRUE,"Y생산";#N/A,#N/A,TRUE,"Y판매";#N/A,#N/A,TRUE,"Y총물량";#N/A,#N/A,TRUE,"Y능력";#N/A,#N/A,TRUE,"YKD"}</definedName>
    <definedName name="RLA" localSheetId="4" hidden="1">{#N/A,#N/A,TRUE,"Y생산";#N/A,#N/A,TRUE,"Y판매";#N/A,#N/A,TRUE,"Y총물량";#N/A,#N/A,TRUE,"Y능력";#N/A,#N/A,TRUE,"YKD"}</definedName>
    <definedName name="RLA" localSheetId="6" hidden="1">{#N/A,#N/A,TRUE,"Y생산";#N/A,#N/A,TRUE,"Y판매";#N/A,#N/A,TRUE,"Y총물량";#N/A,#N/A,TRUE,"Y능력";#N/A,#N/A,TRUE,"YKD"}</definedName>
    <definedName name="RLA" localSheetId="9" hidden="1">{#N/A,#N/A,TRUE,"Y생산";#N/A,#N/A,TRUE,"Y판매";#N/A,#N/A,TRUE,"Y총물량";#N/A,#N/A,TRUE,"Y능력";#N/A,#N/A,TRUE,"YKD"}</definedName>
    <definedName name="RLA" localSheetId="5" hidden="1">{#N/A,#N/A,TRUE,"Y생산";#N/A,#N/A,TRUE,"Y판매";#N/A,#N/A,TRUE,"Y총물량";#N/A,#N/A,TRUE,"Y능력";#N/A,#N/A,TRUE,"YKD"}</definedName>
    <definedName name="RLA" localSheetId="8" hidden="1">{#N/A,#N/A,TRUE,"Y생산";#N/A,#N/A,TRUE,"Y판매";#N/A,#N/A,TRUE,"Y총물량";#N/A,#N/A,TRUE,"Y능력";#N/A,#N/A,TRUE,"YKD"}</definedName>
    <definedName name="RLA" localSheetId="3" hidden="1">{#N/A,#N/A,TRUE,"Y생산";#N/A,#N/A,TRUE,"Y판매";#N/A,#N/A,TRUE,"Y총물량";#N/A,#N/A,TRUE,"Y능력";#N/A,#N/A,TRUE,"YKD"}</definedName>
    <definedName name="RLA" localSheetId="2" hidden="1">{#N/A,#N/A,TRUE,"Y생산";#N/A,#N/A,TRUE,"Y판매";#N/A,#N/A,TRUE,"Y총물량";#N/A,#N/A,TRUE,"Y능력";#N/A,#N/A,TRUE,"YKD"}</definedName>
    <definedName name="RLA" localSheetId="1" hidden="1">{#N/A,#N/A,TRUE,"Y생산";#N/A,#N/A,TRUE,"Y판매";#N/A,#N/A,TRUE,"Y총물량";#N/A,#N/A,TRUE,"Y능력";#N/A,#N/A,TRUE,"YKD"}</definedName>
    <definedName name="RLA" hidden="1">{#N/A,#N/A,TRUE,"Y생산";#N/A,#N/A,TRUE,"Y판매";#N/A,#N/A,TRUE,"Y총물량";#N/A,#N/A,TRUE,"Y능력";#N/A,#N/A,TRUE,"YKD"}</definedName>
    <definedName name="RLF" localSheetId="3">#REF!</definedName>
    <definedName name="RLF" localSheetId="2">#REF!</definedName>
    <definedName name="RLF">#REF!</definedName>
    <definedName name="RLKM">#REF!</definedName>
    <definedName name="RLL">#REF!</definedName>
    <definedName name="RLOM">#REF!</definedName>
    <definedName name="RLRK1">#N/A</definedName>
    <definedName name="RM" localSheetId="3">#REF!</definedName>
    <definedName name="RM" localSheetId="2">#REF!</definedName>
    <definedName name="RM">#REF!</definedName>
    <definedName name="rm_wt1">#REF!</definedName>
    <definedName name="rm_wt2">#REF!</definedName>
    <definedName name="RMRMR">#N/A</definedName>
    <definedName name="Rn" localSheetId="3">#REF!</definedName>
    <definedName name="Rn" localSheetId="2">#REF!</definedName>
    <definedName name="Rn">#REF!</definedName>
    <definedName name="Rncot">#REF!</definedName>
    <definedName name="Rndam">#REF!</definedName>
    <definedName name="rong1">#REF!</definedName>
    <definedName name="rong2">#REF!</definedName>
    <definedName name="rong3">#REF!</definedName>
    <definedName name="rong4">#REF!</definedName>
    <definedName name="rong5">#REF!</definedName>
    <definedName name="rong6">#REF!</definedName>
    <definedName name="ROW">#N/A</definedName>
    <definedName name="row_def_array" localSheetId="13">{"UPG",0,"Auto","Auto","";"SRC",0,"Auto","Auto",""}</definedName>
    <definedName name="row_def_array" localSheetId="10">{"UPG",0,"Auto","Auto","";"SRC",0,"Auto","Auto",""}</definedName>
    <definedName name="row_def_array" localSheetId="12">{"UPG",0,"Auto","Auto","";"SRC",0,"Auto","Auto",""}</definedName>
    <definedName name="row_def_array" localSheetId="15">{"UPG",0,"Auto","Auto","";"SRC",0,"Auto","Auto",""}</definedName>
    <definedName name="row_def_array" localSheetId="11">{"UPG",0,"Auto","Auto","";"SRC",0,"Auto","Auto",""}</definedName>
    <definedName name="row_def_array" localSheetId="14">{"UPG",0,"Auto","Auto","";"SRC",0,"Auto","Auto",""}</definedName>
    <definedName name="row_def_array" localSheetId="7">{"UPG",0,"Auto","Auto","";"SRC",0,"Auto","Auto",""}</definedName>
    <definedName name="row_def_array" localSheetId="4">{"UPG",0,"Auto","Auto","";"SRC",0,"Auto","Auto",""}</definedName>
    <definedName name="row_def_array" localSheetId="6">{"UPG",0,"Auto","Auto","";"SRC",0,"Auto","Auto",""}</definedName>
    <definedName name="row_def_array" localSheetId="9">{"UPG",0,"Auto","Auto","";"SRC",0,"Auto","Auto",""}</definedName>
    <definedName name="row_def_array" localSheetId="5">{"UPG",0,"Auto","Auto","";"SRC",0,"Auto","Auto",""}</definedName>
    <definedName name="row_def_array" localSheetId="8">{"UPG",0,"Auto","Auto","";"SRC",0,"Auto","Auto",""}</definedName>
    <definedName name="row_def_array" localSheetId="3">{"UPG",0,"Auto","Auto","";"SRC",0,"Auto","Auto",""}</definedName>
    <definedName name="row_def_array" localSheetId="2">{"UPG",0,"Auto","Auto","";"SRC",0,"Auto","Auto",""}</definedName>
    <definedName name="row_def_array" localSheetId="1">{"UPG",0,"Auto","Auto","";"SRC",0,"Auto","Auto",""}</definedName>
    <definedName name="row_def_array">{"UPG",0,"Auto","Auto","";"SRC",0,"Auto","Auto",""}</definedName>
    <definedName name="ROYALT">#N/A</definedName>
    <definedName name="royalty" localSheetId="13">#REF!</definedName>
    <definedName name="royalty" localSheetId="10">#REF!</definedName>
    <definedName name="royalty" localSheetId="12">#REF!</definedName>
    <definedName name="royalty" localSheetId="15">#REF!</definedName>
    <definedName name="royalty" localSheetId="11">#REF!</definedName>
    <definedName name="royalty" localSheetId="14">#REF!</definedName>
    <definedName name="royalty" localSheetId="7">#REF!</definedName>
    <definedName name="royalty" localSheetId="4">#REF!</definedName>
    <definedName name="royalty" localSheetId="6">#REF!</definedName>
    <definedName name="royalty" localSheetId="9">#REF!</definedName>
    <definedName name="royalty" localSheetId="5">#REF!</definedName>
    <definedName name="royalty" localSheetId="8">#REF!</definedName>
    <definedName name="royalty">#REF!</definedName>
    <definedName name="royalty_rate" localSheetId="3">#REF!</definedName>
    <definedName name="royalty_rate" localSheetId="2">#REF!</definedName>
    <definedName name="royalty_rate">#REF!</definedName>
    <definedName name="RPHEC">#REF!</definedName>
    <definedName name="RPHLIF">#REF!</definedName>
    <definedName name="RPHOM">#REF!</definedName>
    <definedName name="RPHPC">#REF!</definedName>
    <definedName name="RR">#REF!</definedName>
    <definedName name="RR.BRAKE" localSheetId="13" hidden="1">{#N/A,#N/A,FALSE,"단축1";#N/A,#N/A,FALSE,"단축2";#N/A,#N/A,FALSE,"단축3";#N/A,#N/A,FALSE,"장축";#N/A,#N/A,FALSE,"4WD"}</definedName>
    <definedName name="RR.BRAKE" localSheetId="10" hidden="1">{#N/A,#N/A,FALSE,"단축1";#N/A,#N/A,FALSE,"단축2";#N/A,#N/A,FALSE,"단축3";#N/A,#N/A,FALSE,"장축";#N/A,#N/A,FALSE,"4WD"}</definedName>
    <definedName name="RR.BRAKE" localSheetId="12" hidden="1">{#N/A,#N/A,FALSE,"단축1";#N/A,#N/A,FALSE,"단축2";#N/A,#N/A,FALSE,"단축3";#N/A,#N/A,FALSE,"장축";#N/A,#N/A,FALSE,"4WD"}</definedName>
    <definedName name="RR.BRAKE" localSheetId="15" hidden="1">{#N/A,#N/A,FALSE,"단축1";#N/A,#N/A,FALSE,"단축2";#N/A,#N/A,FALSE,"단축3";#N/A,#N/A,FALSE,"장축";#N/A,#N/A,FALSE,"4WD"}</definedName>
    <definedName name="RR.BRAKE" localSheetId="11" hidden="1">{#N/A,#N/A,FALSE,"단축1";#N/A,#N/A,FALSE,"단축2";#N/A,#N/A,FALSE,"단축3";#N/A,#N/A,FALSE,"장축";#N/A,#N/A,FALSE,"4WD"}</definedName>
    <definedName name="RR.BRAKE" localSheetId="14" hidden="1">{#N/A,#N/A,FALSE,"단축1";#N/A,#N/A,FALSE,"단축2";#N/A,#N/A,FALSE,"단축3";#N/A,#N/A,FALSE,"장축";#N/A,#N/A,FALSE,"4WD"}</definedName>
    <definedName name="RR.BRAKE" localSheetId="7" hidden="1">{#N/A,#N/A,FALSE,"단축1";#N/A,#N/A,FALSE,"단축2";#N/A,#N/A,FALSE,"단축3";#N/A,#N/A,FALSE,"장축";#N/A,#N/A,FALSE,"4WD"}</definedName>
    <definedName name="RR.BRAKE" localSheetId="4" hidden="1">{#N/A,#N/A,FALSE,"단축1";#N/A,#N/A,FALSE,"단축2";#N/A,#N/A,FALSE,"단축3";#N/A,#N/A,FALSE,"장축";#N/A,#N/A,FALSE,"4WD"}</definedName>
    <definedName name="RR.BRAKE" localSheetId="6" hidden="1">{#N/A,#N/A,FALSE,"단축1";#N/A,#N/A,FALSE,"단축2";#N/A,#N/A,FALSE,"단축3";#N/A,#N/A,FALSE,"장축";#N/A,#N/A,FALSE,"4WD"}</definedName>
    <definedName name="RR.BRAKE" localSheetId="9" hidden="1">{#N/A,#N/A,FALSE,"단축1";#N/A,#N/A,FALSE,"단축2";#N/A,#N/A,FALSE,"단축3";#N/A,#N/A,FALSE,"장축";#N/A,#N/A,FALSE,"4WD"}</definedName>
    <definedName name="RR.BRAKE" localSheetId="5" hidden="1">{#N/A,#N/A,FALSE,"단축1";#N/A,#N/A,FALSE,"단축2";#N/A,#N/A,FALSE,"단축3";#N/A,#N/A,FALSE,"장축";#N/A,#N/A,FALSE,"4WD"}</definedName>
    <definedName name="RR.BRAKE" localSheetId="8" hidden="1">{#N/A,#N/A,FALSE,"단축1";#N/A,#N/A,FALSE,"단축2";#N/A,#N/A,FALSE,"단축3";#N/A,#N/A,FALSE,"장축";#N/A,#N/A,FALSE,"4WD"}</definedName>
    <definedName name="RR.BRAKE" localSheetId="3"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13" hidden="1">{#N/A,#N/A,FALSE,"단축1";#N/A,#N/A,FALSE,"단축2";#N/A,#N/A,FALSE,"단축3";#N/A,#N/A,FALSE,"장축";#N/A,#N/A,FALSE,"4WD"}</definedName>
    <definedName name="RR.BRK" localSheetId="10" hidden="1">{#N/A,#N/A,FALSE,"단축1";#N/A,#N/A,FALSE,"단축2";#N/A,#N/A,FALSE,"단축3";#N/A,#N/A,FALSE,"장축";#N/A,#N/A,FALSE,"4WD"}</definedName>
    <definedName name="RR.BRK" localSheetId="12" hidden="1">{#N/A,#N/A,FALSE,"단축1";#N/A,#N/A,FALSE,"단축2";#N/A,#N/A,FALSE,"단축3";#N/A,#N/A,FALSE,"장축";#N/A,#N/A,FALSE,"4WD"}</definedName>
    <definedName name="RR.BRK" localSheetId="15" hidden="1">{#N/A,#N/A,FALSE,"단축1";#N/A,#N/A,FALSE,"단축2";#N/A,#N/A,FALSE,"단축3";#N/A,#N/A,FALSE,"장축";#N/A,#N/A,FALSE,"4WD"}</definedName>
    <definedName name="RR.BRK" localSheetId="11" hidden="1">{#N/A,#N/A,FALSE,"단축1";#N/A,#N/A,FALSE,"단축2";#N/A,#N/A,FALSE,"단축3";#N/A,#N/A,FALSE,"장축";#N/A,#N/A,FALSE,"4WD"}</definedName>
    <definedName name="RR.BRK" localSheetId="14" hidden="1">{#N/A,#N/A,FALSE,"단축1";#N/A,#N/A,FALSE,"단축2";#N/A,#N/A,FALSE,"단축3";#N/A,#N/A,FALSE,"장축";#N/A,#N/A,FALSE,"4WD"}</definedName>
    <definedName name="RR.BRK" localSheetId="7" hidden="1">{#N/A,#N/A,FALSE,"단축1";#N/A,#N/A,FALSE,"단축2";#N/A,#N/A,FALSE,"단축3";#N/A,#N/A,FALSE,"장축";#N/A,#N/A,FALSE,"4WD"}</definedName>
    <definedName name="RR.BRK" localSheetId="4" hidden="1">{#N/A,#N/A,FALSE,"단축1";#N/A,#N/A,FALSE,"단축2";#N/A,#N/A,FALSE,"단축3";#N/A,#N/A,FALSE,"장축";#N/A,#N/A,FALSE,"4WD"}</definedName>
    <definedName name="RR.BRK" localSheetId="6" hidden="1">{#N/A,#N/A,FALSE,"단축1";#N/A,#N/A,FALSE,"단축2";#N/A,#N/A,FALSE,"단축3";#N/A,#N/A,FALSE,"장축";#N/A,#N/A,FALSE,"4WD"}</definedName>
    <definedName name="RR.BRK" localSheetId="9" hidden="1">{#N/A,#N/A,FALSE,"단축1";#N/A,#N/A,FALSE,"단축2";#N/A,#N/A,FALSE,"단축3";#N/A,#N/A,FALSE,"장축";#N/A,#N/A,FALSE,"4WD"}</definedName>
    <definedName name="RR.BRK" localSheetId="5" hidden="1">{#N/A,#N/A,FALSE,"단축1";#N/A,#N/A,FALSE,"단축2";#N/A,#N/A,FALSE,"단축3";#N/A,#N/A,FALSE,"장축";#N/A,#N/A,FALSE,"4WD"}</definedName>
    <definedName name="RR.BRK" localSheetId="8" hidden="1">{#N/A,#N/A,FALSE,"단축1";#N/A,#N/A,FALSE,"단축2";#N/A,#N/A,FALSE,"단축3";#N/A,#N/A,FALSE,"장축";#N/A,#N/A,FALSE,"4WD"}</definedName>
    <definedName name="RR.BRK" localSheetId="3"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FA">#N/A</definedName>
    <definedName name="RRFLRPNL">#N/A</definedName>
    <definedName name="rrpnl">#N/A</definedName>
    <definedName name="Rrpo" localSheetId="3">#REF!</definedName>
    <definedName name="Rrpo" localSheetId="2">#REF!</definedName>
    <definedName name="Rrpo">#REF!</definedName>
    <definedName name="RRR" localSheetId="13" hidden="1">{#N/A,#N/A,FALSE,"ROW DATA"}</definedName>
    <definedName name="RRR" localSheetId="10" hidden="1">{#N/A,#N/A,FALSE,"ROW DATA"}</definedName>
    <definedName name="RRR" localSheetId="12" hidden="1">{#N/A,#N/A,FALSE,"ROW DATA"}</definedName>
    <definedName name="RRR" localSheetId="15" hidden="1">{#N/A,#N/A,FALSE,"ROW DATA"}</definedName>
    <definedName name="RRR" localSheetId="11" hidden="1">{#N/A,#N/A,FALSE,"ROW DATA"}</definedName>
    <definedName name="RRR" localSheetId="14" hidden="1">{#N/A,#N/A,FALSE,"ROW DATA"}</definedName>
    <definedName name="RRR" localSheetId="7" hidden="1">{#N/A,#N/A,FALSE,"ROW DATA"}</definedName>
    <definedName name="RRR" localSheetId="4" hidden="1">{#N/A,#N/A,FALSE,"ROW DATA"}</definedName>
    <definedName name="RRR" localSheetId="6" hidden="1">{#N/A,#N/A,FALSE,"ROW DATA"}</definedName>
    <definedName name="RRR" localSheetId="9" hidden="1">{#N/A,#N/A,FALSE,"ROW DATA"}</definedName>
    <definedName name="RRR" localSheetId="5" hidden="1">{#N/A,#N/A,FALSE,"ROW DATA"}</definedName>
    <definedName name="RRR" localSheetId="8" hidden="1">{#N/A,#N/A,FALSE,"ROW DATA"}</definedName>
    <definedName name="RRR" localSheetId="0" hidden="1">{#N/A,#N/A,FALSE,"ROW DATA"}</definedName>
    <definedName name="RRR" localSheetId="3" hidden="1">{#N/A,#N/A,FALSE,"ROW DATA"}</definedName>
    <definedName name="RRR" localSheetId="2" hidden="1">{#N/A,#N/A,FALSE,"ROW DATA"}</definedName>
    <definedName name="RRR" localSheetId="1" hidden="1">{#N/A,#N/A,FALSE,"ROW DATA"}</definedName>
    <definedName name="RRR" hidden="1">{#N/A,#N/A,FALSE,"ROW DATA"}</definedName>
    <definedName name="rrrr" localSheetId="13" hidden="1">{#N/A,#N/A,FALSE,"단축1";#N/A,#N/A,FALSE,"단축2";#N/A,#N/A,FALSE,"단축3";#N/A,#N/A,FALSE,"장축";#N/A,#N/A,FALSE,"4WD"}</definedName>
    <definedName name="rrrr" localSheetId="10" hidden="1">{#N/A,#N/A,FALSE,"단축1";#N/A,#N/A,FALSE,"단축2";#N/A,#N/A,FALSE,"단축3";#N/A,#N/A,FALSE,"장축";#N/A,#N/A,FALSE,"4WD"}</definedName>
    <definedName name="rrrr" localSheetId="12" hidden="1">{#N/A,#N/A,FALSE,"단축1";#N/A,#N/A,FALSE,"단축2";#N/A,#N/A,FALSE,"단축3";#N/A,#N/A,FALSE,"장축";#N/A,#N/A,FALSE,"4WD"}</definedName>
    <definedName name="rrrr" localSheetId="15" hidden="1">{#N/A,#N/A,FALSE,"단축1";#N/A,#N/A,FALSE,"단축2";#N/A,#N/A,FALSE,"단축3";#N/A,#N/A,FALSE,"장축";#N/A,#N/A,FALSE,"4WD"}</definedName>
    <definedName name="rrrr" localSheetId="11" hidden="1">{#N/A,#N/A,FALSE,"단축1";#N/A,#N/A,FALSE,"단축2";#N/A,#N/A,FALSE,"단축3";#N/A,#N/A,FALSE,"장축";#N/A,#N/A,FALSE,"4WD"}</definedName>
    <definedName name="rrrr" localSheetId="14" hidden="1">{#N/A,#N/A,FALSE,"단축1";#N/A,#N/A,FALSE,"단축2";#N/A,#N/A,FALSE,"단축3";#N/A,#N/A,FALSE,"장축";#N/A,#N/A,FALSE,"4WD"}</definedName>
    <definedName name="rrrr" localSheetId="7" hidden="1">{#N/A,#N/A,FALSE,"단축1";#N/A,#N/A,FALSE,"단축2";#N/A,#N/A,FALSE,"단축3";#N/A,#N/A,FALSE,"장축";#N/A,#N/A,FALSE,"4WD"}</definedName>
    <definedName name="rrrr" localSheetId="4" hidden="1">{#N/A,#N/A,FALSE,"단축1";#N/A,#N/A,FALSE,"단축2";#N/A,#N/A,FALSE,"단축3";#N/A,#N/A,FALSE,"장축";#N/A,#N/A,FALSE,"4WD"}</definedName>
    <definedName name="rrrr" localSheetId="6" hidden="1">{#N/A,#N/A,FALSE,"단축1";#N/A,#N/A,FALSE,"단축2";#N/A,#N/A,FALSE,"단축3";#N/A,#N/A,FALSE,"장축";#N/A,#N/A,FALSE,"4WD"}</definedName>
    <definedName name="rrrr" localSheetId="9" hidden="1">{#N/A,#N/A,FALSE,"단축1";#N/A,#N/A,FALSE,"단축2";#N/A,#N/A,FALSE,"단축3";#N/A,#N/A,FALSE,"장축";#N/A,#N/A,FALSE,"4WD"}</definedName>
    <definedName name="rrrr" localSheetId="5" hidden="1">{#N/A,#N/A,FALSE,"단축1";#N/A,#N/A,FALSE,"단축2";#N/A,#N/A,FALSE,"단축3";#N/A,#N/A,FALSE,"장축";#N/A,#N/A,FALSE,"4WD"}</definedName>
    <definedName name="rrrr" localSheetId="8" hidden="1">{#N/A,#N/A,FALSE,"단축1";#N/A,#N/A,FALSE,"단축2";#N/A,#N/A,FALSE,"단축3";#N/A,#N/A,FALSE,"장축";#N/A,#N/A,FALSE,"4WD"}</definedName>
    <definedName name="rrrr" localSheetId="3" hidden="1">{#N/A,#N/A,FALSE,"단축1";#N/A,#N/A,FALSE,"단축2";#N/A,#N/A,FALSE,"단축3";#N/A,#N/A,FALSE,"장축";#N/A,#N/A,FALSE,"4WD"}</definedName>
    <definedName name="rrrr" localSheetId="2" hidden="1">{#N/A,#N/A,FALSE,"단축1";#N/A,#N/A,FALSE,"단축2";#N/A,#N/A,FALSE,"단축3";#N/A,#N/A,FALSE,"장축";#N/A,#N/A,FALSE,"4WD"}</definedName>
    <definedName name="rrrr" localSheetId="1" hidden="1">{#N/A,#N/A,FALSE,"단축1";#N/A,#N/A,FALSE,"단축2";#N/A,#N/A,FALSE,"단축3";#N/A,#N/A,FALSE,"장축";#N/A,#N/A,FALSE,"4WD"}</definedName>
    <definedName name="rrrr" hidden="1">{#N/A,#N/A,FALSE,"단축1";#N/A,#N/A,FALSE,"단축2";#N/A,#N/A,FALSE,"단축3";#N/A,#N/A,FALSE,"장축";#N/A,#N/A,FALSE,"4WD"}</definedName>
    <definedName name="rrrrr" hidden="1">#REF!</definedName>
    <definedName name="RRRRRRR" localSheetId="13">[0]!BlankMacro1</definedName>
    <definedName name="RRRRRRR" localSheetId="10">[0]!BlankMacro1</definedName>
    <definedName name="RRRRRRR" localSheetId="12">[0]!BlankMacro1</definedName>
    <definedName name="RRRRRRR" localSheetId="15">[0]!BlankMacro1</definedName>
    <definedName name="RRRRRRR" localSheetId="11">[0]!BlankMacro1</definedName>
    <definedName name="RRRRRRR" localSheetId="14">[0]!BlankMacro1</definedName>
    <definedName name="RRRRRRR" localSheetId="7">[0]!BlankMacro1</definedName>
    <definedName name="RRRRRRR" localSheetId="4">[0]!BlankMacro1</definedName>
    <definedName name="RRRRRRR" localSheetId="6">[0]!BlankMacro1</definedName>
    <definedName name="RRRRRRR" localSheetId="9">[0]!BlankMacro1</definedName>
    <definedName name="RRRRRRR" localSheetId="5">[0]!BlankMacro1</definedName>
    <definedName name="RRRRRRR" localSheetId="8">[0]!BlankMacro1</definedName>
    <definedName name="RRRRRRR" localSheetId="0">[0]!BlankMacro1</definedName>
    <definedName name="RRRRRRR" localSheetId="3">[0]!BlankMacro1</definedName>
    <definedName name="RRRRRRR" localSheetId="2">[0]!BlankMacro1</definedName>
    <definedName name="RRRRRRR" localSheetId="1">[0]!BlankMacro1</definedName>
    <definedName name="RRRRRRR">[0]!BlankMacro1</definedName>
    <definedName name="rs">#REF!</definedName>
    <definedName name="RSBC">#REF!</definedName>
    <definedName name="RSBLIF">#REF!</definedName>
    <definedName name="RSD">#REF!</definedName>
    <definedName name="RSIC">#REF!</definedName>
    <definedName name="RSIN">#REF!</definedName>
    <definedName name="RSLIF">#REF!</definedName>
    <definedName name="RSOM">#REF!</definedName>
    <definedName name="RSPI">#REF!</definedName>
    <definedName name="RSSC">#REF!</definedName>
    <definedName name="rt">#N/A</definedName>
    <definedName name="RT.RTDK">#REF!</definedName>
    <definedName name="RTC">#REF!</definedName>
    <definedName name="RTCLCRCRCRCRCRCRDLRTDKDK">#REF!</definedName>
    <definedName name="RTCLCRCRDLDLRTDK" localSheetId="13">#REF!</definedName>
    <definedName name="RTCLCRCRDLDLRTDK" localSheetId="10">#REF!</definedName>
    <definedName name="RTCLCRCRDLDLRTDK" localSheetId="12">#REF!</definedName>
    <definedName name="RTCLCRCRDLDLRTDK" localSheetId="15">#REF!</definedName>
    <definedName name="RTCLCRCRDLDLRTDK" localSheetId="11">#REF!</definedName>
    <definedName name="RTCLCRCRDLDLRTDK" localSheetId="14">#REF!</definedName>
    <definedName name="RTCLCRCRDLDLRTDK" localSheetId="7">#REF!</definedName>
    <definedName name="RTCLCRCRDLDLRTDK" localSheetId="4">#REF!</definedName>
    <definedName name="RTCLCRCRDLDLRTDK" localSheetId="6">#REF!</definedName>
    <definedName name="RTCLCRCRDLDLRTDK" localSheetId="9">#REF!</definedName>
    <definedName name="RTCLCRCRDLDLRTDK" localSheetId="5">#REF!</definedName>
    <definedName name="RTCLCRCRDLDLRTDK" localSheetId="8">#REF!</definedName>
    <definedName name="RTCLCRCRDLDLRTDK" localSheetId="3">#REF!</definedName>
    <definedName name="RTCLCRCRDLDLRTDK" localSheetId="2">#REF!</definedName>
    <definedName name="RTCLCRCRDLDLRTDK">#REF!</definedName>
    <definedName name="RTCLDLRTDK">#REF!</definedName>
    <definedName name="RTCLSPRT">#REF!</definedName>
    <definedName name="rtclsprtdk" localSheetId="13">#REF!</definedName>
    <definedName name="rtclsprtdk" localSheetId="10">#REF!</definedName>
    <definedName name="rtclsprtdk" localSheetId="12">#REF!</definedName>
    <definedName name="rtclsprtdk" localSheetId="15">#REF!</definedName>
    <definedName name="rtclsprtdk" localSheetId="11">#REF!</definedName>
    <definedName name="rtclsprtdk" localSheetId="14">#REF!</definedName>
    <definedName name="rtclsprtdk" localSheetId="7">#REF!</definedName>
    <definedName name="rtclsprtdk" localSheetId="4">#REF!</definedName>
    <definedName name="rtclsprtdk" localSheetId="6">#REF!</definedName>
    <definedName name="rtclsprtdk" localSheetId="9">#REF!</definedName>
    <definedName name="rtclsprtdk" localSheetId="5">#REF!</definedName>
    <definedName name="rtclsprtdk" localSheetId="8">#REF!</definedName>
    <definedName name="rtclsprtdk" localSheetId="3">#REF!</definedName>
    <definedName name="rtclsprtdk" localSheetId="2">#REF!</definedName>
    <definedName name="rtclsprtdk">#REF!</definedName>
    <definedName name="RTCRCLCLCLCLCLCLDL0RTDK" localSheetId="13">#REF!</definedName>
    <definedName name="RTCRCLCLCLCLCLCLDL0RTDK" localSheetId="10">#REF!</definedName>
    <definedName name="RTCRCLCLCLCLCLCLDL0RTDK" localSheetId="12">#REF!</definedName>
    <definedName name="RTCRCLCLCLCLCLCLDL0RTDK" localSheetId="15">#REF!</definedName>
    <definedName name="RTCRCLCLCLCLCLCLDL0RTDK" localSheetId="11">#REF!</definedName>
    <definedName name="RTCRCLCLCLCLCLCLDL0RTDK" localSheetId="14">#REF!</definedName>
    <definedName name="RTCRCLCLCLCLCLCLDL0RTDK" localSheetId="7">#REF!</definedName>
    <definedName name="RTCRCLCLCLCLCLCLDL0RTDK" localSheetId="4">#REF!</definedName>
    <definedName name="RTCRCLCLCLCLCLCLDL0RTDK" localSheetId="6">#REF!</definedName>
    <definedName name="RTCRCLCLCLCLCLCLDL0RTDK" localSheetId="9">#REF!</definedName>
    <definedName name="RTCRCLCLCLCLCLCLDL0RTDK" localSheetId="5">#REF!</definedName>
    <definedName name="RTCRCLCLCLCLCLCLDL0RTDK" localSheetId="8">#REF!</definedName>
    <definedName name="RTCRCLCLCLCLCLCLDL0RTDK" localSheetId="3">#REF!</definedName>
    <definedName name="RTCRCLCLCLCLCLCLDL0RTDK" localSheetId="2">#REF!</definedName>
    <definedName name="RTCRCLCLCLCLCLCLDL0RTDK">#REF!</definedName>
    <definedName name="RTCRCLCLCLCLCLCLDLRTDK" localSheetId="13">#REF!</definedName>
    <definedName name="RTCRCLCLCLCLCLCLDLRTDK" localSheetId="10">#REF!</definedName>
    <definedName name="RTCRCLCLCLCLCLCLDLRTDK" localSheetId="12">#REF!</definedName>
    <definedName name="RTCRCLCLCLCLCLCLDLRTDK" localSheetId="15">#REF!</definedName>
    <definedName name="RTCRCLCLCLCLCLCLDLRTDK" localSheetId="11">#REF!</definedName>
    <definedName name="RTCRCLCLCLCLCLCLDLRTDK" localSheetId="14">#REF!</definedName>
    <definedName name="RTCRCLCLCLCLCLCLDLRTDK" localSheetId="7">#REF!</definedName>
    <definedName name="RTCRCLCLCLCLCLCLDLRTDK" localSheetId="4">#REF!</definedName>
    <definedName name="RTCRCLCLCLCLCLCLDLRTDK" localSheetId="6">#REF!</definedName>
    <definedName name="RTCRCLCLCLCLCLCLDLRTDK" localSheetId="9">#REF!</definedName>
    <definedName name="RTCRCLCLCLCLCLCLDLRTDK" localSheetId="5">#REF!</definedName>
    <definedName name="RTCRCLCLCLCLCLCLDLRTDK" localSheetId="8">#REF!</definedName>
    <definedName name="RTCRCLCLCLCLCLCLDLRTDK" localSheetId="3">#REF!</definedName>
    <definedName name="RTCRCLCLCLCLCLCLDLRTDK" localSheetId="2">#REF!</definedName>
    <definedName name="RTCRCLCLCLCLCLCLDLRTDK">#REF!</definedName>
    <definedName name="RTT">#REF!</definedName>
    <definedName name="RT울산시RTDKDK">#REF!</definedName>
    <definedName name="Ru">#REF!</definedName>
    <definedName name="RUBBER">#REF!</definedName>
    <definedName name="run">#REF!</definedName>
    <definedName name="RWTPhi">#REF!</definedName>
    <definedName name="RWTPlo">#REF!</definedName>
    <definedName name="RYU" localSheetId="13">#REF!</definedName>
    <definedName name="RYU" localSheetId="10">#REF!</definedName>
    <definedName name="RYU" localSheetId="12">#REF!</definedName>
    <definedName name="RYU" localSheetId="15">#REF!</definedName>
    <definedName name="RYU" localSheetId="11">#REF!</definedName>
    <definedName name="RYU" localSheetId="14">#REF!</definedName>
    <definedName name="RYU" localSheetId="7">#REF!</definedName>
    <definedName name="RYU" localSheetId="4">#REF!</definedName>
    <definedName name="RYU" localSheetId="6">#REF!</definedName>
    <definedName name="RYU" localSheetId="9">#REF!</definedName>
    <definedName name="RYU" localSheetId="5">#REF!</definedName>
    <definedName name="RYU" localSheetId="8">#REF!</definedName>
    <definedName name="RYU" localSheetId="3">#REF!</definedName>
    <definedName name="RYU" localSheetId="2">#REF!</definedName>
    <definedName name="RYU">#REF!</definedName>
    <definedName name="R행" localSheetId="13">#REF!</definedName>
    <definedName name="R행" localSheetId="10">#REF!</definedName>
    <definedName name="R행" localSheetId="12">#REF!</definedName>
    <definedName name="R행" localSheetId="15">#REF!</definedName>
    <definedName name="R행" localSheetId="11">#REF!</definedName>
    <definedName name="R행" localSheetId="14">#REF!</definedName>
    <definedName name="R행" localSheetId="7">#REF!</definedName>
    <definedName name="R행" localSheetId="4">#REF!</definedName>
    <definedName name="R행" localSheetId="6">#REF!</definedName>
    <definedName name="R행" localSheetId="9">#REF!</definedName>
    <definedName name="R행" localSheetId="5">#REF!</definedName>
    <definedName name="R행" localSheetId="8">#REF!</definedName>
    <definedName name="R행" localSheetId="3">#REF!</definedName>
    <definedName name="R행" localSheetId="2">#REF!</definedName>
    <definedName name="R행">#REF!</definedName>
    <definedName name="S"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13">#REF!</definedName>
    <definedName name="s." localSheetId="10">#REF!</definedName>
    <definedName name="s." localSheetId="12">#REF!</definedName>
    <definedName name="s." localSheetId="15">#REF!</definedName>
    <definedName name="s." localSheetId="11">#REF!</definedName>
    <definedName name="s." localSheetId="14">#REF!</definedName>
    <definedName name="s." localSheetId="7">#REF!</definedName>
    <definedName name="s." localSheetId="4">#REF!</definedName>
    <definedName name="s." localSheetId="6">#REF!</definedName>
    <definedName name="s." localSheetId="9">#REF!</definedName>
    <definedName name="s." localSheetId="5">#REF!</definedName>
    <definedName name="s." localSheetId="8">#REF!</definedName>
    <definedName name="s.">#REF!</definedName>
    <definedName name="S_Ⅱ">#REF!</definedName>
    <definedName name="s3tb">#REF!</definedName>
    <definedName name="s4tb">#REF!</definedName>
    <definedName name="s51.5">#REF!</definedName>
    <definedName name="s5tb">#REF!</definedName>
    <definedName name="s71.5">#REF!</definedName>
    <definedName name="s7tb">#REF!</definedName>
    <definedName name="SA"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bkl">#REF!</definedName>
    <definedName name="SAD" localSheetId="13">{"994시행","SUM(994시행)","YNNNN",FALSE;"9일분기시행","SUM(9일분기시행)","YNNNN",FALSE;"이분기","SUM(이분기)","YNNNN",FALSE}</definedName>
    <definedName name="SAD" localSheetId="10">{"994시행","SUM(994시행)","YNNNN",FALSE;"9일분기시행","SUM(9일분기시행)","YNNNN",FALSE;"이분기","SUM(이분기)","YNNNN",FALSE}</definedName>
    <definedName name="SAD" localSheetId="12">{"994시행","SUM(994시행)","YNNNN",FALSE;"9일분기시행","SUM(9일분기시행)","YNNNN",FALSE;"이분기","SUM(이분기)","YNNNN",FALSE}</definedName>
    <definedName name="SAD" localSheetId="15">{"994시행","SUM(994시행)","YNNNN",FALSE;"9일분기시행","SUM(9일분기시행)","YNNNN",FALSE;"이분기","SUM(이분기)","YNNNN",FALSE}</definedName>
    <definedName name="SAD" localSheetId="11">{"994시행","SUM(994시행)","YNNNN",FALSE;"9일분기시행","SUM(9일분기시행)","YNNNN",FALSE;"이분기","SUM(이분기)","YNNNN",FALSE}</definedName>
    <definedName name="SAD" localSheetId="14">{"994시행","SUM(994시행)","YNNNN",FALSE;"9일분기시행","SUM(9일분기시행)","YNNNN",FALSE;"이분기","SUM(이분기)","YNNNN",FALSE}</definedName>
    <definedName name="SAD" localSheetId="7">{"994시행","SUM(994시행)","YNNNN",FALSE;"9일분기시행","SUM(9일분기시행)","YNNNN",FALSE;"이분기","SUM(이분기)","YNNNN",FALSE}</definedName>
    <definedName name="SAD" localSheetId="4">{"994시행","SUM(994시행)","YNNNN",FALSE;"9일분기시행","SUM(9일분기시행)","YNNNN",FALSE;"이분기","SUM(이분기)","YNNNN",FALSE}</definedName>
    <definedName name="SAD" localSheetId="6">{"994시행","SUM(994시행)","YNNNN",FALSE;"9일분기시행","SUM(9일분기시행)","YNNNN",FALSE;"이분기","SUM(이분기)","YNNNN",FALSE}</definedName>
    <definedName name="SAD" localSheetId="9">{"994시행","SUM(994시행)","YNNNN",FALSE;"9일분기시행","SUM(9일분기시행)","YNNNN",FALSE;"이분기","SUM(이분기)","YNNNN",FALSE}</definedName>
    <definedName name="SAD" localSheetId="5">{"994시행","SUM(994시행)","YNNNN",FALSE;"9일분기시행","SUM(9일분기시행)","YNNNN",FALSE;"이분기","SUM(이분기)","YNNNN",FALSE}</definedName>
    <definedName name="SAD" localSheetId="8">{"994시행","SUM(994시행)","YNNNN",FALSE;"9일분기시행","SUM(9일분기시행)","YNNNN",FALSE;"이분기","SUM(이분기)","YNNNN",FALSE}</definedName>
    <definedName name="SAD" localSheetId="3">{"994시행","SUM(994시행)","YNNNN",FALSE;"9일분기시행","SUM(9일분기시행)","YNNNN",FALSE;"이분기","SUM(이분기)","YNNNN",FALSE}</definedName>
    <definedName name="SAD" localSheetId="2">{"994시행","SUM(994시행)","YNNNN",FALSE;"9일분기시행","SUM(9일분기시행)","YNNNN",FALSE;"이분기","SUM(이분기)","YNNNN",FALSE}</definedName>
    <definedName name="SAD" localSheetId="1">{"994시행","SUM(994시행)","YNNNN",FALSE;"9일분기시행","SUM(9일분기시행)","YNNNN",FALSE;"이분기","SUM(이분기)","YNNNN",FALSE}</definedName>
    <definedName name="SAD">{"994시행","SUM(994시행)","YNNNN",FALSE;"9일분기시행","SUM(9일분기시행)","YNNNN",FALSE;"이분기","SUM(이분기)","YNNNN",FALSE}</definedName>
    <definedName name="saelr">#REF!</definedName>
    <definedName name="salan200">#REF!</definedName>
    <definedName name="salan400">#REF!</definedName>
    <definedName name="SALARY12VP">#REF!</definedName>
    <definedName name="saleExp">#REF!</definedName>
    <definedName name="SAMPIL">#N/A</definedName>
    <definedName name="SAMPLE">#N/A</definedName>
    <definedName name="san" localSheetId="3">#REF!</definedName>
    <definedName name="san" localSheetId="2">#REF!</definedName>
    <definedName name="san">#REF!</definedName>
    <definedName name="sand">#REF!</definedName>
    <definedName name="SANGDATA">#N/A</definedName>
    <definedName name="saø" localSheetId="13" hidden="1">{"'Sheet1'!$L$16"}</definedName>
    <definedName name="saø" localSheetId="10" hidden="1">{"'Sheet1'!$L$16"}</definedName>
    <definedName name="saø" localSheetId="12" hidden="1">{"'Sheet1'!$L$16"}</definedName>
    <definedName name="saø" localSheetId="15" hidden="1">{"'Sheet1'!$L$16"}</definedName>
    <definedName name="saø" localSheetId="11" hidden="1">{"'Sheet1'!$L$16"}</definedName>
    <definedName name="saø" localSheetId="14" hidden="1">{"'Sheet1'!$L$16"}</definedName>
    <definedName name="saø" localSheetId="7" hidden="1">{"'Sheet1'!$L$16"}</definedName>
    <definedName name="saø" localSheetId="4" hidden="1">{"'Sheet1'!$L$16"}</definedName>
    <definedName name="saø" localSheetId="6" hidden="1">{"'Sheet1'!$L$16"}</definedName>
    <definedName name="saø" localSheetId="9" hidden="1">{"'Sheet1'!$L$16"}</definedName>
    <definedName name="saø" localSheetId="5" hidden="1">{"'Sheet1'!$L$16"}</definedName>
    <definedName name="saø" localSheetId="8" hidden="1">{"'Sheet1'!$L$16"}</definedName>
    <definedName name="saø" localSheetId="3" hidden="1">{"'Sheet1'!$L$16"}</definedName>
    <definedName name="saø" localSheetId="2" hidden="1">{"'Sheet1'!$L$16"}</definedName>
    <definedName name="saø" localSheetId="1" hidden="1">{"'Sheet1'!$L$16"}</definedName>
    <definedName name="saø" hidden="1">{"'Sheet1'!$L$16"}</definedName>
    <definedName name="sâsa" localSheetId="13" hidden="1">{#N/A,#N/A,FALSE,"CCTV"}</definedName>
    <definedName name="sâsa" localSheetId="10" hidden="1">{#N/A,#N/A,FALSE,"CCTV"}</definedName>
    <definedName name="sâsa" localSheetId="12" hidden="1">{#N/A,#N/A,FALSE,"CCTV"}</definedName>
    <definedName name="sâsa" localSheetId="15" hidden="1">{#N/A,#N/A,FALSE,"CCTV"}</definedName>
    <definedName name="sâsa" localSheetId="11" hidden="1">{#N/A,#N/A,FALSE,"CCTV"}</definedName>
    <definedName name="sâsa" localSheetId="14" hidden="1">{#N/A,#N/A,FALSE,"CCTV"}</definedName>
    <definedName name="sâsa" localSheetId="7" hidden="1">{#N/A,#N/A,FALSE,"CCTV"}</definedName>
    <definedName name="sâsa" localSheetId="4" hidden="1">{#N/A,#N/A,FALSE,"CCTV"}</definedName>
    <definedName name="sâsa" localSheetId="6" hidden="1">{#N/A,#N/A,FALSE,"CCTV"}</definedName>
    <definedName name="sâsa" localSheetId="9" hidden="1">{#N/A,#N/A,FALSE,"CCTV"}</definedName>
    <definedName name="sâsa" localSheetId="5" hidden="1">{#N/A,#N/A,FALSE,"CCTV"}</definedName>
    <definedName name="sâsa" localSheetId="8" hidden="1">{#N/A,#N/A,FALSE,"CCTV"}</definedName>
    <definedName name="sâsa" localSheetId="3" hidden="1">{#N/A,#N/A,FALSE,"CCTV"}</definedName>
    <definedName name="sâsa" localSheetId="2" hidden="1">{#N/A,#N/A,FALSE,"CCTV"}</definedName>
    <definedName name="sâsa" localSheetId="1" hidden="1">{#N/A,#N/A,FALSE,"CCTV"}</definedName>
    <definedName name="sâsa" hidden="1">{#N/A,#N/A,FALSE,"CCTV"}</definedName>
    <definedName name="sbc" localSheetId="13">#REF!</definedName>
    <definedName name="sbc" localSheetId="10">#REF!</definedName>
    <definedName name="sbc" localSheetId="12">#REF!</definedName>
    <definedName name="sbc" localSheetId="15">#REF!</definedName>
    <definedName name="sbc" localSheetId="11">#REF!</definedName>
    <definedName name="sbc" localSheetId="14">#REF!</definedName>
    <definedName name="sbc" localSheetId="7">#REF!</definedName>
    <definedName name="sbc" localSheetId="4">#REF!</definedName>
    <definedName name="sbc" localSheetId="6">#REF!</definedName>
    <definedName name="sbc" localSheetId="9">#REF!</definedName>
    <definedName name="sbc" localSheetId="5">#REF!</definedName>
    <definedName name="sbc" localSheetId="8">#REF!</definedName>
    <definedName name="sbc">#REF!</definedName>
    <definedName name="SCa" localSheetId="13">#REF!</definedName>
    <definedName name="SCa" localSheetId="10">#REF!</definedName>
    <definedName name="SCa" localSheetId="12">#REF!</definedName>
    <definedName name="SCa" localSheetId="15">#REF!</definedName>
    <definedName name="SCa" localSheetId="11">#REF!</definedName>
    <definedName name="SCa" localSheetId="14">#REF!</definedName>
    <definedName name="SCa" localSheetId="7">#REF!</definedName>
    <definedName name="SCa" localSheetId="4">#REF!</definedName>
    <definedName name="SCa" localSheetId="6">#REF!</definedName>
    <definedName name="SCa" localSheetId="9">#REF!</definedName>
    <definedName name="SCa" localSheetId="5">#REF!</definedName>
    <definedName name="SCa" localSheetId="8">#REF!</definedName>
    <definedName name="SCa" localSheetId="3">#REF!</definedName>
    <definedName name="SCa" localSheetId="2">#REF!</definedName>
    <definedName name="SCa">#REF!</definedName>
    <definedName name="scao98">#REF!</definedName>
    <definedName name="SCH">#REF!</definedName>
    <definedName name="scrapcost">#REF!</definedName>
    <definedName name="scrapprice">#REF!</definedName>
    <definedName name="SCRAP단가">#REF!</definedName>
    <definedName name="SCT">#REF!</definedName>
    <definedName name="SD" localSheetId="13" hidden="1">{"'Sheet1'!$L$16"}</definedName>
    <definedName name="SD" localSheetId="10" hidden="1">{"'Sheet1'!$L$16"}</definedName>
    <definedName name="SD" localSheetId="12" hidden="1">{"'Sheet1'!$L$16"}</definedName>
    <definedName name="SD" localSheetId="15" hidden="1">{"'Sheet1'!$L$16"}</definedName>
    <definedName name="SD" localSheetId="11" hidden="1">{"'Sheet1'!$L$16"}</definedName>
    <definedName name="SD" localSheetId="14" hidden="1">{"'Sheet1'!$L$16"}</definedName>
    <definedName name="SD" localSheetId="7" hidden="1">{"'Sheet1'!$L$16"}</definedName>
    <definedName name="SD" localSheetId="4" hidden="1">{"'Sheet1'!$L$16"}</definedName>
    <definedName name="SD" localSheetId="6" hidden="1">{"'Sheet1'!$L$16"}</definedName>
    <definedName name="SD" localSheetId="9" hidden="1">{"'Sheet1'!$L$16"}</definedName>
    <definedName name="SD" localSheetId="5" hidden="1">{"'Sheet1'!$L$16"}</definedName>
    <definedName name="SD" localSheetId="8" hidden="1">{"'Sheet1'!$L$16"}</definedName>
    <definedName name="SD" localSheetId="3" hidden="1">{"'Sheet1'!$L$16"}</definedName>
    <definedName name="SD" localSheetId="2" hidden="1">{"'Sheet1'!$L$16"}</definedName>
    <definedName name="SD" localSheetId="1" hidden="1">{"'Sheet1'!$L$16"}</definedName>
    <definedName name="SD" hidden="1">{"'Sheet1'!$L$16"}</definedName>
    <definedName name="sda">#REF!</definedName>
    <definedName name="sdafs" localSheetId="13" hidden="1">{"'Sheet1'!$L$16"}</definedName>
    <definedName name="sdafs" localSheetId="10" hidden="1">{"'Sheet1'!$L$16"}</definedName>
    <definedName name="sdafs" localSheetId="12" hidden="1">{"'Sheet1'!$L$16"}</definedName>
    <definedName name="sdafs" localSheetId="15" hidden="1">{"'Sheet1'!$L$16"}</definedName>
    <definedName name="sdafs" localSheetId="11" hidden="1">{"'Sheet1'!$L$16"}</definedName>
    <definedName name="sdafs" localSheetId="14" hidden="1">{"'Sheet1'!$L$16"}</definedName>
    <definedName name="sdafs" localSheetId="7" hidden="1">{"'Sheet1'!$L$16"}</definedName>
    <definedName name="sdafs" localSheetId="4" hidden="1">{"'Sheet1'!$L$16"}</definedName>
    <definedName name="sdafs" localSheetId="6" hidden="1">{"'Sheet1'!$L$16"}</definedName>
    <definedName name="sdafs" localSheetId="9" hidden="1">{"'Sheet1'!$L$16"}</definedName>
    <definedName name="sdafs" localSheetId="5" hidden="1">{"'Sheet1'!$L$16"}</definedName>
    <definedName name="sdafs" localSheetId="8" hidden="1">{"'Sheet1'!$L$16"}</definedName>
    <definedName name="sdafs" localSheetId="0">{"'Sheet1'!$L$16"}</definedName>
    <definedName name="sdafs" localSheetId="3" hidden="1">{"'Sheet1'!$L$16"}</definedName>
    <definedName name="sdafs" localSheetId="2" hidden="1">{"'Sheet1'!$L$16"}</definedName>
    <definedName name="sdafs" localSheetId="1" hidden="1">{"'Sheet1'!$L$16"}</definedName>
    <definedName name="sdafs" hidden="1">{"'Sheet1'!$L$16"}</definedName>
    <definedName name="sdddd">#REF!</definedName>
    <definedName name="sdf" localSheetId="13" hidden="1">{#N/A,#N/A,FALSE,"CCTV"}</definedName>
    <definedName name="sdf" localSheetId="10" hidden="1">{#N/A,#N/A,FALSE,"CCTV"}</definedName>
    <definedName name="sdf" localSheetId="12" hidden="1">{#N/A,#N/A,FALSE,"CCTV"}</definedName>
    <definedName name="sdf" localSheetId="15" hidden="1">{#N/A,#N/A,FALSE,"CCTV"}</definedName>
    <definedName name="sdf" localSheetId="11" hidden="1">{#N/A,#N/A,FALSE,"CCTV"}</definedName>
    <definedName name="sdf" localSheetId="14" hidden="1">{#N/A,#N/A,FALSE,"CCTV"}</definedName>
    <definedName name="sdf" localSheetId="7" hidden="1">{#N/A,#N/A,FALSE,"CCTV"}</definedName>
    <definedName name="sdf" localSheetId="4" hidden="1">{#N/A,#N/A,FALSE,"CCTV"}</definedName>
    <definedName name="sdf" localSheetId="6" hidden="1">{#N/A,#N/A,FALSE,"CCTV"}</definedName>
    <definedName name="sdf" localSheetId="9" hidden="1">{#N/A,#N/A,FALSE,"CCTV"}</definedName>
    <definedName name="sdf" localSheetId="5" hidden="1">{#N/A,#N/A,FALSE,"CCTV"}</definedName>
    <definedName name="sdf" localSheetId="8" hidden="1">{#N/A,#N/A,FALSE,"CCTV"}</definedName>
    <definedName name="sdf" localSheetId="3" hidden="1">{#N/A,#N/A,FALSE,"CCTV"}</definedName>
    <definedName name="sdf" localSheetId="2" hidden="1">{#N/A,#N/A,FALSE,"CCTV"}</definedName>
    <definedName name="sdf" localSheetId="1" hidden="1">{#N/A,#N/A,FALSE,"CCTV"}</definedName>
    <definedName name="sdf" hidden="1">{#N/A,#N/A,FALSE,"CCTV"}</definedName>
    <definedName name="sdfdsf" localSheetId="13" hidden="1">{#N/A,#N/A,FALSE,"CCTV"}</definedName>
    <definedName name="sdfdsf" localSheetId="10" hidden="1">{#N/A,#N/A,FALSE,"CCTV"}</definedName>
    <definedName name="sdfdsf" localSheetId="12" hidden="1">{#N/A,#N/A,FALSE,"CCTV"}</definedName>
    <definedName name="sdfdsf" localSheetId="15" hidden="1">{#N/A,#N/A,FALSE,"CCTV"}</definedName>
    <definedName name="sdfdsf" localSheetId="11" hidden="1">{#N/A,#N/A,FALSE,"CCTV"}</definedName>
    <definedName name="sdfdsf" localSheetId="14" hidden="1">{#N/A,#N/A,FALSE,"CCTV"}</definedName>
    <definedName name="sdfdsf" localSheetId="7" hidden="1">{#N/A,#N/A,FALSE,"CCTV"}</definedName>
    <definedName name="sdfdsf" localSheetId="4" hidden="1">{#N/A,#N/A,FALSE,"CCTV"}</definedName>
    <definedName name="sdfdsf" localSheetId="6" hidden="1">{#N/A,#N/A,FALSE,"CCTV"}</definedName>
    <definedName name="sdfdsf" localSheetId="9" hidden="1">{#N/A,#N/A,FALSE,"CCTV"}</definedName>
    <definedName name="sdfdsf" localSheetId="5" hidden="1">{#N/A,#N/A,FALSE,"CCTV"}</definedName>
    <definedName name="sdfdsf" localSheetId="8" hidden="1">{#N/A,#N/A,FALSE,"CCTV"}</definedName>
    <definedName name="sdfdsf" localSheetId="3" hidden="1">{#N/A,#N/A,FALSE,"CCTV"}</definedName>
    <definedName name="sdfdsf" localSheetId="2" hidden="1">{#N/A,#N/A,FALSE,"CCTV"}</definedName>
    <definedName name="sdfdsf" localSheetId="1" hidden="1">{#N/A,#N/A,FALSE,"CCTV"}</definedName>
    <definedName name="sdfdsf" hidden="1">{#N/A,#N/A,FALSE,"CCTV"}</definedName>
    <definedName name="sdfdsfds" localSheetId="13" hidden="1">{#N/A,#N/A,FALSE,"CCTV"}</definedName>
    <definedName name="sdfdsfds" localSheetId="10" hidden="1">{#N/A,#N/A,FALSE,"CCTV"}</definedName>
    <definedName name="sdfdsfds" localSheetId="12" hidden="1">{#N/A,#N/A,FALSE,"CCTV"}</definedName>
    <definedName name="sdfdsfds" localSheetId="15" hidden="1">{#N/A,#N/A,FALSE,"CCTV"}</definedName>
    <definedName name="sdfdsfds" localSheetId="11" hidden="1">{#N/A,#N/A,FALSE,"CCTV"}</definedName>
    <definedName name="sdfdsfds" localSheetId="14" hidden="1">{#N/A,#N/A,FALSE,"CCTV"}</definedName>
    <definedName name="sdfdsfds" localSheetId="7" hidden="1">{#N/A,#N/A,FALSE,"CCTV"}</definedName>
    <definedName name="sdfdsfds" localSheetId="4" hidden="1">{#N/A,#N/A,FALSE,"CCTV"}</definedName>
    <definedName name="sdfdsfds" localSheetId="6" hidden="1">{#N/A,#N/A,FALSE,"CCTV"}</definedName>
    <definedName name="sdfdsfds" localSheetId="9" hidden="1">{#N/A,#N/A,FALSE,"CCTV"}</definedName>
    <definedName name="sdfdsfds" localSheetId="5" hidden="1">{#N/A,#N/A,FALSE,"CCTV"}</definedName>
    <definedName name="sdfdsfds" localSheetId="8" hidden="1">{#N/A,#N/A,FALSE,"CCTV"}</definedName>
    <definedName name="sdfdsfds" localSheetId="3" hidden="1">{#N/A,#N/A,FALSE,"CCTV"}</definedName>
    <definedName name="sdfdsfds" localSheetId="2" hidden="1">{#N/A,#N/A,FALSE,"CCTV"}</definedName>
    <definedName name="sdfdsfds" localSheetId="1" hidden="1">{#N/A,#N/A,FALSE,"CCTV"}</definedName>
    <definedName name="sdfdsfds" hidden="1">{#N/A,#N/A,FALSE,"CCTV"}</definedName>
    <definedName name="SDFFFFF" localSheetId="13" hidden="1">#REF!</definedName>
    <definedName name="SDFFFFF" localSheetId="10" hidden="1">#REF!</definedName>
    <definedName name="SDFFFFF" localSheetId="12" hidden="1">#REF!</definedName>
    <definedName name="SDFFFFF" localSheetId="15" hidden="1">#REF!</definedName>
    <definedName name="SDFFFFF" localSheetId="11" hidden="1">#REF!</definedName>
    <definedName name="SDFFFFF" localSheetId="14" hidden="1">#REF!</definedName>
    <definedName name="SDFFFFF" localSheetId="7" hidden="1">#REF!</definedName>
    <definedName name="SDFFFFF" localSheetId="4" hidden="1">#REF!</definedName>
    <definedName name="SDFFFFF" localSheetId="6" hidden="1">#REF!</definedName>
    <definedName name="SDFFFFF" localSheetId="9" hidden="1">#REF!</definedName>
    <definedName name="SDFFFFF" localSheetId="5" hidden="1">#REF!</definedName>
    <definedName name="SDFFFFF" localSheetId="8" hidden="1">#REF!</definedName>
    <definedName name="SDFFFFF" hidden="1">#REF!</definedName>
    <definedName name="SDFG">#N/A</definedName>
    <definedName name="sdfgdf" localSheetId="13" hidden="1">{#N/A,#N/A,FALSE,"단축1";#N/A,#N/A,FALSE,"단축2";#N/A,#N/A,FALSE,"단축3";#N/A,#N/A,FALSE,"장축";#N/A,#N/A,FALSE,"4WD"}</definedName>
    <definedName name="sdfgdf" localSheetId="10" hidden="1">{#N/A,#N/A,FALSE,"단축1";#N/A,#N/A,FALSE,"단축2";#N/A,#N/A,FALSE,"단축3";#N/A,#N/A,FALSE,"장축";#N/A,#N/A,FALSE,"4WD"}</definedName>
    <definedName name="sdfgdf" localSheetId="12" hidden="1">{#N/A,#N/A,FALSE,"단축1";#N/A,#N/A,FALSE,"단축2";#N/A,#N/A,FALSE,"단축3";#N/A,#N/A,FALSE,"장축";#N/A,#N/A,FALSE,"4WD"}</definedName>
    <definedName name="sdfgdf" localSheetId="15" hidden="1">{#N/A,#N/A,FALSE,"단축1";#N/A,#N/A,FALSE,"단축2";#N/A,#N/A,FALSE,"단축3";#N/A,#N/A,FALSE,"장축";#N/A,#N/A,FALSE,"4WD"}</definedName>
    <definedName name="sdfgdf" localSheetId="11" hidden="1">{#N/A,#N/A,FALSE,"단축1";#N/A,#N/A,FALSE,"단축2";#N/A,#N/A,FALSE,"단축3";#N/A,#N/A,FALSE,"장축";#N/A,#N/A,FALSE,"4WD"}</definedName>
    <definedName name="sdfgdf" localSheetId="14" hidden="1">{#N/A,#N/A,FALSE,"단축1";#N/A,#N/A,FALSE,"단축2";#N/A,#N/A,FALSE,"단축3";#N/A,#N/A,FALSE,"장축";#N/A,#N/A,FALSE,"4WD"}</definedName>
    <definedName name="sdfgdf" localSheetId="7" hidden="1">{#N/A,#N/A,FALSE,"단축1";#N/A,#N/A,FALSE,"단축2";#N/A,#N/A,FALSE,"단축3";#N/A,#N/A,FALSE,"장축";#N/A,#N/A,FALSE,"4WD"}</definedName>
    <definedName name="sdfgdf" localSheetId="4" hidden="1">{#N/A,#N/A,FALSE,"단축1";#N/A,#N/A,FALSE,"단축2";#N/A,#N/A,FALSE,"단축3";#N/A,#N/A,FALSE,"장축";#N/A,#N/A,FALSE,"4WD"}</definedName>
    <definedName name="sdfgdf" localSheetId="6" hidden="1">{#N/A,#N/A,FALSE,"단축1";#N/A,#N/A,FALSE,"단축2";#N/A,#N/A,FALSE,"단축3";#N/A,#N/A,FALSE,"장축";#N/A,#N/A,FALSE,"4WD"}</definedName>
    <definedName name="sdfgdf" localSheetId="9" hidden="1">{#N/A,#N/A,FALSE,"단축1";#N/A,#N/A,FALSE,"단축2";#N/A,#N/A,FALSE,"단축3";#N/A,#N/A,FALSE,"장축";#N/A,#N/A,FALSE,"4WD"}</definedName>
    <definedName name="sdfgdf" localSheetId="5" hidden="1">{#N/A,#N/A,FALSE,"단축1";#N/A,#N/A,FALSE,"단축2";#N/A,#N/A,FALSE,"단축3";#N/A,#N/A,FALSE,"장축";#N/A,#N/A,FALSE,"4WD"}</definedName>
    <definedName name="sdfgdf" localSheetId="8" hidden="1">{#N/A,#N/A,FALSE,"단축1";#N/A,#N/A,FALSE,"단축2";#N/A,#N/A,FALSE,"단축3";#N/A,#N/A,FALSE,"장축";#N/A,#N/A,FALSE,"4WD"}</definedName>
    <definedName name="sdfgdf" localSheetId="3" hidden="1">{#N/A,#N/A,FALSE,"단축1";#N/A,#N/A,FALSE,"단축2";#N/A,#N/A,FALSE,"단축3";#N/A,#N/A,FALSE,"장축";#N/A,#N/A,FALSE,"4WD"}</definedName>
    <definedName name="sdfgdf" localSheetId="2" hidden="1">{#N/A,#N/A,FALSE,"단축1";#N/A,#N/A,FALSE,"단축2";#N/A,#N/A,FALSE,"단축3";#N/A,#N/A,FALSE,"장축";#N/A,#N/A,FALSE,"4WD"}</definedName>
    <definedName name="sdfgdf" localSheetId="1" hidden="1">{#N/A,#N/A,FALSE,"단축1";#N/A,#N/A,FALSE,"단축2";#N/A,#N/A,FALSE,"단축3";#N/A,#N/A,FALSE,"장축";#N/A,#N/A,FALSE,"4WD"}</definedName>
    <definedName name="sdfgdf" hidden="1">{#N/A,#N/A,FALSE,"단축1";#N/A,#N/A,FALSE,"단축2";#N/A,#N/A,FALSE,"단축3";#N/A,#N/A,FALSE,"장축";#N/A,#N/A,FALSE,"4WD"}</definedName>
    <definedName name="SDFGH" localSheetId="13" hidden="1">{#N/A,#N/A,FALSE,"단축1";#N/A,#N/A,FALSE,"단축2";#N/A,#N/A,FALSE,"단축3";#N/A,#N/A,FALSE,"장축";#N/A,#N/A,FALSE,"4WD"}</definedName>
    <definedName name="SDFGH" localSheetId="10" hidden="1">{#N/A,#N/A,FALSE,"단축1";#N/A,#N/A,FALSE,"단축2";#N/A,#N/A,FALSE,"단축3";#N/A,#N/A,FALSE,"장축";#N/A,#N/A,FALSE,"4WD"}</definedName>
    <definedName name="SDFGH" localSheetId="12" hidden="1">{#N/A,#N/A,FALSE,"단축1";#N/A,#N/A,FALSE,"단축2";#N/A,#N/A,FALSE,"단축3";#N/A,#N/A,FALSE,"장축";#N/A,#N/A,FALSE,"4WD"}</definedName>
    <definedName name="SDFGH" localSheetId="15" hidden="1">{#N/A,#N/A,FALSE,"단축1";#N/A,#N/A,FALSE,"단축2";#N/A,#N/A,FALSE,"단축3";#N/A,#N/A,FALSE,"장축";#N/A,#N/A,FALSE,"4WD"}</definedName>
    <definedName name="SDFGH" localSheetId="11" hidden="1">{#N/A,#N/A,FALSE,"단축1";#N/A,#N/A,FALSE,"단축2";#N/A,#N/A,FALSE,"단축3";#N/A,#N/A,FALSE,"장축";#N/A,#N/A,FALSE,"4WD"}</definedName>
    <definedName name="SDFGH" localSheetId="14" hidden="1">{#N/A,#N/A,FALSE,"단축1";#N/A,#N/A,FALSE,"단축2";#N/A,#N/A,FALSE,"단축3";#N/A,#N/A,FALSE,"장축";#N/A,#N/A,FALSE,"4WD"}</definedName>
    <definedName name="SDFGH" localSheetId="7" hidden="1">{#N/A,#N/A,FALSE,"단축1";#N/A,#N/A,FALSE,"단축2";#N/A,#N/A,FALSE,"단축3";#N/A,#N/A,FALSE,"장축";#N/A,#N/A,FALSE,"4WD"}</definedName>
    <definedName name="SDFGH" localSheetId="4" hidden="1">{#N/A,#N/A,FALSE,"단축1";#N/A,#N/A,FALSE,"단축2";#N/A,#N/A,FALSE,"단축3";#N/A,#N/A,FALSE,"장축";#N/A,#N/A,FALSE,"4WD"}</definedName>
    <definedName name="SDFGH" localSheetId="6" hidden="1">{#N/A,#N/A,FALSE,"단축1";#N/A,#N/A,FALSE,"단축2";#N/A,#N/A,FALSE,"단축3";#N/A,#N/A,FALSE,"장축";#N/A,#N/A,FALSE,"4WD"}</definedName>
    <definedName name="SDFGH" localSheetId="9" hidden="1">{#N/A,#N/A,FALSE,"단축1";#N/A,#N/A,FALSE,"단축2";#N/A,#N/A,FALSE,"단축3";#N/A,#N/A,FALSE,"장축";#N/A,#N/A,FALSE,"4WD"}</definedName>
    <definedName name="SDFGH" localSheetId="5" hidden="1">{#N/A,#N/A,FALSE,"단축1";#N/A,#N/A,FALSE,"단축2";#N/A,#N/A,FALSE,"단축3";#N/A,#N/A,FALSE,"장축";#N/A,#N/A,FALSE,"4WD"}</definedName>
    <definedName name="SDFGH" localSheetId="8" hidden="1">{#N/A,#N/A,FALSE,"단축1";#N/A,#N/A,FALSE,"단축2";#N/A,#N/A,FALSE,"단축3";#N/A,#N/A,FALSE,"장축";#N/A,#N/A,FALSE,"4WD"}</definedName>
    <definedName name="SDFGH" localSheetId="3" hidden="1">{#N/A,#N/A,FALSE,"단축1";#N/A,#N/A,FALSE,"단축2";#N/A,#N/A,FALSE,"단축3";#N/A,#N/A,FALSE,"장축";#N/A,#N/A,FALSE,"4WD"}</definedName>
    <definedName name="SDFGH" localSheetId="2" hidden="1">{#N/A,#N/A,FALSE,"단축1";#N/A,#N/A,FALSE,"단축2";#N/A,#N/A,FALSE,"단축3";#N/A,#N/A,FALSE,"장축";#N/A,#N/A,FALSE,"4WD"}</definedName>
    <definedName name="SDFGH" localSheetId="1" hidden="1">{#N/A,#N/A,FALSE,"단축1";#N/A,#N/A,FALSE,"단축2";#N/A,#N/A,FALSE,"단축3";#N/A,#N/A,FALSE,"장축";#N/A,#N/A,FALSE,"4WD"}</definedName>
    <definedName name="SDFGH" hidden="1">{#N/A,#N/A,FALSE,"단축1";#N/A,#N/A,FALSE,"단축2";#N/A,#N/A,FALSE,"단축3";#N/A,#N/A,FALSE,"장축";#N/A,#N/A,FALSE,"4WD"}</definedName>
    <definedName name="SDFH" localSheetId="13" hidden="1">{#N/A,#N/A,FALSE,"단축1";#N/A,#N/A,FALSE,"단축2";#N/A,#N/A,FALSE,"단축3";#N/A,#N/A,FALSE,"장축";#N/A,#N/A,FALSE,"4WD"}</definedName>
    <definedName name="SDFH" localSheetId="10" hidden="1">{#N/A,#N/A,FALSE,"단축1";#N/A,#N/A,FALSE,"단축2";#N/A,#N/A,FALSE,"단축3";#N/A,#N/A,FALSE,"장축";#N/A,#N/A,FALSE,"4WD"}</definedName>
    <definedName name="SDFH" localSheetId="12" hidden="1">{#N/A,#N/A,FALSE,"단축1";#N/A,#N/A,FALSE,"단축2";#N/A,#N/A,FALSE,"단축3";#N/A,#N/A,FALSE,"장축";#N/A,#N/A,FALSE,"4WD"}</definedName>
    <definedName name="SDFH" localSheetId="15" hidden="1">{#N/A,#N/A,FALSE,"단축1";#N/A,#N/A,FALSE,"단축2";#N/A,#N/A,FALSE,"단축3";#N/A,#N/A,FALSE,"장축";#N/A,#N/A,FALSE,"4WD"}</definedName>
    <definedName name="SDFH" localSheetId="11" hidden="1">{#N/A,#N/A,FALSE,"단축1";#N/A,#N/A,FALSE,"단축2";#N/A,#N/A,FALSE,"단축3";#N/A,#N/A,FALSE,"장축";#N/A,#N/A,FALSE,"4WD"}</definedName>
    <definedName name="SDFH" localSheetId="14" hidden="1">{#N/A,#N/A,FALSE,"단축1";#N/A,#N/A,FALSE,"단축2";#N/A,#N/A,FALSE,"단축3";#N/A,#N/A,FALSE,"장축";#N/A,#N/A,FALSE,"4WD"}</definedName>
    <definedName name="SDFH" localSheetId="7" hidden="1">{#N/A,#N/A,FALSE,"단축1";#N/A,#N/A,FALSE,"단축2";#N/A,#N/A,FALSE,"단축3";#N/A,#N/A,FALSE,"장축";#N/A,#N/A,FALSE,"4WD"}</definedName>
    <definedName name="SDFH" localSheetId="4" hidden="1">{#N/A,#N/A,FALSE,"단축1";#N/A,#N/A,FALSE,"단축2";#N/A,#N/A,FALSE,"단축3";#N/A,#N/A,FALSE,"장축";#N/A,#N/A,FALSE,"4WD"}</definedName>
    <definedName name="SDFH" localSheetId="6" hidden="1">{#N/A,#N/A,FALSE,"단축1";#N/A,#N/A,FALSE,"단축2";#N/A,#N/A,FALSE,"단축3";#N/A,#N/A,FALSE,"장축";#N/A,#N/A,FALSE,"4WD"}</definedName>
    <definedName name="SDFH" localSheetId="9" hidden="1">{#N/A,#N/A,FALSE,"단축1";#N/A,#N/A,FALSE,"단축2";#N/A,#N/A,FALSE,"단축3";#N/A,#N/A,FALSE,"장축";#N/A,#N/A,FALSE,"4WD"}</definedName>
    <definedName name="SDFH" localSheetId="5" hidden="1">{#N/A,#N/A,FALSE,"단축1";#N/A,#N/A,FALSE,"단축2";#N/A,#N/A,FALSE,"단축3";#N/A,#N/A,FALSE,"장축";#N/A,#N/A,FALSE,"4WD"}</definedName>
    <definedName name="SDFH" localSheetId="8" hidden="1">{#N/A,#N/A,FALSE,"단축1";#N/A,#N/A,FALSE,"단축2";#N/A,#N/A,FALSE,"단축3";#N/A,#N/A,FALSE,"장축";#N/A,#N/A,FALSE,"4WD"}</definedName>
    <definedName name="SDFH" localSheetId="3" hidden="1">{#N/A,#N/A,FALSE,"단축1";#N/A,#N/A,FALSE,"단축2";#N/A,#N/A,FALSE,"단축3";#N/A,#N/A,FALSE,"장축";#N/A,#N/A,FALSE,"4WD"}</definedName>
    <definedName name="SDFH" localSheetId="2" hidden="1">{#N/A,#N/A,FALSE,"단축1";#N/A,#N/A,FALSE,"단축2";#N/A,#N/A,FALSE,"단축3";#N/A,#N/A,FALSE,"장축";#N/A,#N/A,FALSE,"4WD"}</definedName>
    <definedName name="SDFH" localSheetId="1" hidden="1">{#N/A,#N/A,FALSE,"단축1";#N/A,#N/A,FALSE,"단축2";#N/A,#N/A,FALSE,"단축3";#N/A,#N/A,FALSE,"장축";#N/A,#N/A,FALSE,"4WD"}</definedName>
    <definedName name="SDFH" hidden="1">{#N/A,#N/A,FALSE,"단축1";#N/A,#N/A,FALSE,"단축2";#N/A,#N/A,FALSE,"단축3";#N/A,#N/A,FALSE,"장축";#N/A,#N/A,FALSE,"4WD"}</definedName>
    <definedName name="SDFS" localSheetId="13" hidden="1">{#N/A,#N/A,FALSE,"단축1";#N/A,#N/A,FALSE,"단축2";#N/A,#N/A,FALSE,"단축3";#N/A,#N/A,FALSE,"장축";#N/A,#N/A,FALSE,"4WD"}</definedName>
    <definedName name="SDFS" localSheetId="10" hidden="1">{#N/A,#N/A,FALSE,"단축1";#N/A,#N/A,FALSE,"단축2";#N/A,#N/A,FALSE,"단축3";#N/A,#N/A,FALSE,"장축";#N/A,#N/A,FALSE,"4WD"}</definedName>
    <definedName name="SDFS" localSheetId="12" hidden="1">{#N/A,#N/A,FALSE,"단축1";#N/A,#N/A,FALSE,"단축2";#N/A,#N/A,FALSE,"단축3";#N/A,#N/A,FALSE,"장축";#N/A,#N/A,FALSE,"4WD"}</definedName>
    <definedName name="SDFS" localSheetId="15" hidden="1">{#N/A,#N/A,FALSE,"단축1";#N/A,#N/A,FALSE,"단축2";#N/A,#N/A,FALSE,"단축3";#N/A,#N/A,FALSE,"장축";#N/A,#N/A,FALSE,"4WD"}</definedName>
    <definedName name="SDFS" localSheetId="11" hidden="1">{#N/A,#N/A,FALSE,"단축1";#N/A,#N/A,FALSE,"단축2";#N/A,#N/A,FALSE,"단축3";#N/A,#N/A,FALSE,"장축";#N/A,#N/A,FALSE,"4WD"}</definedName>
    <definedName name="SDFS" localSheetId="14" hidden="1">{#N/A,#N/A,FALSE,"단축1";#N/A,#N/A,FALSE,"단축2";#N/A,#N/A,FALSE,"단축3";#N/A,#N/A,FALSE,"장축";#N/A,#N/A,FALSE,"4WD"}</definedName>
    <definedName name="SDFS" localSheetId="7" hidden="1">{#N/A,#N/A,FALSE,"단축1";#N/A,#N/A,FALSE,"단축2";#N/A,#N/A,FALSE,"단축3";#N/A,#N/A,FALSE,"장축";#N/A,#N/A,FALSE,"4WD"}</definedName>
    <definedName name="SDFS" localSheetId="4" hidden="1">{#N/A,#N/A,FALSE,"단축1";#N/A,#N/A,FALSE,"단축2";#N/A,#N/A,FALSE,"단축3";#N/A,#N/A,FALSE,"장축";#N/A,#N/A,FALSE,"4WD"}</definedName>
    <definedName name="SDFS" localSheetId="6" hidden="1">{#N/A,#N/A,FALSE,"단축1";#N/A,#N/A,FALSE,"단축2";#N/A,#N/A,FALSE,"단축3";#N/A,#N/A,FALSE,"장축";#N/A,#N/A,FALSE,"4WD"}</definedName>
    <definedName name="SDFS" localSheetId="9" hidden="1">{#N/A,#N/A,FALSE,"단축1";#N/A,#N/A,FALSE,"단축2";#N/A,#N/A,FALSE,"단축3";#N/A,#N/A,FALSE,"장축";#N/A,#N/A,FALSE,"4WD"}</definedName>
    <definedName name="SDFS" localSheetId="5" hidden="1">{#N/A,#N/A,FALSE,"단축1";#N/A,#N/A,FALSE,"단축2";#N/A,#N/A,FALSE,"단축3";#N/A,#N/A,FALSE,"장축";#N/A,#N/A,FALSE,"4WD"}</definedName>
    <definedName name="SDFS" localSheetId="8" hidden="1">{#N/A,#N/A,FALSE,"단축1";#N/A,#N/A,FALSE,"단축2";#N/A,#N/A,FALSE,"단축3";#N/A,#N/A,FALSE,"장축";#N/A,#N/A,FALSE,"4WD"}</definedName>
    <definedName name="SDFS" localSheetId="3" hidden="1">{#N/A,#N/A,FALSE,"단축1";#N/A,#N/A,FALSE,"단축2";#N/A,#N/A,FALSE,"단축3";#N/A,#N/A,FALSE,"장축";#N/A,#N/A,FALSE,"4WD"}</definedName>
    <definedName name="SDFS" localSheetId="2" hidden="1">{#N/A,#N/A,FALSE,"단축1";#N/A,#N/A,FALSE,"단축2";#N/A,#N/A,FALSE,"단축3";#N/A,#N/A,FALSE,"장축";#N/A,#N/A,FALSE,"4WD"}</definedName>
    <definedName name="SDFS" localSheetId="1" hidden="1">{#N/A,#N/A,FALSE,"단축1";#N/A,#N/A,FALSE,"단축2";#N/A,#N/A,FALSE,"단축3";#N/A,#N/A,FALSE,"장축";#N/A,#N/A,FALSE,"4WD"}</definedName>
    <definedName name="SDFS" hidden="1">{#N/A,#N/A,FALSE,"단축1";#N/A,#N/A,FALSE,"단축2";#N/A,#N/A,FALSE,"단축3";#N/A,#N/A,FALSE,"장축";#N/A,#N/A,FALSE,"4WD"}</definedName>
    <definedName name="sdfsdfsdf" localSheetId="13" hidden="1">{#N/A,#N/A,FALSE,"Chi tiÆt"}</definedName>
    <definedName name="sdfsdfsdf" localSheetId="10" hidden="1">{#N/A,#N/A,FALSE,"Chi tiÆt"}</definedName>
    <definedName name="sdfsdfsdf" localSheetId="12" hidden="1">{#N/A,#N/A,FALSE,"Chi tiÆt"}</definedName>
    <definedName name="sdfsdfsdf" localSheetId="15" hidden="1">{#N/A,#N/A,FALSE,"Chi tiÆt"}</definedName>
    <definedName name="sdfsdfsdf" localSheetId="11" hidden="1">{#N/A,#N/A,FALSE,"Chi tiÆt"}</definedName>
    <definedName name="sdfsdfsdf" localSheetId="14" hidden="1">{#N/A,#N/A,FALSE,"Chi tiÆt"}</definedName>
    <definedName name="sdfsdfsdf" localSheetId="7" hidden="1">{#N/A,#N/A,FALSE,"Chi tiÆt"}</definedName>
    <definedName name="sdfsdfsdf" localSheetId="4" hidden="1">{#N/A,#N/A,FALSE,"Chi tiÆt"}</definedName>
    <definedName name="sdfsdfsdf" localSheetId="6" hidden="1">{#N/A,#N/A,FALSE,"Chi tiÆt"}</definedName>
    <definedName name="sdfsdfsdf" localSheetId="9" hidden="1">{#N/A,#N/A,FALSE,"Chi tiÆt"}</definedName>
    <definedName name="sdfsdfsdf" localSheetId="5" hidden="1">{#N/A,#N/A,FALSE,"Chi tiÆt"}</definedName>
    <definedName name="sdfsdfsdf" localSheetId="8" hidden="1">{#N/A,#N/A,FALSE,"Chi tiÆt"}</definedName>
    <definedName name="sdfsdfsdf" localSheetId="3" hidden="1">{#N/A,#N/A,FALSE,"Chi tiÆt"}</definedName>
    <definedName name="sdfsdfsdf" localSheetId="2" hidden="1">{#N/A,#N/A,FALSE,"Chi tiÆt"}</definedName>
    <definedName name="sdfsdfsdf" localSheetId="1" hidden="1">{#N/A,#N/A,FALSE,"Chi tiÆt"}</definedName>
    <definedName name="sdfsdfsdf" hidden="1">{#N/A,#N/A,FALSE,"Chi tiÆt"}</definedName>
    <definedName name="SDMONG" localSheetId="13">#REF!</definedName>
    <definedName name="SDMONG" localSheetId="10">#REF!</definedName>
    <definedName name="SDMONG" localSheetId="12">#REF!</definedName>
    <definedName name="SDMONG" localSheetId="15">#REF!</definedName>
    <definedName name="SDMONG" localSheetId="11">#REF!</definedName>
    <definedName name="SDMONG" localSheetId="14">#REF!</definedName>
    <definedName name="SDMONG" localSheetId="7">#REF!</definedName>
    <definedName name="SDMONG" localSheetId="4">#REF!</definedName>
    <definedName name="SDMONG" localSheetId="6">#REF!</definedName>
    <definedName name="SDMONG" localSheetId="9">#REF!</definedName>
    <definedName name="SDMONG" localSheetId="5">#REF!</definedName>
    <definedName name="SDMONG" localSheetId="8">#REF!</definedName>
    <definedName name="SDMONG">#REF!</definedName>
    <definedName name="SDS">#N/A</definedName>
    <definedName name="SDSD">#N/A</definedName>
    <definedName name="SDSS" localSheetId="13" hidden="1">{#N/A,#N/A,FALSE,"단축1";#N/A,#N/A,FALSE,"단축2";#N/A,#N/A,FALSE,"단축3";#N/A,#N/A,FALSE,"장축";#N/A,#N/A,FALSE,"4WD"}</definedName>
    <definedName name="SDSS" localSheetId="10" hidden="1">{#N/A,#N/A,FALSE,"단축1";#N/A,#N/A,FALSE,"단축2";#N/A,#N/A,FALSE,"단축3";#N/A,#N/A,FALSE,"장축";#N/A,#N/A,FALSE,"4WD"}</definedName>
    <definedName name="SDSS" localSheetId="12" hidden="1">{#N/A,#N/A,FALSE,"단축1";#N/A,#N/A,FALSE,"단축2";#N/A,#N/A,FALSE,"단축3";#N/A,#N/A,FALSE,"장축";#N/A,#N/A,FALSE,"4WD"}</definedName>
    <definedName name="SDSS" localSheetId="15" hidden="1">{#N/A,#N/A,FALSE,"단축1";#N/A,#N/A,FALSE,"단축2";#N/A,#N/A,FALSE,"단축3";#N/A,#N/A,FALSE,"장축";#N/A,#N/A,FALSE,"4WD"}</definedName>
    <definedName name="SDSS" localSheetId="11" hidden="1">{#N/A,#N/A,FALSE,"단축1";#N/A,#N/A,FALSE,"단축2";#N/A,#N/A,FALSE,"단축3";#N/A,#N/A,FALSE,"장축";#N/A,#N/A,FALSE,"4WD"}</definedName>
    <definedName name="SDSS" localSheetId="14" hidden="1">{#N/A,#N/A,FALSE,"단축1";#N/A,#N/A,FALSE,"단축2";#N/A,#N/A,FALSE,"단축3";#N/A,#N/A,FALSE,"장축";#N/A,#N/A,FALSE,"4WD"}</definedName>
    <definedName name="SDSS" localSheetId="7" hidden="1">{#N/A,#N/A,FALSE,"단축1";#N/A,#N/A,FALSE,"단축2";#N/A,#N/A,FALSE,"단축3";#N/A,#N/A,FALSE,"장축";#N/A,#N/A,FALSE,"4WD"}</definedName>
    <definedName name="SDSS" localSheetId="4" hidden="1">{#N/A,#N/A,FALSE,"단축1";#N/A,#N/A,FALSE,"단축2";#N/A,#N/A,FALSE,"단축3";#N/A,#N/A,FALSE,"장축";#N/A,#N/A,FALSE,"4WD"}</definedName>
    <definedName name="SDSS" localSheetId="6" hidden="1">{#N/A,#N/A,FALSE,"단축1";#N/A,#N/A,FALSE,"단축2";#N/A,#N/A,FALSE,"단축3";#N/A,#N/A,FALSE,"장축";#N/A,#N/A,FALSE,"4WD"}</definedName>
    <definedName name="SDSS" localSheetId="9" hidden="1">{#N/A,#N/A,FALSE,"단축1";#N/A,#N/A,FALSE,"단축2";#N/A,#N/A,FALSE,"단축3";#N/A,#N/A,FALSE,"장축";#N/A,#N/A,FALSE,"4WD"}</definedName>
    <definedName name="SDSS" localSheetId="5" hidden="1">{#N/A,#N/A,FALSE,"단축1";#N/A,#N/A,FALSE,"단축2";#N/A,#N/A,FALSE,"단축3";#N/A,#N/A,FALSE,"장축";#N/A,#N/A,FALSE,"4WD"}</definedName>
    <definedName name="SDSS" localSheetId="8" hidden="1">{#N/A,#N/A,FALSE,"단축1";#N/A,#N/A,FALSE,"단축2";#N/A,#N/A,FALSE,"단축3";#N/A,#N/A,FALSE,"장축";#N/A,#N/A,FALSE,"4WD"}</definedName>
    <definedName name="SDSS" localSheetId="3" hidden="1">{#N/A,#N/A,FALSE,"단축1";#N/A,#N/A,FALSE,"단축2";#N/A,#N/A,FALSE,"단축3";#N/A,#N/A,FALSE,"장축";#N/A,#N/A,FALSE,"4WD"}</definedName>
    <definedName name="SDSS" localSheetId="2" hidden="1">{#N/A,#N/A,FALSE,"단축1";#N/A,#N/A,FALSE,"단축2";#N/A,#N/A,FALSE,"단축3";#N/A,#N/A,FALSE,"장축";#N/A,#N/A,FALSE,"4WD"}</definedName>
    <definedName name="SDSS" localSheetId="1" hidden="1">{#N/A,#N/A,FALSE,"단축1";#N/A,#N/A,FALSE,"단축2";#N/A,#N/A,FALSE,"단축3";#N/A,#N/A,FALSE,"장축";#N/A,#N/A,FALSE,"4WD"}</definedName>
    <definedName name="SDSS" hidden="1">{#N/A,#N/A,FALSE,"단축1";#N/A,#N/A,FALSE,"단축2";#N/A,#N/A,FALSE,"단축3";#N/A,#N/A,FALSE,"장축";#N/A,#N/A,FALSE,"4WD"}</definedName>
    <definedName name="SDW">#N/A</definedName>
    <definedName name="SE.NO">#N/A</definedName>
    <definedName name="sellingprice" localSheetId="13">#REF!</definedName>
    <definedName name="sellingprice" localSheetId="10">#REF!</definedName>
    <definedName name="sellingprice" localSheetId="12">#REF!</definedName>
    <definedName name="sellingprice" localSheetId="15">#REF!</definedName>
    <definedName name="sellingprice" localSheetId="11">#REF!</definedName>
    <definedName name="sellingprice" localSheetId="14">#REF!</definedName>
    <definedName name="sellingprice" localSheetId="7">#REF!</definedName>
    <definedName name="sellingprice" localSheetId="4">#REF!</definedName>
    <definedName name="sellingprice" localSheetId="6">#REF!</definedName>
    <definedName name="sellingprice" localSheetId="9">#REF!</definedName>
    <definedName name="sellingprice" localSheetId="5">#REF!</definedName>
    <definedName name="sellingprice" localSheetId="8">#REF!</definedName>
    <definedName name="sellingprice">#REF!</definedName>
    <definedName name="SENG0">#N/A</definedName>
    <definedName name="SER">#N/A</definedName>
    <definedName name="SERINO">#N/A</definedName>
    <definedName name="SES" hidden="1">#REF!</definedName>
    <definedName name="SEV">#N/A</definedName>
    <definedName name="sf" localSheetId="13" hidden="1">{"'Sheet1'!$L$16"}</definedName>
    <definedName name="sf" localSheetId="10" hidden="1">{"'Sheet1'!$L$16"}</definedName>
    <definedName name="sf" localSheetId="12" hidden="1">{"'Sheet1'!$L$16"}</definedName>
    <definedName name="sf" localSheetId="15" hidden="1">{"'Sheet1'!$L$16"}</definedName>
    <definedName name="sf" localSheetId="11" hidden="1">{"'Sheet1'!$L$16"}</definedName>
    <definedName name="sf" localSheetId="14" hidden="1">{"'Sheet1'!$L$16"}</definedName>
    <definedName name="sf" localSheetId="7" hidden="1">{"'Sheet1'!$L$16"}</definedName>
    <definedName name="sf" localSheetId="4" hidden="1">{"'Sheet1'!$L$16"}</definedName>
    <definedName name="sf" localSheetId="6" hidden="1">{"'Sheet1'!$L$16"}</definedName>
    <definedName name="sf" localSheetId="9" hidden="1">{"'Sheet1'!$L$16"}</definedName>
    <definedName name="sf" localSheetId="5" hidden="1">{"'Sheet1'!$L$16"}</definedName>
    <definedName name="sf" localSheetId="8" hidden="1">{"'Sheet1'!$L$16"}</definedName>
    <definedName name="sf" localSheetId="3" hidden="1">{"'Sheet1'!$L$16"}</definedName>
    <definedName name="sf" localSheetId="2" hidden="1">{"'Sheet1'!$L$16"}</definedName>
    <definedName name="sf" localSheetId="1" hidden="1">{"'Sheet1'!$L$16"}</definedName>
    <definedName name="sf" hidden="1">{"'Sheet1'!$L$16"}</definedName>
    <definedName name="SFDGHG" localSheetId="13" hidden="1">{#N/A,#N/A,FALSE,"단축1";#N/A,#N/A,FALSE,"단축2";#N/A,#N/A,FALSE,"단축3";#N/A,#N/A,FALSE,"장축";#N/A,#N/A,FALSE,"4WD"}</definedName>
    <definedName name="SFDGHG" localSheetId="10" hidden="1">{#N/A,#N/A,FALSE,"단축1";#N/A,#N/A,FALSE,"단축2";#N/A,#N/A,FALSE,"단축3";#N/A,#N/A,FALSE,"장축";#N/A,#N/A,FALSE,"4WD"}</definedName>
    <definedName name="SFDGHG" localSheetId="12" hidden="1">{#N/A,#N/A,FALSE,"단축1";#N/A,#N/A,FALSE,"단축2";#N/A,#N/A,FALSE,"단축3";#N/A,#N/A,FALSE,"장축";#N/A,#N/A,FALSE,"4WD"}</definedName>
    <definedName name="SFDGHG" localSheetId="15" hidden="1">{#N/A,#N/A,FALSE,"단축1";#N/A,#N/A,FALSE,"단축2";#N/A,#N/A,FALSE,"단축3";#N/A,#N/A,FALSE,"장축";#N/A,#N/A,FALSE,"4WD"}</definedName>
    <definedName name="SFDGHG" localSheetId="11" hidden="1">{#N/A,#N/A,FALSE,"단축1";#N/A,#N/A,FALSE,"단축2";#N/A,#N/A,FALSE,"단축3";#N/A,#N/A,FALSE,"장축";#N/A,#N/A,FALSE,"4WD"}</definedName>
    <definedName name="SFDGHG" localSheetId="14" hidden="1">{#N/A,#N/A,FALSE,"단축1";#N/A,#N/A,FALSE,"단축2";#N/A,#N/A,FALSE,"단축3";#N/A,#N/A,FALSE,"장축";#N/A,#N/A,FALSE,"4WD"}</definedName>
    <definedName name="SFDGHG" localSheetId="7" hidden="1">{#N/A,#N/A,FALSE,"단축1";#N/A,#N/A,FALSE,"단축2";#N/A,#N/A,FALSE,"단축3";#N/A,#N/A,FALSE,"장축";#N/A,#N/A,FALSE,"4WD"}</definedName>
    <definedName name="SFDGHG" localSheetId="4" hidden="1">{#N/A,#N/A,FALSE,"단축1";#N/A,#N/A,FALSE,"단축2";#N/A,#N/A,FALSE,"단축3";#N/A,#N/A,FALSE,"장축";#N/A,#N/A,FALSE,"4WD"}</definedName>
    <definedName name="SFDGHG" localSheetId="6" hidden="1">{#N/A,#N/A,FALSE,"단축1";#N/A,#N/A,FALSE,"단축2";#N/A,#N/A,FALSE,"단축3";#N/A,#N/A,FALSE,"장축";#N/A,#N/A,FALSE,"4WD"}</definedName>
    <definedName name="SFDGHG" localSheetId="9" hidden="1">{#N/A,#N/A,FALSE,"단축1";#N/A,#N/A,FALSE,"단축2";#N/A,#N/A,FALSE,"단축3";#N/A,#N/A,FALSE,"장축";#N/A,#N/A,FALSE,"4WD"}</definedName>
    <definedName name="SFDGHG" localSheetId="5" hidden="1">{#N/A,#N/A,FALSE,"단축1";#N/A,#N/A,FALSE,"단축2";#N/A,#N/A,FALSE,"단축3";#N/A,#N/A,FALSE,"장축";#N/A,#N/A,FALSE,"4WD"}</definedName>
    <definedName name="SFDGHG" localSheetId="8" hidden="1">{#N/A,#N/A,FALSE,"단축1";#N/A,#N/A,FALSE,"단축2";#N/A,#N/A,FALSE,"단축3";#N/A,#N/A,FALSE,"장축";#N/A,#N/A,FALSE,"4WD"}</definedName>
    <definedName name="SFDGHG" localSheetId="3" hidden="1">{#N/A,#N/A,FALSE,"단축1";#N/A,#N/A,FALSE,"단축2";#N/A,#N/A,FALSE,"단축3";#N/A,#N/A,FALSE,"장축";#N/A,#N/A,FALSE,"4WD"}</definedName>
    <definedName name="SFDGHG" localSheetId="2" hidden="1">{#N/A,#N/A,FALSE,"단축1";#N/A,#N/A,FALSE,"단축2";#N/A,#N/A,FALSE,"단축3";#N/A,#N/A,FALSE,"장축";#N/A,#N/A,FALSE,"4WD"}</definedName>
    <definedName name="SFDGHG" localSheetId="1" hidden="1">{#N/A,#N/A,FALSE,"단축1";#N/A,#N/A,FALSE,"단축2";#N/A,#N/A,FALSE,"단축3";#N/A,#N/A,FALSE,"장축";#N/A,#N/A,FALSE,"4WD"}</definedName>
    <definedName name="SFDGHG" hidden="1">{#N/A,#N/A,FALSE,"단축1";#N/A,#N/A,FALSE,"단축2";#N/A,#N/A,FALSE,"단축3";#N/A,#N/A,FALSE,"장축";#N/A,#N/A,FALSE,"4WD"}</definedName>
    <definedName name="SFGHJK" localSheetId="13" hidden="1">{#N/A,#N/A,FALSE,"단축1";#N/A,#N/A,FALSE,"단축2";#N/A,#N/A,FALSE,"단축3";#N/A,#N/A,FALSE,"장축";#N/A,#N/A,FALSE,"4WD"}</definedName>
    <definedName name="SFGHJK" localSheetId="10" hidden="1">{#N/A,#N/A,FALSE,"단축1";#N/A,#N/A,FALSE,"단축2";#N/A,#N/A,FALSE,"단축3";#N/A,#N/A,FALSE,"장축";#N/A,#N/A,FALSE,"4WD"}</definedName>
    <definedName name="SFGHJK" localSheetId="12" hidden="1">{#N/A,#N/A,FALSE,"단축1";#N/A,#N/A,FALSE,"단축2";#N/A,#N/A,FALSE,"단축3";#N/A,#N/A,FALSE,"장축";#N/A,#N/A,FALSE,"4WD"}</definedName>
    <definedName name="SFGHJK" localSheetId="15" hidden="1">{#N/A,#N/A,FALSE,"단축1";#N/A,#N/A,FALSE,"단축2";#N/A,#N/A,FALSE,"단축3";#N/A,#N/A,FALSE,"장축";#N/A,#N/A,FALSE,"4WD"}</definedName>
    <definedName name="SFGHJK" localSheetId="11" hidden="1">{#N/A,#N/A,FALSE,"단축1";#N/A,#N/A,FALSE,"단축2";#N/A,#N/A,FALSE,"단축3";#N/A,#N/A,FALSE,"장축";#N/A,#N/A,FALSE,"4WD"}</definedName>
    <definedName name="SFGHJK" localSheetId="14" hidden="1">{#N/A,#N/A,FALSE,"단축1";#N/A,#N/A,FALSE,"단축2";#N/A,#N/A,FALSE,"단축3";#N/A,#N/A,FALSE,"장축";#N/A,#N/A,FALSE,"4WD"}</definedName>
    <definedName name="SFGHJK" localSheetId="7" hidden="1">{#N/A,#N/A,FALSE,"단축1";#N/A,#N/A,FALSE,"단축2";#N/A,#N/A,FALSE,"단축3";#N/A,#N/A,FALSE,"장축";#N/A,#N/A,FALSE,"4WD"}</definedName>
    <definedName name="SFGHJK" localSheetId="4" hidden="1">{#N/A,#N/A,FALSE,"단축1";#N/A,#N/A,FALSE,"단축2";#N/A,#N/A,FALSE,"단축3";#N/A,#N/A,FALSE,"장축";#N/A,#N/A,FALSE,"4WD"}</definedName>
    <definedName name="SFGHJK" localSheetId="6" hidden="1">{#N/A,#N/A,FALSE,"단축1";#N/A,#N/A,FALSE,"단축2";#N/A,#N/A,FALSE,"단축3";#N/A,#N/A,FALSE,"장축";#N/A,#N/A,FALSE,"4WD"}</definedName>
    <definedName name="SFGHJK" localSheetId="9" hidden="1">{#N/A,#N/A,FALSE,"단축1";#N/A,#N/A,FALSE,"단축2";#N/A,#N/A,FALSE,"단축3";#N/A,#N/A,FALSE,"장축";#N/A,#N/A,FALSE,"4WD"}</definedName>
    <definedName name="SFGHJK" localSheetId="5" hidden="1">{#N/A,#N/A,FALSE,"단축1";#N/A,#N/A,FALSE,"단축2";#N/A,#N/A,FALSE,"단축3";#N/A,#N/A,FALSE,"장축";#N/A,#N/A,FALSE,"4WD"}</definedName>
    <definedName name="SFGHJK" localSheetId="8" hidden="1">{#N/A,#N/A,FALSE,"단축1";#N/A,#N/A,FALSE,"단축2";#N/A,#N/A,FALSE,"단축3";#N/A,#N/A,FALSE,"장축";#N/A,#N/A,FALSE,"4WD"}</definedName>
    <definedName name="SFGHJK" localSheetId="3" hidden="1">{#N/A,#N/A,FALSE,"단축1";#N/A,#N/A,FALSE,"단축2";#N/A,#N/A,FALSE,"단축3";#N/A,#N/A,FALSE,"장축";#N/A,#N/A,FALSE,"4WD"}</definedName>
    <definedName name="SFGHJK" localSheetId="2" hidden="1">{#N/A,#N/A,FALSE,"단축1";#N/A,#N/A,FALSE,"단축2";#N/A,#N/A,FALSE,"단축3";#N/A,#N/A,FALSE,"장축";#N/A,#N/A,FALSE,"4WD"}</definedName>
    <definedName name="SFGHJK" localSheetId="1" hidden="1">{#N/A,#N/A,FALSE,"단축1";#N/A,#N/A,FALSE,"단축2";#N/A,#N/A,FALSE,"단축3";#N/A,#N/A,FALSE,"장축";#N/A,#N/A,FALSE,"4WD"}</definedName>
    <definedName name="SFGHJK" hidden="1">{#N/A,#N/A,FALSE,"단축1";#N/A,#N/A,FALSE,"단축2";#N/A,#N/A,FALSE,"단축3";#N/A,#N/A,FALSE,"장축";#N/A,#N/A,FALSE,"4WD"}</definedName>
    <definedName name="SFJGH" localSheetId="13" hidden="1">{#N/A,#N/A,FALSE,"단축1";#N/A,#N/A,FALSE,"단축2";#N/A,#N/A,FALSE,"단축3";#N/A,#N/A,FALSE,"장축";#N/A,#N/A,FALSE,"4WD"}</definedName>
    <definedName name="SFJGH" localSheetId="10" hidden="1">{#N/A,#N/A,FALSE,"단축1";#N/A,#N/A,FALSE,"단축2";#N/A,#N/A,FALSE,"단축3";#N/A,#N/A,FALSE,"장축";#N/A,#N/A,FALSE,"4WD"}</definedName>
    <definedName name="SFJGH" localSheetId="12" hidden="1">{#N/A,#N/A,FALSE,"단축1";#N/A,#N/A,FALSE,"단축2";#N/A,#N/A,FALSE,"단축3";#N/A,#N/A,FALSE,"장축";#N/A,#N/A,FALSE,"4WD"}</definedName>
    <definedName name="SFJGH" localSheetId="15" hidden="1">{#N/A,#N/A,FALSE,"단축1";#N/A,#N/A,FALSE,"단축2";#N/A,#N/A,FALSE,"단축3";#N/A,#N/A,FALSE,"장축";#N/A,#N/A,FALSE,"4WD"}</definedName>
    <definedName name="SFJGH" localSheetId="11" hidden="1">{#N/A,#N/A,FALSE,"단축1";#N/A,#N/A,FALSE,"단축2";#N/A,#N/A,FALSE,"단축3";#N/A,#N/A,FALSE,"장축";#N/A,#N/A,FALSE,"4WD"}</definedName>
    <definedName name="SFJGH" localSheetId="14" hidden="1">{#N/A,#N/A,FALSE,"단축1";#N/A,#N/A,FALSE,"단축2";#N/A,#N/A,FALSE,"단축3";#N/A,#N/A,FALSE,"장축";#N/A,#N/A,FALSE,"4WD"}</definedName>
    <definedName name="SFJGH" localSheetId="7" hidden="1">{#N/A,#N/A,FALSE,"단축1";#N/A,#N/A,FALSE,"단축2";#N/A,#N/A,FALSE,"단축3";#N/A,#N/A,FALSE,"장축";#N/A,#N/A,FALSE,"4WD"}</definedName>
    <definedName name="SFJGH" localSheetId="4" hidden="1">{#N/A,#N/A,FALSE,"단축1";#N/A,#N/A,FALSE,"단축2";#N/A,#N/A,FALSE,"단축3";#N/A,#N/A,FALSE,"장축";#N/A,#N/A,FALSE,"4WD"}</definedName>
    <definedName name="SFJGH" localSheetId="6" hidden="1">{#N/A,#N/A,FALSE,"단축1";#N/A,#N/A,FALSE,"단축2";#N/A,#N/A,FALSE,"단축3";#N/A,#N/A,FALSE,"장축";#N/A,#N/A,FALSE,"4WD"}</definedName>
    <definedName name="SFJGH" localSheetId="9" hidden="1">{#N/A,#N/A,FALSE,"단축1";#N/A,#N/A,FALSE,"단축2";#N/A,#N/A,FALSE,"단축3";#N/A,#N/A,FALSE,"장축";#N/A,#N/A,FALSE,"4WD"}</definedName>
    <definedName name="SFJGH" localSheetId="5" hidden="1">{#N/A,#N/A,FALSE,"단축1";#N/A,#N/A,FALSE,"단축2";#N/A,#N/A,FALSE,"단축3";#N/A,#N/A,FALSE,"장축";#N/A,#N/A,FALSE,"4WD"}</definedName>
    <definedName name="SFJGH" localSheetId="8" hidden="1">{#N/A,#N/A,FALSE,"단축1";#N/A,#N/A,FALSE,"단축2";#N/A,#N/A,FALSE,"단축3";#N/A,#N/A,FALSE,"장축";#N/A,#N/A,FALSE,"4WD"}</definedName>
    <definedName name="SFJGH" localSheetId="3" hidden="1">{#N/A,#N/A,FALSE,"단축1";#N/A,#N/A,FALSE,"단축2";#N/A,#N/A,FALSE,"단축3";#N/A,#N/A,FALSE,"장축";#N/A,#N/A,FALSE,"4WD"}</definedName>
    <definedName name="SFJGH" localSheetId="2" hidden="1">{#N/A,#N/A,FALSE,"단축1";#N/A,#N/A,FALSE,"단축2";#N/A,#N/A,FALSE,"단축3";#N/A,#N/A,FALSE,"장축";#N/A,#N/A,FALSE,"4WD"}</definedName>
    <definedName name="SFJGH" localSheetId="1" hidden="1">{#N/A,#N/A,FALSE,"단축1";#N/A,#N/A,FALSE,"단축2";#N/A,#N/A,FALSE,"단축3";#N/A,#N/A,FALSE,"장축";#N/A,#N/A,FALSE,"4WD"}</definedName>
    <definedName name="SFJGH" hidden="1">{#N/A,#N/A,FALSE,"단축1";#N/A,#N/A,FALSE,"단축2";#N/A,#N/A,FALSE,"단축3";#N/A,#N/A,FALSE,"장축";#N/A,#N/A,FALSE,"4WD"}</definedName>
    <definedName name="SFSFSFS" localSheetId="13" hidden="1">{#N/A,#N/A,FALSE,"단축1";#N/A,#N/A,FALSE,"단축2";#N/A,#N/A,FALSE,"단축3";#N/A,#N/A,FALSE,"장축";#N/A,#N/A,FALSE,"4WD"}</definedName>
    <definedName name="SFSFSFS" localSheetId="10" hidden="1">{#N/A,#N/A,FALSE,"단축1";#N/A,#N/A,FALSE,"단축2";#N/A,#N/A,FALSE,"단축3";#N/A,#N/A,FALSE,"장축";#N/A,#N/A,FALSE,"4WD"}</definedName>
    <definedName name="SFSFSFS" localSheetId="12" hidden="1">{#N/A,#N/A,FALSE,"단축1";#N/A,#N/A,FALSE,"단축2";#N/A,#N/A,FALSE,"단축3";#N/A,#N/A,FALSE,"장축";#N/A,#N/A,FALSE,"4WD"}</definedName>
    <definedName name="SFSFSFS" localSheetId="15" hidden="1">{#N/A,#N/A,FALSE,"단축1";#N/A,#N/A,FALSE,"단축2";#N/A,#N/A,FALSE,"단축3";#N/A,#N/A,FALSE,"장축";#N/A,#N/A,FALSE,"4WD"}</definedName>
    <definedName name="SFSFSFS" localSheetId="11" hidden="1">{#N/A,#N/A,FALSE,"단축1";#N/A,#N/A,FALSE,"단축2";#N/A,#N/A,FALSE,"단축3";#N/A,#N/A,FALSE,"장축";#N/A,#N/A,FALSE,"4WD"}</definedName>
    <definedName name="SFSFSFS" localSheetId="14" hidden="1">{#N/A,#N/A,FALSE,"단축1";#N/A,#N/A,FALSE,"단축2";#N/A,#N/A,FALSE,"단축3";#N/A,#N/A,FALSE,"장축";#N/A,#N/A,FALSE,"4WD"}</definedName>
    <definedName name="SFSFSFS" localSheetId="7" hidden="1">{#N/A,#N/A,FALSE,"단축1";#N/A,#N/A,FALSE,"단축2";#N/A,#N/A,FALSE,"단축3";#N/A,#N/A,FALSE,"장축";#N/A,#N/A,FALSE,"4WD"}</definedName>
    <definedName name="SFSFSFS" localSheetId="4" hidden="1">{#N/A,#N/A,FALSE,"단축1";#N/A,#N/A,FALSE,"단축2";#N/A,#N/A,FALSE,"단축3";#N/A,#N/A,FALSE,"장축";#N/A,#N/A,FALSE,"4WD"}</definedName>
    <definedName name="SFSFSFS" localSheetId="6" hidden="1">{#N/A,#N/A,FALSE,"단축1";#N/A,#N/A,FALSE,"단축2";#N/A,#N/A,FALSE,"단축3";#N/A,#N/A,FALSE,"장축";#N/A,#N/A,FALSE,"4WD"}</definedName>
    <definedName name="SFSFSFS" localSheetId="9" hidden="1">{#N/A,#N/A,FALSE,"단축1";#N/A,#N/A,FALSE,"단축2";#N/A,#N/A,FALSE,"단축3";#N/A,#N/A,FALSE,"장축";#N/A,#N/A,FALSE,"4WD"}</definedName>
    <definedName name="SFSFSFS" localSheetId="5" hidden="1">{#N/A,#N/A,FALSE,"단축1";#N/A,#N/A,FALSE,"단축2";#N/A,#N/A,FALSE,"단축3";#N/A,#N/A,FALSE,"장축";#N/A,#N/A,FALSE,"4WD"}</definedName>
    <definedName name="SFSFSFS" localSheetId="8" hidden="1">{#N/A,#N/A,FALSE,"단축1";#N/A,#N/A,FALSE,"단축2";#N/A,#N/A,FALSE,"단축3";#N/A,#N/A,FALSE,"장축";#N/A,#N/A,FALSE,"4WD"}</definedName>
    <definedName name="SFSFSFS" localSheetId="3" hidden="1">{#N/A,#N/A,FALSE,"단축1";#N/A,#N/A,FALSE,"단축2";#N/A,#N/A,FALSE,"단축3";#N/A,#N/A,FALSE,"장축";#N/A,#N/A,FALSE,"4WD"}</definedName>
    <definedName name="SFSFSFS" localSheetId="2" hidden="1">{#N/A,#N/A,FALSE,"단축1";#N/A,#N/A,FALSE,"단축2";#N/A,#N/A,FALSE,"단축3";#N/A,#N/A,FALSE,"장축";#N/A,#N/A,FALSE,"4WD"}</definedName>
    <definedName name="SFSFSFS" localSheetId="1" hidden="1">{#N/A,#N/A,FALSE,"단축1";#N/A,#N/A,FALSE,"단축2";#N/A,#N/A,FALSE,"단축3";#N/A,#N/A,FALSE,"장축";#N/A,#N/A,FALSE,"4WD"}</definedName>
    <definedName name="SFSFSFS" hidden="1">{#N/A,#N/A,FALSE,"단축1";#N/A,#N/A,FALSE,"단축2";#N/A,#N/A,FALSE,"단축3";#N/A,#N/A,FALSE,"장축";#N/A,#N/A,FALSE,"4WD"}</definedName>
    <definedName name="SGFA" localSheetId="13" hidden="1">{#N/A,#N/A,FALSE,"인원";#N/A,#N/A,FALSE,"비용2";#N/A,#N/A,FALSE,"비용1";#N/A,#N/A,FALSE,"비용";#N/A,#N/A,FALSE,"보증2";#N/A,#N/A,FALSE,"보증1";#N/A,#N/A,FALSE,"보증";#N/A,#N/A,FALSE,"손익1";#N/A,#N/A,FALSE,"손익";#N/A,#N/A,FALSE,"부서별매출";#N/A,#N/A,FALSE,"매출"}</definedName>
    <definedName name="SGFA" localSheetId="10" hidden="1">{#N/A,#N/A,FALSE,"인원";#N/A,#N/A,FALSE,"비용2";#N/A,#N/A,FALSE,"비용1";#N/A,#N/A,FALSE,"비용";#N/A,#N/A,FALSE,"보증2";#N/A,#N/A,FALSE,"보증1";#N/A,#N/A,FALSE,"보증";#N/A,#N/A,FALSE,"손익1";#N/A,#N/A,FALSE,"손익";#N/A,#N/A,FALSE,"부서별매출";#N/A,#N/A,FALSE,"매출"}</definedName>
    <definedName name="SGFA" localSheetId="12" hidden="1">{#N/A,#N/A,FALSE,"인원";#N/A,#N/A,FALSE,"비용2";#N/A,#N/A,FALSE,"비용1";#N/A,#N/A,FALSE,"비용";#N/A,#N/A,FALSE,"보증2";#N/A,#N/A,FALSE,"보증1";#N/A,#N/A,FALSE,"보증";#N/A,#N/A,FALSE,"손익1";#N/A,#N/A,FALSE,"손익";#N/A,#N/A,FALSE,"부서별매출";#N/A,#N/A,FALSE,"매출"}</definedName>
    <definedName name="SGFA" localSheetId="15" hidden="1">{#N/A,#N/A,FALSE,"인원";#N/A,#N/A,FALSE,"비용2";#N/A,#N/A,FALSE,"비용1";#N/A,#N/A,FALSE,"비용";#N/A,#N/A,FALSE,"보증2";#N/A,#N/A,FALSE,"보증1";#N/A,#N/A,FALSE,"보증";#N/A,#N/A,FALSE,"손익1";#N/A,#N/A,FALSE,"손익";#N/A,#N/A,FALSE,"부서별매출";#N/A,#N/A,FALSE,"매출"}</definedName>
    <definedName name="SGFA" localSheetId="11" hidden="1">{#N/A,#N/A,FALSE,"인원";#N/A,#N/A,FALSE,"비용2";#N/A,#N/A,FALSE,"비용1";#N/A,#N/A,FALSE,"비용";#N/A,#N/A,FALSE,"보증2";#N/A,#N/A,FALSE,"보증1";#N/A,#N/A,FALSE,"보증";#N/A,#N/A,FALSE,"손익1";#N/A,#N/A,FALSE,"손익";#N/A,#N/A,FALSE,"부서별매출";#N/A,#N/A,FALSE,"매출"}</definedName>
    <definedName name="SGFA" localSheetId="14" hidden="1">{#N/A,#N/A,FALSE,"인원";#N/A,#N/A,FALSE,"비용2";#N/A,#N/A,FALSE,"비용1";#N/A,#N/A,FALSE,"비용";#N/A,#N/A,FALSE,"보증2";#N/A,#N/A,FALSE,"보증1";#N/A,#N/A,FALSE,"보증";#N/A,#N/A,FALSE,"손익1";#N/A,#N/A,FALSE,"손익";#N/A,#N/A,FALSE,"부서별매출";#N/A,#N/A,FALSE,"매출"}</definedName>
    <definedName name="SGFA" localSheetId="7" hidden="1">{#N/A,#N/A,FALSE,"인원";#N/A,#N/A,FALSE,"비용2";#N/A,#N/A,FALSE,"비용1";#N/A,#N/A,FALSE,"비용";#N/A,#N/A,FALSE,"보증2";#N/A,#N/A,FALSE,"보증1";#N/A,#N/A,FALSE,"보증";#N/A,#N/A,FALSE,"손익1";#N/A,#N/A,FALSE,"손익";#N/A,#N/A,FALSE,"부서별매출";#N/A,#N/A,FALSE,"매출"}</definedName>
    <definedName name="SGFA" localSheetId="4" hidden="1">{#N/A,#N/A,FALSE,"인원";#N/A,#N/A,FALSE,"비용2";#N/A,#N/A,FALSE,"비용1";#N/A,#N/A,FALSE,"비용";#N/A,#N/A,FALSE,"보증2";#N/A,#N/A,FALSE,"보증1";#N/A,#N/A,FALSE,"보증";#N/A,#N/A,FALSE,"손익1";#N/A,#N/A,FALSE,"손익";#N/A,#N/A,FALSE,"부서별매출";#N/A,#N/A,FALSE,"매출"}</definedName>
    <definedName name="SGFA" localSheetId="6" hidden="1">{#N/A,#N/A,FALSE,"인원";#N/A,#N/A,FALSE,"비용2";#N/A,#N/A,FALSE,"비용1";#N/A,#N/A,FALSE,"비용";#N/A,#N/A,FALSE,"보증2";#N/A,#N/A,FALSE,"보증1";#N/A,#N/A,FALSE,"보증";#N/A,#N/A,FALSE,"손익1";#N/A,#N/A,FALSE,"손익";#N/A,#N/A,FALSE,"부서별매출";#N/A,#N/A,FALSE,"매출"}</definedName>
    <definedName name="SGFA" localSheetId="9" hidden="1">{#N/A,#N/A,FALSE,"인원";#N/A,#N/A,FALSE,"비용2";#N/A,#N/A,FALSE,"비용1";#N/A,#N/A,FALSE,"비용";#N/A,#N/A,FALSE,"보증2";#N/A,#N/A,FALSE,"보증1";#N/A,#N/A,FALSE,"보증";#N/A,#N/A,FALSE,"손익1";#N/A,#N/A,FALSE,"손익";#N/A,#N/A,FALSE,"부서별매출";#N/A,#N/A,FALSE,"매출"}</definedName>
    <definedName name="SGFA" localSheetId="5" hidden="1">{#N/A,#N/A,FALSE,"인원";#N/A,#N/A,FALSE,"비용2";#N/A,#N/A,FALSE,"비용1";#N/A,#N/A,FALSE,"비용";#N/A,#N/A,FALSE,"보증2";#N/A,#N/A,FALSE,"보증1";#N/A,#N/A,FALSE,"보증";#N/A,#N/A,FALSE,"손익1";#N/A,#N/A,FALSE,"손익";#N/A,#N/A,FALSE,"부서별매출";#N/A,#N/A,FALSE,"매출"}</definedName>
    <definedName name="SGFA" localSheetId="8" hidden="1">{#N/A,#N/A,FALSE,"인원";#N/A,#N/A,FALSE,"비용2";#N/A,#N/A,FALSE,"비용1";#N/A,#N/A,FALSE,"비용";#N/A,#N/A,FALSE,"보증2";#N/A,#N/A,FALSE,"보증1";#N/A,#N/A,FALSE,"보증";#N/A,#N/A,FALSE,"손익1";#N/A,#N/A,FALSE,"손익";#N/A,#N/A,FALSE,"부서별매출";#N/A,#N/A,FALSE,"매출"}</definedName>
    <definedName name="SGFA" localSheetId="3" hidden="1">{#N/A,#N/A,FALSE,"인원";#N/A,#N/A,FALSE,"비용2";#N/A,#N/A,FALSE,"비용1";#N/A,#N/A,FALSE,"비용";#N/A,#N/A,FALSE,"보증2";#N/A,#N/A,FALSE,"보증1";#N/A,#N/A,FALSE,"보증";#N/A,#N/A,FALSE,"손익1";#N/A,#N/A,FALSE,"손익";#N/A,#N/A,FALSE,"부서별매출";#N/A,#N/A,FALSE,"매출"}</definedName>
    <definedName name="SGFA" localSheetId="2" hidden="1">{#N/A,#N/A,FALSE,"인원";#N/A,#N/A,FALSE,"비용2";#N/A,#N/A,FALSE,"비용1";#N/A,#N/A,FALSE,"비용";#N/A,#N/A,FALSE,"보증2";#N/A,#N/A,FALSE,"보증1";#N/A,#N/A,FALSE,"보증";#N/A,#N/A,FALSE,"손익1";#N/A,#N/A,FALSE,"손익";#N/A,#N/A,FALSE,"부서별매출";#N/A,#N/A,FALSE,"매출"}</definedName>
    <definedName name="SGFA" localSheetId="1"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harp" localSheetId="13">#REF!</definedName>
    <definedName name="sharp" localSheetId="10">#REF!</definedName>
    <definedName name="sharp" localSheetId="12">#REF!</definedName>
    <definedName name="sharp" localSheetId="15">#REF!</definedName>
    <definedName name="sharp" localSheetId="11">#REF!</definedName>
    <definedName name="sharp" localSheetId="14">#REF!</definedName>
    <definedName name="sharp" localSheetId="7">#REF!</definedName>
    <definedName name="sharp" localSheetId="4">#REF!</definedName>
    <definedName name="sharp" localSheetId="6">#REF!</definedName>
    <definedName name="sharp" localSheetId="9">#REF!</definedName>
    <definedName name="sharp" localSheetId="5">#REF!</definedName>
    <definedName name="sharp" localSheetId="8">#REF!</definedName>
    <definedName name="sharp">#REF!</definedName>
    <definedName name="SHDJGHJJ" localSheetId="13">BlankMacro1</definedName>
    <definedName name="SHDJGHJJ" localSheetId="10">BlankMacro1</definedName>
    <definedName name="SHDJGHJJ" localSheetId="12">BlankMacro1</definedName>
    <definedName name="SHDJGHJJ" localSheetId="15">BlankMacro1</definedName>
    <definedName name="SHDJGHJJ" localSheetId="11">BlankMacro1</definedName>
    <definedName name="SHDJGHJJ" localSheetId="14">BlankMacro1</definedName>
    <definedName name="SHDJGHJJ" localSheetId="7">BlankMacro1</definedName>
    <definedName name="SHDJGHJJ" localSheetId="4">BlankMacro1</definedName>
    <definedName name="SHDJGHJJ" localSheetId="6">BlankMacro1</definedName>
    <definedName name="SHDJGHJJ" localSheetId="9">BlankMacro1</definedName>
    <definedName name="SHDJGHJJ" localSheetId="5">BlankMacro1</definedName>
    <definedName name="SHDJGHJJ" localSheetId="8">BlankMacro1</definedName>
    <definedName name="SHDJGHJJ" localSheetId="0">BlankMacro1</definedName>
    <definedName name="SHDJGHJJ" localSheetId="3">BlankMacro1</definedName>
    <definedName name="SHDJGHJJ" localSheetId="2">BlankMacro1</definedName>
    <definedName name="SHDJGHJJ" localSheetId="1">BlankMacro1</definedName>
    <definedName name="SHDJGHJJ">BlankMacro1</definedName>
    <definedName name="SHEET1">#N/A</definedName>
    <definedName name="shipment" localSheetId="3">#REF!</definedName>
    <definedName name="shipment" localSheetId="2">#REF!</definedName>
    <definedName name="shipment">#REF!</definedName>
    <definedName name="sho">#REF!</definedName>
    <definedName name="SHOP2">#N/A</definedName>
    <definedName name="SHRG공정">#REF!</definedName>
    <definedName name="sieucao">#REF!</definedName>
    <definedName name="SIMPLE">#REF!</definedName>
    <definedName name="SIZE">#REF!</definedName>
    <definedName name="SJGDJJGFJ" localSheetId="13">BlankMacro1</definedName>
    <definedName name="SJGDJJGFJ" localSheetId="10">BlankMacro1</definedName>
    <definedName name="SJGDJJGFJ" localSheetId="12">BlankMacro1</definedName>
    <definedName name="SJGDJJGFJ" localSheetId="15">BlankMacro1</definedName>
    <definedName name="SJGDJJGFJ" localSheetId="11">BlankMacro1</definedName>
    <definedName name="SJGDJJGFJ" localSheetId="14">BlankMacro1</definedName>
    <definedName name="SJGDJJGFJ" localSheetId="7">BlankMacro1</definedName>
    <definedName name="SJGDJJGFJ" localSheetId="4">BlankMacro1</definedName>
    <definedName name="SJGDJJGFJ" localSheetId="6">BlankMacro1</definedName>
    <definedName name="SJGDJJGFJ" localSheetId="9">BlankMacro1</definedName>
    <definedName name="SJGDJJGFJ" localSheetId="5">BlankMacro1</definedName>
    <definedName name="SJGDJJGFJ" localSheetId="8">BlankMacro1</definedName>
    <definedName name="SJGDJJGFJ" localSheetId="0">BlankMacro1</definedName>
    <definedName name="SJGDJJGFJ" localSheetId="3">BlankMacro1</definedName>
    <definedName name="SJGDJJGFJ" localSheetId="2">BlankMacro1</definedName>
    <definedName name="SJGDJJGFJ" localSheetId="1">BlankMacro1</definedName>
    <definedName name="SJGDJJGFJ">BlankMacro1</definedName>
    <definedName name="SK" localSheetId="13">#REF!</definedName>
    <definedName name="SK" localSheetId="10">#REF!</definedName>
    <definedName name="SK" localSheetId="12">#REF!</definedName>
    <definedName name="SK" localSheetId="15">#REF!</definedName>
    <definedName name="SK" localSheetId="11">#REF!</definedName>
    <definedName name="SK" localSheetId="14">#REF!</definedName>
    <definedName name="SK" localSheetId="7">#REF!</definedName>
    <definedName name="SK" localSheetId="4">#REF!</definedName>
    <definedName name="SK" localSheetId="6">#REF!</definedName>
    <definedName name="SK" localSheetId="9">#REF!</definedName>
    <definedName name="SK" localSheetId="5">#REF!</definedName>
    <definedName name="SK" localSheetId="8">#REF!</definedName>
    <definedName name="SK" localSheetId="3">#REF!</definedName>
    <definedName name="SK" localSheetId="2">#REF!</definedName>
    <definedName name="SK">#REF!</definedName>
    <definedName name="SKFK" localSheetId="13">#REF!</definedName>
    <definedName name="SKFK" localSheetId="10">#REF!</definedName>
    <definedName name="SKFK" localSheetId="12">#REF!</definedName>
    <definedName name="SKFK" localSheetId="15">#REF!</definedName>
    <definedName name="SKFK" localSheetId="11">#REF!</definedName>
    <definedName name="SKFK" localSheetId="14">#REF!</definedName>
    <definedName name="SKFK" localSheetId="7">#REF!</definedName>
    <definedName name="SKFK" localSheetId="4">#REF!</definedName>
    <definedName name="SKFK" localSheetId="6">#REF!</definedName>
    <definedName name="SKFK" localSheetId="9">#REF!</definedName>
    <definedName name="SKFK" localSheetId="5">#REF!</definedName>
    <definedName name="SKFK" localSheetId="8">#REF!</definedName>
    <definedName name="SKFK" localSheetId="3">#REF!</definedName>
    <definedName name="SKFK" localSheetId="2">#REF!</definedName>
    <definedName name="SKFK">#REF!</definedName>
    <definedName name="SKRYKRSKS" localSheetId="13">BlankMacro1</definedName>
    <definedName name="SKRYKRSKS" localSheetId="10">BlankMacro1</definedName>
    <definedName name="SKRYKRSKS" localSheetId="12">BlankMacro1</definedName>
    <definedName name="SKRYKRSKS" localSheetId="15">BlankMacro1</definedName>
    <definedName name="SKRYKRSKS" localSheetId="11">BlankMacro1</definedName>
    <definedName name="SKRYKRSKS" localSheetId="14">BlankMacro1</definedName>
    <definedName name="SKRYKRSKS" localSheetId="7">BlankMacro1</definedName>
    <definedName name="SKRYKRSKS" localSheetId="4">BlankMacro1</definedName>
    <definedName name="SKRYKRSKS" localSheetId="6">BlankMacro1</definedName>
    <definedName name="SKRYKRSKS" localSheetId="9">BlankMacro1</definedName>
    <definedName name="SKRYKRSKS" localSheetId="5">BlankMacro1</definedName>
    <definedName name="SKRYKRSKS" localSheetId="8">BlankMacro1</definedName>
    <definedName name="SKRYKRSKS" localSheetId="0">BlankMacro1</definedName>
    <definedName name="SKRYKRSKS" localSheetId="3">BlankMacro1</definedName>
    <definedName name="SKRYKRSKS" localSheetId="2">BlankMacro1</definedName>
    <definedName name="SKRYKRSKS" localSheetId="1">BlankMacro1</definedName>
    <definedName name="SKRYKRSKS">BlankMacro1</definedName>
    <definedName name="skt" localSheetId="3">#REF!</definedName>
    <definedName name="skt" localSheetId="2">#REF!</definedName>
    <definedName name="skt">#REF!</definedName>
    <definedName name="SKYLUYR" localSheetId="13">BlankMacro1</definedName>
    <definedName name="SKYLUYR" localSheetId="10">BlankMacro1</definedName>
    <definedName name="SKYLUYR" localSheetId="12">BlankMacro1</definedName>
    <definedName name="SKYLUYR" localSheetId="15">BlankMacro1</definedName>
    <definedName name="SKYLUYR" localSheetId="11">BlankMacro1</definedName>
    <definedName name="SKYLUYR" localSheetId="14">BlankMacro1</definedName>
    <definedName name="SKYLUYR" localSheetId="7">BlankMacro1</definedName>
    <definedName name="SKYLUYR" localSheetId="4">BlankMacro1</definedName>
    <definedName name="SKYLUYR" localSheetId="6">BlankMacro1</definedName>
    <definedName name="SKYLUYR" localSheetId="9">BlankMacro1</definedName>
    <definedName name="SKYLUYR" localSheetId="5">BlankMacro1</definedName>
    <definedName name="SKYLUYR" localSheetId="8">BlankMacro1</definedName>
    <definedName name="SKYLUYR" localSheetId="0">BlankMacro1</definedName>
    <definedName name="SKYLUYR" localSheetId="3">BlankMacro1</definedName>
    <definedName name="SKYLUYR" localSheetId="2">BlankMacro1</definedName>
    <definedName name="SKYLUYR" localSheetId="1">BlankMacro1</definedName>
    <definedName name="SKYLUYR">BlankMacro1</definedName>
    <definedName name="SL" localSheetId="3">#REF!</definedName>
    <definedName name="SL" localSheetId="2">#REF!</definedName>
    <definedName name="SL">#REF!</definedName>
    <definedName name="SL_CRD">#REF!</definedName>
    <definedName name="SL_CRS">#REF!</definedName>
    <definedName name="SL_CS">#REF!</definedName>
    <definedName name="SL_DD">#REF!</definedName>
    <definedName name="slg">#REF!</definedName>
    <definedName name="SM">#N/A</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3차원단위.XLS">#N/A</definedName>
    <definedName name="smax" localSheetId="13">#REF!</definedName>
    <definedName name="smax" localSheetId="10">#REF!</definedName>
    <definedName name="smax" localSheetId="12">#REF!</definedName>
    <definedName name="smax" localSheetId="15">#REF!</definedName>
    <definedName name="smax" localSheetId="11">#REF!</definedName>
    <definedName name="smax" localSheetId="14">#REF!</definedName>
    <definedName name="smax" localSheetId="7">#REF!</definedName>
    <definedName name="smax" localSheetId="4">#REF!</definedName>
    <definedName name="smax" localSheetId="6">#REF!</definedName>
    <definedName name="smax" localSheetId="9">#REF!</definedName>
    <definedName name="smax" localSheetId="5">#REF!</definedName>
    <definedName name="smax" localSheetId="8">#REF!</definedName>
    <definedName name="smax">#REF!</definedName>
    <definedName name="smax1" localSheetId="3">#REF!</definedName>
    <definedName name="smax1" localSheetId="2">#REF!</definedName>
    <definedName name="smax1">#REF!</definedName>
    <definedName name="SMLTOOLS">#REF!</definedName>
    <definedName name="SMNVH">#N/A</definedName>
    <definedName name="SM일반종합">#N/A</definedName>
    <definedName name="sn" localSheetId="3">#REF!</definedName>
    <definedName name="sn" localSheetId="2">#REF!</definedName>
    <definedName name="sn">#REF!</definedName>
    <definedName name="Sng">#REF!</definedName>
    <definedName name="soc3p">#REF!</definedName>
    <definedName name="sohieuthua">#REF!</definedName>
    <definedName name="Soi">#REF!</definedName>
    <definedName name="soichon12">#REF!</definedName>
    <definedName name="soichon24">#REF!</definedName>
    <definedName name="soichon46">#REF!</definedName>
    <definedName name="SoilType">#REF!</definedName>
    <definedName name="SOJAE">#N/A</definedName>
    <definedName name="solieu" localSheetId="3">#REF!</definedName>
    <definedName name="solieu" localSheetId="2">#REF!</definedName>
    <definedName name="solieu">#REF!</definedName>
    <definedName name="SONATA" localSheetId="13" hidden="1">{#N/A,#N/A,FALSE,"해외크레임";#N/A,#N/A,FALSE,"ACCENT현황";#N/A,#N/A,FALSE,"AVANTE";#N/A,#N/A,FALSE,"SONATA(3)";#N/A,#N/A,FALSE,"국내크레임"}</definedName>
    <definedName name="SONATA" localSheetId="10" hidden="1">{#N/A,#N/A,FALSE,"해외크레임";#N/A,#N/A,FALSE,"ACCENT현황";#N/A,#N/A,FALSE,"AVANTE";#N/A,#N/A,FALSE,"SONATA(3)";#N/A,#N/A,FALSE,"국내크레임"}</definedName>
    <definedName name="SONATA" localSheetId="12" hidden="1">{#N/A,#N/A,FALSE,"해외크레임";#N/A,#N/A,FALSE,"ACCENT현황";#N/A,#N/A,FALSE,"AVANTE";#N/A,#N/A,FALSE,"SONATA(3)";#N/A,#N/A,FALSE,"국내크레임"}</definedName>
    <definedName name="SONATA" localSheetId="15" hidden="1">{#N/A,#N/A,FALSE,"해외크레임";#N/A,#N/A,FALSE,"ACCENT현황";#N/A,#N/A,FALSE,"AVANTE";#N/A,#N/A,FALSE,"SONATA(3)";#N/A,#N/A,FALSE,"국내크레임"}</definedName>
    <definedName name="SONATA" localSheetId="11" hidden="1">{#N/A,#N/A,FALSE,"해외크레임";#N/A,#N/A,FALSE,"ACCENT현황";#N/A,#N/A,FALSE,"AVANTE";#N/A,#N/A,FALSE,"SONATA(3)";#N/A,#N/A,FALSE,"국내크레임"}</definedName>
    <definedName name="SONATA" localSheetId="14" hidden="1">{#N/A,#N/A,FALSE,"해외크레임";#N/A,#N/A,FALSE,"ACCENT현황";#N/A,#N/A,FALSE,"AVANTE";#N/A,#N/A,FALSE,"SONATA(3)";#N/A,#N/A,FALSE,"국내크레임"}</definedName>
    <definedName name="SONATA" localSheetId="7" hidden="1">{#N/A,#N/A,FALSE,"해외크레임";#N/A,#N/A,FALSE,"ACCENT현황";#N/A,#N/A,FALSE,"AVANTE";#N/A,#N/A,FALSE,"SONATA(3)";#N/A,#N/A,FALSE,"국내크레임"}</definedName>
    <definedName name="SONATA" localSheetId="4" hidden="1">{#N/A,#N/A,FALSE,"해외크레임";#N/A,#N/A,FALSE,"ACCENT현황";#N/A,#N/A,FALSE,"AVANTE";#N/A,#N/A,FALSE,"SONATA(3)";#N/A,#N/A,FALSE,"국내크레임"}</definedName>
    <definedName name="SONATA" localSheetId="6" hidden="1">{#N/A,#N/A,FALSE,"해외크레임";#N/A,#N/A,FALSE,"ACCENT현황";#N/A,#N/A,FALSE,"AVANTE";#N/A,#N/A,FALSE,"SONATA(3)";#N/A,#N/A,FALSE,"국내크레임"}</definedName>
    <definedName name="SONATA" localSheetId="9" hidden="1">{#N/A,#N/A,FALSE,"해외크레임";#N/A,#N/A,FALSE,"ACCENT현황";#N/A,#N/A,FALSE,"AVANTE";#N/A,#N/A,FALSE,"SONATA(3)";#N/A,#N/A,FALSE,"국내크레임"}</definedName>
    <definedName name="SONATA" localSheetId="5" hidden="1">{#N/A,#N/A,FALSE,"해외크레임";#N/A,#N/A,FALSE,"ACCENT현황";#N/A,#N/A,FALSE,"AVANTE";#N/A,#N/A,FALSE,"SONATA(3)";#N/A,#N/A,FALSE,"국내크레임"}</definedName>
    <definedName name="SONATA" localSheetId="8" hidden="1">{#N/A,#N/A,FALSE,"해외크레임";#N/A,#N/A,FALSE,"ACCENT현황";#N/A,#N/A,FALSE,"AVANTE";#N/A,#N/A,FALSE,"SONATA(3)";#N/A,#N/A,FALSE,"국내크레임"}</definedName>
    <definedName name="SONATA" localSheetId="3" hidden="1">{#N/A,#N/A,FALSE,"해외크레임";#N/A,#N/A,FALSE,"ACCENT현황";#N/A,#N/A,FALSE,"AVANTE";#N/A,#N/A,FALSE,"SONATA(3)";#N/A,#N/A,FALSE,"국내크레임"}</definedName>
    <definedName name="SONATA" localSheetId="2" hidden="1">{#N/A,#N/A,FALSE,"해외크레임";#N/A,#N/A,FALSE,"ACCENT현황";#N/A,#N/A,FALSE,"AVANTE";#N/A,#N/A,FALSE,"SONATA(3)";#N/A,#N/A,FALSE,"국내크레임"}</definedName>
    <definedName name="SONATA" localSheetId="1"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RT" localSheetId="3">#REF!</definedName>
    <definedName name="SORT" localSheetId="2">#REF!</definedName>
    <definedName name="SORT">#REF!</definedName>
    <definedName name="Sothutu">#REF!</definedName>
    <definedName name="SPA">#REF!</definedName>
    <definedName name="Spanner_Auto_File">"C:\My Documents\tinh cdo.x2a"</definedName>
    <definedName name="SPEC" localSheetId="13">#REF!</definedName>
    <definedName name="SPEC" localSheetId="10">#REF!</definedName>
    <definedName name="SPEC" localSheetId="12">#REF!</definedName>
    <definedName name="SPEC" localSheetId="15">#REF!</definedName>
    <definedName name="SPEC" localSheetId="11">#REF!</definedName>
    <definedName name="SPEC" localSheetId="14">#REF!</definedName>
    <definedName name="SPEC" localSheetId="7">#REF!</definedName>
    <definedName name="SPEC" localSheetId="4">#REF!</definedName>
    <definedName name="SPEC" localSheetId="6">#REF!</definedName>
    <definedName name="SPEC" localSheetId="9">#REF!</definedName>
    <definedName name="SPEC" localSheetId="5">#REF!</definedName>
    <definedName name="SPEC" localSheetId="8">#REF!</definedName>
    <definedName name="SPEC">#REF!</definedName>
    <definedName name="SPEC2" localSheetId="13" hidden="1">{#N/A,#N/A,FALSE,"단축1";#N/A,#N/A,FALSE,"단축2";#N/A,#N/A,FALSE,"단축3";#N/A,#N/A,FALSE,"장축";#N/A,#N/A,FALSE,"4WD"}</definedName>
    <definedName name="SPEC2" localSheetId="10" hidden="1">{#N/A,#N/A,FALSE,"단축1";#N/A,#N/A,FALSE,"단축2";#N/A,#N/A,FALSE,"단축3";#N/A,#N/A,FALSE,"장축";#N/A,#N/A,FALSE,"4WD"}</definedName>
    <definedName name="SPEC2" localSheetId="12" hidden="1">{#N/A,#N/A,FALSE,"단축1";#N/A,#N/A,FALSE,"단축2";#N/A,#N/A,FALSE,"단축3";#N/A,#N/A,FALSE,"장축";#N/A,#N/A,FALSE,"4WD"}</definedName>
    <definedName name="SPEC2" localSheetId="15" hidden="1">{#N/A,#N/A,FALSE,"단축1";#N/A,#N/A,FALSE,"단축2";#N/A,#N/A,FALSE,"단축3";#N/A,#N/A,FALSE,"장축";#N/A,#N/A,FALSE,"4WD"}</definedName>
    <definedName name="SPEC2" localSheetId="11" hidden="1">{#N/A,#N/A,FALSE,"단축1";#N/A,#N/A,FALSE,"단축2";#N/A,#N/A,FALSE,"단축3";#N/A,#N/A,FALSE,"장축";#N/A,#N/A,FALSE,"4WD"}</definedName>
    <definedName name="SPEC2" localSheetId="14" hidden="1">{#N/A,#N/A,FALSE,"단축1";#N/A,#N/A,FALSE,"단축2";#N/A,#N/A,FALSE,"단축3";#N/A,#N/A,FALSE,"장축";#N/A,#N/A,FALSE,"4WD"}</definedName>
    <definedName name="SPEC2" localSheetId="7" hidden="1">{#N/A,#N/A,FALSE,"단축1";#N/A,#N/A,FALSE,"단축2";#N/A,#N/A,FALSE,"단축3";#N/A,#N/A,FALSE,"장축";#N/A,#N/A,FALSE,"4WD"}</definedName>
    <definedName name="SPEC2" localSheetId="4" hidden="1">{#N/A,#N/A,FALSE,"단축1";#N/A,#N/A,FALSE,"단축2";#N/A,#N/A,FALSE,"단축3";#N/A,#N/A,FALSE,"장축";#N/A,#N/A,FALSE,"4WD"}</definedName>
    <definedName name="SPEC2" localSheetId="6" hidden="1">{#N/A,#N/A,FALSE,"단축1";#N/A,#N/A,FALSE,"단축2";#N/A,#N/A,FALSE,"단축3";#N/A,#N/A,FALSE,"장축";#N/A,#N/A,FALSE,"4WD"}</definedName>
    <definedName name="SPEC2" localSheetId="9" hidden="1">{#N/A,#N/A,FALSE,"단축1";#N/A,#N/A,FALSE,"단축2";#N/A,#N/A,FALSE,"단축3";#N/A,#N/A,FALSE,"장축";#N/A,#N/A,FALSE,"4WD"}</definedName>
    <definedName name="SPEC2" localSheetId="5" hidden="1">{#N/A,#N/A,FALSE,"단축1";#N/A,#N/A,FALSE,"단축2";#N/A,#N/A,FALSE,"단축3";#N/A,#N/A,FALSE,"장축";#N/A,#N/A,FALSE,"4WD"}</definedName>
    <definedName name="SPEC2" localSheetId="8" hidden="1">{#N/A,#N/A,FALSE,"단축1";#N/A,#N/A,FALSE,"단축2";#N/A,#N/A,FALSE,"단축3";#N/A,#N/A,FALSE,"장축";#N/A,#N/A,FALSE,"4WD"}</definedName>
    <definedName name="SPEC2" localSheetId="3" hidden="1">{#N/A,#N/A,FALSE,"단축1";#N/A,#N/A,FALSE,"단축2";#N/A,#N/A,FALSE,"단축3";#N/A,#N/A,FALSE,"장축";#N/A,#N/A,FALSE,"4WD"}</definedName>
    <definedName name="SPEC2" localSheetId="2" hidden="1">{#N/A,#N/A,FALSE,"단축1";#N/A,#N/A,FALSE,"단축2";#N/A,#N/A,FALSE,"단축3";#N/A,#N/A,FALSE,"장축";#N/A,#N/A,FALSE,"4WD"}</definedName>
    <definedName name="SPEC2" localSheetId="1" hidden="1">{#N/A,#N/A,FALSE,"단축1";#N/A,#N/A,FALSE,"단축2";#N/A,#N/A,FALSE,"단축3";#N/A,#N/A,FALSE,"장축";#N/A,#N/A,FALSE,"4WD"}</definedName>
    <definedName name="SPEC2" hidden="1">{#N/A,#N/A,FALSE,"단축1";#N/A,#N/A,FALSE,"단축2";#N/A,#N/A,FALSE,"단축3";#N/A,#N/A,FALSE,"장축";#N/A,#N/A,FALSE,"4WD"}</definedName>
    <definedName name="SPEC22" localSheetId="13" hidden="1">{#N/A,#N/A,FALSE,"단축1";#N/A,#N/A,FALSE,"단축2";#N/A,#N/A,FALSE,"단축3";#N/A,#N/A,FALSE,"장축";#N/A,#N/A,FALSE,"4WD"}</definedName>
    <definedName name="SPEC22" localSheetId="10" hidden="1">{#N/A,#N/A,FALSE,"단축1";#N/A,#N/A,FALSE,"단축2";#N/A,#N/A,FALSE,"단축3";#N/A,#N/A,FALSE,"장축";#N/A,#N/A,FALSE,"4WD"}</definedName>
    <definedName name="SPEC22" localSheetId="12" hidden="1">{#N/A,#N/A,FALSE,"단축1";#N/A,#N/A,FALSE,"단축2";#N/A,#N/A,FALSE,"단축3";#N/A,#N/A,FALSE,"장축";#N/A,#N/A,FALSE,"4WD"}</definedName>
    <definedName name="SPEC22" localSheetId="15" hidden="1">{#N/A,#N/A,FALSE,"단축1";#N/A,#N/A,FALSE,"단축2";#N/A,#N/A,FALSE,"단축3";#N/A,#N/A,FALSE,"장축";#N/A,#N/A,FALSE,"4WD"}</definedName>
    <definedName name="SPEC22" localSheetId="11" hidden="1">{#N/A,#N/A,FALSE,"단축1";#N/A,#N/A,FALSE,"단축2";#N/A,#N/A,FALSE,"단축3";#N/A,#N/A,FALSE,"장축";#N/A,#N/A,FALSE,"4WD"}</definedName>
    <definedName name="SPEC22" localSheetId="14" hidden="1">{#N/A,#N/A,FALSE,"단축1";#N/A,#N/A,FALSE,"단축2";#N/A,#N/A,FALSE,"단축3";#N/A,#N/A,FALSE,"장축";#N/A,#N/A,FALSE,"4WD"}</definedName>
    <definedName name="SPEC22" localSheetId="7" hidden="1">{#N/A,#N/A,FALSE,"단축1";#N/A,#N/A,FALSE,"단축2";#N/A,#N/A,FALSE,"단축3";#N/A,#N/A,FALSE,"장축";#N/A,#N/A,FALSE,"4WD"}</definedName>
    <definedName name="SPEC22" localSheetId="4" hidden="1">{#N/A,#N/A,FALSE,"단축1";#N/A,#N/A,FALSE,"단축2";#N/A,#N/A,FALSE,"단축3";#N/A,#N/A,FALSE,"장축";#N/A,#N/A,FALSE,"4WD"}</definedName>
    <definedName name="SPEC22" localSheetId="6" hidden="1">{#N/A,#N/A,FALSE,"단축1";#N/A,#N/A,FALSE,"단축2";#N/A,#N/A,FALSE,"단축3";#N/A,#N/A,FALSE,"장축";#N/A,#N/A,FALSE,"4WD"}</definedName>
    <definedName name="SPEC22" localSheetId="9" hidden="1">{#N/A,#N/A,FALSE,"단축1";#N/A,#N/A,FALSE,"단축2";#N/A,#N/A,FALSE,"단축3";#N/A,#N/A,FALSE,"장축";#N/A,#N/A,FALSE,"4WD"}</definedName>
    <definedName name="SPEC22" localSheetId="5" hidden="1">{#N/A,#N/A,FALSE,"단축1";#N/A,#N/A,FALSE,"단축2";#N/A,#N/A,FALSE,"단축3";#N/A,#N/A,FALSE,"장축";#N/A,#N/A,FALSE,"4WD"}</definedName>
    <definedName name="SPEC22" localSheetId="8" hidden="1">{#N/A,#N/A,FALSE,"단축1";#N/A,#N/A,FALSE,"단축2";#N/A,#N/A,FALSE,"단축3";#N/A,#N/A,FALSE,"장축";#N/A,#N/A,FALSE,"4WD"}</definedName>
    <definedName name="SPEC22" localSheetId="3" hidden="1">{#N/A,#N/A,FALSE,"단축1";#N/A,#N/A,FALSE,"단축2";#N/A,#N/A,FALSE,"단축3";#N/A,#N/A,FALSE,"장축";#N/A,#N/A,FALSE,"4WD"}</definedName>
    <definedName name="SPEC22" localSheetId="2" hidden="1">{#N/A,#N/A,FALSE,"단축1";#N/A,#N/A,FALSE,"단축2";#N/A,#N/A,FALSE,"단축3";#N/A,#N/A,FALSE,"장축";#N/A,#N/A,FALSE,"4WD"}</definedName>
    <definedName name="SPEC22" localSheetId="1" hidden="1">{#N/A,#N/A,FALSE,"단축1";#N/A,#N/A,FALSE,"단축2";#N/A,#N/A,FALSE,"단축3";#N/A,#N/A,FALSE,"장축";#N/A,#N/A,FALSE,"4WD"}</definedName>
    <definedName name="SPEC22" hidden="1">{#N/A,#N/A,FALSE,"단축1";#N/A,#N/A,FALSE,"단축2";#N/A,#N/A,FALSE,"단축3";#N/A,#N/A,FALSE,"장축";#N/A,#N/A,FALSE,"4WD"}</definedName>
    <definedName name="SPECSUMMARY" localSheetId="13">#REF!</definedName>
    <definedName name="SPECSUMMARY" localSheetId="10">#REF!</definedName>
    <definedName name="SPECSUMMARY" localSheetId="12">#REF!</definedName>
    <definedName name="SPECSUMMARY" localSheetId="15">#REF!</definedName>
    <definedName name="SPECSUMMARY" localSheetId="11">#REF!</definedName>
    <definedName name="SPECSUMMARY" localSheetId="14">#REF!</definedName>
    <definedName name="SPECSUMMARY" localSheetId="7">#REF!</definedName>
    <definedName name="SPECSUMMARY" localSheetId="4">#REF!</definedName>
    <definedName name="SPECSUMMARY" localSheetId="6">#REF!</definedName>
    <definedName name="SPECSUMMARY" localSheetId="9">#REF!</definedName>
    <definedName name="SPECSUMMARY" localSheetId="5">#REF!</definedName>
    <definedName name="SPECSUMMARY" localSheetId="8">#REF!</definedName>
    <definedName name="SPECSUMMARY">#REF!</definedName>
    <definedName name="SPEED_D170">#N/A</definedName>
    <definedName name="SPGPTN">#REF!</definedName>
    <definedName name="SPG수출">#REF!</definedName>
    <definedName name="SPHC">#REF!</definedName>
    <definedName name="sphh">#REF!</definedName>
    <definedName name="spk1p">#REF!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hfikokut" localSheetId="13">BlankMacro1</definedName>
    <definedName name="srhfikokut" localSheetId="10">BlankMacro1</definedName>
    <definedName name="srhfikokut" localSheetId="12">BlankMacro1</definedName>
    <definedName name="srhfikokut" localSheetId="15">BlankMacro1</definedName>
    <definedName name="srhfikokut" localSheetId="11">BlankMacro1</definedName>
    <definedName name="srhfikokut" localSheetId="14">BlankMacro1</definedName>
    <definedName name="srhfikokut" localSheetId="7">BlankMacro1</definedName>
    <definedName name="srhfikokut" localSheetId="4">BlankMacro1</definedName>
    <definedName name="srhfikokut" localSheetId="6">BlankMacro1</definedName>
    <definedName name="srhfikokut" localSheetId="9">BlankMacro1</definedName>
    <definedName name="srhfikokut" localSheetId="5">BlankMacro1</definedName>
    <definedName name="srhfikokut" localSheetId="8">BlankMacro1</definedName>
    <definedName name="srhfikokut" localSheetId="0">BlankMacro1</definedName>
    <definedName name="srhfikokut" localSheetId="3">BlankMacro1</definedName>
    <definedName name="srhfikokut" localSheetId="2">BlankMacro1</definedName>
    <definedName name="srhfikokut" localSheetId="1">BlankMacro1</definedName>
    <definedName name="srhfikokut">BlankMacro1</definedName>
    <definedName name="SRKYKS" localSheetId="13">BlankMacro1</definedName>
    <definedName name="SRKYKS" localSheetId="10">BlankMacro1</definedName>
    <definedName name="SRKYKS" localSheetId="12">BlankMacro1</definedName>
    <definedName name="SRKYKS" localSheetId="15">BlankMacro1</definedName>
    <definedName name="SRKYKS" localSheetId="11">BlankMacro1</definedName>
    <definedName name="SRKYKS" localSheetId="14">BlankMacro1</definedName>
    <definedName name="SRKYKS" localSheetId="7">BlankMacro1</definedName>
    <definedName name="SRKYKS" localSheetId="4">BlankMacro1</definedName>
    <definedName name="SRKYKS" localSheetId="6">BlankMacro1</definedName>
    <definedName name="SRKYKS" localSheetId="9">BlankMacro1</definedName>
    <definedName name="SRKYKS" localSheetId="5">BlankMacro1</definedName>
    <definedName name="SRKYKS" localSheetId="8">BlankMacro1</definedName>
    <definedName name="SRKYKS" localSheetId="0">BlankMacro1</definedName>
    <definedName name="SRKYKS" localSheetId="3">BlankMacro1</definedName>
    <definedName name="SRKYKS" localSheetId="2">BlankMacro1</definedName>
    <definedName name="SRKYKS" localSheetId="1">BlankMacro1</definedName>
    <definedName name="SRKYKS">BlankMacro1</definedName>
    <definedName name="SS">#REF!</definedName>
    <definedName name="SSAAAA" localSheetId="13">BlankMacro1</definedName>
    <definedName name="SSAAAA" localSheetId="10">BlankMacro1</definedName>
    <definedName name="SSAAAA" localSheetId="12">BlankMacro1</definedName>
    <definedName name="SSAAAA" localSheetId="15">BlankMacro1</definedName>
    <definedName name="SSAAAA" localSheetId="11">BlankMacro1</definedName>
    <definedName name="SSAAAA" localSheetId="14">BlankMacro1</definedName>
    <definedName name="SSAAAA" localSheetId="7">BlankMacro1</definedName>
    <definedName name="SSAAAA" localSheetId="4">BlankMacro1</definedName>
    <definedName name="SSAAAA" localSheetId="6">BlankMacro1</definedName>
    <definedName name="SSAAAA" localSheetId="9">BlankMacro1</definedName>
    <definedName name="SSAAAA" localSheetId="5">BlankMacro1</definedName>
    <definedName name="SSAAAA" localSheetId="8">BlankMacro1</definedName>
    <definedName name="SSAAAA" localSheetId="0">BlankMacro1</definedName>
    <definedName name="SSAAAA" localSheetId="3">BlankMacro1</definedName>
    <definedName name="SSAAAA" localSheetId="2">BlankMacro1</definedName>
    <definedName name="SSAAAA" localSheetId="1">BlankMacro1</definedName>
    <definedName name="SSAAAA">BlankMacro1</definedName>
    <definedName name="SSEOLB">#N/A</definedName>
    <definedName name="SSRR">#N/A</definedName>
    <definedName name="SSS"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localSheetId="13">{"'KET'!$A$1:$E$2423"}</definedName>
    <definedName name="SSSSS" localSheetId="10">{"'KET'!$A$1:$E$2423"}</definedName>
    <definedName name="SSSSS" localSheetId="12">{"'KET'!$A$1:$E$2423"}</definedName>
    <definedName name="SSSSS" localSheetId="15">{"'KET'!$A$1:$E$2423"}</definedName>
    <definedName name="SSSSS" localSheetId="11">{"'KET'!$A$1:$E$2423"}</definedName>
    <definedName name="SSSSS" localSheetId="14">{"'KET'!$A$1:$E$2423"}</definedName>
    <definedName name="SSSSS" localSheetId="7">{"'KET'!$A$1:$E$2423"}</definedName>
    <definedName name="SSSSS" localSheetId="4">{"'KET'!$A$1:$E$2423"}</definedName>
    <definedName name="SSSSS" localSheetId="6">{"'KET'!$A$1:$E$2423"}</definedName>
    <definedName name="SSSSS" localSheetId="9">{"'KET'!$A$1:$E$2423"}</definedName>
    <definedName name="SSSSS" localSheetId="5">{"'KET'!$A$1:$E$2423"}</definedName>
    <definedName name="SSSSS" localSheetId="8">{"'KET'!$A$1:$E$2423"}</definedName>
    <definedName name="SSSSS" localSheetId="3">{"'KET'!$A$1:$E$2423"}</definedName>
    <definedName name="SSSSS" localSheetId="2">{"'KET'!$A$1:$E$2423"}</definedName>
    <definedName name="SSSSS" localSheetId="1">{"'KET'!$A$1:$E$2423"}</definedName>
    <definedName name="SSSSS">{"'KET'!$A$1:$E$2423"}</definedName>
    <definedName name="SSSSSSS" localSheetId="13">BlankMacro1</definedName>
    <definedName name="SSSSSSS" localSheetId="10">BlankMacro1</definedName>
    <definedName name="SSSSSSS" localSheetId="12">BlankMacro1</definedName>
    <definedName name="SSSSSSS" localSheetId="15">BlankMacro1</definedName>
    <definedName name="SSSSSSS" localSheetId="11">BlankMacro1</definedName>
    <definedName name="SSSSSSS" localSheetId="14">BlankMacro1</definedName>
    <definedName name="SSSSSSS" localSheetId="7">BlankMacro1</definedName>
    <definedName name="SSSSSSS" localSheetId="4">BlankMacro1</definedName>
    <definedName name="SSSSSSS" localSheetId="6">BlankMacro1</definedName>
    <definedName name="SSSSSSS" localSheetId="9">BlankMacro1</definedName>
    <definedName name="SSSSSSS" localSheetId="5">BlankMacro1</definedName>
    <definedName name="SSSSSSS" localSheetId="8">BlankMacro1</definedName>
    <definedName name="SSSSSSS" localSheetId="0">BlankMacro1</definedName>
    <definedName name="SSSSSSS" localSheetId="3">BlankMacro1</definedName>
    <definedName name="SSSSSSS" localSheetId="2">BlankMacro1</definedName>
    <definedName name="SSSSSSS" localSheetId="1">BlankMacro1</definedName>
    <definedName name="SSSSSSS">BlankMacro1</definedName>
    <definedName name="ST" localSheetId="3">#REF!</definedName>
    <definedName name="ST" localSheetId="2">#REF!</definedName>
    <definedName name="ST">#REF!</definedName>
    <definedName name="stamp" localSheetId="3">#REF!,#REF!</definedName>
    <definedName name="stamp" localSheetId="2">#REF!,#REF!</definedName>
    <definedName name="stamp">#REF!,#REF!</definedName>
    <definedName name="start" localSheetId="3">#REF!</definedName>
    <definedName name="start" localSheetId="2">#REF!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32</definedName>
    <definedName name="STCOC" localSheetId="3">#REF!</definedName>
    <definedName name="STCOC" localSheetId="2">#REF!</definedName>
    <definedName name="STCOC">#REF!</definedName>
    <definedName name="StepValue">0.16</definedName>
    <definedName name="STH" localSheetId="13" hidden="1">{#N/A,#N/A,FALSE,"단축1";#N/A,#N/A,FALSE,"단축2";#N/A,#N/A,FALSE,"단축3";#N/A,#N/A,FALSE,"장축";#N/A,#N/A,FALSE,"4WD"}</definedName>
    <definedName name="STH" localSheetId="10" hidden="1">{#N/A,#N/A,FALSE,"단축1";#N/A,#N/A,FALSE,"단축2";#N/A,#N/A,FALSE,"단축3";#N/A,#N/A,FALSE,"장축";#N/A,#N/A,FALSE,"4WD"}</definedName>
    <definedName name="STH" localSheetId="12" hidden="1">{#N/A,#N/A,FALSE,"단축1";#N/A,#N/A,FALSE,"단축2";#N/A,#N/A,FALSE,"단축3";#N/A,#N/A,FALSE,"장축";#N/A,#N/A,FALSE,"4WD"}</definedName>
    <definedName name="STH" localSheetId="15" hidden="1">{#N/A,#N/A,FALSE,"단축1";#N/A,#N/A,FALSE,"단축2";#N/A,#N/A,FALSE,"단축3";#N/A,#N/A,FALSE,"장축";#N/A,#N/A,FALSE,"4WD"}</definedName>
    <definedName name="STH" localSheetId="11" hidden="1">{#N/A,#N/A,FALSE,"단축1";#N/A,#N/A,FALSE,"단축2";#N/A,#N/A,FALSE,"단축3";#N/A,#N/A,FALSE,"장축";#N/A,#N/A,FALSE,"4WD"}</definedName>
    <definedName name="STH" localSheetId="14" hidden="1">{#N/A,#N/A,FALSE,"단축1";#N/A,#N/A,FALSE,"단축2";#N/A,#N/A,FALSE,"단축3";#N/A,#N/A,FALSE,"장축";#N/A,#N/A,FALSE,"4WD"}</definedName>
    <definedName name="STH" localSheetId="7" hidden="1">{#N/A,#N/A,FALSE,"단축1";#N/A,#N/A,FALSE,"단축2";#N/A,#N/A,FALSE,"단축3";#N/A,#N/A,FALSE,"장축";#N/A,#N/A,FALSE,"4WD"}</definedName>
    <definedName name="STH" localSheetId="4" hidden="1">{#N/A,#N/A,FALSE,"단축1";#N/A,#N/A,FALSE,"단축2";#N/A,#N/A,FALSE,"단축3";#N/A,#N/A,FALSE,"장축";#N/A,#N/A,FALSE,"4WD"}</definedName>
    <definedName name="STH" localSheetId="6" hidden="1">{#N/A,#N/A,FALSE,"단축1";#N/A,#N/A,FALSE,"단축2";#N/A,#N/A,FALSE,"단축3";#N/A,#N/A,FALSE,"장축";#N/A,#N/A,FALSE,"4WD"}</definedName>
    <definedName name="STH" localSheetId="9" hidden="1">{#N/A,#N/A,FALSE,"단축1";#N/A,#N/A,FALSE,"단축2";#N/A,#N/A,FALSE,"단축3";#N/A,#N/A,FALSE,"장축";#N/A,#N/A,FALSE,"4WD"}</definedName>
    <definedName name="STH" localSheetId="5" hidden="1">{#N/A,#N/A,FALSE,"단축1";#N/A,#N/A,FALSE,"단축2";#N/A,#N/A,FALSE,"단축3";#N/A,#N/A,FALSE,"장축";#N/A,#N/A,FALSE,"4WD"}</definedName>
    <definedName name="STH" localSheetId="8" hidden="1">{#N/A,#N/A,FALSE,"단축1";#N/A,#N/A,FALSE,"단축2";#N/A,#N/A,FALSE,"단축3";#N/A,#N/A,FALSE,"장축";#N/A,#N/A,FALSE,"4WD"}</definedName>
    <definedName name="STH" localSheetId="3" hidden="1">{#N/A,#N/A,FALSE,"단축1";#N/A,#N/A,FALSE,"단축2";#N/A,#N/A,FALSE,"단축3";#N/A,#N/A,FALSE,"장축";#N/A,#N/A,FALSE,"4WD"}</definedName>
    <definedName name="STH" localSheetId="2" hidden="1">{#N/A,#N/A,FALSE,"단축1";#N/A,#N/A,FALSE,"단축2";#N/A,#N/A,FALSE,"단축3";#N/A,#N/A,FALSE,"장축";#N/A,#N/A,FALSE,"4WD"}</definedName>
    <definedName name="STH" localSheetId="1" hidden="1">{#N/A,#N/A,FALSE,"단축1";#N/A,#N/A,FALSE,"단축2";#N/A,#N/A,FALSE,"단축3";#N/A,#N/A,FALSE,"장축";#N/A,#N/A,FALSE,"4WD"}</definedName>
    <definedName name="STH" hidden="1">{#N/A,#N/A,FALSE,"단축1";#N/A,#N/A,FALSE,"단축2";#N/A,#N/A,FALSE,"단축3";#N/A,#N/A,FALSE,"장축";#N/A,#N/A,FALSE,"4WD"}</definedName>
    <definedName name="STT" localSheetId="13">MAX(#REF!)+1</definedName>
    <definedName name="STT" localSheetId="10">MAX(#REF!)+1</definedName>
    <definedName name="STT" localSheetId="12">MAX(#REF!)+1</definedName>
    <definedName name="STT" localSheetId="15">MAX(#REF!)+1</definedName>
    <definedName name="STT" localSheetId="11">MAX(#REF!)+1</definedName>
    <definedName name="STT" localSheetId="14">MAX(#REF!)+1</definedName>
    <definedName name="STT" localSheetId="7">MAX(#REF!)+1</definedName>
    <definedName name="STT" localSheetId="4">MAX(#REF!)+1</definedName>
    <definedName name="STT" localSheetId="6">MAX(#REF!)+1</definedName>
    <definedName name="STT" localSheetId="9">MAX(#REF!)+1</definedName>
    <definedName name="STT" localSheetId="5">MAX(#REF!)+1</definedName>
    <definedName name="STT" localSheetId="8">MAX(#REF!)+1</definedName>
    <definedName name="STT" localSheetId="3">MAX(#REF!)+1</definedName>
    <definedName name="STT" localSheetId="2">MAX(#REF!)+1</definedName>
    <definedName name="STT">MAX(#REF!)+1</definedName>
    <definedName name="SU" localSheetId="3">#REF!</definedName>
    <definedName name="SU" localSheetId="2">#REF!</definedName>
    <definedName name="SU">#REF!</definedName>
    <definedName name="sub">#REF!</definedName>
    <definedName name="Subtotal">#REF!</definedName>
    <definedName name="SUF">#N/A</definedName>
    <definedName name="SUL" localSheetId="3">#REF!</definedName>
    <definedName name="SUL" localSheetId="2">#REF!</definedName>
    <definedName name="SUL">#REF!</definedName>
    <definedName name="sum">#REF!</definedName>
    <definedName name="suminet">#REF!</definedName>
    <definedName name="sumitb">#REF!</definedName>
    <definedName name="SUMITOMO">#REF!</definedName>
    <definedName name="SUMITOMO_GT">#REF!</definedName>
    <definedName name="SUMMARY">#REF!</definedName>
    <definedName name="SUNAPS">#N/A</definedName>
    <definedName name="sur" localSheetId="3">#REF!</definedName>
    <definedName name="sur" localSheetId="2">#REF!</definedName>
    <definedName name="sur">#REF!</definedName>
    <definedName name="surface">#REF!</definedName>
    <definedName name="surface10">#REF!</definedName>
    <definedName name="SW">#N/A</definedName>
    <definedName name="Swvu.Komplett." hidden="1">#N/A</definedName>
    <definedName name="Swvu.Screen." hidden="1">#N/A</definedName>
    <definedName name="S행" localSheetId="13">#REF!</definedName>
    <definedName name="S행" localSheetId="10">#REF!</definedName>
    <definedName name="S행" localSheetId="12">#REF!</definedName>
    <definedName name="S행" localSheetId="15">#REF!</definedName>
    <definedName name="S행" localSheetId="11">#REF!</definedName>
    <definedName name="S행" localSheetId="14">#REF!</definedName>
    <definedName name="S행" localSheetId="7">#REF!</definedName>
    <definedName name="S행" localSheetId="4">#REF!</definedName>
    <definedName name="S행" localSheetId="6">#REF!</definedName>
    <definedName name="S행" localSheetId="9">#REF!</definedName>
    <definedName name="S행" localSheetId="5">#REF!</definedName>
    <definedName name="S행" localSheetId="8">#REF!</definedName>
    <definedName name="S행" localSheetId="3">#REF!</definedName>
    <definedName name="S행" localSheetId="2">#REF!</definedName>
    <definedName name="S행">#REF!</definedName>
    <definedName name="t">#N/A</definedName>
    <definedName name="t." localSheetId="3">#REF!</definedName>
    <definedName name="t." localSheetId="2">#REF!</definedName>
    <definedName name="t.">#REF!</definedName>
    <definedName name="t..">#REF!</definedName>
    <definedName name="T_Ⅲ">#REF!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A" localSheetId="13">BlankMacro1</definedName>
    <definedName name="TA" localSheetId="10">BlankMacro1</definedName>
    <definedName name="TA" localSheetId="12">BlankMacro1</definedName>
    <definedName name="TA" localSheetId="15">BlankMacro1</definedName>
    <definedName name="TA" localSheetId="11">BlankMacro1</definedName>
    <definedName name="TA" localSheetId="14">BlankMacro1</definedName>
    <definedName name="TA" localSheetId="7">BlankMacro1</definedName>
    <definedName name="TA" localSheetId="4">BlankMacro1</definedName>
    <definedName name="TA" localSheetId="6">BlankMacro1</definedName>
    <definedName name="TA" localSheetId="9">BlankMacro1</definedName>
    <definedName name="TA" localSheetId="5">BlankMacro1</definedName>
    <definedName name="TA" localSheetId="8">BlankMacro1</definedName>
    <definedName name="TA" localSheetId="0">BlankMacro1</definedName>
    <definedName name="TA" localSheetId="3">BlankMacro1</definedName>
    <definedName name="TA" localSheetId="2">BlankMacro1</definedName>
    <definedName name="TA" localSheetId="1">BlankMacro1</definedName>
    <definedName name="TA">BlankMacro1</definedName>
    <definedName name="tab" localSheetId="3">#REF!</definedName>
    <definedName name="tab" localSheetId="2">#REF!</definedName>
    <definedName name="tab">#REF!</definedName>
    <definedName name="table">#REF!</definedName>
    <definedName name="tadao">#REF!</definedName>
    <definedName name="Tam" localSheetId="13" hidden="1">{"'Sheet1'!$L$16"}</definedName>
    <definedName name="Tam" localSheetId="10" hidden="1">{"'Sheet1'!$L$16"}</definedName>
    <definedName name="Tam" localSheetId="12" hidden="1">{"'Sheet1'!$L$16"}</definedName>
    <definedName name="Tam" localSheetId="15" hidden="1">{"'Sheet1'!$L$16"}</definedName>
    <definedName name="Tam" localSheetId="11" hidden="1">{"'Sheet1'!$L$16"}</definedName>
    <definedName name="Tam" localSheetId="14" hidden="1">{"'Sheet1'!$L$16"}</definedName>
    <definedName name="Tam" localSheetId="7" hidden="1">{"'Sheet1'!$L$16"}</definedName>
    <definedName name="Tam" localSheetId="4" hidden="1">{"'Sheet1'!$L$16"}</definedName>
    <definedName name="Tam" localSheetId="6" hidden="1">{"'Sheet1'!$L$16"}</definedName>
    <definedName name="Tam" localSheetId="9" hidden="1">{"'Sheet1'!$L$16"}</definedName>
    <definedName name="Tam" localSheetId="5" hidden="1">{"'Sheet1'!$L$16"}</definedName>
    <definedName name="Tam" localSheetId="8" hidden="1">{"'Sheet1'!$L$16"}</definedName>
    <definedName name="Tam" localSheetId="3" hidden="1">{"'Sheet1'!$L$16"}</definedName>
    <definedName name="Tam" localSheetId="2" hidden="1">{"'Sheet1'!$L$16"}</definedName>
    <definedName name="Tam" localSheetId="1" hidden="1">{"'Sheet1'!$L$16"}</definedName>
    <definedName name="Tam" hidden="1">{"'Sheet1'!$L$16"}</definedName>
    <definedName name="TAPE">#REF!</definedName>
    <definedName name="TAPE단가">#REF!</definedName>
    <definedName name="TAPE재질명">#REF!</definedName>
    <definedName name="taukeo150">#REF!</definedName>
    <definedName name="taun">#REF!</definedName>
    <definedName name="TaxTV">10%</definedName>
    <definedName name="TaxXL">5%</definedName>
    <definedName name="TB" localSheetId="13" hidden="1">{#N/A,#N/A,FALSE,"단축1";#N/A,#N/A,FALSE,"단축2";#N/A,#N/A,FALSE,"단축3";#N/A,#N/A,FALSE,"장축";#N/A,#N/A,FALSE,"4WD"}</definedName>
    <definedName name="TB" localSheetId="10" hidden="1">{#N/A,#N/A,FALSE,"단축1";#N/A,#N/A,FALSE,"단축2";#N/A,#N/A,FALSE,"단축3";#N/A,#N/A,FALSE,"장축";#N/A,#N/A,FALSE,"4WD"}</definedName>
    <definedName name="TB" localSheetId="12" hidden="1">{#N/A,#N/A,FALSE,"단축1";#N/A,#N/A,FALSE,"단축2";#N/A,#N/A,FALSE,"단축3";#N/A,#N/A,FALSE,"장축";#N/A,#N/A,FALSE,"4WD"}</definedName>
    <definedName name="TB" localSheetId="15" hidden="1">{#N/A,#N/A,FALSE,"단축1";#N/A,#N/A,FALSE,"단축2";#N/A,#N/A,FALSE,"단축3";#N/A,#N/A,FALSE,"장축";#N/A,#N/A,FALSE,"4WD"}</definedName>
    <definedName name="TB" localSheetId="11" hidden="1">{#N/A,#N/A,FALSE,"단축1";#N/A,#N/A,FALSE,"단축2";#N/A,#N/A,FALSE,"단축3";#N/A,#N/A,FALSE,"장축";#N/A,#N/A,FALSE,"4WD"}</definedName>
    <definedName name="TB" localSheetId="14" hidden="1">{#N/A,#N/A,FALSE,"단축1";#N/A,#N/A,FALSE,"단축2";#N/A,#N/A,FALSE,"단축3";#N/A,#N/A,FALSE,"장축";#N/A,#N/A,FALSE,"4WD"}</definedName>
    <definedName name="TB" localSheetId="7" hidden="1">{#N/A,#N/A,FALSE,"단축1";#N/A,#N/A,FALSE,"단축2";#N/A,#N/A,FALSE,"단축3";#N/A,#N/A,FALSE,"장축";#N/A,#N/A,FALSE,"4WD"}</definedName>
    <definedName name="TB" localSheetId="4" hidden="1">{#N/A,#N/A,FALSE,"단축1";#N/A,#N/A,FALSE,"단축2";#N/A,#N/A,FALSE,"단축3";#N/A,#N/A,FALSE,"장축";#N/A,#N/A,FALSE,"4WD"}</definedName>
    <definedName name="TB" localSheetId="6" hidden="1">{#N/A,#N/A,FALSE,"단축1";#N/A,#N/A,FALSE,"단축2";#N/A,#N/A,FALSE,"단축3";#N/A,#N/A,FALSE,"장축";#N/A,#N/A,FALSE,"4WD"}</definedName>
    <definedName name="TB" localSheetId="9" hidden="1">{#N/A,#N/A,FALSE,"단축1";#N/A,#N/A,FALSE,"단축2";#N/A,#N/A,FALSE,"단축3";#N/A,#N/A,FALSE,"장축";#N/A,#N/A,FALSE,"4WD"}</definedName>
    <definedName name="TB" localSheetId="5" hidden="1">{#N/A,#N/A,FALSE,"단축1";#N/A,#N/A,FALSE,"단축2";#N/A,#N/A,FALSE,"단축3";#N/A,#N/A,FALSE,"장축";#N/A,#N/A,FALSE,"4WD"}</definedName>
    <definedName name="TB" localSheetId="8" hidden="1">{#N/A,#N/A,FALSE,"단축1";#N/A,#N/A,FALSE,"단축2";#N/A,#N/A,FALSE,"단축3";#N/A,#N/A,FALSE,"장축";#N/A,#N/A,FALSE,"4WD"}</definedName>
    <definedName name="TB" localSheetId="3" hidden="1">{#N/A,#N/A,FALSE,"단축1";#N/A,#N/A,FALSE,"단축2";#N/A,#N/A,FALSE,"단축3";#N/A,#N/A,FALSE,"장축";#N/A,#N/A,FALSE,"4WD"}</definedName>
    <definedName name="TB" localSheetId="2" hidden="1">{#N/A,#N/A,FALSE,"단축1";#N/A,#N/A,FALSE,"단축2";#N/A,#N/A,FALSE,"단축3";#N/A,#N/A,FALSE,"장축";#N/A,#N/A,FALSE,"4WD"}</definedName>
    <definedName name="TB" localSheetId="1" hidden="1">{#N/A,#N/A,FALSE,"단축1";#N/A,#N/A,FALSE,"단축2";#N/A,#N/A,FALSE,"단축3";#N/A,#N/A,FALSE,"장축";#N/A,#N/A,FALSE,"4WD"}</definedName>
    <definedName name="TB" hidden="1">{#N/A,#N/A,FALSE,"단축1";#N/A,#N/A,FALSE,"단축2";#N/A,#N/A,FALSE,"단축3";#N/A,#N/A,FALSE,"장축";#N/A,#N/A,FALSE,"4WD"}</definedName>
    <definedName name="TB3DR">#REF!</definedName>
    <definedName name="TBA">#REF!</definedName>
    <definedName name="tbbkl">#REF!</definedName>
    <definedName name="tbctr">#REF!</definedName>
    <definedName name="tbmc">#REF!</definedName>
    <definedName name="tbtram">#REF!</definedName>
    <definedName name="tc">#REF!</definedName>
    <definedName name="tc_1">#REF!</definedName>
    <definedName name="tc_2">#REF!</definedName>
    <definedName name="TC_NHANH1">#REF!</definedName>
    <definedName name="Tchuan">#REF!</definedName>
    <definedName name="tci" localSheetId="13" hidden="1">{#N/A,#N/A,FALSE,"단축1";#N/A,#N/A,FALSE,"단축2";#N/A,#N/A,FALSE,"단축3";#N/A,#N/A,FALSE,"장축";#N/A,#N/A,FALSE,"4WD"}</definedName>
    <definedName name="tci" localSheetId="10" hidden="1">{#N/A,#N/A,FALSE,"단축1";#N/A,#N/A,FALSE,"단축2";#N/A,#N/A,FALSE,"단축3";#N/A,#N/A,FALSE,"장축";#N/A,#N/A,FALSE,"4WD"}</definedName>
    <definedName name="tci" localSheetId="12" hidden="1">{#N/A,#N/A,FALSE,"단축1";#N/A,#N/A,FALSE,"단축2";#N/A,#N/A,FALSE,"단축3";#N/A,#N/A,FALSE,"장축";#N/A,#N/A,FALSE,"4WD"}</definedName>
    <definedName name="tci" localSheetId="15" hidden="1">{#N/A,#N/A,FALSE,"단축1";#N/A,#N/A,FALSE,"단축2";#N/A,#N/A,FALSE,"단축3";#N/A,#N/A,FALSE,"장축";#N/A,#N/A,FALSE,"4WD"}</definedName>
    <definedName name="tci" localSheetId="11" hidden="1">{#N/A,#N/A,FALSE,"단축1";#N/A,#N/A,FALSE,"단축2";#N/A,#N/A,FALSE,"단축3";#N/A,#N/A,FALSE,"장축";#N/A,#N/A,FALSE,"4WD"}</definedName>
    <definedName name="tci" localSheetId="14" hidden="1">{#N/A,#N/A,FALSE,"단축1";#N/A,#N/A,FALSE,"단축2";#N/A,#N/A,FALSE,"단축3";#N/A,#N/A,FALSE,"장축";#N/A,#N/A,FALSE,"4WD"}</definedName>
    <definedName name="tci" localSheetId="7" hidden="1">{#N/A,#N/A,FALSE,"단축1";#N/A,#N/A,FALSE,"단축2";#N/A,#N/A,FALSE,"단축3";#N/A,#N/A,FALSE,"장축";#N/A,#N/A,FALSE,"4WD"}</definedName>
    <definedName name="tci" localSheetId="4" hidden="1">{#N/A,#N/A,FALSE,"단축1";#N/A,#N/A,FALSE,"단축2";#N/A,#N/A,FALSE,"단축3";#N/A,#N/A,FALSE,"장축";#N/A,#N/A,FALSE,"4WD"}</definedName>
    <definedName name="tci" localSheetId="6" hidden="1">{#N/A,#N/A,FALSE,"단축1";#N/A,#N/A,FALSE,"단축2";#N/A,#N/A,FALSE,"단축3";#N/A,#N/A,FALSE,"장축";#N/A,#N/A,FALSE,"4WD"}</definedName>
    <definedName name="tci" localSheetId="9" hidden="1">{#N/A,#N/A,FALSE,"단축1";#N/A,#N/A,FALSE,"단축2";#N/A,#N/A,FALSE,"단축3";#N/A,#N/A,FALSE,"장축";#N/A,#N/A,FALSE,"4WD"}</definedName>
    <definedName name="tci" localSheetId="5" hidden="1">{#N/A,#N/A,FALSE,"단축1";#N/A,#N/A,FALSE,"단축2";#N/A,#N/A,FALSE,"단축3";#N/A,#N/A,FALSE,"장축";#N/A,#N/A,FALSE,"4WD"}</definedName>
    <definedName name="tci" localSheetId="8" hidden="1">{#N/A,#N/A,FALSE,"단축1";#N/A,#N/A,FALSE,"단축2";#N/A,#N/A,FALSE,"단축3";#N/A,#N/A,FALSE,"장축";#N/A,#N/A,FALSE,"4WD"}</definedName>
    <definedName name="tci" localSheetId="3"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hidden="1">{#N/A,#N/A,FALSE,"단축1";#N/A,#N/A,FALSE,"단축2";#N/A,#N/A,FALSE,"단축3";#N/A,#N/A,FALSE,"장축";#N/A,#N/A,FALSE,"4WD"}</definedName>
    <definedName name="tcost" localSheetId="3">#REF!</definedName>
    <definedName name="tcost" localSheetId="2">#REF!</definedName>
    <definedName name="tcost">#REF!</definedName>
    <definedName name="TD">#N/A</definedName>
    <definedName name="td10vl" localSheetId="3">#REF!</definedName>
    <definedName name="td10vl" localSheetId="2">#REF!</definedName>
    <definedName name="td10vl">#REF!</definedName>
    <definedName name="td12nc">#REF!</definedName>
    <definedName name="td1p">#REF!</definedName>
    <definedName name="td3p">#REF!</definedName>
    <definedName name="TDDAKT">#REF!</definedName>
    <definedName name="tdia">#REF!</definedName>
    <definedName name="tdnc1p">#REF!</definedName>
    <definedName name="tdt">#REF!</definedName>
    <definedName name="TDTDT">#REF!</definedName>
    <definedName name="TDTKKT">#REF!</definedName>
    <definedName name="tdtr2cnc">#REF!</definedName>
    <definedName name="tdtr2cvl">#REF!</definedName>
    <definedName name="tdvl1p">#REF!</definedName>
    <definedName name="TEAM">#N/A</definedName>
    <definedName name="Technology" localSheetId="3">#REF!</definedName>
    <definedName name="Technology" localSheetId="2">#REF!</definedName>
    <definedName name="Technology">#REF!</definedName>
    <definedName name="tecnuoc5">#REF!</definedName>
    <definedName name="temp">#N/A</definedName>
    <definedName name="ten" localSheetId="3">#REF!</definedName>
    <definedName name="ten" localSheetId="2">#REF!</definedName>
    <definedName name="ten">#REF!</definedName>
    <definedName name="TenCap">#REF!</definedName>
    <definedName name="tenck">#REF!</definedName>
    <definedName name="tenct">#REF!</definedName>
    <definedName name="Tengoi">#REF!</definedName>
    <definedName name="tenvung">#REF!</definedName>
    <definedName name="TEST">#N/A</definedName>
    <definedName name="test1">#N/A</definedName>
    <definedName name="TEWR" localSheetId="13" hidden="1">{#N/A,#N/A,TRUE,"Y생산";#N/A,#N/A,TRUE,"Y판매";#N/A,#N/A,TRUE,"Y총물량";#N/A,#N/A,TRUE,"Y능력";#N/A,#N/A,TRUE,"YKD"}</definedName>
    <definedName name="TEWR" localSheetId="10" hidden="1">{#N/A,#N/A,TRUE,"Y생산";#N/A,#N/A,TRUE,"Y판매";#N/A,#N/A,TRUE,"Y총물량";#N/A,#N/A,TRUE,"Y능력";#N/A,#N/A,TRUE,"YKD"}</definedName>
    <definedName name="TEWR" localSheetId="12" hidden="1">{#N/A,#N/A,TRUE,"Y생산";#N/A,#N/A,TRUE,"Y판매";#N/A,#N/A,TRUE,"Y총물량";#N/A,#N/A,TRUE,"Y능력";#N/A,#N/A,TRUE,"YKD"}</definedName>
    <definedName name="TEWR" localSheetId="15" hidden="1">{#N/A,#N/A,TRUE,"Y생산";#N/A,#N/A,TRUE,"Y판매";#N/A,#N/A,TRUE,"Y총물량";#N/A,#N/A,TRUE,"Y능력";#N/A,#N/A,TRUE,"YKD"}</definedName>
    <definedName name="TEWR" localSheetId="11" hidden="1">{#N/A,#N/A,TRUE,"Y생산";#N/A,#N/A,TRUE,"Y판매";#N/A,#N/A,TRUE,"Y총물량";#N/A,#N/A,TRUE,"Y능력";#N/A,#N/A,TRUE,"YKD"}</definedName>
    <definedName name="TEWR" localSheetId="14" hidden="1">{#N/A,#N/A,TRUE,"Y생산";#N/A,#N/A,TRUE,"Y판매";#N/A,#N/A,TRUE,"Y총물량";#N/A,#N/A,TRUE,"Y능력";#N/A,#N/A,TRUE,"YKD"}</definedName>
    <definedName name="TEWR" localSheetId="7" hidden="1">{#N/A,#N/A,TRUE,"Y생산";#N/A,#N/A,TRUE,"Y판매";#N/A,#N/A,TRUE,"Y총물량";#N/A,#N/A,TRUE,"Y능력";#N/A,#N/A,TRUE,"YKD"}</definedName>
    <definedName name="TEWR" localSheetId="4" hidden="1">{#N/A,#N/A,TRUE,"Y생산";#N/A,#N/A,TRUE,"Y판매";#N/A,#N/A,TRUE,"Y총물량";#N/A,#N/A,TRUE,"Y능력";#N/A,#N/A,TRUE,"YKD"}</definedName>
    <definedName name="TEWR" localSheetId="6" hidden="1">{#N/A,#N/A,TRUE,"Y생산";#N/A,#N/A,TRUE,"Y판매";#N/A,#N/A,TRUE,"Y총물량";#N/A,#N/A,TRUE,"Y능력";#N/A,#N/A,TRUE,"YKD"}</definedName>
    <definedName name="TEWR" localSheetId="9" hidden="1">{#N/A,#N/A,TRUE,"Y생산";#N/A,#N/A,TRUE,"Y판매";#N/A,#N/A,TRUE,"Y총물량";#N/A,#N/A,TRUE,"Y능력";#N/A,#N/A,TRUE,"YKD"}</definedName>
    <definedName name="TEWR" localSheetId="5" hidden="1">{#N/A,#N/A,TRUE,"Y생산";#N/A,#N/A,TRUE,"Y판매";#N/A,#N/A,TRUE,"Y총물량";#N/A,#N/A,TRUE,"Y능력";#N/A,#N/A,TRUE,"YKD"}</definedName>
    <definedName name="TEWR" localSheetId="8" hidden="1">{#N/A,#N/A,TRUE,"Y생산";#N/A,#N/A,TRUE,"Y판매";#N/A,#N/A,TRUE,"Y총물량";#N/A,#N/A,TRUE,"Y능력";#N/A,#N/A,TRUE,"YKD"}</definedName>
    <definedName name="TEWR" localSheetId="3"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RefCopyRangeCount" hidden="1">1</definedName>
    <definedName name="Th?e3">#N/A</definedName>
    <definedName name="thang" localSheetId="13">#REF!</definedName>
    <definedName name="thang" localSheetId="10">#REF!</definedName>
    <definedName name="thang" localSheetId="12">#REF!</definedName>
    <definedName name="thang" localSheetId="15">#REF!</definedName>
    <definedName name="thang" localSheetId="11">#REF!</definedName>
    <definedName name="thang" localSheetId="14">#REF!</definedName>
    <definedName name="thang" localSheetId="7">#REF!</definedName>
    <definedName name="thang" localSheetId="4">#REF!</definedName>
    <definedName name="thang" localSheetId="6">#REF!</definedName>
    <definedName name="thang" localSheetId="9">#REF!</definedName>
    <definedName name="thang" localSheetId="5">#REF!</definedName>
    <definedName name="thang" localSheetId="8">#REF!</definedName>
    <definedName name="thang">#REF!</definedName>
    <definedName name="Thang_Long" localSheetId="3">#REF!</definedName>
    <definedName name="Thang_Long" localSheetId="2">#REF!</definedName>
    <definedName name="Thang_Long">#REF!</definedName>
    <definedName name="Thang_Long_GT">#REF!</definedName>
    <definedName name="thanh">#REF!</definedName>
    <definedName name="Thanh_CT">#REF!</definedName>
    <definedName name="thanhdul">#REF!</definedName>
    <definedName name="thanhthao" localSheetId="13" hidden="1">{#N/A,#N/A,FALSE,"Chi tiÆt"}</definedName>
    <definedName name="thanhthao" localSheetId="10" hidden="1">{#N/A,#N/A,FALSE,"Chi tiÆt"}</definedName>
    <definedName name="thanhthao" localSheetId="12" hidden="1">{#N/A,#N/A,FALSE,"Chi tiÆt"}</definedName>
    <definedName name="thanhthao" localSheetId="15" hidden="1">{#N/A,#N/A,FALSE,"Chi tiÆt"}</definedName>
    <definedName name="thanhthao" localSheetId="11" hidden="1">{#N/A,#N/A,FALSE,"Chi tiÆt"}</definedName>
    <definedName name="thanhthao" localSheetId="14" hidden="1">{#N/A,#N/A,FALSE,"Chi tiÆt"}</definedName>
    <definedName name="thanhthao" localSheetId="7" hidden="1">{#N/A,#N/A,FALSE,"Chi tiÆt"}</definedName>
    <definedName name="thanhthao" localSheetId="4" hidden="1">{#N/A,#N/A,FALSE,"Chi tiÆt"}</definedName>
    <definedName name="thanhthao" localSheetId="6" hidden="1">{#N/A,#N/A,FALSE,"Chi tiÆt"}</definedName>
    <definedName name="thanhthao" localSheetId="9" hidden="1">{#N/A,#N/A,FALSE,"Chi tiÆt"}</definedName>
    <definedName name="thanhthao" localSheetId="5" hidden="1">{#N/A,#N/A,FALSE,"Chi tiÆt"}</definedName>
    <definedName name="thanhthao" localSheetId="8" hidden="1">{#N/A,#N/A,FALSE,"Chi tiÆt"}</definedName>
    <definedName name="thanhthao" localSheetId="3" hidden="1">{#N/A,#N/A,FALSE,"Chi tiÆt"}</definedName>
    <definedName name="thanhthao" localSheetId="2" hidden="1">{#N/A,#N/A,FALSE,"Chi tiÆt"}</definedName>
    <definedName name="thanhthao" localSheetId="1" hidden="1">{#N/A,#N/A,FALSE,"Chi tiÆt"}</definedName>
    <definedName name="thanhthao" hidden="1">{#N/A,#N/A,FALSE,"Chi tiÆt"}</definedName>
    <definedName name="THCDPS" localSheetId="13">SUMIF(#REF!,#REF!,#REF!)</definedName>
    <definedName name="THCDPS" localSheetId="10">SUMIF(#REF!,#REF!,#REF!)</definedName>
    <definedName name="THCDPS" localSheetId="12">SUMIF(#REF!,#REF!,#REF!)</definedName>
    <definedName name="THCDPS" localSheetId="15">SUMIF(#REF!,#REF!,#REF!)</definedName>
    <definedName name="THCDPS" localSheetId="11">SUMIF(#REF!,#REF!,#REF!)</definedName>
    <definedName name="THCDPS" localSheetId="14">SUMIF(#REF!,#REF!,#REF!)</definedName>
    <definedName name="THCDPS" localSheetId="7">SUMIF(#REF!,#REF!,#REF!)</definedName>
    <definedName name="THCDPS" localSheetId="4">SUMIF(#REF!,#REF!,#REF!)</definedName>
    <definedName name="THCDPS" localSheetId="6">SUMIF(#REF!,#REF!,#REF!)</definedName>
    <definedName name="THCDPS" localSheetId="9">SUMIF(#REF!,#REF!,#REF!)</definedName>
    <definedName name="THCDPS" localSheetId="5">SUMIF(#REF!,#REF!,#REF!)</definedName>
    <definedName name="THCDPS" localSheetId="8">SUMIF(#REF!,#REF!,#REF!)</definedName>
    <definedName name="THCDPS" localSheetId="3">SUMIF(#REF!,#REF!,#REF!)</definedName>
    <definedName name="THCDPS" localSheetId="2">SUMIF(#REF!,#REF!,#REF!)</definedName>
    <definedName name="THCDPS">SUMIF(#REF!,#REF!,#REF!)</definedName>
    <definedName name="THchon">#REF!</definedName>
    <definedName name="thdt">#REF!</definedName>
    <definedName name="THEME_CODE">#REF!</definedName>
    <definedName name="THEME2" localSheetId="13" hidden="1">{#N/A,#N/A,FALSE,"96 3월물량표";#N/A,#N/A,FALSE,"96 4월물량표";#N/A,#N/A,FALSE,"96 5월물량표"}</definedName>
    <definedName name="THEME2" localSheetId="10" hidden="1">{#N/A,#N/A,FALSE,"96 3월물량표";#N/A,#N/A,FALSE,"96 4월물량표";#N/A,#N/A,FALSE,"96 5월물량표"}</definedName>
    <definedName name="THEME2" localSheetId="12" hidden="1">{#N/A,#N/A,FALSE,"96 3월물량표";#N/A,#N/A,FALSE,"96 4월물량표";#N/A,#N/A,FALSE,"96 5월물량표"}</definedName>
    <definedName name="THEME2" localSheetId="15" hidden="1">{#N/A,#N/A,FALSE,"96 3월물량표";#N/A,#N/A,FALSE,"96 4월물량표";#N/A,#N/A,FALSE,"96 5월물량표"}</definedName>
    <definedName name="THEME2" localSheetId="11" hidden="1">{#N/A,#N/A,FALSE,"96 3월물량표";#N/A,#N/A,FALSE,"96 4월물량표";#N/A,#N/A,FALSE,"96 5월물량표"}</definedName>
    <definedName name="THEME2" localSheetId="14" hidden="1">{#N/A,#N/A,FALSE,"96 3월물량표";#N/A,#N/A,FALSE,"96 4월물량표";#N/A,#N/A,FALSE,"96 5월물량표"}</definedName>
    <definedName name="THEME2" localSheetId="7" hidden="1">{#N/A,#N/A,FALSE,"96 3월물량표";#N/A,#N/A,FALSE,"96 4월물량표";#N/A,#N/A,FALSE,"96 5월물량표"}</definedName>
    <definedName name="THEME2" localSheetId="4" hidden="1">{#N/A,#N/A,FALSE,"96 3월물량표";#N/A,#N/A,FALSE,"96 4월물량표";#N/A,#N/A,FALSE,"96 5월물량표"}</definedName>
    <definedName name="THEME2" localSheetId="6" hidden="1">{#N/A,#N/A,FALSE,"96 3월물량표";#N/A,#N/A,FALSE,"96 4월물량표";#N/A,#N/A,FALSE,"96 5월물량표"}</definedName>
    <definedName name="THEME2" localSheetId="9" hidden="1">{#N/A,#N/A,FALSE,"96 3월물량표";#N/A,#N/A,FALSE,"96 4월물량표";#N/A,#N/A,FALSE,"96 5월물량표"}</definedName>
    <definedName name="THEME2" localSheetId="5" hidden="1">{#N/A,#N/A,FALSE,"96 3월물량표";#N/A,#N/A,FALSE,"96 4월물량표";#N/A,#N/A,FALSE,"96 5월물량표"}</definedName>
    <definedName name="THEME2" localSheetId="8" hidden="1">{#N/A,#N/A,FALSE,"96 3월물량표";#N/A,#N/A,FALSE,"96 4월물량표";#N/A,#N/A,FALSE,"96 5월물량표"}</definedName>
    <definedName name="THEME2" localSheetId="3"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3">#REF!</definedName>
    <definedName name="thep" localSheetId="10">#REF!</definedName>
    <definedName name="thep" localSheetId="12">#REF!</definedName>
    <definedName name="thep" localSheetId="15">#REF!</definedName>
    <definedName name="thep" localSheetId="11">#REF!</definedName>
    <definedName name="thep" localSheetId="14">#REF!</definedName>
    <definedName name="thep" localSheetId="7">#REF!</definedName>
    <definedName name="thep" localSheetId="4">#REF!</definedName>
    <definedName name="thep" localSheetId="6">#REF!</definedName>
    <definedName name="thep" localSheetId="9">#REF!</definedName>
    <definedName name="thep" localSheetId="5">#REF!</definedName>
    <definedName name="thep" localSheetId="8">#REF!</definedName>
    <definedName name="thep">#REF!</definedName>
    <definedName name="THEP_D32" localSheetId="3">#REF!</definedName>
    <definedName name="THEP_D32" localSheetId="2">#REF!</definedName>
    <definedName name="THEP_D32">#REF!</definedName>
    <definedName name="thepban">#REF!</definedName>
    <definedName name="thepgoc25_60">#REF!</definedName>
    <definedName name="thepgoc63_75">#REF!</definedName>
    <definedName name="thepgoc80_100">#REF!</definedName>
    <definedName name="thephinh" localSheetId="13" hidden="1">{#N/A,#N/A,FALSE,"CCTV"}</definedName>
    <definedName name="thephinh" localSheetId="10" hidden="1">{#N/A,#N/A,FALSE,"CCTV"}</definedName>
    <definedName name="thephinh" localSheetId="12" hidden="1">{#N/A,#N/A,FALSE,"CCTV"}</definedName>
    <definedName name="thephinh" localSheetId="15" hidden="1">{#N/A,#N/A,FALSE,"CCTV"}</definedName>
    <definedName name="thephinh" localSheetId="11" hidden="1">{#N/A,#N/A,FALSE,"CCTV"}</definedName>
    <definedName name="thephinh" localSheetId="14" hidden="1">{#N/A,#N/A,FALSE,"CCTV"}</definedName>
    <definedName name="thephinh" localSheetId="7" hidden="1">{#N/A,#N/A,FALSE,"CCTV"}</definedName>
    <definedName name="thephinh" localSheetId="4" hidden="1">{#N/A,#N/A,FALSE,"CCTV"}</definedName>
    <definedName name="thephinh" localSheetId="6" hidden="1">{#N/A,#N/A,FALSE,"CCTV"}</definedName>
    <definedName name="thephinh" localSheetId="9" hidden="1">{#N/A,#N/A,FALSE,"CCTV"}</definedName>
    <definedName name="thephinh" localSheetId="5" hidden="1">{#N/A,#N/A,FALSE,"CCTV"}</definedName>
    <definedName name="thephinh" localSheetId="8" hidden="1">{#N/A,#N/A,FALSE,"CCTV"}</definedName>
    <definedName name="thephinh" localSheetId="3" hidden="1">{#N/A,#N/A,FALSE,"CCTV"}</definedName>
    <definedName name="thephinh" localSheetId="2" hidden="1">{#N/A,#N/A,FALSE,"CCTV"}</definedName>
    <definedName name="thephinh" localSheetId="1" hidden="1">{#N/A,#N/A,FALSE,"CCTV"}</definedName>
    <definedName name="thephinh" hidden="1">{#N/A,#N/A,FALSE,"CCTV"}</definedName>
    <definedName name="theptron" localSheetId="13">#REF!</definedName>
    <definedName name="theptron" localSheetId="10">#REF!</definedName>
    <definedName name="theptron" localSheetId="12">#REF!</definedName>
    <definedName name="theptron" localSheetId="15">#REF!</definedName>
    <definedName name="theptron" localSheetId="11">#REF!</definedName>
    <definedName name="theptron" localSheetId="14">#REF!</definedName>
    <definedName name="theptron" localSheetId="7">#REF!</definedName>
    <definedName name="theptron" localSheetId="4">#REF!</definedName>
    <definedName name="theptron" localSheetId="6">#REF!</definedName>
    <definedName name="theptron" localSheetId="9">#REF!</definedName>
    <definedName name="theptron" localSheetId="5">#REF!</definedName>
    <definedName name="theptron" localSheetId="8">#REF!</definedName>
    <definedName name="theptron">#REF!</definedName>
    <definedName name="theptron12" localSheetId="3">#REF!</definedName>
    <definedName name="theptron12" localSheetId="2">#REF!</definedName>
    <definedName name="theptron12">#REF!</definedName>
    <definedName name="theptron14_22">#REF!</definedName>
    <definedName name="theptron6_8">#REF!</definedName>
    <definedName name="thetichck">#REF!</definedName>
    <definedName name="THGO1pnc">#REF!</definedName>
    <definedName name="thht">#REF!</definedName>
    <definedName name="THI">#REF!</definedName>
    <definedName name="thickness2">#REF!</definedName>
    <definedName name="THJYRKYRKJ" localSheetId="13">BlankMacro1</definedName>
    <definedName name="THJYRKYRKJ" localSheetId="10">BlankMacro1</definedName>
    <definedName name="THJYRKYRKJ" localSheetId="12">BlankMacro1</definedName>
    <definedName name="THJYRKYRKJ" localSheetId="15">BlankMacro1</definedName>
    <definedName name="THJYRKYRKJ" localSheetId="11">BlankMacro1</definedName>
    <definedName name="THJYRKYRKJ" localSheetId="14">BlankMacro1</definedName>
    <definedName name="THJYRKYRKJ" localSheetId="7">BlankMacro1</definedName>
    <definedName name="THJYRKYRKJ" localSheetId="4">BlankMacro1</definedName>
    <definedName name="THJYRKYRKJ" localSheetId="6">BlankMacro1</definedName>
    <definedName name="THJYRKYRKJ" localSheetId="9">BlankMacro1</definedName>
    <definedName name="THJYRKYRKJ" localSheetId="5">BlankMacro1</definedName>
    <definedName name="THJYRKYRKJ" localSheetId="8">BlankMacro1</definedName>
    <definedName name="THJYRKYRKJ" localSheetId="0">BlankMacro1</definedName>
    <definedName name="THJYRKYRKJ" localSheetId="3">BlankMacro1</definedName>
    <definedName name="THJYRKYRKJ" localSheetId="2">BlankMacro1</definedName>
    <definedName name="THJYRKYRKJ" localSheetId="1">BlankMacro1</definedName>
    <definedName name="THJYRKYRKJ">BlankMacro1</definedName>
    <definedName name="THK" localSheetId="3">#REF!</definedName>
    <definedName name="THK" localSheetId="2">#REF!</definedName>
    <definedName name="THK">#REF!</definedName>
    <definedName name="thkp3">#REF!</definedName>
    <definedName name="thongso">#REF!</definedName>
    <definedName name="thop">#REF!</definedName>
    <definedName name="thrsut" localSheetId="13">BlankMacro1</definedName>
    <definedName name="thrsut" localSheetId="10">BlankMacro1</definedName>
    <definedName name="thrsut" localSheetId="12">BlankMacro1</definedName>
    <definedName name="thrsut" localSheetId="15">BlankMacro1</definedName>
    <definedName name="thrsut" localSheetId="11">BlankMacro1</definedName>
    <definedName name="thrsut" localSheetId="14">BlankMacro1</definedName>
    <definedName name="thrsut" localSheetId="7">BlankMacro1</definedName>
    <definedName name="thrsut" localSheetId="4">BlankMacro1</definedName>
    <definedName name="thrsut" localSheetId="6">BlankMacro1</definedName>
    <definedName name="thrsut" localSheetId="9">BlankMacro1</definedName>
    <definedName name="thrsut" localSheetId="5">BlankMacro1</definedName>
    <definedName name="thrsut" localSheetId="8">BlankMacro1</definedName>
    <definedName name="thrsut" localSheetId="0">BlankMacro1</definedName>
    <definedName name="thrsut" localSheetId="3">BlankMacro1</definedName>
    <definedName name="thrsut" localSheetId="2">BlankMacro1</definedName>
    <definedName name="thrsut" localSheetId="1">BlankMacro1</definedName>
    <definedName name="thrsut">BlankMacro1</definedName>
    <definedName name="thtich1" localSheetId="3">#REF!</definedName>
    <definedName name="thtich1" localSheetId="2">#REF!</definedName>
    <definedName name="thtich1">#REF!</definedName>
    <definedName name="thtich2">#REF!</definedName>
    <definedName name="thtich3">#REF!</definedName>
    <definedName name="thtich4">#REF!</definedName>
    <definedName name="thtich5">#REF!</definedName>
    <definedName name="thtich6">#REF!</definedName>
    <definedName name="thtt">#REF!</definedName>
    <definedName name="TI">#REF!</definedName>
    <definedName name="TIBURON" localSheetId="13" hidden="1">{#N/A,#N/A,FALSE,"해외크레임";#N/A,#N/A,FALSE,"ACCENT현황";#N/A,#N/A,FALSE,"AVANTE";#N/A,#N/A,FALSE,"SONATA(3)";#N/A,#N/A,FALSE,"국내크레임"}</definedName>
    <definedName name="TIBURON" localSheetId="10" hidden="1">{#N/A,#N/A,FALSE,"해외크레임";#N/A,#N/A,FALSE,"ACCENT현황";#N/A,#N/A,FALSE,"AVANTE";#N/A,#N/A,FALSE,"SONATA(3)";#N/A,#N/A,FALSE,"국내크레임"}</definedName>
    <definedName name="TIBURON" localSheetId="12" hidden="1">{#N/A,#N/A,FALSE,"해외크레임";#N/A,#N/A,FALSE,"ACCENT현황";#N/A,#N/A,FALSE,"AVANTE";#N/A,#N/A,FALSE,"SONATA(3)";#N/A,#N/A,FALSE,"국내크레임"}</definedName>
    <definedName name="TIBURON" localSheetId="15" hidden="1">{#N/A,#N/A,FALSE,"해외크레임";#N/A,#N/A,FALSE,"ACCENT현황";#N/A,#N/A,FALSE,"AVANTE";#N/A,#N/A,FALSE,"SONATA(3)";#N/A,#N/A,FALSE,"국내크레임"}</definedName>
    <definedName name="TIBURON" localSheetId="11" hidden="1">{#N/A,#N/A,FALSE,"해외크레임";#N/A,#N/A,FALSE,"ACCENT현황";#N/A,#N/A,FALSE,"AVANTE";#N/A,#N/A,FALSE,"SONATA(3)";#N/A,#N/A,FALSE,"국내크레임"}</definedName>
    <definedName name="TIBURON" localSheetId="14" hidden="1">{#N/A,#N/A,FALSE,"해외크레임";#N/A,#N/A,FALSE,"ACCENT현황";#N/A,#N/A,FALSE,"AVANTE";#N/A,#N/A,FALSE,"SONATA(3)";#N/A,#N/A,FALSE,"국내크레임"}</definedName>
    <definedName name="TIBURON" localSheetId="7" hidden="1">{#N/A,#N/A,FALSE,"해외크레임";#N/A,#N/A,FALSE,"ACCENT현황";#N/A,#N/A,FALSE,"AVANTE";#N/A,#N/A,FALSE,"SONATA(3)";#N/A,#N/A,FALSE,"국내크레임"}</definedName>
    <definedName name="TIBURON" localSheetId="4" hidden="1">{#N/A,#N/A,FALSE,"해외크레임";#N/A,#N/A,FALSE,"ACCENT현황";#N/A,#N/A,FALSE,"AVANTE";#N/A,#N/A,FALSE,"SONATA(3)";#N/A,#N/A,FALSE,"국내크레임"}</definedName>
    <definedName name="TIBURON" localSheetId="6" hidden="1">{#N/A,#N/A,FALSE,"해외크레임";#N/A,#N/A,FALSE,"ACCENT현황";#N/A,#N/A,FALSE,"AVANTE";#N/A,#N/A,FALSE,"SONATA(3)";#N/A,#N/A,FALSE,"국내크레임"}</definedName>
    <definedName name="TIBURON" localSheetId="9" hidden="1">{#N/A,#N/A,FALSE,"해외크레임";#N/A,#N/A,FALSE,"ACCENT현황";#N/A,#N/A,FALSE,"AVANTE";#N/A,#N/A,FALSE,"SONATA(3)";#N/A,#N/A,FALSE,"국내크레임"}</definedName>
    <definedName name="TIBURON" localSheetId="5" hidden="1">{#N/A,#N/A,FALSE,"해외크레임";#N/A,#N/A,FALSE,"ACCENT현황";#N/A,#N/A,FALSE,"AVANTE";#N/A,#N/A,FALSE,"SONATA(3)";#N/A,#N/A,FALSE,"국내크레임"}</definedName>
    <definedName name="TIBURON" localSheetId="8" hidden="1">{#N/A,#N/A,FALSE,"해외크레임";#N/A,#N/A,FALSE,"ACCENT현황";#N/A,#N/A,FALSE,"AVANTE";#N/A,#N/A,FALSE,"SONATA(3)";#N/A,#N/A,FALSE,"국내크레임"}</definedName>
    <definedName name="TIBURON" localSheetId="3" hidden="1">{#N/A,#N/A,FALSE,"해외크레임";#N/A,#N/A,FALSE,"ACCENT현황";#N/A,#N/A,FALSE,"AVANTE";#N/A,#N/A,FALSE,"SONATA(3)";#N/A,#N/A,FALSE,"국내크레임"}</definedName>
    <definedName name="TIBURON" localSheetId="2" hidden="1">{#N/A,#N/A,FALSE,"해외크레임";#N/A,#N/A,FALSE,"ACCENT현황";#N/A,#N/A,FALSE,"AVANTE";#N/A,#N/A,FALSE,"SONATA(3)";#N/A,#N/A,FALSE,"국내크레임"}</definedName>
    <definedName name="TIBURON" localSheetId="1"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en" localSheetId="3">#REF!</definedName>
    <definedName name="Tien" localSheetId="2">#REF!</definedName>
    <definedName name="Tien">#REF!</definedName>
    <definedName name="TIENLUONG" localSheetId="3">#REF!</definedName>
    <definedName name="TIENLUONG" localSheetId="2">#REF!</definedName>
    <definedName name="TIENLUONG">#REF!</definedName>
    <definedName name="Tim_cong" localSheetId="3">#REF!</definedName>
    <definedName name="Tim_cong" localSheetId="2">#REF!</definedName>
    <definedName name="Tim_cong">#REF!</definedName>
    <definedName name="Tim_lan_xuat_hien">#REF!</definedName>
    <definedName name="tim_xuat_hien">#REF!</definedName>
    <definedName name="tinhqd">#REF!</definedName>
    <definedName name="TIP">#N/A</definedName>
    <definedName name="TITAN" localSheetId="3">#REF!</definedName>
    <definedName name="TITAN" localSheetId="2">#REF!</definedName>
    <definedName name="TITAN">#REF!</definedName>
    <definedName name="Title1">#REF!</definedName>
    <definedName name="Title2">#REF!</definedName>
    <definedName name="Title3">#REF!</definedName>
    <definedName name="Title4">#REF!</definedName>
    <definedName name="TK">#REF!</definedName>
    <definedName name="TKP">#REF!</definedName>
    <definedName name="TL">#REF!</definedName>
    <definedName name="TLAC120">#REF!</definedName>
    <definedName name="TLAC35">#REF!</definedName>
    <definedName name="TLAC50">#REF!</definedName>
    <definedName name="TLAC70">#REF!</definedName>
    <definedName name="TLAC95">#REF!</definedName>
    <definedName name="Tle">#REF!</definedName>
    <definedName name="tlfwjr3">#N/A</definedName>
    <definedName name="TLR" localSheetId="3">#REF!</definedName>
    <definedName name="TLR" localSheetId="2">#REF!</definedName>
    <definedName name="TLR">#REF!</definedName>
    <definedName name="TLS" localSheetId="13" hidden="1">{#N/A,#N/A,FALSE,"단축1";#N/A,#N/A,FALSE,"단축2";#N/A,#N/A,FALSE,"단축3";#N/A,#N/A,FALSE,"장축";#N/A,#N/A,FALSE,"4WD"}</definedName>
    <definedName name="TLS" localSheetId="10" hidden="1">{#N/A,#N/A,FALSE,"단축1";#N/A,#N/A,FALSE,"단축2";#N/A,#N/A,FALSE,"단축3";#N/A,#N/A,FALSE,"장축";#N/A,#N/A,FALSE,"4WD"}</definedName>
    <definedName name="TLS" localSheetId="12" hidden="1">{#N/A,#N/A,FALSE,"단축1";#N/A,#N/A,FALSE,"단축2";#N/A,#N/A,FALSE,"단축3";#N/A,#N/A,FALSE,"장축";#N/A,#N/A,FALSE,"4WD"}</definedName>
    <definedName name="TLS" localSheetId="15" hidden="1">{#N/A,#N/A,FALSE,"단축1";#N/A,#N/A,FALSE,"단축2";#N/A,#N/A,FALSE,"단축3";#N/A,#N/A,FALSE,"장축";#N/A,#N/A,FALSE,"4WD"}</definedName>
    <definedName name="TLS" localSheetId="11" hidden="1">{#N/A,#N/A,FALSE,"단축1";#N/A,#N/A,FALSE,"단축2";#N/A,#N/A,FALSE,"단축3";#N/A,#N/A,FALSE,"장축";#N/A,#N/A,FALSE,"4WD"}</definedName>
    <definedName name="TLS" localSheetId="14" hidden="1">{#N/A,#N/A,FALSE,"단축1";#N/A,#N/A,FALSE,"단축2";#N/A,#N/A,FALSE,"단축3";#N/A,#N/A,FALSE,"장축";#N/A,#N/A,FALSE,"4WD"}</definedName>
    <definedName name="TLS" localSheetId="7" hidden="1">{#N/A,#N/A,FALSE,"단축1";#N/A,#N/A,FALSE,"단축2";#N/A,#N/A,FALSE,"단축3";#N/A,#N/A,FALSE,"장축";#N/A,#N/A,FALSE,"4WD"}</definedName>
    <definedName name="TLS" localSheetId="4" hidden="1">{#N/A,#N/A,FALSE,"단축1";#N/A,#N/A,FALSE,"단축2";#N/A,#N/A,FALSE,"단축3";#N/A,#N/A,FALSE,"장축";#N/A,#N/A,FALSE,"4WD"}</definedName>
    <definedName name="TLS" localSheetId="6" hidden="1">{#N/A,#N/A,FALSE,"단축1";#N/A,#N/A,FALSE,"단축2";#N/A,#N/A,FALSE,"단축3";#N/A,#N/A,FALSE,"장축";#N/A,#N/A,FALSE,"4WD"}</definedName>
    <definedName name="TLS" localSheetId="9" hidden="1">{#N/A,#N/A,FALSE,"단축1";#N/A,#N/A,FALSE,"단축2";#N/A,#N/A,FALSE,"단축3";#N/A,#N/A,FALSE,"장축";#N/A,#N/A,FALSE,"4WD"}</definedName>
    <definedName name="TLS" localSheetId="5" hidden="1">{#N/A,#N/A,FALSE,"단축1";#N/A,#N/A,FALSE,"단축2";#N/A,#N/A,FALSE,"단축3";#N/A,#N/A,FALSE,"장축";#N/A,#N/A,FALSE,"4WD"}</definedName>
    <definedName name="TLS" localSheetId="8" hidden="1">{#N/A,#N/A,FALSE,"단축1";#N/A,#N/A,FALSE,"단축2";#N/A,#N/A,FALSE,"단축3";#N/A,#N/A,FALSE,"장축";#N/A,#N/A,FALSE,"4WD"}</definedName>
    <definedName name="TLS" localSheetId="3" hidden="1">{#N/A,#N/A,FALSE,"단축1";#N/A,#N/A,FALSE,"단축2";#N/A,#N/A,FALSE,"단축3";#N/A,#N/A,FALSE,"장축";#N/A,#N/A,FALSE,"4WD"}</definedName>
    <definedName name="TLS" localSheetId="2" hidden="1">{#N/A,#N/A,FALSE,"단축1";#N/A,#N/A,FALSE,"단축2";#N/A,#N/A,FALSE,"단축3";#N/A,#N/A,FALSE,"장축";#N/A,#N/A,FALSE,"4WD"}</definedName>
    <definedName name="TLS" localSheetId="1" hidden="1">{#N/A,#N/A,FALSE,"단축1";#N/A,#N/A,FALSE,"단축2";#N/A,#N/A,FALSE,"단축3";#N/A,#N/A,FALSE,"장축";#N/A,#N/A,FALSE,"4WD"}</definedName>
    <definedName name="TLS" hidden="1">{#N/A,#N/A,FALSE,"단축1";#N/A,#N/A,FALSE,"단축2";#N/A,#N/A,FALSE,"단축3";#N/A,#N/A,FALSE,"장축";#N/A,#N/A,FALSE,"4WD"}</definedName>
    <definedName name="TM">#N/A</definedName>
    <definedName name="TMDT1" localSheetId="13">#REF!</definedName>
    <definedName name="TMDT1" localSheetId="10">#REF!</definedName>
    <definedName name="TMDT1" localSheetId="12">#REF!</definedName>
    <definedName name="TMDT1" localSheetId="15">#REF!</definedName>
    <definedName name="TMDT1" localSheetId="11">#REF!</definedName>
    <definedName name="TMDT1" localSheetId="14">#REF!</definedName>
    <definedName name="TMDT1" localSheetId="7">#REF!</definedName>
    <definedName name="TMDT1" localSheetId="4">#REF!</definedName>
    <definedName name="TMDT1" localSheetId="6">#REF!</definedName>
    <definedName name="TMDT1" localSheetId="9">#REF!</definedName>
    <definedName name="TMDT1" localSheetId="5">#REF!</definedName>
    <definedName name="TMDT1" localSheetId="8">#REF!</definedName>
    <definedName name="TMDT1">#REF!</definedName>
    <definedName name="TMDT2" localSheetId="3">#REF!</definedName>
    <definedName name="TMDT2" localSheetId="2">#REF!</definedName>
    <definedName name="TMDT2">#REF!</definedName>
    <definedName name="TMDTmoi">#REF!</definedName>
    <definedName name="tmm1.5">#REF!</definedName>
    <definedName name="tmmg">#REF!</definedName>
    <definedName name="TN">#REF!</definedName>
    <definedName name="to">#N/A</definedName>
    <definedName name="toadocap" localSheetId="3">#REF!</definedName>
    <definedName name="toadocap" localSheetId="2">#REF!</definedName>
    <definedName name="toadocap">#REF!</definedName>
    <definedName name="toi5t">#REF!</definedName>
    <definedName name="ton">#REF!</definedName>
    <definedName name="tongbt">#REF!</definedName>
    <definedName name="tongcong">#REF!</definedName>
    <definedName name="tongdientich">#REF!</definedName>
    <definedName name="tongthep">#REF!</definedName>
    <definedName name="tongthetich">#REF!</definedName>
    <definedName name="Tonmai">#REF!</definedName>
    <definedName name="TORK">#REF!</definedName>
    <definedName name="TORSION" localSheetId="13" hidden="1">{#N/A,#N/A,FALSE,"단축1";#N/A,#N/A,FALSE,"단축2";#N/A,#N/A,FALSE,"단축3";#N/A,#N/A,FALSE,"장축";#N/A,#N/A,FALSE,"4WD"}</definedName>
    <definedName name="TORSION" localSheetId="10" hidden="1">{#N/A,#N/A,FALSE,"단축1";#N/A,#N/A,FALSE,"단축2";#N/A,#N/A,FALSE,"단축3";#N/A,#N/A,FALSE,"장축";#N/A,#N/A,FALSE,"4WD"}</definedName>
    <definedName name="TORSION" localSheetId="12" hidden="1">{#N/A,#N/A,FALSE,"단축1";#N/A,#N/A,FALSE,"단축2";#N/A,#N/A,FALSE,"단축3";#N/A,#N/A,FALSE,"장축";#N/A,#N/A,FALSE,"4WD"}</definedName>
    <definedName name="TORSION" localSheetId="15" hidden="1">{#N/A,#N/A,FALSE,"단축1";#N/A,#N/A,FALSE,"단축2";#N/A,#N/A,FALSE,"단축3";#N/A,#N/A,FALSE,"장축";#N/A,#N/A,FALSE,"4WD"}</definedName>
    <definedName name="TORSION" localSheetId="11" hidden="1">{#N/A,#N/A,FALSE,"단축1";#N/A,#N/A,FALSE,"단축2";#N/A,#N/A,FALSE,"단축3";#N/A,#N/A,FALSE,"장축";#N/A,#N/A,FALSE,"4WD"}</definedName>
    <definedName name="TORSION" localSheetId="14" hidden="1">{#N/A,#N/A,FALSE,"단축1";#N/A,#N/A,FALSE,"단축2";#N/A,#N/A,FALSE,"단축3";#N/A,#N/A,FALSE,"장축";#N/A,#N/A,FALSE,"4WD"}</definedName>
    <definedName name="TORSION" localSheetId="7" hidden="1">{#N/A,#N/A,FALSE,"단축1";#N/A,#N/A,FALSE,"단축2";#N/A,#N/A,FALSE,"단축3";#N/A,#N/A,FALSE,"장축";#N/A,#N/A,FALSE,"4WD"}</definedName>
    <definedName name="TORSION" localSheetId="4" hidden="1">{#N/A,#N/A,FALSE,"단축1";#N/A,#N/A,FALSE,"단축2";#N/A,#N/A,FALSE,"단축3";#N/A,#N/A,FALSE,"장축";#N/A,#N/A,FALSE,"4WD"}</definedName>
    <definedName name="TORSION" localSheetId="6" hidden="1">{#N/A,#N/A,FALSE,"단축1";#N/A,#N/A,FALSE,"단축2";#N/A,#N/A,FALSE,"단축3";#N/A,#N/A,FALSE,"장축";#N/A,#N/A,FALSE,"4WD"}</definedName>
    <definedName name="TORSION" localSheetId="9" hidden="1">{#N/A,#N/A,FALSE,"단축1";#N/A,#N/A,FALSE,"단축2";#N/A,#N/A,FALSE,"단축3";#N/A,#N/A,FALSE,"장축";#N/A,#N/A,FALSE,"4WD"}</definedName>
    <definedName name="TORSION" localSheetId="5" hidden="1">{#N/A,#N/A,FALSE,"단축1";#N/A,#N/A,FALSE,"단축2";#N/A,#N/A,FALSE,"단축3";#N/A,#N/A,FALSE,"장축";#N/A,#N/A,FALSE,"4WD"}</definedName>
    <definedName name="TORSION" localSheetId="8" hidden="1">{#N/A,#N/A,FALSE,"단축1";#N/A,#N/A,FALSE,"단축2";#N/A,#N/A,FALSE,"단축3";#N/A,#N/A,FALSE,"장축";#N/A,#N/A,FALSE,"4WD"}</definedName>
    <definedName name="TORSION" localSheetId="3"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SHIBA" localSheetId="13">#REF!</definedName>
    <definedName name="TOSHIBA" localSheetId="10">#REF!</definedName>
    <definedName name="TOSHIBA" localSheetId="12">#REF!</definedName>
    <definedName name="TOSHIBA" localSheetId="15">#REF!</definedName>
    <definedName name="TOSHIBA" localSheetId="11">#REF!</definedName>
    <definedName name="TOSHIBA" localSheetId="14">#REF!</definedName>
    <definedName name="TOSHIBA" localSheetId="7">#REF!</definedName>
    <definedName name="TOSHIBA" localSheetId="4">#REF!</definedName>
    <definedName name="TOSHIBA" localSheetId="6">#REF!</definedName>
    <definedName name="TOSHIBA" localSheetId="9">#REF!</definedName>
    <definedName name="TOSHIBA" localSheetId="5">#REF!</definedName>
    <definedName name="TOSHIBA" localSheetId="8">#REF!</definedName>
    <definedName name="TOSHIBA">#REF!</definedName>
    <definedName name="TOTAL" localSheetId="3">#REF!</definedName>
    <definedName name="TOTAL" localSheetId="2">#REF!</definedName>
    <definedName name="TOTAL">#REF!</definedName>
    <definedName name="TPLRP">#REF!</definedName>
    <definedName name="tr_">#REF!</definedName>
    <definedName name="Tra_Cot">#REF!</definedName>
    <definedName name="Tra_DM_su_dung">#REF!</definedName>
    <definedName name="Tra_don_gia_KS">#REF!</definedName>
    <definedName name="Tra_DTCT">#REF!</definedName>
    <definedName name="Tra_gtxl_cong">#REF!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A103">#REF!</definedName>
    <definedName name="TRADE2">#REF!</definedName>
    <definedName name="tramatcong1">#REF!</definedName>
    <definedName name="tramatcong2">#REF!</definedName>
    <definedName name="trambt60">#REF!</definedName>
    <definedName name="tranhietdo">#REF!</definedName>
    <definedName name="TRAvH">#REF!</definedName>
    <definedName name="TRAVL">#REF!</definedName>
    <definedName name="TREE">#N/A</definedName>
    <definedName name="trim" hidden="1">#REF!</definedName>
    <definedName name="trim1" hidden="1">#REF!</definedName>
    <definedName name="TRJJ" localSheetId="13">BlankMacro1</definedName>
    <definedName name="TRJJ" localSheetId="10">BlankMacro1</definedName>
    <definedName name="TRJJ" localSheetId="12">BlankMacro1</definedName>
    <definedName name="TRJJ" localSheetId="15">BlankMacro1</definedName>
    <definedName name="TRJJ" localSheetId="11">BlankMacro1</definedName>
    <definedName name="TRJJ" localSheetId="14">BlankMacro1</definedName>
    <definedName name="TRJJ" localSheetId="7">BlankMacro1</definedName>
    <definedName name="TRJJ" localSheetId="4">BlankMacro1</definedName>
    <definedName name="TRJJ" localSheetId="6">BlankMacro1</definedName>
    <definedName name="TRJJ" localSheetId="9">BlankMacro1</definedName>
    <definedName name="TRJJ" localSheetId="5">BlankMacro1</definedName>
    <definedName name="TRJJ" localSheetId="8">BlankMacro1</definedName>
    <definedName name="TRJJ" localSheetId="0">BlankMacro1</definedName>
    <definedName name="TRJJ" localSheetId="3">BlankMacro1</definedName>
    <definedName name="TRJJ" localSheetId="2">BlankMacro1</definedName>
    <definedName name="TRJJ" localSheetId="1">BlankMacro1</definedName>
    <definedName name="TRJJ">BlankMacro1</definedName>
    <definedName name="Trô_P1" localSheetId="3">#REF!</definedName>
    <definedName name="Trô_P1" localSheetId="2">#REF!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onbt250">#REF!</definedName>
    <definedName name="tronvua250">#REF!</definedName>
    <definedName name="trt">#REF!</definedName>
    <definedName name="ts">#REF!</definedName>
    <definedName name="TS0">#N/A</definedName>
    <definedName name="tsI" localSheetId="3">#REF!</definedName>
    <definedName name="tsI" localSheetId="2">#REF!</definedName>
    <definedName name="tsI">#REF!</definedName>
    <definedName name="tt">#REF!</definedName>
    <definedName name="TT_1P">#REF!</definedName>
    <definedName name="TT_3p">#REF!</definedName>
    <definedName name="TT0">#N/A</definedName>
    <definedName name="ttao" localSheetId="3">#REF!</definedName>
    <definedName name="ttao" localSheetId="2">#REF!</definedName>
    <definedName name="ttao">#REF!</definedName>
    <definedName name="tthi">#REF!</definedName>
    <definedName name="ttinh">#REF!</definedName>
    <definedName name="ttl">#N/A</definedName>
    <definedName name="TTLWEI">#N/A</definedName>
    <definedName name="TTL공수">#N/A</definedName>
    <definedName name="ttronmk" localSheetId="3">#REF!</definedName>
    <definedName name="ttronmk" localSheetId="2">#REF!</definedName>
    <definedName name="ttronmk">#REF!</definedName>
    <definedName name="ttt">#REF!</definedName>
    <definedName name="TTTTTTT" localSheetId="13">[0]!BlankMacro1</definedName>
    <definedName name="TTTTTTT" localSheetId="10">[0]!BlankMacro1</definedName>
    <definedName name="TTTTTTT" localSheetId="12">[0]!BlankMacro1</definedName>
    <definedName name="TTTTTTT" localSheetId="15">[0]!BlankMacro1</definedName>
    <definedName name="TTTTTTT" localSheetId="11">[0]!BlankMacro1</definedName>
    <definedName name="TTTTTTT" localSheetId="14">[0]!BlankMacro1</definedName>
    <definedName name="TTTTTTT" localSheetId="7">[0]!BlankMacro1</definedName>
    <definedName name="TTTTTTT" localSheetId="4">[0]!BlankMacro1</definedName>
    <definedName name="TTTTTTT" localSheetId="6">[0]!BlankMacro1</definedName>
    <definedName name="TTTTTTT" localSheetId="9">[0]!BlankMacro1</definedName>
    <definedName name="TTTTTTT" localSheetId="5">[0]!BlankMacro1</definedName>
    <definedName name="TTTTTTT" localSheetId="8">[0]!BlankMacro1</definedName>
    <definedName name="TTTTTTT" localSheetId="0">[0]!BlankMacro1</definedName>
    <definedName name="TTTTTTT" localSheetId="3">[0]!BlankMacro1</definedName>
    <definedName name="TTTTTTT" localSheetId="2">[0]!BlankMacro1</definedName>
    <definedName name="TTTTTTT" localSheetId="1">[0]!BlankMacro1</definedName>
    <definedName name="TTTTTTT">[0]!BlankMacro1</definedName>
    <definedName name="TTVAn5" localSheetId="3">#REF!</definedName>
    <definedName name="TTVAn5" localSheetId="2">#REF!</definedName>
    <definedName name="TTVAn5">#REF!</definedName>
    <definedName name="Tu_dung_ton_that">#REF!</definedName>
    <definedName name="TUBE">#REF!</definedName>
    <definedName name="Tuong_dau_HD">#REF!</definedName>
    <definedName name="turnover">#REF!</definedName>
    <definedName name="tv75nc">#REF!</definedName>
    <definedName name="tv75vl">#REF!</definedName>
    <definedName name="TVGS">#REF!</definedName>
    <definedName name="TVK">#REF!</definedName>
    <definedName name="TY" hidden="1">#REF!</definedName>
    <definedName name="ty_le">#REF!</definedName>
    <definedName name="Ty_Le_1">#REF!</definedName>
    <definedName name="ty_le_BTN">#REF!</definedName>
    <definedName name="Ty_le1">#REF!</definedName>
    <definedName name="TYRUI" localSheetId="13" hidden="1">{#N/A,#N/A,FALSE,"단축1";#N/A,#N/A,FALSE,"단축2";#N/A,#N/A,FALSE,"단축3";#N/A,#N/A,FALSE,"장축";#N/A,#N/A,FALSE,"4WD"}</definedName>
    <definedName name="TYRUI" localSheetId="10" hidden="1">{#N/A,#N/A,FALSE,"단축1";#N/A,#N/A,FALSE,"단축2";#N/A,#N/A,FALSE,"단축3";#N/A,#N/A,FALSE,"장축";#N/A,#N/A,FALSE,"4WD"}</definedName>
    <definedName name="TYRUI" localSheetId="12" hidden="1">{#N/A,#N/A,FALSE,"단축1";#N/A,#N/A,FALSE,"단축2";#N/A,#N/A,FALSE,"단축3";#N/A,#N/A,FALSE,"장축";#N/A,#N/A,FALSE,"4WD"}</definedName>
    <definedName name="TYRUI" localSheetId="15" hidden="1">{#N/A,#N/A,FALSE,"단축1";#N/A,#N/A,FALSE,"단축2";#N/A,#N/A,FALSE,"단축3";#N/A,#N/A,FALSE,"장축";#N/A,#N/A,FALSE,"4WD"}</definedName>
    <definedName name="TYRUI" localSheetId="11" hidden="1">{#N/A,#N/A,FALSE,"단축1";#N/A,#N/A,FALSE,"단축2";#N/A,#N/A,FALSE,"단축3";#N/A,#N/A,FALSE,"장축";#N/A,#N/A,FALSE,"4WD"}</definedName>
    <definedName name="TYRUI" localSheetId="14" hidden="1">{#N/A,#N/A,FALSE,"단축1";#N/A,#N/A,FALSE,"단축2";#N/A,#N/A,FALSE,"단축3";#N/A,#N/A,FALSE,"장축";#N/A,#N/A,FALSE,"4WD"}</definedName>
    <definedName name="TYRUI" localSheetId="7" hidden="1">{#N/A,#N/A,FALSE,"단축1";#N/A,#N/A,FALSE,"단축2";#N/A,#N/A,FALSE,"단축3";#N/A,#N/A,FALSE,"장축";#N/A,#N/A,FALSE,"4WD"}</definedName>
    <definedName name="TYRUI" localSheetId="4" hidden="1">{#N/A,#N/A,FALSE,"단축1";#N/A,#N/A,FALSE,"단축2";#N/A,#N/A,FALSE,"단축3";#N/A,#N/A,FALSE,"장축";#N/A,#N/A,FALSE,"4WD"}</definedName>
    <definedName name="TYRUI" localSheetId="6" hidden="1">{#N/A,#N/A,FALSE,"단축1";#N/A,#N/A,FALSE,"단축2";#N/A,#N/A,FALSE,"단축3";#N/A,#N/A,FALSE,"장축";#N/A,#N/A,FALSE,"4WD"}</definedName>
    <definedName name="TYRUI" localSheetId="9" hidden="1">{#N/A,#N/A,FALSE,"단축1";#N/A,#N/A,FALSE,"단축2";#N/A,#N/A,FALSE,"단축3";#N/A,#N/A,FALSE,"장축";#N/A,#N/A,FALSE,"4WD"}</definedName>
    <definedName name="TYRUI" localSheetId="5" hidden="1">{#N/A,#N/A,FALSE,"단축1";#N/A,#N/A,FALSE,"단축2";#N/A,#N/A,FALSE,"단축3";#N/A,#N/A,FALSE,"장축";#N/A,#N/A,FALSE,"4WD"}</definedName>
    <definedName name="TYRUI" localSheetId="8" hidden="1">{#N/A,#N/A,FALSE,"단축1";#N/A,#N/A,FALSE,"단축2";#N/A,#N/A,FALSE,"단축3";#N/A,#N/A,FALSE,"장축";#N/A,#N/A,FALSE,"4WD"}</definedName>
    <definedName name="TYRUI" localSheetId="3" hidden="1">{#N/A,#N/A,FALSE,"단축1";#N/A,#N/A,FALSE,"단축2";#N/A,#N/A,FALSE,"단축3";#N/A,#N/A,FALSE,"장축";#N/A,#N/A,FALSE,"4WD"}</definedName>
    <definedName name="TYRUI" localSheetId="2" hidden="1">{#N/A,#N/A,FALSE,"단축1";#N/A,#N/A,FALSE,"단축2";#N/A,#N/A,FALSE,"단축3";#N/A,#N/A,FALSE,"장축";#N/A,#N/A,FALSE,"4WD"}</definedName>
    <definedName name="TYRUI" localSheetId="1" hidden="1">{#N/A,#N/A,FALSE,"단축1";#N/A,#N/A,FALSE,"단축2";#N/A,#N/A,FALSE,"단축3";#N/A,#N/A,FALSE,"장축";#N/A,#N/A,FALSE,"4WD"}</definedName>
    <definedName name="TYRUI" hidden="1">{#N/A,#N/A,FALSE,"단축1";#N/A,#N/A,FALSE,"단축2";#N/A,#N/A,FALSE,"단축3";#N/A,#N/A,FALSE,"장축";#N/A,#N/A,FALSE,"4WD"}</definedName>
    <definedName name="TYU">#N/A</definedName>
    <definedName name="TYYYYY" localSheetId="13" hidden="1">{#N/A,#N/A,FALSE,"단축1";#N/A,#N/A,FALSE,"단축2";#N/A,#N/A,FALSE,"단축3";#N/A,#N/A,FALSE,"장축";#N/A,#N/A,FALSE,"4WD"}</definedName>
    <definedName name="TYYYYY" localSheetId="10" hidden="1">{#N/A,#N/A,FALSE,"단축1";#N/A,#N/A,FALSE,"단축2";#N/A,#N/A,FALSE,"단축3";#N/A,#N/A,FALSE,"장축";#N/A,#N/A,FALSE,"4WD"}</definedName>
    <definedName name="TYYYYY" localSheetId="12" hidden="1">{#N/A,#N/A,FALSE,"단축1";#N/A,#N/A,FALSE,"단축2";#N/A,#N/A,FALSE,"단축3";#N/A,#N/A,FALSE,"장축";#N/A,#N/A,FALSE,"4WD"}</definedName>
    <definedName name="TYYYYY" localSheetId="15" hidden="1">{#N/A,#N/A,FALSE,"단축1";#N/A,#N/A,FALSE,"단축2";#N/A,#N/A,FALSE,"단축3";#N/A,#N/A,FALSE,"장축";#N/A,#N/A,FALSE,"4WD"}</definedName>
    <definedName name="TYYYYY" localSheetId="11" hidden="1">{#N/A,#N/A,FALSE,"단축1";#N/A,#N/A,FALSE,"단축2";#N/A,#N/A,FALSE,"단축3";#N/A,#N/A,FALSE,"장축";#N/A,#N/A,FALSE,"4WD"}</definedName>
    <definedName name="TYYYYY" localSheetId="14" hidden="1">{#N/A,#N/A,FALSE,"단축1";#N/A,#N/A,FALSE,"단축2";#N/A,#N/A,FALSE,"단축3";#N/A,#N/A,FALSE,"장축";#N/A,#N/A,FALSE,"4WD"}</definedName>
    <definedName name="TYYYYY" localSheetId="7" hidden="1">{#N/A,#N/A,FALSE,"단축1";#N/A,#N/A,FALSE,"단축2";#N/A,#N/A,FALSE,"단축3";#N/A,#N/A,FALSE,"장축";#N/A,#N/A,FALSE,"4WD"}</definedName>
    <definedName name="TYYYYY" localSheetId="4" hidden="1">{#N/A,#N/A,FALSE,"단축1";#N/A,#N/A,FALSE,"단축2";#N/A,#N/A,FALSE,"단축3";#N/A,#N/A,FALSE,"장축";#N/A,#N/A,FALSE,"4WD"}</definedName>
    <definedName name="TYYYYY" localSheetId="6" hidden="1">{#N/A,#N/A,FALSE,"단축1";#N/A,#N/A,FALSE,"단축2";#N/A,#N/A,FALSE,"단축3";#N/A,#N/A,FALSE,"장축";#N/A,#N/A,FALSE,"4WD"}</definedName>
    <definedName name="TYYYYY" localSheetId="9" hidden="1">{#N/A,#N/A,FALSE,"단축1";#N/A,#N/A,FALSE,"단축2";#N/A,#N/A,FALSE,"단축3";#N/A,#N/A,FALSE,"장축";#N/A,#N/A,FALSE,"4WD"}</definedName>
    <definedName name="TYYYYY" localSheetId="5" hidden="1">{#N/A,#N/A,FALSE,"단축1";#N/A,#N/A,FALSE,"단축2";#N/A,#N/A,FALSE,"단축3";#N/A,#N/A,FALSE,"장축";#N/A,#N/A,FALSE,"4WD"}</definedName>
    <definedName name="TYYYYY" localSheetId="8" hidden="1">{#N/A,#N/A,FALSE,"단축1";#N/A,#N/A,FALSE,"단축2";#N/A,#N/A,FALSE,"단축3";#N/A,#N/A,FALSE,"장축";#N/A,#N/A,FALSE,"4WD"}</definedName>
    <definedName name="TYYYYY" localSheetId="3"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hidden="1">{#N/A,#N/A,FALSE,"단축1";#N/A,#N/A,FALSE,"단축2";#N/A,#N/A,FALSE,"단축3";#N/A,#N/A,FALSE,"장축";#N/A,#N/A,FALSE,"4WD"}</definedName>
    <definedName name="T행">#REF!</definedName>
    <definedName name="u">#N/A</definedName>
    <definedName name="u°_io_">#N/A</definedName>
    <definedName name="ú°_ìò_">#N/A</definedName>
    <definedName name="ưer" localSheetId="13" hidden="1">{#N/A,#N/A,FALSE,"CCTV"}</definedName>
    <definedName name="ưer" localSheetId="10" hidden="1">{#N/A,#N/A,FALSE,"CCTV"}</definedName>
    <definedName name="ưer" localSheetId="12" hidden="1">{#N/A,#N/A,FALSE,"CCTV"}</definedName>
    <definedName name="ưer" localSheetId="15" hidden="1">{#N/A,#N/A,FALSE,"CCTV"}</definedName>
    <definedName name="ưer" localSheetId="11" hidden="1">{#N/A,#N/A,FALSE,"CCTV"}</definedName>
    <definedName name="ưer" localSheetId="14" hidden="1">{#N/A,#N/A,FALSE,"CCTV"}</definedName>
    <definedName name="ưer" localSheetId="7" hidden="1">{#N/A,#N/A,FALSE,"CCTV"}</definedName>
    <definedName name="ưer" localSheetId="4" hidden="1">{#N/A,#N/A,FALSE,"CCTV"}</definedName>
    <definedName name="ưer" localSheetId="6" hidden="1">{#N/A,#N/A,FALSE,"CCTV"}</definedName>
    <definedName name="ưer" localSheetId="9" hidden="1">{#N/A,#N/A,FALSE,"CCTV"}</definedName>
    <definedName name="ưer" localSheetId="5" hidden="1">{#N/A,#N/A,FALSE,"CCTV"}</definedName>
    <definedName name="ưer" localSheetId="8" hidden="1">{#N/A,#N/A,FALSE,"CCTV"}</definedName>
    <definedName name="ưer" localSheetId="3" hidden="1">{#N/A,#N/A,FALSE,"CCTV"}</definedName>
    <definedName name="ưer" localSheetId="2" hidden="1">{#N/A,#N/A,FALSE,"CCTV"}</definedName>
    <definedName name="ưer" localSheetId="1" hidden="1">{#N/A,#N/A,FALSE,"CCTV"}</definedName>
    <definedName name="ưer" hidden="1">{#N/A,#N/A,FALSE,"CCTV"}</definedName>
    <definedName name="ưerewr" localSheetId="13" hidden="1">{#N/A,#N/A,FALSE,"CCTV"}</definedName>
    <definedName name="ưerewr" localSheetId="10" hidden="1">{#N/A,#N/A,FALSE,"CCTV"}</definedName>
    <definedName name="ưerewr" localSheetId="12" hidden="1">{#N/A,#N/A,FALSE,"CCTV"}</definedName>
    <definedName name="ưerewr" localSheetId="15" hidden="1">{#N/A,#N/A,FALSE,"CCTV"}</definedName>
    <definedName name="ưerewr" localSheetId="11" hidden="1">{#N/A,#N/A,FALSE,"CCTV"}</definedName>
    <definedName name="ưerewr" localSheetId="14" hidden="1">{#N/A,#N/A,FALSE,"CCTV"}</definedName>
    <definedName name="ưerewr" localSheetId="7" hidden="1">{#N/A,#N/A,FALSE,"CCTV"}</definedName>
    <definedName name="ưerewr" localSheetId="4" hidden="1">{#N/A,#N/A,FALSE,"CCTV"}</definedName>
    <definedName name="ưerewr" localSheetId="6" hidden="1">{#N/A,#N/A,FALSE,"CCTV"}</definedName>
    <definedName name="ưerewr" localSheetId="9" hidden="1">{#N/A,#N/A,FALSE,"CCTV"}</definedName>
    <definedName name="ưerewr" localSheetId="5" hidden="1">{#N/A,#N/A,FALSE,"CCTV"}</definedName>
    <definedName name="ưerewr" localSheetId="8" hidden="1">{#N/A,#N/A,FALSE,"CCTV"}</definedName>
    <definedName name="ưerewr" localSheetId="3" hidden="1">{#N/A,#N/A,FALSE,"CCTV"}</definedName>
    <definedName name="ưerewr" localSheetId="2" hidden="1">{#N/A,#N/A,FALSE,"CCTV"}</definedName>
    <definedName name="ưerewr" localSheetId="1" hidden="1">{#N/A,#N/A,FALSE,"CCTV"}</definedName>
    <definedName name="ưerewr" hidden="1">{#N/A,#N/A,FALSE,"CCTV"}</definedName>
    <definedName name="ưerwer" localSheetId="13" hidden="1">{#N/A,#N/A,FALSE,"CCTV"}</definedName>
    <definedName name="ưerwer" localSheetId="10" hidden="1">{#N/A,#N/A,FALSE,"CCTV"}</definedName>
    <definedName name="ưerwer" localSheetId="12" hidden="1">{#N/A,#N/A,FALSE,"CCTV"}</definedName>
    <definedName name="ưerwer" localSheetId="15" hidden="1">{#N/A,#N/A,FALSE,"CCTV"}</definedName>
    <definedName name="ưerwer" localSheetId="11" hidden="1">{#N/A,#N/A,FALSE,"CCTV"}</definedName>
    <definedName name="ưerwer" localSheetId="14" hidden="1">{#N/A,#N/A,FALSE,"CCTV"}</definedName>
    <definedName name="ưerwer" localSheetId="7" hidden="1">{#N/A,#N/A,FALSE,"CCTV"}</definedName>
    <definedName name="ưerwer" localSheetId="4" hidden="1">{#N/A,#N/A,FALSE,"CCTV"}</definedName>
    <definedName name="ưerwer" localSheetId="6" hidden="1">{#N/A,#N/A,FALSE,"CCTV"}</definedName>
    <definedName name="ưerwer" localSheetId="9" hidden="1">{#N/A,#N/A,FALSE,"CCTV"}</definedName>
    <definedName name="ưerwer" localSheetId="5" hidden="1">{#N/A,#N/A,FALSE,"CCTV"}</definedName>
    <definedName name="ưerwer" localSheetId="8" hidden="1">{#N/A,#N/A,FALSE,"CCTV"}</definedName>
    <definedName name="ưerwer" localSheetId="3" hidden="1">{#N/A,#N/A,FALSE,"CCTV"}</definedName>
    <definedName name="ưerwer" localSheetId="2" hidden="1">{#N/A,#N/A,FALSE,"CCTV"}</definedName>
    <definedName name="ưerwer" localSheetId="1" hidden="1">{#N/A,#N/A,FALSE,"CCTV"}</definedName>
    <definedName name="ưerwer" hidden="1">{#N/A,#N/A,FALSE,"CCTV"}</definedName>
    <definedName name="ưerwerewr" localSheetId="13" hidden="1">{#N/A,#N/A,FALSE,"CCTV"}</definedName>
    <definedName name="ưerwerewr" localSheetId="10" hidden="1">{#N/A,#N/A,FALSE,"CCTV"}</definedName>
    <definedName name="ưerwerewr" localSheetId="12" hidden="1">{#N/A,#N/A,FALSE,"CCTV"}</definedName>
    <definedName name="ưerwerewr" localSheetId="15" hidden="1">{#N/A,#N/A,FALSE,"CCTV"}</definedName>
    <definedName name="ưerwerewr" localSheetId="11" hidden="1">{#N/A,#N/A,FALSE,"CCTV"}</definedName>
    <definedName name="ưerwerewr" localSheetId="14" hidden="1">{#N/A,#N/A,FALSE,"CCTV"}</definedName>
    <definedName name="ưerwerewr" localSheetId="7" hidden="1">{#N/A,#N/A,FALSE,"CCTV"}</definedName>
    <definedName name="ưerwerewr" localSheetId="4" hidden="1">{#N/A,#N/A,FALSE,"CCTV"}</definedName>
    <definedName name="ưerwerewr" localSheetId="6" hidden="1">{#N/A,#N/A,FALSE,"CCTV"}</definedName>
    <definedName name="ưerwerewr" localSheetId="9" hidden="1">{#N/A,#N/A,FALSE,"CCTV"}</definedName>
    <definedName name="ưerwerewr" localSheetId="5" hidden="1">{#N/A,#N/A,FALSE,"CCTV"}</definedName>
    <definedName name="ưerwerewr" localSheetId="8" hidden="1">{#N/A,#N/A,FALSE,"CCTV"}</definedName>
    <definedName name="ưerwerewr" localSheetId="3" hidden="1">{#N/A,#N/A,FALSE,"CCTV"}</definedName>
    <definedName name="ưerwerewr" localSheetId="2" hidden="1">{#N/A,#N/A,FALSE,"CCTV"}</definedName>
    <definedName name="ưerwerewr" localSheetId="1" hidden="1">{#N/A,#N/A,FALSE,"CCTV"}</definedName>
    <definedName name="ưerwerewr" hidden="1">{#N/A,#N/A,FALSE,"CCTV"}</definedName>
    <definedName name="UIP" localSheetId="13" hidden="1">{#N/A,#N/A,FALSE,"단축1";#N/A,#N/A,FALSE,"단축2";#N/A,#N/A,FALSE,"단축3";#N/A,#N/A,FALSE,"장축";#N/A,#N/A,FALSE,"4WD"}</definedName>
    <definedName name="UIP" localSheetId="10" hidden="1">{#N/A,#N/A,FALSE,"단축1";#N/A,#N/A,FALSE,"단축2";#N/A,#N/A,FALSE,"단축3";#N/A,#N/A,FALSE,"장축";#N/A,#N/A,FALSE,"4WD"}</definedName>
    <definedName name="UIP" localSheetId="12" hidden="1">{#N/A,#N/A,FALSE,"단축1";#N/A,#N/A,FALSE,"단축2";#N/A,#N/A,FALSE,"단축3";#N/A,#N/A,FALSE,"장축";#N/A,#N/A,FALSE,"4WD"}</definedName>
    <definedName name="UIP" localSheetId="15" hidden="1">{#N/A,#N/A,FALSE,"단축1";#N/A,#N/A,FALSE,"단축2";#N/A,#N/A,FALSE,"단축3";#N/A,#N/A,FALSE,"장축";#N/A,#N/A,FALSE,"4WD"}</definedName>
    <definedName name="UIP" localSheetId="11" hidden="1">{#N/A,#N/A,FALSE,"단축1";#N/A,#N/A,FALSE,"단축2";#N/A,#N/A,FALSE,"단축3";#N/A,#N/A,FALSE,"장축";#N/A,#N/A,FALSE,"4WD"}</definedName>
    <definedName name="UIP" localSheetId="14" hidden="1">{#N/A,#N/A,FALSE,"단축1";#N/A,#N/A,FALSE,"단축2";#N/A,#N/A,FALSE,"단축3";#N/A,#N/A,FALSE,"장축";#N/A,#N/A,FALSE,"4WD"}</definedName>
    <definedName name="UIP" localSheetId="7" hidden="1">{#N/A,#N/A,FALSE,"단축1";#N/A,#N/A,FALSE,"단축2";#N/A,#N/A,FALSE,"단축3";#N/A,#N/A,FALSE,"장축";#N/A,#N/A,FALSE,"4WD"}</definedName>
    <definedName name="UIP" localSheetId="4" hidden="1">{#N/A,#N/A,FALSE,"단축1";#N/A,#N/A,FALSE,"단축2";#N/A,#N/A,FALSE,"단축3";#N/A,#N/A,FALSE,"장축";#N/A,#N/A,FALSE,"4WD"}</definedName>
    <definedName name="UIP" localSheetId="6" hidden="1">{#N/A,#N/A,FALSE,"단축1";#N/A,#N/A,FALSE,"단축2";#N/A,#N/A,FALSE,"단축3";#N/A,#N/A,FALSE,"장축";#N/A,#N/A,FALSE,"4WD"}</definedName>
    <definedName name="UIP" localSheetId="9" hidden="1">{#N/A,#N/A,FALSE,"단축1";#N/A,#N/A,FALSE,"단축2";#N/A,#N/A,FALSE,"단축3";#N/A,#N/A,FALSE,"장축";#N/A,#N/A,FALSE,"4WD"}</definedName>
    <definedName name="UIP" localSheetId="5" hidden="1">{#N/A,#N/A,FALSE,"단축1";#N/A,#N/A,FALSE,"단축2";#N/A,#N/A,FALSE,"단축3";#N/A,#N/A,FALSE,"장축";#N/A,#N/A,FALSE,"4WD"}</definedName>
    <definedName name="UIP" localSheetId="8" hidden="1">{#N/A,#N/A,FALSE,"단축1";#N/A,#N/A,FALSE,"단축2";#N/A,#N/A,FALSE,"단축3";#N/A,#N/A,FALSE,"장축";#N/A,#N/A,FALSE,"4WD"}</definedName>
    <definedName name="UIP" localSheetId="3" hidden="1">{#N/A,#N/A,FALSE,"단축1";#N/A,#N/A,FALSE,"단축2";#N/A,#N/A,FALSE,"단축3";#N/A,#N/A,FALSE,"장축";#N/A,#N/A,FALSE,"4WD"}</definedName>
    <definedName name="UIP" localSheetId="2" hidden="1">{#N/A,#N/A,FALSE,"단축1";#N/A,#N/A,FALSE,"단축2";#N/A,#N/A,FALSE,"단축3";#N/A,#N/A,FALSE,"장축";#N/A,#N/A,FALSE,"4WD"}</definedName>
    <definedName name="UIP" localSheetId="1" hidden="1">{#N/A,#N/A,FALSE,"단축1";#N/A,#N/A,FALSE,"단축2";#N/A,#N/A,FALSE,"단축3";#N/A,#N/A,FALSE,"장축";#N/A,#N/A,FALSE,"4WD"}</definedName>
    <definedName name="UIP" hidden="1">{#N/A,#N/A,FALSE,"단축1";#N/A,#N/A,FALSE,"단축2";#N/A,#N/A,FALSE,"단축3";#N/A,#N/A,FALSE,"장축";#N/A,#N/A,FALSE,"4WD"}</definedName>
    <definedName name="UNIQUE" localSheetId="13">{"구분",0,"Auto","Auto","";"발의부서",0,"Auto","Auto",""}</definedName>
    <definedName name="UNIQUE" localSheetId="10">{"구분",0,"Auto","Auto","";"발의부서",0,"Auto","Auto",""}</definedName>
    <definedName name="UNIQUE" localSheetId="12">{"구분",0,"Auto","Auto","";"발의부서",0,"Auto","Auto",""}</definedName>
    <definedName name="UNIQUE" localSheetId="15">{"구분",0,"Auto","Auto","";"발의부서",0,"Auto","Auto",""}</definedName>
    <definedName name="UNIQUE" localSheetId="11">{"구분",0,"Auto","Auto","";"발의부서",0,"Auto","Auto",""}</definedName>
    <definedName name="UNIQUE" localSheetId="14">{"구분",0,"Auto","Auto","";"발의부서",0,"Auto","Auto",""}</definedName>
    <definedName name="UNIQUE" localSheetId="7">{"구분",0,"Auto","Auto","";"발의부서",0,"Auto","Auto",""}</definedName>
    <definedName name="UNIQUE" localSheetId="4">{"구분",0,"Auto","Auto","";"발의부서",0,"Auto","Auto",""}</definedName>
    <definedName name="UNIQUE" localSheetId="6">{"구분",0,"Auto","Auto","";"발의부서",0,"Auto","Auto",""}</definedName>
    <definedName name="UNIQUE" localSheetId="9">{"구분",0,"Auto","Auto","";"발의부서",0,"Auto","Auto",""}</definedName>
    <definedName name="UNIQUE" localSheetId="5">{"구분",0,"Auto","Auto","";"발의부서",0,"Auto","Auto",""}</definedName>
    <definedName name="UNIQUE" localSheetId="8">{"구분",0,"Auto","Auto","";"발의부서",0,"Auto","Auto",""}</definedName>
    <definedName name="UNIQUE" localSheetId="3">{"구분",0,"Auto","Auto","";"발의부서",0,"Auto","Auto",""}</definedName>
    <definedName name="UNIQUE" localSheetId="2">{"구분",0,"Auto","Auto","";"발의부서",0,"Auto","Auto",""}</definedName>
    <definedName name="UNIQUE" localSheetId="1">{"구분",0,"Auto","Auto","";"발의부서",0,"Auto","Auto",""}</definedName>
    <definedName name="UNIQUE">{"구분",0,"Auto","Auto","";"발의부서",0,"Auto","Auto",""}</definedName>
    <definedName name="UNL" localSheetId="13">#REF!</definedName>
    <definedName name="UNL" localSheetId="10">#REF!</definedName>
    <definedName name="UNL" localSheetId="12">#REF!</definedName>
    <definedName name="UNL" localSheetId="15">#REF!</definedName>
    <definedName name="UNL" localSheetId="11">#REF!</definedName>
    <definedName name="UNL" localSheetId="14">#REF!</definedName>
    <definedName name="UNL" localSheetId="7">#REF!</definedName>
    <definedName name="UNL" localSheetId="4">#REF!</definedName>
    <definedName name="UNL" localSheetId="6">#REF!</definedName>
    <definedName name="UNL" localSheetId="9">#REF!</definedName>
    <definedName name="UNL" localSheetId="5">#REF!</definedName>
    <definedName name="UNL" localSheetId="8">#REF!</definedName>
    <definedName name="UNL">#REF!</definedName>
    <definedName name="UP" localSheetId="3">#REF!,#REF!,#REF!,#REF!,#REF!,#REF!,#REF!,#REF!,#REF!,#REF!,#REF!</definedName>
    <definedName name="UP" localSheetId="2">#REF!,#REF!,#REF!,#REF!,#REF!,#REF!,#REF!,#REF!,#REF!,#REF!,#REF!</definedName>
    <definedName name="UP">#REF!,#REF!,#REF!,#REF!,#REF!,#REF!,#REF!,#REF!,#REF!,#REF!,#REF!</definedName>
    <definedName name="UPC_NO" localSheetId="13">#REF!</definedName>
    <definedName name="UPC_NO" localSheetId="10">#REF!</definedName>
    <definedName name="UPC_NO" localSheetId="12">#REF!</definedName>
    <definedName name="UPC_NO" localSheetId="15">#REF!</definedName>
    <definedName name="UPC_NO" localSheetId="11">#REF!</definedName>
    <definedName name="UPC_NO" localSheetId="14">#REF!</definedName>
    <definedName name="UPC_NO" localSheetId="7">#REF!</definedName>
    <definedName name="UPC_NO" localSheetId="4">#REF!</definedName>
    <definedName name="UPC_NO" localSheetId="6">#REF!</definedName>
    <definedName name="UPC_NO" localSheetId="9">#REF!</definedName>
    <definedName name="UPC_NO" localSheetId="5">#REF!</definedName>
    <definedName name="UPC_NO" localSheetId="8">#REF!</definedName>
    <definedName name="UPC_NO" localSheetId="3">#REF!</definedName>
    <definedName name="UPC_NO" localSheetId="2">#REF!</definedName>
    <definedName name="UPC_NO">#REF!</definedName>
    <definedName name="upnoc">#REF!</definedName>
    <definedName name="USCT">#REF!</definedName>
    <definedName name="USCTKU">#REF!</definedName>
    <definedName name="usd">#REF!</definedName>
    <definedName name="USKC">#REF!</definedName>
    <definedName name="USNC">#REF!</definedName>
    <definedName name="UT">#N/A</definedName>
    <definedName name="uu">#REF!</definedName>
    <definedName name="uuu">#REF!</definedName>
    <definedName name="UYT" localSheetId="13" hidden="1">{#N/A,#N/A,FALSE,"CCTV"}</definedName>
    <definedName name="UYT" localSheetId="10" hidden="1">{#N/A,#N/A,FALSE,"CCTV"}</definedName>
    <definedName name="UYT" localSheetId="12" hidden="1">{#N/A,#N/A,FALSE,"CCTV"}</definedName>
    <definedName name="UYT" localSheetId="15" hidden="1">{#N/A,#N/A,FALSE,"CCTV"}</definedName>
    <definedName name="UYT" localSheetId="11" hidden="1">{#N/A,#N/A,FALSE,"CCTV"}</definedName>
    <definedName name="UYT" localSheetId="14" hidden="1">{#N/A,#N/A,FALSE,"CCTV"}</definedName>
    <definedName name="UYT" localSheetId="7" hidden="1">{#N/A,#N/A,FALSE,"CCTV"}</definedName>
    <definedName name="UYT" localSheetId="4" hidden="1">{#N/A,#N/A,FALSE,"CCTV"}</definedName>
    <definedName name="UYT" localSheetId="6" hidden="1">{#N/A,#N/A,FALSE,"CCTV"}</definedName>
    <definedName name="UYT" localSheetId="9" hidden="1">{#N/A,#N/A,FALSE,"CCTV"}</definedName>
    <definedName name="UYT" localSheetId="5" hidden="1">{#N/A,#N/A,FALSE,"CCTV"}</definedName>
    <definedName name="UYT" localSheetId="8" hidden="1">{#N/A,#N/A,FALSE,"CCTV"}</definedName>
    <definedName name="UYT" localSheetId="3" hidden="1">{#N/A,#N/A,FALSE,"CCTV"}</definedName>
    <definedName name="UYT" localSheetId="2" hidden="1">{#N/A,#N/A,FALSE,"CCTV"}</definedName>
    <definedName name="UYT" localSheetId="1" hidden="1">{#N/A,#N/A,FALSE,"CCTV"}</definedName>
    <definedName name="UYT" hidden="1">{#N/A,#N/A,FALSE,"CCTV"}</definedName>
    <definedName name="U행" localSheetId="13">#REF!</definedName>
    <definedName name="U행" localSheetId="10">#REF!</definedName>
    <definedName name="U행" localSheetId="12">#REF!</definedName>
    <definedName name="U행" localSheetId="15">#REF!</definedName>
    <definedName name="U행" localSheetId="11">#REF!</definedName>
    <definedName name="U행" localSheetId="14">#REF!</definedName>
    <definedName name="U행" localSheetId="7">#REF!</definedName>
    <definedName name="U행" localSheetId="4">#REF!</definedName>
    <definedName name="U행" localSheetId="6">#REF!</definedName>
    <definedName name="U행" localSheetId="9">#REF!</definedName>
    <definedName name="U행" localSheetId="5">#REF!</definedName>
    <definedName name="U행" localSheetId="8">#REF!</definedName>
    <definedName name="U행" localSheetId="3">#REF!</definedName>
    <definedName name="U행" localSheetId="2">#REF!</definedName>
    <definedName name="U행">#REF!</definedName>
    <definedName name="V" localSheetId="13">{"구분",0,"Auto","Auto","";"발의부서",0,"Auto","Auto",""}</definedName>
    <definedName name="V" localSheetId="10">{"구분",0,"Auto","Auto","";"발의부서",0,"Auto","Auto",""}</definedName>
    <definedName name="V" localSheetId="12">{"구분",0,"Auto","Auto","";"발의부서",0,"Auto","Auto",""}</definedName>
    <definedName name="V" localSheetId="15">{"구분",0,"Auto","Auto","";"발의부서",0,"Auto","Auto",""}</definedName>
    <definedName name="V" localSheetId="11">{"구분",0,"Auto","Auto","";"발의부서",0,"Auto","Auto",""}</definedName>
    <definedName name="V" localSheetId="14">{"구분",0,"Auto","Auto","";"발의부서",0,"Auto","Auto",""}</definedName>
    <definedName name="V" localSheetId="7">{"구분",0,"Auto","Auto","";"발의부서",0,"Auto","Auto",""}</definedName>
    <definedName name="V" localSheetId="4">{"구분",0,"Auto","Auto","";"발의부서",0,"Auto","Auto",""}</definedName>
    <definedName name="V" localSheetId="6">{"구분",0,"Auto","Auto","";"발의부서",0,"Auto","Auto",""}</definedName>
    <definedName name="V" localSheetId="9">{"구분",0,"Auto","Auto","";"발의부서",0,"Auto","Auto",""}</definedName>
    <definedName name="V" localSheetId="5">{"구분",0,"Auto","Auto","";"발의부서",0,"Auto","Auto",""}</definedName>
    <definedName name="V" localSheetId="8">{"구분",0,"Auto","Auto","";"발의부서",0,"Auto","Auto",""}</definedName>
    <definedName name="V" localSheetId="3">{"구분",0,"Auto","Auto","";"발의부서",0,"Auto","Auto",""}</definedName>
    <definedName name="V" localSheetId="2">{"구분",0,"Auto","Auto","";"발의부서",0,"Auto","Auto",""}</definedName>
    <definedName name="V" localSheetId="1">{"구분",0,"Auto","Auto","";"발의부서",0,"Auto","Auto",""}</definedName>
    <definedName name="V">{"구분",0,"Auto","Auto","";"발의부서",0,"Auto","Auto",""}</definedName>
    <definedName name="V.1" localSheetId="13">#REF!</definedName>
    <definedName name="V.1" localSheetId="10">#REF!</definedName>
    <definedName name="V.1" localSheetId="12">#REF!</definedName>
    <definedName name="V.1" localSheetId="15">#REF!</definedName>
    <definedName name="V.1" localSheetId="11">#REF!</definedName>
    <definedName name="V.1" localSheetId="14">#REF!</definedName>
    <definedName name="V.1" localSheetId="7">#REF!</definedName>
    <definedName name="V.1" localSheetId="4">#REF!</definedName>
    <definedName name="V.1" localSheetId="6">#REF!</definedName>
    <definedName name="V.1" localSheetId="9">#REF!</definedName>
    <definedName name="V.1" localSheetId="5">#REF!</definedName>
    <definedName name="V.1" localSheetId="8">#REF!</definedName>
    <definedName name="V.1">#REF!</definedName>
    <definedName name="V.10" localSheetId="3">#REF!</definedName>
    <definedName name="V.10" localSheetId="2">#REF!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lHighlight">IFERROR(IF(#REF!="Yes", TRUE, FALSE),FALSE)</definedName>
    <definedName name="value_def_array" localSheetId="13">{"994시행","SUM(994시행)","YNNNN",FALSE;"9일분기시행","SUM(9일분기시행)","YNNNN",FALSE;"이분기","SUM(이분기)","YNNNN",FALSE}</definedName>
    <definedName name="value_def_array" localSheetId="10">{"994시행","SUM(994시행)","YNNNN",FALSE;"9일분기시행","SUM(9일분기시행)","YNNNN",FALSE;"이분기","SUM(이분기)","YNNNN",FALSE}</definedName>
    <definedName name="value_def_array" localSheetId="12">{"994시행","SUM(994시행)","YNNNN",FALSE;"9일분기시행","SUM(9일분기시행)","YNNNN",FALSE;"이분기","SUM(이분기)","YNNNN",FALSE}</definedName>
    <definedName name="value_def_array" localSheetId="15">{"994시행","SUM(994시행)","YNNNN",FALSE;"9일분기시행","SUM(9일분기시행)","YNNNN",FALSE;"이분기","SUM(이분기)","YNNNN",FALSE}</definedName>
    <definedName name="value_def_array" localSheetId="11">{"994시행","SUM(994시행)","YNNNN",FALSE;"9일분기시행","SUM(9일분기시행)","YNNNN",FALSE;"이분기","SUM(이분기)","YNNNN",FALSE}</definedName>
    <definedName name="value_def_array" localSheetId="14">{"994시행","SUM(994시행)","YNNNN",FALSE;"9일분기시행","SUM(9일분기시행)","YNNNN",FALSE;"이분기","SUM(이분기)","YNNNN",FALSE}</definedName>
    <definedName name="value_def_array" localSheetId="7">{"994시행","SUM(994시행)","YNNNN",FALSE;"9일분기시행","SUM(9일분기시행)","YNNNN",FALSE;"이분기","SUM(이분기)","YNNNN",FALSE}</definedName>
    <definedName name="value_def_array" localSheetId="4">{"994시행","SUM(994시행)","YNNNN",FALSE;"9일분기시행","SUM(9일분기시행)","YNNNN",FALSE;"이분기","SUM(이분기)","YNNNN",FALSE}</definedName>
    <definedName name="value_def_array" localSheetId="6">{"994시행","SUM(994시행)","YNNNN",FALSE;"9일분기시행","SUM(9일분기시행)","YNNNN",FALSE;"이분기","SUM(이분기)","YNNNN",FALSE}</definedName>
    <definedName name="value_def_array" localSheetId="9">{"994시행","SUM(994시행)","YNNNN",FALSE;"9일분기시행","SUM(9일분기시행)","YNNNN",FALSE;"이분기","SUM(이분기)","YNNNN",FALSE}</definedName>
    <definedName name="value_def_array" localSheetId="5">{"994시행","SUM(994시행)","YNNNN",FALSE;"9일분기시행","SUM(9일분기시행)","YNNNN",FALSE;"이분기","SUM(이분기)","YNNNN",FALSE}</definedName>
    <definedName name="value_def_array" localSheetId="8">{"994시행","SUM(994시행)","YNNNN",FALSE;"9일분기시행","SUM(9일분기시행)","YNNNN",FALSE;"이분기","SUM(이분기)","YNNNN",FALSE}</definedName>
    <definedName name="value_def_array" localSheetId="3">{"994시행","SUM(994시행)","YNNNN",FALSE;"9일분기시행","SUM(9일분기시행)","YNNNN",FALSE;"이분기","SUM(이분기)","YNNNN",FALSE}</definedName>
    <definedName name="value_def_array" localSheetId="2">{"994시행","SUM(994시행)","YNNNN",FALSE;"9일분기시행","SUM(9일분기시행)","YNNNN",FALSE;"이분기","SUM(이분기)","YNNNN",FALSE}</definedName>
    <definedName name="value_def_array" localSheetId="1">{"994시행","SUM(994시행)","YNNNN",FALSE;"9일분기시행","SUM(9일분기시행)","YNNNN",FALSE;"이분기","SUM(이분기)","YNNNN",FALSE}</definedName>
    <definedName name="value_def_array">{"994시행","SUM(994시행)","YNNNN",FALSE;"9일분기시행","SUM(9일분기시행)","YNNNN",FALSE;"이분기","SUM(이분기)","YNNNN",FALSE}</definedName>
    <definedName name="Value0" localSheetId="13">#REF!</definedName>
    <definedName name="Value0" localSheetId="10">#REF!</definedName>
    <definedName name="Value0" localSheetId="12">#REF!</definedName>
    <definedName name="Value0" localSheetId="15">#REF!</definedName>
    <definedName name="Value0" localSheetId="11">#REF!</definedName>
    <definedName name="Value0" localSheetId="14">#REF!</definedName>
    <definedName name="Value0" localSheetId="7">#REF!</definedName>
    <definedName name="Value0" localSheetId="4">#REF!</definedName>
    <definedName name="Value0" localSheetId="6">#REF!</definedName>
    <definedName name="Value0" localSheetId="9">#REF!</definedName>
    <definedName name="Value0" localSheetId="5">#REF!</definedName>
    <definedName name="Value0" localSheetId="8">#REF!</definedName>
    <definedName name="Value0">#REF!</definedName>
    <definedName name="Value1" localSheetId="3">#REF!</definedName>
    <definedName name="Value1" localSheetId="2">#REF!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RIINST">#REF!</definedName>
    <definedName name="VARIPURC">#REF!</definedName>
    <definedName name="vat">#REF!</definedName>
    <definedName name="VATM" localSheetId="13" hidden="1">{"'Sheet1'!$L$16"}</definedName>
    <definedName name="VATM" localSheetId="10" hidden="1">{"'Sheet1'!$L$16"}</definedName>
    <definedName name="VATM" localSheetId="12" hidden="1">{"'Sheet1'!$L$16"}</definedName>
    <definedName name="VATM" localSheetId="15" hidden="1">{"'Sheet1'!$L$16"}</definedName>
    <definedName name="VATM" localSheetId="11" hidden="1">{"'Sheet1'!$L$16"}</definedName>
    <definedName name="VATM" localSheetId="14" hidden="1">{"'Sheet1'!$L$16"}</definedName>
    <definedName name="VATM" localSheetId="7" hidden="1">{"'Sheet1'!$L$16"}</definedName>
    <definedName name="VATM" localSheetId="4" hidden="1">{"'Sheet1'!$L$16"}</definedName>
    <definedName name="VATM" localSheetId="6" hidden="1">{"'Sheet1'!$L$16"}</definedName>
    <definedName name="VATM" localSheetId="9" hidden="1">{"'Sheet1'!$L$16"}</definedName>
    <definedName name="VATM" localSheetId="5" hidden="1">{"'Sheet1'!$L$16"}</definedName>
    <definedName name="VATM" localSheetId="8" hidden="1">{"'Sheet1'!$L$16"}</definedName>
    <definedName name="VATM" localSheetId="0">{"'Sheet1'!$L$16"}</definedName>
    <definedName name="VATM" localSheetId="3" hidden="1">{"'Sheet1'!$L$16"}</definedName>
    <definedName name="VATM" localSheetId="2" hidden="1">{"'Sheet1'!$L$16"}</definedName>
    <definedName name="VATM" localSheetId="1" hidden="1">{"'Sheet1'!$L$16"}</definedName>
    <definedName name="VATM" hidden="1">{"'Sheet1'!$L$16"}</definedName>
    <definedName name="vbtchongnuocm300">#REF!</definedName>
    <definedName name="vbtm150">#REF!</definedName>
    <definedName name="vbtm300">#REF!</definedName>
    <definedName name="vbtm400">#REF!</definedName>
    <definedName name="vcc">#REF!</definedName>
    <definedName name="vccot">#REF!</definedName>
    <definedName name="vcd">#REF!</definedName>
    <definedName name="vcdc">#REF!</definedName>
    <definedName name="VCHT">#REF!</definedName>
    <definedName name="vcn">#REF!</definedName>
    <definedName name="vct">#REF!</definedName>
    <definedName name="VCTT">#REF!</definedName>
    <definedName name="vcxi">#REF!</definedName>
    <definedName name="vd3p">#REF!</definedName>
    <definedName name="VENHUBO">#N/A</definedName>
    <definedName name="VFDS" localSheetId="13" hidden="1">{#N/A,#N/A,FALSE,"단축1";#N/A,#N/A,FALSE,"단축2";#N/A,#N/A,FALSE,"단축3";#N/A,#N/A,FALSE,"장축";#N/A,#N/A,FALSE,"4WD"}</definedName>
    <definedName name="VFDS" localSheetId="10" hidden="1">{#N/A,#N/A,FALSE,"단축1";#N/A,#N/A,FALSE,"단축2";#N/A,#N/A,FALSE,"단축3";#N/A,#N/A,FALSE,"장축";#N/A,#N/A,FALSE,"4WD"}</definedName>
    <definedName name="VFDS" localSheetId="12" hidden="1">{#N/A,#N/A,FALSE,"단축1";#N/A,#N/A,FALSE,"단축2";#N/A,#N/A,FALSE,"단축3";#N/A,#N/A,FALSE,"장축";#N/A,#N/A,FALSE,"4WD"}</definedName>
    <definedName name="VFDS" localSheetId="15" hidden="1">{#N/A,#N/A,FALSE,"단축1";#N/A,#N/A,FALSE,"단축2";#N/A,#N/A,FALSE,"단축3";#N/A,#N/A,FALSE,"장축";#N/A,#N/A,FALSE,"4WD"}</definedName>
    <definedName name="VFDS" localSheetId="11" hidden="1">{#N/A,#N/A,FALSE,"단축1";#N/A,#N/A,FALSE,"단축2";#N/A,#N/A,FALSE,"단축3";#N/A,#N/A,FALSE,"장축";#N/A,#N/A,FALSE,"4WD"}</definedName>
    <definedName name="VFDS" localSheetId="14" hidden="1">{#N/A,#N/A,FALSE,"단축1";#N/A,#N/A,FALSE,"단축2";#N/A,#N/A,FALSE,"단축3";#N/A,#N/A,FALSE,"장축";#N/A,#N/A,FALSE,"4WD"}</definedName>
    <definedName name="VFDS" localSheetId="7" hidden="1">{#N/A,#N/A,FALSE,"단축1";#N/A,#N/A,FALSE,"단축2";#N/A,#N/A,FALSE,"단축3";#N/A,#N/A,FALSE,"장축";#N/A,#N/A,FALSE,"4WD"}</definedName>
    <definedName name="VFDS" localSheetId="4" hidden="1">{#N/A,#N/A,FALSE,"단축1";#N/A,#N/A,FALSE,"단축2";#N/A,#N/A,FALSE,"단축3";#N/A,#N/A,FALSE,"장축";#N/A,#N/A,FALSE,"4WD"}</definedName>
    <definedName name="VFDS" localSheetId="6" hidden="1">{#N/A,#N/A,FALSE,"단축1";#N/A,#N/A,FALSE,"단축2";#N/A,#N/A,FALSE,"단축3";#N/A,#N/A,FALSE,"장축";#N/A,#N/A,FALSE,"4WD"}</definedName>
    <definedName name="VFDS" localSheetId="9" hidden="1">{#N/A,#N/A,FALSE,"단축1";#N/A,#N/A,FALSE,"단축2";#N/A,#N/A,FALSE,"단축3";#N/A,#N/A,FALSE,"장축";#N/A,#N/A,FALSE,"4WD"}</definedName>
    <definedName name="VFDS" localSheetId="5" hidden="1">{#N/A,#N/A,FALSE,"단축1";#N/A,#N/A,FALSE,"단축2";#N/A,#N/A,FALSE,"단축3";#N/A,#N/A,FALSE,"장축";#N/A,#N/A,FALSE,"4WD"}</definedName>
    <definedName name="VFDS" localSheetId="8" hidden="1">{#N/A,#N/A,FALSE,"단축1";#N/A,#N/A,FALSE,"단축2";#N/A,#N/A,FALSE,"단축3";#N/A,#N/A,FALSE,"장축";#N/A,#N/A,FALSE,"4WD"}</definedName>
    <definedName name="VFDS" localSheetId="3" hidden="1">{#N/A,#N/A,FALSE,"단축1";#N/A,#N/A,FALSE,"단축2";#N/A,#N/A,FALSE,"단축3";#N/A,#N/A,FALSE,"장축";#N/A,#N/A,FALSE,"4WD"}</definedName>
    <definedName name="VFDS" localSheetId="2" hidden="1">{#N/A,#N/A,FALSE,"단축1";#N/A,#N/A,FALSE,"단축2";#N/A,#N/A,FALSE,"단축3";#N/A,#N/A,FALSE,"장축";#N/A,#N/A,FALSE,"4WD"}</definedName>
    <definedName name="VFDS" localSheetId="1" hidden="1">{#N/A,#N/A,FALSE,"단축1";#N/A,#N/A,FALSE,"단축2";#N/A,#N/A,FALSE,"단축3";#N/A,#N/A,FALSE,"장축";#N/A,#N/A,FALSE,"4WD"}</definedName>
    <definedName name="VFDS" hidden="1">{#N/A,#N/A,FALSE,"단축1";#N/A,#N/A,FALSE,"단축2";#N/A,#N/A,FALSE,"단축3";#N/A,#N/A,FALSE,"장축";#N/A,#N/A,FALSE,"4WD"}</definedName>
    <definedName name="VFGHJFGH">#N/A</definedName>
    <definedName name="vhjh" localSheetId="13" hidden="1">{#N/A,#N/A,FALSE,"CCTV"}</definedName>
    <definedName name="vhjh" localSheetId="10" hidden="1">{#N/A,#N/A,FALSE,"CCTV"}</definedName>
    <definedName name="vhjh" localSheetId="12" hidden="1">{#N/A,#N/A,FALSE,"CCTV"}</definedName>
    <definedName name="vhjh" localSheetId="15" hidden="1">{#N/A,#N/A,FALSE,"CCTV"}</definedName>
    <definedName name="vhjh" localSheetId="11" hidden="1">{#N/A,#N/A,FALSE,"CCTV"}</definedName>
    <definedName name="vhjh" localSheetId="14" hidden="1">{#N/A,#N/A,FALSE,"CCTV"}</definedName>
    <definedName name="vhjh" localSheetId="7" hidden="1">{#N/A,#N/A,FALSE,"CCTV"}</definedName>
    <definedName name="vhjh" localSheetId="4" hidden="1">{#N/A,#N/A,FALSE,"CCTV"}</definedName>
    <definedName name="vhjh" localSheetId="6" hidden="1">{#N/A,#N/A,FALSE,"CCTV"}</definedName>
    <definedName name="vhjh" localSheetId="9" hidden="1">{#N/A,#N/A,FALSE,"CCTV"}</definedName>
    <definedName name="vhjh" localSheetId="5" hidden="1">{#N/A,#N/A,FALSE,"CCTV"}</definedName>
    <definedName name="vhjh" localSheetId="8" hidden="1">{#N/A,#N/A,FALSE,"CCTV"}</definedName>
    <definedName name="vhjh" localSheetId="3" hidden="1">{#N/A,#N/A,FALSE,"CCTV"}</definedName>
    <definedName name="vhjh" localSheetId="2" hidden="1">{#N/A,#N/A,FALSE,"CCTV"}</definedName>
    <definedName name="vhjh" localSheetId="1" hidden="1">{#N/A,#N/A,FALSE,"CCTV"}</definedName>
    <definedName name="vhjh" hidden="1">{#N/A,#N/A,FALSE,"CCTV"}</definedName>
    <definedName name="vkcauthang" localSheetId="13">#REF!</definedName>
    <definedName name="vkcauthang" localSheetId="10">#REF!</definedName>
    <definedName name="vkcauthang" localSheetId="12">#REF!</definedName>
    <definedName name="vkcauthang" localSheetId="15">#REF!</definedName>
    <definedName name="vkcauthang" localSheetId="11">#REF!</definedName>
    <definedName name="vkcauthang" localSheetId="14">#REF!</definedName>
    <definedName name="vkcauthang" localSheetId="7">#REF!</definedName>
    <definedName name="vkcauthang" localSheetId="4">#REF!</definedName>
    <definedName name="vkcauthang" localSheetId="6">#REF!</definedName>
    <definedName name="vkcauthang" localSheetId="9">#REF!</definedName>
    <definedName name="vkcauthang" localSheetId="5">#REF!</definedName>
    <definedName name="vkcauthang" localSheetId="8">#REF!</definedName>
    <definedName name="vkcauthang">#REF!</definedName>
    <definedName name="vksan" localSheetId="3">#REF!</definedName>
    <definedName name="vksan" localSheetId="2">#REF!</definedName>
    <definedName name="vksan">#REF!</definedName>
    <definedName name="vl1p">#REF!</definedName>
    <definedName name="vl3p">#REF!</definedName>
    <definedName name="VLBS">#N/A</definedName>
    <definedName name="vldn400" localSheetId="3">#REF!</definedName>
    <definedName name="vldn400" localSheetId="2">#REF!</definedName>
    <definedName name="vldn400">#REF!</definedName>
    <definedName name="vldn600">#REF!</definedName>
    <definedName name="VLIEU">#REF!</definedName>
    <definedName name="VLKday">#REF!</definedName>
    <definedName name="VLM">#REF!</definedName>
    <definedName name="vltram">#REF!</definedName>
    <definedName name="vol">#N/A</definedName>
    <definedName name="VOLUME" localSheetId="3">#REF!</definedName>
    <definedName name="VOLUME" localSheetId="2">#REF!</definedName>
    <definedName name="VOLUME">#REF!</definedName>
    <definedName name="VOLUME1" localSheetId="13">#REF!</definedName>
    <definedName name="VOLUME1" localSheetId="10">#REF!</definedName>
    <definedName name="VOLUME1" localSheetId="12">#REF!</definedName>
    <definedName name="VOLUME1" localSheetId="15">#REF!</definedName>
    <definedName name="VOLUME1" localSheetId="11">#REF!</definedName>
    <definedName name="VOLUME1" localSheetId="14">#REF!</definedName>
    <definedName name="VOLUME1" localSheetId="7">#REF!</definedName>
    <definedName name="VOLUME1" localSheetId="4">#REF!</definedName>
    <definedName name="VOLUME1" localSheetId="6">#REF!</definedName>
    <definedName name="VOLUME1" localSheetId="9">#REF!</definedName>
    <definedName name="VOLUME1" localSheetId="5">#REF!</definedName>
    <definedName name="VOLUME1" localSheetId="8">#REF!</definedName>
    <definedName name="VOLUME1" localSheetId="3">#REF!</definedName>
    <definedName name="VOLUME1" localSheetId="2">#REF!</definedName>
    <definedName name="VOLUME1">#REF!</definedName>
    <definedName name="VOLUME2">#REF!</definedName>
    <definedName name="VOLUME222">#REF!</definedName>
    <definedName name="VOLUME3">#REF!</definedName>
    <definedName name="VOLUME4">#REF!</definedName>
    <definedName name="vr3p">#REF!</definedName>
    <definedName name="vsafbafsafs">#REF!</definedName>
    <definedName name="VSUMCL">#N/A</definedName>
    <definedName name="vtu" localSheetId="3">#REF!</definedName>
    <definedName name="vtu" localSheetId="2">#REF!</definedName>
    <definedName name="vtu">#REF!</definedName>
    <definedName name="Vu">#REF!</definedName>
    <definedName name="Vu_">#REF!</definedName>
    <definedName name="vung">#REF!</definedName>
    <definedName name="VV">#REF!</definedName>
    <definedName name="VVT">#N/A</definedName>
    <definedName name="VVV">#N/A</definedName>
    <definedName name="VZXSF"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#REF!</definedName>
    <definedName name="W">#REF!</definedName>
    <definedName name="W.SHOP">#N/A</definedName>
    <definedName name="watertruck" localSheetId="3">#REF!</definedName>
    <definedName name="watertruck" localSheetId="2">#REF!</definedName>
    <definedName name="watertruck">#REF!</definedName>
    <definedName name="WCa">#N/A</definedName>
    <definedName name="WÇà">#N/A</definedName>
    <definedName name="Wdaymong" localSheetId="3">#REF!</definedName>
    <definedName name="Wdaymong" localSheetId="2">#REF!</definedName>
    <definedName name="Wdaymong">#REF!</definedName>
    <definedName name="WE" localSheetId="13" hidden="1">{#N/A,#N/A,FALSE,"인원";#N/A,#N/A,FALSE,"비용2";#N/A,#N/A,FALSE,"비용1";#N/A,#N/A,FALSE,"비용";#N/A,#N/A,FALSE,"보증2";#N/A,#N/A,FALSE,"보증1";#N/A,#N/A,FALSE,"보증";#N/A,#N/A,FALSE,"손익1";#N/A,#N/A,FALSE,"손익";#N/A,#N/A,FALSE,"부서별매출";#N/A,#N/A,FALSE,"매출"}</definedName>
    <definedName name="WE" localSheetId="10" hidden="1">{#N/A,#N/A,FALSE,"인원";#N/A,#N/A,FALSE,"비용2";#N/A,#N/A,FALSE,"비용1";#N/A,#N/A,FALSE,"비용";#N/A,#N/A,FALSE,"보증2";#N/A,#N/A,FALSE,"보증1";#N/A,#N/A,FALSE,"보증";#N/A,#N/A,FALSE,"손익1";#N/A,#N/A,FALSE,"손익";#N/A,#N/A,FALSE,"부서별매출";#N/A,#N/A,FALSE,"매출"}</definedName>
    <definedName name="WE" localSheetId="12" hidden="1">{#N/A,#N/A,FALSE,"인원";#N/A,#N/A,FALSE,"비용2";#N/A,#N/A,FALSE,"비용1";#N/A,#N/A,FALSE,"비용";#N/A,#N/A,FALSE,"보증2";#N/A,#N/A,FALSE,"보증1";#N/A,#N/A,FALSE,"보증";#N/A,#N/A,FALSE,"손익1";#N/A,#N/A,FALSE,"손익";#N/A,#N/A,FALSE,"부서별매출";#N/A,#N/A,FALSE,"매출"}</definedName>
    <definedName name="WE" localSheetId="15" hidden="1">{#N/A,#N/A,FALSE,"인원";#N/A,#N/A,FALSE,"비용2";#N/A,#N/A,FALSE,"비용1";#N/A,#N/A,FALSE,"비용";#N/A,#N/A,FALSE,"보증2";#N/A,#N/A,FALSE,"보증1";#N/A,#N/A,FALSE,"보증";#N/A,#N/A,FALSE,"손익1";#N/A,#N/A,FALSE,"손익";#N/A,#N/A,FALSE,"부서별매출";#N/A,#N/A,FALSE,"매출"}</definedName>
    <definedName name="WE" localSheetId="11" hidden="1">{#N/A,#N/A,FALSE,"인원";#N/A,#N/A,FALSE,"비용2";#N/A,#N/A,FALSE,"비용1";#N/A,#N/A,FALSE,"비용";#N/A,#N/A,FALSE,"보증2";#N/A,#N/A,FALSE,"보증1";#N/A,#N/A,FALSE,"보증";#N/A,#N/A,FALSE,"손익1";#N/A,#N/A,FALSE,"손익";#N/A,#N/A,FALSE,"부서별매출";#N/A,#N/A,FALSE,"매출"}</definedName>
    <definedName name="WE" localSheetId="14" hidden="1">{#N/A,#N/A,FALSE,"인원";#N/A,#N/A,FALSE,"비용2";#N/A,#N/A,FALSE,"비용1";#N/A,#N/A,FALSE,"비용";#N/A,#N/A,FALSE,"보증2";#N/A,#N/A,FALSE,"보증1";#N/A,#N/A,FALSE,"보증";#N/A,#N/A,FALSE,"손익1";#N/A,#N/A,FALSE,"손익";#N/A,#N/A,FALSE,"부서별매출";#N/A,#N/A,FALSE,"매출"}</definedName>
    <definedName name="WE" localSheetId="7" hidden="1">{#N/A,#N/A,FALSE,"인원";#N/A,#N/A,FALSE,"비용2";#N/A,#N/A,FALSE,"비용1";#N/A,#N/A,FALSE,"비용";#N/A,#N/A,FALSE,"보증2";#N/A,#N/A,FALSE,"보증1";#N/A,#N/A,FALSE,"보증";#N/A,#N/A,FALSE,"손익1";#N/A,#N/A,FALSE,"손익";#N/A,#N/A,FALSE,"부서별매출";#N/A,#N/A,FALSE,"매출"}</definedName>
    <definedName name="WE" localSheetId="4" hidden="1">{#N/A,#N/A,FALSE,"인원";#N/A,#N/A,FALSE,"비용2";#N/A,#N/A,FALSE,"비용1";#N/A,#N/A,FALSE,"비용";#N/A,#N/A,FALSE,"보증2";#N/A,#N/A,FALSE,"보증1";#N/A,#N/A,FALSE,"보증";#N/A,#N/A,FALSE,"손익1";#N/A,#N/A,FALSE,"손익";#N/A,#N/A,FALSE,"부서별매출";#N/A,#N/A,FALSE,"매출"}</definedName>
    <definedName name="WE" localSheetId="6" hidden="1">{#N/A,#N/A,FALSE,"인원";#N/A,#N/A,FALSE,"비용2";#N/A,#N/A,FALSE,"비용1";#N/A,#N/A,FALSE,"비용";#N/A,#N/A,FALSE,"보증2";#N/A,#N/A,FALSE,"보증1";#N/A,#N/A,FALSE,"보증";#N/A,#N/A,FALSE,"손익1";#N/A,#N/A,FALSE,"손익";#N/A,#N/A,FALSE,"부서별매출";#N/A,#N/A,FALSE,"매출"}</definedName>
    <definedName name="WE" localSheetId="9" hidden="1">{#N/A,#N/A,FALSE,"인원";#N/A,#N/A,FALSE,"비용2";#N/A,#N/A,FALSE,"비용1";#N/A,#N/A,FALSE,"비용";#N/A,#N/A,FALSE,"보증2";#N/A,#N/A,FALSE,"보증1";#N/A,#N/A,FALSE,"보증";#N/A,#N/A,FALSE,"손익1";#N/A,#N/A,FALSE,"손익";#N/A,#N/A,FALSE,"부서별매출";#N/A,#N/A,FALSE,"매출"}</definedName>
    <definedName name="WE" localSheetId="5" hidden="1">{#N/A,#N/A,FALSE,"인원";#N/A,#N/A,FALSE,"비용2";#N/A,#N/A,FALSE,"비용1";#N/A,#N/A,FALSE,"비용";#N/A,#N/A,FALSE,"보증2";#N/A,#N/A,FALSE,"보증1";#N/A,#N/A,FALSE,"보증";#N/A,#N/A,FALSE,"손익1";#N/A,#N/A,FALSE,"손익";#N/A,#N/A,FALSE,"부서별매출";#N/A,#N/A,FALSE,"매출"}</definedName>
    <definedName name="WE" localSheetId="8" hidden="1">{#N/A,#N/A,FALSE,"인원";#N/A,#N/A,FALSE,"비용2";#N/A,#N/A,FALSE,"비용1";#N/A,#N/A,FALSE,"비용";#N/A,#N/A,FALSE,"보증2";#N/A,#N/A,FALSE,"보증1";#N/A,#N/A,FALSE,"보증";#N/A,#N/A,FALSE,"손익1";#N/A,#N/A,FALSE,"손익";#N/A,#N/A,FALSE,"부서별매출";#N/A,#N/A,FALSE,"매출"}</definedName>
    <definedName name="WE" localSheetId="3" hidden="1">{#N/A,#N/A,FALSE,"인원";#N/A,#N/A,FALSE,"비용2";#N/A,#N/A,FALSE,"비용1";#N/A,#N/A,FALSE,"비용";#N/A,#N/A,FALSE,"보증2";#N/A,#N/A,FALSE,"보증1";#N/A,#N/A,FALSE,"보증";#N/A,#N/A,FALSE,"손익1";#N/A,#N/A,FALSE,"손익";#N/A,#N/A,FALSE,"부서별매출";#N/A,#N/A,FALSE,"매출"}</definedName>
    <definedName name="WE" localSheetId="2" hidden="1">{#N/A,#N/A,FALSE,"인원";#N/A,#N/A,FALSE,"비용2";#N/A,#N/A,FALSE,"비용1";#N/A,#N/A,FALSE,"비용";#N/A,#N/A,FALSE,"보증2";#N/A,#N/A,FALSE,"보증1";#N/A,#N/A,FALSE,"보증";#N/A,#N/A,FALSE,"손익1";#N/A,#N/A,FALSE,"손익";#N/A,#N/A,FALSE,"부서별매출";#N/A,#N/A,FALSE,"매출"}</definedName>
    <definedName name="WE" localSheetId="1"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13" hidden="1">{#N/A,#N/A,TRUE,"Y생산";#N/A,#N/A,TRUE,"Y판매";#N/A,#N/A,TRUE,"Y총물량";#N/A,#N/A,TRUE,"Y능력";#N/A,#N/A,TRUE,"YKD"}</definedName>
    <definedName name="WEARF" localSheetId="10" hidden="1">{#N/A,#N/A,TRUE,"Y생산";#N/A,#N/A,TRUE,"Y판매";#N/A,#N/A,TRUE,"Y총물량";#N/A,#N/A,TRUE,"Y능력";#N/A,#N/A,TRUE,"YKD"}</definedName>
    <definedName name="WEARF" localSheetId="12" hidden="1">{#N/A,#N/A,TRUE,"Y생산";#N/A,#N/A,TRUE,"Y판매";#N/A,#N/A,TRUE,"Y총물량";#N/A,#N/A,TRUE,"Y능력";#N/A,#N/A,TRUE,"YKD"}</definedName>
    <definedName name="WEARF" localSheetId="15" hidden="1">{#N/A,#N/A,TRUE,"Y생산";#N/A,#N/A,TRUE,"Y판매";#N/A,#N/A,TRUE,"Y총물량";#N/A,#N/A,TRUE,"Y능력";#N/A,#N/A,TRUE,"YKD"}</definedName>
    <definedName name="WEARF" localSheetId="11" hidden="1">{#N/A,#N/A,TRUE,"Y생산";#N/A,#N/A,TRUE,"Y판매";#N/A,#N/A,TRUE,"Y총물량";#N/A,#N/A,TRUE,"Y능력";#N/A,#N/A,TRUE,"YKD"}</definedName>
    <definedName name="WEARF" localSheetId="14" hidden="1">{#N/A,#N/A,TRUE,"Y생산";#N/A,#N/A,TRUE,"Y판매";#N/A,#N/A,TRUE,"Y총물량";#N/A,#N/A,TRUE,"Y능력";#N/A,#N/A,TRUE,"YKD"}</definedName>
    <definedName name="WEARF" localSheetId="7" hidden="1">{#N/A,#N/A,TRUE,"Y생산";#N/A,#N/A,TRUE,"Y판매";#N/A,#N/A,TRUE,"Y총물량";#N/A,#N/A,TRUE,"Y능력";#N/A,#N/A,TRUE,"YKD"}</definedName>
    <definedName name="WEARF" localSheetId="4" hidden="1">{#N/A,#N/A,TRUE,"Y생산";#N/A,#N/A,TRUE,"Y판매";#N/A,#N/A,TRUE,"Y총물량";#N/A,#N/A,TRUE,"Y능력";#N/A,#N/A,TRUE,"YKD"}</definedName>
    <definedName name="WEARF" localSheetId="6" hidden="1">{#N/A,#N/A,TRUE,"Y생산";#N/A,#N/A,TRUE,"Y판매";#N/A,#N/A,TRUE,"Y총물량";#N/A,#N/A,TRUE,"Y능력";#N/A,#N/A,TRUE,"YKD"}</definedName>
    <definedName name="WEARF" localSheetId="9" hidden="1">{#N/A,#N/A,TRUE,"Y생산";#N/A,#N/A,TRUE,"Y판매";#N/A,#N/A,TRUE,"Y총물량";#N/A,#N/A,TRUE,"Y능력";#N/A,#N/A,TRUE,"YKD"}</definedName>
    <definedName name="WEARF" localSheetId="5" hidden="1">{#N/A,#N/A,TRUE,"Y생산";#N/A,#N/A,TRUE,"Y판매";#N/A,#N/A,TRUE,"Y총물량";#N/A,#N/A,TRUE,"Y능력";#N/A,#N/A,TRUE,"YKD"}</definedName>
    <definedName name="WEARF" localSheetId="8" hidden="1">{#N/A,#N/A,TRUE,"Y생산";#N/A,#N/A,TRUE,"Y판매";#N/A,#N/A,TRUE,"Y총물량";#N/A,#N/A,TRUE,"Y능력";#N/A,#N/A,TRUE,"YKD"}</definedName>
    <definedName name="WEARF" localSheetId="3"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IGHT">NA()</definedName>
    <definedName name="WELD">#N/A</definedName>
    <definedName name="WEQ" localSheetId="13" hidden="1">{#N/A,#N/A,FALSE,"단축1";#N/A,#N/A,FALSE,"단축2";#N/A,#N/A,FALSE,"단축3";#N/A,#N/A,FALSE,"장축";#N/A,#N/A,FALSE,"4WD"}</definedName>
    <definedName name="WEQ" localSheetId="10" hidden="1">{#N/A,#N/A,FALSE,"단축1";#N/A,#N/A,FALSE,"단축2";#N/A,#N/A,FALSE,"단축3";#N/A,#N/A,FALSE,"장축";#N/A,#N/A,FALSE,"4WD"}</definedName>
    <definedName name="WEQ" localSheetId="12" hidden="1">{#N/A,#N/A,FALSE,"단축1";#N/A,#N/A,FALSE,"단축2";#N/A,#N/A,FALSE,"단축3";#N/A,#N/A,FALSE,"장축";#N/A,#N/A,FALSE,"4WD"}</definedName>
    <definedName name="WEQ" localSheetId="15" hidden="1">{#N/A,#N/A,FALSE,"단축1";#N/A,#N/A,FALSE,"단축2";#N/A,#N/A,FALSE,"단축3";#N/A,#N/A,FALSE,"장축";#N/A,#N/A,FALSE,"4WD"}</definedName>
    <definedName name="WEQ" localSheetId="11" hidden="1">{#N/A,#N/A,FALSE,"단축1";#N/A,#N/A,FALSE,"단축2";#N/A,#N/A,FALSE,"단축3";#N/A,#N/A,FALSE,"장축";#N/A,#N/A,FALSE,"4WD"}</definedName>
    <definedName name="WEQ" localSheetId="14" hidden="1">{#N/A,#N/A,FALSE,"단축1";#N/A,#N/A,FALSE,"단축2";#N/A,#N/A,FALSE,"단축3";#N/A,#N/A,FALSE,"장축";#N/A,#N/A,FALSE,"4WD"}</definedName>
    <definedName name="WEQ" localSheetId="7" hidden="1">{#N/A,#N/A,FALSE,"단축1";#N/A,#N/A,FALSE,"단축2";#N/A,#N/A,FALSE,"단축3";#N/A,#N/A,FALSE,"장축";#N/A,#N/A,FALSE,"4WD"}</definedName>
    <definedName name="WEQ" localSheetId="4" hidden="1">{#N/A,#N/A,FALSE,"단축1";#N/A,#N/A,FALSE,"단축2";#N/A,#N/A,FALSE,"단축3";#N/A,#N/A,FALSE,"장축";#N/A,#N/A,FALSE,"4WD"}</definedName>
    <definedName name="WEQ" localSheetId="6" hidden="1">{#N/A,#N/A,FALSE,"단축1";#N/A,#N/A,FALSE,"단축2";#N/A,#N/A,FALSE,"단축3";#N/A,#N/A,FALSE,"장축";#N/A,#N/A,FALSE,"4WD"}</definedName>
    <definedName name="WEQ" localSheetId="9" hidden="1">{#N/A,#N/A,FALSE,"단축1";#N/A,#N/A,FALSE,"단축2";#N/A,#N/A,FALSE,"단축3";#N/A,#N/A,FALSE,"장축";#N/A,#N/A,FALSE,"4WD"}</definedName>
    <definedName name="WEQ" localSheetId="5" hidden="1">{#N/A,#N/A,FALSE,"단축1";#N/A,#N/A,FALSE,"단축2";#N/A,#N/A,FALSE,"단축3";#N/A,#N/A,FALSE,"장축";#N/A,#N/A,FALSE,"4WD"}</definedName>
    <definedName name="WEQ" localSheetId="8" hidden="1">{#N/A,#N/A,FALSE,"단축1";#N/A,#N/A,FALSE,"단축2";#N/A,#N/A,FALSE,"단축3";#N/A,#N/A,FALSE,"장축";#N/A,#N/A,FALSE,"4WD"}</definedName>
    <definedName name="WEQ" localSheetId="3" hidden="1">{#N/A,#N/A,FALSE,"단축1";#N/A,#N/A,FALSE,"단축2";#N/A,#N/A,FALSE,"단축3";#N/A,#N/A,FALSE,"장축";#N/A,#N/A,FALSE,"4WD"}</definedName>
    <definedName name="WEQ" localSheetId="2" hidden="1">{#N/A,#N/A,FALSE,"단축1";#N/A,#N/A,FALSE,"단축2";#N/A,#N/A,FALSE,"단축3";#N/A,#N/A,FALSE,"장축";#N/A,#N/A,FALSE,"4WD"}</definedName>
    <definedName name="WEQ" localSheetId="1" hidden="1">{#N/A,#N/A,FALSE,"단축1";#N/A,#N/A,FALSE,"단축2";#N/A,#N/A,FALSE,"단축3";#N/A,#N/A,FALSE,"장축";#N/A,#N/A,FALSE,"4WD"}</definedName>
    <definedName name="WEQ" hidden="1">{#N/A,#N/A,FALSE,"단축1";#N/A,#N/A,FALSE,"단축2";#N/A,#N/A,FALSE,"단축3";#N/A,#N/A,FALSE,"장축";#N/A,#N/A,FALSE,"4WD"}</definedName>
    <definedName name="WER" localSheetId="13" hidden="1">{#N/A,#N/A,FALSE,"단축1";#N/A,#N/A,FALSE,"단축2";#N/A,#N/A,FALSE,"단축3";#N/A,#N/A,FALSE,"장축";#N/A,#N/A,FALSE,"4WD"}</definedName>
    <definedName name="WER" localSheetId="10" hidden="1">{#N/A,#N/A,FALSE,"단축1";#N/A,#N/A,FALSE,"단축2";#N/A,#N/A,FALSE,"단축3";#N/A,#N/A,FALSE,"장축";#N/A,#N/A,FALSE,"4WD"}</definedName>
    <definedName name="WER" localSheetId="12" hidden="1">{#N/A,#N/A,FALSE,"단축1";#N/A,#N/A,FALSE,"단축2";#N/A,#N/A,FALSE,"단축3";#N/A,#N/A,FALSE,"장축";#N/A,#N/A,FALSE,"4WD"}</definedName>
    <definedName name="WER" localSheetId="15" hidden="1">{#N/A,#N/A,FALSE,"단축1";#N/A,#N/A,FALSE,"단축2";#N/A,#N/A,FALSE,"단축3";#N/A,#N/A,FALSE,"장축";#N/A,#N/A,FALSE,"4WD"}</definedName>
    <definedName name="WER" localSheetId="11" hidden="1">{#N/A,#N/A,FALSE,"단축1";#N/A,#N/A,FALSE,"단축2";#N/A,#N/A,FALSE,"단축3";#N/A,#N/A,FALSE,"장축";#N/A,#N/A,FALSE,"4WD"}</definedName>
    <definedName name="WER" localSheetId="14" hidden="1">{#N/A,#N/A,FALSE,"단축1";#N/A,#N/A,FALSE,"단축2";#N/A,#N/A,FALSE,"단축3";#N/A,#N/A,FALSE,"장축";#N/A,#N/A,FALSE,"4WD"}</definedName>
    <definedName name="WER" localSheetId="7" hidden="1">{#N/A,#N/A,FALSE,"단축1";#N/A,#N/A,FALSE,"단축2";#N/A,#N/A,FALSE,"단축3";#N/A,#N/A,FALSE,"장축";#N/A,#N/A,FALSE,"4WD"}</definedName>
    <definedName name="WER" localSheetId="4" hidden="1">{#N/A,#N/A,FALSE,"단축1";#N/A,#N/A,FALSE,"단축2";#N/A,#N/A,FALSE,"단축3";#N/A,#N/A,FALSE,"장축";#N/A,#N/A,FALSE,"4WD"}</definedName>
    <definedName name="WER" localSheetId="6" hidden="1">{#N/A,#N/A,FALSE,"단축1";#N/A,#N/A,FALSE,"단축2";#N/A,#N/A,FALSE,"단축3";#N/A,#N/A,FALSE,"장축";#N/A,#N/A,FALSE,"4WD"}</definedName>
    <definedName name="WER" localSheetId="9" hidden="1">{#N/A,#N/A,FALSE,"단축1";#N/A,#N/A,FALSE,"단축2";#N/A,#N/A,FALSE,"단축3";#N/A,#N/A,FALSE,"장축";#N/A,#N/A,FALSE,"4WD"}</definedName>
    <definedName name="WER" localSheetId="5" hidden="1">{#N/A,#N/A,FALSE,"단축1";#N/A,#N/A,FALSE,"단축2";#N/A,#N/A,FALSE,"단축3";#N/A,#N/A,FALSE,"장축";#N/A,#N/A,FALSE,"4WD"}</definedName>
    <definedName name="WER" localSheetId="8" hidden="1">{#N/A,#N/A,FALSE,"단축1";#N/A,#N/A,FALSE,"단축2";#N/A,#N/A,FALSE,"단축3";#N/A,#N/A,FALSE,"장축";#N/A,#N/A,FALSE,"4WD"}</definedName>
    <definedName name="WER" localSheetId="3" hidden="1">{#N/A,#N/A,FALSE,"단축1";#N/A,#N/A,FALSE,"단축2";#N/A,#N/A,FALSE,"단축3";#N/A,#N/A,FALSE,"장축";#N/A,#N/A,FALSE,"4WD"}</definedName>
    <definedName name="WER" localSheetId="2" hidden="1">{#N/A,#N/A,FALSE,"단축1";#N/A,#N/A,FALSE,"단축2";#N/A,#N/A,FALSE,"단축3";#N/A,#N/A,FALSE,"장축";#N/A,#N/A,FALSE,"4WD"}</definedName>
    <definedName name="WER" localSheetId="1" hidden="1">{#N/A,#N/A,FALSE,"단축1";#N/A,#N/A,FALSE,"단축2";#N/A,#N/A,FALSE,"단축3";#N/A,#N/A,FALSE,"장축";#N/A,#N/A,FALSE,"4WD"}</definedName>
    <definedName name="WER" hidden="1">{#N/A,#N/A,FALSE,"단축1";#N/A,#N/A,FALSE,"단축2";#N/A,#N/A,FALSE,"단축3";#N/A,#N/A,FALSE,"장축";#N/A,#N/A,FALSE,"4WD"}</definedName>
    <definedName name="WERTY" localSheetId="13" hidden="1">{#N/A,#N/A,FALSE,"단축1";#N/A,#N/A,FALSE,"단축2";#N/A,#N/A,FALSE,"단축3";#N/A,#N/A,FALSE,"장축";#N/A,#N/A,FALSE,"4WD"}</definedName>
    <definedName name="WERTY" localSheetId="10" hidden="1">{#N/A,#N/A,FALSE,"단축1";#N/A,#N/A,FALSE,"단축2";#N/A,#N/A,FALSE,"단축3";#N/A,#N/A,FALSE,"장축";#N/A,#N/A,FALSE,"4WD"}</definedName>
    <definedName name="WERTY" localSheetId="12" hidden="1">{#N/A,#N/A,FALSE,"단축1";#N/A,#N/A,FALSE,"단축2";#N/A,#N/A,FALSE,"단축3";#N/A,#N/A,FALSE,"장축";#N/A,#N/A,FALSE,"4WD"}</definedName>
    <definedName name="WERTY" localSheetId="15" hidden="1">{#N/A,#N/A,FALSE,"단축1";#N/A,#N/A,FALSE,"단축2";#N/A,#N/A,FALSE,"단축3";#N/A,#N/A,FALSE,"장축";#N/A,#N/A,FALSE,"4WD"}</definedName>
    <definedName name="WERTY" localSheetId="11" hidden="1">{#N/A,#N/A,FALSE,"단축1";#N/A,#N/A,FALSE,"단축2";#N/A,#N/A,FALSE,"단축3";#N/A,#N/A,FALSE,"장축";#N/A,#N/A,FALSE,"4WD"}</definedName>
    <definedName name="WERTY" localSheetId="14" hidden="1">{#N/A,#N/A,FALSE,"단축1";#N/A,#N/A,FALSE,"단축2";#N/A,#N/A,FALSE,"단축3";#N/A,#N/A,FALSE,"장축";#N/A,#N/A,FALSE,"4WD"}</definedName>
    <definedName name="WERTY" localSheetId="7" hidden="1">{#N/A,#N/A,FALSE,"단축1";#N/A,#N/A,FALSE,"단축2";#N/A,#N/A,FALSE,"단축3";#N/A,#N/A,FALSE,"장축";#N/A,#N/A,FALSE,"4WD"}</definedName>
    <definedName name="WERTY" localSheetId="4" hidden="1">{#N/A,#N/A,FALSE,"단축1";#N/A,#N/A,FALSE,"단축2";#N/A,#N/A,FALSE,"단축3";#N/A,#N/A,FALSE,"장축";#N/A,#N/A,FALSE,"4WD"}</definedName>
    <definedName name="WERTY" localSheetId="6" hidden="1">{#N/A,#N/A,FALSE,"단축1";#N/A,#N/A,FALSE,"단축2";#N/A,#N/A,FALSE,"단축3";#N/A,#N/A,FALSE,"장축";#N/A,#N/A,FALSE,"4WD"}</definedName>
    <definedName name="WERTY" localSheetId="9" hidden="1">{#N/A,#N/A,FALSE,"단축1";#N/A,#N/A,FALSE,"단축2";#N/A,#N/A,FALSE,"단축3";#N/A,#N/A,FALSE,"장축";#N/A,#N/A,FALSE,"4WD"}</definedName>
    <definedName name="WERTY" localSheetId="5" hidden="1">{#N/A,#N/A,FALSE,"단축1";#N/A,#N/A,FALSE,"단축2";#N/A,#N/A,FALSE,"단축3";#N/A,#N/A,FALSE,"장축";#N/A,#N/A,FALSE,"4WD"}</definedName>
    <definedName name="WERTY" localSheetId="8" hidden="1">{#N/A,#N/A,FALSE,"단축1";#N/A,#N/A,FALSE,"단축2";#N/A,#N/A,FALSE,"단축3";#N/A,#N/A,FALSE,"장축";#N/A,#N/A,FALSE,"4WD"}</definedName>
    <definedName name="WERTY" localSheetId="3" hidden="1">{#N/A,#N/A,FALSE,"단축1";#N/A,#N/A,FALSE,"단축2";#N/A,#N/A,FALSE,"단축3";#N/A,#N/A,FALSE,"장축";#N/A,#N/A,FALSE,"4WD"}</definedName>
    <definedName name="WERTY" localSheetId="2" hidden="1">{#N/A,#N/A,FALSE,"단축1";#N/A,#N/A,FALSE,"단축2";#N/A,#N/A,FALSE,"단축3";#N/A,#N/A,FALSE,"장축";#N/A,#N/A,FALSE,"4WD"}</definedName>
    <definedName name="WERTY" localSheetId="1" hidden="1">{#N/A,#N/A,FALSE,"단축1";#N/A,#N/A,FALSE,"단축2";#N/A,#N/A,FALSE,"단축3";#N/A,#N/A,FALSE,"장축";#N/A,#N/A,FALSE,"4WD"}</definedName>
    <definedName name="WERTY" hidden="1">{#N/A,#N/A,FALSE,"단축1";#N/A,#N/A,FALSE,"단축2";#N/A,#N/A,FALSE,"단축3";#N/A,#N/A,FALSE,"장축";#N/A,#N/A,FALSE,"4WD"}</definedName>
    <definedName name="WETY" localSheetId="13" hidden="1">{#N/A,#N/A,FALSE,"단축1";#N/A,#N/A,FALSE,"단축2";#N/A,#N/A,FALSE,"단축3";#N/A,#N/A,FALSE,"장축";#N/A,#N/A,FALSE,"4WD"}</definedName>
    <definedName name="WETY" localSheetId="10" hidden="1">{#N/A,#N/A,FALSE,"단축1";#N/A,#N/A,FALSE,"단축2";#N/A,#N/A,FALSE,"단축3";#N/A,#N/A,FALSE,"장축";#N/A,#N/A,FALSE,"4WD"}</definedName>
    <definedName name="WETY" localSheetId="12" hidden="1">{#N/A,#N/A,FALSE,"단축1";#N/A,#N/A,FALSE,"단축2";#N/A,#N/A,FALSE,"단축3";#N/A,#N/A,FALSE,"장축";#N/A,#N/A,FALSE,"4WD"}</definedName>
    <definedName name="WETY" localSheetId="15" hidden="1">{#N/A,#N/A,FALSE,"단축1";#N/A,#N/A,FALSE,"단축2";#N/A,#N/A,FALSE,"단축3";#N/A,#N/A,FALSE,"장축";#N/A,#N/A,FALSE,"4WD"}</definedName>
    <definedName name="WETY" localSheetId="11" hidden="1">{#N/A,#N/A,FALSE,"단축1";#N/A,#N/A,FALSE,"단축2";#N/A,#N/A,FALSE,"단축3";#N/A,#N/A,FALSE,"장축";#N/A,#N/A,FALSE,"4WD"}</definedName>
    <definedName name="WETY" localSheetId="14" hidden="1">{#N/A,#N/A,FALSE,"단축1";#N/A,#N/A,FALSE,"단축2";#N/A,#N/A,FALSE,"단축3";#N/A,#N/A,FALSE,"장축";#N/A,#N/A,FALSE,"4WD"}</definedName>
    <definedName name="WETY" localSheetId="7" hidden="1">{#N/A,#N/A,FALSE,"단축1";#N/A,#N/A,FALSE,"단축2";#N/A,#N/A,FALSE,"단축3";#N/A,#N/A,FALSE,"장축";#N/A,#N/A,FALSE,"4WD"}</definedName>
    <definedName name="WETY" localSheetId="4" hidden="1">{#N/A,#N/A,FALSE,"단축1";#N/A,#N/A,FALSE,"단축2";#N/A,#N/A,FALSE,"단축3";#N/A,#N/A,FALSE,"장축";#N/A,#N/A,FALSE,"4WD"}</definedName>
    <definedName name="WETY" localSheetId="6" hidden="1">{#N/A,#N/A,FALSE,"단축1";#N/A,#N/A,FALSE,"단축2";#N/A,#N/A,FALSE,"단축3";#N/A,#N/A,FALSE,"장축";#N/A,#N/A,FALSE,"4WD"}</definedName>
    <definedName name="WETY" localSheetId="9" hidden="1">{#N/A,#N/A,FALSE,"단축1";#N/A,#N/A,FALSE,"단축2";#N/A,#N/A,FALSE,"단축3";#N/A,#N/A,FALSE,"장축";#N/A,#N/A,FALSE,"4WD"}</definedName>
    <definedName name="WETY" localSheetId="5" hidden="1">{#N/A,#N/A,FALSE,"단축1";#N/A,#N/A,FALSE,"단축2";#N/A,#N/A,FALSE,"단축3";#N/A,#N/A,FALSE,"장축";#N/A,#N/A,FALSE,"4WD"}</definedName>
    <definedName name="WETY" localSheetId="8" hidden="1">{#N/A,#N/A,FALSE,"단축1";#N/A,#N/A,FALSE,"단축2";#N/A,#N/A,FALSE,"단축3";#N/A,#N/A,FALSE,"장축";#N/A,#N/A,FALSE,"4WD"}</definedName>
    <definedName name="WETY" localSheetId="3" hidden="1">{#N/A,#N/A,FALSE,"단축1";#N/A,#N/A,FALSE,"단축2";#N/A,#N/A,FALSE,"단축3";#N/A,#N/A,FALSE,"장축";#N/A,#N/A,FALSE,"4WD"}</definedName>
    <definedName name="WETY" localSheetId="2" hidden="1">{#N/A,#N/A,FALSE,"단축1";#N/A,#N/A,FALSE,"단축2";#N/A,#N/A,FALSE,"단축3";#N/A,#N/A,FALSE,"장축";#N/A,#N/A,FALSE,"4WD"}</definedName>
    <definedName name="WETY" localSheetId="1" hidden="1">{#N/A,#N/A,FALSE,"단축1";#N/A,#N/A,FALSE,"단축2";#N/A,#N/A,FALSE,"단축3";#N/A,#N/A,FALSE,"장축";#N/A,#N/A,FALSE,"4WD"}</definedName>
    <definedName name="WETY" hidden="1">{#N/A,#N/A,FALSE,"단축1";#N/A,#N/A,FALSE,"단축2";#N/A,#N/A,FALSE,"단축3";#N/A,#N/A,FALSE,"장축";#N/A,#N/A,FALSE,"4WD"}</definedName>
    <definedName name="WHDGKQ123" localSheetId="13">BlankMacro1</definedName>
    <definedName name="WHDGKQ123" localSheetId="10">BlankMacro1</definedName>
    <definedName name="WHDGKQ123" localSheetId="12">BlankMacro1</definedName>
    <definedName name="WHDGKQ123" localSheetId="15">BlankMacro1</definedName>
    <definedName name="WHDGKQ123" localSheetId="11">BlankMacro1</definedName>
    <definedName name="WHDGKQ123" localSheetId="14">BlankMacro1</definedName>
    <definedName name="WHDGKQ123" localSheetId="7">BlankMacro1</definedName>
    <definedName name="WHDGKQ123" localSheetId="4">BlankMacro1</definedName>
    <definedName name="WHDGKQ123" localSheetId="6">BlankMacro1</definedName>
    <definedName name="WHDGKQ123" localSheetId="9">BlankMacro1</definedName>
    <definedName name="WHDGKQ123" localSheetId="5">BlankMacro1</definedName>
    <definedName name="WHDGKQ123" localSheetId="8">BlankMacro1</definedName>
    <definedName name="WHDGKQ123" localSheetId="0">BlankMacro1</definedName>
    <definedName name="WHDGKQ123" localSheetId="3">BlankMacro1</definedName>
    <definedName name="WHDGKQ123" localSheetId="2">BlankMacro1</definedName>
    <definedName name="WHDGKQ123" localSheetId="1">BlankMacro1</definedName>
    <definedName name="WHDGKQ123">BlankMacro1</definedName>
    <definedName name="WHRL" localSheetId="13" hidden="1">{#N/A,#N/A,FALSE,"단축1";#N/A,#N/A,FALSE,"단축2";#N/A,#N/A,FALSE,"단축3";#N/A,#N/A,FALSE,"장축";#N/A,#N/A,FALSE,"4WD"}</definedName>
    <definedName name="WHRL" localSheetId="10" hidden="1">{#N/A,#N/A,FALSE,"단축1";#N/A,#N/A,FALSE,"단축2";#N/A,#N/A,FALSE,"단축3";#N/A,#N/A,FALSE,"장축";#N/A,#N/A,FALSE,"4WD"}</definedName>
    <definedName name="WHRL" localSheetId="12" hidden="1">{#N/A,#N/A,FALSE,"단축1";#N/A,#N/A,FALSE,"단축2";#N/A,#N/A,FALSE,"단축3";#N/A,#N/A,FALSE,"장축";#N/A,#N/A,FALSE,"4WD"}</definedName>
    <definedName name="WHRL" localSheetId="15" hidden="1">{#N/A,#N/A,FALSE,"단축1";#N/A,#N/A,FALSE,"단축2";#N/A,#N/A,FALSE,"단축3";#N/A,#N/A,FALSE,"장축";#N/A,#N/A,FALSE,"4WD"}</definedName>
    <definedName name="WHRL" localSheetId="11" hidden="1">{#N/A,#N/A,FALSE,"단축1";#N/A,#N/A,FALSE,"단축2";#N/A,#N/A,FALSE,"단축3";#N/A,#N/A,FALSE,"장축";#N/A,#N/A,FALSE,"4WD"}</definedName>
    <definedName name="WHRL" localSheetId="14" hidden="1">{#N/A,#N/A,FALSE,"단축1";#N/A,#N/A,FALSE,"단축2";#N/A,#N/A,FALSE,"단축3";#N/A,#N/A,FALSE,"장축";#N/A,#N/A,FALSE,"4WD"}</definedName>
    <definedName name="WHRL" localSheetId="7" hidden="1">{#N/A,#N/A,FALSE,"단축1";#N/A,#N/A,FALSE,"단축2";#N/A,#N/A,FALSE,"단축3";#N/A,#N/A,FALSE,"장축";#N/A,#N/A,FALSE,"4WD"}</definedName>
    <definedName name="WHRL" localSheetId="4" hidden="1">{#N/A,#N/A,FALSE,"단축1";#N/A,#N/A,FALSE,"단축2";#N/A,#N/A,FALSE,"단축3";#N/A,#N/A,FALSE,"장축";#N/A,#N/A,FALSE,"4WD"}</definedName>
    <definedName name="WHRL" localSheetId="6" hidden="1">{#N/A,#N/A,FALSE,"단축1";#N/A,#N/A,FALSE,"단축2";#N/A,#N/A,FALSE,"단축3";#N/A,#N/A,FALSE,"장축";#N/A,#N/A,FALSE,"4WD"}</definedName>
    <definedName name="WHRL" localSheetId="9" hidden="1">{#N/A,#N/A,FALSE,"단축1";#N/A,#N/A,FALSE,"단축2";#N/A,#N/A,FALSE,"단축3";#N/A,#N/A,FALSE,"장축";#N/A,#N/A,FALSE,"4WD"}</definedName>
    <definedName name="WHRL" localSheetId="5" hidden="1">{#N/A,#N/A,FALSE,"단축1";#N/A,#N/A,FALSE,"단축2";#N/A,#N/A,FALSE,"단축3";#N/A,#N/A,FALSE,"장축";#N/A,#N/A,FALSE,"4WD"}</definedName>
    <definedName name="WHRL" localSheetId="8" hidden="1">{#N/A,#N/A,FALSE,"단축1";#N/A,#N/A,FALSE,"단축2";#N/A,#N/A,FALSE,"단축3";#N/A,#N/A,FALSE,"장축";#N/A,#N/A,FALSE,"4WD"}</definedName>
    <definedName name="WHRL" localSheetId="3"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hidden="1">{#N/A,#N/A,FALSE,"단축1";#N/A,#N/A,FALSE,"단축2";#N/A,#N/A,FALSE,"단축3";#N/A,#N/A,FALSE,"장축";#N/A,#N/A,FALSE,"4WD"}</definedName>
    <definedName name="Width">5</definedName>
    <definedName name="WIRING" localSheetId="3">#REF!</definedName>
    <definedName name="WIRING" localSheetId="2">#REF!</definedName>
    <definedName name="WIRING">#REF!</definedName>
    <definedName name="wjd">#N/A</definedName>
    <definedName name="wkrdjq">#N/A</definedName>
    <definedName name="wl" localSheetId="3">#REF!</definedName>
    <definedName name="wl" localSheetId="2">#REF!</definedName>
    <definedName name="wl">#REF!</definedName>
    <definedName name="WLPP" localSheetId="13" hidden="1">{#N/A,#N/A,FALSE,"인원";#N/A,#N/A,FALSE,"비용2";#N/A,#N/A,FALSE,"비용1";#N/A,#N/A,FALSE,"비용";#N/A,#N/A,FALSE,"보증2";#N/A,#N/A,FALSE,"보증1";#N/A,#N/A,FALSE,"보증";#N/A,#N/A,FALSE,"손익1";#N/A,#N/A,FALSE,"손익";#N/A,#N/A,FALSE,"부서별매출";#N/A,#N/A,FALSE,"매출"}</definedName>
    <definedName name="WLPP" localSheetId="10" hidden="1">{#N/A,#N/A,FALSE,"인원";#N/A,#N/A,FALSE,"비용2";#N/A,#N/A,FALSE,"비용1";#N/A,#N/A,FALSE,"비용";#N/A,#N/A,FALSE,"보증2";#N/A,#N/A,FALSE,"보증1";#N/A,#N/A,FALSE,"보증";#N/A,#N/A,FALSE,"손익1";#N/A,#N/A,FALSE,"손익";#N/A,#N/A,FALSE,"부서별매출";#N/A,#N/A,FALSE,"매출"}</definedName>
    <definedName name="WLPP" localSheetId="12" hidden="1">{#N/A,#N/A,FALSE,"인원";#N/A,#N/A,FALSE,"비용2";#N/A,#N/A,FALSE,"비용1";#N/A,#N/A,FALSE,"비용";#N/A,#N/A,FALSE,"보증2";#N/A,#N/A,FALSE,"보증1";#N/A,#N/A,FALSE,"보증";#N/A,#N/A,FALSE,"손익1";#N/A,#N/A,FALSE,"손익";#N/A,#N/A,FALSE,"부서별매출";#N/A,#N/A,FALSE,"매출"}</definedName>
    <definedName name="WLPP" localSheetId="15" hidden="1">{#N/A,#N/A,FALSE,"인원";#N/A,#N/A,FALSE,"비용2";#N/A,#N/A,FALSE,"비용1";#N/A,#N/A,FALSE,"비용";#N/A,#N/A,FALSE,"보증2";#N/A,#N/A,FALSE,"보증1";#N/A,#N/A,FALSE,"보증";#N/A,#N/A,FALSE,"손익1";#N/A,#N/A,FALSE,"손익";#N/A,#N/A,FALSE,"부서별매출";#N/A,#N/A,FALSE,"매출"}</definedName>
    <definedName name="WLPP" localSheetId="11" hidden="1">{#N/A,#N/A,FALSE,"인원";#N/A,#N/A,FALSE,"비용2";#N/A,#N/A,FALSE,"비용1";#N/A,#N/A,FALSE,"비용";#N/A,#N/A,FALSE,"보증2";#N/A,#N/A,FALSE,"보증1";#N/A,#N/A,FALSE,"보증";#N/A,#N/A,FALSE,"손익1";#N/A,#N/A,FALSE,"손익";#N/A,#N/A,FALSE,"부서별매출";#N/A,#N/A,FALSE,"매출"}</definedName>
    <definedName name="WLPP" localSheetId="14" hidden="1">{#N/A,#N/A,FALSE,"인원";#N/A,#N/A,FALSE,"비용2";#N/A,#N/A,FALSE,"비용1";#N/A,#N/A,FALSE,"비용";#N/A,#N/A,FALSE,"보증2";#N/A,#N/A,FALSE,"보증1";#N/A,#N/A,FALSE,"보증";#N/A,#N/A,FALSE,"손익1";#N/A,#N/A,FALSE,"손익";#N/A,#N/A,FALSE,"부서별매출";#N/A,#N/A,FALSE,"매출"}</definedName>
    <definedName name="WLPP" localSheetId="7" hidden="1">{#N/A,#N/A,FALSE,"인원";#N/A,#N/A,FALSE,"비용2";#N/A,#N/A,FALSE,"비용1";#N/A,#N/A,FALSE,"비용";#N/A,#N/A,FALSE,"보증2";#N/A,#N/A,FALSE,"보증1";#N/A,#N/A,FALSE,"보증";#N/A,#N/A,FALSE,"손익1";#N/A,#N/A,FALSE,"손익";#N/A,#N/A,FALSE,"부서별매출";#N/A,#N/A,FALSE,"매출"}</definedName>
    <definedName name="WLPP" localSheetId="4" hidden="1">{#N/A,#N/A,FALSE,"인원";#N/A,#N/A,FALSE,"비용2";#N/A,#N/A,FALSE,"비용1";#N/A,#N/A,FALSE,"비용";#N/A,#N/A,FALSE,"보증2";#N/A,#N/A,FALSE,"보증1";#N/A,#N/A,FALSE,"보증";#N/A,#N/A,FALSE,"손익1";#N/A,#N/A,FALSE,"손익";#N/A,#N/A,FALSE,"부서별매출";#N/A,#N/A,FALSE,"매출"}</definedName>
    <definedName name="WLPP" localSheetId="6" hidden="1">{#N/A,#N/A,FALSE,"인원";#N/A,#N/A,FALSE,"비용2";#N/A,#N/A,FALSE,"비용1";#N/A,#N/A,FALSE,"비용";#N/A,#N/A,FALSE,"보증2";#N/A,#N/A,FALSE,"보증1";#N/A,#N/A,FALSE,"보증";#N/A,#N/A,FALSE,"손익1";#N/A,#N/A,FALSE,"손익";#N/A,#N/A,FALSE,"부서별매출";#N/A,#N/A,FALSE,"매출"}</definedName>
    <definedName name="WLPP" localSheetId="9" hidden="1">{#N/A,#N/A,FALSE,"인원";#N/A,#N/A,FALSE,"비용2";#N/A,#N/A,FALSE,"비용1";#N/A,#N/A,FALSE,"비용";#N/A,#N/A,FALSE,"보증2";#N/A,#N/A,FALSE,"보증1";#N/A,#N/A,FALSE,"보증";#N/A,#N/A,FALSE,"손익1";#N/A,#N/A,FALSE,"손익";#N/A,#N/A,FALSE,"부서별매출";#N/A,#N/A,FALSE,"매출"}</definedName>
    <definedName name="WLPP" localSheetId="5" hidden="1">{#N/A,#N/A,FALSE,"인원";#N/A,#N/A,FALSE,"비용2";#N/A,#N/A,FALSE,"비용1";#N/A,#N/A,FALSE,"비용";#N/A,#N/A,FALSE,"보증2";#N/A,#N/A,FALSE,"보증1";#N/A,#N/A,FALSE,"보증";#N/A,#N/A,FALSE,"손익1";#N/A,#N/A,FALSE,"손익";#N/A,#N/A,FALSE,"부서별매출";#N/A,#N/A,FALSE,"매출"}</definedName>
    <definedName name="WLPP" localSheetId="8" hidden="1">{#N/A,#N/A,FALSE,"인원";#N/A,#N/A,FALSE,"비용2";#N/A,#N/A,FALSE,"비용1";#N/A,#N/A,FALSE,"비용";#N/A,#N/A,FALSE,"보증2";#N/A,#N/A,FALSE,"보증1";#N/A,#N/A,FALSE,"보증";#N/A,#N/A,FALSE,"손익1";#N/A,#N/A,FALSE,"손익";#N/A,#N/A,FALSE,"부서별매출";#N/A,#N/A,FALSE,"매출"}</definedName>
    <definedName name="WLPP" localSheetId="3" hidden="1">{#N/A,#N/A,FALSE,"인원";#N/A,#N/A,FALSE,"비용2";#N/A,#N/A,FALSE,"비용1";#N/A,#N/A,FALSE,"비용";#N/A,#N/A,FALSE,"보증2";#N/A,#N/A,FALSE,"보증1";#N/A,#N/A,FALSE,"보증";#N/A,#N/A,FALSE,"손익1";#N/A,#N/A,FALSE,"손익";#N/A,#N/A,FALSE,"부서별매출";#N/A,#N/A,FALSE,"매출"}</definedName>
    <definedName name="WLPP" localSheetId="2" hidden="1">{#N/A,#N/A,FALSE,"인원";#N/A,#N/A,FALSE,"비용2";#N/A,#N/A,FALSE,"비용1";#N/A,#N/A,FALSE,"비용";#N/A,#N/A,FALSE,"보증2";#N/A,#N/A,FALSE,"보증1";#N/A,#N/A,FALSE,"보증";#N/A,#N/A,FALSE,"손익1";#N/A,#N/A,FALSE,"손익";#N/A,#N/A,FALSE,"부서별매출";#N/A,#N/A,FALSE,"매출"}</definedName>
    <definedName name="WLPP" localSheetId="1" hidden="1">{#N/A,#N/A,FALSE,"인원";#N/A,#N/A,FALSE,"비용2";#N/A,#N/A,FALSE,"비용1";#N/A,#N/A,FALSE,"비용";#N/A,#N/A,FALSE,"보증2";#N/A,#N/A,FALSE,"보증1";#N/A,#N/A,FALSE,"보증";#N/A,#N/A,FALSE,"손익1";#N/A,#N/A,FALSE,"손익";#N/A,#N/A,FALSE,"부서별매출";#N/A,#N/A,FALSE,"매출"}</definedName>
    <definedName name="WLPP" hidden="1">{#N/A,#N/A,FALSE,"인원";#N/A,#N/A,FALSE,"비용2";#N/A,#N/A,FALSE,"비용1";#N/A,#N/A,FALSE,"비용";#N/A,#N/A,FALSE,"보증2";#N/A,#N/A,FALSE,"보증1";#N/A,#N/A,FALSE,"보증";#N/A,#N/A,FALSE,"손익1";#N/A,#N/A,FALSE,"손익";#N/A,#N/A,FALSE,"부서별매출";#N/A,#N/A,FALSE,"매출"}</definedName>
    <definedName name="WLR" localSheetId="13" hidden="1">{#N/A,#N/A,FALSE,"단축1";#N/A,#N/A,FALSE,"단축2";#N/A,#N/A,FALSE,"단축3";#N/A,#N/A,FALSE,"장축";#N/A,#N/A,FALSE,"4WD"}</definedName>
    <definedName name="WLR" localSheetId="10" hidden="1">{#N/A,#N/A,FALSE,"단축1";#N/A,#N/A,FALSE,"단축2";#N/A,#N/A,FALSE,"단축3";#N/A,#N/A,FALSE,"장축";#N/A,#N/A,FALSE,"4WD"}</definedName>
    <definedName name="WLR" localSheetId="12" hidden="1">{#N/A,#N/A,FALSE,"단축1";#N/A,#N/A,FALSE,"단축2";#N/A,#N/A,FALSE,"단축3";#N/A,#N/A,FALSE,"장축";#N/A,#N/A,FALSE,"4WD"}</definedName>
    <definedName name="WLR" localSheetId="15" hidden="1">{#N/A,#N/A,FALSE,"단축1";#N/A,#N/A,FALSE,"단축2";#N/A,#N/A,FALSE,"단축3";#N/A,#N/A,FALSE,"장축";#N/A,#N/A,FALSE,"4WD"}</definedName>
    <definedName name="WLR" localSheetId="11" hidden="1">{#N/A,#N/A,FALSE,"단축1";#N/A,#N/A,FALSE,"단축2";#N/A,#N/A,FALSE,"단축3";#N/A,#N/A,FALSE,"장축";#N/A,#N/A,FALSE,"4WD"}</definedName>
    <definedName name="WLR" localSheetId="14" hidden="1">{#N/A,#N/A,FALSE,"단축1";#N/A,#N/A,FALSE,"단축2";#N/A,#N/A,FALSE,"단축3";#N/A,#N/A,FALSE,"장축";#N/A,#N/A,FALSE,"4WD"}</definedName>
    <definedName name="WLR" localSheetId="7" hidden="1">{#N/A,#N/A,FALSE,"단축1";#N/A,#N/A,FALSE,"단축2";#N/A,#N/A,FALSE,"단축3";#N/A,#N/A,FALSE,"장축";#N/A,#N/A,FALSE,"4WD"}</definedName>
    <definedName name="WLR" localSheetId="4" hidden="1">{#N/A,#N/A,FALSE,"단축1";#N/A,#N/A,FALSE,"단축2";#N/A,#N/A,FALSE,"단축3";#N/A,#N/A,FALSE,"장축";#N/A,#N/A,FALSE,"4WD"}</definedName>
    <definedName name="WLR" localSheetId="6" hidden="1">{#N/A,#N/A,FALSE,"단축1";#N/A,#N/A,FALSE,"단축2";#N/A,#N/A,FALSE,"단축3";#N/A,#N/A,FALSE,"장축";#N/A,#N/A,FALSE,"4WD"}</definedName>
    <definedName name="WLR" localSheetId="9" hidden="1">{#N/A,#N/A,FALSE,"단축1";#N/A,#N/A,FALSE,"단축2";#N/A,#N/A,FALSE,"단축3";#N/A,#N/A,FALSE,"장축";#N/A,#N/A,FALSE,"4WD"}</definedName>
    <definedName name="WLR" localSheetId="5" hidden="1">{#N/A,#N/A,FALSE,"단축1";#N/A,#N/A,FALSE,"단축2";#N/A,#N/A,FALSE,"단축3";#N/A,#N/A,FALSE,"장축";#N/A,#N/A,FALSE,"4WD"}</definedName>
    <definedName name="WLR" localSheetId="8" hidden="1">{#N/A,#N/A,FALSE,"단축1";#N/A,#N/A,FALSE,"단축2";#N/A,#N/A,FALSE,"단축3";#N/A,#N/A,FALSE,"장축";#N/A,#N/A,FALSE,"4WD"}</definedName>
    <definedName name="WLR" localSheetId="3" hidden="1">{#N/A,#N/A,FALSE,"단축1";#N/A,#N/A,FALSE,"단축2";#N/A,#N/A,FALSE,"단축3";#N/A,#N/A,FALSE,"장축";#N/A,#N/A,FALSE,"4WD"}</definedName>
    <definedName name="WLR" localSheetId="2" hidden="1">{#N/A,#N/A,FALSE,"단축1";#N/A,#N/A,FALSE,"단축2";#N/A,#N/A,FALSE,"단축3";#N/A,#N/A,FALSE,"장축";#N/A,#N/A,FALSE,"4WD"}</definedName>
    <definedName name="WLR" localSheetId="1" hidden="1">{#N/A,#N/A,FALSE,"단축1";#N/A,#N/A,FALSE,"단축2";#N/A,#N/A,FALSE,"단축3";#N/A,#N/A,FALSE,"장축";#N/A,#N/A,FALSE,"4WD"}</definedName>
    <definedName name="WLR" hidden="1">{#N/A,#N/A,FALSE,"단축1";#N/A,#N/A,FALSE,"단축2";#N/A,#N/A,FALSE,"단축3";#N/A,#N/A,FALSE,"장축";#N/A,#N/A,FALSE,"4WD"}</definedName>
    <definedName name="won" localSheetId="13">#REF!</definedName>
    <definedName name="won" localSheetId="10">#REF!</definedName>
    <definedName name="won" localSheetId="12">#REF!</definedName>
    <definedName name="won" localSheetId="15">#REF!</definedName>
    <definedName name="won" localSheetId="11">#REF!</definedName>
    <definedName name="won" localSheetId="14">#REF!</definedName>
    <definedName name="won" localSheetId="7">#REF!</definedName>
    <definedName name="won" localSheetId="4">#REF!</definedName>
    <definedName name="won" localSheetId="6">#REF!</definedName>
    <definedName name="won" localSheetId="9">#REF!</definedName>
    <definedName name="won" localSheetId="5">#REF!</definedName>
    <definedName name="won" localSheetId="8">#REF!</definedName>
    <definedName name="won">#REF!</definedName>
    <definedName name="WRITE" localSheetId="13" hidden="1">{#N/A,#N/A,FALSE,"CCTV"}</definedName>
    <definedName name="WRITE" localSheetId="10" hidden="1">{#N/A,#N/A,FALSE,"CCTV"}</definedName>
    <definedName name="WRITE" localSheetId="12" hidden="1">{#N/A,#N/A,FALSE,"CCTV"}</definedName>
    <definedName name="WRITE" localSheetId="15" hidden="1">{#N/A,#N/A,FALSE,"CCTV"}</definedName>
    <definedName name="WRITE" localSheetId="11" hidden="1">{#N/A,#N/A,FALSE,"CCTV"}</definedName>
    <definedName name="WRITE" localSheetId="14" hidden="1">{#N/A,#N/A,FALSE,"CCTV"}</definedName>
    <definedName name="WRITE" localSheetId="7" hidden="1">{#N/A,#N/A,FALSE,"CCTV"}</definedName>
    <definedName name="WRITE" localSheetId="4" hidden="1">{#N/A,#N/A,FALSE,"CCTV"}</definedName>
    <definedName name="WRITE" localSheetId="6" hidden="1">{#N/A,#N/A,FALSE,"CCTV"}</definedName>
    <definedName name="WRITE" localSheetId="9" hidden="1">{#N/A,#N/A,FALSE,"CCTV"}</definedName>
    <definedName name="WRITE" localSheetId="5" hidden="1">{#N/A,#N/A,FALSE,"CCTV"}</definedName>
    <definedName name="WRITE" localSheetId="8" hidden="1">{#N/A,#N/A,FALSE,"CCTV"}</definedName>
    <definedName name="WRITE" localSheetId="3" hidden="1">{#N/A,#N/A,FALSE,"CCTV"}</definedName>
    <definedName name="WRITE" localSheetId="2" hidden="1">{#N/A,#N/A,FALSE,"CCTV"}</definedName>
    <definedName name="WRITE" localSheetId="1" hidden="1">{#N/A,#N/A,FALSE,"CCTV"}</definedName>
    <definedName name="WRITE" hidden="1">{#N/A,#N/A,FALSE,"CCTV"}</definedName>
    <definedName name="WRN" localSheetId="13" hidden="1">{#N/A,#N/A,FALSE,"CCTV"}</definedName>
    <definedName name="WRN" localSheetId="10" hidden="1">{#N/A,#N/A,FALSE,"CCTV"}</definedName>
    <definedName name="WRN" localSheetId="12" hidden="1">{#N/A,#N/A,FALSE,"CCTV"}</definedName>
    <definedName name="WRN" localSheetId="15" hidden="1">{#N/A,#N/A,FALSE,"CCTV"}</definedName>
    <definedName name="WRN" localSheetId="11" hidden="1">{#N/A,#N/A,FALSE,"CCTV"}</definedName>
    <definedName name="WRN" localSheetId="14" hidden="1">{#N/A,#N/A,FALSE,"CCTV"}</definedName>
    <definedName name="WRN" localSheetId="7" hidden="1">{#N/A,#N/A,FALSE,"CCTV"}</definedName>
    <definedName name="WRN" localSheetId="4" hidden="1">{#N/A,#N/A,FALSE,"CCTV"}</definedName>
    <definedName name="WRN" localSheetId="6" hidden="1">{#N/A,#N/A,FALSE,"CCTV"}</definedName>
    <definedName name="WRN" localSheetId="9" hidden="1">{#N/A,#N/A,FALSE,"CCTV"}</definedName>
    <definedName name="WRN" localSheetId="5" hidden="1">{#N/A,#N/A,FALSE,"CCTV"}</definedName>
    <definedName name="WRN" localSheetId="8" hidden="1">{#N/A,#N/A,FALSE,"CCTV"}</definedName>
    <definedName name="WRN" localSheetId="3" hidden="1">{#N/A,#N/A,FALSE,"CCTV"}</definedName>
    <definedName name="WRN" localSheetId="2" hidden="1">{#N/A,#N/A,FALSE,"CCTV"}</definedName>
    <definedName name="WRN" localSheetId="1" hidden="1">{#N/A,#N/A,FALSE,"CCTV"}</definedName>
    <definedName name="WRN" hidden="1">{#N/A,#N/A,FALSE,"CCTV"}</definedName>
    <definedName name="wrn.0km." localSheetId="1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1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1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15"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1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14"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7"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4"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6"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9"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5"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8"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1." localSheetId="13" hidden="1">{#N/A,#N/A,FALSE,"해외크레임";#N/A,#N/A,FALSE,"ACCENT현황";#N/A,#N/A,FALSE,"AVANTE";#N/A,#N/A,FALSE,"SONATA(3)";#N/A,#N/A,FALSE,"국내크레임"}</definedName>
    <definedName name="wrn.11." localSheetId="10" hidden="1">{#N/A,#N/A,FALSE,"해외크레임";#N/A,#N/A,FALSE,"ACCENT현황";#N/A,#N/A,FALSE,"AVANTE";#N/A,#N/A,FALSE,"SONATA(3)";#N/A,#N/A,FALSE,"국내크레임"}</definedName>
    <definedName name="wrn.11." localSheetId="12" hidden="1">{#N/A,#N/A,FALSE,"해외크레임";#N/A,#N/A,FALSE,"ACCENT현황";#N/A,#N/A,FALSE,"AVANTE";#N/A,#N/A,FALSE,"SONATA(3)";#N/A,#N/A,FALSE,"국내크레임"}</definedName>
    <definedName name="wrn.11." localSheetId="15" hidden="1">{#N/A,#N/A,FALSE,"해외크레임";#N/A,#N/A,FALSE,"ACCENT현황";#N/A,#N/A,FALSE,"AVANTE";#N/A,#N/A,FALSE,"SONATA(3)";#N/A,#N/A,FALSE,"국내크레임"}</definedName>
    <definedName name="wrn.11." localSheetId="11" hidden="1">{#N/A,#N/A,FALSE,"해외크레임";#N/A,#N/A,FALSE,"ACCENT현황";#N/A,#N/A,FALSE,"AVANTE";#N/A,#N/A,FALSE,"SONATA(3)";#N/A,#N/A,FALSE,"국내크레임"}</definedName>
    <definedName name="wrn.11." localSheetId="14" hidden="1">{#N/A,#N/A,FALSE,"해외크레임";#N/A,#N/A,FALSE,"ACCENT현황";#N/A,#N/A,FALSE,"AVANTE";#N/A,#N/A,FALSE,"SONATA(3)";#N/A,#N/A,FALSE,"국내크레임"}</definedName>
    <definedName name="wrn.11." localSheetId="7" hidden="1">{#N/A,#N/A,FALSE,"해외크레임";#N/A,#N/A,FALSE,"ACCENT현황";#N/A,#N/A,FALSE,"AVANTE";#N/A,#N/A,FALSE,"SONATA(3)";#N/A,#N/A,FALSE,"국내크레임"}</definedName>
    <definedName name="wrn.11." localSheetId="4" hidden="1">{#N/A,#N/A,FALSE,"해외크레임";#N/A,#N/A,FALSE,"ACCENT현황";#N/A,#N/A,FALSE,"AVANTE";#N/A,#N/A,FALSE,"SONATA(3)";#N/A,#N/A,FALSE,"국내크레임"}</definedName>
    <definedName name="wrn.11." localSheetId="6" hidden="1">{#N/A,#N/A,FALSE,"해외크레임";#N/A,#N/A,FALSE,"ACCENT현황";#N/A,#N/A,FALSE,"AVANTE";#N/A,#N/A,FALSE,"SONATA(3)";#N/A,#N/A,FALSE,"국내크레임"}</definedName>
    <definedName name="wrn.11." localSheetId="9" hidden="1">{#N/A,#N/A,FALSE,"해외크레임";#N/A,#N/A,FALSE,"ACCENT현황";#N/A,#N/A,FALSE,"AVANTE";#N/A,#N/A,FALSE,"SONATA(3)";#N/A,#N/A,FALSE,"국내크레임"}</definedName>
    <definedName name="wrn.11." localSheetId="5" hidden="1">{#N/A,#N/A,FALSE,"해외크레임";#N/A,#N/A,FALSE,"ACCENT현황";#N/A,#N/A,FALSE,"AVANTE";#N/A,#N/A,FALSE,"SONATA(3)";#N/A,#N/A,FALSE,"국내크레임"}</definedName>
    <definedName name="wrn.11." localSheetId="8" hidden="1">{#N/A,#N/A,FALSE,"해외크레임";#N/A,#N/A,FALSE,"ACCENT현황";#N/A,#N/A,FALSE,"AVANTE";#N/A,#N/A,FALSE,"SONATA(3)";#N/A,#N/A,FALSE,"국내크레임"}</definedName>
    <definedName name="wrn.11." localSheetId="3" hidden="1">{#N/A,#N/A,FALSE,"해외크레임";#N/A,#N/A,FALSE,"ACCENT현황";#N/A,#N/A,FALSE,"AVANTE";#N/A,#N/A,FALSE,"SONATA(3)";#N/A,#N/A,FALSE,"국내크레임"}</definedName>
    <definedName name="wrn.11." localSheetId="2" hidden="1">{#N/A,#N/A,FALSE,"해외크레임";#N/A,#N/A,FALSE,"ACCENT현황";#N/A,#N/A,FALSE,"AVANTE";#N/A,#N/A,FALSE,"SONATA(3)";#N/A,#N/A,FALSE,"국내크레임"}</definedName>
    <definedName name="wrn.11." localSheetId="1"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13" hidden="1">{#N/A,#N/A,FALSE,"96 3월물량표";#N/A,#N/A,FALSE,"96 4월물량표";#N/A,#N/A,FALSE,"96 5월물량표"}</definedName>
    <definedName name="wrn.345." localSheetId="10" hidden="1">{#N/A,#N/A,FALSE,"96 3월물량표";#N/A,#N/A,FALSE,"96 4월물량표";#N/A,#N/A,FALSE,"96 5월물량표"}</definedName>
    <definedName name="wrn.345." localSheetId="12" hidden="1">{#N/A,#N/A,FALSE,"96 3월물량표";#N/A,#N/A,FALSE,"96 4월물량표";#N/A,#N/A,FALSE,"96 5월물량표"}</definedName>
    <definedName name="wrn.345." localSheetId="15" hidden="1">{#N/A,#N/A,FALSE,"96 3월물량표";#N/A,#N/A,FALSE,"96 4월물량표";#N/A,#N/A,FALSE,"96 5월물량표"}</definedName>
    <definedName name="wrn.345." localSheetId="11" hidden="1">{#N/A,#N/A,FALSE,"96 3월물량표";#N/A,#N/A,FALSE,"96 4월물량표";#N/A,#N/A,FALSE,"96 5월물량표"}</definedName>
    <definedName name="wrn.345." localSheetId="14" hidden="1">{#N/A,#N/A,FALSE,"96 3월물량표";#N/A,#N/A,FALSE,"96 4월물량표";#N/A,#N/A,FALSE,"96 5월물량표"}</definedName>
    <definedName name="wrn.345." localSheetId="7" hidden="1">{#N/A,#N/A,FALSE,"96 3월물량표";#N/A,#N/A,FALSE,"96 4월물량표";#N/A,#N/A,FALSE,"96 5월물량표"}</definedName>
    <definedName name="wrn.345." localSheetId="4" hidden="1">{#N/A,#N/A,FALSE,"96 3월물량표";#N/A,#N/A,FALSE,"96 4월물량표";#N/A,#N/A,FALSE,"96 5월물량표"}</definedName>
    <definedName name="wrn.345." localSheetId="6" hidden="1">{#N/A,#N/A,FALSE,"96 3월물량표";#N/A,#N/A,FALSE,"96 4월물량표";#N/A,#N/A,FALSE,"96 5월물량표"}</definedName>
    <definedName name="wrn.345." localSheetId="9" hidden="1">{#N/A,#N/A,FALSE,"96 3월물량표";#N/A,#N/A,FALSE,"96 4월물량표";#N/A,#N/A,FALSE,"96 5월물량표"}</definedName>
    <definedName name="wrn.345." localSheetId="5" hidden="1">{#N/A,#N/A,FALSE,"96 3월물량표";#N/A,#N/A,FALSE,"96 4월물량표";#N/A,#N/A,FALSE,"96 5월물량표"}</definedName>
    <definedName name="wrn.345." localSheetId="8" hidden="1">{#N/A,#N/A,FALSE,"96 3월물량표";#N/A,#N/A,FALSE,"96 4월물량표";#N/A,#N/A,FALSE,"96 5월물량표"}</definedName>
    <definedName name="wrn.345." localSheetId="3"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13" hidden="1">{#N/A,#N/A,FALSE,"Sheet1";#N/A,#N/A,FALSE,"Sheet1";#N/A,#N/A,FALSE,"Sheet1"}</definedName>
    <definedName name="wrn.aaa." localSheetId="10" hidden="1">{#N/A,#N/A,FALSE,"Sheet1";#N/A,#N/A,FALSE,"Sheet1";#N/A,#N/A,FALSE,"Sheet1"}</definedName>
    <definedName name="wrn.aaa." localSheetId="12" hidden="1">{#N/A,#N/A,FALSE,"Sheet1";#N/A,#N/A,FALSE,"Sheet1";#N/A,#N/A,FALSE,"Sheet1"}</definedName>
    <definedName name="wrn.aaa." localSheetId="15" hidden="1">{#N/A,#N/A,FALSE,"Sheet1";#N/A,#N/A,FALSE,"Sheet1";#N/A,#N/A,FALSE,"Sheet1"}</definedName>
    <definedName name="wrn.aaa." localSheetId="11" hidden="1">{#N/A,#N/A,FALSE,"Sheet1";#N/A,#N/A,FALSE,"Sheet1";#N/A,#N/A,FALSE,"Sheet1"}</definedName>
    <definedName name="wrn.aaa." localSheetId="14" hidden="1">{#N/A,#N/A,FALSE,"Sheet1";#N/A,#N/A,FALSE,"Sheet1";#N/A,#N/A,FALSE,"Sheet1"}</definedName>
    <definedName name="wrn.aaa." localSheetId="7" hidden="1">{#N/A,#N/A,FALSE,"Sheet1";#N/A,#N/A,FALSE,"Sheet1";#N/A,#N/A,FALSE,"Sheet1"}</definedName>
    <definedName name="wrn.aaa." localSheetId="4" hidden="1">{#N/A,#N/A,FALSE,"Sheet1";#N/A,#N/A,FALSE,"Sheet1";#N/A,#N/A,FALSE,"Sheet1"}</definedName>
    <definedName name="wrn.aaa." localSheetId="6" hidden="1">{#N/A,#N/A,FALSE,"Sheet1";#N/A,#N/A,FALSE,"Sheet1";#N/A,#N/A,FALSE,"Sheet1"}</definedName>
    <definedName name="wrn.aaa." localSheetId="9" hidden="1">{#N/A,#N/A,FALSE,"Sheet1";#N/A,#N/A,FALSE,"Sheet1";#N/A,#N/A,FALSE,"Sheet1"}</definedName>
    <definedName name="wrn.aaa." localSheetId="5" hidden="1">{#N/A,#N/A,FALSE,"Sheet1";#N/A,#N/A,FALSE,"Sheet1";#N/A,#N/A,FALSE,"Sheet1"}</definedName>
    <definedName name="wrn.aaa." localSheetId="8" hidden="1">{#N/A,#N/A,FALSE,"Sheet1";#N/A,#N/A,FALSE,"Sheet1";#N/A,#N/A,FALSE,"Sheet1"}</definedName>
    <definedName name="wrn.aaa." localSheetId="0" hidden="1">{#N/A,#N/A,FALSE,"Sheet1";#N/A,#N/A,FALSE,"Sheet1";#N/A,#N/A,FALSE,"Sheet1"}</definedName>
    <definedName name="wrn.aaa." localSheetId="3" hidden="1">{#N/A,#N/A,FALSE,"Sheet1";#N/A,#N/A,FALSE,"Sheet1";#N/A,#N/A,FALSE,"Sheet1"}</definedName>
    <definedName name="wrn.aaa." localSheetId="2" hidden="1">{#N/A,#N/A,FALSE,"Sheet1";#N/A,#N/A,FALSE,"Sheet1";#N/A,#N/A,FALSE,"Sheet1"}</definedName>
    <definedName name="wrn.aaa." localSheetId="1" hidden="1">{#N/A,#N/A,FALSE,"Sheet1";#N/A,#N/A,FALSE,"Sheet1";#N/A,#N/A,FALSE,"Sheet1"}</definedName>
    <definedName name="wrn.aaa." hidden="1">{#N/A,#N/A,FALSE,"Sheet1";#N/A,#N/A,FALSE,"Sheet1";#N/A,#N/A,FALSE,"Sheet1"}</definedName>
    <definedName name="wrn.AG._.Kosten." localSheetId="13" hidden="1">{#N/A,#N/A,FALSE,"AG";#N/A,#N/A,FALSE,"GB-I";#N/A,#N/A,FALSE,"GB--SR_K";#N/A,#N/A,FALSE,"GB-SR_B";#N/A,#N/A,FALSE,"GB-KS";#N/A,#N/A,FALSE,"Kammerer";#N/A,#N/A,FALSE,"Kienzle"}</definedName>
    <definedName name="wrn.AG._.Kosten." localSheetId="10" hidden="1">{#N/A,#N/A,FALSE,"AG";#N/A,#N/A,FALSE,"GB-I";#N/A,#N/A,FALSE,"GB--SR_K";#N/A,#N/A,FALSE,"GB-SR_B";#N/A,#N/A,FALSE,"GB-KS";#N/A,#N/A,FALSE,"Kammerer";#N/A,#N/A,FALSE,"Kienzle"}</definedName>
    <definedName name="wrn.AG._.Kosten." localSheetId="12" hidden="1">{#N/A,#N/A,FALSE,"AG";#N/A,#N/A,FALSE,"GB-I";#N/A,#N/A,FALSE,"GB--SR_K";#N/A,#N/A,FALSE,"GB-SR_B";#N/A,#N/A,FALSE,"GB-KS";#N/A,#N/A,FALSE,"Kammerer";#N/A,#N/A,FALSE,"Kienzle"}</definedName>
    <definedName name="wrn.AG._.Kosten." localSheetId="15" hidden="1">{#N/A,#N/A,FALSE,"AG";#N/A,#N/A,FALSE,"GB-I";#N/A,#N/A,FALSE,"GB--SR_K";#N/A,#N/A,FALSE,"GB-SR_B";#N/A,#N/A,FALSE,"GB-KS";#N/A,#N/A,FALSE,"Kammerer";#N/A,#N/A,FALSE,"Kienzle"}</definedName>
    <definedName name="wrn.AG._.Kosten." localSheetId="11" hidden="1">{#N/A,#N/A,FALSE,"AG";#N/A,#N/A,FALSE,"GB-I";#N/A,#N/A,FALSE,"GB--SR_K";#N/A,#N/A,FALSE,"GB-SR_B";#N/A,#N/A,FALSE,"GB-KS";#N/A,#N/A,FALSE,"Kammerer";#N/A,#N/A,FALSE,"Kienzle"}</definedName>
    <definedName name="wrn.AG._.Kosten." localSheetId="14" hidden="1">{#N/A,#N/A,FALSE,"AG";#N/A,#N/A,FALSE,"GB-I";#N/A,#N/A,FALSE,"GB--SR_K";#N/A,#N/A,FALSE,"GB-SR_B";#N/A,#N/A,FALSE,"GB-KS";#N/A,#N/A,FALSE,"Kammerer";#N/A,#N/A,FALSE,"Kienzle"}</definedName>
    <definedName name="wrn.AG._.Kosten." localSheetId="7" hidden="1">{#N/A,#N/A,FALSE,"AG";#N/A,#N/A,FALSE,"GB-I";#N/A,#N/A,FALSE,"GB--SR_K";#N/A,#N/A,FALSE,"GB-SR_B";#N/A,#N/A,FALSE,"GB-KS";#N/A,#N/A,FALSE,"Kammerer";#N/A,#N/A,FALSE,"Kienzle"}</definedName>
    <definedName name="wrn.AG._.Kosten." localSheetId="4" hidden="1">{#N/A,#N/A,FALSE,"AG";#N/A,#N/A,FALSE,"GB-I";#N/A,#N/A,FALSE,"GB--SR_K";#N/A,#N/A,FALSE,"GB-SR_B";#N/A,#N/A,FALSE,"GB-KS";#N/A,#N/A,FALSE,"Kammerer";#N/A,#N/A,FALSE,"Kienzle"}</definedName>
    <definedName name="wrn.AG._.Kosten." localSheetId="6" hidden="1">{#N/A,#N/A,FALSE,"AG";#N/A,#N/A,FALSE,"GB-I";#N/A,#N/A,FALSE,"GB--SR_K";#N/A,#N/A,FALSE,"GB-SR_B";#N/A,#N/A,FALSE,"GB-KS";#N/A,#N/A,FALSE,"Kammerer";#N/A,#N/A,FALSE,"Kienzle"}</definedName>
    <definedName name="wrn.AG._.Kosten." localSheetId="9" hidden="1">{#N/A,#N/A,FALSE,"AG";#N/A,#N/A,FALSE,"GB-I";#N/A,#N/A,FALSE,"GB--SR_K";#N/A,#N/A,FALSE,"GB-SR_B";#N/A,#N/A,FALSE,"GB-KS";#N/A,#N/A,FALSE,"Kammerer";#N/A,#N/A,FALSE,"Kienzle"}</definedName>
    <definedName name="wrn.AG._.Kosten." localSheetId="5" hidden="1">{#N/A,#N/A,FALSE,"AG";#N/A,#N/A,FALSE,"GB-I";#N/A,#N/A,FALSE,"GB--SR_K";#N/A,#N/A,FALSE,"GB-SR_B";#N/A,#N/A,FALSE,"GB-KS";#N/A,#N/A,FALSE,"Kammerer";#N/A,#N/A,FALSE,"Kienzle"}</definedName>
    <definedName name="wrn.AG._.Kosten." localSheetId="8" hidden="1">{#N/A,#N/A,FALSE,"AG";#N/A,#N/A,FALSE,"GB-I";#N/A,#N/A,FALSE,"GB--SR_K";#N/A,#N/A,FALSE,"GB-SR_B";#N/A,#N/A,FALSE,"GB-KS";#N/A,#N/A,FALSE,"Kammerer";#N/A,#N/A,FALSE,"Kienzle"}</definedName>
    <definedName name="wrn.AG._.Kosten." localSheetId="3" hidden="1">{#N/A,#N/A,FALSE,"AG";#N/A,#N/A,FALSE,"GB-I";#N/A,#N/A,FALSE,"GB--SR_K";#N/A,#N/A,FALSE,"GB-SR_B";#N/A,#N/A,FALSE,"GB-KS";#N/A,#N/A,FALSE,"Kammerer";#N/A,#N/A,FALSE,"Kienzle"}</definedName>
    <definedName name="wrn.AG._.Kosten." localSheetId="2" hidden="1">{#N/A,#N/A,FALSE,"AG";#N/A,#N/A,FALSE,"GB-I";#N/A,#N/A,FALSE,"GB--SR_K";#N/A,#N/A,FALSE,"GB-SR_B";#N/A,#N/A,FALSE,"GB-KS";#N/A,#N/A,FALSE,"Kammerer";#N/A,#N/A,FALSE,"Kienzle"}</definedName>
    <definedName name="wrn.AG._.Kosten." localSheetId="1"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U._.검사성적서." localSheetId="13" hidden="1">{#N/A,#N/A,FALSE,"을지 (4)";#N/A,#N/A,FALSE,"을지 (5)";#N/A,#N/A,FALSE,"을지 (6)"}</definedName>
    <definedName name="wrn.AU._.검사성적서." localSheetId="10" hidden="1">{#N/A,#N/A,FALSE,"을지 (4)";#N/A,#N/A,FALSE,"을지 (5)";#N/A,#N/A,FALSE,"을지 (6)"}</definedName>
    <definedName name="wrn.AU._.검사성적서." localSheetId="12" hidden="1">{#N/A,#N/A,FALSE,"을지 (4)";#N/A,#N/A,FALSE,"을지 (5)";#N/A,#N/A,FALSE,"을지 (6)"}</definedName>
    <definedName name="wrn.AU._.검사성적서." localSheetId="15" hidden="1">{#N/A,#N/A,FALSE,"을지 (4)";#N/A,#N/A,FALSE,"을지 (5)";#N/A,#N/A,FALSE,"을지 (6)"}</definedName>
    <definedName name="wrn.AU._.검사성적서." localSheetId="11" hidden="1">{#N/A,#N/A,FALSE,"을지 (4)";#N/A,#N/A,FALSE,"을지 (5)";#N/A,#N/A,FALSE,"을지 (6)"}</definedName>
    <definedName name="wrn.AU._.검사성적서." localSheetId="14" hidden="1">{#N/A,#N/A,FALSE,"을지 (4)";#N/A,#N/A,FALSE,"을지 (5)";#N/A,#N/A,FALSE,"을지 (6)"}</definedName>
    <definedName name="wrn.AU._.검사성적서." localSheetId="7" hidden="1">{#N/A,#N/A,FALSE,"을지 (4)";#N/A,#N/A,FALSE,"을지 (5)";#N/A,#N/A,FALSE,"을지 (6)"}</definedName>
    <definedName name="wrn.AU._.검사성적서." localSheetId="4" hidden="1">{#N/A,#N/A,FALSE,"을지 (4)";#N/A,#N/A,FALSE,"을지 (5)";#N/A,#N/A,FALSE,"을지 (6)"}</definedName>
    <definedName name="wrn.AU._.검사성적서." localSheetId="6" hidden="1">{#N/A,#N/A,FALSE,"을지 (4)";#N/A,#N/A,FALSE,"을지 (5)";#N/A,#N/A,FALSE,"을지 (6)"}</definedName>
    <definedName name="wrn.AU._.검사성적서." localSheetId="9" hidden="1">{#N/A,#N/A,FALSE,"을지 (4)";#N/A,#N/A,FALSE,"을지 (5)";#N/A,#N/A,FALSE,"을지 (6)"}</definedName>
    <definedName name="wrn.AU._.검사성적서." localSheetId="5" hidden="1">{#N/A,#N/A,FALSE,"을지 (4)";#N/A,#N/A,FALSE,"을지 (5)";#N/A,#N/A,FALSE,"을지 (6)"}</definedName>
    <definedName name="wrn.AU._.검사성적서." localSheetId="8" hidden="1">{#N/A,#N/A,FALSE,"을지 (4)";#N/A,#N/A,FALSE,"을지 (5)";#N/A,#N/A,FALSE,"을지 (6)"}</definedName>
    <definedName name="wrn.AU._.검사성적서." localSheetId="3" hidden="1">{#N/A,#N/A,FALSE,"을지 (4)";#N/A,#N/A,FALSE,"을지 (5)";#N/A,#N/A,FALSE,"을지 (6)"}</definedName>
    <definedName name="wrn.AU._.검사성적서." localSheetId="2" hidden="1">{#N/A,#N/A,FALSE,"을지 (4)";#N/A,#N/A,FALSE,"을지 (5)";#N/A,#N/A,FALSE,"을지 (6)"}</definedName>
    <definedName name="wrn.AU._.검사성적서." localSheetId="1" hidden="1">{#N/A,#N/A,FALSE,"을지 (4)";#N/A,#N/A,FALSE,"을지 (5)";#N/A,#N/A,FALSE,"을지 (6)"}</definedName>
    <definedName name="wrn.AU._.검사성적서." hidden="1">{#N/A,#N/A,FALSE,"을지 (4)";#N/A,#N/A,FALSE,"을지 (5)";#N/A,#N/A,FALSE,"을지 (6)"}</definedName>
    <definedName name="wrn.AU._.초도품._.보증서." localSheetId="13" hidden="1">{#N/A,#N/A,FALSE,"초도품";#N/A,#N/A,FALSE,"초도품 (2)";#N/A,#N/A,FALSE,"초도품 (3)";#N/A,#N/A,FALSE,"초도품 (4)";#N/A,#N/A,FALSE,"초도품 (5)";#N/A,#N/A,FALSE,"초도품 (6)"}</definedName>
    <definedName name="wrn.AU._.초도품._.보증서." localSheetId="10" hidden="1">{#N/A,#N/A,FALSE,"초도품";#N/A,#N/A,FALSE,"초도품 (2)";#N/A,#N/A,FALSE,"초도품 (3)";#N/A,#N/A,FALSE,"초도품 (4)";#N/A,#N/A,FALSE,"초도품 (5)";#N/A,#N/A,FALSE,"초도품 (6)"}</definedName>
    <definedName name="wrn.AU._.초도품._.보증서." localSheetId="12" hidden="1">{#N/A,#N/A,FALSE,"초도품";#N/A,#N/A,FALSE,"초도품 (2)";#N/A,#N/A,FALSE,"초도품 (3)";#N/A,#N/A,FALSE,"초도품 (4)";#N/A,#N/A,FALSE,"초도품 (5)";#N/A,#N/A,FALSE,"초도품 (6)"}</definedName>
    <definedName name="wrn.AU._.초도품._.보증서." localSheetId="15" hidden="1">{#N/A,#N/A,FALSE,"초도품";#N/A,#N/A,FALSE,"초도품 (2)";#N/A,#N/A,FALSE,"초도품 (3)";#N/A,#N/A,FALSE,"초도품 (4)";#N/A,#N/A,FALSE,"초도품 (5)";#N/A,#N/A,FALSE,"초도품 (6)"}</definedName>
    <definedName name="wrn.AU._.초도품._.보증서." localSheetId="11" hidden="1">{#N/A,#N/A,FALSE,"초도품";#N/A,#N/A,FALSE,"초도품 (2)";#N/A,#N/A,FALSE,"초도품 (3)";#N/A,#N/A,FALSE,"초도품 (4)";#N/A,#N/A,FALSE,"초도품 (5)";#N/A,#N/A,FALSE,"초도품 (6)"}</definedName>
    <definedName name="wrn.AU._.초도품._.보증서." localSheetId="14" hidden="1">{#N/A,#N/A,FALSE,"초도품";#N/A,#N/A,FALSE,"초도품 (2)";#N/A,#N/A,FALSE,"초도품 (3)";#N/A,#N/A,FALSE,"초도품 (4)";#N/A,#N/A,FALSE,"초도품 (5)";#N/A,#N/A,FALSE,"초도품 (6)"}</definedName>
    <definedName name="wrn.AU._.초도품._.보증서." localSheetId="7" hidden="1">{#N/A,#N/A,FALSE,"초도품";#N/A,#N/A,FALSE,"초도품 (2)";#N/A,#N/A,FALSE,"초도품 (3)";#N/A,#N/A,FALSE,"초도품 (4)";#N/A,#N/A,FALSE,"초도품 (5)";#N/A,#N/A,FALSE,"초도품 (6)"}</definedName>
    <definedName name="wrn.AU._.초도품._.보증서." localSheetId="4" hidden="1">{#N/A,#N/A,FALSE,"초도품";#N/A,#N/A,FALSE,"초도품 (2)";#N/A,#N/A,FALSE,"초도품 (3)";#N/A,#N/A,FALSE,"초도품 (4)";#N/A,#N/A,FALSE,"초도품 (5)";#N/A,#N/A,FALSE,"초도품 (6)"}</definedName>
    <definedName name="wrn.AU._.초도품._.보증서." localSheetId="6" hidden="1">{#N/A,#N/A,FALSE,"초도품";#N/A,#N/A,FALSE,"초도품 (2)";#N/A,#N/A,FALSE,"초도품 (3)";#N/A,#N/A,FALSE,"초도품 (4)";#N/A,#N/A,FALSE,"초도품 (5)";#N/A,#N/A,FALSE,"초도품 (6)"}</definedName>
    <definedName name="wrn.AU._.초도품._.보증서." localSheetId="9" hidden="1">{#N/A,#N/A,FALSE,"초도품";#N/A,#N/A,FALSE,"초도품 (2)";#N/A,#N/A,FALSE,"초도품 (3)";#N/A,#N/A,FALSE,"초도품 (4)";#N/A,#N/A,FALSE,"초도품 (5)";#N/A,#N/A,FALSE,"초도품 (6)"}</definedName>
    <definedName name="wrn.AU._.초도품._.보증서." localSheetId="5" hidden="1">{#N/A,#N/A,FALSE,"초도품";#N/A,#N/A,FALSE,"초도품 (2)";#N/A,#N/A,FALSE,"초도품 (3)";#N/A,#N/A,FALSE,"초도품 (4)";#N/A,#N/A,FALSE,"초도품 (5)";#N/A,#N/A,FALSE,"초도품 (6)"}</definedName>
    <definedName name="wrn.AU._.초도품._.보증서." localSheetId="8" hidden="1">{#N/A,#N/A,FALSE,"초도품";#N/A,#N/A,FALSE,"초도품 (2)";#N/A,#N/A,FALSE,"초도품 (3)";#N/A,#N/A,FALSE,"초도품 (4)";#N/A,#N/A,FALSE,"초도품 (5)";#N/A,#N/A,FALSE,"초도품 (6)"}</definedName>
    <definedName name="wrn.AU._.초도품._.보증서." localSheetId="3"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localSheetId="1"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BM." localSheetId="13" hidden="1">{#N/A,#N/A,FALSE,"CCTV"}</definedName>
    <definedName name="wrn.BM." localSheetId="10" hidden="1">{#N/A,#N/A,FALSE,"CCTV"}</definedName>
    <definedName name="wrn.BM." localSheetId="12" hidden="1">{#N/A,#N/A,FALSE,"CCTV"}</definedName>
    <definedName name="wrn.BM." localSheetId="15" hidden="1">{#N/A,#N/A,FALSE,"CCTV"}</definedName>
    <definedName name="wrn.BM." localSheetId="11" hidden="1">{#N/A,#N/A,FALSE,"CCTV"}</definedName>
    <definedName name="wrn.BM." localSheetId="14" hidden="1">{#N/A,#N/A,FALSE,"CCTV"}</definedName>
    <definedName name="wrn.BM." localSheetId="7" hidden="1">{#N/A,#N/A,FALSE,"CCTV"}</definedName>
    <definedName name="wrn.BM." localSheetId="4" hidden="1">{#N/A,#N/A,FALSE,"CCTV"}</definedName>
    <definedName name="wrn.BM." localSheetId="6" hidden="1">{#N/A,#N/A,FALSE,"CCTV"}</definedName>
    <definedName name="wrn.BM." localSheetId="9" hidden="1">{#N/A,#N/A,FALSE,"CCTV"}</definedName>
    <definedName name="wrn.BM." localSheetId="5" hidden="1">{#N/A,#N/A,FALSE,"CCTV"}</definedName>
    <definedName name="wrn.BM." localSheetId="8" hidden="1">{#N/A,#N/A,FALSE,"CCTV"}</definedName>
    <definedName name="wrn.BM." localSheetId="3" hidden="1">{#N/A,#N/A,FALSE,"CCTV"}</definedName>
    <definedName name="wrn.BM." localSheetId="2" hidden="1">{#N/A,#N/A,FALSE,"CCTV"}</definedName>
    <definedName name="wrn.BM." localSheetId="1" hidden="1">{#N/A,#N/A,FALSE,"CCTV"}</definedName>
    <definedName name="wrn.BM." hidden="1">{#N/A,#N/A,FALSE,"CCTV"}</definedName>
    <definedName name="wrn.chi._.tiÆt." localSheetId="13" hidden="1">{#N/A,#N/A,FALSE,"Chi tiÆt"}</definedName>
    <definedName name="wrn.chi._.tiÆt." localSheetId="10" hidden="1">{#N/A,#N/A,FALSE,"Chi tiÆt"}</definedName>
    <definedName name="wrn.chi._.tiÆt." localSheetId="12" hidden="1">{#N/A,#N/A,FALSE,"Chi tiÆt"}</definedName>
    <definedName name="wrn.chi._.tiÆt." localSheetId="15" hidden="1">{#N/A,#N/A,FALSE,"Chi tiÆt"}</definedName>
    <definedName name="wrn.chi._.tiÆt." localSheetId="11" hidden="1">{#N/A,#N/A,FALSE,"Chi tiÆt"}</definedName>
    <definedName name="wrn.chi._.tiÆt." localSheetId="14" hidden="1">{#N/A,#N/A,FALSE,"Chi tiÆt"}</definedName>
    <definedName name="wrn.chi._.tiÆt." localSheetId="7" hidden="1">{#N/A,#N/A,FALSE,"Chi tiÆt"}</definedName>
    <definedName name="wrn.chi._.tiÆt." localSheetId="4" hidden="1">{#N/A,#N/A,FALSE,"Chi tiÆt"}</definedName>
    <definedName name="wrn.chi._.tiÆt." localSheetId="6" hidden="1">{#N/A,#N/A,FALSE,"Chi tiÆt"}</definedName>
    <definedName name="wrn.chi._.tiÆt." localSheetId="9" hidden="1">{#N/A,#N/A,FALSE,"Chi tiÆt"}</definedName>
    <definedName name="wrn.chi._.tiÆt." localSheetId="5" hidden="1">{#N/A,#N/A,FALSE,"Chi tiÆt"}</definedName>
    <definedName name="wrn.chi._.tiÆt." localSheetId="8" hidden="1">{#N/A,#N/A,FALSE,"Chi tiÆt"}</definedName>
    <definedName name="wrn.chi._.tiÆt." localSheetId="0" hidden="1">{#N/A,#N/A,FALSE,"Chi tiÆt"}</definedName>
    <definedName name="wrn.chi._.tiÆt." localSheetId="3" hidden="1">{#N/A,#N/A,FALSE,"Chi tiÆt"}</definedName>
    <definedName name="wrn.chi._.tiÆt." localSheetId="2" hidden="1">{#N/A,#N/A,FALSE,"Chi tiÆt"}</definedName>
    <definedName name="wrn.chi._.tiÆt." localSheetId="1" hidden="1">{#N/A,#N/A,FALSE,"Chi tiÆt"}</definedName>
    <definedName name="wrn.chi._.tiÆt." hidden="1">{#N/A,#N/A,FALSE,"Chi tiÆt"}</definedName>
    <definedName name="wrn.cong." localSheetId="13" hidden="1">{#N/A,#N/A,FALSE,"Sheet1"}</definedName>
    <definedName name="wrn.cong." localSheetId="10" hidden="1">{#N/A,#N/A,FALSE,"Sheet1"}</definedName>
    <definedName name="wrn.cong." localSheetId="12" hidden="1">{#N/A,#N/A,FALSE,"Sheet1"}</definedName>
    <definedName name="wrn.cong." localSheetId="15" hidden="1">{#N/A,#N/A,FALSE,"Sheet1"}</definedName>
    <definedName name="wrn.cong." localSheetId="11" hidden="1">{#N/A,#N/A,FALSE,"Sheet1"}</definedName>
    <definedName name="wrn.cong." localSheetId="14" hidden="1">{#N/A,#N/A,FALSE,"Sheet1"}</definedName>
    <definedName name="wrn.cong." localSheetId="7" hidden="1">{#N/A,#N/A,FALSE,"Sheet1"}</definedName>
    <definedName name="wrn.cong." localSheetId="4" hidden="1">{#N/A,#N/A,FALSE,"Sheet1"}</definedName>
    <definedName name="wrn.cong." localSheetId="6" hidden="1">{#N/A,#N/A,FALSE,"Sheet1"}</definedName>
    <definedName name="wrn.cong." localSheetId="9" hidden="1">{#N/A,#N/A,FALSE,"Sheet1"}</definedName>
    <definedName name="wrn.cong." localSheetId="5" hidden="1">{#N/A,#N/A,FALSE,"Sheet1"}</definedName>
    <definedName name="wrn.cong." localSheetId="8" hidden="1">{#N/A,#N/A,FALSE,"Sheet1"}</definedName>
    <definedName name="wrn.cong." localSheetId="0" hidden="1">{#N/A,#N/A,FALSE,"Sheet1"}</definedName>
    <definedName name="wrn.cong." localSheetId="3" hidden="1">{#N/A,#N/A,FALSE,"Sheet1"}</definedName>
    <definedName name="wrn.cong." localSheetId="2" hidden="1">{#N/A,#N/A,FALSE,"Sheet1"}</definedName>
    <definedName name="wrn.cong." localSheetId="1" hidden="1">{#N/A,#N/A,FALSE,"Sheet1"}</definedName>
    <definedName name="wrn.cong." hidden="1">{#N/A,#N/A,FALSE,"Sheet1"}</definedName>
    <definedName name="wrn.DDD."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localSheetId="13" hidden="1">{#N/A,#N/A,FALSE,"Status";#N/A,#N/A,FALSE,"Deckblatt 1";#N/A,#N/A,FALSE,"Deckblatt2"}</definedName>
    <definedName name="wrn.Deckblatt." localSheetId="10" hidden="1">{#N/A,#N/A,FALSE,"Status";#N/A,#N/A,FALSE,"Deckblatt 1";#N/A,#N/A,FALSE,"Deckblatt2"}</definedName>
    <definedName name="wrn.Deckblatt." localSheetId="12" hidden="1">{#N/A,#N/A,FALSE,"Status";#N/A,#N/A,FALSE,"Deckblatt 1";#N/A,#N/A,FALSE,"Deckblatt2"}</definedName>
    <definedName name="wrn.Deckblatt." localSheetId="15" hidden="1">{#N/A,#N/A,FALSE,"Status";#N/A,#N/A,FALSE,"Deckblatt 1";#N/A,#N/A,FALSE,"Deckblatt2"}</definedName>
    <definedName name="wrn.Deckblatt." localSheetId="11" hidden="1">{#N/A,#N/A,FALSE,"Status";#N/A,#N/A,FALSE,"Deckblatt 1";#N/A,#N/A,FALSE,"Deckblatt2"}</definedName>
    <definedName name="wrn.Deckblatt." localSheetId="14" hidden="1">{#N/A,#N/A,FALSE,"Status";#N/A,#N/A,FALSE,"Deckblatt 1";#N/A,#N/A,FALSE,"Deckblatt2"}</definedName>
    <definedName name="wrn.Deckblatt." localSheetId="7" hidden="1">{#N/A,#N/A,FALSE,"Status";#N/A,#N/A,FALSE,"Deckblatt 1";#N/A,#N/A,FALSE,"Deckblatt2"}</definedName>
    <definedName name="wrn.Deckblatt." localSheetId="4" hidden="1">{#N/A,#N/A,FALSE,"Status";#N/A,#N/A,FALSE,"Deckblatt 1";#N/A,#N/A,FALSE,"Deckblatt2"}</definedName>
    <definedName name="wrn.Deckblatt." localSheetId="6" hidden="1">{#N/A,#N/A,FALSE,"Status";#N/A,#N/A,FALSE,"Deckblatt 1";#N/A,#N/A,FALSE,"Deckblatt2"}</definedName>
    <definedName name="wrn.Deckblatt." localSheetId="9" hidden="1">{#N/A,#N/A,FALSE,"Status";#N/A,#N/A,FALSE,"Deckblatt 1";#N/A,#N/A,FALSE,"Deckblatt2"}</definedName>
    <definedName name="wrn.Deckblatt." localSheetId="5" hidden="1">{#N/A,#N/A,FALSE,"Status";#N/A,#N/A,FALSE,"Deckblatt 1";#N/A,#N/A,FALSE,"Deckblatt2"}</definedName>
    <definedName name="wrn.Deckblatt." localSheetId="8" hidden="1">{#N/A,#N/A,FALSE,"Status";#N/A,#N/A,FALSE,"Deckblatt 1";#N/A,#N/A,FALSE,"Deckblatt2"}</definedName>
    <definedName name="wrn.Deckblatt." localSheetId="3" hidden="1">{#N/A,#N/A,FALSE,"Status";#N/A,#N/A,FALSE,"Deckblatt 1";#N/A,#N/A,FALSE,"Deckblatt2"}</definedName>
    <definedName name="wrn.Deckblatt." localSheetId="2" hidden="1">{#N/A,#N/A,FALSE,"Status";#N/A,#N/A,FALSE,"Deckblatt 1";#N/A,#N/A,FALSE,"Deckblatt2"}</definedName>
    <definedName name="wrn.Deckblatt." localSheetId="1" hidden="1">{#N/A,#N/A,FALSE,"Status";#N/A,#N/A,FALSE,"Deckblatt 1";#N/A,#N/A,FALSE,"Deckblatt2"}</definedName>
    <definedName name="wrn.Deckblatt." hidden="1">{#N/A,#N/A,FALSE,"Status";#N/A,#N/A,FALSE,"Deckblatt 1";#N/A,#N/A,FALSE,"Deckblatt2"}</definedName>
    <definedName name="wrn.EM." localSheetId="13" hidden="1">{#N/A,#N/A,FALSE,"전제";#N/A,#N/A,FALSE,"표지";#N/A,#N/A,FALSE,"6D16";#N/A,#N/A,FALSE,"6D22";#N/A,#N/A,FALSE,"6D22-T";#N/A,#N/A,FALSE,"Q-DEG";#N/A,#N/A,FALSE,"총손";#N/A,#N/A,FALSE,"대당";#N/A,#N/A,FALSE,"가공비"}</definedName>
    <definedName name="wrn.EM." localSheetId="10" hidden="1">{#N/A,#N/A,FALSE,"전제";#N/A,#N/A,FALSE,"표지";#N/A,#N/A,FALSE,"6D16";#N/A,#N/A,FALSE,"6D22";#N/A,#N/A,FALSE,"6D22-T";#N/A,#N/A,FALSE,"Q-DEG";#N/A,#N/A,FALSE,"총손";#N/A,#N/A,FALSE,"대당";#N/A,#N/A,FALSE,"가공비"}</definedName>
    <definedName name="wrn.EM." localSheetId="12" hidden="1">{#N/A,#N/A,FALSE,"전제";#N/A,#N/A,FALSE,"표지";#N/A,#N/A,FALSE,"6D16";#N/A,#N/A,FALSE,"6D22";#N/A,#N/A,FALSE,"6D22-T";#N/A,#N/A,FALSE,"Q-DEG";#N/A,#N/A,FALSE,"총손";#N/A,#N/A,FALSE,"대당";#N/A,#N/A,FALSE,"가공비"}</definedName>
    <definedName name="wrn.EM." localSheetId="15" hidden="1">{#N/A,#N/A,FALSE,"전제";#N/A,#N/A,FALSE,"표지";#N/A,#N/A,FALSE,"6D16";#N/A,#N/A,FALSE,"6D22";#N/A,#N/A,FALSE,"6D22-T";#N/A,#N/A,FALSE,"Q-DEG";#N/A,#N/A,FALSE,"총손";#N/A,#N/A,FALSE,"대당";#N/A,#N/A,FALSE,"가공비"}</definedName>
    <definedName name="wrn.EM." localSheetId="11" hidden="1">{#N/A,#N/A,FALSE,"전제";#N/A,#N/A,FALSE,"표지";#N/A,#N/A,FALSE,"6D16";#N/A,#N/A,FALSE,"6D22";#N/A,#N/A,FALSE,"6D22-T";#N/A,#N/A,FALSE,"Q-DEG";#N/A,#N/A,FALSE,"총손";#N/A,#N/A,FALSE,"대당";#N/A,#N/A,FALSE,"가공비"}</definedName>
    <definedName name="wrn.EM." localSheetId="14" hidden="1">{#N/A,#N/A,FALSE,"전제";#N/A,#N/A,FALSE,"표지";#N/A,#N/A,FALSE,"6D16";#N/A,#N/A,FALSE,"6D22";#N/A,#N/A,FALSE,"6D22-T";#N/A,#N/A,FALSE,"Q-DEG";#N/A,#N/A,FALSE,"총손";#N/A,#N/A,FALSE,"대당";#N/A,#N/A,FALSE,"가공비"}</definedName>
    <definedName name="wrn.EM." localSheetId="7" hidden="1">{#N/A,#N/A,FALSE,"전제";#N/A,#N/A,FALSE,"표지";#N/A,#N/A,FALSE,"6D16";#N/A,#N/A,FALSE,"6D22";#N/A,#N/A,FALSE,"6D22-T";#N/A,#N/A,FALSE,"Q-DEG";#N/A,#N/A,FALSE,"총손";#N/A,#N/A,FALSE,"대당";#N/A,#N/A,FALSE,"가공비"}</definedName>
    <definedName name="wrn.EM." localSheetId="4" hidden="1">{#N/A,#N/A,FALSE,"전제";#N/A,#N/A,FALSE,"표지";#N/A,#N/A,FALSE,"6D16";#N/A,#N/A,FALSE,"6D22";#N/A,#N/A,FALSE,"6D22-T";#N/A,#N/A,FALSE,"Q-DEG";#N/A,#N/A,FALSE,"총손";#N/A,#N/A,FALSE,"대당";#N/A,#N/A,FALSE,"가공비"}</definedName>
    <definedName name="wrn.EM." localSheetId="6" hidden="1">{#N/A,#N/A,FALSE,"전제";#N/A,#N/A,FALSE,"표지";#N/A,#N/A,FALSE,"6D16";#N/A,#N/A,FALSE,"6D22";#N/A,#N/A,FALSE,"6D22-T";#N/A,#N/A,FALSE,"Q-DEG";#N/A,#N/A,FALSE,"총손";#N/A,#N/A,FALSE,"대당";#N/A,#N/A,FALSE,"가공비"}</definedName>
    <definedName name="wrn.EM." localSheetId="9" hidden="1">{#N/A,#N/A,FALSE,"전제";#N/A,#N/A,FALSE,"표지";#N/A,#N/A,FALSE,"6D16";#N/A,#N/A,FALSE,"6D22";#N/A,#N/A,FALSE,"6D22-T";#N/A,#N/A,FALSE,"Q-DEG";#N/A,#N/A,FALSE,"총손";#N/A,#N/A,FALSE,"대당";#N/A,#N/A,FALSE,"가공비"}</definedName>
    <definedName name="wrn.EM." localSheetId="5" hidden="1">{#N/A,#N/A,FALSE,"전제";#N/A,#N/A,FALSE,"표지";#N/A,#N/A,FALSE,"6D16";#N/A,#N/A,FALSE,"6D22";#N/A,#N/A,FALSE,"6D22-T";#N/A,#N/A,FALSE,"Q-DEG";#N/A,#N/A,FALSE,"총손";#N/A,#N/A,FALSE,"대당";#N/A,#N/A,FALSE,"가공비"}</definedName>
    <definedName name="wrn.EM." localSheetId="8" hidden="1">{#N/A,#N/A,FALSE,"전제";#N/A,#N/A,FALSE,"표지";#N/A,#N/A,FALSE,"6D16";#N/A,#N/A,FALSE,"6D22";#N/A,#N/A,FALSE,"6D22-T";#N/A,#N/A,FALSE,"Q-DEG";#N/A,#N/A,FALSE,"총손";#N/A,#N/A,FALSE,"대당";#N/A,#N/A,FALSE,"가공비"}</definedName>
    <definedName name="wrn.EM." localSheetId="3"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ggausdr." localSheetId="1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1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1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15"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1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14"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7"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4"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6"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9"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5"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8"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IM2." localSheetId="1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1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1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1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1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1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7"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6"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9"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8"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13" hidden="1">{#N/A,#N/A,FALSE,"AG";#N/A,#N/A,FALSE,"UB-I";#N/A,#N/A,FALSE,"UB--SR_K";#N/A,#N/A,FALSE,"UB-SR_B";#N/A,#N/A,FALSE,"UB-KS";#N/A,#N/A,FALSE,"Kienzle"}</definedName>
    <definedName name="wrn.KosAG." localSheetId="10" hidden="1">{#N/A,#N/A,FALSE,"AG";#N/A,#N/A,FALSE,"UB-I";#N/A,#N/A,FALSE,"UB--SR_K";#N/A,#N/A,FALSE,"UB-SR_B";#N/A,#N/A,FALSE,"UB-KS";#N/A,#N/A,FALSE,"Kienzle"}</definedName>
    <definedName name="wrn.KosAG." localSheetId="12" hidden="1">{#N/A,#N/A,FALSE,"AG";#N/A,#N/A,FALSE,"UB-I";#N/A,#N/A,FALSE,"UB--SR_K";#N/A,#N/A,FALSE,"UB-SR_B";#N/A,#N/A,FALSE,"UB-KS";#N/A,#N/A,FALSE,"Kienzle"}</definedName>
    <definedName name="wrn.KosAG." localSheetId="15" hidden="1">{#N/A,#N/A,FALSE,"AG";#N/A,#N/A,FALSE,"UB-I";#N/A,#N/A,FALSE,"UB--SR_K";#N/A,#N/A,FALSE,"UB-SR_B";#N/A,#N/A,FALSE,"UB-KS";#N/A,#N/A,FALSE,"Kienzle"}</definedName>
    <definedName name="wrn.KosAG." localSheetId="11" hidden="1">{#N/A,#N/A,FALSE,"AG";#N/A,#N/A,FALSE,"UB-I";#N/A,#N/A,FALSE,"UB--SR_K";#N/A,#N/A,FALSE,"UB-SR_B";#N/A,#N/A,FALSE,"UB-KS";#N/A,#N/A,FALSE,"Kienzle"}</definedName>
    <definedName name="wrn.KosAG." localSheetId="14" hidden="1">{#N/A,#N/A,FALSE,"AG";#N/A,#N/A,FALSE,"UB-I";#N/A,#N/A,FALSE,"UB--SR_K";#N/A,#N/A,FALSE,"UB-SR_B";#N/A,#N/A,FALSE,"UB-KS";#N/A,#N/A,FALSE,"Kienzle"}</definedName>
    <definedName name="wrn.KosAG." localSheetId="7" hidden="1">{#N/A,#N/A,FALSE,"AG";#N/A,#N/A,FALSE,"UB-I";#N/A,#N/A,FALSE,"UB--SR_K";#N/A,#N/A,FALSE,"UB-SR_B";#N/A,#N/A,FALSE,"UB-KS";#N/A,#N/A,FALSE,"Kienzle"}</definedName>
    <definedName name="wrn.KosAG." localSheetId="4" hidden="1">{#N/A,#N/A,FALSE,"AG";#N/A,#N/A,FALSE,"UB-I";#N/A,#N/A,FALSE,"UB--SR_K";#N/A,#N/A,FALSE,"UB-SR_B";#N/A,#N/A,FALSE,"UB-KS";#N/A,#N/A,FALSE,"Kienzle"}</definedName>
    <definedName name="wrn.KosAG." localSheetId="6" hidden="1">{#N/A,#N/A,FALSE,"AG";#N/A,#N/A,FALSE,"UB-I";#N/A,#N/A,FALSE,"UB--SR_K";#N/A,#N/A,FALSE,"UB-SR_B";#N/A,#N/A,FALSE,"UB-KS";#N/A,#N/A,FALSE,"Kienzle"}</definedName>
    <definedName name="wrn.KosAG." localSheetId="9" hidden="1">{#N/A,#N/A,FALSE,"AG";#N/A,#N/A,FALSE,"UB-I";#N/A,#N/A,FALSE,"UB--SR_K";#N/A,#N/A,FALSE,"UB-SR_B";#N/A,#N/A,FALSE,"UB-KS";#N/A,#N/A,FALSE,"Kienzle"}</definedName>
    <definedName name="wrn.KosAG." localSheetId="5" hidden="1">{#N/A,#N/A,FALSE,"AG";#N/A,#N/A,FALSE,"UB-I";#N/A,#N/A,FALSE,"UB--SR_K";#N/A,#N/A,FALSE,"UB-SR_B";#N/A,#N/A,FALSE,"UB-KS";#N/A,#N/A,FALSE,"Kienzle"}</definedName>
    <definedName name="wrn.KosAG." localSheetId="8" hidden="1">{#N/A,#N/A,FALSE,"AG";#N/A,#N/A,FALSE,"UB-I";#N/A,#N/A,FALSE,"UB--SR_K";#N/A,#N/A,FALSE,"UB-SR_B";#N/A,#N/A,FALSE,"UB-KS";#N/A,#N/A,FALSE,"Kienzle"}</definedName>
    <definedName name="wrn.KosAG." localSheetId="3" hidden="1">{#N/A,#N/A,FALSE,"AG";#N/A,#N/A,FALSE,"UB-I";#N/A,#N/A,FALSE,"UB--SR_K";#N/A,#N/A,FALSE,"UB-SR_B";#N/A,#N/A,FALSE,"UB-KS";#N/A,#N/A,FALSE,"Kienzle"}</definedName>
    <definedName name="wrn.KosAG." localSheetId="2" hidden="1">{#N/A,#N/A,FALSE,"AG";#N/A,#N/A,FALSE,"UB-I";#N/A,#N/A,FALSE,"UB--SR_K";#N/A,#N/A,FALSE,"UB-SR_B";#N/A,#N/A,FALSE,"UB-KS";#N/A,#N/A,FALSE,"Kienzle"}</definedName>
    <definedName name="wrn.KosAG." localSheetId="1" hidden="1">{#N/A,#N/A,FALSE,"AG";#N/A,#N/A,FALSE,"UB-I";#N/A,#N/A,FALSE,"UB--SR_K";#N/A,#N/A,FALSE,"UB-SR_B";#N/A,#N/A,FALSE,"UB-KS";#N/A,#N/A,FALSE,"Kienzle"}</definedName>
    <definedName name="wrn.KosAG." hidden="1">{#N/A,#N/A,FALSE,"AG";#N/A,#N/A,FALSE,"UB-I";#N/A,#N/A,FALSE,"UB--SR_K";#N/A,#N/A,FALSE,"UB-SR_B";#N/A,#N/A,FALSE,"UB-KS";#N/A,#N/A,FALSE,"Kienzle"}</definedName>
    <definedName name="wrn.Kosten." localSheetId="13" hidden="1">{#N/A,#N/A,FALSE,"Australien";#N/A,#N/A,FALSE,"Birmingham";#N/A,#N/A,FALSE,"Brasilien";#N/A,#N/A,FALSE,"Prag";#N/A,#N/A,FALSE,"Spanien";#N/A,#N/A,FALSE,"Malaysia ( Com)";#N/A,#N/A,FALSE,"Malaysia (Instr)"}</definedName>
    <definedName name="wrn.Kosten." localSheetId="10" hidden="1">{#N/A,#N/A,FALSE,"Australien";#N/A,#N/A,FALSE,"Birmingham";#N/A,#N/A,FALSE,"Brasilien";#N/A,#N/A,FALSE,"Prag";#N/A,#N/A,FALSE,"Spanien";#N/A,#N/A,FALSE,"Malaysia ( Com)";#N/A,#N/A,FALSE,"Malaysia (Instr)"}</definedName>
    <definedName name="wrn.Kosten." localSheetId="12" hidden="1">{#N/A,#N/A,FALSE,"Australien";#N/A,#N/A,FALSE,"Birmingham";#N/A,#N/A,FALSE,"Brasilien";#N/A,#N/A,FALSE,"Prag";#N/A,#N/A,FALSE,"Spanien";#N/A,#N/A,FALSE,"Malaysia ( Com)";#N/A,#N/A,FALSE,"Malaysia (Instr)"}</definedName>
    <definedName name="wrn.Kosten." localSheetId="15" hidden="1">{#N/A,#N/A,FALSE,"Australien";#N/A,#N/A,FALSE,"Birmingham";#N/A,#N/A,FALSE,"Brasilien";#N/A,#N/A,FALSE,"Prag";#N/A,#N/A,FALSE,"Spanien";#N/A,#N/A,FALSE,"Malaysia ( Com)";#N/A,#N/A,FALSE,"Malaysia (Instr)"}</definedName>
    <definedName name="wrn.Kosten." localSheetId="11" hidden="1">{#N/A,#N/A,FALSE,"Australien";#N/A,#N/A,FALSE,"Birmingham";#N/A,#N/A,FALSE,"Brasilien";#N/A,#N/A,FALSE,"Prag";#N/A,#N/A,FALSE,"Spanien";#N/A,#N/A,FALSE,"Malaysia ( Com)";#N/A,#N/A,FALSE,"Malaysia (Instr)"}</definedName>
    <definedName name="wrn.Kosten." localSheetId="14" hidden="1">{#N/A,#N/A,FALSE,"Australien";#N/A,#N/A,FALSE,"Birmingham";#N/A,#N/A,FALSE,"Brasilien";#N/A,#N/A,FALSE,"Prag";#N/A,#N/A,FALSE,"Spanien";#N/A,#N/A,FALSE,"Malaysia ( Com)";#N/A,#N/A,FALSE,"Malaysia (Instr)"}</definedName>
    <definedName name="wrn.Kosten." localSheetId="7" hidden="1">{#N/A,#N/A,FALSE,"Australien";#N/A,#N/A,FALSE,"Birmingham";#N/A,#N/A,FALSE,"Brasilien";#N/A,#N/A,FALSE,"Prag";#N/A,#N/A,FALSE,"Spanien";#N/A,#N/A,FALSE,"Malaysia ( Com)";#N/A,#N/A,FALSE,"Malaysia (Instr)"}</definedName>
    <definedName name="wrn.Kosten." localSheetId="4" hidden="1">{#N/A,#N/A,FALSE,"Australien";#N/A,#N/A,FALSE,"Birmingham";#N/A,#N/A,FALSE,"Brasilien";#N/A,#N/A,FALSE,"Prag";#N/A,#N/A,FALSE,"Spanien";#N/A,#N/A,FALSE,"Malaysia ( Com)";#N/A,#N/A,FALSE,"Malaysia (Instr)"}</definedName>
    <definedName name="wrn.Kosten." localSheetId="6" hidden="1">{#N/A,#N/A,FALSE,"Australien";#N/A,#N/A,FALSE,"Birmingham";#N/A,#N/A,FALSE,"Brasilien";#N/A,#N/A,FALSE,"Prag";#N/A,#N/A,FALSE,"Spanien";#N/A,#N/A,FALSE,"Malaysia ( Com)";#N/A,#N/A,FALSE,"Malaysia (Instr)"}</definedName>
    <definedName name="wrn.Kosten." localSheetId="9" hidden="1">{#N/A,#N/A,FALSE,"Australien";#N/A,#N/A,FALSE,"Birmingham";#N/A,#N/A,FALSE,"Brasilien";#N/A,#N/A,FALSE,"Prag";#N/A,#N/A,FALSE,"Spanien";#N/A,#N/A,FALSE,"Malaysia ( Com)";#N/A,#N/A,FALSE,"Malaysia (Instr)"}</definedName>
    <definedName name="wrn.Kosten." localSheetId="5" hidden="1">{#N/A,#N/A,FALSE,"Australien";#N/A,#N/A,FALSE,"Birmingham";#N/A,#N/A,FALSE,"Brasilien";#N/A,#N/A,FALSE,"Prag";#N/A,#N/A,FALSE,"Spanien";#N/A,#N/A,FALSE,"Malaysia ( Com)";#N/A,#N/A,FALSE,"Malaysia (Instr)"}</definedName>
    <definedName name="wrn.Kosten." localSheetId="8" hidden="1">{#N/A,#N/A,FALSE,"Australien";#N/A,#N/A,FALSE,"Birmingham";#N/A,#N/A,FALSE,"Brasilien";#N/A,#N/A,FALSE,"Prag";#N/A,#N/A,FALSE,"Spanien";#N/A,#N/A,FALSE,"Malaysia ( Com)";#N/A,#N/A,FALSE,"Malaysia (Instr)"}</definedName>
    <definedName name="wrn.Kosten." localSheetId="3" hidden="1">{#N/A,#N/A,FALSE,"Australien";#N/A,#N/A,FALSE,"Birmingham";#N/A,#N/A,FALSE,"Brasilien";#N/A,#N/A,FALSE,"Prag";#N/A,#N/A,FALSE,"Spanien";#N/A,#N/A,FALSE,"Malaysia ( Com)";#N/A,#N/A,FALSE,"Malaysia (Instr)"}</definedName>
    <definedName name="wrn.Kosten." localSheetId="2" hidden="1">{#N/A,#N/A,FALSE,"Australien";#N/A,#N/A,FALSE,"Birmingham";#N/A,#N/A,FALSE,"Brasilien";#N/A,#N/A,FALSE,"Prag";#N/A,#N/A,FALSE,"Spanien";#N/A,#N/A,FALSE,"Malaysia ( Com)";#N/A,#N/A,FALSE,"Malaysia (Instr)"}</definedName>
    <definedName name="wrn.Kosten." localSheetId="1"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PRETENSIONER._.COMPARISON." localSheetId="13" hidden="1">{#N/A,#N/A,FALSE,"PT비교DATA"}</definedName>
    <definedName name="wrn.PRETENSIONER._.COMPARISON." localSheetId="10" hidden="1">{#N/A,#N/A,FALSE,"PT비교DATA"}</definedName>
    <definedName name="wrn.PRETENSIONER._.COMPARISON." localSheetId="12" hidden="1">{#N/A,#N/A,FALSE,"PT비교DATA"}</definedName>
    <definedName name="wrn.PRETENSIONER._.COMPARISON." localSheetId="15" hidden="1">{#N/A,#N/A,FALSE,"PT비교DATA"}</definedName>
    <definedName name="wrn.PRETENSIONER._.COMPARISON." localSheetId="11" hidden="1">{#N/A,#N/A,FALSE,"PT비교DATA"}</definedName>
    <definedName name="wrn.PRETENSIONER._.COMPARISON." localSheetId="14" hidden="1">{#N/A,#N/A,FALSE,"PT비교DATA"}</definedName>
    <definedName name="wrn.PRETENSIONER._.COMPARISON." localSheetId="7" hidden="1">{#N/A,#N/A,FALSE,"PT비교DATA"}</definedName>
    <definedName name="wrn.PRETENSIONER._.COMPARISON." localSheetId="4" hidden="1">{#N/A,#N/A,FALSE,"PT비교DATA"}</definedName>
    <definedName name="wrn.PRETENSIONER._.COMPARISON." localSheetId="6" hidden="1">{#N/A,#N/A,FALSE,"PT비교DATA"}</definedName>
    <definedName name="wrn.PRETENSIONER._.COMPARISON." localSheetId="9" hidden="1">{#N/A,#N/A,FALSE,"PT비교DATA"}</definedName>
    <definedName name="wrn.PRETENSIONER._.COMPARISON." localSheetId="5" hidden="1">{#N/A,#N/A,FALSE,"PT비교DATA"}</definedName>
    <definedName name="wrn.PRETENSIONER._.COMPARISON." localSheetId="8" hidden="1">{#N/A,#N/A,FALSE,"PT비교DATA"}</definedName>
    <definedName name="wrn.PRETENSIONER._.COMPARISON." localSheetId="3" hidden="1">{#N/A,#N/A,FALSE,"PT비교DATA"}</definedName>
    <definedName name="wrn.PRETENSIONER._.COMPARISON." localSheetId="2" hidden="1">{#N/A,#N/A,FALSE,"PT비교DATA"}</definedName>
    <definedName name="wrn.PRETENSIONER._.COMPARISON." localSheetId="1" hidden="1">{#N/A,#N/A,FALSE,"PT비교DATA"}</definedName>
    <definedName name="wrn.PRETENSIONER._.COMPARISON." hidden="1">{#N/A,#N/A,FALSE,"PT비교DATA"}</definedName>
    <definedName name="wrn.Report." localSheetId="13"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12" hidden="1">{"Offgrid",#N/A,FALSE,"OFFGRID";"Region",#N/A,FALSE,"REGION";"Offgrid -2",#N/A,FALSE,"OFFGRID";"WTP",#N/A,FALSE,"WTP";"WTP -2",#N/A,FALSE,"WTP";"Project",#N/A,FALSE,"PROJECT";"Summary -2",#N/A,FALSE,"SUMMARY"}</definedName>
    <definedName name="wrn.Report." localSheetId="15" hidden="1">{"Offgrid",#N/A,FALSE,"OFFGRID";"Region",#N/A,FALSE,"REGION";"Offgrid -2",#N/A,FALSE,"OFFGRID";"WTP",#N/A,FALSE,"WTP";"WTP -2",#N/A,FALSE,"WTP";"Project",#N/A,FALSE,"PROJECT";"Summary -2",#N/A,FALSE,"SUMMARY"}</definedName>
    <definedName name="wrn.Report." localSheetId="11" hidden="1">{"Offgrid",#N/A,FALSE,"OFFGRID";"Region",#N/A,FALSE,"REGION";"Offgrid -2",#N/A,FALSE,"OFFGRID";"WTP",#N/A,FALSE,"WTP";"WTP -2",#N/A,FALSE,"WTP";"Project",#N/A,FALSE,"PROJECT";"Summary -2",#N/A,FALSE,"SUMMARY"}</definedName>
    <definedName name="wrn.Report." localSheetId="14"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9"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ndrep." localSheetId="13" hidden="1">{#N/A,#N/A,FALSE,"ROW DATA"}</definedName>
    <definedName name="wrn.rndrep." localSheetId="10" hidden="1">{#N/A,#N/A,FALSE,"ROW DATA"}</definedName>
    <definedName name="wrn.rndrep." localSheetId="12" hidden="1">{#N/A,#N/A,FALSE,"ROW DATA"}</definedName>
    <definedName name="wrn.rndrep." localSheetId="15" hidden="1">{#N/A,#N/A,FALSE,"ROW DATA"}</definedName>
    <definedName name="wrn.rndrep." localSheetId="11" hidden="1">{#N/A,#N/A,FALSE,"ROW DATA"}</definedName>
    <definedName name="wrn.rndrep." localSheetId="14" hidden="1">{#N/A,#N/A,FALSE,"ROW DATA"}</definedName>
    <definedName name="wrn.rndrep." localSheetId="7" hidden="1">{#N/A,#N/A,FALSE,"ROW DATA"}</definedName>
    <definedName name="wrn.rndrep." localSheetId="4" hidden="1">{#N/A,#N/A,FALSE,"ROW DATA"}</definedName>
    <definedName name="wrn.rndrep." localSheetId="6" hidden="1">{#N/A,#N/A,FALSE,"ROW DATA"}</definedName>
    <definedName name="wrn.rndrep." localSheetId="9" hidden="1">{#N/A,#N/A,FALSE,"ROW DATA"}</definedName>
    <definedName name="wrn.rndrep." localSheetId="5" hidden="1">{#N/A,#N/A,FALSE,"ROW DATA"}</definedName>
    <definedName name="wrn.rndrep." localSheetId="8" hidden="1">{#N/A,#N/A,FALSE,"ROW DATA"}</definedName>
    <definedName name="wrn.rndrep." localSheetId="0" hidden="1">{#N/A,#N/A,FALSE,"ROW DATA"}</definedName>
    <definedName name="wrn.rndrep." localSheetId="3" hidden="1">{#N/A,#N/A,FALSE,"ROW DATA"}</definedName>
    <definedName name="wrn.rndrep." localSheetId="2" hidden="1">{#N/A,#N/A,FALSE,"ROW DATA"}</definedName>
    <definedName name="wrn.rndrep." localSheetId="1" hidden="1">{#N/A,#N/A,FALSE,"ROW DATA"}</definedName>
    <definedName name="wrn.rndrep." hidden="1">{#N/A,#N/A,FALSE,"ROW DATA"}</definedName>
    <definedName name="wrn.RPT." localSheetId="13" hidden="1">{#N/A,#N/A,FALSE,"인원";#N/A,#N/A,FALSE,"비용2";#N/A,#N/A,FALSE,"비용1";#N/A,#N/A,FALSE,"비용";#N/A,#N/A,FALSE,"보증2";#N/A,#N/A,FALSE,"보증1";#N/A,#N/A,FALSE,"보증";#N/A,#N/A,FALSE,"손익1";#N/A,#N/A,FALSE,"손익";#N/A,#N/A,FALSE,"부서별매출";#N/A,#N/A,FALSE,"매출"}</definedName>
    <definedName name="wrn.RPT." localSheetId="10" hidden="1">{#N/A,#N/A,FALSE,"인원";#N/A,#N/A,FALSE,"비용2";#N/A,#N/A,FALSE,"비용1";#N/A,#N/A,FALSE,"비용";#N/A,#N/A,FALSE,"보증2";#N/A,#N/A,FALSE,"보증1";#N/A,#N/A,FALSE,"보증";#N/A,#N/A,FALSE,"손익1";#N/A,#N/A,FALSE,"손익";#N/A,#N/A,FALSE,"부서별매출";#N/A,#N/A,FALSE,"매출"}</definedName>
    <definedName name="wrn.RPT." localSheetId="12" hidden="1">{#N/A,#N/A,FALSE,"인원";#N/A,#N/A,FALSE,"비용2";#N/A,#N/A,FALSE,"비용1";#N/A,#N/A,FALSE,"비용";#N/A,#N/A,FALSE,"보증2";#N/A,#N/A,FALSE,"보증1";#N/A,#N/A,FALSE,"보증";#N/A,#N/A,FALSE,"손익1";#N/A,#N/A,FALSE,"손익";#N/A,#N/A,FALSE,"부서별매출";#N/A,#N/A,FALSE,"매출"}</definedName>
    <definedName name="wrn.RPT." localSheetId="15" hidden="1">{#N/A,#N/A,FALSE,"인원";#N/A,#N/A,FALSE,"비용2";#N/A,#N/A,FALSE,"비용1";#N/A,#N/A,FALSE,"비용";#N/A,#N/A,FALSE,"보증2";#N/A,#N/A,FALSE,"보증1";#N/A,#N/A,FALSE,"보증";#N/A,#N/A,FALSE,"손익1";#N/A,#N/A,FALSE,"손익";#N/A,#N/A,FALSE,"부서별매출";#N/A,#N/A,FALSE,"매출"}</definedName>
    <definedName name="wrn.RPT." localSheetId="11" hidden="1">{#N/A,#N/A,FALSE,"인원";#N/A,#N/A,FALSE,"비용2";#N/A,#N/A,FALSE,"비용1";#N/A,#N/A,FALSE,"비용";#N/A,#N/A,FALSE,"보증2";#N/A,#N/A,FALSE,"보증1";#N/A,#N/A,FALSE,"보증";#N/A,#N/A,FALSE,"손익1";#N/A,#N/A,FALSE,"손익";#N/A,#N/A,FALSE,"부서별매출";#N/A,#N/A,FALSE,"매출"}</definedName>
    <definedName name="wrn.RPT." localSheetId="14" hidden="1">{#N/A,#N/A,FALSE,"인원";#N/A,#N/A,FALSE,"비용2";#N/A,#N/A,FALSE,"비용1";#N/A,#N/A,FALSE,"비용";#N/A,#N/A,FALSE,"보증2";#N/A,#N/A,FALSE,"보증1";#N/A,#N/A,FALSE,"보증";#N/A,#N/A,FALSE,"손익1";#N/A,#N/A,FALSE,"손익";#N/A,#N/A,FALSE,"부서별매출";#N/A,#N/A,FALSE,"매출"}</definedName>
    <definedName name="wrn.RPT." localSheetId="7"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9"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8"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13" hidden="1">{#N/A,#N/A,FALSE,"표지";#N/A,#N/A,FALSE,"전제";#N/A,#N/A,FALSE,"손익-자 (2)";#N/A,#N/A,FALSE,"손익-자";#N/A,#N/A,FALSE,"손익-마 (2)";#N/A,#N/A,FALSE,"손익-마";#N/A,#N/A,FALSE,"총손최종"}</definedName>
    <definedName name="wrn.su." localSheetId="10" hidden="1">{#N/A,#N/A,FALSE,"표지";#N/A,#N/A,FALSE,"전제";#N/A,#N/A,FALSE,"손익-자 (2)";#N/A,#N/A,FALSE,"손익-자";#N/A,#N/A,FALSE,"손익-마 (2)";#N/A,#N/A,FALSE,"손익-마";#N/A,#N/A,FALSE,"총손최종"}</definedName>
    <definedName name="wrn.su." localSheetId="12" hidden="1">{#N/A,#N/A,FALSE,"표지";#N/A,#N/A,FALSE,"전제";#N/A,#N/A,FALSE,"손익-자 (2)";#N/A,#N/A,FALSE,"손익-자";#N/A,#N/A,FALSE,"손익-마 (2)";#N/A,#N/A,FALSE,"손익-마";#N/A,#N/A,FALSE,"총손최종"}</definedName>
    <definedName name="wrn.su." localSheetId="15" hidden="1">{#N/A,#N/A,FALSE,"표지";#N/A,#N/A,FALSE,"전제";#N/A,#N/A,FALSE,"손익-자 (2)";#N/A,#N/A,FALSE,"손익-자";#N/A,#N/A,FALSE,"손익-마 (2)";#N/A,#N/A,FALSE,"손익-마";#N/A,#N/A,FALSE,"총손최종"}</definedName>
    <definedName name="wrn.su." localSheetId="11" hidden="1">{#N/A,#N/A,FALSE,"표지";#N/A,#N/A,FALSE,"전제";#N/A,#N/A,FALSE,"손익-자 (2)";#N/A,#N/A,FALSE,"손익-자";#N/A,#N/A,FALSE,"손익-마 (2)";#N/A,#N/A,FALSE,"손익-마";#N/A,#N/A,FALSE,"총손최종"}</definedName>
    <definedName name="wrn.su." localSheetId="14" hidden="1">{#N/A,#N/A,FALSE,"표지";#N/A,#N/A,FALSE,"전제";#N/A,#N/A,FALSE,"손익-자 (2)";#N/A,#N/A,FALSE,"손익-자";#N/A,#N/A,FALSE,"손익-마 (2)";#N/A,#N/A,FALSE,"손익-마";#N/A,#N/A,FALSE,"총손최종"}</definedName>
    <definedName name="wrn.su." localSheetId="7" hidden="1">{#N/A,#N/A,FALSE,"표지";#N/A,#N/A,FALSE,"전제";#N/A,#N/A,FALSE,"손익-자 (2)";#N/A,#N/A,FALSE,"손익-자";#N/A,#N/A,FALSE,"손익-마 (2)";#N/A,#N/A,FALSE,"손익-마";#N/A,#N/A,FALSE,"총손최종"}</definedName>
    <definedName name="wrn.su." localSheetId="4" hidden="1">{#N/A,#N/A,FALSE,"표지";#N/A,#N/A,FALSE,"전제";#N/A,#N/A,FALSE,"손익-자 (2)";#N/A,#N/A,FALSE,"손익-자";#N/A,#N/A,FALSE,"손익-마 (2)";#N/A,#N/A,FALSE,"손익-마";#N/A,#N/A,FALSE,"총손최종"}</definedName>
    <definedName name="wrn.su." localSheetId="6" hidden="1">{#N/A,#N/A,FALSE,"표지";#N/A,#N/A,FALSE,"전제";#N/A,#N/A,FALSE,"손익-자 (2)";#N/A,#N/A,FALSE,"손익-자";#N/A,#N/A,FALSE,"손익-마 (2)";#N/A,#N/A,FALSE,"손익-마";#N/A,#N/A,FALSE,"총손최종"}</definedName>
    <definedName name="wrn.su." localSheetId="9" hidden="1">{#N/A,#N/A,FALSE,"표지";#N/A,#N/A,FALSE,"전제";#N/A,#N/A,FALSE,"손익-자 (2)";#N/A,#N/A,FALSE,"손익-자";#N/A,#N/A,FALSE,"손익-마 (2)";#N/A,#N/A,FALSE,"손익-마";#N/A,#N/A,FALSE,"총손최종"}</definedName>
    <definedName name="wrn.su." localSheetId="5" hidden="1">{#N/A,#N/A,FALSE,"표지";#N/A,#N/A,FALSE,"전제";#N/A,#N/A,FALSE,"손익-자 (2)";#N/A,#N/A,FALSE,"손익-자";#N/A,#N/A,FALSE,"손익-마 (2)";#N/A,#N/A,FALSE,"손익-마";#N/A,#N/A,FALSE,"총손최종"}</definedName>
    <definedName name="wrn.su." localSheetId="8" hidden="1">{#N/A,#N/A,FALSE,"표지";#N/A,#N/A,FALSE,"전제";#N/A,#N/A,FALSE,"손익-자 (2)";#N/A,#N/A,FALSE,"손익-자";#N/A,#N/A,FALSE,"손익-마 (2)";#N/A,#N/A,FALSE,"손익-마";#N/A,#N/A,FALSE,"총손최종"}</definedName>
    <definedName name="wrn.su." localSheetId="3"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VT수익성._.FULL._.SET."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13" hidden="1">{#N/A,#N/A,TRUE,"Y생산";#N/A,#N/A,TRUE,"Y판매";#N/A,#N/A,TRUE,"Y총물량";#N/A,#N/A,TRUE,"Y능력";#N/A,#N/A,TRUE,"YKD"}</definedName>
    <definedName name="wrn.Y차._.종합." localSheetId="10" hidden="1">{#N/A,#N/A,TRUE,"Y생산";#N/A,#N/A,TRUE,"Y판매";#N/A,#N/A,TRUE,"Y총물량";#N/A,#N/A,TRUE,"Y능력";#N/A,#N/A,TRUE,"YKD"}</definedName>
    <definedName name="wrn.Y차._.종합." localSheetId="12" hidden="1">{#N/A,#N/A,TRUE,"Y생산";#N/A,#N/A,TRUE,"Y판매";#N/A,#N/A,TRUE,"Y총물량";#N/A,#N/A,TRUE,"Y능력";#N/A,#N/A,TRUE,"YKD"}</definedName>
    <definedName name="wrn.Y차._.종합." localSheetId="15" hidden="1">{#N/A,#N/A,TRUE,"Y생산";#N/A,#N/A,TRUE,"Y판매";#N/A,#N/A,TRUE,"Y총물량";#N/A,#N/A,TRUE,"Y능력";#N/A,#N/A,TRUE,"YKD"}</definedName>
    <definedName name="wrn.Y차._.종합." localSheetId="11" hidden="1">{#N/A,#N/A,TRUE,"Y생산";#N/A,#N/A,TRUE,"Y판매";#N/A,#N/A,TRUE,"Y총물량";#N/A,#N/A,TRUE,"Y능력";#N/A,#N/A,TRUE,"YKD"}</definedName>
    <definedName name="wrn.Y차._.종합." localSheetId="14" hidden="1">{#N/A,#N/A,TRUE,"Y생산";#N/A,#N/A,TRUE,"Y판매";#N/A,#N/A,TRUE,"Y총물량";#N/A,#N/A,TRUE,"Y능력";#N/A,#N/A,TRUE,"YKD"}</definedName>
    <definedName name="wrn.Y차._.종합." localSheetId="7" hidden="1">{#N/A,#N/A,TRUE,"Y생산";#N/A,#N/A,TRUE,"Y판매";#N/A,#N/A,TRUE,"Y총물량";#N/A,#N/A,TRUE,"Y능력";#N/A,#N/A,TRUE,"YKD"}</definedName>
    <definedName name="wrn.Y차._.종합." localSheetId="4" hidden="1">{#N/A,#N/A,TRUE,"Y생산";#N/A,#N/A,TRUE,"Y판매";#N/A,#N/A,TRUE,"Y총물량";#N/A,#N/A,TRUE,"Y능력";#N/A,#N/A,TRUE,"YKD"}</definedName>
    <definedName name="wrn.Y차._.종합." localSheetId="6" hidden="1">{#N/A,#N/A,TRUE,"Y생산";#N/A,#N/A,TRUE,"Y판매";#N/A,#N/A,TRUE,"Y총물량";#N/A,#N/A,TRUE,"Y능력";#N/A,#N/A,TRUE,"YKD"}</definedName>
    <definedName name="wrn.Y차._.종합." localSheetId="9" hidden="1">{#N/A,#N/A,TRUE,"Y생산";#N/A,#N/A,TRUE,"Y판매";#N/A,#N/A,TRUE,"Y총물량";#N/A,#N/A,TRUE,"Y능력";#N/A,#N/A,TRUE,"YKD"}</definedName>
    <definedName name="wrn.Y차._.종합." localSheetId="5" hidden="1">{#N/A,#N/A,TRUE,"Y생산";#N/A,#N/A,TRUE,"Y판매";#N/A,#N/A,TRUE,"Y총물량";#N/A,#N/A,TRUE,"Y능력";#N/A,#N/A,TRUE,"YKD"}</definedName>
    <definedName name="wrn.Y차._.종합." localSheetId="8" hidden="1">{#N/A,#N/A,TRUE,"Y생산";#N/A,#N/A,TRUE,"Y판매";#N/A,#N/A,TRUE,"Y총물량";#N/A,#N/A,TRUE,"Y능력";#N/A,#N/A,TRUE,"YKD"}</definedName>
    <definedName name="wrn.Y차._.종합." localSheetId="3"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선사." localSheetId="13" hidden="1">{#N/A,#N/A,FALSE,"품의서";#N/A,#N/A,FALSE,"전제";#N/A,#N/A,FALSE,"총손";#N/A,#N/A,FALSE,"손익"}</definedName>
    <definedName name="wrn.선사." localSheetId="10" hidden="1">{#N/A,#N/A,FALSE,"품의서";#N/A,#N/A,FALSE,"전제";#N/A,#N/A,FALSE,"총손";#N/A,#N/A,FALSE,"손익"}</definedName>
    <definedName name="wrn.선사." localSheetId="12" hidden="1">{#N/A,#N/A,FALSE,"품의서";#N/A,#N/A,FALSE,"전제";#N/A,#N/A,FALSE,"총손";#N/A,#N/A,FALSE,"손익"}</definedName>
    <definedName name="wrn.선사." localSheetId="15" hidden="1">{#N/A,#N/A,FALSE,"품의서";#N/A,#N/A,FALSE,"전제";#N/A,#N/A,FALSE,"총손";#N/A,#N/A,FALSE,"손익"}</definedName>
    <definedName name="wrn.선사." localSheetId="11" hidden="1">{#N/A,#N/A,FALSE,"품의서";#N/A,#N/A,FALSE,"전제";#N/A,#N/A,FALSE,"총손";#N/A,#N/A,FALSE,"손익"}</definedName>
    <definedName name="wrn.선사." localSheetId="14" hidden="1">{#N/A,#N/A,FALSE,"품의서";#N/A,#N/A,FALSE,"전제";#N/A,#N/A,FALSE,"총손";#N/A,#N/A,FALSE,"손익"}</definedName>
    <definedName name="wrn.선사." localSheetId="7" hidden="1">{#N/A,#N/A,FALSE,"품의서";#N/A,#N/A,FALSE,"전제";#N/A,#N/A,FALSE,"총손";#N/A,#N/A,FALSE,"손익"}</definedName>
    <definedName name="wrn.선사." localSheetId="4" hidden="1">{#N/A,#N/A,FALSE,"품의서";#N/A,#N/A,FALSE,"전제";#N/A,#N/A,FALSE,"총손";#N/A,#N/A,FALSE,"손익"}</definedName>
    <definedName name="wrn.선사." localSheetId="6" hidden="1">{#N/A,#N/A,FALSE,"품의서";#N/A,#N/A,FALSE,"전제";#N/A,#N/A,FALSE,"총손";#N/A,#N/A,FALSE,"손익"}</definedName>
    <definedName name="wrn.선사." localSheetId="9" hidden="1">{#N/A,#N/A,FALSE,"품의서";#N/A,#N/A,FALSE,"전제";#N/A,#N/A,FALSE,"총손";#N/A,#N/A,FALSE,"손익"}</definedName>
    <definedName name="wrn.선사." localSheetId="5" hidden="1">{#N/A,#N/A,FALSE,"품의서";#N/A,#N/A,FALSE,"전제";#N/A,#N/A,FALSE,"총손";#N/A,#N/A,FALSE,"손익"}</definedName>
    <definedName name="wrn.선사." localSheetId="8" hidden="1">{#N/A,#N/A,FALSE,"품의서";#N/A,#N/A,FALSE,"전제";#N/A,#N/A,FALSE,"총손";#N/A,#N/A,FALSE,"손익"}</definedName>
    <definedName name="wrn.선사." localSheetId="3"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신규dep._.full._.set." localSheetId="13" hidden="1">{#N/A,#N/A,FALSE,"신규dep";#N/A,#N/A,FALSE,"신규dep-금형상각후";#N/A,#N/A,FALSE,"신규dep-연구비상각후";#N/A,#N/A,FALSE,"신규dep-기계,공구상각후"}</definedName>
    <definedName name="wrn.신규dep._.full._.set." localSheetId="10" hidden="1">{#N/A,#N/A,FALSE,"신규dep";#N/A,#N/A,FALSE,"신규dep-금형상각후";#N/A,#N/A,FALSE,"신규dep-연구비상각후";#N/A,#N/A,FALSE,"신규dep-기계,공구상각후"}</definedName>
    <definedName name="wrn.신규dep._.full._.set." localSheetId="12" hidden="1">{#N/A,#N/A,FALSE,"신규dep";#N/A,#N/A,FALSE,"신규dep-금형상각후";#N/A,#N/A,FALSE,"신규dep-연구비상각후";#N/A,#N/A,FALSE,"신규dep-기계,공구상각후"}</definedName>
    <definedName name="wrn.신규dep._.full._.set." localSheetId="15" hidden="1">{#N/A,#N/A,FALSE,"신규dep";#N/A,#N/A,FALSE,"신규dep-금형상각후";#N/A,#N/A,FALSE,"신규dep-연구비상각후";#N/A,#N/A,FALSE,"신규dep-기계,공구상각후"}</definedName>
    <definedName name="wrn.신규dep._.full._.set." localSheetId="11" hidden="1">{#N/A,#N/A,FALSE,"신규dep";#N/A,#N/A,FALSE,"신규dep-금형상각후";#N/A,#N/A,FALSE,"신규dep-연구비상각후";#N/A,#N/A,FALSE,"신규dep-기계,공구상각후"}</definedName>
    <definedName name="wrn.신규dep._.full._.set." localSheetId="14"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localSheetId="6" hidden="1">{#N/A,#N/A,FALSE,"신규dep";#N/A,#N/A,FALSE,"신규dep-금형상각후";#N/A,#N/A,FALSE,"신규dep-연구비상각후";#N/A,#N/A,FALSE,"신규dep-기계,공구상각후"}</definedName>
    <definedName name="wrn.신규dep._.full._.set." localSheetId="9"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자판정비._.월간회의자료."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3" hidden="1">{#N/A,#N/A,FALSE,"단축1";#N/A,#N/A,FALSE,"단축2";#N/A,#N/A,FALSE,"단축3";#N/A,#N/A,FALSE,"장축";#N/A,#N/A,FALSE,"4WD"}</definedName>
    <definedName name="wrn.전부인쇄." localSheetId="10" hidden="1">{#N/A,#N/A,FALSE,"단축1";#N/A,#N/A,FALSE,"단축2";#N/A,#N/A,FALSE,"단축3";#N/A,#N/A,FALSE,"장축";#N/A,#N/A,FALSE,"4WD"}</definedName>
    <definedName name="wrn.전부인쇄." localSheetId="12" hidden="1">{#N/A,#N/A,FALSE,"단축1";#N/A,#N/A,FALSE,"단축2";#N/A,#N/A,FALSE,"단축3";#N/A,#N/A,FALSE,"장축";#N/A,#N/A,FALSE,"4WD"}</definedName>
    <definedName name="wrn.전부인쇄." localSheetId="15" hidden="1">{#N/A,#N/A,FALSE,"단축1";#N/A,#N/A,FALSE,"단축2";#N/A,#N/A,FALSE,"단축3";#N/A,#N/A,FALSE,"장축";#N/A,#N/A,FALSE,"4WD"}</definedName>
    <definedName name="wrn.전부인쇄." localSheetId="11" hidden="1">{#N/A,#N/A,FALSE,"단축1";#N/A,#N/A,FALSE,"단축2";#N/A,#N/A,FALSE,"단축3";#N/A,#N/A,FALSE,"장축";#N/A,#N/A,FALSE,"4WD"}</definedName>
    <definedName name="wrn.전부인쇄." localSheetId="14" hidden="1">{#N/A,#N/A,FALSE,"단축1";#N/A,#N/A,FALSE,"단축2";#N/A,#N/A,FALSE,"단축3";#N/A,#N/A,FALSE,"장축";#N/A,#N/A,FALSE,"4WD"}</definedName>
    <definedName name="wrn.전부인쇄." localSheetId="7" hidden="1">{#N/A,#N/A,FALSE,"단축1";#N/A,#N/A,FALSE,"단축2";#N/A,#N/A,FALSE,"단축3";#N/A,#N/A,FALSE,"장축";#N/A,#N/A,FALSE,"4WD"}</definedName>
    <definedName name="wrn.전부인쇄." localSheetId="4" hidden="1">{#N/A,#N/A,FALSE,"단축1";#N/A,#N/A,FALSE,"단축2";#N/A,#N/A,FALSE,"단축3";#N/A,#N/A,FALSE,"장축";#N/A,#N/A,FALSE,"4WD"}</definedName>
    <definedName name="wrn.전부인쇄." localSheetId="6" hidden="1">{#N/A,#N/A,FALSE,"단축1";#N/A,#N/A,FALSE,"단축2";#N/A,#N/A,FALSE,"단축3";#N/A,#N/A,FALSE,"장축";#N/A,#N/A,FALSE,"4WD"}</definedName>
    <definedName name="wrn.전부인쇄." localSheetId="9" hidden="1">{#N/A,#N/A,FALSE,"단축1";#N/A,#N/A,FALSE,"단축2";#N/A,#N/A,FALSE,"단축3";#N/A,#N/A,FALSE,"장축";#N/A,#N/A,FALSE,"4WD"}</definedName>
    <definedName name="wrn.전부인쇄." localSheetId="5" hidden="1">{#N/A,#N/A,FALSE,"단축1";#N/A,#N/A,FALSE,"단축2";#N/A,#N/A,FALSE,"단축3";#N/A,#N/A,FALSE,"장축";#N/A,#N/A,FALSE,"4WD"}</definedName>
    <definedName name="wrn.전부인쇄." localSheetId="8" hidden="1">{#N/A,#N/A,FALSE,"단축1";#N/A,#N/A,FALSE,"단축2";#N/A,#N/A,FALSE,"단축3";#N/A,#N/A,FALSE,"장축";#N/A,#N/A,FALSE,"4WD"}</definedName>
    <definedName name="wrn.전부인쇄." localSheetId="3"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hidden="1">{#N/A,#N/A,FALSE,"단축1";#N/A,#N/A,FALSE,"단축2";#N/A,#N/A,FALSE,"단축3";#N/A,#N/A,FALSE,"장축";#N/A,#N/A,FALSE,"4WD"}</definedName>
    <definedName name="wrn.주간._.보고." localSheetId="13" hidden="1">{#N/A,#N/A,TRUE,"일정"}</definedName>
    <definedName name="wrn.주간._.보고." localSheetId="10" hidden="1">{#N/A,#N/A,TRUE,"일정"}</definedName>
    <definedName name="wrn.주간._.보고." localSheetId="12" hidden="1">{#N/A,#N/A,TRUE,"일정"}</definedName>
    <definedName name="wrn.주간._.보고." localSheetId="15" hidden="1">{#N/A,#N/A,TRUE,"일정"}</definedName>
    <definedName name="wrn.주간._.보고." localSheetId="11" hidden="1">{#N/A,#N/A,TRUE,"일정"}</definedName>
    <definedName name="wrn.주간._.보고." localSheetId="14" hidden="1">{#N/A,#N/A,TRUE,"일정"}</definedName>
    <definedName name="wrn.주간._.보고." localSheetId="7" hidden="1">{#N/A,#N/A,TRUE,"일정"}</definedName>
    <definedName name="wrn.주간._.보고." localSheetId="4" hidden="1">{#N/A,#N/A,TRUE,"일정"}</definedName>
    <definedName name="wrn.주간._.보고." localSheetId="6" hidden="1">{#N/A,#N/A,TRUE,"일정"}</definedName>
    <definedName name="wrn.주간._.보고." localSheetId="9" hidden="1">{#N/A,#N/A,TRUE,"일정"}</definedName>
    <definedName name="wrn.주간._.보고." localSheetId="5" hidden="1">{#N/A,#N/A,TRUE,"일정"}</definedName>
    <definedName name="wrn.주간._.보고." localSheetId="8" hidden="1">{#N/A,#N/A,TRUE,"일정"}</definedName>
    <definedName name="wrn.주간._.보고." localSheetId="3" hidden="1">{#N/A,#N/A,TRUE,"일정"}</definedName>
    <definedName name="wrn.주간._.보고." localSheetId="2" hidden="1">{#N/A,#N/A,TRUE,"일정"}</definedName>
    <definedName name="wrn.주간._.보고." localSheetId="1" hidden="1">{#N/A,#N/A,TRUE,"일정"}</definedName>
    <definedName name="wrn.주간._.보고." hidden="1">{#N/A,#N/A,TRUE,"일정"}</definedName>
    <definedName name="wrn.직좌." localSheetId="13" hidden="1">{#N/A,#N/A,FALSE,"품의서";#N/A,#N/A,FALSE,"전제";#N/A,#N/A,FALSE,"총손";#N/A,#N/A,FALSE,"손익";#N/A,#N/A,FALSE,"대당";#N/A,#N/A,FALSE,"가공비";#N/A,#N/A,FALSE,"재료비";#N/A,#N/A,FALSE,"판비";#N/A,#N/A,FALSE,"가격"}</definedName>
    <definedName name="wrn.직좌." localSheetId="10" hidden="1">{#N/A,#N/A,FALSE,"품의서";#N/A,#N/A,FALSE,"전제";#N/A,#N/A,FALSE,"총손";#N/A,#N/A,FALSE,"손익";#N/A,#N/A,FALSE,"대당";#N/A,#N/A,FALSE,"가공비";#N/A,#N/A,FALSE,"재료비";#N/A,#N/A,FALSE,"판비";#N/A,#N/A,FALSE,"가격"}</definedName>
    <definedName name="wrn.직좌." localSheetId="12" hidden="1">{#N/A,#N/A,FALSE,"품의서";#N/A,#N/A,FALSE,"전제";#N/A,#N/A,FALSE,"총손";#N/A,#N/A,FALSE,"손익";#N/A,#N/A,FALSE,"대당";#N/A,#N/A,FALSE,"가공비";#N/A,#N/A,FALSE,"재료비";#N/A,#N/A,FALSE,"판비";#N/A,#N/A,FALSE,"가격"}</definedName>
    <definedName name="wrn.직좌." localSheetId="15" hidden="1">{#N/A,#N/A,FALSE,"품의서";#N/A,#N/A,FALSE,"전제";#N/A,#N/A,FALSE,"총손";#N/A,#N/A,FALSE,"손익";#N/A,#N/A,FALSE,"대당";#N/A,#N/A,FALSE,"가공비";#N/A,#N/A,FALSE,"재료비";#N/A,#N/A,FALSE,"판비";#N/A,#N/A,FALSE,"가격"}</definedName>
    <definedName name="wrn.직좌." localSheetId="11" hidden="1">{#N/A,#N/A,FALSE,"품의서";#N/A,#N/A,FALSE,"전제";#N/A,#N/A,FALSE,"총손";#N/A,#N/A,FALSE,"손익";#N/A,#N/A,FALSE,"대당";#N/A,#N/A,FALSE,"가공비";#N/A,#N/A,FALSE,"재료비";#N/A,#N/A,FALSE,"판비";#N/A,#N/A,FALSE,"가격"}</definedName>
    <definedName name="wrn.직좌." localSheetId="14" hidden="1">{#N/A,#N/A,FALSE,"품의서";#N/A,#N/A,FALSE,"전제";#N/A,#N/A,FALSE,"총손";#N/A,#N/A,FALSE,"손익";#N/A,#N/A,FALSE,"대당";#N/A,#N/A,FALSE,"가공비";#N/A,#N/A,FALSE,"재료비";#N/A,#N/A,FALSE,"판비";#N/A,#N/A,FALSE,"가격"}</definedName>
    <definedName name="wrn.직좌." localSheetId="7" hidden="1">{#N/A,#N/A,FALSE,"품의서";#N/A,#N/A,FALSE,"전제";#N/A,#N/A,FALSE,"총손";#N/A,#N/A,FALSE,"손익";#N/A,#N/A,FALSE,"대당";#N/A,#N/A,FALSE,"가공비";#N/A,#N/A,FALSE,"재료비";#N/A,#N/A,FALSE,"판비";#N/A,#N/A,FALSE,"가격"}</definedName>
    <definedName name="wrn.직좌." localSheetId="4" hidden="1">{#N/A,#N/A,FALSE,"품의서";#N/A,#N/A,FALSE,"전제";#N/A,#N/A,FALSE,"총손";#N/A,#N/A,FALSE,"손익";#N/A,#N/A,FALSE,"대당";#N/A,#N/A,FALSE,"가공비";#N/A,#N/A,FALSE,"재료비";#N/A,#N/A,FALSE,"판비";#N/A,#N/A,FALSE,"가격"}</definedName>
    <definedName name="wrn.직좌." localSheetId="6" hidden="1">{#N/A,#N/A,FALSE,"품의서";#N/A,#N/A,FALSE,"전제";#N/A,#N/A,FALSE,"총손";#N/A,#N/A,FALSE,"손익";#N/A,#N/A,FALSE,"대당";#N/A,#N/A,FALSE,"가공비";#N/A,#N/A,FALSE,"재료비";#N/A,#N/A,FALSE,"판비";#N/A,#N/A,FALSE,"가격"}</definedName>
    <definedName name="wrn.직좌." localSheetId="9" hidden="1">{#N/A,#N/A,FALSE,"품의서";#N/A,#N/A,FALSE,"전제";#N/A,#N/A,FALSE,"총손";#N/A,#N/A,FALSE,"손익";#N/A,#N/A,FALSE,"대당";#N/A,#N/A,FALSE,"가공비";#N/A,#N/A,FALSE,"재료비";#N/A,#N/A,FALSE,"판비";#N/A,#N/A,FALSE,"가격"}</definedName>
    <definedName name="wrn.직좌." localSheetId="5" hidden="1">{#N/A,#N/A,FALSE,"품의서";#N/A,#N/A,FALSE,"전제";#N/A,#N/A,FALSE,"총손";#N/A,#N/A,FALSE,"손익";#N/A,#N/A,FALSE,"대당";#N/A,#N/A,FALSE,"가공비";#N/A,#N/A,FALSE,"재료비";#N/A,#N/A,FALSE,"판비";#N/A,#N/A,FALSE,"가격"}</definedName>
    <definedName name="wrn.직좌." localSheetId="8" hidden="1">{#N/A,#N/A,FALSE,"품의서";#N/A,#N/A,FALSE,"전제";#N/A,#N/A,FALSE,"총손";#N/A,#N/A,FALSE,"손익";#N/A,#N/A,FALSE,"대당";#N/A,#N/A,FALSE,"가공비";#N/A,#N/A,FALSE,"재료비";#N/A,#N/A,FALSE,"판비";#N/A,#N/A,FALSE,"가격"}</definedName>
    <definedName name="wrn.직좌." localSheetId="3"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3" hidden="1">{#N/A,#N/A,FALSE,"표지";#N/A,#N/A,FALSE,"전제";#N/A,#N/A,FALSE,"대당";#N/A,#N/A,FALSE,"가공비";#N/A,#N/A,FALSE,"재료비";#N/A,#N/A,FALSE,"손익"}</definedName>
    <definedName name="wrn.직중." localSheetId="10" hidden="1">{#N/A,#N/A,FALSE,"표지";#N/A,#N/A,FALSE,"전제";#N/A,#N/A,FALSE,"대당";#N/A,#N/A,FALSE,"가공비";#N/A,#N/A,FALSE,"재료비";#N/A,#N/A,FALSE,"손익"}</definedName>
    <definedName name="wrn.직중." localSheetId="12" hidden="1">{#N/A,#N/A,FALSE,"표지";#N/A,#N/A,FALSE,"전제";#N/A,#N/A,FALSE,"대당";#N/A,#N/A,FALSE,"가공비";#N/A,#N/A,FALSE,"재료비";#N/A,#N/A,FALSE,"손익"}</definedName>
    <definedName name="wrn.직중." localSheetId="15" hidden="1">{#N/A,#N/A,FALSE,"표지";#N/A,#N/A,FALSE,"전제";#N/A,#N/A,FALSE,"대당";#N/A,#N/A,FALSE,"가공비";#N/A,#N/A,FALSE,"재료비";#N/A,#N/A,FALSE,"손익"}</definedName>
    <definedName name="wrn.직중." localSheetId="11" hidden="1">{#N/A,#N/A,FALSE,"표지";#N/A,#N/A,FALSE,"전제";#N/A,#N/A,FALSE,"대당";#N/A,#N/A,FALSE,"가공비";#N/A,#N/A,FALSE,"재료비";#N/A,#N/A,FALSE,"손익"}</definedName>
    <definedName name="wrn.직중." localSheetId="14" hidden="1">{#N/A,#N/A,FALSE,"표지";#N/A,#N/A,FALSE,"전제";#N/A,#N/A,FALSE,"대당";#N/A,#N/A,FALSE,"가공비";#N/A,#N/A,FALSE,"재료비";#N/A,#N/A,FALSE,"손익"}</definedName>
    <definedName name="wrn.직중." localSheetId="7" hidden="1">{#N/A,#N/A,FALSE,"표지";#N/A,#N/A,FALSE,"전제";#N/A,#N/A,FALSE,"대당";#N/A,#N/A,FALSE,"가공비";#N/A,#N/A,FALSE,"재료비";#N/A,#N/A,FALSE,"손익"}</definedName>
    <definedName name="wrn.직중." localSheetId="4" hidden="1">{#N/A,#N/A,FALSE,"표지";#N/A,#N/A,FALSE,"전제";#N/A,#N/A,FALSE,"대당";#N/A,#N/A,FALSE,"가공비";#N/A,#N/A,FALSE,"재료비";#N/A,#N/A,FALSE,"손익"}</definedName>
    <definedName name="wrn.직중." localSheetId="6" hidden="1">{#N/A,#N/A,FALSE,"표지";#N/A,#N/A,FALSE,"전제";#N/A,#N/A,FALSE,"대당";#N/A,#N/A,FALSE,"가공비";#N/A,#N/A,FALSE,"재료비";#N/A,#N/A,FALSE,"손익"}</definedName>
    <definedName name="wrn.직중." localSheetId="9" hidden="1">{#N/A,#N/A,FALSE,"표지";#N/A,#N/A,FALSE,"전제";#N/A,#N/A,FALSE,"대당";#N/A,#N/A,FALSE,"가공비";#N/A,#N/A,FALSE,"재료비";#N/A,#N/A,FALSE,"손익"}</definedName>
    <definedName name="wrn.직중." localSheetId="5" hidden="1">{#N/A,#N/A,FALSE,"표지";#N/A,#N/A,FALSE,"전제";#N/A,#N/A,FALSE,"대당";#N/A,#N/A,FALSE,"가공비";#N/A,#N/A,FALSE,"재료비";#N/A,#N/A,FALSE,"손익"}</definedName>
    <definedName name="wrn.직중." localSheetId="8" hidden="1">{#N/A,#N/A,FALSE,"표지";#N/A,#N/A,FALSE,"전제";#N/A,#N/A,FALSE,"대당";#N/A,#N/A,FALSE,"가공비";#N/A,#N/A,FALSE,"재료비";#N/A,#N/A,FALSE,"손익"}</definedName>
    <definedName name="wrn.직중." localSheetId="3"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13"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12" hidden="1">{"Offgrid",#N/A,FALSE,"OFFGRID";"Region",#N/A,FALSE,"REGION";"Offgrid -2",#N/A,FALSE,"OFFGRID";"WTP",#N/A,FALSE,"WTP";"WTP -2",#N/A,FALSE,"WTP";"Project",#N/A,FALSE,"PROJECT";"Summary -2",#N/A,FALSE,"SUMMARY"}</definedName>
    <definedName name="wrnf.report" localSheetId="15" hidden="1">{"Offgrid",#N/A,FALSE,"OFFGRID";"Region",#N/A,FALSE,"REGION";"Offgrid -2",#N/A,FALSE,"OFFGRID";"WTP",#N/A,FALSE,"WTP";"WTP -2",#N/A,FALSE,"WTP";"Project",#N/A,FALSE,"PROJECT";"Summary -2",#N/A,FALSE,"SUMMARY"}</definedName>
    <definedName name="wrnf.report" localSheetId="11" hidden="1">{"Offgrid",#N/A,FALSE,"OFFGRID";"Region",#N/A,FALSE,"REGION";"Offgrid -2",#N/A,FALSE,"OFFGRID";"WTP",#N/A,FALSE,"WTP";"WTP -2",#N/A,FALSE,"WTP";"Project",#N/A,FALSE,"PROJECT";"Summary -2",#N/A,FALSE,"SUMMARY"}</definedName>
    <definedName name="wrnf.report" localSheetId="14"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 localSheetId="13">#REF!</definedName>
    <definedName name="Ws" localSheetId="10">#REF!</definedName>
    <definedName name="Ws" localSheetId="12">#REF!</definedName>
    <definedName name="Ws" localSheetId="15">#REF!</definedName>
    <definedName name="Ws" localSheetId="11">#REF!</definedName>
    <definedName name="Ws" localSheetId="14">#REF!</definedName>
    <definedName name="Ws" localSheetId="7">#REF!</definedName>
    <definedName name="Ws" localSheetId="4">#REF!</definedName>
    <definedName name="Ws" localSheetId="6">#REF!</definedName>
    <definedName name="Ws" localSheetId="9">#REF!</definedName>
    <definedName name="Ws" localSheetId="5">#REF!</definedName>
    <definedName name="Ws" localSheetId="8">#REF!</definedName>
    <definedName name="Ws">#REF!</definedName>
    <definedName name="Wss" localSheetId="3">#REF!</definedName>
    <definedName name="Wss" localSheetId="2">#REF!</definedName>
    <definedName name="Wss">#REF!</definedName>
    <definedName name="Wst">#REF!</definedName>
    <definedName name="wt">#REF!</definedName>
    <definedName name="wvu.Komplett." localSheetId="1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10"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1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15"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1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14"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7"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4"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6"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9"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5"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8"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1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1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1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1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1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6"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9"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8"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#REF!</definedName>
    <definedName name="WWEWERE" localSheetId="13" hidden="1">{#N/A,#N/A,FALSE,"신규dep";#N/A,#N/A,FALSE,"신규dep-금형상각후";#N/A,#N/A,FALSE,"신규dep-연구비상각후";#N/A,#N/A,FALSE,"신규dep-기계,공구상각후"}</definedName>
    <definedName name="WWEWERE" localSheetId="10" hidden="1">{#N/A,#N/A,FALSE,"신규dep";#N/A,#N/A,FALSE,"신규dep-금형상각후";#N/A,#N/A,FALSE,"신규dep-연구비상각후";#N/A,#N/A,FALSE,"신규dep-기계,공구상각후"}</definedName>
    <definedName name="WWEWERE" localSheetId="12" hidden="1">{#N/A,#N/A,FALSE,"신규dep";#N/A,#N/A,FALSE,"신규dep-금형상각후";#N/A,#N/A,FALSE,"신규dep-연구비상각후";#N/A,#N/A,FALSE,"신규dep-기계,공구상각후"}</definedName>
    <definedName name="WWEWERE" localSheetId="15" hidden="1">{#N/A,#N/A,FALSE,"신규dep";#N/A,#N/A,FALSE,"신규dep-금형상각후";#N/A,#N/A,FALSE,"신규dep-연구비상각후";#N/A,#N/A,FALSE,"신규dep-기계,공구상각후"}</definedName>
    <definedName name="WWEWERE" localSheetId="11" hidden="1">{#N/A,#N/A,FALSE,"신규dep";#N/A,#N/A,FALSE,"신규dep-금형상각후";#N/A,#N/A,FALSE,"신규dep-연구비상각후";#N/A,#N/A,FALSE,"신규dep-기계,공구상각후"}</definedName>
    <definedName name="WWEWERE" localSheetId="14" hidden="1">{#N/A,#N/A,FALSE,"신규dep";#N/A,#N/A,FALSE,"신규dep-금형상각후";#N/A,#N/A,FALSE,"신규dep-연구비상각후";#N/A,#N/A,FALSE,"신규dep-기계,공구상각후"}</definedName>
    <definedName name="WWEWERE" localSheetId="7" hidden="1">{#N/A,#N/A,FALSE,"신규dep";#N/A,#N/A,FALSE,"신규dep-금형상각후";#N/A,#N/A,FALSE,"신규dep-연구비상각후";#N/A,#N/A,FALSE,"신규dep-기계,공구상각후"}</definedName>
    <definedName name="WWEWERE" localSheetId="4" hidden="1">{#N/A,#N/A,FALSE,"신규dep";#N/A,#N/A,FALSE,"신규dep-금형상각후";#N/A,#N/A,FALSE,"신규dep-연구비상각후";#N/A,#N/A,FALSE,"신규dep-기계,공구상각후"}</definedName>
    <definedName name="WWEWERE" localSheetId="6" hidden="1">{#N/A,#N/A,FALSE,"신규dep";#N/A,#N/A,FALSE,"신규dep-금형상각후";#N/A,#N/A,FALSE,"신규dep-연구비상각후";#N/A,#N/A,FALSE,"신규dep-기계,공구상각후"}</definedName>
    <definedName name="WWEWERE" localSheetId="9" hidden="1">{#N/A,#N/A,FALSE,"신규dep";#N/A,#N/A,FALSE,"신규dep-금형상각후";#N/A,#N/A,FALSE,"신규dep-연구비상각후";#N/A,#N/A,FALSE,"신규dep-기계,공구상각후"}</definedName>
    <definedName name="WWEWERE" localSheetId="5" hidden="1">{#N/A,#N/A,FALSE,"신규dep";#N/A,#N/A,FALSE,"신규dep-금형상각후";#N/A,#N/A,FALSE,"신규dep-연구비상각후";#N/A,#N/A,FALSE,"신규dep-기계,공구상각후"}</definedName>
    <definedName name="WWEWERE" localSheetId="8" hidden="1">{#N/A,#N/A,FALSE,"신규dep";#N/A,#N/A,FALSE,"신규dep-금형상각후";#N/A,#N/A,FALSE,"신규dep-연구비상각후";#N/A,#N/A,FALSE,"신규dep-기계,공구상각후"}</definedName>
    <definedName name="WWEWERE" localSheetId="3" hidden="1">{#N/A,#N/A,FALSE,"신규dep";#N/A,#N/A,FALSE,"신규dep-금형상각후";#N/A,#N/A,FALSE,"신규dep-연구비상각후";#N/A,#N/A,FALSE,"신규dep-기계,공구상각후"}</definedName>
    <definedName name="WWEWERE" localSheetId="2" hidden="1">{#N/A,#N/A,FALSE,"신규dep";#N/A,#N/A,FALSE,"신규dep-금형상각후";#N/A,#N/A,FALSE,"신규dep-연구비상각후";#N/A,#N/A,FALSE,"신규dep-기계,공구상각후"}</definedName>
    <definedName name="WWEWERE" localSheetId="1"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SCREEN." localSheetId="1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1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1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1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1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6"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9"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8"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localSheetId="13">[0]!BlankMacro1</definedName>
    <definedName name="WWWW" localSheetId="10">[0]!BlankMacro1</definedName>
    <definedName name="WWWW" localSheetId="12">[0]!BlankMacro1</definedName>
    <definedName name="WWWW" localSheetId="15">[0]!BlankMacro1</definedName>
    <definedName name="WWWW" localSheetId="11">[0]!BlankMacro1</definedName>
    <definedName name="WWWW" localSheetId="14">[0]!BlankMacro1</definedName>
    <definedName name="WWWW" localSheetId="7">[0]!BlankMacro1</definedName>
    <definedName name="WWWW" localSheetId="4">[0]!BlankMacro1</definedName>
    <definedName name="WWWW" localSheetId="6">[0]!BlankMacro1</definedName>
    <definedName name="WWWW" localSheetId="9">[0]!BlankMacro1</definedName>
    <definedName name="WWWW" localSheetId="5">[0]!BlankMacro1</definedName>
    <definedName name="WWWW" localSheetId="8">[0]!BlankMacro1</definedName>
    <definedName name="WWWW" localSheetId="0">[0]!BlankMacro1</definedName>
    <definedName name="WWWW" localSheetId="3">[0]!BlankMacro1</definedName>
    <definedName name="WWWW" localSheetId="2">[0]!BlankMacro1</definedName>
    <definedName name="WWWW" localSheetId="1">[0]!BlankMacro1</definedName>
    <definedName name="WWWW">[0]!BlankMacro1</definedName>
    <definedName name="WYU" localSheetId="13" hidden="1">{#N/A,#N/A,FALSE,"단축1";#N/A,#N/A,FALSE,"단축2";#N/A,#N/A,FALSE,"단축3";#N/A,#N/A,FALSE,"장축";#N/A,#N/A,FALSE,"4WD"}</definedName>
    <definedName name="WYU" localSheetId="10" hidden="1">{#N/A,#N/A,FALSE,"단축1";#N/A,#N/A,FALSE,"단축2";#N/A,#N/A,FALSE,"단축3";#N/A,#N/A,FALSE,"장축";#N/A,#N/A,FALSE,"4WD"}</definedName>
    <definedName name="WYU" localSheetId="12" hidden="1">{#N/A,#N/A,FALSE,"단축1";#N/A,#N/A,FALSE,"단축2";#N/A,#N/A,FALSE,"단축3";#N/A,#N/A,FALSE,"장축";#N/A,#N/A,FALSE,"4WD"}</definedName>
    <definedName name="WYU" localSheetId="15" hidden="1">{#N/A,#N/A,FALSE,"단축1";#N/A,#N/A,FALSE,"단축2";#N/A,#N/A,FALSE,"단축3";#N/A,#N/A,FALSE,"장축";#N/A,#N/A,FALSE,"4WD"}</definedName>
    <definedName name="WYU" localSheetId="11" hidden="1">{#N/A,#N/A,FALSE,"단축1";#N/A,#N/A,FALSE,"단축2";#N/A,#N/A,FALSE,"단축3";#N/A,#N/A,FALSE,"장축";#N/A,#N/A,FALSE,"4WD"}</definedName>
    <definedName name="WYU" localSheetId="14" hidden="1">{#N/A,#N/A,FALSE,"단축1";#N/A,#N/A,FALSE,"단축2";#N/A,#N/A,FALSE,"단축3";#N/A,#N/A,FALSE,"장축";#N/A,#N/A,FALSE,"4WD"}</definedName>
    <definedName name="WYU" localSheetId="7" hidden="1">{#N/A,#N/A,FALSE,"단축1";#N/A,#N/A,FALSE,"단축2";#N/A,#N/A,FALSE,"단축3";#N/A,#N/A,FALSE,"장축";#N/A,#N/A,FALSE,"4WD"}</definedName>
    <definedName name="WYU" localSheetId="4" hidden="1">{#N/A,#N/A,FALSE,"단축1";#N/A,#N/A,FALSE,"단축2";#N/A,#N/A,FALSE,"단축3";#N/A,#N/A,FALSE,"장축";#N/A,#N/A,FALSE,"4WD"}</definedName>
    <definedName name="WYU" localSheetId="6" hidden="1">{#N/A,#N/A,FALSE,"단축1";#N/A,#N/A,FALSE,"단축2";#N/A,#N/A,FALSE,"단축3";#N/A,#N/A,FALSE,"장축";#N/A,#N/A,FALSE,"4WD"}</definedName>
    <definedName name="WYU" localSheetId="9" hidden="1">{#N/A,#N/A,FALSE,"단축1";#N/A,#N/A,FALSE,"단축2";#N/A,#N/A,FALSE,"단축3";#N/A,#N/A,FALSE,"장축";#N/A,#N/A,FALSE,"4WD"}</definedName>
    <definedName name="WYU" localSheetId="5" hidden="1">{#N/A,#N/A,FALSE,"단축1";#N/A,#N/A,FALSE,"단축2";#N/A,#N/A,FALSE,"단축3";#N/A,#N/A,FALSE,"장축";#N/A,#N/A,FALSE,"4WD"}</definedName>
    <definedName name="WYU" localSheetId="8" hidden="1">{#N/A,#N/A,FALSE,"단축1";#N/A,#N/A,FALSE,"단축2";#N/A,#N/A,FALSE,"단축3";#N/A,#N/A,FALSE,"장축";#N/A,#N/A,FALSE,"4WD"}</definedName>
    <definedName name="WYU" localSheetId="3" hidden="1">{#N/A,#N/A,FALSE,"단축1";#N/A,#N/A,FALSE,"단축2";#N/A,#N/A,FALSE,"단축3";#N/A,#N/A,FALSE,"장축";#N/A,#N/A,FALSE,"4WD"}</definedName>
    <definedName name="WYU" localSheetId="2" hidden="1">{#N/A,#N/A,FALSE,"단축1";#N/A,#N/A,FALSE,"단축2";#N/A,#N/A,FALSE,"단축3";#N/A,#N/A,FALSE,"장축";#N/A,#N/A,FALSE,"4WD"}</definedName>
    <definedName name="WYU" localSheetId="1" hidden="1">{#N/A,#N/A,FALSE,"단축1";#N/A,#N/A,FALSE,"단축2";#N/A,#N/A,FALSE,"단축3";#N/A,#N/A,FALSE,"장축";#N/A,#N/A,FALSE,"4WD"}</definedName>
    <definedName name="WYU" hidden="1">{#N/A,#N/A,FALSE,"단축1";#N/A,#N/A,FALSE,"단축2";#N/A,#N/A,FALSE,"단축3";#N/A,#N/A,FALSE,"장축";#N/A,#N/A,FALSE,"4WD"}</definedName>
    <definedName name="W행" localSheetId="13">#REF!</definedName>
    <definedName name="W행" localSheetId="10">#REF!</definedName>
    <definedName name="W행" localSheetId="12">#REF!</definedName>
    <definedName name="W행" localSheetId="15">#REF!</definedName>
    <definedName name="W행" localSheetId="11">#REF!</definedName>
    <definedName name="W행" localSheetId="14">#REF!</definedName>
    <definedName name="W행" localSheetId="7">#REF!</definedName>
    <definedName name="W행" localSheetId="4">#REF!</definedName>
    <definedName name="W행" localSheetId="6">#REF!</definedName>
    <definedName name="W행" localSheetId="9">#REF!</definedName>
    <definedName name="W행" localSheetId="5">#REF!</definedName>
    <definedName name="W행" localSheetId="8">#REF!</definedName>
    <definedName name="W행" localSheetId="3">#REF!</definedName>
    <definedName name="W행" localSheetId="2">#REF!</definedName>
    <definedName name="W행">#REF!</definedName>
    <definedName name="W행1">#N/A</definedName>
    <definedName name="x" localSheetId="3">#REF!</definedName>
    <definedName name="x" localSheetId="2">#REF!</definedName>
    <definedName name="x">#REF!</definedName>
    <definedName name="X?" localSheetId="13">#REF!</definedName>
    <definedName name="X?" localSheetId="10">#REF!</definedName>
    <definedName name="X?" localSheetId="12">#REF!</definedName>
    <definedName name="X?" localSheetId="15">#REF!</definedName>
    <definedName name="X?" localSheetId="11">#REF!</definedName>
    <definedName name="X?" localSheetId="14">#REF!</definedName>
    <definedName name="X?" localSheetId="7">#REF!</definedName>
    <definedName name="X?" localSheetId="4">#REF!</definedName>
    <definedName name="X?" localSheetId="6">#REF!</definedName>
    <definedName name="X?" localSheetId="9">#REF!</definedName>
    <definedName name="X?" localSheetId="5">#REF!</definedName>
    <definedName name="X?" localSheetId="8">#REF!</definedName>
    <definedName name="X?" localSheetId="3">#REF!</definedName>
    <definedName name="X?" localSheetId="2">#REF!</definedName>
    <definedName name="X?">#REF!</definedName>
    <definedName name="x1pind">#REF!</definedName>
    <definedName name="x1ping">#REF!</definedName>
    <definedName name="x1pint">#REF!</definedName>
    <definedName name="X3_DATA">#REF!</definedName>
    <definedName name="X9802????_??_List" localSheetId="13">#REF!</definedName>
    <definedName name="X9802????_??_List" localSheetId="10">#REF!</definedName>
    <definedName name="X9802????_??_List" localSheetId="12">#REF!</definedName>
    <definedName name="X9802????_??_List" localSheetId="15">#REF!</definedName>
    <definedName name="X9802????_??_List" localSheetId="11">#REF!</definedName>
    <definedName name="X9802????_??_List" localSheetId="14">#REF!</definedName>
    <definedName name="X9802????_??_List" localSheetId="7">#REF!</definedName>
    <definedName name="X9802????_??_List" localSheetId="4">#REF!</definedName>
    <definedName name="X9802????_??_List" localSheetId="6">#REF!</definedName>
    <definedName name="X9802????_??_List" localSheetId="9">#REF!</definedName>
    <definedName name="X9802????_??_List" localSheetId="5">#REF!</definedName>
    <definedName name="X9802????_??_List" localSheetId="8">#REF!</definedName>
    <definedName name="X9802????_??_List" localSheetId="3">#REF!</definedName>
    <definedName name="X9802????_??_List" localSheetId="2">#REF!</definedName>
    <definedName name="X9802????_??_List">#REF!</definedName>
    <definedName name="X9802장판원본_원본_List">#N/A</definedName>
    <definedName name="xang" localSheetId="3">#REF!</definedName>
    <definedName name="xang" localSheetId="2">#REF!</definedName>
    <definedName name="xang">#REF!</definedName>
    <definedName name="XB_80">#REF!</definedName>
    <definedName name="XC" localSheetId="13">BlankMacro1</definedName>
    <definedName name="XC" localSheetId="10">BlankMacro1</definedName>
    <definedName name="XC" localSheetId="12">BlankMacro1</definedName>
    <definedName name="XC" localSheetId="15">BlankMacro1</definedName>
    <definedName name="XC" localSheetId="11">BlankMacro1</definedName>
    <definedName name="XC" localSheetId="14">BlankMacro1</definedName>
    <definedName name="XC" localSheetId="7">BlankMacro1</definedName>
    <definedName name="XC" localSheetId="4">BlankMacro1</definedName>
    <definedName name="XC" localSheetId="6">BlankMacro1</definedName>
    <definedName name="XC" localSheetId="9">BlankMacro1</definedName>
    <definedName name="XC" localSheetId="5">BlankMacro1</definedName>
    <definedName name="XC" localSheetId="8">BlankMacro1</definedName>
    <definedName name="XC" localSheetId="0">BlankMacro1</definedName>
    <definedName name="XC" localSheetId="3">BlankMacro1</definedName>
    <definedName name="XC" localSheetId="2">BlankMacro1</definedName>
    <definedName name="XC" localSheetId="1">BlankMacro1</definedName>
    <definedName name="XC">BlankMacro1</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 localSheetId="13">#REF!</definedName>
    <definedName name="xd0.6" localSheetId="10">#REF!</definedName>
    <definedName name="xd0.6" localSheetId="12">#REF!</definedName>
    <definedName name="xd0.6" localSheetId="15">#REF!</definedName>
    <definedName name="xd0.6" localSheetId="11">#REF!</definedName>
    <definedName name="xd0.6" localSheetId="14">#REF!</definedName>
    <definedName name="xd0.6" localSheetId="7">#REF!</definedName>
    <definedName name="xd0.6" localSheetId="4">#REF!</definedName>
    <definedName name="xd0.6" localSheetId="6">#REF!</definedName>
    <definedName name="xd0.6" localSheetId="9">#REF!</definedName>
    <definedName name="xd0.6" localSheetId="5">#REF!</definedName>
    <definedName name="xd0.6" localSheetId="8">#REF!</definedName>
    <definedName name="xd0.6">#REF!</definedName>
    <definedName name="xd1.3">#REF!</definedName>
    <definedName name="xd1.5">#REF!</definedName>
    <definedName name="XD개선" localSheetId="13" hidden="1">{#N/A,#N/A,FALSE,"단축1";#N/A,#N/A,FALSE,"단축2";#N/A,#N/A,FALSE,"단축3";#N/A,#N/A,FALSE,"장축";#N/A,#N/A,FALSE,"4WD"}</definedName>
    <definedName name="XD개선" localSheetId="10" hidden="1">{#N/A,#N/A,FALSE,"단축1";#N/A,#N/A,FALSE,"단축2";#N/A,#N/A,FALSE,"단축3";#N/A,#N/A,FALSE,"장축";#N/A,#N/A,FALSE,"4WD"}</definedName>
    <definedName name="XD개선" localSheetId="12" hidden="1">{#N/A,#N/A,FALSE,"단축1";#N/A,#N/A,FALSE,"단축2";#N/A,#N/A,FALSE,"단축3";#N/A,#N/A,FALSE,"장축";#N/A,#N/A,FALSE,"4WD"}</definedName>
    <definedName name="XD개선" localSheetId="15" hidden="1">{#N/A,#N/A,FALSE,"단축1";#N/A,#N/A,FALSE,"단축2";#N/A,#N/A,FALSE,"단축3";#N/A,#N/A,FALSE,"장축";#N/A,#N/A,FALSE,"4WD"}</definedName>
    <definedName name="XD개선" localSheetId="11" hidden="1">{#N/A,#N/A,FALSE,"단축1";#N/A,#N/A,FALSE,"단축2";#N/A,#N/A,FALSE,"단축3";#N/A,#N/A,FALSE,"장축";#N/A,#N/A,FALSE,"4WD"}</definedName>
    <definedName name="XD개선" localSheetId="14" hidden="1">{#N/A,#N/A,FALSE,"단축1";#N/A,#N/A,FALSE,"단축2";#N/A,#N/A,FALSE,"단축3";#N/A,#N/A,FALSE,"장축";#N/A,#N/A,FALSE,"4WD"}</definedName>
    <definedName name="XD개선" localSheetId="7" hidden="1">{#N/A,#N/A,FALSE,"단축1";#N/A,#N/A,FALSE,"단축2";#N/A,#N/A,FALSE,"단축3";#N/A,#N/A,FALSE,"장축";#N/A,#N/A,FALSE,"4WD"}</definedName>
    <definedName name="XD개선" localSheetId="4" hidden="1">{#N/A,#N/A,FALSE,"단축1";#N/A,#N/A,FALSE,"단축2";#N/A,#N/A,FALSE,"단축3";#N/A,#N/A,FALSE,"장축";#N/A,#N/A,FALSE,"4WD"}</definedName>
    <definedName name="XD개선" localSheetId="6" hidden="1">{#N/A,#N/A,FALSE,"단축1";#N/A,#N/A,FALSE,"단축2";#N/A,#N/A,FALSE,"단축3";#N/A,#N/A,FALSE,"장축";#N/A,#N/A,FALSE,"4WD"}</definedName>
    <definedName name="XD개선" localSheetId="9" hidden="1">{#N/A,#N/A,FALSE,"단축1";#N/A,#N/A,FALSE,"단축2";#N/A,#N/A,FALSE,"단축3";#N/A,#N/A,FALSE,"장축";#N/A,#N/A,FALSE,"4WD"}</definedName>
    <definedName name="XD개선" localSheetId="5" hidden="1">{#N/A,#N/A,FALSE,"단축1";#N/A,#N/A,FALSE,"단축2";#N/A,#N/A,FALSE,"단축3";#N/A,#N/A,FALSE,"장축";#N/A,#N/A,FALSE,"4WD"}</definedName>
    <definedName name="XD개선" localSheetId="8" hidden="1">{#N/A,#N/A,FALSE,"단축1";#N/A,#N/A,FALSE,"단축2";#N/A,#N/A,FALSE,"단축3";#N/A,#N/A,FALSE,"장축";#N/A,#N/A,FALSE,"4WD"}</definedName>
    <definedName name="XD개선" localSheetId="3" hidden="1">{#N/A,#N/A,FALSE,"단축1";#N/A,#N/A,FALSE,"단축2";#N/A,#N/A,FALSE,"단축3";#N/A,#N/A,FALSE,"장축";#N/A,#N/A,FALSE,"4WD"}</definedName>
    <definedName name="XD개선" localSheetId="2" hidden="1">{#N/A,#N/A,FALSE,"단축1";#N/A,#N/A,FALSE,"단축2";#N/A,#N/A,FALSE,"단축3";#N/A,#N/A,FALSE,"장축";#N/A,#N/A,FALSE,"4WD"}</definedName>
    <definedName name="XD개선" localSheetId="1" hidden="1">{#N/A,#N/A,FALSE,"단축1";#N/A,#N/A,FALSE,"단축2";#N/A,#N/A,FALSE,"단축3";#N/A,#N/A,FALSE,"장축";#N/A,#N/A,FALSE,"4WD"}</definedName>
    <definedName name="XD개선" hidden="1">{#N/A,#N/A,FALSE,"단축1";#N/A,#N/A,FALSE,"단축2";#N/A,#N/A,FALSE,"단축3";#N/A,#N/A,FALSE,"장축";#N/A,#N/A,FALSE,"4WD"}</definedName>
    <definedName name="XD견적검토2"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견적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설문" localSheetId="13" hidden="1">{#N/A,#N/A,FALSE,"단축1";#N/A,#N/A,FALSE,"단축2";#N/A,#N/A,FALSE,"단축3";#N/A,#N/A,FALSE,"장축";#N/A,#N/A,FALSE,"4WD"}</definedName>
    <definedName name="XD설문" localSheetId="10" hidden="1">{#N/A,#N/A,FALSE,"단축1";#N/A,#N/A,FALSE,"단축2";#N/A,#N/A,FALSE,"단축3";#N/A,#N/A,FALSE,"장축";#N/A,#N/A,FALSE,"4WD"}</definedName>
    <definedName name="XD설문" localSheetId="12" hidden="1">{#N/A,#N/A,FALSE,"단축1";#N/A,#N/A,FALSE,"단축2";#N/A,#N/A,FALSE,"단축3";#N/A,#N/A,FALSE,"장축";#N/A,#N/A,FALSE,"4WD"}</definedName>
    <definedName name="XD설문" localSheetId="15" hidden="1">{#N/A,#N/A,FALSE,"단축1";#N/A,#N/A,FALSE,"단축2";#N/A,#N/A,FALSE,"단축3";#N/A,#N/A,FALSE,"장축";#N/A,#N/A,FALSE,"4WD"}</definedName>
    <definedName name="XD설문" localSheetId="11" hidden="1">{#N/A,#N/A,FALSE,"단축1";#N/A,#N/A,FALSE,"단축2";#N/A,#N/A,FALSE,"단축3";#N/A,#N/A,FALSE,"장축";#N/A,#N/A,FALSE,"4WD"}</definedName>
    <definedName name="XD설문" localSheetId="14" hidden="1">{#N/A,#N/A,FALSE,"단축1";#N/A,#N/A,FALSE,"단축2";#N/A,#N/A,FALSE,"단축3";#N/A,#N/A,FALSE,"장축";#N/A,#N/A,FALSE,"4WD"}</definedName>
    <definedName name="XD설문" localSheetId="7" hidden="1">{#N/A,#N/A,FALSE,"단축1";#N/A,#N/A,FALSE,"단축2";#N/A,#N/A,FALSE,"단축3";#N/A,#N/A,FALSE,"장축";#N/A,#N/A,FALSE,"4WD"}</definedName>
    <definedName name="XD설문" localSheetId="4" hidden="1">{#N/A,#N/A,FALSE,"단축1";#N/A,#N/A,FALSE,"단축2";#N/A,#N/A,FALSE,"단축3";#N/A,#N/A,FALSE,"장축";#N/A,#N/A,FALSE,"4WD"}</definedName>
    <definedName name="XD설문" localSheetId="6" hidden="1">{#N/A,#N/A,FALSE,"단축1";#N/A,#N/A,FALSE,"단축2";#N/A,#N/A,FALSE,"단축3";#N/A,#N/A,FALSE,"장축";#N/A,#N/A,FALSE,"4WD"}</definedName>
    <definedName name="XD설문" localSheetId="9" hidden="1">{#N/A,#N/A,FALSE,"단축1";#N/A,#N/A,FALSE,"단축2";#N/A,#N/A,FALSE,"단축3";#N/A,#N/A,FALSE,"장축";#N/A,#N/A,FALSE,"4WD"}</definedName>
    <definedName name="XD설문" localSheetId="5" hidden="1">{#N/A,#N/A,FALSE,"단축1";#N/A,#N/A,FALSE,"단축2";#N/A,#N/A,FALSE,"단축3";#N/A,#N/A,FALSE,"장축";#N/A,#N/A,FALSE,"4WD"}</definedName>
    <definedName name="XD설문" localSheetId="8" hidden="1">{#N/A,#N/A,FALSE,"단축1";#N/A,#N/A,FALSE,"단축2";#N/A,#N/A,FALSE,"단축3";#N/A,#N/A,FALSE,"장축";#N/A,#N/A,FALSE,"4WD"}</definedName>
    <definedName name="XD설문" localSheetId="3" hidden="1">{#N/A,#N/A,FALSE,"단축1";#N/A,#N/A,FALSE,"단축2";#N/A,#N/A,FALSE,"단축3";#N/A,#N/A,FALSE,"장축";#N/A,#N/A,FALSE,"4WD"}</definedName>
    <definedName name="XD설문" localSheetId="2" hidden="1">{#N/A,#N/A,FALSE,"단축1";#N/A,#N/A,FALSE,"단축2";#N/A,#N/A,FALSE,"단축3";#N/A,#N/A,FALSE,"장축";#N/A,#N/A,FALSE,"4WD"}</definedName>
    <definedName name="XD설문" localSheetId="1" hidden="1">{#N/A,#N/A,FALSE,"단축1";#N/A,#N/A,FALSE,"단축2";#N/A,#N/A,FALSE,"단축3";#N/A,#N/A,FALSE,"장축";#N/A,#N/A,FALSE,"4WD"}</definedName>
    <definedName name="XD설문" hidden="1">{#N/A,#N/A,FALSE,"단축1";#N/A,#N/A,FALSE,"단축2";#N/A,#N/A,FALSE,"단축3";#N/A,#N/A,FALSE,"장축";#N/A,#N/A,FALSE,"4WD"}</definedName>
    <definedName name="xd품확일정" localSheetId="13" hidden="1">{#N/A,#N/A,FALSE,"단축1";#N/A,#N/A,FALSE,"단축2";#N/A,#N/A,FALSE,"단축3";#N/A,#N/A,FALSE,"장축";#N/A,#N/A,FALSE,"4WD"}</definedName>
    <definedName name="xd품확일정" localSheetId="10" hidden="1">{#N/A,#N/A,FALSE,"단축1";#N/A,#N/A,FALSE,"단축2";#N/A,#N/A,FALSE,"단축3";#N/A,#N/A,FALSE,"장축";#N/A,#N/A,FALSE,"4WD"}</definedName>
    <definedName name="xd품확일정" localSheetId="12" hidden="1">{#N/A,#N/A,FALSE,"단축1";#N/A,#N/A,FALSE,"단축2";#N/A,#N/A,FALSE,"단축3";#N/A,#N/A,FALSE,"장축";#N/A,#N/A,FALSE,"4WD"}</definedName>
    <definedName name="xd품확일정" localSheetId="15" hidden="1">{#N/A,#N/A,FALSE,"단축1";#N/A,#N/A,FALSE,"단축2";#N/A,#N/A,FALSE,"단축3";#N/A,#N/A,FALSE,"장축";#N/A,#N/A,FALSE,"4WD"}</definedName>
    <definedName name="xd품확일정" localSheetId="11" hidden="1">{#N/A,#N/A,FALSE,"단축1";#N/A,#N/A,FALSE,"단축2";#N/A,#N/A,FALSE,"단축3";#N/A,#N/A,FALSE,"장축";#N/A,#N/A,FALSE,"4WD"}</definedName>
    <definedName name="xd품확일정" localSheetId="14" hidden="1">{#N/A,#N/A,FALSE,"단축1";#N/A,#N/A,FALSE,"단축2";#N/A,#N/A,FALSE,"단축3";#N/A,#N/A,FALSE,"장축";#N/A,#N/A,FALSE,"4WD"}</definedName>
    <definedName name="xd품확일정" localSheetId="7" hidden="1">{#N/A,#N/A,FALSE,"단축1";#N/A,#N/A,FALSE,"단축2";#N/A,#N/A,FALSE,"단축3";#N/A,#N/A,FALSE,"장축";#N/A,#N/A,FALSE,"4WD"}</definedName>
    <definedName name="xd품확일정" localSheetId="4" hidden="1">{#N/A,#N/A,FALSE,"단축1";#N/A,#N/A,FALSE,"단축2";#N/A,#N/A,FALSE,"단축3";#N/A,#N/A,FALSE,"장축";#N/A,#N/A,FALSE,"4WD"}</definedName>
    <definedName name="xd품확일정" localSheetId="6" hidden="1">{#N/A,#N/A,FALSE,"단축1";#N/A,#N/A,FALSE,"단축2";#N/A,#N/A,FALSE,"단축3";#N/A,#N/A,FALSE,"장축";#N/A,#N/A,FALSE,"4WD"}</definedName>
    <definedName name="xd품확일정" localSheetId="9" hidden="1">{#N/A,#N/A,FALSE,"단축1";#N/A,#N/A,FALSE,"단축2";#N/A,#N/A,FALSE,"단축3";#N/A,#N/A,FALSE,"장축";#N/A,#N/A,FALSE,"4WD"}</definedName>
    <definedName name="xd품확일정" localSheetId="5" hidden="1">{#N/A,#N/A,FALSE,"단축1";#N/A,#N/A,FALSE,"단축2";#N/A,#N/A,FALSE,"단축3";#N/A,#N/A,FALSE,"장축";#N/A,#N/A,FALSE,"4WD"}</definedName>
    <definedName name="xd품확일정" localSheetId="8" hidden="1">{#N/A,#N/A,FALSE,"단축1";#N/A,#N/A,FALSE,"단축2";#N/A,#N/A,FALSE,"단축3";#N/A,#N/A,FALSE,"장축";#N/A,#N/A,FALSE,"4WD"}</definedName>
    <definedName name="xd품확일정" localSheetId="3" hidden="1">{#N/A,#N/A,FALSE,"단축1";#N/A,#N/A,FALSE,"단축2";#N/A,#N/A,FALSE,"단축3";#N/A,#N/A,FALSE,"장축";#N/A,#N/A,FALSE,"4WD"}</definedName>
    <definedName name="xd품확일정" localSheetId="2" hidden="1">{#N/A,#N/A,FALSE,"단축1";#N/A,#N/A,FALSE,"단축2";#N/A,#N/A,FALSE,"단축3";#N/A,#N/A,FALSE,"장축";#N/A,#N/A,FALSE,"4WD"}</definedName>
    <definedName name="xd품확일정" localSheetId="1" hidden="1">{#N/A,#N/A,FALSE,"단축1";#N/A,#N/A,FALSE,"단축2";#N/A,#N/A,FALSE,"단축3";#N/A,#N/A,FALSE,"장축";#N/A,#N/A,FALSE,"4WD"}</definedName>
    <definedName name="xd품확일정" hidden="1">{#N/A,#N/A,FALSE,"단축1";#N/A,#N/A,FALSE,"단축2";#N/A,#N/A,FALSE,"단축3";#N/A,#N/A,FALSE,"장축";#N/A,#N/A,FALSE,"4WD"}</definedName>
    <definedName name="xelaodam" localSheetId="13">#REF!</definedName>
    <definedName name="xelaodam" localSheetId="10">#REF!</definedName>
    <definedName name="xelaodam" localSheetId="12">#REF!</definedName>
    <definedName name="xelaodam" localSheetId="15">#REF!</definedName>
    <definedName name="xelaodam" localSheetId="11">#REF!</definedName>
    <definedName name="xelaodam" localSheetId="14">#REF!</definedName>
    <definedName name="xelaodam" localSheetId="7">#REF!</definedName>
    <definedName name="xelaodam" localSheetId="4">#REF!</definedName>
    <definedName name="xelaodam" localSheetId="6">#REF!</definedName>
    <definedName name="xelaodam" localSheetId="9">#REF!</definedName>
    <definedName name="xelaodam" localSheetId="5">#REF!</definedName>
    <definedName name="xelaodam" localSheetId="8">#REF!</definedName>
    <definedName name="xelaodam">#REF!</definedName>
    <definedName name="xerox" localSheetId="3">#REF!</definedName>
    <definedName name="xerox" localSheetId="2">#REF!</definedName>
    <definedName name="xerox">#REF!</definedName>
    <definedName name="xethung10t">#REF!</definedName>
    <definedName name="xetreo">#REF!</definedName>
    <definedName name="xfco">#REF!</definedName>
    <definedName name="xfco3p">#REF!</definedName>
    <definedName name="xfcotnc">#REF!</definedName>
    <definedName name="xfcotvl">#REF!</definedName>
    <definedName name="XG??" localSheetId="13">#REF!</definedName>
    <definedName name="XG??" localSheetId="10">#REF!</definedName>
    <definedName name="XG??" localSheetId="12">#REF!</definedName>
    <definedName name="XG??" localSheetId="15">#REF!</definedName>
    <definedName name="XG??" localSheetId="11">#REF!</definedName>
    <definedName name="XG??" localSheetId="14">#REF!</definedName>
    <definedName name="XG??" localSheetId="7">#REF!</definedName>
    <definedName name="XG??" localSheetId="4">#REF!</definedName>
    <definedName name="XG??" localSheetId="6">#REF!</definedName>
    <definedName name="XG??" localSheetId="9">#REF!</definedName>
    <definedName name="XG??" localSheetId="5">#REF!</definedName>
    <definedName name="XG??" localSheetId="8">#REF!</definedName>
    <definedName name="XG??" localSheetId="3">#REF!</definedName>
    <definedName name="XG??" localSheetId="2">#REF!</definedName>
    <definedName name="XG??">#REF!</definedName>
    <definedName name="XG¾×¼C">#N/A</definedName>
    <definedName name="XG¾×¼Ç">#N/A</definedName>
    <definedName name="xgc100" localSheetId="3">#REF!</definedName>
    <definedName name="xgc100" localSheetId="2">#REF!</definedName>
    <definedName name="xgc100">#REF!</definedName>
    <definedName name="xgc150">#REF!</definedName>
    <definedName name="xgc200">#REF!</definedName>
    <definedName name="XG개" localSheetId="13" hidden="1">{#N/A,#N/A,FALSE,"단축1";#N/A,#N/A,FALSE,"단축2";#N/A,#N/A,FALSE,"단축3";#N/A,#N/A,FALSE,"장축";#N/A,#N/A,FALSE,"4WD"}</definedName>
    <definedName name="XG개" localSheetId="10" hidden="1">{#N/A,#N/A,FALSE,"단축1";#N/A,#N/A,FALSE,"단축2";#N/A,#N/A,FALSE,"단축3";#N/A,#N/A,FALSE,"장축";#N/A,#N/A,FALSE,"4WD"}</definedName>
    <definedName name="XG개" localSheetId="12" hidden="1">{#N/A,#N/A,FALSE,"단축1";#N/A,#N/A,FALSE,"단축2";#N/A,#N/A,FALSE,"단축3";#N/A,#N/A,FALSE,"장축";#N/A,#N/A,FALSE,"4WD"}</definedName>
    <definedName name="XG개" localSheetId="15" hidden="1">{#N/A,#N/A,FALSE,"단축1";#N/A,#N/A,FALSE,"단축2";#N/A,#N/A,FALSE,"단축3";#N/A,#N/A,FALSE,"장축";#N/A,#N/A,FALSE,"4WD"}</definedName>
    <definedName name="XG개" localSheetId="11" hidden="1">{#N/A,#N/A,FALSE,"단축1";#N/A,#N/A,FALSE,"단축2";#N/A,#N/A,FALSE,"단축3";#N/A,#N/A,FALSE,"장축";#N/A,#N/A,FALSE,"4WD"}</definedName>
    <definedName name="XG개" localSheetId="14" hidden="1">{#N/A,#N/A,FALSE,"단축1";#N/A,#N/A,FALSE,"단축2";#N/A,#N/A,FALSE,"단축3";#N/A,#N/A,FALSE,"장축";#N/A,#N/A,FALSE,"4WD"}</definedName>
    <definedName name="XG개" localSheetId="7" hidden="1">{#N/A,#N/A,FALSE,"단축1";#N/A,#N/A,FALSE,"단축2";#N/A,#N/A,FALSE,"단축3";#N/A,#N/A,FALSE,"장축";#N/A,#N/A,FALSE,"4WD"}</definedName>
    <definedName name="XG개" localSheetId="4" hidden="1">{#N/A,#N/A,FALSE,"단축1";#N/A,#N/A,FALSE,"단축2";#N/A,#N/A,FALSE,"단축3";#N/A,#N/A,FALSE,"장축";#N/A,#N/A,FALSE,"4WD"}</definedName>
    <definedName name="XG개" localSheetId="6" hidden="1">{#N/A,#N/A,FALSE,"단축1";#N/A,#N/A,FALSE,"단축2";#N/A,#N/A,FALSE,"단축3";#N/A,#N/A,FALSE,"장축";#N/A,#N/A,FALSE,"4WD"}</definedName>
    <definedName name="XG개" localSheetId="9" hidden="1">{#N/A,#N/A,FALSE,"단축1";#N/A,#N/A,FALSE,"단축2";#N/A,#N/A,FALSE,"단축3";#N/A,#N/A,FALSE,"장축";#N/A,#N/A,FALSE,"4WD"}</definedName>
    <definedName name="XG개" localSheetId="5" hidden="1">{#N/A,#N/A,FALSE,"단축1";#N/A,#N/A,FALSE,"단축2";#N/A,#N/A,FALSE,"단축3";#N/A,#N/A,FALSE,"장축";#N/A,#N/A,FALSE,"4WD"}</definedName>
    <definedName name="XG개" localSheetId="8" hidden="1">{#N/A,#N/A,FALSE,"단축1";#N/A,#N/A,FALSE,"단축2";#N/A,#N/A,FALSE,"단축3";#N/A,#N/A,FALSE,"장축";#N/A,#N/A,FALSE,"4WD"}</definedName>
    <definedName name="XG개" localSheetId="3" hidden="1">{#N/A,#N/A,FALSE,"단축1";#N/A,#N/A,FALSE,"단축2";#N/A,#N/A,FALSE,"단축3";#N/A,#N/A,FALSE,"장축";#N/A,#N/A,FALSE,"4WD"}</definedName>
    <definedName name="XG개" localSheetId="2" hidden="1">{#N/A,#N/A,FALSE,"단축1";#N/A,#N/A,FALSE,"단축2";#N/A,#N/A,FALSE,"단축3";#N/A,#N/A,FALSE,"장축";#N/A,#N/A,FALSE,"4WD"}</definedName>
    <definedName name="XG개" localSheetId="1" hidden="1">{#N/A,#N/A,FALSE,"단축1";#N/A,#N/A,FALSE,"단축2";#N/A,#N/A,FALSE,"단축3";#N/A,#N/A,FALSE,"장축";#N/A,#N/A,FALSE,"4WD"}</definedName>
    <definedName name="XG개" hidden="1">{#N/A,#N/A,FALSE,"단축1";#N/A,#N/A,FALSE,"단축2";#N/A,#N/A,FALSE,"단축3";#N/A,#N/A,FALSE,"장축";#N/A,#N/A,FALSE,"4WD"}</definedName>
    <definedName name="XG개선" localSheetId="13" hidden="1">{#N/A,#N/A,FALSE,"단축1";#N/A,#N/A,FALSE,"단축2";#N/A,#N/A,FALSE,"단축3";#N/A,#N/A,FALSE,"장축";#N/A,#N/A,FALSE,"4WD"}</definedName>
    <definedName name="XG개선" localSheetId="10" hidden="1">{#N/A,#N/A,FALSE,"단축1";#N/A,#N/A,FALSE,"단축2";#N/A,#N/A,FALSE,"단축3";#N/A,#N/A,FALSE,"장축";#N/A,#N/A,FALSE,"4WD"}</definedName>
    <definedName name="XG개선" localSheetId="12" hidden="1">{#N/A,#N/A,FALSE,"단축1";#N/A,#N/A,FALSE,"단축2";#N/A,#N/A,FALSE,"단축3";#N/A,#N/A,FALSE,"장축";#N/A,#N/A,FALSE,"4WD"}</definedName>
    <definedName name="XG개선" localSheetId="15" hidden="1">{#N/A,#N/A,FALSE,"단축1";#N/A,#N/A,FALSE,"단축2";#N/A,#N/A,FALSE,"단축3";#N/A,#N/A,FALSE,"장축";#N/A,#N/A,FALSE,"4WD"}</definedName>
    <definedName name="XG개선" localSheetId="11" hidden="1">{#N/A,#N/A,FALSE,"단축1";#N/A,#N/A,FALSE,"단축2";#N/A,#N/A,FALSE,"단축3";#N/A,#N/A,FALSE,"장축";#N/A,#N/A,FALSE,"4WD"}</definedName>
    <definedName name="XG개선" localSheetId="14" hidden="1">{#N/A,#N/A,FALSE,"단축1";#N/A,#N/A,FALSE,"단축2";#N/A,#N/A,FALSE,"단축3";#N/A,#N/A,FALSE,"장축";#N/A,#N/A,FALSE,"4WD"}</definedName>
    <definedName name="XG개선" localSheetId="7" hidden="1">{#N/A,#N/A,FALSE,"단축1";#N/A,#N/A,FALSE,"단축2";#N/A,#N/A,FALSE,"단축3";#N/A,#N/A,FALSE,"장축";#N/A,#N/A,FALSE,"4WD"}</definedName>
    <definedName name="XG개선" localSheetId="4" hidden="1">{#N/A,#N/A,FALSE,"단축1";#N/A,#N/A,FALSE,"단축2";#N/A,#N/A,FALSE,"단축3";#N/A,#N/A,FALSE,"장축";#N/A,#N/A,FALSE,"4WD"}</definedName>
    <definedName name="XG개선" localSheetId="6" hidden="1">{#N/A,#N/A,FALSE,"단축1";#N/A,#N/A,FALSE,"단축2";#N/A,#N/A,FALSE,"단축3";#N/A,#N/A,FALSE,"장축";#N/A,#N/A,FALSE,"4WD"}</definedName>
    <definedName name="XG개선" localSheetId="9" hidden="1">{#N/A,#N/A,FALSE,"단축1";#N/A,#N/A,FALSE,"단축2";#N/A,#N/A,FALSE,"단축3";#N/A,#N/A,FALSE,"장축";#N/A,#N/A,FALSE,"4WD"}</definedName>
    <definedName name="XG개선" localSheetId="5" hidden="1">{#N/A,#N/A,FALSE,"단축1";#N/A,#N/A,FALSE,"단축2";#N/A,#N/A,FALSE,"단축3";#N/A,#N/A,FALSE,"장축";#N/A,#N/A,FALSE,"4WD"}</definedName>
    <definedName name="XG개선" localSheetId="8" hidden="1">{#N/A,#N/A,FALSE,"단축1";#N/A,#N/A,FALSE,"단축2";#N/A,#N/A,FALSE,"단축3";#N/A,#N/A,FALSE,"장축";#N/A,#N/A,FALSE,"4WD"}</definedName>
    <definedName name="XG개선" localSheetId="3" hidden="1">{#N/A,#N/A,FALSE,"단축1";#N/A,#N/A,FALSE,"단축2";#N/A,#N/A,FALSE,"단축3";#N/A,#N/A,FALSE,"장축";#N/A,#N/A,FALSE,"4WD"}</definedName>
    <definedName name="XG개선" localSheetId="2" hidden="1">{#N/A,#N/A,FALSE,"단축1";#N/A,#N/A,FALSE,"단축2";#N/A,#N/A,FALSE,"단축3";#N/A,#N/A,FALSE,"장축";#N/A,#N/A,FALSE,"4WD"}</definedName>
    <definedName name="XG개선" localSheetId="1" hidden="1">{#N/A,#N/A,FALSE,"단축1";#N/A,#N/A,FALSE,"단축2";#N/A,#N/A,FALSE,"단축3";#N/A,#N/A,FALSE,"장축";#N/A,#N/A,FALSE,"4WD"}</definedName>
    <definedName name="XG개선" hidden="1">{#N/A,#N/A,FALSE,"단축1";#N/A,#N/A,FALSE,"단축2";#N/A,#N/A,FALSE,"단축3";#N/A,#N/A,FALSE,"장축";#N/A,#N/A,FALSE,"4WD"}</definedName>
    <definedName name="XG액션">#N/A</definedName>
    <definedName name="XG정도문제">#N/A</definedName>
    <definedName name="xh" localSheetId="3">#REF!</definedName>
    <definedName name="xh" localSheetId="2">#REF!</definedName>
    <definedName name="xh">#REF!</definedName>
    <definedName name="xhn">#REF!</definedName>
    <definedName name="xi">#REF!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k0.6">#REF!</definedName>
    <definedName name="xk1.3">#REF!</definedName>
    <definedName name="xk1.5">#REF!</definedName>
    <definedName name="xl">#REF!</definedName>
    <definedName name="xlc">#REF!</definedName>
    <definedName name="xld1.4">#REF!</definedName>
    <definedName name="xlk">#REF!</definedName>
    <definedName name="xlk1.4">#REF!</definedName>
    <definedName name="XLP">#REF!</definedName>
    <definedName name="xmcax">#REF!</definedName>
    <definedName name="xn">#REF!</definedName>
    <definedName name="xp">#REF!</definedName>
    <definedName name="XS0">#N/A</definedName>
    <definedName name="XT0">#N/A</definedName>
    <definedName name="xuclat1" localSheetId="3">#REF!</definedName>
    <definedName name="xuclat1" localSheetId="2">#REF!</definedName>
    <definedName name="xuclat1">#REF!</definedName>
    <definedName name="XX">#REF!</definedName>
    <definedName name="XXX">#N/A</definedName>
    <definedName name="XXXXX" localSheetId="13" hidden="1">{#N/A,#N/A,FALSE,"단축1";#N/A,#N/A,FALSE,"단축2";#N/A,#N/A,FALSE,"단축3";#N/A,#N/A,FALSE,"장축";#N/A,#N/A,FALSE,"4WD"}</definedName>
    <definedName name="XXXXX" localSheetId="10" hidden="1">{#N/A,#N/A,FALSE,"단축1";#N/A,#N/A,FALSE,"단축2";#N/A,#N/A,FALSE,"단축3";#N/A,#N/A,FALSE,"장축";#N/A,#N/A,FALSE,"4WD"}</definedName>
    <definedName name="XXXXX" localSheetId="12" hidden="1">{#N/A,#N/A,FALSE,"단축1";#N/A,#N/A,FALSE,"단축2";#N/A,#N/A,FALSE,"단축3";#N/A,#N/A,FALSE,"장축";#N/A,#N/A,FALSE,"4WD"}</definedName>
    <definedName name="XXXXX" localSheetId="15" hidden="1">{#N/A,#N/A,FALSE,"단축1";#N/A,#N/A,FALSE,"단축2";#N/A,#N/A,FALSE,"단축3";#N/A,#N/A,FALSE,"장축";#N/A,#N/A,FALSE,"4WD"}</definedName>
    <definedName name="XXXXX" localSheetId="11" hidden="1">{#N/A,#N/A,FALSE,"단축1";#N/A,#N/A,FALSE,"단축2";#N/A,#N/A,FALSE,"단축3";#N/A,#N/A,FALSE,"장축";#N/A,#N/A,FALSE,"4WD"}</definedName>
    <definedName name="XXXXX" localSheetId="14" hidden="1">{#N/A,#N/A,FALSE,"단축1";#N/A,#N/A,FALSE,"단축2";#N/A,#N/A,FALSE,"단축3";#N/A,#N/A,FALSE,"장축";#N/A,#N/A,FALSE,"4WD"}</definedName>
    <definedName name="XXXXX" localSheetId="7" hidden="1">{#N/A,#N/A,FALSE,"단축1";#N/A,#N/A,FALSE,"단축2";#N/A,#N/A,FALSE,"단축3";#N/A,#N/A,FALSE,"장축";#N/A,#N/A,FALSE,"4WD"}</definedName>
    <definedName name="XXXXX" localSheetId="4" hidden="1">{#N/A,#N/A,FALSE,"단축1";#N/A,#N/A,FALSE,"단축2";#N/A,#N/A,FALSE,"단축3";#N/A,#N/A,FALSE,"장축";#N/A,#N/A,FALSE,"4WD"}</definedName>
    <definedName name="XXXXX" localSheetId="6" hidden="1">{#N/A,#N/A,FALSE,"단축1";#N/A,#N/A,FALSE,"단축2";#N/A,#N/A,FALSE,"단축3";#N/A,#N/A,FALSE,"장축";#N/A,#N/A,FALSE,"4WD"}</definedName>
    <definedName name="XXXXX" localSheetId="9" hidden="1">{#N/A,#N/A,FALSE,"단축1";#N/A,#N/A,FALSE,"단축2";#N/A,#N/A,FALSE,"단축3";#N/A,#N/A,FALSE,"장축";#N/A,#N/A,FALSE,"4WD"}</definedName>
    <definedName name="XXXXX" localSheetId="5" hidden="1">{#N/A,#N/A,FALSE,"단축1";#N/A,#N/A,FALSE,"단축2";#N/A,#N/A,FALSE,"단축3";#N/A,#N/A,FALSE,"장축";#N/A,#N/A,FALSE,"4WD"}</definedName>
    <definedName name="XXXXX" localSheetId="8" hidden="1">{#N/A,#N/A,FALSE,"단축1";#N/A,#N/A,FALSE,"단축2";#N/A,#N/A,FALSE,"단축3";#N/A,#N/A,FALSE,"장축";#N/A,#N/A,FALSE,"4WD"}</definedName>
    <definedName name="XXXXX" localSheetId="3"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hidden="1">{#N/A,#N/A,FALSE,"단축1";#N/A,#N/A,FALSE,"단축2";#N/A,#N/A,FALSE,"단축3";#N/A,#N/A,FALSE,"장축";#N/A,#N/A,FALSE,"4WD"}</definedName>
    <definedName name="X행">#REF!</definedName>
    <definedName name="y">#N/A</definedName>
    <definedName name="YE">#N/A</definedName>
    <definedName name="YEN">#N/A</definedName>
    <definedName name="ygjskjr" localSheetId="13">BlankMacro1</definedName>
    <definedName name="ygjskjr" localSheetId="10">BlankMacro1</definedName>
    <definedName name="ygjskjr" localSheetId="12">BlankMacro1</definedName>
    <definedName name="ygjskjr" localSheetId="15">BlankMacro1</definedName>
    <definedName name="ygjskjr" localSheetId="11">BlankMacro1</definedName>
    <definedName name="ygjskjr" localSheetId="14">BlankMacro1</definedName>
    <definedName name="ygjskjr" localSheetId="7">BlankMacro1</definedName>
    <definedName name="ygjskjr" localSheetId="4">BlankMacro1</definedName>
    <definedName name="ygjskjr" localSheetId="6">BlankMacro1</definedName>
    <definedName name="ygjskjr" localSheetId="9">BlankMacro1</definedName>
    <definedName name="ygjskjr" localSheetId="5">BlankMacro1</definedName>
    <definedName name="ygjskjr" localSheetId="8">BlankMacro1</definedName>
    <definedName name="ygjskjr" localSheetId="0">BlankMacro1</definedName>
    <definedName name="ygjskjr" localSheetId="3">BlankMacro1</definedName>
    <definedName name="ygjskjr" localSheetId="2">BlankMacro1</definedName>
    <definedName name="ygjskjr" localSheetId="1">BlankMacro1</definedName>
    <definedName name="ygjskjr">BlankMacro1</definedName>
    <definedName name="YKSRKSRKRK" localSheetId="13">BlankMacro1</definedName>
    <definedName name="YKSRKSRKRK" localSheetId="10">BlankMacro1</definedName>
    <definedName name="YKSRKSRKRK" localSheetId="12">BlankMacro1</definedName>
    <definedName name="YKSRKSRKRK" localSheetId="15">BlankMacro1</definedName>
    <definedName name="YKSRKSRKRK" localSheetId="11">BlankMacro1</definedName>
    <definedName name="YKSRKSRKRK" localSheetId="14">BlankMacro1</definedName>
    <definedName name="YKSRKSRKRK" localSheetId="7">BlankMacro1</definedName>
    <definedName name="YKSRKSRKRK" localSheetId="4">BlankMacro1</definedName>
    <definedName name="YKSRKSRKRK" localSheetId="6">BlankMacro1</definedName>
    <definedName name="YKSRKSRKRK" localSheetId="9">BlankMacro1</definedName>
    <definedName name="YKSRKSRKRK" localSheetId="5">BlankMacro1</definedName>
    <definedName name="YKSRKSRKRK" localSheetId="8">BlankMacro1</definedName>
    <definedName name="YKSRKSRKRK" localSheetId="0">BlankMacro1</definedName>
    <definedName name="YKSRKSRKRK" localSheetId="3">BlankMacro1</definedName>
    <definedName name="YKSRKSRKRK" localSheetId="2">BlankMacro1</definedName>
    <definedName name="YKSRKSRKRK" localSheetId="1">BlankMacro1</definedName>
    <definedName name="YKSRKSRKRK">BlankMacro1</definedName>
    <definedName name="YºI¼­">#N/A</definedName>
    <definedName name="YR0" localSheetId="3">#REF!</definedName>
    <definedName name="YR0" localSheetId="2">#REF!</definedName>
    <definedName name="YR0">#REF!</definedName>
    <definedName name="YRP">#REF!</definedName>
    <definedName name="YRSKYKRKK" localSheetId="13">BlankMacro1</definedName>
    <definedName name="YRSKYKRKK" localSheetId="10">BlankMacro1</definedName>
    <definedName name="YRSKYKRKK" localSheetId="12">BlankMacro1</definedName>
    <definedName name="YRSKYKRKK" localSheetId="15">BlankMacro1</definedName>
    <definedName name="YRSKYKRKK" localSheetId="11">BlankMacro1</definedName>
    <definedName name="YRSKYKRKK" localSheetId="14">BlankMacro1</definedName>
    <definedName name="YRSKYKRKK" localSheetId="7">BlankMacro1</definedName>
    <definedName name="YRSKYKRKK" localSheetId="4">BlankMacro1</definedName>
    <definedName name="YRSKYKRKK" localSheetId="6">BlankMacro1</definedName>
    <definedName name="YRSKYKRKK" localSheetId="9">BlankMacro1</definedName>
    <definedName name="YRSKYKRKK" localSheetId="5">BlankMacro1</definedName>
    <definedName name="YRSKYKRKK" localSheetId="8">BlankMacro1</definedName>
    <definedName name="YRSKYKRKK" localSheetId="0">BlankMacro1</definedName>
    <definedName name="YRSKYKRKK" localSheetId="3">BlankMacro1</definedName>
    <definedName name="YRSKYKRKK" localSheetId="2">BlankMacro1</definedName>
    <definedName name="YRSKYKRKK" localSheetId="1">BlankMacro1</definedName>
    <definedName name="YRSKYKRKK">BlankMacro1</definedName>
    <definedName name="YS0">#N/A</definedName>
    <definedName name="YT0">#N/A</definedName>
    <definedName name="ytddg" localSheetId="3">#REF!</definedName>
    <definedName name="ytddg" localSheetId="2">#REF!</definedName>
    <definedName name="ytddg">#REF!</definedName>
    <definedName name="Ythd1.5">#REF!</definedName>
    <definedName name="ythdg">#REF!</definedName>
    <definedName name="Ythdgoi">#REF!</definedName>
    <definedName name="YULCHURI">#N/A</definedName>
    <definedName name="YY">#REF!</definedName>
    <definedName name="YYHY" localSheetId="13" hidden="1">{#N/A,#N/A,FALSE,"단축1";#N/A,#N/A,FALSE,"단축2";#N/A,#N/A,FALSE,"단축3";#N/A,#N/A,FALSE,"장축";#N/A,#N/A,FALSE,"4WD"}</definedName>
    <definedName name="YYHY" localSheetId="10" hidden="1">{#N/A,#N/A,FALSE,"단축1";#N/A,#N/A,FALSE,"단축2";#N/A,#N/A,FALSE,"단축3";#N/A,#N/A,FALSE,"장축";#N/A,#N/A,FALSE,"4WD"}</definedName>
    <definedName name="YYHY" localSheetId="12" hidden="1">{#N/A,#N/A,FALSE,"단축1";#N/A,#N/A,FALSE,"단축2";#N/A,#N/A,FALSE,"단축3";#N/A,#N/A,FALSE,"장축";#N/A,#N/A,FALSE,"4WD"}</definedName>
    <definedName name="YYHY" localSheetId="15" hidden="1">{#N/A,#N/A,FALSE,"단축1";#N/A,#N/A,FALSE,"단축2";#N/A,#N/A,FALSE,"단축3";#N/A,#N/A,FALSE,"장축";#N/A,#N/A,FALSE,"4WD"}</definedName>
    <definedName name="YYHY" localSheetId="11" hidden="1">{#N/A,#N/A,FALSE,"단축1";#N/A,#N/A,FALSE,"단축2";#N/A,#N/A,FALSE,"단축3";#N/A,#N/A,FALSE,"장축";#N/A,#N/A,FALSE,"4WD"}</definedName>
    <definedName name="YYHY" localSheetId="14" hidden="1">{#N/A,#N/A,FALSE,"단축1";#N/A,#N/A,FALSE,"단축2";#N/A,#N/A,FALSE,"단축3";#N/A,#N/A,FALSE,"장축";#N/A,#N/A,FALSE,"4WD"}</definedName>
    <definedName name="YYHY" localSheetId="7" hidden="1">{#N/A,#N/A,FALSE,"단축1";#N/A,#N/A,FALSE,"단축2";#N/A,#N/A,FALSE,"단축3";#N/A,#N/A,FALSE,"장축";#N/A,#N/A,FALSE,"4WD"}</definedName>
    <definedName name="YYHY" localSheetId="4" hidden="1">{#N/A,#N/A,FALSE,"단축1";#N/A,#N/A,FALSE,"단축2";#N/A,#N/A,FALSE,"단축3";#N/A,#N/A,FALSE,"장축";#N/A,#N/A,FALSE,"4WD"}</definedName>
    <definedName name="YYHY" localSheetId="6" hidden="1">{#N/A,#N/A,FALSE,"단축1";#N/A,#N/A,FALSE,"단축2";#N/A,#N/A,FALSE,"단축3";#N/A,#N/A,FALSE,"장축";#N/A,#N/A,FALSE,"4WD"}</definedName>
    <definedName name="YYHY" localSheetId="9" hidden="1">{#N/A,#N/A,FALSE,"단축1";#N/A,#N/A,FALSE,"단축2";#N/A,#N/A,FALSE,"단축3";#N/A,#N/A,FALSE,"장축";#N/A,#N/A,FALSE,"4WD"}</definedName>
    <definedName name="YYHY" localSheetId="5" hidden="1">{#N/A,#N/A,FALSE,"단축1";#N/A,#N/A,FALSE,"단축2";#N/A,#N/A,FALSE,"단축3";#N/A,#N/A,FALSE,"장축";#N/A,#N/A,FALSE,"4WD"}</definedName>
    <definedName name="YYHY" localSheetId="8" hidden="1">{#N/A,#N/A,FALSE,"단축1";#N/A,#N/A,FALSE,"단축2";#N/A,#N/A,FALSE,"단축3";#N/A,#N/A,FALSE,"장축";#N/A,#N/A,FALSE,"4WD"}</definedName>
    <definedName name="YYHY" localSheetId="3"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hidden="1">{#N/A,#N/A,FALSE,"단축1";#N/A,#N/A,FALSE,"단축2";#N/A,#N/A,FALSE,"단축3";#N/A,#N/A,FALSE,"장축";#N/A,#N/A,FALSE,"4WD"}</definedName>
    <definedName name="YYY" localSheetId="13" hidden="1">{#N/A,#N/A,TRUE,"Y생산";#N/A,#N/A,TRUE,"Y판매";#N/A,#N/A,TRUE,"Y총물량";#N/A,#N/A,TRUE,"Y능력";#N/A,#N/A,TRUE,"YKD"}</definedName>
    <definedName name="YYY" localSheetId="10" hidden="1">{#N/A,#N/A,TRUE,"Y생산";#N/A,#N/A,TRUE,"Y판매";#N/A,#N/A,TRUE,"Y총물량";#N/A,#N/A,TRUE,"Y능력";#N/A,#N/A,TRUE,"YKD"}</definedName>
    <definedName name="YYY" localSheetId="12" hidden="1">{#N/A,#N/A,TRUE,"Y생산";#N/A,#N/A,TRUE,"Y판매";#N/A,#N/A,TRUE,"Y총물량";#N/A,#N/A,TRUE,"Y능력";#N/A,#N/A,TRUE,"YKD"}</definedName>
    <definedName name="YYY" localSheetId="15" hidden="1">{#N/A,#N/A,TRUE,"Y생산";#N/A,#N/A,TRUE,"Y판매";#N/A,#N/A,TRUE,"Y총물량";#N/A,#N/A,TRUE,"Y능력";#N/A,#N/A,TRUE,"YKD"}</definedName>
    <definedName name="YYY" localSheetId="11" hidden="1">{#N/A,#N/A,TRUE,"Y생산";#N/A,#N/A,TRUE,"Y판매";#N/A,#N/A,TRUE,"Y총물량";#N/A,#N/A,TRUE,"Y능력";#N/A,#N/A,TRUE,"YKD"}</definedName>
    <definedName name="YYY" localSheetId="14" hidden="1">{#N/A,#N/A,TRUE,"Y생산";#N/A,#N/A,TRUE,"Y판매";#N/A,#N/A,TRUE,"Y총물량";#N/A,#N/A,TRUE,"Y능력";#N/A,#N/A,TRUE,"YKD"}</definedName>
    <definedName name="YYY" localSheetId="7" hidden="1">{#N/A,#N/A,TRUE,"Y생산";#N/A,#N/A,TRUE,"Y판매";#N/A,#N/A,TRUE,"Y총물량";#N/A,#N/A,TRUE,"Y능력";#N/A,#N/A,TRUE,"YKD"}</definedName>
    <definedName name="YYY" localSheetId="4" hidden="1">{#N/A,#N/A,TRUE,"Y생산";#N/A,#N/A,TRUE,"Y판매";#N/A,#N/A,TRUE,"Y총물량";#N/A,#N/A,TRUE,"Y능력";#N/A,#N/A,TRUE,"YKD"}</definedName>
    <definedName name="YYY" localSheetId="6" hidden="1">{#N/A,#N/A,TRUE,"Y생산";#N/A,#N/A,TRUE,"Y판매";#N/A,#N/A,TRUE,"Y총물량";#N/A,#N/A,TRUE,"Y능력";#N/A,#N/A,TRUE,"YKD"}</definedName>
    <definedName name="YYY" localSheetId="9" hidden="1">{#N/A,#N/A,TRUE,"Y생산";#N/A,#N/A,TRUE,"Y판매";#N/A,#N/A,TRUE,"Y총물량";#N/A,#N/A,TRUE,"Y능력";#N/A,#N/A,TRUE,"YKD"}</definedName>
    <definedName name="YYY" localSheetId="5" hidden="1">{#N/A,#N/A,TRUE,"Y생산";#N/A,#N/A,TRUE,"Y판매";#N/A,#N/A,TRUE,"Y총물량";#N/A,#N/A,TRUE,"Y능력";#N/A,#N/A,TRUE,"YKD"}</definedName>
    <definedName name="YYY" localSheetId="8" hidden="1">{#N/A,#N/A,TRUE,"Y생산";#N/A,#N/A,TRUE,"Y판매";#N/A,#N/A,TRUE,"Y총물량";#N/A,#N/A,TRUE,"Y능력";#N/A,#N/A,TRUE,"YKD"}</definedName>
    <definedName name="YYY" localSheetId="3"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YYYYYY" localSheetId="13">BlankMacro1</definedName>
    <definedName name="YYYYYY" localSheetId="10">BlankMacro1</definedName>
    <definedName name="YYYYYY" localSheetId="12">BlankMacro1</definedName>
    <definedName name="YYYYYY" localSheetId="15">BlankMacro1</definedName>
    <definedName name="YYYYYY" localSheetId="11">BlankMacro1</definedName>
    <definedName name="YYYYYY" localSheetId="14">BlankMacro1</definedName>
    <definedName name="YYYYYY" localSheetId="7">BlankMacro1</definedName>
    <definedName name="YYYYYY" localSheetId="4">BlankMacro1</definedName>
    <definedName name="YYYYYY" localSheetId="6">BlankMacro1</definedName>
    <definedName name="YYYYYY" localSheetId="9">BlankMacro1</definedName>
    <definedName name="YYYYYY" localSheetId="5">BlankMacro1</definedName>
    <definedName name="YYYYYY" localSheetId="8">BlankMacro1</definedName>
    <definedName name="YYYYYY" localSheetId="0">BlankMacro1</definedName>
    <definedName name="YYYYYY" localSheetId="3">BlankMacro1</definedName>
    <definedName name="YYYYYY" localSheetId="2">BlankMacro1</definedName>
    <definedName name="YYYYYY" localSheetId="1">BlankMacro1</definedName>
    <definedName name="YYYYYY">BlankMacro1</definedName>
    <definedName name="YYYYYYYYY" localSheetId="13">[0]!BlankMacro1</definedName>
    <definedName name="YYYYYYYYY" localSheetId="10">[0]!BlankMacro1</definedName>
    <definedName name="YYYYYYYYY" localSheetId="12">[0]!BlankMacro1</definedName>
    <definedName name="YYYYYYYYY" localSheetId="15">[0]!BlankMacro1</definedName>
    <definedName name="YYYYYYYYY" localSheetId="11">[0]!BlankMacro1</definedName>
    <definedName name="YYYYYYYYY" localSheetId="14">[0]!BlankMacro1</definedName>
    <definedName name="YYYYYYYYY" localSheetId="7">[0]!BlankMacro1</definedName>
    <definedName name="YYYYYYYYY" localSheetId="4">[0]!BlankMacro1</definedName>
    <definedName name="YYYYYYYYY" localSheetId="6">[0]!BlankMacro1</definedName>
    <definedName name="YYYYYYYYY" localSheetId="9">[0]!BlankMacro1</definedName>
    <definedName name="YYYYYYYYY" localSheetId="5">[0]!BlankMacro1</definedName>
    <definedName name="YYYYYYYYY" localSheetId="8">[0]!BlankMacro1</definedName>
    <definedName name="YYYYYYYYY" localSheetId="0">[0]!BlankMacro1</definedName>
    <definedName name="YYYYYYYYY" localSheetId="3">[0]!BlankMacro1</definedName>
    <definedName name="YYYYYYYYY" localSheetId="2">[0]!BlankMacro1</definedName>
    <definedName name="YYYYYYYYY" localSheetId="1">[0]!BlankMacro1</definedName>
    <definedName name="YYYYYYYYY">[0]!BlankMacro1</definedName>
    <definedName name="YYYYYYYYYYYY" localSheetId="13">BlankMacro1</definedName>
    <definedName name="YYYYYYYYYYYY" localSheetId="10">BlankMacro1</definedName>
    <definedName name="YYYYYYYYYYYY" localSheetId="12">BlankMacro1</definedName>
    <definedName name="YYYYYYYYYYYY" localSheetId="15">BlankMacro1</definedName>
    <definedName name="YYYYYYYYYYYY" localSheetId="11">BlankMacro1</definedName>
    <definedName name="YYYYYYYYYYYY" localSheetId="14">BlankMacro1</definedName>
    <definedName name="YYYYYYYYYYYY" localSheetId="7">BlankMacro1</definedName>
    <definedName name="YYYYYYYYYYYY" localSheetId="4">BlankMacro1</definedName>
    <definedName name="YYYYYYYYYYYY" localSheetId="6">BlankMacro1</definedName>
    <definedName name="YYYYYYYYYYYY" localSheetId="9">BlankMacro1</definedName>
    <definedName name="YYYYYYYYYYYY" localSheetId="5">BlankMacro1</definedName>
    <definedName name="YYYYYYYYYYYY" localSheetId="8">BlankMacro1</definedName>
    <definedName name="YYYYYYYYYYYY" localSheetId="0">BlankMacro1</definedName>
    <definedName name="YYYYYYYYYYYY" localSheetId="3">BlankMacro1</definedName>
    <definedName name="YYYYYYYYYYYY" localSheetId="2">BlankMacro1</definedName>
    <definedName name="YYYYYYYYYYYY" localSheetId="1">BlankMacro1</definedName>
    <definedName name="YYYYYYYYYYYY">BlankMacro1</definedName>
    <definedName name="YYYYYYYYYYYYYYY" localSheetId="13">BlankMacro1</definedName>
    <definedName name="YYYYYYYYYYYYYYY" localSheetId="10">BlankMacro1</definedName>
    <definedName name="YYYYYYYYYYYYYYY" localSheetId="12">BlankMacro1</definedName>
    <definedName name="YYYYYYYYYYYYYYY" localSheetId="15">BlankMacro1</definedName>
    <definedName name="YYYYYYYYYYYYYYY" localSheetId="11">BlankMacro1</definedName>
    <definedName name="YYYYYYYYYYYYYYY" localSheetId="14">BlankMacro1</definedName>
    <definedName name="YYYYYYYYYYYYYYY" localSheetId="7">BlankMacro1</definedName>
    <definedName name="YYYYYYYYYYYYYYY" localSheetId="4">BlankMacro1</definedName>
    <definedName name="YYYYYYYYYYYYYYY" localSheetId="6">BlankMacro1</definedName>
    <definedName name="YYYYYYYYYYYYYYY" localSheetId="9">BlankMacro1</definedName>
    <definedName name="YYYYYYYYYYYYYYY" localSheetId="5">BlankMacro1</definedName>
    <definedName name="YYYYYYYYYYYYYYY" localSheetId="8">BlankMacro1</definedName>
    <definedName name="YYYYYYYYYYYYYYY" localSheetId="0">BlankMacro1</definedName>
    <definedName name="YYYYYYYYYYYYYYY" localSheetId="3">BlankMacro1</definedName>
    <definedName name="YYYYYYYYYYYYYYY" localSheetId="2">BlankMacro1</definedName>
    <definedName name="YYYYYYYYYYYYYYY" localSheetId="1">BlankMacro1</definedName>
    <definedName name="YYYYYYYYYYYYYYY">BlankMacro1</definedName>
    <definedName name="YYYYYYYYYYYYYYYYYYYYYYYYYYYY" localSheetId="13">BlankMacro1</definedName>
    <definedName name="YYYYYYYYYYYYYYYYYYYYYYYYYYYY" localSheetId="10">BlankMacro1</definedName>
    <definedName name="YYYYYYYYYYYYYYYYYYYYYYYYYYYY" localSheetId="12">BlankMacro1</definedName>
    <definedName name="YYYYYYYYYYYYYYYYYYYYYYYYYYYY" localSheetId="15">BlankMacro1</definedName>
    <definedName name="YYYYYYYYYYYYYYYYYYYYYYYYYYYY" localSheetId="11">BlankMacro1</definedName>
    <definedName name="YYYYYYYYYYYYYYYYYYYYYYYYYYYY" localSheetId="14">BlankMacro1</definedName>
    <definedName name="YYYYYYYYYYYYYYYYYYYYYYYYYYYY" localSheetId="7">BlankMacro1</definedName>
    <definedName name="YYYYYYYYYYYYYYYYYYYYYYYYYYYY" localSheetId="4">BlankMacro1</definedName>
    <definedName name="YYYYYYYYYYYYYYYYYYYYYYYYYYYY" localSheetId="6">BlankMacro1</definedName>
    <definedName name="YYYYYYYYYYYYYYYYYYYYYYYYYYYY" localSheetId="9">BlankMacro1</definedName>
    <definedName name="YYYYYYYYYYYYYYYYYYYYYYYYYYYY" localSheetId="5">BlankMacro1</definedName>
    <definedName name="YYYYYYYYYYYYYYYYYYYYYYYYYYYY" localSheetId="8">BlankMacro1</definedName>
    <definedName name="YYYYYYYYYYYYYYYYYYYYYYYYYYYY" localSheetId="0">BlankMacro1</definedName>
    <definedName name="YYYYYYYYYYYYYYYYYYYYYYYYYYYY" localSheetId="3">BlankMacro1</definedName>
    <definedName name="YYYYYYYYYYYYYYYYYYYYYYYYYYYY" localSheetId="2">BlankMacro1</definedName>
    <definedName name="YYYYYYYYYYYYYYYYYYYYYYYYYYYY" localSheetId="1">BlankMacro1</definedName>
    <definedName name="YYYYYYYYYYYYYYYYYYYYYYYYYYYY">BlankMacro1</definedName>
    <definedName name="YYYYYYYYYYYYYYYYYYYYYYYYYYYYYYYYYYYYYYYYYYY" localSheetId="13">BlankMacro1</definedName>
    <definedName name="YYYYYYYYYYYYYYYYYYYYYYYYYYYYYYYYYYYYYYYYYYY" localSheetId="10">BlankMacro1</definedName>
    <definedName name="YYYYYYYYYYYYYYYYYYYYYYYYYYYYYYYYYYYYYYYYYYY" localSheetId="12">BlankMacro1</definedName>
    <definedName name="YYYYYYYYYYYYYYYYYYYYYYYYYYYYYYYYYYYYYYYYYYY" localSheetId="15">BlankMacro1</definedName>
    <definedName name="YYYYYYYYYYYYYYYYYYYYYYYYYYYYYYYYYYYYYYYYYYY" localSheetId="11">BlankMacro1</definedName>
    <definedName name="YYYYYYYYYYYYYYYYYYYYYYYYYYYYYYYYYYYYYYYYYYY" localSheetId="14">BlankMacro1</definedName>
    <definedName name="YYYYYYYYYYYYYYYYYYYYYYYYYYYYYYYYYYYYYYYYYYY" localSheetId="7">BlankMacro1</definedName>
    <definedName name="YYYYYYYYYYYYYYYYYYYYYYYYYYYYYYYYYYYYYYYYYYY" localSheetId="4">BlankMacro1</definedName>
    <definedName name="YYYYYYYYYYYYYYYYYYYYYYYYYYYYYYYYYYYYYYYYYYY" localSheetId="6">BlankMacro1</definedName>
    <definedName name="YYYYYYYYYYYYYYYYYYYYYYYYYYYYYYYYYYYYYYYYYYY" localSheetId="9">BlankMacro1</definedName>
    <definedName name="YYYYYYYYYYYYYYYYYYYYYYYYYYYYYYYYYYYYYYYYYYY" localSheetId="5">BlankMacro1</definedName>
    <definedName name="YYYYYYYYYYYYYYYYYYYYYYYYYYYYYYYYYYYYYYYYYYY" localSheetId="8">BlankMacro1</definedName>
    <definedName name="YYYYYYYYYYYYYYYYYYYYYYYYYYYYYYYYYYYYYYYYYYY" localSheetId="0">BlankMacro1</definedName>
    <definedName name="YYYYYYYYYYYYYYYYYYYYYYYYYYYYYYYYYYYYYYYYYYY" localSheetId="3">BlankMacro1</definedName>
    <definedName name="YYYYYYYYYYYYYYYYYYYYYYYYYYYYYYYYYYYYYYYYYYY" localSheetId="2">BlankMacro1</definedName>
    <definedName name="YYYYYYYYYYYYYYYYYYYYYYYYYYYYYYYYYYYYYYYYYYY" localSheetId="1">BlankMacro1</definedName>
    <definedName name="YYYYYYYYYYYYYYYYYYYYYYYYYYYYYYYYYYYYYYYYYYY">BlankMacro1</definedName>
    <definedName name="YYYYYYYYYYYYYYYYYYYYYYYYYYYYYYYYYYYYYYYYYYYYYYYYYYYYYY" localSheetId="13">BlankMacro1</definedName>
    <definedName name="YYYYYYYYYYYYYYYYYYYYYYYYYYYYYYYYYYYYYYYYYYYYYYYYYYYYYY" localSheetId="10">BlankMacro1</definedName>
    <definedName name="YYYYYYYYYYYYYYYYYYYYYYYYYYYYYYYYYYYYYYYYYYYYYYYYYYYYYY" localSheetId="12">BlankMacro1</definedName>
    <definedName name="YYYYYYYYYYYYYYYYYYYYYYYYYYYYYYYYYYYYYYYYYYYYYYYYYYYYYY" localSheetId="15">BlankMacro1</definedName>
    <definedName name="YYYYYYYYYYYYYYYYYYYYYYYYYYYYYYYYYYYYYYYYYYYYYYYYYYYYYY" localSheetId="11">BlankMacro1</definedName>
    <definedName name="YYYYYYYYYYYYYYYYYYYYYYYYYYYYYYYYYYYYYYYYYYYYYYYYYYYYYY" localSheetId="14">BlankMacro1</definedName>
    <definedName name="YYYYYYYYYYYYYYYYYYYYYYYYYYYYYYYYYYYYYYYYYYYYYYYYYYYYYY" localSheetId="7">BlankMacro1</definedName>
    <definedName name="YYYYYYYYYYYYYYYYYYYYYYYYYYYYYYYYYYYYYYYYYYYYYYYYYYYYYY" localSheetId="4">BlankMacro1</definedName>
    <definedName name="YYYYYYYYYYYYYYYYYYYYYYYYYYYYYYYYYYYYYYYYYYYYYYYYYYYYYY" localSheetId="6">BlankMacro1</definedName>
    <definedName name="YYYYYYYYYYYYYYYYYYYYYYYYYYYYYYYYYYYYYYYYYYYYYYYYYYYYYY" localSheetId="9">BlankMacro1</definedName>
    <definedName name="YYYYYYYYYYYYYYYYYYYYYYYYYYYYYYYYYYYYYYYYYYYYYYYYYYYYYY" localSheetId="5">BlankMacro1</definedName>
    <definedName name="YYYYYYYYYYYYYYYYYYYYYYYYYYYYYYYYYYYYYYYYYYYYYYYYYYYYYY" localSheetId="8">BlankMacro1</definedName>
    <definedName name="YYYYYYYYYYYYYYYYYYYYYYYYYYYYYYYYYYYYYYYYYYYYYYYYYYYYYY" localSheetId="0">BlankMacro1</definedName>
    <definedName name="YYYYYYYYYYYYYYYYYYYYYYYYYYYYYYYYYYYYYYYYYYYYYYYYYYYYYY" localSheetId="3">BlankMacro1</definedName>
    <definedName name="YYYYYYYYYYYYYYYYYYYYYYYYYYYYYYYYYYYYYYYYYYYYYYYYYYYYYY" localSheetId="2">BlankMacro1</definedName>
    <definedName name="YYYYYYYYYYYYYYYYYYYYYYYYYYYYYYYYYYYYYYYYYYYYYYYYYYYYYY" localSheetId="1">BlankMacro1</definedName>
    <definedName name="YYYYYYYYYYYYYYYYYYYYYYYYYYYYYYYYYYYYYYYYYYYYYYYYYYYYYY">BlankMacro1</definedName>
    <definedName name="Y부서">#N/A</definedName>
    <definedName name="z">#N/A</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AZ">#N/A</definedName>
    <definedName name="ZDHDHJJ" localSheetId="13">BlankMacro1</definedName>
    <definedName name="ZDHDHJJ" localSheetId="10">BlankMacro1</definedName>
    <definedName name="ZDHDHJJ" localSheetId="12">BlankMacro1</definedName>
    <definedName name="ZDHDHJJ" localSheetId="15">BlankMacro1</definedName>
    <definedName name="ZDHDHJJ" localSheetId="11">BlankMacro1</definedName>
    <definedName name="ZDHDHJJ" localSheetId="14">BlankMacro1</definedName>
    <definedName name="ZDHDHJJ" localSheetId="7">BlankMacro1</definedName>
    <definedName name="ZDHDHJJ" localSheetId="4">BlankMacro1</definedName>
    <definedName name="ZDHDHJJ" localSheetId="6">BlankMacro1</definedName>
    <definedName name="ZDHDHJJ" localSheetId="9">BlankMacro1</definedName>
    <definedName name="ZDHDHJJ" localSheetId="5">BlankMacro1</definedName>
    <definedName name="ZDHDHJJ" localSheetId="8">BlankMacro1</definedName>
    <definedName name="ZDHDHJJ" localSheetId="0">BlankMacro1</definedName>
    <definedName name="ZDHDHJJ" localSheetId="3">BlankMacro1</definedName>
    <definedName name="ZDHDHJJ" localSheetId="2">BlankMacro1</definedName>
    <definedName name="ZDHDHJJ" localSheetId="1">BlankMacro1</definedName>
    <definedName name="ZDHDHJJ">BlankMacro1</definedName>
    <definedName name="ZDHGKSDLG" localSheetId="13" hidden="1">{#N/A,#N/A,FALSE,"인원";#N/A,#N/A,FALSE,"비용2";#N/A,#N/A,FALSE,"비용1";#N/A,#N/A,FALSE,"비용";#N/A,#N/A,FALSE,"보증2";#N/A,#N/A,FALSE,"보증1";#N/A,#N/A,FALSE,"보증";#N/A,#N/A,FALSE,"손익1";#N/A,#N/A,FALSE,"손익";#N/A,#N/A,FALSE,"부서별매출";#N/A,#N/A,FALSE,"매출"}</definedName>
    <definedName name="ZDHGKSDLG" localSheetId="10" hidden="1">{#N/A,#N/A,FALSE,"인원";#N/A,#N/A,FALSE,"비용2";#N/A,#N/A,FALSE,"비용1";#N/A,#N/A,FALSE,"비용";#N/A,#N/A,FALSE,"보증2";#N/A,#N/A,FALSE,"보증1";#N/A,#N/A,FALSE,"보증";#N/A,#N/A,FALSE,"손익1";#N/A,#N/A,FALSE,"손익";#N/A,#N/A,FALSE,"부서별매출";#N/A,#N/A,FALSE,"매출"}</definedName>
    <definedName name="ZDHGKSDLG" localSheetId="12" hidden="1">{#N/A,#N/A,FALSE,"인원";#N/A,#N/A,FALSE,"비용2";#N/A,#N/A,FALSE,"비용1";#N/A,#N/A,FALSE,"비용";#N/A,#N/A,FALSE,"보증2";#N/A,#N/A,FALSE,"보증1";#N/A,#N/A,FALSE,"보증";#N/A,#N/A,FALSE,"손익1";#N/A,#N/A,FALSE,"손익";#N/A,#N/A,FALSE,"부서별매출";#N/A,#N/A,FALSE,"매출"}</definedName>
    <definedName name="ZDHGKSDLG" localSheetId="15" hidden="1">{#N/A,#N/A,FALSE,"인원";#N/A,#N/A,FALSE,"비용2";#N/A,#N/A,FALSE,"비용1";#N/A,#N/A,FALSE,"비용";#N/A,#N/A,FALSE,"보증2";#N/A,#N/A,FALSE,"보증1";#N/A,#N/A,FALSE,"보증";#N/A,#N/A,FALSE,"손익1";#N/A,#N/A,FALSE,"손익";#N/A,#N/A,FALSE,"부서별매출";#N/A,#N/A,FALSE,"매출"}</definedName>
    <definedName name="ZDHGKSDLG" localSheetId="11" hidden="1">{#N/A,#N/A,FALSE,"인원";#N/A,#N/A,FALSE,"비용2";#N/A,#N/A,FALSE,"비용1";#N/A,#N/A,FALSE,"비용";#N/A,#N/A,FALSE,"보증2";#N/A,#N/A,FALSE,"보증1";#N/A,#N/A,FALSE,"보증";#N/A,#N/A,FALSE,"손익1";#N/A,#N/A,FALSE,"손익";#N/A,#N/A,FALSE,"부서별매출";#N/A,#N/A,FALSE,"매출"}</definedName>
    <definedName name="ZDHGKSDLG" localSheetId="14" hidden="1">{#N/A,#N/A,FALSE,"인원";#N/A,#N/A,FALSE,"비용2";#N/A,#N/A,FALSE,"비용1";#N/A,#N/A,FALSE,"비용";#N/A,#N/A,FALSE,"보증2";#N/A,#N/A,FALSE,"보증1";#N/A,#N/A,FALSE,"보증";#N/A,#N/A,FALSE,"손익1";#N/A,#N/A,FALSE,"손익";#N/A,#N/A,FALSE,"부서별매출";#N/A,#N/A,FALSE,"매출"}</definedName>
    <definedName name="ZDHGKSDLG" localSheetId="7" hidden="1">{#N/A,#N/A,FALSE,"인원";#N/A,#N/A,FALSE,"비용2";#N/A,#N/A,FALSE,"비용1";#N/A,#N/A,FALSE,"비용";#N/A,#N/A,FALSE,"보증2";#N/A,#N/A,FALSE,"보증1";#N/A,#N/A,FALSE,"보증";#N/A,#N/A,FALSE,"손익1";#N/A,#N/A,FALSE,"손익";#N/A,#N/A,FALSE,"부서별매출";#N/A,#N/A,FALSE,"매출"}</definedName>
    <definedName name="ZDHGKSDLG" localSheetId="4" hidden="1">{#N/A,#N/A,FALSE,"인원";#N/A,#N/A,FALSE,"비용2";#N/A,#N/A,FALSE,"비용1";#N/A,#N/A,FALSE,"비용";#N/A,#N/A,FALSE,"보증2";#N/A,#N/A,FALSE,"보증1";#N/A,#N/A,FALSE,"보증";#N/A,#N/A,FALSE,"손익1";#N/A,#N/A,FALSE,"손익";#N/A,#N/A,FALSE,"부서별매출";#N/A,#N/A,FALSE,"매출"}</definedName>
    <definedName name="ZDHGKSDLG" localSheetId="6" hidden="1">{#N/A,#N/A,FALSE,"인원";#N/A,#N/A,FALSE,"비용2";#N/A,#N/A,FALSE,"비용1";#N/A,#N/A,FALSE,"비용";#N/A,#N/A,FALSE,"보증2";#N/A,#N/A,FALSE,"보증1";#N/A,#N/A,FALSE,"보증";#N/A,#N/A,FALSE,"손익1";#N/A,#N/A,FALSE,"손익";#N/A,#N/A,FALSE,"부서별매출";#N/A,#N/A,FALSE,"매출"}</definedName>
    <definedName name="ZDHGKSDLG" localSheetId="9" hidden="1">{#N/A,#N/A,FALSE,"인원";#N/A,#N/A,FALSE,"비용2";#N/A,#N/A,FALSE,"비용1";#N/A,#N/A,FALSE,"비용";#N/A,#N/A,FALSE,"보증2";#N/A,#N/A,FALSE,"보증1";#N/A,#N/A,FALSE,"보증";#N/A,#N/A,FALSE,"손익1";#N/A,#N/A,FALSE,"손익";#N/A,#N/A,FALSE,"부서별매출";#N/A,#N/A,FALSE,"매출"}</definedName>
    <definedName name="ZDHGKSDLG" localSheetId="5" hidden="1">{#N/A,#N/A,FALSE,"인원";#N/A,#N/A,FALSE,"비용2";#N/A,#N/A,FALSE,"비용1";#N/A,#N/A,FALSE,"비용";#N/A,#N/A,FALSE,"보증2";#N/A,#N/A,FALSE,"보증1";#N/A,#N/A,FALSE,"보증";#N/A,#N/A,FALSE,"손익1";#N/A,#N/A,FALSE,"손익";#N/A,#N/A,FALSE,"부서별매출";#N/A,#N/A,FALSE,"매출"}</definedName>
    <definedName name="ZDHGKSDLG" localSheetId="8" hidden="1">{#N/A,#N/A,FALSE,"인원";#N/A,#N/A,FALSE,"비용2";#N/A,#N/A,FALSE,"비용1";#N/A,#N/A,FALSE,"비용";#N/A,#N/A,FALSE,"보증2";#N/A,#N/A,FALSE,"보증1";#N/A,#N/A,FALSE,"보증";#N/A,#N/A,FALSE,"손익1";#N/A,#N/A,FALSE,"손익";#N/A,#N/A,FALSE,"부서별매출";#N/A,#N/A,FALSE,"매출"}</definedName>
    <definedName name="ZDHGKSDLG" localSheetId="3" hidden="1">{#N/A,#N/A,FALSE,"인원";#N/A,#N/A,FALSE,"비용2";#N/A,#N/A,FALSE,"비용1";#N/A,#N/A,FALSE,"비용";#N/A,#N/A,FALSE,"보증2";#N/A,#N/A,FALSE,"보증1";#N/A,#N/A,FALSE,"보증";#N/A,#N/A,FALSE,"손익1";#N/A,#N/A,FALSE,"손익";#N/A,#N/A,FALSE,"부서별매출";#N/A,#N/A,FALSE,"매출"}</definedName>
    <definedName name="ZDHGKSDLG" localSheetId="2" hidden="1">{#N/A,#N/A,FALSE,"인원";#N/A,#N/A,FALSE,"비용2";#N/A,#N/A,FALSE,"비용1";#N/A,#N/A,FALSE,"비용";#N/A,#N/A,FALSE,"보증2";#N/A,#N/A,FALSE,"보증1";#N/A,#N/A,FALSE,"보증";#N/A,#N/A,FALSE,"손익1";#N/A,#N/A,FALSE,"손익";#N/A,#N/A,FALSE,"부서별매출";#N/A,#N/A,FALSE,"매출"}</definedName>
    <definedName name="ZDHGKSDLG" localSheetId="1"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l" localSheetId="13">#REF!</definedName>
    <definedName name="zl" localSheetId="10">#REF!</definedName>
    <definedName name="zl" localSheetId="12">#REF!</definedName>
    <definedName name="zl" localSheetId="15">#REF!</definedName>
    <definedName name="zl" localSheetId="11">#REF!</definedName>
    <definedName name="zl" localSheetId="14">#REF!</definedName>
    <definedName name="zl" localSheetId="7">#REF!</definedName>
    <definedName name="zl" localSheetId="4">#REF!</definedName>
    <definedName name="zl" localSheetId="6">#REF!</definedName>
    <definedName name="zl" localSheetId="9">#REF!</definedName>
    <definedName name="zl" localSheetId="5">#REF!</definedName>
    <definedName name="zl" localSheetId="8">#REF!</definedName>
    <definedName name="zl">#REF!</definedName>
    <definedName name="ZP" localSheetId="3">#REF!</definedName>
    <definedName name="ZP" localSheetId="2">#REF!</definedName>
    <definedName name="ZP">#REF!</definedName>
    <definedName name="ZS0">#N/A</definedName>
    <definedName name="ZT0">#N/A</definedName>
    <definedName name="ZTQTY">NA()</definedName>
    <definedName name="Zw" localSheetId="3">#REF!</definedName>
    <definedName name="Zw" localSheetId="2">#REF!</definedName>
    <definedName name="Zw">#REF!</definedName>
    <definedName name="ZYX" localSheetId="3">#REF!</definedName>
    <definedName name="ZYX" localSheetId="2">#REF!</definedName>
    <definedName name="ZYX">#REF!</definedName>
    <definedName name="ZZ">#REF!</definedName>
    <definedName name="ZZZ">#N/A</definedName>
    <definedName name="ZZZC">#N/A</definedName>
    <definedName name="α" localSheetId="13">#REF!</definedName>
    <definedName name="α" localSheetId="10">#REF!</definedName>
    <definedName name="α" localSheetId="12">#REF!</definedName>
    <definedName name="α" localSheetId="15">#REF!</definedName>
    <definedName name="α" localSheetId="11">#REF!</definedName>
    <definedName name="α" localSheetId="14">#REF!</definedName>
    <definedName name="α" localSheetId="7">#REF!</definedName>
    <definedName name="α" localSheetId="4">#REF!</definedName>
    <definedName name="α" localSheetId="6">#REF!</definedName>
    <definedName name="α" localSheetId="9">#REF!</definedName>
    <definedName name="α" localSheetId="5">#REF!</definedName>
    <definedName name="α" localSheetId="8">#REF!</definedName>
    <definedName name="α" localSheetId="3">#REF!</definedName>
    <definedName name="α" localSheetId="2">#REF!</definedName>
    <definedName name="α">#REF!</definedName>
    <definedName name="β" localSheetId="13">#REF!</definedName>
    <definedName name="β" localSheetId="10">#REF!</definedName>
    <definedName name="β" localSheetId="12">#REF!</definedName>
    <definedName name="β" localSheetId="15">#REF!</definedName>
    <definedName name="β" localSheetId="11">#REF!</definedName>
    <definedName name="β" localSheetId="14">#REF!</definedName>
    <definedName name="β" localSheetId="7">#REF!</definedName>
    <definedName name="β" localSheetId="4">#REF!</definedName>
    <definedName name="β" localSheetId="6">#REF!</definedName>
    <definedName name="β" localSheetId="9">#REF!</definedName>
    <definedName name="β" localSheetId="5">#REF!</definedName>
    <definedName name="β" localSheetId="8">#REF!</definedName>
    <definedName name="β" localSheetId="3">#REF!</definedName>
    <definedName name="β" localSheetId="2">#REF!</definedName>
    <definedName name="β">#REF!</definedName>
    <definedName name="γ" localSheetId="13">#REF!</definedName>
    <definedName name="γ" localSheetId="10">#REF!</definedName>
    <definedName name="γ" localSheetId="12">#REF!</definedName>
    <definedName name="γ" localSheetId="15">#REF!</definedName>
    <definedName name="γ" localSheetId="11">#REF!</definedName>
    <definedName name="γ" localSheetId="14">#REF!</definedName>
    <definedName name="γ" localSheetId="7">#REF!</definedName>
    <definedName name="γ" localSheetId="4">#REF!</definedName>
    <definedName name="γ" localSheetId="6">#REF!</definedName>
    <definedName name="γ" localSheetId="9">#REF!</definedName>
    <definedName name="γ" localSheetId="5">#REF!</definedName>
    <definedName name="γ" localSheetId="8">#REF!</definedName>
    <definedName name="γ" localSheetId="3">#REF!</definedName>
    <definedName name="γ" localSheetId="2">#REF!</definedName>
    <definedName name="γ">#REF!</definedName>
    <definedName name="δeng" localSheetId="13">#REF!</definedName>
    <definedName name="δeng" localSheetId="10">#REF!</definedName>
    <definedName name="δeng" localSheetId="12">#REF!</definedName>
    <definedName name="δeng" localSheetId="15">#REF!</definedName>
    <definedName name="δeng" localSheetId="11">#REF!</definedName>
    <definedName name="δeng" localSheetId="14">#REF!</definedName>
    <definedName name="δeng" localSheetId="7">#REF!</definedName>
    <definedName name="δeng" localSheetId="4">#REF!</definedName>
    <definedName name="δeng" localSheetId="6">#REF!</definedName>
    <definedName name="δeng" localSheetId="9">#REF!</definedName>
    <definedName name="δeng" localSheetId="5">#REF!</definedName>
    <definedName name="δeng" localSheetId="8">#REF!</definedName>
    <definedName name="δeng" localSheetId="3">#REF!</definedName>
    <definedName name="δeng" localSheetId="2">#REF!</definedName>
    <definedName name="δeng">#REF!</definedName>
    <definedName name="π">PI()</definedName>
    <definedName name="ㄱ" localSheetId="13" hidden="1">{#N/A,#N/A,FALSE,"단축1";#N/A,#N/A,FALSE,"단축2";#N/A,#N/A,FALSE,"단축3";#N/A,#N/A,FALSE,"장축";#N/A,#N/A,FALSE,"4WD"}</definedName>
    <definedName name="ㄱ" localSheetId="10" hidden="1">{#N/A,#N/A,FALSE,"단축1";#N/A,#N/A,FALSE,"단축2";#N/A,#N/A,FALSE,"단축3";#N/A,#N/A,FALSE,"장축";#N/A,#N/A,FALSE,"4WD"}</definedName>
    <definedName name="ㄱ" localSheetId="12" hidden="1">{#N/A,#N/A,FALSE,"단축1";#N/A,#N/A,FALSE,"단축2";#N/A,#N/A,FALSE,"단축3";#N/A,#N/A,FALSE,"장축";#N/A,#N/A,FALSE,"4WD"}</definedName>
    <definedName name="ㄱ" localSheetId="15" hidden="1">{#N/A,#N/A,FALSE,"단축1";#N/A,#N/A,FALSE,"단축2";#N/A,#N/A,FALSE,"단축3";#N/A,#N/A,FALSE,"장축";#N/A,#N/A,FALSE,"4WD"}</definedName>
    <definedName name="ㄱ" localSheetId="11" hidden="1">{#N/A,#N/A,FALSE,"단축1";#N/A,#N/A,FALSE,"단축2";#N/A,#N/A,FALSE,"단축3";#N/A,#N/A,FALSE,"장축";#N/A,#N/A,FALSE,"4WD"}</definedName>
    <definedName name="ㄱ" localSheetId="14" hidden="1">{#N/A,#N/A,FALSE,"단축1";#N/A,#N/A,FALSE,"단축2";#N/A,#N/A,FALSE,"단축3";#N/A,#N/A,FALSE,"장축";#N/A,#N/A,FALSE,"4WD"}</definedName>
    <definedName name="ㄱ" localSheetId="7" hidden="1">{#N/A,#N/A,FALSE,"단축1";#N/A,#N/A,FALSE,"단축2";#N/A,#N/A,FALSE,"단축3";#N/A,#N/A,FALSE,"장축";#N/A,#N/A,FALSE,"4WD"}</definedName>
    <definedName name="ㄱ" localSheetId="4" hidden="1">{#N/A,#N/A,FALSE,"단축1";#N/A,#N/A,FALSE,"단축2";#N/A,#N/A,FALSE,"단축3";#N/A,#N/A,FALSE,"장축";#N/A,#N/A,FALSE,"4WD"}</definedName>
    <definedName name="ㄱ" localSheetId="6" hidden="1">{#N/A,#N/A,FALSE,"단축1";#N/A,#N/A,FALSE,"단축2";#N/A,#N/A,FALSE,"단축3";#N/A,#N/A,FALSE,"장축";#N/A,#N/A,FALSE,"4WD"}</definedName>
    <definedName name="ㄱ" localSheetId="9" hidden="1">{#N/A,#N/A,FALSE,"단축1";#N/A,#N/A,FALSE,"단축2";#N/A,#N/A,FALSE,"단축3";#N/A,#N/A,FALSE,"장축";#N/A,#N/A,FALSE,"4WD"}</definedName>
    <definedName name="ㄱ" localSheetId="5" hidden="1">{#N/A,#N/A,FALSE,"단축1";#N/A,#N/A,FALSE,"단축2";#N/A,#N/A,FALSE,"단축3";#N/A,#N/A,FALSE,"장축";#N/A,#N/A,FALSE,"4WD"}</definedName>
    <definedName name="ㄱ" localSheetId="8" hidden="1">{#N/A,#N/A,FALSE,"단축1";#N/A,#N/A,FALSE,"단축2";#N/A,#N/A,FALSE,"단축3";#N/A,#N/A,FALSE,"장축";#N/A,#N/A,FALSE,"4WD"}</definedName>
    <definedName name="ㄱ" localSheetId="3" hidden="1">{#N/A,#N/A,FALSE,"단축1";#N/A,#N/A,FALSE,"단축2";#N/A,#N/A,FALSE,"단축3";#N/A,#N/A,FALSE,"장축";#N/A,#N/A,FALSE,"4WD"}</definedName>
    <definedName name="ㄱ" localSheetId="2" hidden="1">{#N/A,#N/A,FALSE,"단축1";#N/A,#N/A,FALSE,"단축2";#N/A,#N/A,FALSE,"단축3";#N/A,#N/A,FALSE,"장축";#N/A,#N/A,FALSE,"4WD"}</definedName>
    <definedName name="ㄱ" localSheetId="1" hidden="1">{#N/A,#N/A,FALSE,"단축1";#N/A,#N/A,FALSE,"단축2";#N/A,#N/A,FALSE,"단축3";#N/A,#N/A,FALSE,"장축";#N/A,#N/A,FALSE,"4WD"}</definedName>
    <definedName name="ㄱ" hidden="1">{#N/A,#N/A,FALSE,"단축1";#N/A,#N/A,FALSE,"단축2";#N/A,#N/A,FALSE,"단축3";#N/A,#N/A,FALSE,"장축";#N/A,#N/A,FALSE,"4WD"}</definedName>
    <definedName name="ㄱㄱㄱ" localSheetId="13" hidden="1">{#N/A,#N/A,FALSE,"단축1";#N/A,#N/A,FALSE,"단축2";#N/A,#N/A,FALSE,"단축3";#N/A,#N/A,FALSE,"장축";#N/A,#N/A,FALSE,"4WD"}</definedName>
    <definedName name="ㄱㄱㄱ" localSheetId="10" hidden="1">{#N/A,#N/A,FALSE,"단축1";#N/A,#N/A,FALSE,"단축2";#N/A,#N/A,FALSE,"단축3";#N/A,#N/A,FALSE,"장축";#N/A,#N/A,FALSE,"4WD"}</definedName>
    <definedName name="ㄱㄱㄱ" localSheetId="12" hidden="1">{#N/A,#N/A,FALSE,"단축1";#N/A,#N/A,FALSE,"단축2";#N/A,#N/A,FALSE,"단축3";#N/A,#N/A,FALSE,"장축";#N/A,#N/A,FALSE,"4WD"}</definedName>
    <definedName name="ㄱㄱㄱ" localSheetId="15" hidden="1">{#N/A,#N/A,FALSE,"단축1";#N/A,#N/A,FALSE,"단축2";#N/A,#N/A,FALSE,"단축3";#N/A,#N/A,FALSE,"장축";#N/A,#N/A,FALSE,"4WD"}</definedName>
    <definedName name="ㄱㄱㄱ" localSheetId="11" hidden="1">{#N/A,#N/A,FALSE,"단축1";#N/A,#N/A,FALSE,"단축2";#N/A,#N/A,FALSE,"단축3";#N/A,#N/A,FALSE,"장축";#N/A,#N/A,FALSE,"4WD"}</definedName>
    <definedName name="ㄱㄱㄱ" localSheetId="14" hidden="1">{#N/A,#N/A,FALSE,"단축1";#N/A,#N/A,FALSE,"단축2";#N/A,#N/A,FALSE,"단축3";#N/A,#N/A,FALSE,"장축";#N/A,#N/A,FALSE,"4WD"}</definedName>
    <definedName name="ㄱㄱㄱ" localSheetId="7" hidden="1">{#N/A,#N/A,FALSE,"단축1";#N/A,#N/A,FALSE,"단축2";#N/A,#N/A,FALSE,"단축3";#N/A,#N/A,FALSE,"장축";#N/A,#N/A,FALSE,"4WD"}</definedName>
    <definedName name="ㄱㄱㄱ" localSheetId="4" hidden="1">{#N/A,#N/A,FALSE,"단축1";#N/A,#N/A,FALSE,"단축2";#N/A,#N/A,FALSE,"단축3";#N/A,#N/A,FALSE,"장축";#N/A,#N/A,FALSE,"4WD"}</definedName>
    <definedName name="ㄱㄱㄱ" localSheetId="6" hidden="1">{#N/A,#N/A,FALSE,"단축1";#N/A,#N/A,FALSE,"단축2";#N/A,#N/A,FALSE,"단축3";#N/A,#N/A,FALSE,"장축";#N/A,#N/A,FALSE,"4WD"}</definedName>
    <definedName name="ㄱㄱㄱ" localSheetId="9" hidden="1">{#N/A,#N/A,FALSE,"단축1";#N/A,#N/A,FALSE,"단축2";#N/A,#N/A,FALSE,"단축3";#N/A,#N/A,FALSE,"장축";#N/A,#N/A,FALSE,"4WD"}</definedName>
    <definedName name="ㄱㄱㄱ" localSheetId="5" hidden="1">{#N/A,#N/A,FALSE,"단축1";#N/A,#N/A,FALSE,"단축2";#N/A,#N/A,FALSE,"단축3";#N/A,#N/A,FALSE,"장축";#N/A,#N/A,FALSE,"4WD"}</definedName>
    <definedName name="ㄱㄱㄱ" localSheetId="8" hidden="1">{#N/A,#N/A,FALSE,"단축1";#N/A,#N/A,FALSE,"단축2";#N/A,#N/A,FALSE,"단축3";#N/A,#N/A,FALSE,"장축";#N/A,#N/A,FALSE,"4WD"}</definedName>
    <definedName name="ㄱㄱㄱ" localSheetId="3"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교" localSheetId="13">BlankMacro1</definedName>
    <definedName name="ㄱ교" localSheetId="10">BlankMacro1</definedName>
    <definedName name="ㄱ교" localSheetId="12">BlankMacro1</definedName>
    <definedName name="ㄱ교" localSheetId="15">BlankMacro1</definedName>
    <definedName name="ㄱ교" localSheetId="11">BlankMacro1</definedName>
    <definedName name="ㄱ교" localSheetId="14">BlankMacro1</definedName>
    <definedName name="ㄱ교" localSheetId="7">BlankMacro1</definedName>
    <definedName name="ㄱ교" localSheetId="4">BlankMacro1</definedName>
    <definedName name="ㄱ교" localSheetId="6">BlankMacro1</definedName>
    <definedName name="ㄱ교" localSheetId="9">BlankMacro1</definedName>
    <definedName name="ㄱ교" localSheetId="5">BlankMacro1</definedName>
    <definedName name="ㄱ교" localSheetId="8">BlankMacro1</definedName>
    <definedName name="ㄱ교" localSheetId="0">BlankMacro1</definedName>
    <definedName name="ㄱ교" localSheetId="3">BlankMacro1</definedName>
    <definedName name="ㄱ교" localSheetId="2">BlankMacro1</definedName>
    <definedName name="ㄱ교" localSheetId="1">BlankMacro1</definedName>
    <definedName name="ㄱ교">BlankMacro1</definedName>
    <definedName name="ㄱㄷ">#N/A</definedName>
    <definedName name="ㄱㄷㅁㄱ" localSheetId="13" hidden="1">{#N/A,#N/A,FALSE,"단축1";#N/A,#N/A,FALSE,"단축2";#N/A,#N/A,FALSE,"단축3";#N/A,#N/A,FALSE,"장축";#N/A,#N/A,FALSE,"4WD"}</definedName>
    <definedName name="ㄱㄷㅁㄱ" localSheetId="10" hidden="1">{#N/A,#N/A,FALSE,"단축1";#N/A,#N/A,FALSE,"단축2";#N/A,#N/A,FALSE,"단축3";#N/A,#N/A,FALSE,"장축";#N/A,#N/A,FALSE,"4WD"}</definedName>
    <definedName name="ㄱㄷㅁㄱ" localSheetId="12" hidden="1">{#N/A,#N/A,FALSE,"단축1";#N/A,#N/A,FALSE,"단축2";#N/A,#N/A,FALSE,"단축3";#N/A,#N/A,FALSE,"장축";#N/A,#N/A,FALSE,"4WD"}</definedName>
    <definedName name="ㄱㄷㅁㄱ" localSheetId="15" hidden="1">{#N/A,#N/A,FALSE,"단축1";#N/A,#N/A,FALSE,"단축2";#N/A,#N/A,FALSE,"단축3";#N/A,#N/A,FALSE,"장축";#N/A,#N/A,FALSE,"4WD"}</definedName>
    <definedName name="ㄱㄷㅁㄱ" localSheetId="11" hidden="1">{#N/A,#N/A,FALSE,"단축1";#N/A,#N/A,FALSE,"단축2";#N/A,#N/A,FALSE,"단축3";#N/A,#N/A,FALSE,"장축";#N/A,#N/A,FALSE,"4WD"}</definedName>
    <definedName name="ㄱㄷㅁㄱ" localSheetId="14" hidden="1">{#N/A,#N/A,FALSE,"단축1";#N/A,#N/A,FALSE,"단축2";#N/A,#N/A,FALSE,"단축3";#N/A,#N/A,FALSE,"장축";#N/A,#N/A,FALSE,"4WD"}</definedName>
    <definedName name="ㄱㄷㅁㄱ" localSheetId="7" hidden="1">{#N/A,#N/A,FALSE,"단축1";#N/A,#N/A,FALSE,"단축2";#N/A,#N/A,FALSE,"단축3";#N/A,#N/A,FALSE,"장축";#N/A,#N/A,FALSE,"4WD"}</definedName>
    <definedName name="ㄱㄷㅁㄱ" localSheetId="4" hidden="1">{#N/A,#N/A,FALSE,"단축1";#N/A,#N/A,FALSE,"단축2";#N/A,#N/A,FALSE,"단축3";#N/A,#N/A,FALSE,"장축";#N/A,#N/A,FALSE,"4WD"}</definedName>
    <definedName name="ㄱㄷㅁㄱ" localSheetId="6" hidden="1">{#N/A,#N/A,FALSE,"단축1";#N/A,#N/A,FALSE,"단축2";#N/A,#N/A,FALSE,"단축3";#N/A,#N/A,FALSE,"장축";#N/A,#N/A,FALSE,"4WD"}</definedName>
    <definedName name="ㄱㄷㅁㄱ" localSheetId="9" hidden="1">{#N/A,#N/A,FALSE,"단축1";#N/A,#N/A,FALSE,"단축2";#N/A,#N/A,FALSE,"단축3";#N/A,#N/A,FALSE,"장축";#N/A,#N/A,FALSE,"4WD"}</definedName>
    <definedName name="ㄱㄷㅁㄱ" localSheetId="5" hidden="1">{#N/A,#N/A,FALSE,"단축1";#N/A,#N/A,FALSE,"단축2";#N/A,#N/A,FALSE,"단축3";#N/A,#N/A,FALSE,"장축";#N/A,#N/A,FALSE,"4WD"}</definedName>
    <definedName name="ㄱㄷㅁㄱ" localSheetId="8" hidden="1">{#N/A,#N/A,FALSE,"단축1";#N/A,#N/A,FALSE,"단축2";#N/A,#N/A,FALSE,"단축3";#N/A,#N/A,FALSE,"장축";#N/A,#N/A,FALSE,"4WD"}</definedName>
    <definedName name="ㄱㄷㅁㄱ" localSheetId="3" hidden="1">{#N/A,#N/A,FALSE,"단축1";#N/A,#N/A,FALSE,"단축2";#N/A,#N/A,FALSE,"단축3";#N/A,#N/A,FALSE,"장축";#N/A,#N/A,FALSE,"4WD"}</definedName>
    <definedName name="ㄱㄷㅁㄱ" localSheetId="2" hidden="1">{#N/A,#N/A,FALSE,"단축1";#N/A,#N/A,FALSE,"단축2";#N/A,#N/A,FALSE,"단축3";#N/A,#N/A,FALSE,"장축";#N/A,#N/A,FALSE,"4WD"}</definedName>
    <definedName name="ㄱㄷㅁㄱ" localSheetId="1" hidden="1">{#N/A,#N/A,FALSE,"단축1";#N/A,#N/A,FALSE,"단축2";#N/A,#N/A,FALSE,"단축3";#N/A,#N/A,FALSE,"장축";#N/A,#N/A,FALSE,"4WD"}</definedName>
    <definedName name="ㄱㄷㅁㄱ" hidden="1">{#N/A,#N/A,FALSE,"단축1";#N/A,#N/A,FALSE,"단축2";#N/A,#N/A,FALSE,"단축3";#N/A,#N/A,FALSE,"장축";#N/A,#N/A,FALSE,"4WD"}</definedName>
    <definedName name="ㄱ소ㅕㄷㄱ" localSheetId="13">BlankMacro1</definedName>
    <definedName name="ㄱ소ㅕㄷㄱ" localSheetId="10">BlankMacro1</definedName>
    <definedName name="ㄱ소ㅕㄷㄱ" localSheetId="12">BlankMacro1</definedName>
    <definedName name="ㄱ소ㅕㄷㄱ" localSheetId="15">BlankMacro1</definedName>
    <definedName name="ㄱ소ㅕㄷㄱ" localSheetId="11">BlankMacro1</definedName>
    <definedName name="ㄱ소ㅕㄷㄱ" localSheetId="14">BlankMacro1</definedName>
    <definedName name="ㄱ소ㅕㄷㄱ" localSheetId="7">BlankMacro1</definedName>
    <definedName name="ㄱ소ㅕㄷㄱ" localSheetId="4">BlankMacro1</definedName>
    <definedName name="ㄱ소ㅕㄷㄱ" localSheetId="6">BlankMacro1</definedName>
    <definedName name="ㄱ소ㅕㄷㄱ" localSheetId="9">BlankMacro1</definedName>
    <definedName name="ㄱ소ㅕㄷㄱ" localSheetId="5">BlankMacro1</definedName>
    <definedName name="ㄱ소ㅕㄷㄱ" localSheetId="8">BlankMacro1</definedName>
    <definedName name="ㄱ소ㅕㄷㄱ" localSheetId="0">BlankMacro1</definedName>
    <definedName name="ㄱ소ㅕㄷㄱ" localSheetId="3">BlankMacro1</definedName>
    <definedName name="ㄱ소ㅕㄷㄱ" localSheetId="2">BlankMacro1</definedName>
    <definedName name="ㄱ소ㅕㄷㄱ" localSheetId="1">BlankMacro1</definedName>
    <definedName name="ㄱ소ㅕㄷㄱ">BlankMacro1</definedName>
    <definedName name="ㄱㅇ" localSheetId="13" hidden="1">{#N/A,#N/A,FALSE,"단축1";#N/A,#N/A,FALSE,"단축2";#N/A,#N/A,FALSE,"단축3";#N/A,#N/A,FALSE,"장축";#N/A,#N/A,FALSE,"4WD"}</definedName>
    <definedName name="ㄱㅇ" localSheetId="10" hidden="1">{#N/A,#N/A,FALSE,"단축1";#N/A,#N/A,FALSE,"단축2";#N/A,#N/A,FALSE,"단축3";#N/A,#N/A,FALSE,"장축";#N/A,#N/A,FALSE,"4WD"}</definedName>
    <definedName name="ㄱㅇ" localSheetId="12" hidden="1">{#N/A,#N/A,FALSE,"단축1";#N/A,#N/A,FALSE,"단축2";#N/A,#N/A,FALSE,"단축3";#N/A,#N/A,FALSE,"장축";#N/A,#N/A,FALSE,"4WD"}</definedName>
    <definedName name="ㄱㅇ" localSheetId="15" hidden="1">{#N/A,#N/A,FALSE,"단축1";#N/A,#N/A,FALSE,"단축2";#N/A,#N/A,FALSE,"단축3";#N/A,#N/A,FALSE,"장축";#N/A,#N/A,FALSE,"4WD"}</definedName>
    <definedName name="ㄱㅇ" localSheetId="11" hidden="1">{#N/A,#N/A,FALSE,"단축1";#N/A,#N/A,FALSE,"단축2";#N/A,#N/A,FALSE,"단축3";#N/A,#N/A,FALSE,"장축";#N/A,#N/A,FALSE,"4WD"}</definedName>
    <definedName name="ㄱㅇ" localSheetId="14" hidden="1">{#N/A,#N/A,FALSE,"단축1";#N/A,#N/A,FALSE,"단축2";#N/A,#N/A,FALSE,"단축3";#N/A,#N/A,FALSE,"장축";#N/A,#N/A,FALSE,"4WD"}</definedName>
    <definedName name="ㄱㅇ" localSheetId="7" hidden="1">{#N/A,#N/A,FALSE,"단축1";#N/A,#N/A,FALSE,"단축2";#N/A,#N/A,FALSE,"단축3";#N/A,#N/A,FALSE,"장축";#N/A,#N/A,FALSE,"4WD"}</definedName>
    <definedName name="ㄱㅇ" localSheetId="4" hidden="1">{#N/A,#N/A,FALSE,"단축1";#N/A,#N/A,FALSE,"단축2";#N/A,#N/A,FALSE,"단축3";#N/A,#N/A,FALSE,"장축";#N/A,#N/A,FALSE,"4WD"}</definedName>
    <definedName name="ㄱㅇ" localSheetId="6" hidden="1">{#N/A,#N/A,FALSE,"단축1";#N/A,#N/A,FALSE,"단축2";#N/A,#N/A,FALSE,"단축3";#N/A,#N/A,FALSE,"장축";#N/A,#N/A,FALSE,"4WD"}</definedName>
    <definedName name="ㄱㅇ" localSheetId="9" hidden="1">{#N/A,#N/A,FALSE,"단축1";#N/A,#N/A,FALSE,"단축2";#N/A,#N/A,FALSE,"단축3";#N/A,#N/A,FALSE,"장축";#N/A,#N/A,FALSE,"4WD"}</definedName>
    <definedName name="ㄱㅇ" localSheetId="5" hidden="1">{#N/A,#N/A,FALSE,"단축1";#N/A,#N/A,FALSE,"단축2";#N/A,#N/A,FALSE,"단축3";#N/A,#N/A,FALSE,"장축";#N/A,#N/A,FALSE,"4WD"}</definedName>
    <definedName name="ㄱㅇ" localSheetId="8" hidden="1">{#N/A,#N/A,FALSE,"단축1";#N/A,#N/A,FALSE,"단축2";#N/A,#N/A,FALSE,"단축3";#N/A,#N/A,FALSE,"장축";#N/A,#N/A,FALSE,"4WD"}</definedName>
    <definedName name="ㄱㅇ" localSheetId="3"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hidden="1">{#N/A,#N/A,FALSE,"단축1";#N/A,#N/A,FALSE,"단축2";#N/A,#N/A,FALSE,"단축3";#N/A,#N/A,FALSE,"장축";#N/A,#N/A,FALSE,"4WD"}</definedName>
    <definedName name="가">#REF!</definedName>
    <definedName name="가1" localSheetId="13" hidden="1">{#N/A,#N/A,TRUE,"Y생산";#N/A,#N/A,TRUE,"Y판매";#N/A,#N/A,TRUE,"Y총물량";#N/A,#N/A,TRUE,"Y능력";#N/A,#N/A,TRUE,"YKD"}</definedName>
    <definedName name="가1" localSheetId="10" hidden="1">{#N/A,#N/A,TRUE,"Y생산";#N/A,#N/A,TRUE,"Y판매";#N/A,#N/A,TRUE,"Y총물량";#N/A,#N/A,TRUE,"Y능력";#N/A,#N/A,TRUE,"YKD"}</definedName>
    <definedName name="가1" localSheetId="12" hidden="1">{#N/A,#N/A,TRUE,"Y생산";#N/A,#N/A,TRUE,"Y판매";#N/A,#N/A,TRUE,"Y총물량";#N/A,#N/A,TRUE,"Y능력";#N/A,#N/A,TRUE,"YKD"}</definedName>
    <definedName name="가1" localSheetId="15" hidden="1">{#N/A,#N/A,TRUE,"Y생산";#N/A,#N/A,TRUE,"Y판매";#N/A,#N/A,TRUE,"Y총물량";#N/A,#N/A,TRUE,"Y능력";#N/A,#N/A,TRUE,"YKD"}</definedName>
    <definedName name="가1" localSheetId="11" hidden="1">{#N/A,#N/A,TRUE,"Y생산";#N/A,#N/A,TRUE,"Y판매";#N/A,#N/A,TRUE,"Y총물량";#N/A,#N/A,TRUE,"Y능력";#N/A,#N/A,TRUE,"YKD"}</definedName>
    <definedName name="가1" localSheetId="14" hidden="1">{#N/A,#N/A,TRUE,"Y생산";#N/A,#N/A,TRUE,"Y판매";#N/A,#N/A,TRUE,"Y총물량";#N/A,#N/A,TRUE,"Y능력";#N/A,#N/A,TRUE,"YKD"}</definedName>
    <definedName name="가1" localSheetId="7" hidden="1">{#N/A,#N/A,TRUE,"Y생산";#N/A,#N/A,TRUE,"Y판매";#N/A,#N/A,TRUE,"Y총물량";#N/A,#N/A,TRUE,"Y능력";#N/A,#N/A,TRUE,"YKD"}</definedName>
    <definedName name="가1" localSheetId="4" hidden="1">{#N/A,#N/A,TRUE,"Y생산";#N/A,#N/A,TRUE,"Y판매";#N/A,#N/A,TRUE,"Y총물량";#N/A,#N/A,TRUE,"Y능력";#N/A,#N/A,TRUE,"YKD"}</definedName>
    <definedName name="가1" localSheetId="6" hidden="1">{#N/A,#N/A,TRUE,"Y생산";#N/A,#N/A,TRUE,"Y판매";#N/A,#N/A,TRUE,"Y총물량";#N/A,#N/A,TRUE,"Y능력";#N/A,#N/A,TRUE,"YKD"}</definedName>
    <definedName name="가1" localSheetId="9" hidden="1">{#N/A,#N/A,TRUE,"Y생산";#N/A,#N/A,TRUE,"Y판매";#N/A,#N/A,TRUE,"Y총물량";#N/A,#N/A,TRUE,"Y능력";#N/A,#N/A,TRUE,"YKD"}</definedName>
    <definedName name="가1" localSheetId="5" hidden="1">{#N/A,#N/A,TRUE,"Y생산";#N/A,#N/A,TRUE,"Y판매";#N/A,#N/A,TRUE,"Y총물량";#N/A,#N/A,TRUE,"Y능력";#N/A,#N/A,TRUE,"YKD"}</definedName>
    <definedName name="가1" localSheetId="8" hidden="1">{#N/A,#N/A,TRUE,"Y생산";#N/A,#N/A,TRUE,"Y판매";#N/A,#N/A,TRUE,"Y총물량";#N/A,#N/A,TRUE,"Y능력";#N/A,#N/A,TRUE,"YKD"}</definedName>
    <definedName name="가1" localSheetId="3"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가가">#N/A</definedName>
    <definedName name="가공" localSheetId="13">#REF!</definedName>
    <definedName name="가공" localSheetId="10">#REF!</definedName>
    <definedName name="가공" localSheetId="12">#REF!</definedName>
    <definedName name="가공" localSheetId="15">#REF!</definedName>
    <definedName name="가공" localSheetId="11">#REF!</definedName>
    <definedName name="가공" localSheetId="14">#REF!</definedName>
    <definedName name="가공" localSheetId="7">#REF!</definedName>
    <definedName name="가공" localSheetId="4">#REF!</definedName>
    <definedName name="가공" localSheetId="6">#REF!</definedName>
    <definedName name="가공" localSheetId="9">#REF!</definedName>
    <definedName name="가공" localSheetId="5">#REF!</definedName>
    <definedName name="가공" localSheetId="8">#REF!</definedName>
    <definedName name="가공">#REF!</definedName>
    <definedName name="가공공수" localSheetId="13">{"'KET'!$A$1:$E$2423"}</definedName>
    <definedName name="가공공수" localSheetId="10">{"'KET'!$A$1:$E$2423"}</definedName>
    <definedName name="가공공수" localSheetId="12">{"'KET'!$A$1:$E$2423"}</definedName>
    <definedName name="가공공수" localSheetId="15">{"'KET'!$A$1:$E$2423"}</definedName>
    <definedName name="가공공수" localSheetId="11">{"'KET'!$A$1:$E$2423"}</definedName>
    <definedName name="가공공수" localSheetId="14">{"'KET'!$A$1:$E$2423"}</definedName>
    <definedName name="가공공수" localSheetId="7">{"'KET'!$A$1:$E$2423"}</definedName>
    <definedName name="가공공수" localSheetId="4">{"'KET'!$A$1:$E$2423"}</definedName>
    <definedName name="가공공수" localSheetId="6">{"'KET'!$A$1:$E$2423"}</definedName>
    <definedName name="가공공수" localSheetId="9">{"'KET'!$A$1:$E$2423"}</definedName>
    <definedName name="가공공수" localSheetId="5">{"'KET'!$A$1:$E$2423"}</definedName>
    <definedName name="가공공수" localSheetId="8">{"'KET'!$A$1:$E$2423"}</definedName>
    <definedName name="가공공수" localSheetId="3">{"'KET'!$A$1:$E$2423"}</definedName>
    <definedName name="가공공수" localSheetId="2">{"'KET'!$A$1:$E$2423"}</definedName>
    <definedName name="가공공수" localSheetId="1">{"'KET'!$A$1:$E$2423"}</definedName>
    <definedName name="가공공수">{"'KET'!$A$1:$E$2423"}</definedName>
    <definedName name="가공비계">#REF!</definedName>
    <definedName name="가공비자료">#REF!</definedName>
    <definedName name="가공비정보">#REF!</definedName>
    <definedName name="가나" localSheetId="13">[0]!BlankMacro1</definedName>
    <definedName name="가나" localSheetId="10">[0]!BlankMacro1</definedName>
    <definedName name="가나" localSheetId="12">[0]!BlankMacro1</definedName>
    <definedName name="가나" localSheetId="15">[0]!BlankMacro1</definedName>
    <definedName name="가나" localSheetId="11">[0]!BlankMacro1</definedName>
    <definedName name="가나" localSheetId="14">[0]!BlankMacro1</definedName>
    <definedName name="가나" localSheetId="7">[0]!BlankMacro1</definedName>
    <definedName name="가나" localSheetId="4">[0]!BlankMacro1</definedName>
    <definedName name="가나" localSheetId="6">[0]!BlankMacro1</definedName>
    <definedName name="가나" localSheetId="9">[0]!BlankMacro1</definedName>
    <definedName name="가나" localSheetId="5">[0]!BlankMacro1</definedName>
    <definedName name="가나" localSheetId="8">[0]!BlankMacro1</definedName>
    <definedName name="가나" localSheetId="0">[0]!BlankMacro1</definedName>
    <definedName name="가나" localSheetId="3">[0]!BlankMacro1</definedName>
    <definedName name="가나" localSheetId="2">[0]!BlankMacro1</definedName>
    <definedName name="가나" localSheetId="1">[0]!BlankMacro1</definedName>
    <definedName name="가나">[0]!BlankMacro1</definedName>
    <definedName name="가동" localSheetId="13" hidden="1">{#N/A,#N/A,TRUE,"Y생산";#N/A,#N/A,TRUE,"Y판매";#N/A,#N/A,TRUE,"Y총물량";#N/A,#N/A,TRUE,"Y능력";#N/A,#N/A,TRUE,"YKD"}</definedName>
    <definedName name="가동" localSheetId="10" hidden="1">{#N/A,#N/A,TRUE,"Y생산";#N/A,#N/A,TRUE,"Y판매";#N/A,#N/A,TRUE,"Y총물량";#N/A,#N/A,TRUE,"Y능력";#N/A,#N/A,TRUE,"YKD"}</definedName>
    <definedName name="가동" localSheetId="12" hidden="1">{#N/A,#N/A,TRUE,"Y생산";#N/A,#N/A,TRUE,"Y판매";#N/A,#N/A,TRUE,"Y총물량";#N/A,#N/A,TRUE,"Y능력";#N/A,#N/A,TRUE,"YKD"}</definedName>
    <definedName name="가동" localSheetId="15" hidden="1">{#N/A,#N/A,TRUE,"Y생산";#N/A,#N/A,TRUE,"Y판매";#N/A,#N/A,TRUE,"Y총물량";#N/A,#N/A,TRUE,"Y능력";#N/A,#N/A,TRUE,"YKD"}</definedName>
    <definedName name="가동" localSheetId="11" hidden="1">{#N/A,#N/A,TRUE,"Y생산";#N/A,#N/A,TRUE,"Y판매";#N/A,#N/A,TRUE,"Y총물량";#N/A,#N/A,TRUE,"Y능력";#N/A,#N/A,TRUE,"YKD"}</definedName>
    <definedName name="가동" localSheetId="14" hidden="1">{#N/A,#N/A,TRUE,"Y생산";#N/A,#N/A,TRUE,"Y판매";#N/A,#N/A,TRUE,"Y총물량";#N/A,#N/A,TRUE,"Y능력";#N/A,#N/A,TRUE,"YKD"}</definedName>
    <definedName name="가동" localSheetId="7" hidden="1">{#N/A,#N/A,TRUE,"Y생산";#N/A,#N/A,TRUE,"Y판매";#N/A,#N/A,TRUE,"Y총물량";#N/A,#N/A,TRUE,"Y능력";#N/A,#N/A,TRUE,"YKD"}</definedName>
    <definedName name="가동" localSheetId="4" hidden="1">{#N/A,#N/A,TRUE,"Y생산";#N/A,#N/A,TRUE,"Y판매";#N/A,#N/A,TRUE,"Y총물량";#N/A,#N/A,TRUE,"Y능력";#N/A,#N/A,TRUE,"YKD"}</definedName>
    <definedName name="가동" localSheetId="6" hidden="1">{#N/A,#N/A,TRUE,"Y생산";#N/A,#N/A,TRUE,"Y판매";#N/A,#N/A,TRUE,"Y총물량";#N/A,#N/A,TRUE,"Y능력";#N/A,#N/A,TRUE,"YKD"}</definedName>
    <definedName name="가동" localSheetId="9" hidden="1">{#N/A,#N/A,TRUE,"Y생산";#N/A,#N/A,TRUE,"Y판매";#N/A,#N/A,TRUE,"Y총물량";#N/A,#N/A,TRUE,"Y능력";#N/A,#N/A,TRUE,"YKD"}</definedName>
    <definedName name="가동" localSheetId="5" hidden="1">{#N/A,#N/A,TRUE,"Y생산";#N/A,#N/A,TRUE,"Y판매";#N/A,#N/A,TRUE,"Y총물량";#N/A,#N/A,TRUE,"Y능력";#N/A,#N/A,TRUE,"YKD"}</definedName>
    <definedName name="가동" localSheetId="8" hidden="1">{#N/A,#N/A,TRUE,"Y생산";#N/A,#N/A,TRUE,"Y판매";#N/A,#N/A,TRUE,"Y총물량";#N/A,#N/A,TRUE,"Y능력";#N/A,#N/A,TRUE,"YKD"}</definedName>
    <definedName name="가동" localSheetId="3" hidden="1">{#N/A,#N/A,TRUE,"Y생산";#N/A,#N/A,TRUE,"Y판매";#N/A,#N/A,TRUE,"Y총물량";#N/A,#N/A,TRUE,"Y능력";#N/A,#N/A,TRUE,"YKD"}</definedName>
    <definedName name="가동" localSheetId="2" hidden="1">{#N/A,#N/A,TRUE,"Y생산";#N/A,#N/A,TRUE,"Y판매";#N/A,#N/A,TRUE,"Y총물량";#N/A,#N/A,TRUE,"Y능력";#N/A,#N/A,TRUE,"YKD"}</definedName>
    <definedName name="가동" localSheetId="1" hidden="1">{#N/A,#N/A,TRUE,"Y생산";#N/A,#N/A,TRUE,"Y판매";#N/A,#N/A,TRUE,"Y총물량";#N/A,#N/A,TRUE,"Y능력";#N/A,#N/A,TRUE,"YKD"}</definedName>
    <definedName name="가동" hidden="1">{#N/A,#N/A,TRUE,"Y생산";#N/A,#N/A,TRUE,"Y판매";#N/A,#N/A,TRUE,"Y총물량";#N/A,#N/A,TRUE,"Y능력";#N/A,#N/A,TRUE,"YKD"}</definedName>
    <definedName name="가동2" localSheetId="13" hidden="1">{#N/A,#N/A,TRUE,"Y생산";#N/A,#N/A,TRUE,"Y판매";#N/A,#N/A,TRUE,"Y총물량";#N/A,#N/A,TRUE,"Y능력";#N/A,#N/A,TRUE,"YKD"}</definedName>
    <definedName name="가동2" localSheetId="10" hidden="1">{#N/A,#N/A,TRUE,"Y생산";#N/A,#N/A,TRUE,"Y판매";#N/A,#N/A,TRUE,"Y총물량";#N/A,#N/A,TRUE,"Y능력";#N/A,#N/A,TRUE,"YKD"}</definedName>
    <definedName name="가동2" localSheetId="12" hidden="1">{#N/A,#N/A,TRUE,"Y생산";#N/A,#N/A,TRUE,"Y판매";#N/A,#N/A,TRUE,"Y총물량";#N/A,#N/A,TRUE,"Y능력";#N/A,#N/A,TRUE,"YKD"}</definedName>
    <definedName name="가동2" localSheetId="15" hidden="1">{#N/A,#N/A,TRUE,"Y생산";#N/A,#N/A,TRUE,"Y판매";#N/A,#N/A,TRUE,"Y총물량";#N/A,#N/A,TRUE,"Y능력";#N/A,#N/A,TRUE,"YKD"}</definedName>
    <definedName name="가동2" localSheetId="11" hidden="1">{#N/A,#N/A,TRUE,"Y생산";#N/A,#N/A,TRUE,"Y판매";#N/A,#N/A,TRUE,"Y총물량";#N/A,#N/A,TRUE,"Y능력";#N/A,#N/A,TRUE,"YKD"}</definedName>
    <definedName name="가동2" localSheetId="14" hidden="1">{#N/A,#N/A,TRUE,"Y생산";#N/A,#N/A,TRUE,"Y판매";#N/A,#N/A,TRUE,"Y총물량";#N/A,#N/A,TRUE,"Y능력";#N/A,#N/A,TRUE,"YKD"}</definedName>
    <definedName name="가동2" localSheetId="7" hidden="1">{#N/A,#N/A,TRUE,"Y생산";#N/A,#N/A,TRUE,"Y판매";#N/A,#N/A,TRUE,"Y총물량";#N/A,#N/A,TRUE,"Y능력";#N/A,#N/A,TRUE,"YKD"}</definedName>
    <definedName name="가동2" localSheetId="4" hidden="1">{#N/A,#N/A,TRUE,"Y생산";#N/A,#N/A,TRUE,"Y판매";#N/A,#N/A,TRUE,"Y총물량";#N/A,#N/A,TRUE,"Y능력";#N/A,#N/A,TRUE,"YKD"}</definedName>
    <definedName name="가동2" localSheetId="6" hidden="1">{#N/A,#N/A,TRUE,"Y생산";#N/A,#N/A,TRUE,"Y판매";#N/A,#N/A,TRUE,"Y총물량";#N/A,#N/A,TRUE,"Y능력";#N/A,#N/A,TRUE,"YKD"}</definedName>
    <definedName name="가동2" localSheetId="9" hidden="1">{#N/A,#N/A,TRUE,"Y생산";#N/A,#N/A,TRUE,"Y판매";#N/A,#N/A,TRUE,"Y총물량";#N/A,#N/A,TRUE,"Y능력";#N/A,#N/A,TRUE,"YKD"}</definedName>
    <definedName name="가동2" localSheetId="5" hidden="1">{#N/A,#N/A,TRUE,"Y생산";#N/A,#N/A,TRUE,"Y판매";#N/A,#N/A,TRUE,"Y총물량";#N/A,#N/A,TRUE,"Y능력";#N/A,#N/A,TRUE,"YKD"}</definedName>
    <definedName name="가동2" localSheetId="8" hidden="1">{#N/A,#N/A,TRUE,"Y생산";#N/A,#N/A,TRUE,"Y판매";#N/A,#N/A,TRUE,"Y총물량";#N/A,#N/A,TRUE,"Y능력";#N/A,#N/A,TRUE,"YKD"}</definedName>
    <definedName name="가동2" localSheetId="3" hidden="1">{#N/A,#N/A,TRUE,"Y생산";#N/A,#N/A,TRUE,"Y판매";#N/A,#N/A,TRUE,"Y총물량";#N/A,#N/A,TRUE,"Y능력";#N/A,#N/A,TRUE,"YKD"}</definedName>
    <definedName name="가동2" localSheetId="2" hidden="1">{#N/A,#N/A,TRUE,"Y생산";#N/A,#N/A,TRUE,"Y판매";#N/A,#N/A,TRUE,"Y총물량";#N/A,#N/A,TRUE,"Y능력";#N/A,#N/A,TRUE,"YKD"}</definedName>
    <definedName name="가동2" localSheetId="1" hidden="1">{#N/A,#N/A,TRUE,"Y생산";#N/A,#N/A,TRUE,"Y판매";#N/A,#N/A,TRUE,"Y총물량";#N/A,#N/A,TRUE,"Y능력";#N/A,#N/A,TRUE,"YKD"}</definedName>
    <definedName name="가동2" hidden="1">{#N/A,#N/A,TRUE,"Y생산";#N/A,#N/A,TRUE,"Y판매";#N/A,#N/A,TRUE,"Y총물량";#N/A,#N/A,TRUE,"Y능력";#N/A,#N/A,TRUE,"YKD"}</definedName>
    <definedName name="가동비" hidden="1">#REF!</definedName>
    <definedName name="가라">#N/A</definedName>
    <definedName name="가아나" localSheetId="13" hidden="1">{#N/A,#N/A,TRUE,"Y생산";#N/A,#N/A,TRUE,"Y판매";#N/A,#N/A,TRUE,"Y총물량";#N/A,#N/A,TRUE,"Y능력";#N/A,#N/A,TRUE,"YKD"}</definedName>
    <definedName name="가아나" localSheetId="10" hidden="1">{#N/A,#N/A,TRUE,"Y생산";#N/A,#N/A,TRUE,"Y판매";#N/A,#N/A,TRUE,"Y총물량";#N/A,#N/A,TRUE,"Y능력";#N/A,#N/A,TRUE,"YKD"}</definedName>
    <definedName name="가아나" localSheetId="12" hidden="1">{#N/A,#N/A,TRUE,"Y생산";#N/A,#N/A,TRUE,"Y판매";#N/A,#N/A,TRUE,"Y총물량";#N/A,#N/A,TRUE,"Y능력";#N/A,#N/A,TRUE,"YKD"}</definedName>
    <definedName name="가아나" localSheetId="15" hidden="1">{#N/A,#N/A,TRUE,"Y생산";#N/A,#N/A,TRUE,"Y판매";#N/A,#N/A,TRUE,"Y총물량";#N/A,#N/A,TRUE,"Y능력";#N/A,#N/A,TRUE,"YKD"}</definedName>
    <definedName name="가아나" localSheetId="11" hidden="1">{#N/A,#N/A,TRUE,"Y생산";#N/A,#N/A,TRUE,"Y판매";#N/A,#N/A,TRUE,"Y총물량";#N/A,#N/A,TRUE,"Y능력";#N/A,#N/A,TRUE,"YKD"}</definedName>
    <definedName name="가아나" localSheetId="14" hidden="1">{#N/A,#N/A,TRUE,"Y생산";#N/A,#N/A,TRUE,"Y판매";#N/A,#N/A,TRUE,"Y총물량";#N/A,#N/A,TRUE,"Y능력";#N/A,#N/A,TRUE,"YKD"}</definedName>
    <definedName name="가아나" localSheetId="7" hidden="1">{#N/A,#N/A,TRUE,"Y생산";#N/A,#N/A,TRUE,"Y판매";#N/A,#N/A,TRUE,"Y총물량";#N/A,#N/A,TRUE,"Y능력";#N/A,#N/A,TRUE,"YKD"}</definedName>
    <definedName name="가아나" localSheetId="4" hidden="1">{#N/A,#N/A,TRUE,"Y생산";#N/A,#N/A,TRUE,"Y판매";#N/A,#N/A,TRUE,"Y총물량";#N/A,#N/A,TRUE,"Y능력";#N/A,#N/A,TRUE,"YKD"}</definedName>
    <definedName name="가아나" localSheetId="6" hidden="1">{#N/A,#N/A,TRUE,"Y생산";#N/A,#N/A,TRUE,"Y판매";#N/A,#N/A,TRUE,"Y총물량";#N/A,#N/A,TRUE,"Y능력";#N/A,#N/A,TRUE,"YKD"}</definedName>
    <definedName name="가아나" localSheetId="9" hidden="1">{#N/A,#N/A,TRUE,"Y생산";#N/A,#N/A,TRUE,"Y판매";#N/A,#N/A,TRUE,"Y총물량";#N/A,#N/A,TRUE,"Y능력";#N/A,#N/A,TRUE,"YKD"}</definedName>
    <definedName name="가아나" localSheetId="5" hidden="1">{#N/A,#N/A,TRUE,"Y생산";#N/A,#N/A,TRUE,"Y판매";#N/A,#N/A,TRUE,"Y총물량";#N/A,#N/A,TRUE,"Y능력";#N/A,#N/A,TRUE,"YKD"}</definedName>
    <definedName name="가아나" localSheetId="8" hidden="1">{#N/A,#N/A,TRUE,"Y생산";#N/A,#N/A,TRUE,"Y판매";#N/A,#N/A,TRUE,"Y총물량";#N/A,#N/A,TRUE,"Y능력";#N/A,#N/A,TRUE,"YKD"}</definedName>
    <definedName name="가아나" localSheetId="3" hidden="1">{#N/A,#N/A,TRUE,"Y생산";#N/A,#N/A,TRUE,"Y판매";#N/A,#N/A,TRUE,"Y총물량";#N/A,#N/A,TRUE,"Y능력";#N/A,#N/A,TRUE,"YKD"}</definedName>
    <definedName name="가아나" localSheetId="2" hidden="1">{#N/A,#N/A,TRUE,"Y생산";#N/A,#N/A,TRUE,"Y판매";#N/A,#N/A,TRUE,"Y총물량";#N/A,#N/A,TRUE,"Y능력";#N/A,#N/A,TRUE,"YKD"}</definedName>
    <definedName name="가아나" localSheetId="1" hidden="1">{#N/A,#N/A,TRUE,"Y생산";#N/A,#N/A,TRUE,"Y판매";#N/A,#N/A,TRUE,"Y총물량";#N/A,#N/A,TRUE,"Y능력";#N/A,#N/A,TRUE,"YKD"}</definedName>
    <definedName name="가아나" hidden="1">{#N/A,#N/A,TRUE,"Y생산";#N/A,#N/A,TRUE,"Y판매";#N/A,#N/A,TRUE,"Y총물량";#N/A,#N/A,TRUE,"Y능력";#N/A,#N/A,TRUE,"YKD"}</definedName>
    <definedName name="각방안" localSheetId="13" hidden="1">{#N/A,#N/A,FALSE,"단축1";#N/A,#N/A,FALSE,"단축2";#N/A,#N/A,FALSE,"단축3";#N/A,#N/A,FALSE,"장축";#N/A,#N/A,FALSE,"4WD"}</definedName>
    <definedName name="각방안" localSheetId="10" hidden="1">{#N/A,#N/A,FALSE,"단축1";#N/A,#N/A,FALSE,"단축2";#N/A,#N/A,FALSE,"단축3";#N/A,#N/A,FALSE,"장축";#N/A,#N/A,FALSE,"4WD"}</definedName>
    <definedName name="각방안" localSheetId="12" hidden="1">{#N/A,#N/A,FALSE,"단축1";#N/A,#N/A,FALSE,"단축2";#N/A,#N/A,FALSE,"단축3";#N/A,#N/A,FALSE,"장축";#N/A,#N/A,FALSE,"4WD"}</definedName>
    <definedName name="각방안" localSheetId="15" hidden="1">{#N/A,#N/A,FALSE,"단축1";#N/A,#N/A,FALSE,"단축2";#N/A,#N/A,FALSE,"단축3";#N/A,#N/A,FALSE,"장축";#N/A,#N/A,FALSE,"4WD"}</definedName>
    <definedName name="각방안" localSheetId="11" hidden="1">{#N/A,#N/A,FALSE,"단축1";#N/A,#N/A,FALSE,"단축2";#N/A,#N/A,FALSE,"단축3";#N/A,#N/A,FALSE,"장축";#N/A,#N/A,FALSE,"4WD"}</definedName>
    <definedName name="각방안" localSheetId="14" hidden="1">{#N/A,#N/A,FALSE,"단축1";#N/A,#N/A,FALSE,"단축2";#N/A,#N/A,FALSE,"단축3";#N/A,#N/A,FALSE,"장축";#N/A,#N/A,FALSE,"4WD"}</definedName>
    <definedName name="각방안" localSheetId="7" hidden="1">{#N/A,#N/A,FALSE,"단축1";#N/A,#N/A,FALSE,"단축2";#N/A,#N/A,FALSE,"단축3";#N/A,#N/A,FALSE,"장축";#N/A,#N/A,FALSE,"4WD"}</definedName>
    <definedName name="각방안" localSheetId="4" hidden="1">{#N/A,#N/A,FALSE,"단축1";#N/A,#N/A,FALSE,"단축2";#N/A,#N/A,FALSE,"단축3";#N/A,#N/A,FALSE,"장축";#N/A,#N/A,FALSE,"4WD"}</definedName>
    <definedName name="각방안" localSheetId="6" hidden="1">{#N/A,#N/A,FALSE,"단축1";#N/A,#N/A,FALSE,"단축2";#N/A,#N/A,FALSE,"단축3";#N/A,#N/A,FALSE,"장축";#N/A,#N/A,FALSE,"4WD"}</definedName>
    <definedName name="각방안" localSheetId="9" hidden="1">{#N/A,#N/A,FALSE,"단축1";#N/A,#N/A,FALSE,"단축2";#N/A,#N/A,FALSE,"단축3";#N/A,#N/A,FALSE,"장축";#N/A,#N/A,FALSE,"4WD"}</definedName>
    <definedName name="각방안" localSheetId="5" hidden="1">{#N/A,#N/A,FALSE,"단축1";#N/A,#N/A,FALSE,"단축2";#N/A,#N/A,FALSE,"단축3";#N/A,#N/A,FALSE,"장축";#N/A,#N/A,FALSE,"4WD"}</definedName>
    <definedName name="각방안" localSheetId="8" hidden="1">{#N/A,#N/A,FALSE,"단축1";#N/A,#N/A,FALSE,"단축2";#N/A,#N/A,FALSE,"단축3";#N/A,#N/A,FALSE,"장축";#N/A,#N/A,FALSE,"4WD"}</definedName>
    <definedName name="각방안" localSheetId="3" hidden="1">{#N/A,#N/A,FALSE,"단축1";#N/A,#N/A,FALSE,"단축2";#N/A,#N/A,FALSE,"단축3";#N/A,#N/A,FALSE,"장축";#N/A,#N/A,FALSE,"4WD"}</definedName>
    <definedName name="각방안" localSheetId="2" hidden="1">{#N/A,#N/A,FALSE,"단축1";#N/A,#N/A,FALSE,"단축2";#N/A,#N/A,FALSE,"단축3";#N/A,#N/A,FALSE,"장축";#N/A,#N/A,FALSE,"4WD"}</definedName>
    <definedName name="각방안" localSheetId="1" hidden="1">{#N/A,#N/A,FALSE,"단축1";#N/A,#N/A,FALSE,"단축2";#N/A,#N/A,FALSE,"단축3";#N/A,#N/A,FALSE,"장축";#N/A,#N/A,FALSE,"4WD"}</definedName>
    <definedName name="각방안" hidden="1">{#N/A,#N/A,FALSE,"단축1";#N/A,#N/A,FALSE,"단축2";#N/A,#N/A,FALSE,"단축3";#N/A,#N/A,FALSE,"장축";#N/A,#N/A,FALSE,"4WD"}</definedName>
    <definedName name="갑" localSheetId="13">#REF!</definedName>
    <definedName name="갑" localSheetId="10">#REF!</definedName>
    <definedName name="갑" localSheetId="12">#REF!</definedName>
    <definedName name="갑" localSheetId="15">#REF!</definedName>
    <definedName name="갑" localSheetId="11">#REF!</definedName>
    <definedName name="갑" localSheetId="14">#REF!</definedName>
    <definedName name="갑" localSheetId="7">#REF!</definedName>
    <definedName name="갑" localSheetId="4">#REF!</definedName>
    <definedName name="갑" localSheetId="6">#REF!</definedName>
    <definedName name="갑" localSheetId="9">#REF!</definedName>
    <definedName name="갑" localSheetId="5">#REF!</definedName>
    <definedName name="갑" localSheetId="8">#REF!</definedName>
    <definedName name="갑">#REF!</definedName>
    <definedName name="갑부" localSheetId="13" hidden="1">{#N/A,#N/A,FALSE,"인원";#N/A,#N/A,FALSE,"비용2";#N/A,#N/A,FALSE,"비용1";#N/A,#N/A,FALSE,"비용";#N/A,#N/A,FALSE,"보증2";#N/A,#N/A,FALSE,"보증1";#N/A,#N/A,FALSE,"보증";#N/A,#N/A,FALSE,"손익1";#N/A,#N/A,FALSE,"손익";#N/A,#N/A,FALSE,"부서별매출";#N/A,#N/A,FALSE,"매출"}</definedName>
    <definedName name="갑부" localSheetId="10" hidden="1">{#N/A,#N/A,FALSE,"인원";#N/A,#N/A,FALSE,"비용2";#N/A,#N/A,FALSE,"비용1";#N/A,#N/A,FALSE,"비용";#N/A,#N/A,FALSE,"보증2";#N/A,#N/A,FALSE,"보증1";#N/A,#N/A,FALSE,"보증";#N/A,#N/A,FALSE,"손익1";#N/A,#N/A,FALSE,"손익";#N/A,#N/A,FALSE,"부서별매출";#N/A,#N/A,FALSE,"매출"}</definedName>
    <definedName name="갑부" localSheetId="12" hidden="1">{#N/A,#N/A,FALSE,"인원";#N/A,#N/A,FALSE,"비용2";#N/A,#N/A,FALSE,"비용1";#N/A,#N/A,FALSE,"비용";#N/A,#N/A,FALSE,"보증2";#N/A,#N/A,FALSE,"보증1";#N/A,#N/A,FALSE,"보증";#N/A,#N/A,FALSE,"손익1";#N/A,#N/A,FALSE,"손익";#N/A,#N/A,FALSE,"부서별매출";#N/A,#N/A,FALSE,"매출"}</definedName>
    <definedName name="갑부" localSheetId="15" hidden="1">{#N/A,#N/A,FALSE,"인원";#N/A,#N/A,FALSE,"비용2";#N/A,#N/A,FALSE,"비용1";#N/A,#N/A,FALSE,"비용";#N/A,#N/A,FALSE,"보증2";#N/A,#N/A,FALSE,"보증1";#N/A,#N/A,FALSE,"보증";#N/A,#N/A,FALSE,"손익1";#N/A,#N/A,FALSE,"손익";#N/A,#N/A,FALSE,"부서별매출";#N/A,#N/A,FALSE,"매출"}</definedName>
    <definedName name="갑부" localSheetId="11" hidden="1">{#N/A,#N/A,FALSE,"인원";#N/A,#N/A,FALSE,"비용2";#N/A,#N/A,FALSE,"비용1";#N/A,#N/A,FALSE,"비용";#N/A,#N/A,FALSE,"보증2";#N/A,#N/A,FALSE,"보증1";#N/A,#N/A,FALSE,"보증";#N/A,#N/A,FALSE,"손익1";#N/A,#N/A,FALSE,"손익";#N/A,#N/A,FALSE,"부서별매출";#N/A,#N/A,FALSE,"매출"}</definedName>
    <definedName name="갑부" localSheetId="14" hidden="1">{#N/A,#N/A,FALSE,"인원";#N/A,#N/A,FALSE,"비용2";#N/A,#N/A,FALSE,"비용1";#N/A,#N/A,FALSE,"비용";#N/A,#N/A,FALSE,"보증2";#N/A,#N/A,FALSE,"보증1";#N/A,#N/A,FALSE,"보증";#N/A,#N/A,FALSE,"손익1";#N/A,#N/A,FALSE,"손익";#N/A,#N/A,FALSE,"부서별매출";#N/A,#N/A,FALSE,"매출"}</definedName>
    <definedName name="갑부" localSheetId="7" hidden="1">{#N/A,#N/A,FALSE,"인원";#N/A,#N/A,FALSE,"비용2";#N/A,#N/A,FALSE,"비용1";#N/A,#N/A,FALSE,"비용";#N/A,#N/A,FALSE,"보증2";#N/A,#N/A,FALSE,"보증1";#N/A,#N/A,FALSE,"보증";#N/A,#N/A,FALSE,"손익1";#N/A,#N/A,FALSE,"손익";#N/A,#N/A,FALSE,"부서별매출";#N/A,#N/A,FALSE,"매출"}</definedName>
    <definedName name="갑부" localSheetId="4" hidden="1">{#N/A,#N/A,FALSE,"인원";#N/A,#N/A,FALSE,"비용2";#N/A,#N/A,FALSE,"비용1";#N/A,#N/A,FALSE,"비용";#N/A,#N/A,FALSE,"보증2";#N/A,#N/A,FALSE,"보증1";#N/A,#N/A,FALSE,"보증";#N/A,#N/A,FALSE,"손익1";#N/A,#N/A,FALSE,"손익";#N/A,#N/A,FALSE,"부서별매출";#N/A,#N/A,FALSE,"매출"}</definedName>
    <definedName name="갑부" localSheetId="6" hidden="1">{#N/A,#N/A,FALSE,"인원";#N/A,#N/A,FALSE,"비용2";#N/A,#N/A,FALSE,"비용1";#N/A,#N/A,FALSE,"비용";#N/A,#N/A,FALSE,"보증2";#N/A,#N/A,FALSE,"보증1";#N/A,#N/A,FALSE,"보증";#N/A,#N/A,FALSE,"손익1";#N/A,#N/A,FALSE,"손익";#N/A,#N/A,FALSE,"부서별매출";#N/A,#N/A,FALSE,"매출"}</definedName>
    <definedName name="갑부" localSheetId="9" hidden="1">{#N/A,#N/A,FALSE,"인원";#N/A,#N/A,FALSE,"비용2";#N/A,#N/A,FALSE,"비용1";#N/A,#N/A,FALSE,"비용";#N/A,#N/A,FALSE,"보증2";#N/A,#N/A,FALSE,"보증1";#N/A,#N/A,FALSE,"보증";#N/A,#N/A,FALSE,"손익1";#N/A,#N/A,FALSE,"손익";#N/A,#N/A,FALSE,"부서별매출";#N/A,#N/A,FALSE,"매출"}</definedName>
    <definedName name="갑부" localSheetId="5" hidden="1">{#N/A,#N/A,FALSE,"인원";#N/A,#N/A,FALSE,"비용2";#N/A,#N/A,FALSE,"비용1";#N/A,#N/A,FALSE,"비용";#N/A,#N/A,FALSE,"보증2";#N/A,#N/A,FALSE,"보증1";#N/A,#N/A,FALSE,"보증";#N/A,#N/A,FALSE,"손익1";#N/A,#N/A,FALSE,"손익";#N/A,#N/A,FALSE,"부서별매출";#N/A,#N/A,FALSE,"매출"}</definedName>
    <definedName name="갑부" localSheetId="8" hidden="1">{#N/A,#N/A,FALSE,"인원";#N/A,#N/A,FALSE,"비용2";#N/A,#N/A,FALSE,"비용1";#N/A,#N/A,FALSE,"비용";#N/A,#N/A,FALSE,"보증2";#N/A,#N/A,FALSE,"보증1";#N/A,#N/A,FALSE,"보증";#N/A,#N/A,FALSE,"손익1";#N/A,#N/A,FALSE,"손익";#N/A,#N/A,FALSE,"부서별매출";#N/A,#N/A,FALSE,"매출"}</definedName>
    <definedName name="갑부" localSheetId="3" hidden="1">{#N/A,#N/A,FALSE,"인원";#N/A,#N/A,FALSE,"비용2";#N/A,#N/A,FALSE,"비용1";#N/A,#N/A,FALSE,"비용";#N/A,#N/A,FALSE,"보증2";#N/A,#N/A,FALSE,"보증1";#N/A,#N/A,FALSE,"보증";#N/A,#N/A,FALSE,"손익1";#N/A,#N/A,FALSE,"손익";#N/A,#N/A,FALSE,"부서별매출";#N/A,#N/A,FALSE,"매출"}</definedName>
    <definedName name="갑부" localSheetId="2" hidden="1">{#N/A,#N/A,FALSE,"인원";#N/A,#N/A,FALSE,"비용2";#N/A,#N/A,FALSE,"비용1";#N/A,#N/A,FALSE,"비용";#N/A,#N/A,FALSE,"보증2";#N/A,#N/A,FALSE,"보증1";#N/A,#N/A,FALSE,"보증";#N/A,#N/A,FALSE,"손익1";#N/A,#N/A,FALSE,"손익";#N/A,#N/A,FALSE,"부서별매출";#N/A,#N/A,FALSE,"매출"}</definedName>
    <definedName name="갑부" localSheetId="1" hidden="1">{#N/A,#N/A,FALSE,"인원";#N/A,#N/A,FALSE,"비용2";#N/A,#N/A,FALSE,"비용1";#N/A,#N/A,FALSE,"비용";#N/A,#N/A,FALSE,"보증2";#N/A,#N/A,FALSE,"보증1";#N/A,#N/A,FALSE,"보증";#N/A,#N/A,FALSE,"손익1";#N/A,#N/A,FALSE,"손익";#N/A,#N/A,FALSE,"부서별매출";#N/A,#N/A,FALSE,"매출"}</definedName>
    <definedName name="갑부" hidden="1">{#N/A,#N/A,FALSE,"인원";#N/A,#N/A,FALSE,"비용2";#N/A,#N/A,FALSE,"비용1";#N/A,#N/A,FALSE,"비용";#N/A,#N/A,FALSE,"보증2";#N/A,#N/A,FALSE,"보증1";#N/A,#N/A,FALSE,"보증";#N/A,#N/A,FALSE,"손익1";#N/A,#N/A,FALSE,"손익";#N/A,#N/A,FALSE,"부서별매출";#N/A,#N/A,FALSE,"매출"}</definedName>
    <definedName name="갑지양식">#N/A</definedName>
    <definedName name="강" localSheetId="13">BlankMacro1</definedName>
    <definedName name="강" localSheetId="10">BlankMacro1</definedName>
    <definedName name="강" localSheetId="12">BlankMacro1</definedName>
    <definedName name="강" localSheetId="15">BlankMacro1</definedName>
    <definedName name="강" localSheetId="11">BlankMacro1</definedName>
    <definedName name="강" localSheetId="14">BlankMacro1</definedName>
    <definedName name="강" localSheetId="7">BlankMacro1</definedName>
    <definedName name="강" localSheetId="4">BlankMacro1</definedName>
    <definedName name="강" localSheetId="6">BlankMacro1</definedName>
    <definedName name="강" localSheetId="9">BlankMacro1</definedName>
    <definedName name="강" localSheetId="5">BlankMacro1</definedName>
    <definedName name="강" localSheetId="8">BlankMacro1</definedName>
    <definedName name="강" localSheetId="0">BlankMacro1</definedName>
    <definedName name="강" localSheetId="3">BlankMacro1</definedName>
    <definedName name="강" localSheetId="2">BlankMacro1</definedName>
    <definedName name="강" localSheetId="1">BlankMacro1</definedName>
    <definedName name="강">BlankMacro1</definedName>
    <definedName name="강동진"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동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사분석.xls">#N/A</definedName>
    <definedName name="강수석"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개발">#N/A</definedName>
    <definedName name="개발문제범" localSheetId="13" hidden="1">{#N/A,#N/A,FALSE,"단축1";#N/A,#N/A,FALSE,"단축2";#N/A,#N/A,FALSE,"단축3";#N/A,#N/A,FALSE,"장축";#N/A,#N/A,FALSE,"4WD"}</definedName>
    <definedName name="개발문제범" localSheetId="10" hidden="1">{#N/A,#N/A,FALSE,"단축1";#N/A,#N/A,FALSE,"단축2";#N/A,#N/A,FALSE,"단축3";#N/A,#N/A,FALSE,"장축";#N/A,#N/A,FALSE,"4WD"}</definedName>
    <definedName name="개발문제범" localSheetId="12" hidden="1">{#N/A,#N/A,FALSE,"단축1";#N/A,#N/A,FALSE,"단축2";#N/A,#N/A,FALSE,"단축3";#N/A,#N/A,FALSE,"장축";#N/A,#N/A,FALSE,"4WD"}</definedName>
    <definedName name="개발문제범" localSheetId="15" hidden="1">{#N/A,#N/A,FALSE,"단축1";#N/A,#N/A,FALSE,"단축2";#N/A,#N/A,FALSE,"단축3";#N/A,#N/A,FALSE,"장축";#N/A,#N/A,FALSE,"4WD"}</definedName>
    <definedName name="개발문제범" localSheetId="11" hidden="1">{#N/A,#N/A,FALSE,"단축1";#N/A,#N/A,FALSE,"단축2";#N/A,#N/A,FALSE,"단축3";#N/A,#N/A,FALSE,"장축";#N/A,#N/A,FALSE,"4WD"}</definedName>
    <definedName name="개발문제범" localSheetId="14" hidden="1">{#N/A,#N/A,FALSE,"단축1";#N/A,#N/A,FALSE,"단축2";#N/A,#N/A,FALSE,"단축3";#N/A,#N/A,FALSE,"장축";#N/A,#N/A,FALSE,"4WD"}</definedName>
    <definedName name="개발문제범" localSheetId="7" hidden="1">{#N/A,#N/A,FALSE,"단축1";#N/A,#N/A,FALSE,"단축2";#N/A,#N/A,FALSE,"단축3";#N/A,#N/A,FALSE,"장축";#N/A,#N/A,FALSE,"4WD"}</definedName>
    <definedName name="개발문제범" localSheetId="4" hidden="1">{#N/A,#N/A,FALSE,"단축1";#N/A,#N/A,FALSE,"단축2";#N/A,#N/A,FALSE,"단축3";#N/A,#N/A,FALSE,"장축";#N/A,#N/A,FALSE,"4WD"}</definedName>
    <definedName name="개발문제범" localSheetId="6" hidden="1">{#N/A,#N/A,FALSE,"단축1";#N/A,#N/A,FALSE,"단축2";#N/A,#N/A,FALSE,"단축3";#N/A,#N/A,FALSE,"장축";#N/A,#N/A,FALSE,"4WD"}</definedName>
    <definedName name="개발문제범" localSheetId="9" hidden="1">{#N/A,#N/A,FALSE,"단축1";#N/A,#N/A,FALSE,"단축2";#N/A,#N/A,FALSE,"단축3";#N/A,#N/A,FALSE,"장축";#N/A,#N/A,FALSE,"4WD"}</definedName>
    <definedName name="개발문제범" localSheetId="5" hidden="1">{#N/A,#N/A,FALSE,"단축1";#N/A,#N/A,FALSE,"단축2";#N/A,#N/A,FALSE,"단축3";#N/A,#N/A,FALSE,"장축";#N/A,#N/A,FALSE,"4WD"}</definedName>
    <definedName name="개발문제범" localSheetId="8" hidden="1">{#N/A,#N/A,FALSE,"단축1";#N/A,#N/A,FALSE,"단축2";#N/A,#N/A,FALSE,"단축3";#N/A,#N/A,FALSE,"장축";#N/A,#N/A,FALSE,"4WD"}</definedName>
    <definedName name="개발문제범" localSheetId="3" hidden="1">{#N/A,#N/A,FALSE,"단축1";#N/A,#N/A,FALSE,"단축2";#N/A,#N/A,FALSE,"단축3";#N/A,#N/A,FALSE,"장축";#N/A,#N/A,FALSE,"4WD"}</definedName>
    <definedName name="개발문제범" localSheetId="2" hidden="1">{#N/A,#N/A,FALSE,"단축1";#N/A,#N/A,FALSE,"단축2";#N/A,#N/A,FALSE,"단축3";#N/A,#N/A,FALSE,"장축";#N/A,#N/A,FALSE,"4WD"}</definedName>
    <definedName name="개발문제범" localSheetId="1"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localSheetId="13" hidden="1">{#N/A,#N/A,FALSE,"단축1";#N/A,#N/A,FALSE,"단축2";#N/A,#N/A,FALSE,"단축3";#N/A,#N/A,FALSE,"장축";#N/A,#N/A,FALSE,"4WD"}</definedName>
    <definedName name="개발일정수정" localSheetId="10" hidden="1">{#N/A,#N/A,FALSE,"단축1";#N/A,#N/A,FALSE,"단축2";#N/A,#N/A,FALSE,"단축3";#N/A,#N/A,FALSE,"장축";#N/A,#N/A,FALSE,"4WD"}</definedName>
    <definedName name="개발일정수정" localSheetId="12" hidden="1">{#N/A,#N/A,FALSE,"단축1";#N/A,#N/A,FALSE,"단축2";#N/A,#N/A,FALSE,"단축3";#N/A,#N/A,FALSE,"장축";#N/A,#N/A,FALSE,"4WD"}</definedName>
    <definedName name="개발일정수정" localSheetId="15" hidden="1">{#N/A,#N/A,FALSE,"단축1";#N/A,#N/A,FALSE,"단축2";#N/A,#N/A,FALSE,"단축3";#N/A,#N/A,FALSE,"장축";#N/A,#N/A,FALSE,"4WD"}</definedName>
    <definedName name="개발일정수정" localSheetId="11" hidden="1">{#N/A,#N/A,FALSE,"단축1";#N/A,#N/A,FALSE,"단축2";#N/A,#N/A,FALSE,"단축3";#N/A,#N/A,FALSE,"장축";#N/A,#N/A,FALSE,"4WD"}</definedName>
    <definedName name="개발일정수정" localSheetId="14" hidden="1">{#N/A,#N/A,FALSE,"단축1";#N/A,#N/A,FALSE,"단축2";#N/A,#N/A,FALSE,"단축3";#N/A,#N/A,FALSE,"장축";#N/A,#N/A,FALSE,"4WD"}</definedName>
    <definedName name="개발일정수정" localSheetId="7" hidden="1">{#N/A,#N/A,FALSE,"단축1";#N/A,#N/A,FALSE,"단축2";#N/A,#N/A,FALSE,"단축3";#N/A,#N/A,FALSE,"장축";#N/A,#N/A,FALSE,"4WD"}</definedName>
    <definedName name="개발일정수정" localSheetId="4" hidden="1">{#N/A,#N/A,FALSE,"단축1";#N/A,#N/A,FALSE,"단축2";#N/A,#N/A,FALSE,"단축3";#N/A,#N/A,FALSE,"장축";#N/A,#N/A,FALSE,"4WD"}</definedName>
    <definedName name="개발일정수정" localSheetId="6" hidden="1">{#N/A,#N/A,FALSE,"단축1";#N/A,#N/A,FALSE,"단축2";#N/A,#N/A,FALSE,"단축3";#N/A,#N/A,FALSE,"장축";#N/A,#N/A,FALSE,"4WD"}</definedName>
    <definedName name="개발일정수정" localSheetId="9" hidden="1">{#N/A,#N/A,FALSE,"단축1";#N/A,#N/A,FALSE,"단축2";#N/A,#N/A,FALSE,"단축3";#N/A,#N/A,FALSE,"장축";#N/A,#N/A,FALSE,"4WD"}</definedName>
    <definedName name="개발일정수정" localSheetId="5" hidden="1">{#N/A,#N/A,FALSE,"단축1";#N/A,#N/A,FALSE,"단축2";#N/A,#N/A,FALSE,"단축3";#N/A,#N/A,FALSE,"장축";#N/A,#N/A,FALSE,"4WD"}</definedName>
    <definedName name="개발일정수정" localSheetId="8" hidden="1">{#N/A,#N/A,FALSE,"단축1";#N/A,#N/A,FALSE,"단축2";#N/A,#N/A,FALSE,"단축3";#N/A,#N/A,FALSE,"장축";#N/A,#N/A,FALSE,"4WD"}</definedName>
    <definedName name="개발일정수정" localSheetId="3" hidden="1">{#N/A,#N/A,FALSE,"단축1";#N/A,#N/A,FALSE,"단축2";#N/A,#N/A,FALSE,"단축3";#N/A,#N/A,FALSE,"장축";#N/A,#N/A,FALSE,"4WD"}</definedName>
    <definedName name="개발일정수정" localSheetId="2" hidden="1">{#N/A,#N/A,FALSE,"단축1";#N/A,#N/A,FALSE,"단축2";#N/A,#N/A,FALSE,"단축3";#N/A,#N/A,FALSE,"장축";#N/A,#N/A,FALSE,"4WD"}</definedName>
    <definedName name="개발일정수정" localSheetId="1" hidden="1">{#N/A,#N/A,FALSE,"단축1";#N/A,#N/A,FALSE,"단축2";#N/A,#N/A,FALSE,"단축3";#N/A,#N/A,FALSE,"장축";#N/A,#N/A,FALSE,"4WD"}</definedName>
    <definedName name="개발일정수정" hidden="1">{#N/A,#N/A,FALSE,"단축1";#N/A,#N/A,FALSE,"단축2";#N/A,#N/A,FALSE,"단축3";#N/A,#N/A,FALSE,"장축";#N/A,#N/A,FALSE,"4WD"}</definedName>
    <definedName name="개선" localSheetId="13" hidden="1">{#N/A,#N/A,FALSE,"단축1";#N/A,#N/A,FALSE,"단축2";#N/A,#N/A,FALSE,"단축3";#N/A,#N/A,FALSE,"장축";#N/A,#N/A,FALSE,"4WD"}</definedName>
    <definedName name="개선" localSheetId="10" hidden="1">{#N/A,#N/A,FALSE,"단축1";#N/A,#N/A,FALSE,"단축2";#N/A,#N/A,FALSE,"단축3";#N/A,#N/A,FALSE,"장축";#N/A,#N/A,FALSE,"4WD"}</definedName>
    <definedName name="개선" localSheetId="12" hidden="1">{#N/A,#N/A,FALSE,"단축1";#N/A,#N/A,FALSE,"단축2";#N/A,#N/A,FALSE,"단축3";#N/A,#N/A,FALSE,"장축";#N/A,#N/A,FALSE,"4WD"}</definedName>
    <definedName name="개선" localSheetId="15" hidden="1">{#N/A,#N/A,FALSE,"단축1";#N/A,#N/A,FALSE,"단축2";#N/A,#N/A,FALSE,"단축3";#N/A,#N/A,FALSE,"장축";#N/A,#N/A,FALSE,"4WD"}</definedName>
    <definedName name="개선" localSheetId="11" hidden="1">{#N/A,#N/A,FALSE,"단축1";#N/A,#N/A,FALSE,"단축2";#N/A,#N/A,FALSE,"단축3";#N/A,#N/A,FALSE,"장축";#N/A,#N/A,FALSE,"4WD"}</definedName>
    <definedName name="개선" localSheetId="14" hidden="1">{#N/A,#N/A,FALSE,"단축1";#N/A,#N/A,FALSE,"단축2";#N/A,#N/A,FALSE,"단축3";#N/A,#N/A,FALSE,"장축";#N/A,#N/A,FALSE,"4WD"}</definedName>
    <definedName name="개선" localSheetId="7" hidden="1">{#N/A,#N/A,FALSE,"단축1";#N/A,#N/A,FALSE,"단축2";#N/A,#N/A,FALSE,"단축3";#N/A,#N/A,FALSE,"장축";#N/A,#N/A,FALSE,"4WD"}</definedName>
    <definedName name="개선" localSheetId="4" hidden="1">{#N/A,#N/A,FALSE,"단축1";#N/A,#N/A,FALSE,"단축2";#N/A,#N/A,FALSE,"단축3";#N/A,#N/A,FALSE,"장축";#N/A,#N/A,FALSE,"4WD"}</definedName>
    <definedName name="개선" localSheetId="6" hidden="1">{#N/A,#N/A,FALSE,"단축1";#N/A,#N/A,FALSE,"단축2";#N/A,#N/A,FALSE,"단축3";#N/A,#N/A,FALSE,"장축";#N/A,#N/A,FALSE,"4WD"}</definedName>
    <definedName name="개선" localSheetId="9" hidden="1">{#N/A,#N/A,FALSE,"단축1";#N/A,#N/A,FALSE,"단축2";#N/A,#N/A,FALSE,"단축3";#N/A,#N/A,FALSE,"장축";#N/A,#N/A,FALSE,"4WD"}</definedName>
    <definedName name="개선" localSheetId="5" hidden="1">{#N/A,#N/A,FALSE,"단축1";#N/A,#N/A,FALSE,"단축2";#N/A,#N/A,FALSE,"단축3";#N/A,#N/A,FALSE,"장축";#N/A,#N/A,FALSE,"4WD"}</definedName>
    <definedName name="개선" localSheetId="8" hidden="1">{#N/A,#N/A,FALSE,"단축1";#N/A,#N/A,FALSE,"단축2";#N/A,#N/A,FALSE,"단축3";#N/A,#N/A,FALSE,"장축";#N/A,#N/A,FALSE,"4WD"}</definedName>
    <definedName name="개선" localSheetId="3" hidden="1">{#N/A,#N/A,FALSE,"단축1";#N/A,#N/A,FALSE,"단축2";#N/A,#N/A,FALSE,"단축3";#N/A,#N/A,FALSE,"장축";#N/A,#N/A,FALSE,"4WD"}</definedName>
    <definedName name="개선" localSheetId="2" hidden="1">{#N/A,#N/A,FALSE,"단축1";#N/A,#N/A,FALSE,"단축2";#N/A,#N/A,FALSE,"단축3";#N/A,#N/A,FALSE,"장축";#N/A,#N/A,FALSE,"4WD"}</definedName>
    <definedName name="개선" localSheetId="1" hidden="1">{#N/A,#N/A,FALSE,"단축1";#N/A,#N/A,FALSE,"단축2";#N/A,#N/A,FALSE,"단축3";#N/A,#N/A,FALSE,"장축";#N/A,#N/A,FALSE,"4WD"}</definedName>
    <definedName name="개선" hidden="1">{#N/A,#N/A,FALSE,"단축1";#N/A,#N/A,FALSE,"단축2";#N/A,#N/A,FALSE,"단축3";#N/A,#N/A,FALSE,"장축";#N/A,#N/A,FALSE,"4WD"}</definedName>
    <definedName name="개선과정" localSheetId="13" hidden="1">{#N/A,#N/A,FALSE,"단축1";#N/A,#N/A,FALSE,"단축2";#N/A,#N/A,FALSE,"단축3";#N/A,#N/A,FALSE,"장축";#N/A,#N/A,FALSE,"4WD"}</definedName>
    <definedName name="개선과정" localSheetId="10" hidden="1">{#N/A,#N/A,FALSE,"단축1";#N/A,#N/A,FALSE,"단축2";#N/A,#N/A,FALSE,"단축3";#N/A,#N/A,FALSE,"장축";#N/A,#N/A,FALSE,"4WD"}</definedName>
    <definedName name="개선과정" localSheetId="12" hidden="1">{#N/A,#N/A,FALSE,"단축1";#N/A,#N/A,FALSE,"단축2";#N/A,#N/A,FALSE,"단축3";#N/A,#N/A,FALSE,"장축";#N/A,#N/A,FALSE,"4WD"}</definedName>
    <definedName name="개선과정" localSheetId="15" hidden="1">{#N/A,#N/A,FALSE,"단축1";#N/A,#N/A,FALSE,"단축2";#N/A,#N/A,FALSE,"단축3";#N/A,#N/A,FALSE,"장축";#N/A,#N/A,FALSE,"4WD"}</definedName>
    <definedName name="개선과정" localSheetId="11" hidden="1">{#N/A,#N/A,FALSE,"단축1";#N/A,#N/A,FALSE,"단축2";#N/A,#N/A,FALSE,"단축3";#N/A,#N/A,FALSE,"장축";#N/A,#N/A,FALSE,"4WD"}</definedName>
    <definedName name="개선과정" localSheetId="14" hidden="1">{#N/A,#N/A,FALSE,"단축1";#N/A,#N/A,FALSE,"단축2";#N/A,#N/A,FALSE,"단축3";#N/A,#N/A,FALSE,"장축";#N/A,#N/A,FALSE,"4WD"}</definedName>
    <definedName name="개선과정" localSheetId="7" hidden="1">{#N/A,#N/A,FALSE,"단축1";#N/A,#N/A,FALSE,"단축2";#N/A,#N/A,FALSE,"단축3";#N/A,#N/A,FALSE,"장축";#N/A,#N/A,FALSE,"4WD"}</definedName>
    <definedName name="개선과정" localSheetId="4" hidden="1">{#N/A,#N/A,FALSE,"단축1";#N/A,#N/A,FALSE,"단축2";#N/A,#N/A,FALSE,"단축3";#N/A,#N/A,FALSE,"장축";#N/A,#N/A,FALSE,"4WD"}</definedName>
    <definedName name="개선과정" localSheetId="6" hidden="1">{#N/A,#N/A,FALSE,"단축1";#N/A,#N/A,FALSE,"단축2";#N/A,#N/A,FALSE,"단축3";#N/A,#N/A,FALSE,"장축";#N/A,#N/A,FALSE,"4WD"}</definedName>
    <definedName name="개선과정" localSheetId="9" hidden="1">{#N/A,#N/A,FALSE,"단축1";#N/A,#N/A,FALSE,"단축2";#N/A,#N/A,FALSE,"단축3";#N/A,#N/A,FALSE,"장축";#N/A,#N/A,FALSE,"4WD"}</definedName>
    <definedName name="개선과정" localSheetId="5" hidden="1">{#N/A,#N/A,FALSE,"단축1";#N/A,#N/A,FALSE,"단축2";#N/A,#N/A,FALSE,"단축3";#N/A,#N/A,FALSE,"장축";#N/A,#N/A,FALSE,"4WD"}</definedName>
    <definedName name="개선과정" localSheetId="8" hidden="1">{#N/A,#N/A,FALSE,"단축1";#N/A,#N/A,FALSE,"단축2";#N/A,#N/A,FALSE,"단축3";#N/A,#N/A,FALSE,"장축";#N/A,#N/A,FALSE,"4WD"}</definedName>
    <definedName name="개선과정" localSheetId="3"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hidden="1">{#N/A,#N/A,FALSE,"단축1";#N/A,#N/A,FALSE,"단축2";#N/A,#N/A,FALSE,"단축3";#N/A,#N/A,FALSE,"장축";#N/A,#N/A,FALSE,"4WD"}</definedName>
    <definedName name="개선내용" localSheetId="13" hidden="1">{#N/A,#N/A,TRUE,"Y생산";#N/A,#N/A,TRUE,"Y판매";#N/A,#N/A,TRUE,"Y총물량";#N/A,#N/A,TRUE,"Y능력";#N/A,#N/A,TRUE,"YKD"}</definedName>
    <definedName name="개선내용" localSheetId="10" hidden="1">{#N/A,#N/A,TRUE,"Y생산";#N/A,#N/A,TRUE,"Y판매";#N/A,#N/A,TRUE,"Y총물량";#N/A,#N/A,TRUE,"Y능력";#N/A,#N/A,TRUE,"YKD"}</definedName>
    <definedName name="개선내용" localSheetId="12" hidden="1">{#N/A,#N/A,TRUE,"Y생산";#N/A,#N/A,TRUE,"Y판매";#N/A,#N/A,TRUE,"Y총물량";#N/A,#N/A,TRUE,"Y능력";#N/A,#N/A,TRUE,"YKD"}</definedName>
    <definedName name="개선내용" localSheetId="15" hidden="1">{#N/A,#N/A,TRUE,"Y생산";#N/A,#N/A,TRUE,"Y판매";#N/A,#N/A,TRUE,"Y총물량";#N/A,#N/A,TRUE,"Y능력";#N/A,#N/A,TRUE,"YKD"}</definedName>
    <definedName name="개선내용" localSheetId="11" hidden="1">{#N/A,#N/A,TRUE,"Y생산";#N/A,#N/A,TRUE,"Y판매";#N/A,#N/A,TRUE,"Y총물량";#N/A,#N/A,TRUE,"Y능력";#N/A,#N/A,TRUE,"YKD"}</definedName>
    <definedName name="개선내용" localSheetId="14" hidden="1">{#N/A,#N/A,TRUE,"Y생산";#N/A,#N/A,TRUE,"Y판매";#N/A,#N/A,TRUE,"Y총물량";#N/A,#N/A,TRUE,"Y능력";#N/A,#N/A,TRUE,"YKD"}</definedName>
    <definedName name="개선내용" localSheetId="7" hidden="1">{#N/A,#N/A,TRUE,"Y생산";#N/A,#N/A,TRUE,"Y판매";#N/A,#N/A,TRUE,"Y총물량";#N/A,#N/A,TRUE,"Y능력";#N/A,#N/A,TRUE,"YKD"}</definedName>
    <definedName name="개선내용" localSheetId="4" hidden="1">{#N/A,#N/A,TRUE,"Y생산";#N/A,#N/A,TRUE,"Y판매";#N/A,#N/A,TRUE,"Y총물량";#N/A,#N/A,TRUE,"Y능력";#N/A,#N/A,TRUE,"YKD"}</definedName>
    <definedName name="개선내용" localSheetId="6" hidden="1">{#N/A,#N/A,TRUE,"Y생산";#N/A,#N/A,TRUE,"Y판매";#N/A,#N/A,TRUE,"Y총물량";#N/A,#N/A,TRUE,"Y능력";#N/A,#N/A,TRUE,"YKD"}</definedName>
    <definedName name="개선내용" localSheetId="9" hidden="1">{#N/A,#N/A,TRUE,"Y생산";#N/A,#N/A,TRUE,"Y판매";#N/A,#N/A,TRUE,"Y총물량";#N/A,#N/A,TRUE,"Y능력";#N/A,#N/A,TRUE,"YKD"}</definedName>
    <definedName name="개선내용" localSheetId="5" hidden="1">{#N/A,#N/A,TRUE,"Y생산";#N/A,#N/A,TRUE,"Y판매";#N/A,#N/A,TRUE,"Y총물량";#N/A,#N/A,TRUE,"Y능력";#N/A,#N/A,TRUE,"YKD"}</definedName>
    <definedName name="개선내용" localSheetId="8" hidden="1">{#N/A,#N/A,TRUE,"Y생산";#N/A,#N/A,TRUE,"Y판매";#N/A,#N/A,TRUE,"Y총물량";#N/A,#N/A,TRUE,"Y능력";#N/A,#N/A,TRUE,"YKD"}</definedName>
    <definedName name="개선내용" localSheetId="3"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 localSheetId="3">#REF!</definedName>
    <definedName name="개선사례" localSheetId="2">#REF!</definedName>
    <definedName name="개선사례">#REF!</definedName>
    <definedName name="개선실적" localSheetId="13" hidden="1">{#N/A,#N/A,TRUE,"Y생산";#N/A,#N/A,TRUE,"Y판매";#N/A,#N/A,TRUE,"Y총물량";#N/A,#N/A,TRUE,"Y능력";#N/A,#N/A,TRUE,"YKD"}</definedName>
    <definedName name="개선실적" localSheetId="10" hidden="1">{#N/A,#N/A,TRUE,"Y생산";#N/A,#N/A,TRUE,"Y판매";#N/A,#N/A,TRUE,"Y총물량";#N/A,#N/A,TRUE,"Y능력";#N/A,#N/A,TRUE,"YKD"}</definedName>
    <definedName name="개선실적" localSheetId="12" hidden="1">{#N/A,#N/A,TRUE,"Y생산";#N/A,#N/A,TRUE,"Y판매";#N/A,#N/A,TRUE,"Y총물량";#N/A,#N/A,TRUE,"Y능력";#N/A,#N/A,TRUE,"YKD"}</definedName>
    <definedName name="개선실적" localSheetId="15" hidden="1">{#N/A,#N/A,TRUE,"Y생산";#N/A,#N/A,TRUE,"Y판매";#N/A,#N/A,TRUE,"Y총물량";#N/A,#N/A,TRUE,"Y능력";#N/A,#N/A,TRUE,"YKD"}</definedName>
    <definedName name="개선실적" localSheetId="11" hidden="1">{#N/A,#N/A,TRUE,"Y생산";#N/A,#N/A,TRUE,"Y판매";#N/A,#N/A,TRUE,"Y총물량";#N/A,#N/A,TRUE,"Y능력";#N/A,#N/A,TRUE,"YKD"}</definedName>
    <definedName name="개선실적" localSheetId="14" hidden="1">{#N/A,#N/A,TRUE,"Y생산";#N/A,#N/A,TRUE,"Y판매";#N/A,#N/A,TRUE,"Y총물량";#N/A,#N/A,TRUE,"Y능력";#N/A,#N/A,TRUE,"YKD"}</definedName>
    <definedName name="개선실적" localSheetId="7" hidden="1">{#N/A,#N/A,TRUE,"Y생산";#N/A,#N/A,TRUE,"Y판매";#N/A,#N/A,TRUE,"Y총물량";#N/A,#N/A,TRUE,"Y능력";#N/A,#N/A,TRUE,"YKD"}</definedName>
    <definedName name="개선실적" localSheetId="4" hidden="1">{#N/A,#N/A,TRUE,"Y생산";#N/A,#N/A,TRUE,"Y판매";#N/A,#N/A,TRUE,"Y총물량";#N/A,#N/A,TRUE,"Y능력";#N/A,#N/A,TRUE,"YKD"}</definedName>
    <definedName name="개선실적" localSheetId="6" hidden="1">{#N/A,#N/A,TRUE,"Y생산";#N/A,#N/A,TRUE,"Y판매";#N/A,#N/A,TRUE,"Y총물량";#N/A,#N/A,TRUE,"Y능력";#N/A,#N/A,TRUE,"YKD"}</definedName>
    <definedName name="개선실적" localSheetId="9" hidden="1">{#N/A,#N/A,TRUE,"Y생산";#N/A,#N/A,TRUE,"Y판매";#N/A,#N/A,TRUE,"Y총물량";#N/A,#N/A,TRUE,"Y능력";#N/A,#N/A,TRUE,"YKD"}</definedName>
    <definedName name="개선실적" localSheetId="5" hidden="1">{#N/A,#N/A,TRUE,"Y생산";#N/A,#N/A,TRUE,"Y판매";#N/A,#N/A,TRUE,"Y총물량";#N/A,#N/A,TRUE,"Y능력";#N/A,#N/A,TRUE,"YKD"}</definedName>
    <definedName name="개선실적" localSheetId="8" hidden="1">{#N/A,#N/A,TRUE,"Y생산";#N/A,#N/A,TRUE,"Y판매";#N/A,#N/A,TRUE,"Y총물량";#N/A,#N/A,TRUE,"Y능력";#N/A,#N/A,TRUE,"YKD"}</definedName>
    <definedName name="개선실적" localSheetId="3"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갸" localSheetId="13" hidden="1">{#N/A,#N/A,TRUE,"Y생산";#N/A,#N/A,TRUE,"Y판매";#N/A,#N/A,TRUE,"Y총물량";#N/A,#N/A,TRUE,"Y능력";#N/A,#N/A,TRUE,"YKD"}</definedName>
    <definedName name="갸" localSheetId="10" hidden="1">{#N/A,#N/A,TRUE,"Y생산";#N/A,#N/A,TRUE,"Y판매";#N/A,#N/A,TRUE,"Y총물량";#N/A,#N/A,TRUE,"Y능력";#N/A,#N/A,TRUE,"YKD"}</definedName>
    <definedName name="갸" localSheetId="12" hidden="1">{#N/A,#N/A,TRUE,"Y생산";#N/A,#N/A,TRUE,"Y판매";#N/A,#N/A,TRUE,"Y총물량";#N/A,#N/A,TRUE,"Y능력";#N/A,#N/A,TRUE,"YKD"}</definedName>
    <definedName name="갸" localSheetId="15" hidden="1">{#N/A,#N/A,TRUE,"Y생산";#N/A,#N/A,TRUE,"Y판매";#N/A,#N/A,TRUE,"Y총물량";#N/A,#N/A,TRUE,"Y능력";#N/A,#N/A,TRUE,"YKD"}</definedName>
    <definedName name="갸" localSheetId="11" hidden="1">{#N/A,#N/A,TRUE,"Y생산";#N/A,#N/A,TRUE,"Y판매";#N/A,#N/A,TRUE,"Y총물량";#N/A,#N/A,TRUE,"Y능력";#N/A,#N/A,TRUE,"YKD"}</definedName>
    <definedName name="갸" localSheetId="14" hidden="1">{#N/A,#N/A,TRUE,"Y생산";#N/A,#N/A,TRUE,"Y판매";#N/A,#N/A,TRUE,"Y총물량";#N/A,#N/A,TRUE,"Y능력";#N/A,#N/A,TRUE,"YKD"}</definedName>
    <definedName name="갸" localSheetId="7" hidden="1">{#N/A,#N/A,TRUE,"Y생산";#N/A,#N/A,TRUE,"Y판매";#N/A,#N/A,TRUE,"Y총물량";#N/A,#N/A,TRUE,"Y능력";#N/A,#N/A,TRUE,"YKD"}</definedName>
    <definedName name="갸" localSheetId="4" hidden="1">{#N/A,#N/A,TRUE,"Y생산";#N/A,#N/A,TRUE,"Y판매";#N/A,#N/A,TRUE,"Y총물량";#N/A,#N/A,TRUE,"Y능력";#N/A,#N/A,TRUE,"YKD"}</definedName>
    <definedName name="갸" localSheetId="6" hidden="1">{#N/A,#N/A,TRUE,"Y생산";#N/A,#N/A,TRUE,"Y판매";#N/A,#N/A,TRUE,"Y총물량";#N/A,#N/A,TRUE,"Y능력";#N/A,#N/A,TRUE,"YKD"}</definedName>
    <definedName name="갸" localSheetId="9" hidden="1">{#N/A,#N/A,TRUE,"Y생산";#N/A,#N/A,TRUE,"Y판매";#N/A,#N/A,TRUE,"Y총물량";#N/A,#N/A,TRUE,"Y능력";#N/A,#N/A,TRUE,"YKD"}</definedName>
    <definedName name="갸" localSheetId="5" hidden="1">{#N/A,#N/A,TRUE,"Y생산";#N/A,#N/A,TRUE,"Y판매";#N/A,#N/A,TRUE,"Y총물량";#N/A,#N/A,TRUE,"Y능력";#N/A,#N/A,TRUE,"YKD"}</definedName>
    <definedName name="갸" localSheetId="8" hidden="1">{#N/A,#N/A,TRUE,"Y생산";#N/A,#N/A,TRUE,"Y판매";#N/A,#N/A,TRUE,"Y총물량";#N/A,#N/A,TRUE,"Y능력";#N/A,#N/A,TRUE,"YKD"}</definedName>
    <definedName name="갸" localSheetId="3" hidden="1">{#N/A,#N/A,TRUE,"Y생산";#N/A,#N/A,TRUE,"Y판매";#N/A,#N/A,TRUE,"Y총물량";#N/A,#N/A,TRUE,"Y능력";#N/A,#N/A,TRUE,"YKD"}</definedName>
    <definedName name="갸" localSheetId="2" hidden="1">{#N/A,#N/A,TRUE,"Y생산";#N/A,#N/A,TRUE,"Y판매";#N/A,#N/A,TRUE,"Y총물량";#N/A,#N/A,TRUE,"Y능력";#N/A,#N/A,TRUE,"YKD"}</definedName>
    <definedName name="갸" localSheetId="1" hidden="1">{#N/A,#N/A,TRUE,"Y생산";#N/A,#N/A,TRUE,"Y판매";#N/A,#N/A,TRUE,"Y총물량";#N/A,#N/A,TRUE,"Y능력";#N/A,#N/A,TRUE,"YKD"}</definedName>
    <definedName name="갸" hidden="1">{#N/A,#N/A,TRUE,"Y생산";#N/A,#N/A,TRUE,"Y판매";#N/A,#N/A,TRUE,"Y총물량";#N/A,#N/A,TRUE,"Y능력";#N/A,#N/A,TRUE,"YKD"}</definedName>
    <definedName name="갹" localSheetId="13">BlankMacro1</definedName>
    <definedName name="갹" localSheetId="10">BlankMacro1</definedName>
    <definedName name="갹" localSheetId="12">BlankMacro1</definedName>
    <definedName name="갹" localSheetId="15">BlankMacro1</definedName>
    <definedName name="갹" localSheetId="11">BlankMacro1</definedName>
    <definedName name="갹" localSheetId="14">BlankMacro1</definedName>
    <definedName name="갹" localSheetId="7">BlankMacro1</definedName>
    <definedName name="갹" localSheetId="4">BlankMacro1</definedName>
    <definedName name="갹" localSheetId="6">BlankMacro1</definedName>
    <definedName name="갹" localSheetId="9">BlankMacro1</definedName>
    <definedName name="갹" localSheetId="5">BlankMacro1</definedName>
    <definedName name="갹" localSheetId="8">BlankMacro1</definedName>
    <definedName name="갹" localSheetId="0">BlankMacro1</definedName>
    <definedName name="갹" localSheetId="3">BlankMacro1</definedName>
    <definedName name="갹" localSheetId="2">BlankMacro1</definedName>
    <definedName name="갹" localSheetId="1">BlankMacro1</definedName>
    <definedName name="갹">BlankMacro1</definedName>
    <definedName name="거ㅛㅅㄴㄱ" localSheetId="13">BlankMacro1</definedName>
    <definedName name="거ㅛㅅㄴㄱ" localSheetId="10">BlankMacro1</definedName>
    <definedName name="거ㅛㅅㄴㄱ" localSheetId="12">BlankMacro1</definedName>
    <definedName name="거ㅛㅅㄴㄱ" localSheetId="15">BlankMacro1</definedName>
    <definedName name="거ㅛㅅㄴㄱ" localSheetId="11">BlankMacro1</definedName>
    <definedName name="거ㅛㅅㄴㄱ" localSheetId="14">BlankMacro1</definedName>
    <definedName name="거ㅛㅅㄴㄱ" localSheetId="7">BlankMacro1</definedName>
    <definedName name="거ㅛㅅㄴㄱ" localSheetId="4">BlankMacro1</definedName>
    <definedName name="거ㅛㅅㄴㄱ" localSheetId="6">BlankMacro1</definedName>
    <definedName name="거ㅛㅅㄴㄱ" localSheetId="9">BlankMacro1</definedName>
    <definedName name="거ㅛㅅㄴㄱ" localSheetId="5">BlankMacro1</definedName>
    <definedName name="거ㅛㅅㄴㄱ" localSheetId="8">BlankMacro1</definedName>
    <definedName name="거ㅛㅅㄴㄱ" localSheetId="0">BlankMacro1</definedName>
    <definedName name="거ㅛㅅㄴㄱ" localSheetId="3">BlankMacro1</definedName>
    <definedName name="거ㅛㅅㄴㄱ" localSheetId="2">BlankMacro1</definedName>
    <definedName name="거ㅛㅅㄴㄱ" localSheetId="1">BlankMacro1</definedName>
    <definedName name="거ㅛㅅㄴㄱ">BlankMacro1</definedName>
    <definedName name="건">#N/A</definedName>
    <definedName name="건물상각년수" localSheetId="3">#REF!</definedName>
    <definedName name="건물상각년수" localSheetId="2">#REF!</definedName>
    <definedName name="건물상각년수">#REF!</definedName>
    <definedName name="건물상각비">#REF!</definedName>
    <definedName name="검사기준서">#N/A</definedName>
    <definedName name="검토" localSheetId="13" hidden="1">{#N/A,#N/A,FALSE,"단축1";#N/A,#N/A,FALSE,"단축2";#N/A,#N/A,FALSE,"단축3";#N/A,#N/A,FALSE,"장축";#N/A,#N/A,FALSE,"4WD"}</definedName>
    <definedName name="검토" localSheetId="10" hidden="1">{#N/A,#N/A,FALSE,"단축1";#N/A,#N/A,FALSE,"단축2";#N/A,#N/A,FALSE,"단축3";#N/A,#N/A,FALSE,"장축";#N/A,#N/A,FALSE,"4WD"}</definedName>
    <definedName name="검토" localSheetId="12" hidden="1">{#N/A,#N/A,FALSE,"단축1";#N/A,#N/A,FALSE,"단축2";#N/A,#N/A,FALSE,"단축3";#N/A,#N/A,FALSE,"장축";#N/A,#N/A,FALSE,"4WD"}</definedName>
    <definedName name="검토" localSheetId="15" hidden="1">{#N/A,#N/A,FALSE,"단축1";#N/A,#N/A,FALSE,"단축2";#N/A,#N/A,FALSE,"단축3";#N/A,#N/A,FALSE,"장축";#N/A,#N/A,FALSE,"4WD"}</definedName>
    <definedName name="검토" localSheetId="11" hidden="1">{#N/A,#N/A,FALSE,"단축1";#N/A,#N/A,FALSE,"단축2";#N/A,#N/A,FALSE,"단축3";#N/A,#N/A,FALSE,"장축";#N/A,#N/A,FALSE,"4WD"}</definedName>
    <definedName name="검토" localSheetId="14" hidden="1">{#N/A,#N/A,FALSE,"단축1";#N/A,#N/A,FALSE,"단축2";#N/A,#N/A,FALSE,"단축3";#N/A,#N/A,FALSE,"장축";#N/A,#N/A,FALSE,"4WD"}</definedName>
    <definedName name="검토" localSheetId="7" hidden="1">{#N/A,#N/A,FALSE,"단축1";#N/A,#N/A,FALSE,"단축2";#N/A,#N/A,FALSE,"단축3";#N/A,#N/A,FALSE,"장축";#N/A,#N/A,FALSE,"4WD"}</definedName>
    <definedName name="검토" localSheetId="4" hidden="1">{#N/A,#N/A,FALSE,"단축1";#N/A,#N/A,FALSE,"단축2";#N/A,#N/A,FALSE,"단축3";#N/A,#N/A,FALSE,"장축";#N/A,#N/A,FALSE,"4WD"}</definedName>
    <definedName name="검토" localSheetId="6" hidden="1">{#N/A,#N/A,FALSE,"단축1";#N/A,#N/A,FALSE,"단축2";#N/A,#N/A,FALSE,"단축3";#N/A,#N/A,FALSE,"장축";#N/A,#N/A,FALSE,"4WD"}</definedName>
    <definedName name="검토" localSheetId="9" hidden="1">{#N/A,#N/A,FALSE,"단축1";#N/A,#N/A,FALSE,"단축2";#N/A,#N/A,FALSE,"단축3";#N/A,#N/A,FALSE,"장축";#N/A,#N/A,FALSE,"4WD"}</definedName>
    <definedName name="검토" localSheetId="5" hidden="1">{#N/A,#N/A,FALSE,"단축1";#N/A,#N/A,FALSE,"단축2";#N/A,#N/A,FALSE,"단축3";#N/A,#N/A,FALSE,"장축";#N/A,#N/A,FALSE,"4WD"}</definedName>
    <definedName name="검토" localSheetId="8" hidden="1">{#N/A,#N/A,FALSE,"단축1";#N/A,#N/A,FALSE,"단축2";#N/A,#N/A,FALSE,"단축3";#N/A,#N/A,FALSE,"장축";#N/A,#N/A,FALSE,"4WD"}</definedName>
    <definedName name="검토" localSheetId="3" hidden="1">{#N/A,#N/A,FALSE,"단축1";#N/A,#N/A,FALSE,"단축2";#N/A,#N/A,FALSE,"단축3";#N/A,#N/A,FALSE,"장축";#N/A,#N/A,FALSE,"4WD"}</definedName>
    <definedName name="검토" localSheetId="2" hidden="1">{#N/A,#N/A,FALSE,"단축1";#N/A,#N/A,FALSE,"단축2";#N/A,#N/A,FALSE,"단축3";#N/A,#N/A,FALSE,"장축";#N/A,#N/A,FALSE,"4WD"}</definedName>
    <definedName name="검토" localSheetId="1" hidden="1">{#N/A,#N/A,FALSE,"단축1";#N/A,#N/A,FALSE,"단축2";#N/A,#N/A,FALSE,"단축3";#N/A,#N/A,FALSE,"장축";#N/A,#N/A,FALSE,"4WD"}</definedName>
    <definedName name="검토" hidden="1">{#N/A,#N/A,FALSE,"단축1";#N/A,#N/A,FALSE,"단축2";#N/A,#N/A,FALSE,"단축3";#N/A,#N/A,FALSE,"장축";#N/A,#N/A,FALSE,"4WD"}</definedName>
    <definedName name="검토2"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3" localSheetId="13" hidden="1">{#N/A,#N/A,FALSE,"단축1";#N/A,#N/A,FALSE,"단축2";#N/A,#N/A,FALSE,"단축3";#N/A,#N/A,FALSE,"장축";#N/A,#N/A,FALSE,"4WD"}</definedName>
    <definedName name="검토3" localSheetId="10" hidden="1">{#N/A,#N/A,FALSE,"단축1";#N/A,#N/A,FALSE,"단축2";#N/A,#N/A,FALSE,"단축3";#N/A,#N/A,FALSE,"장축";#N/A,#N/A,FALSE,"4WD"}</definedName>
    <definedName name="검토3" localSheetId="12" hidden="1">{#N/A,#N/A,FALSE,"단축1";#N/A,#N/A,FALSE,"단축2";#N/A,#N/A,FALSE,"단축3";#N/A,#N/A,FALSE,"장축";#N/A,#N/A,FALSE,"4WD"}</definedName>
    <definedName name="검토3" localSheetId="15" hidden="1">{#N/A,#N/A,FALSE,"단축1";#N/A,#N/A,FALSE,"단축2";#N/A,#N/A,FALSE,"단축3";#N/A,#N/A,FALSE,"장축";#N/A,#N/A,FALSE,"4WD"}</definedName>
    <definedName name="검토3" localSheetId="11" hidden="1">{#N/A,#N/A,FALSE,"단축1";#N/A,#N/A,FALSE,"단축2";#N/A,#N/A,FALSE,"단축3";#N/A,#N/A,FALSE,"장축";#N/A,#N/A,FALSE,"4WD"}</definedName>
    <definedName name="검토3" localSheetId="14" hidden="1">{#N/A,#N/A,FALSE,"단축1";#N/A,#N/A,FALSE,"단축2";#N/A,#N/A,FALSE,"단축3";#N/A,#N/A,FALSE,"장축";#N/A,#N/A,FALSE,"4WD"}</definedName>
    <definedName name="검토3" localSheetId="7" hidden="1">{#N/A,#N/A,FALSE,"단축1";#N/A,#N/A,FALSE,"단축2";#N/A,#N/A,FALSE,"단축3";#N/A,#N/A,FALSE,"장축";#N/A,#N/A,FALSE,"4WD"}</definedName>
    <definedName name="검토3" localSheetId="4" hidden="1">{#N/A,#N/A,FALSE,"단축1";#N/A,#N/A,FALSE,"단축2";#N/A,#N/A,FALSE,"단축3";#N/A,#N/A,FALSE,"장축";#N/A,#N/A,FALSE,"4WD"}</definedName>
    <definedName name="검토3" localSheetId="6" hidden="1">{#N/A,#N/A,FALSE,"단축1";#N/A,#N/A,FALSE,"단축2";#N/A,#N/A,FALSE,"단축3";#N/A,#N/A,FALSE,"장축";#N/A,#N/A,FALSE,"4WD"}</definedName>
    <definedName name="검토3" localSheetId="9" hidden="1">{#N/A,#N/A,FALSE,"단축1";#N/A,#N/A,FALSE,"단축2";#N/A,#N/A,FALSE,"단축3";#N/A,#N/A,FALSE,"장축";#N/A,#N/A,FALSE,"4WD"}</definedName>
    <definedName name="검토3" localSheetId="5" hidden="1">{#N/A,#N/A,FALSE,"단축1";#N/A,#N/A,FALSE,"단축2";#N/A,#N/A,FALSE,"단축3";#N/A,#N/A,FALSE,"장축";#N/A,#N/A,FALSE,"4WD"}</definedName>
    <definedName name="검토3" localSheetId="8" hidden="1">{#N/A,#N/A,FALSE,"단축1";#N/A,#N/A,FALSE,"단축2";#N/A,#N/A,FALSE,"단축3";#N/A,#N/A,FALSE,"장축";#N/A,#N/A,FALSE,"4WD"}</definedName>
    <definedName name="검토3" localSheetId="3" hidden="1">{#N/A,#N/A,FALSE,"단축1";#N/A,#N/A,FALSE,"단축2";#N/A,#N/A,FALSE,"단축3";#N/A,#N/A,FALSE,"장축";#N/A,#N/A,FALSE,"4WD"}</definedName>
    <definedName name="검토3" localSheetId="2" hidden="1">{#N/A,#N/A,FALSE,"단축1";#N/A,#N/A,FALSE,"단축2";#N/A,#N/A,FALSE,"단축3";#N/A,#N/A,FALSE,"장축";#N/A,#N/A,FALSE,"4WD"}</definedName>
    <definedName name="검토3" localSheetId="1" hidden="1">{#N/A,#N/A,FALSE,"단축1";#N/A,#N/A,FALSE,"단축2";#N/A,#N/A,FALSE,"단축3";#N/A,#N/A,FALSE,"장축";#N/A,#N/A,FALSE,"4WD"}</definedName>
    <definedName name="검토3" hidden="1">{#N/A,#N/A,FALSE,"단축1";#N/A,#N/A,FALSE,"단축2";#N/A,#N/A,FALSE,"단축3";#N/A,#N/A,FALSE,"장축";#N/A,#N/A,FALSE,"4WD"}</definedName>
    <definedName name="검토6학" localSheetId="13" hidden="1">{#N/A,#N/A,FALSE,"단축1";#N/A,#N/A,FALSE,"단축2";#N/A,#N/A,FALSE,"단축3";#N/A,#N/A,FALSE,"장축";#N/A,#N/A,FALSE,"4WD"}</definedName>
    <definedName name="검토6학" localSheetId="10" hidden="1">{#N/A,#N/A,FALSE,"단축1";#N/A,#N/A,FALSE,"단축2";#N/A,#N/A,FALSE,"단축3";#N/A,#N/A,FALSE,"장축";#N/A,#N/A,FALSE,"4WD"}</definedName>
    <definedName name="검토6학" localSheetId="12" hidden="1">{#N/A,#N/A,FALSE,"단축1";#N/A,#N/A,FALSE,"단축2";#N/A,#N/A,FALSE,"단축3";#N/A,#N/A,FALSE,"장축";#N/A,#N/A,FALSE,"4WD"}</definedName>
    <definedName name="검토6학" localSheetId="15" hidden="1">{#N/A,#N/A,FALSE,"단축1";#N/A,#N/A,FALSE,"단축2";#N/A,#N/A,FALSE,"단축3";#N/A,#N/A,FALSE,"장축";#N/A,#N/A,FALSE,"4WD"}</definedName>
    <definedName name="검토6학" localSheetId="11" hidden="1">{#N/A,#N/A,FALSE,"단축1";#N/A,#N/A,FALSE,"단축2";#N/A,#N/A,FALSE,"단축3";#N/A,#N/A,FALSE,"장축";#N/A,#N/A,FALSE,"4WD"}</definedName>
    <definedName name="검토6학" localSheetId="14" hidden="1">{#N/A,#N/A,FALSE,"단축1";#N/A,#N/A,FALSE,"단축2";#N/A,#N/A,FALSE,"단축3";#N/A,#N/A,FALSE,"장축";#N/A,#N/A,FALSE,"4WD"}</definedName>
    <definedName name="검토6학" localSheetId="7" hidden="1">{#N/A,#N/A,FALSE,"단축1";#N/A,#N/A,FALSE,"단축2";#N/A,#N/A,FALSE,"단축3";#N/A,#N/A,FALSE,"장축";#N/A,#N/A,FALSE,"4WD"}</definedName>
    <definedName name="검토6학" localSheetId="4" hidden="1">{#N/A,#N/A,FALSE,"단축1";#N/A,#N/A,FALSE,"단축2";#N/A,#N/A,FALSE,"단축3";#N/A,#N/A,FALSE,"장축";#N/A,#N/A,FALSE,"4WD"}</definedName>
    <definedName name="검토6학" localSheetId="6" hidden="1">{#N/A,#N/A,FALSE,"단축1";#N/A,#N/A,FALSE,"단축2";#N/A,#N/A,FALSE,"단축3";#N/A,#N/A,FALSE,"장축";#N/A,#N/A,FALSE,"4WD"}</definedName>
    <definedName name="검토6학" localSheetId="9" hidden="1">{#N/A,#N/A,FALSE,"단축1";#N/A,#N/A,FALSE,"단축2";#N/A,#N/A,FALSE,"단축3";#N/A,#N/A,FALSE,"장축";#N/A,#N/A,FALSE,"4WD"}</definedName>
    <definedName name="검토6학" localSheetId="5" hidden="1">{#N/A,#N/A,FALSE,"단축1";#N/A,#N/A,FALSE,"단축2";#N/A,#N/A,FALSE,"단축3";#N/A,#N/A,FALSE,"장축";#N/A,#N/A,FALSE,"4WD"}</definedName>
    <definedName name="검토6학" localSheetId="8" hidden="1">{#N/A,#N/A,FALSE,"단축1";#N/A,#N/A,FALSE,"단축2";#N/A,#N/A,FALSE,"단축3";#N/A,#N/A,FALSE,"장축";#N/A,#N/A,FALSE,"4WD"}</definedName>
    <definedName name="검토6학" localSheetId="3" hidden="1">{#N/A,#N/A,FALSE,"단축1";#N/A,#N/A,FALSE,"단축2";#N/A,#N/A,FALSE,"단축3";#N/A,#N/A,FALSE,"장축";#N/A,#N/A,FALSE,"4WD"}</definedName>
    <definedName name="검토6학" localSheetId="2" hidden="1">{#N/A,#N/A,FALSE,"단축1";#N/A,#N/A,FALSE,"단축2";#N/A,#N/A,FALSE,"단축3";#N/A,#N/A,FALSE,"장축";#N/A,#N/A,FALSE,"4WD"}</definedName>
    <definedName name="검토6학" localSheetId="1" hidden="1">{#N/A,#N/A,FALSE,"단축1";#N/A,#N/A,FALSE,"단축2";#N/A,#N/A,FALSE,"단축3";#N/A,#N/A,FALSE,"장축";#N/A,#N/A,FALSE,"4WD"}</definedName>
    <definedName name="검토6학" hidden="1">{#N/A,#N/A,FALSE,"단축1";#N/A,#N/A,FALSE,"단축2";#N/A,#N/A,FALSE,"단축3";#N/A,#N/A,FALSE,"장축";#N/A,#N/A,FALSE,"4WD"}</definedName>
    <definedName name="겉표지">#N/A</definedName>
    <definedName name="게획서">#N/A</definedName>
    <definedName name="견적" localSheetId="13" hidden="1">{#N/A,#N/A,FALSE,"CCTV"}</definedName>
    <definedName name="견적" localSheetId="10" hidden="1">{#N/A,#N/A,FALSE,"CCTV"}</definedName>
    <definedName name="견적" localSheetId="12" hidden="1">{#N/A,#N/A,FALSE,"CCTV"}</definedName>
    <definedName name="견적" localSheetId="15" hidden="1">{#N/A,#N/A,FALSE,"CCTV"}</definedName>
    <definedName name="견적" localSheetId="11" hidden="1">{#N/A,#N/A,FALSE,"CCTV"}</definedName>
    <definedName name="견적" localSheetId="14" hidden="1">{#N/A,#N/A,FALSE,"CCTV"}</definedName>
    <definedName name="견적" localSheetId="7" hidden="1">{#N/A,#N/A,FALSE,"CCTV"}</definedName>
    <definedName name="견적" localSheetId="4" hidden="1">{#N/A,#N/A,FALSE,"CCTV"}</definedName>
    <definedName name="견적" localSheetId="6" hidden="1">{#N/A,#N/A,FALSE,"CCTV"}</definedName>
    <definedName name="견적" localSheetId="9" hidden="1">{#N/A,#N/A,FALSE,"CCTV"}</definedName>
    <definedName name="견적" localSheetId="5" hidden="1">{#N/A,#N/A,FALSE,"CCTV"}</definedName>
    <definedName name="견적" localSheetId="8" hidden="1">{#N/A,#N/A,FALSE,"CCTV"}</definedName>
    <definedName name="견적" localSheetId="3" hidden="1">{#N/A,#N/A,FALSE,"CCTV"}</definedName>
    <definedName name="견적" localSheetId="2" hidden="1">{#N/A,#N/A,FALSE,"CCTV"}</definedName>
    <definedName name="견적" localSheetId="1" hidden="1">{#N/A,#N/A,FALSE,"CCTV"}</definedName>
    <definedName name="견적" hidden="1">{#N/A,#N/A,FALSE,"CCTV"}</definedName>
    <definedName name="견적2" localSheetId="13" hidden="1">{#N/A,#N/A,FALSE,"CCTV"}</definedName>
    <definedName name="견적2" localSheetId="10" hidden="1">{#N/A,#N/A,FALSE,"CCTV"}</definedName>
    <definedName name="견적2" localSheetId="12" hidden="1">{#N/A,#N/A,FALSE,"CCTV"}</definedName>
    <definedName name="견적2" localSheetId="15" hidden="1">{#N/A,#N/A,FALSE,"CCTV"}</definedName>
    <definedName name="견적2" localSheetId="11" hidden="1">{#N/A,#N/A,FALSE,"CCTV"}</definedName>
    <definedName name="견적2" localSheetId="14" hidden="1">{#N/A,#N/A,FALSE,"CCTV"}</definedName>
    <definedName name="견적2" localSheetId="7" hidden="1">{#N/A,#N/A,FALSE,"CCTV"}</definedName>
    <definedName name="견적2" localSheetId="4" hidden="1">{#N/A,#N/A,FALSE,"CCTV"}</definedName>
    <definedName name="견적2" localSheetId="6" hidden="1">{#N/A,#N/A,FALSE,"CCTV"}</definedName>
    <definedName name="견적2" localSheetId="9" hidden="1">{#N/A,#N/A,FALSE,"CCTV"}</definedName>
    <definedName name="견적2" localSheetId="5" hidden="1">{#N/A,#N/A,FALSE,"CCTV"}</definedName>
    <definedName name="견적2" localSheetId="8" hidden="1">{#N/A,#N/A,FALSE,"CCTV"}</definedName>
    <definedName name="견적2" localSheetId="3" hidden="1">{#N/A,#N/A,FALSE,"CCTV"}</definedName>
    <definedName name="견적2" localSheetId="2" hidden="1">{#N/A,#N/A,FALSE,"CCTV"}</definedName>
    <definedName name="견적2" localSheetId="1" hidden="1">{#N/A,#N/A,FALSE,"CCTV"}</definedName>
    <definedName name="견적2" hidden="1">{#N/A,#N/A,FALSE,"CCTV"}</definedName>
    <definedName name="견적SHEET" localSheetId="13" hidden="1">{#N/A,#N/A,FALSE,"CCTV"}</definedName>
    <definedName name="견적SHEET" localSheetId="10" hidden="1">{#N/A,#N/A,FALSE,"CCTV"}</definedName>
    <definedName name="견적SHEET" localSheetId="12" hidden="1">{#N/A,#N/A,FALSE,"CCTV"}</definedName>
    <definedName name="견적SHEET" localSheetId="15" hidden="1">{#N/A,#N/A,FALSE,"CCTV"}</definedName>
    <definedName name="견적SHEET" localSheetId="11" hidden="1">{#N/A,#N/A,FALSE,"CCTV"}</definedName>
    <definedName name="견적SHEET" localSheetId="14" hidden="1">{#N/A,#N/A,FALSE,"CCTV"}</definedName>
    <definedName name="견적SHEET" localSheetId="7" hidden="1">{#N/A,#N/A,FALSE,"CCTV"}</definedName>
    <definedName name="견적SHEET" localSheetId="4" hidden="1">{#N/A,#N/A,FALSE,"CCTV"}</definedName>
    <definedName name="견적SHEET" localSheetId="6" hidden="1">{#N/A,#N/A,FALSE,"CCTV"}</definedName>
    <definedName name="견적SHEET" localSheetId="9" hidden="1">{#N/A,#N/A,FALSE,"CCTV"}</definedName>
    <definedName name="견적SHEET" localSheetId="5" hidden="1">{#N/A,#N/A,FALSE,"CCTV"}</definedName>
    <definedName name="견적SHEET" localSheetId="8" hidden="1">{#N/A,#N/A,FALSE,"CCTV"}</definedName>
    <definedName name="견적SHEET" localSheetId="3" hidden="1">{#N/A,#N/A,FALSE,"CCTV"}</definedName>
    <definedName name="견적SHEET" localSheetId="2" hidden="1">{#N/A,#N/A,FALSE,"CCTV"}</definedName>
    <definedName name="견적SHEET" localSheetId="1" hidden="1">{#N/A,#N/A,FALSE,"CCTV"}</definedName>
    <definedName name="견적SHEET" hidden="1">{#N/A,#N/A,FALSE,"CCTV"}</definedName>
    <definedName name="견적대안" localSheetId="13">BlankMacro1</definedName>
    <definedName name="견적대안" localSheetId="10">BlankMacro1</definedName>
    <definedName name="견적대안" localSheetId="12">BlankMacro1</definedName>
    <definedName name="견적대안" localSheetId="15">BlankMacro1</definedName>
    <definedName name="견적대안" localSheetId="11">BlankMacro1</definedName>
    <definedName name="견적대안" localSheetId="14">BlankMacro1</definedName>
    <definedName name="견적대안" localSheetId="7">BlankMacro1</definedName>
    <definedName name="견적대안" localSheetId="4">BlankMacro1</definedName>
    <definedName name="견적대안" localSheetId="6">BlankMacro1</definedName>
    <definedName name="견적대안" localSheetId="9">BlankMacro1</definedName>
    <definedName name="견적대안" localSheetId="5">BlankMacro1</definedName>
    <definedName name="견적대안" localSheetId="8">BlankMacro1</definedName>
    <definedName name="견적대안" localSheetId="0">BlankMacro1</definedName>
    <definedName name="견적대안" localSheetId="3">BlankMacro1</definedName>
    <definedName name="견적대안" localSheetId="2">BlankMacro1</definedName>
    <definedName name="견적대안" localSheetId="1">BlankMacro1</definedName>
    <definedName name="견적대안">BlankMacro1</definedName>
    <definedName name="결과">#REF!</definedName>
    <definedName name="경"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비00" localSheetId="13">BlankMacro1</definedName>
    <definedName name="경비00" localSheetId="10">BlankMacro1</definedName>
    <definedName name="경비00" localSheetId="12">BlankMacro1</definedName>
    <definedName name="경비00" localSheetId="15">BlankMacro1</definedName>
    <definedName name="경비00" localSheetId="11">BlankMacro1</definedName>
    <definedName name="경비00" localSheetId="14">BlankMacro1</definedName>
    <definedName name="경비00" localSheetId="7">BlankMacro1</definedName>
    <definedName name="경비00" localSheetId="4">BlankMacro1</definedName>
    <definedName name="경비00" localSheetId="6">BlankMacro1</definedName>
    <definedName name="경비00" localSheetId="9">BlankMacro1</definedName>
    <definedName name="경비00" localSheetId="5">BlankMacro1</definedName>
    <definedName name="경비00" localSheetId="8">BlankMacro1</definedName>
    <definedName name="경비00" localSheetId="0">BlankMacro1</definedName>
    <definedName name="경비00" localSheetId="3">BlankMacro1</definedName>
    <definedName name="경비00" localSheetId="2">BlankMacro1</definedName>
    <definedName name="경비00" localSheetId="1">BlankMacro1</definedName>
    <definedName name="경비00">BlankMacro1</definedName>
    <definedName name="경비계">#REF!</definedName>
    <definedName name="경영계획">#N/A</definedName>
    <definedName name="경원원" localSheetId="3">#REF!</definedName>
    <definedName name="경원원" localSheetId="2">#REF!</definedName>
    <definedName name="경원원">#REF!</definedName>
    <definedName name="경쟁3">#N/A</definedName>
    <definedName name="경쟁비교">#N/A</definedName>
    <definedName name="경합금2과운연계획" localSheetId="13" hidden="1">{#N/A,#N/A,TRUE,"Y생산";#N/A,#N/A,TRUE,"Y판매";#N/A,#N/A,TRUE,"Y총물량";#N/A,#N/A,TRUE,"Y능력";#N/A,#N/A,TRUE,"YKD"}</definedName>
    <definedName name="경합금2과운연계획" localSheetId="10" hidden="1">{#N/A,#N/A,TRUE,"Y생산";#N/A,#N/A,TRUE,"Y판매";#N/A,#N/A,TRUE,"Y총물량";#N/A,#N/A,TRUE,"Y능력";#N/A,#N/A,TRUE,"YKD"}</definedName>
    <definedName name="경합금2과운연계획" localSheetId="12" hidden="1">{#N/A,#N/A,TRUE,"Y생산";#N/A,#N/A,TRUE,"Y판매";#N/A,#N/A,TRUE,"Y총물량";#N/A,#N/A,TRUE,"Y능력";#N/A,#N/A,TRUE,"YKD"}</definedName>
    <definedName name="경합금2과운연계획" localSheetId="15" hidden="1">{#N/A,#N/A,TRUE,"Y생산";#N/A,#N/A,TRUE,"Y판매";#N/A,#N/A,TRUE,"Y총물량";#N/A,#N/A,TRUE,"Y능력";#N/A,#N/A,TRUE,"YKD"}</definedName>
    <definedName name="경합금2과운연계획" localSheetId="11" hidden="1">{#N/A,#N/A,TRUE,"Y생산";#N/A,#N/A,TRUE,"Y판매";#N/A,#N/A,TRUE,"Y총물량";#N/A,#N/A,TRUE,"Y능력";#N/A,#N/A,TRUE,"YKD"}</definedName>
    <definedName name="경합금2과운연계획" localSheetId="14" hidden="1">{#N/A,#N/A,TRUE,"Y생산";#N/A,#N/A,TRUE,"Y판매";#N/A,#N/A,TRUE,"Y총물량";#N/A,#N/A,TRUE,"Y능력";#N/A,#N/A,TRUE,"YKD"}</definedName>
    <definedName name="경합금2과운연계획" localSheetId="7" hidden="1">{#N/A,#N/A,TRUE,"Y생산";#N/A,#N/A,TRUE,"Y판매";#N/A,#N/A,TRUE,"Y총물량";#N/A,#N/A,TRUE,"Y능력";#N/A,#N/A,TRUE,"YKD"}</definedName>
    <definedName name="경합금2과운연계획" localSheetId="4"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9" hidden="1">{#N/A,#N/A,TRUE,"Y생산";#N/A,#N/A,TRUE,"Y판매";#N/A,#N/A,TRUE,"Y총물량";#N/A,#N/A,TRUE,"Y능력";#N/A,#N/A,TRUE,"YKD"}</definedName>
    <definedName name="경합금2과운연계획" localSheetId="5" hidden="1">{#N/A,#N/A,TRUE,"Y생산";#N/A,#N/A,TRUE,"Y판매";#N/A,#N/A,TRUE,"Y총물량";#N/A,#N/A,TRUE,"Y능력";#N/A,#N/A,TRUE,"YKD"}</definedName>
    <definedName name="경합금2과운연계획" localSheetId="8" hidden="1">{#N/A,#N/A,TRUE,"Y생산";#N/A,#N/A,TRUE,"Y판매";#N/A,#N/A,TRUE,"Y총물량";#N/A,#N/A,TRUE,"Y능력";#N/A,#N/A,TRUE,"YKD"}</definedName>
    <definedName name="경합금2과운연계획" localSheetId="3"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경향">#N/A</definedName>
    <definedName name="계">#N/A</definedName>
    <definedName name="계산서">#N/A</definedName>
    <definedName name="계상산">#N/A</definedName>
    <definedName name="계승산">#N/A</definedName>
    <definedName name="계약91">#N/A</definedName>
    <definedName name="계전산">#N/A</definedName>
    <definedName name="계정">#N/A</definedName>
    <definedName name="계획" localSheetId="13" hidden="1">#REF!</definedName>
    <definedName name="계획" localSheetId="10" hidden="1">#REF!</definedName>
    <definedName name="계획" localSheetId="12" hidden="1">#REF!</definedName>
    <definedName name="계획" localSheetId="15" hidden="1">#REF!</definedName>
    <definedName name="계획" localSheetId="11" hidden="1">#REF!</definedName>
    <definedName name="계획" localSheetId="14" hidden="1">#REF!</definedName>
    <definedName name="계획" localSheetId="7" hidden="1">#REF!</definedName>
    <definedName name="계획" localSheetId="4" hidden="1">#REF!</definedName>
    <definedName name="계획" localSheetId="6" hidden="1">#REF!</definedName>
    <definedName name="계획" localSheetId="9" hidden="1">#REF!</definedName>
    <definedName name="계획" localSheetId="5" hidden="1">#REF!</definedName>
    <definedName name="계획" localSheetId="8" hidden="1">#REF!</definedName>
    <definedName name="계획" localSheetId="3" hidden="1">#REF!</definedName>
    <definedName name="계획" localSheetId="2" hidden="1">#REF!</definedName>
    <definedName name="계획" hidden="1">#REF!</definedName>
    <definedName name="계획서">#N/A</definedName>
    <definedName name="계획주">#REF!</definedName>
    <definedName name="고" localSheetId="13">[0]!BlankMacro1</definedName>
    <definedName name="고" localSheetId="10">[0]!BlankMacro1</definedName>
    <definedName name="고" localSheetId="12">[0]!BlankMacro1</definedName>
    <definedName name="고" localSheetId="15">[0]!BlankMacro1</definedName>
    <definedName name="고" localSheetId="11">[0]!BlankMacro1</definedName>
    <definedName name="고" localSheetId="14">[0]!BlankMacro1</definedName>
    <definedName name="고" localSheetId="7">[0]!BlankMacro1</definedName>
    <definedName name="고" localSheetId="4">[0]!BlankMacro1</definedName>
    <definedName name="고" localSheetId="6">[0]!BlankMacro1</definedName>
    <definedName name="고" localSheetId="9">[0]!BlankMacro1</definedName>
    <definedName name="고" localSheetId="5">[0]!BlankMacro1</definedName>
    <definedName name="고" localSheetId="8">[0]!BlankMacro1</definedName>
    <definedName name="고" localSheetId="0">[0]!BlankMacro1</definedName>
    <definedName name="고" localSheetId="3">[0]!BlankMacro1</definedName>
    <definedName name="고" localSheetId="2">[0]!BlankMacro1</definedName>
    <definedName name="고" localSheetId="1">[0]!BlankMacro1</definedName>
    <definedName name="고">[0]!BlankMacro1</definedName>
    <definedName name="고무" localSheetId="3">#REF!</definedName>
    <definedName name="고무" localSheetId="2">#REF!</definedName>
    <definedName name="고무">#REF!</definedName>
    <definedName name="공1">#N/A</definedName>
    <definedName name="공구">#N/A</definedName>
    <definedName name="공문서">#N/A</definedName>
    <definedName name="공장2" localSheetId="13">#REF!</definedName>
    <definedName name="공장2" localSheetId="10">#REF!</definedName>
    <definedName name="공장2" localSheetId="12">#REF!</definedName>
    <definedName name="공장2" localSheetId="15">#REF!</definedName>
    <definedName name="공장2" localSheetId="11">#REF!</definedName>
    <definedName name="공장2" localSheetId="14">#REF!</definedName>
    <definedName name="공장2" localSheetId="7">#REF!</definedName>
    <definedName name="공장2" localSheetId="4">#REF!</definedName>
    <definedName name="공장2" localSheetId="6">#REF!</definedName>
    <definedName name="공장2" localSheetId="9">#REF!</definedName>
    <definedName name="공장2" localSheetId="5">#REF!</definedName>
    <definedName name="공장2" localSheetId="8">#REF!</definedName>
    <definedName name="공장2" localSheetId="3">#REF!</definedName>
    <definedName name="공장2" localSheetId="2">#REF!</definedName>
    <definedName name="공장2">#REF!</definedName>
    <definedName name="공장3" localSheetId="13">#REF!</definedName>
    <definedName name="공장3" localSheetId="10">#REF!</definedName>
    <definedName name="공장3" localSheetId="12">#REF!</definedName>
    <definedName name="공장3" localSheetId="15">#REF!</definedName>
    <definedName name="공장3" localSheetId="11">#REF!</definedName>
    <definedName name="공장3" localSheetId="14">#REF!</definedName>
    <definedName name="공장3" localSheetId="7">#REF!</definedName>
    <definedName name="공장3" localSheetId="4">#REF!</definedName>
    <definedName name="공장3" localSheetId="6">#REF!</definedName>
    <definedName name="공장3" localSheetId="9">#REF!</definedName>
    <definedName name="공장3" localSheetId="5">#REF!</definedName>
    <definedName name="공장3" localSheetId="8">#REF!</definedName>
    <definedName name="공장3" localSheetId="3">#REF!</definedName>
    <definedName name="공장3" localSheetId="2">#REF!</definedName>
    <definedName name="공장3">#REF!</definedName>
    <definedName name="공장도">#REF!</definedName>
    <definedName name="공장도1">#N/A</definedName>
    <definedName name="공정">#N/A</definedName>
    <definedName name="공정1" localSheetId="3">#REF!</definedName>
    <definedName name="공정1" localSheetId="2">#REF!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혈">#N/A</definedName>
    <definedName name="공혈문제견본">#N/A</definedName>
    <definedName name="과거차문제1" localSheetId="13" hidden="1">{#N/A,#N/A,FALSE,"단축1";#N/A,#N/A,FALSE,"단축2";#N/A,#N/A,FALSE,"단축3";#N/A,#N/A,FALSE,"장축";#N/A,#N/A,FALSE,"4WD"}</definedName>
    <definedName name="과거차문제1" localSheetId="10" hidden="1">{#N/A,#N/A,FALSE,"단축1";#N/A,#N/A,FALSE,"단축2";#N/A,#N/A,FALSE,"단축3";#N/A,#N/A,FALSE,"장축";#N/A,#N/A,FALSE,"4WD"}</definedName>
    <definedName name="과거차문제1" localSheetId="12" hidden="1">{#N/A,#N/A,FALSE,"단축1";#N/A,#N/A,FALSE,"단축2";#N/A,#N/A,FALSE,"단축3";#N/A,#N/A,FALSE,"장축";#N/A,#N/A,FALSE,"4WD"}</definedName>
    <definedName name="과거차문제1" localSheetId="15" hidden="1">{#N/A,#N/A,FALSE,"단축1";#N/A,#N/A,FALSE,"단축2";#N/A,#N/A,FALSE,"단축3";#N/A,#N/A,FALSE,"장축";#N/A,#N/A,FALSE,"4WD"}</definedName>
    <definedName name="과거차문제1" localSheetId="11" hidden="1">{#N/A,#N/A,FALSE,"단축1";#N/A,#N/A,FALSE,"단축2";#N/A,#N/A,FALSE,"단축3";#N/A,#N/A,FALSE,"장축";#N/A,#N/A,FALSE,"4WD"}</definedName>
    <definedName name="과거차문제1" localSheetId="14" hidden="1">{#N/A,#N/A,FALSE,"단축1";#N/A,#N/A,FALSE,"단축2";#N/A,#N/A,FALSE,"단축3";#N/A,#N/A,FALSE,"장축";#N/A,#N/A,FALSE,"4WD"}</definedName>
    <definedName name="과거차문제1" localSheetId="7" hidden="1">{#N/A,#N/A,FALSE,"단축1";#N/A,#N/A,FALSE,"단축2";#N/A,#N/A,FALSE,"단축3";#N/A,#N/A,FALSE,"장축";#N/A,#N/A,FALSE,"4WD"}</definedName>
    <definedName name="과거차문제1" localSheetId="4" hidden="1">{#N/A,#N/A,FALSE,"단축1";#N/A,#N/A,FALSE,"단축2";#N/A,#N/A,FALSE,"단축3";#N/A,#N/A,FALSE,"장축";#N/A,#N/A,FALSE,"4WD"}</definedName>
    <definedName name="과거차문제1" localSheetId="6" hidden="1">{#N/A,#N/A,FALSE,"단축1";#N/A,#N/A,FALSE,"단축2";#N/A,#N/A,FALSE,"단축3";#N/A,#N/A,FALSE,"장축";#N/A,#N/A,FALSE,"4WD"}</definedName>
    <definedName name="과거차문제1" localSheetId="9" hidden="1">{#N/A,#N/A,FALSE,"단축1";#N/A,#N/A,FALSE,"단축2";#N/A,#N/A,FALSE,"단축3";#N/A,#N/A,FALSE,"장축";#N/A,#N/A,FALSE,"4WD"}</definedName>
    <definedName name="과거차문제1" localSheetId="5" hidden="1">{#N/A,#N/A,FALSE,"단축1";#N/A,#N/A,FALSE,"단축2";#N/A,#N/A,FALSE,"단축3";#N/A,#N/A,FALSE,"장축";#N/A,#N/A,FALSE,"4WD"}</definedName>
    <definedName name="과거차문제1" localSheetId="8" hidden="1">{#N/A,#N/A,FALSE,"단축1";#N/A,#N/A,FALSE,"단축2";#N/A,#N/A,FALSE,"단축3";#N/A,#N/A,FALSE,"장축";#N/A,#N/A,FALSE,"4WD"}</definedName>
    <definedName name="과거차문제1" localSheetId="3" hidden="1">{#N/A,#N/A,FALSE,"단축1";#N/A,#N/A,FALSE,"단축2";#N/A,#N/A,FALSE,"단축3";#N/A,#N/A,FALSE,"장축";#N/A,#N/A,FALSE,"4WD"}</definedName>
    <definedName name="과거차문제1" localSheetId="2" hidden="1">{#N/A,#N/A,FALSE,"단축1";#N/A,#N/A,FALSE,"단축2";#N/A,#N/A,FALSE,"단축3";#N/A,#N/A,FALSE,"장축";#N/A,#N/A,FALSE,"4WD"}</definedName>
    <definedName name="과거차문제1" localSheetId="1" hidden="1">{#N/A,#N/A,FALSE,"단축1";#N/A,#N/A,FALSE,"단축2";#N/A,#N/A,FALSE,"단축3";#N/A,#N/A,FALSE,"장축";#N/A,#N/A,FALSE,"4WD"}</definedName>
    <definedName name="과거차문제1" hidden="1">{#N/A,#N/A,FALSE,"단축1";#N/A,#N/A,FALSE,"단축2";#N/A,#N/A,FALSE,"단축3";#N/A,#N/A,FALSE,"장축";#N/A,#N/A,FALSE,"4WD"}</definedName>
    <definedName name="과거차문제11" localSheetId="13" hidden="1">{#N/A,#N/A,FALSE,"단축1";#N/A,#N/A,FALSE,"단축2";#N/A,#N/A,FALSE,"단축3";#N/A,#N/A,FALSE,"장축";#N/A,#N/A,FALSE,"4WD"}</definedName>
    <definedName name="과거차문제11" localSheetId="10" hidden="1">{#N/A,#N/A,FALSE,"단축1";#N/A,#N/A,FALSE,"단축2";#N/A,#N/A,FALSE,"단축3";#N/A,#N/A,FALSE,"장축";#N/A,#N/A,FALSE,"4WD"}</definedName>
    <definedName name="과거차문제11" localSheetId="12" hidden="1">{#N/A,#N/A,FALSE,"단축1";#N/A,#N/A,FALSE,"단축2";#N/A,#N/A,FALSE,"단축3";#N/A,#N/A,FALSE,"장축";#N/A,#N/A,FALSE,"4WD"}</definedName>
    <definedName name="과거차문제11" localSheetId="15" hidden="1">{#N/A,#N/A,FALSE,"단축1";#N/A,#N/A,FALSE,"단축2";#N/A,#N/A,FALSE,"단축3";#N/A,#N/A,FALSE,"장축";#N/A,#N/A,FALSE,"4WD"}</definedName>
    <definedName name="과거차문제11" localSheetId="11" hidden="1">{#N/A,#N/A,FALSE,"단축1";#N/A,#N/A,FALSE,"단축2";#N/A,#N/A,FALSE,"단축3";#N/A,#N/A,FALSE,"장축";#N/A,#N/A,FALSE,"4WD"}</definedName>
    <definedName name="과거차문제11" localSheetId="14" hidden="1">{#N/A,#N/A,FALSE,"단축1";#N/A,#N/A,FALSE,"단축2";#N/A,#N/A,FALSE,"단축3";#N/A,#N/A,FALSE,"장축";#N/A,#N/A,FALSE,"4WD"}</definedName>
    <definedName name="과거차문제11" localSheetId="7" hidden="1">{#N/A,#N/A,FALSE,"단축1";#N/A,#N/A,FALSE,"단축2";#N/A,#N/A,FALSE,"단축3";#N/A,#N/A,FALSE,"장축";#N/A,#N/A,FALSE,"4WD"}</definedName>
    <definedName name="과거차문제11" localSheetId="4" hidden="1">{#N/A,#N/A,FALSE,"단축1";#N/A,#N/A,FALSE,"단축2";#N/A,#N/A,FALSE,"단축3";#N/A,#N/A,FALSE,"장축";#N/A,#N/A,FALSE,"4WD"}</definedName>
    <definedName name="과거차문제11" localSheetId="6" hidden="1">{#N/A,#N/A,FALSE,"단축1";#N/A,#N/A,FALSE,"단축2";#N/A,#N/A,FALSE,"단축3";#N/A,#N/A,FALSE,"장축";#N/A,#N/A,FALSE,"4WD"}</definedName>
    <definedName name="과거차문제11" localSheetId="9" hidden="1">{#N/A,#N/A,FALSE,"단축1";#N/A,#N/A,FALSE,"단축2";#N/A,#N/A,FALSE,"단축3";#N/A,#N/A,FALSE,"장축";#N/A,#N/A,FALSE,"4WD"}</definedName>
    <definedName name="과거차문제11" localSheetId="5" hidden="1">{#N/A,#N/A,FALSE,"단축1";#N/A,#N/A,FALSE,"단축2";#N/A,#N/A,FALSE,"단축3";#N/A,#N/A,FALSE,"장축";#N/A,#N/A,FALSE,"4WD"}</definedName>
    <definedName name="과거차문제11" localSheetId="8" hidden="1">{#N/A,#N/A,FALSE,"단축1";#N/A,#N/A,FALSE,"단축2";#N/A,#N/A,FALSE,"단축3";#N/A,#N/A,FALSE,"장축";#N/A,#N/A,FALSE,"4WD"}</definedName>
    <definedName name="과거차문제11" localSheetId="3" hidden="1">{#N/A,#N/A,FALSE,"단축1";#N/A,#N/A,FALSE,"단축2";#N/A,#N/A,FALSE,"단축3";#N/A,#N/A,FALSE,"장축";#N/A,#N/A,FALSE,"4WD"}</definedName>
    <definedName name="과거차문제11" localSheetId="2" hidden="1">{#N/A,#N/A,FALSE,"단축1";#N/A,#N/A,FALSE,"단축2";#N/A,#N/A,FALSE,"단축3";#N/A,#N/A,FALSE,"장축";#N/A,#N/A,FALSE,"4WD"}</definedName>
    <definedName name="과거차문제11" localSheetId="1" hidden="1">{#N/A,#N/A,FALSE,"단축1";#N/A,#N/A,FALSE,"단축2";#N/A,#N/A,FALSE,"단축3";#N/A,#N/A,FALSE,"장축";#N/A,#N/A,FALSE,"4WD"}</definedName>
    <definedName name="과거차문제11" hidden="1">{#N/A,#N/A,FALSE,"단축1";#N/A,#N/A,FALSE,"단축2";#N/A,#N/A,FALSE,"단축3";#N/A,#N/A,FALSE,"장축";#N/A,#N/A,FALSE,"4WD"}</definedName>
    <definedName name="관" localSheetId="13">[0]!BlankMacro1</definedName>
    <definedName name="관" localSheetId="10">[0]!BlankMacro1</definedName>
    <definedName name="관" localSheetId="12">[0]!BlankMacro1</definedName>
    <definedName name="관" localSheetId="15">[0]!BlankMacro1</definedName>
    <definedName name="관" localSheetId="11">[0]!BlankMacro1</definedName>
    <definedName name="관" localSheetId="14">[0]!BlankMacro1</definedName>
    <definedName name="관" localSheetId="7">[0]!BlankMacro1</definedName>
    <definedName name="관" localSheetId="4">[0]!BlankMacro1</definedName>
    <definedName name="관" localSheetId="6">[0]!BlankMacro1</definedName>
    <definedName name="관" localSheetId="9">[0]!BlankMacro1</definedName>
    <definedName name="관" localSheetId="5">[0]!BlankMacro1</definedName>
    <definedName name="관" localSheetId="8">[0]!BlankMacro1</definedName>
    <definedName name="관" localSheetId="0">[0]!BlankMacro1</definedName>
    <definedName name="관" localSheetId="3">[0]!BlankMacro1</definedName>
    <definedName name="관" localSheetId="2">[0]!BlankMacro1</definedName>
    <definedName name="관" localSheetId="1">[0]!BlankMacro1</definedName>
    <definedName name="관">[0]!BlankMacro1</definedName>
    <definedName name="관리지표2" localSheetId="13" hidden="1">{#N/A,#N/A,TRUE,"Y생산";#N/A,#N/A,TRUE,"Y판매";#N/A,#N/A,TRUE,"Y총물량";#N/A,#N/A,TRUE,"Y능력";#N/A,#N/A,TRUE,"YKD"}</definedName>
    <definedName name="관리지표2" localSheetId="10" hidden="1">{#N/A,#N/A,TRUE,"Y생산";#N/A,#N/A,TRUE,"Y판매";#N/A,#N/A,TRUE,"Y총물량";#N/A,#N/A,TRUE,"Y능력";#N/A,#N/A,TRUE,"YKD"}</definedName>
    <definedName name="관리지표2" localSheetId="12" hidden="1">{#N/A,#N/A,TRUE,"Y생산";#N/A,#N/A,TRUE,"Y판매";#N/A,#N/A,TRUE,"Y총물량";#N/A,#N/A,TRUE,"Y능력";#N/A,#N/A,TRUE,"YKD"}</definedName>
    <definedName name="관리지표2" localSheetId="15" hidden="1">{#N/A,#N/A,TRUE,"Y생산";#N/A,#N/A,TRUE,"Y판매";#N/A,#N/A,TRUE,"Y총물량";#N/A,#N/A,TRUE,"Y능력";#N/A,#N/A,TRUE,"YKD"}</definedName>
    <definedName name="관리지표2" localSheetId="11" hidden="1">{#N/A,#N/A,TRUE,"Y생산";#N/A,#N/A,TRUE,"Y판매";#N/A,#N/A,TRUE,"Y총물량";#N/A,#N/A,TRUE,"Y능력";#N/A,#N/A,TRUE,"YKD"}</definedName>
    <definedName name="관리지표2" localSheetId="14" hidden="1">{#N/A,#N/A,TRUE,"Y생산";#N/A,#N/A,TRUE,"Y판매";#N/A,#N/A,TRUE,"Y총물량";#N/A,#N/A,TRUE,"Y능력";#N/A,#N/A,TRUE,"YKD"}</definedName>
    <definedName name="관리지표2" localSheetId="7" hidden="1">{#N/A,#N/A,TRUE,"Y생산";#N/A,#N/A,TRUE,"Y판매";#N/A,#N/A,TRUE,"Y총물량";#N/A,#N/A,TRUE,"Y능력";#N/A,#N/A,TRUE,"YKD"}</definedName>
    <definedName name="관리지표2" localSheetId="4" hidden="1">{#N/A,#N/A,TRUE,"Y생산";#N/A,#N/A,TRUE,"Y판매";#N/A,#N/A,TRUE,"Y총물량";#N/A,#N/A,TRUE,"Y능력";#N/A,#N/A,TRUE,"YKD"}</definedName>
    <definedName name="관리지표2" localSheetId="6" hidden="1">{#N/A,#N/A,TRUE,"Y생산";#N/A,#N/A,TRUE,"Y판매";#N/A,#N/A,TRUE,"Y총물량";#N/A,#N/A,TRUE,"Y능력";#N/A,#N/A,TRUE,"YKD"}</definedName>
    <definedName name="관리지표2" localSheetId="9" hidden="1">{#N/A,#N/A,TRUE,"Y생산";#N/A,#N/A,TRUE,"Y판매";#N/A,#N/A,TRUE,"Y총물량";#N/A,#N/A,TRUE,"Y능력";#N/A,#N/A,TRUE,"YKD"}</definedName>
    <definedName name="관리지표2" localSheetId="5" hidden="1">{#N/A,#N/A,TRUE,"Y생산";#N/A,#N/A,TRUE,"Y판매";#N/A,#N/A,TRUE,"Y총물량";#N/A,#N/A,TRUE,"Y능력";#N/A,#N/A,TRUE,"YKD"}</definedName>
    <definedName name="관리지표2" localSheetId="8" hidden="1">{#N/A,#N/A,TRUE,"Y생산";#N/A,#N/A,TRUE,"Y판매";#N/A,#N/A,TRUE,"Y총물량";#N/A,#N/A,TRUE,"Y능력";#N/A,#N/A,TRUE,"YKD"}</definedName>
    <definedName name="관리지표2" localSheetId="3" hidden="1">{#N/A,#N/A,TRUE,"Y생산";#N/A,#N/A,TRUE,"Y판매";#N/A,#N/A,TRUE,"Y총물량";#N/A,#N/A,TRUE,"Y능력";#N/A,#N/A,TRUE,"YKD"}</definedName>
    <definedName name="관리지표2" localSheetId="2" hidden="1">{#N/A,#N/A,TRUE,"Y생산";#N/A,#N/A,TRUE,"Y판매";#N/A,#N/A,TRUE,"Y총물량";#N/A,#N/A,TRUE,"Y능력";#N/A,#N/A,TRUE,"YKD"}</definedName>
    <definedName name="관리지표2" localSheetId="1" hidden="1">{#N/A,#N/A,TRUE,"Y생산";#N/A,#N/A,TRUE,"Y판매";#N/A,#N/A,TRUE,"Y총물량";#N/A,#N/A,TRUE,"Y능력";#N/A,#N/A,TRUE,"YKD"}</definedName>
    <definedName name="관리지표2" hidden="1">{#N/A,#N/A,TRUE,"Y생산";#N/A,#N/A,TRUE,"Y판매";#N/A,#N/A,TRUE,"Y총물량";#N/A,#N/A,TRUE,"Y능력";#N/A,#N/A,TRUE,"YKD"}</definedName>
    <definedName name="교" localSheetId="13">[0]!BlankMacro1</definedName>
    <definedName name="교" localSheetId="10">[0]!BlankMacro1</definedName>
    <definedName name="교" localSheetId="12">[0]!BlankMacro1</definedName>
    <definedName name="교" localSheetId="15">[0]!BlankMacro1</definedName>
    <definedName name="교" localSheetId="11">[0]!BlankMacro1</definedName>
    <definedName name="교" localSheetId="14">[0]!BlankMacro1</definedName>
    <definedName name="교" localSheetId="7">[0]!BlankMacro1</definedName>
    <definedName name="교" localSheetId="4">[0]!BlankMacro1</definedName>
    <definedName name="교" localSheetId="6">[0]!BlankMacro1</definedName>
    <definedName name="교" localSheetId="9">[0]!BlankMacro1</definedName>
    <definedName name="교" localSheetId="5">[0]!BlankMacro1</definedName>
    <definedName name="교" localSheetId="8">[0]!BlankMacro1</definedName>
    <definedName name="교" localSheetId="0">[0]!BlankMacro1</definedName>
    <definedName name="교" localSheetId="3">[0]!BlankMacro1</definedName>
    <definedName name="교" localSheetId="2">[0]!BlankMacro1</definedName>
    <definedName name="교" localSheetId="1">[0]!BlankMacro1</definedName>
    <definedName name="교">[0]!BlankMacro1</definedName>
    <definedName name="교육">#N/A</definedName>
    <definedName name="교육계획">#N/A</definedName>
    <definedName name="교ㅗㄱ" localSheetId="13">BlankMacro1</definedName>
    <definedName name="교ㅗㄱ" localSheetId="10">BlankMacro1</definedName>
    <definedName name="교ㅗㄱ" localSheetId="12">BlankMacro1</definedName>
    <definedName name="교ㅗㄱ" localSheetId="15">BlankMacro1</definedName>
    <definedName name="교ㅗㄱ" localSheetId="11">BlankMacro1</definedName>
    <definedName name="교ㅗㄱ" localSheetId="14">BlankMacro1</definedName>
    <definedName name="교ㅗㄱ" localSheetId="7">BlankMacro1</definedName>
    <definedName name="교ㅗㄱ" localSheetId="4">BlankMacro1</definedName>
    <definedName name="교ㅗㄱ" localSheetId="6">BlankMacro1</definedName>
    <definedName name="교ㅗㄱ" localSheetId="9">BlankMacro1</definedName>
    <definedName name="교ㅗㄱ" localSheetId="5">BlankMacro1</definedName>
    <definedName name="교ㅗㄱ" localSheetId="8">BlankMacro1</definedName>
    <definedName name="교ㅗㄱ" localSheetId="0">BlankMacro1</definedName>
    <definedName name="교ㅗㄱ" localSheetId="3">BlankMacro1</definedName>
    <definedName name="교ㅗㄱ" localSheetId="2">BlankMacro1</definedName>
    <definedName name="교ㅗㄱ" localSheetId="1">BlankMacro1</definedName>
    <definedName name="교ㅗㄱ">BlankMacro1</definedName>
    <definedName name="교ㅗㄱㄵ됴ㅗ" localSheetId="13">BlankMacro1</definedName>
    <definedName name="교ㅗㄱㄵ됴ㅗ" localSheetId="10">BlankMacro1</definedName>
    <definedName name="교ㅗㄱㄵ됴ㅗ" localSheetId="12">BlankMacro1</definedName>
    <definedName name="교ㅗㄱㄵ됴ㅗ" localSheetId="15">BlankMacro1</definedName>
    <definedName name="교ㅗㄱㄵ됴ㅗ" localSheetId="11">BlankMacro1</definedName>
    <definedName name="교ㅗㄱㄵ됴ㅗ" localSheetId="14">BlankMacro1</definedName>
    <definedName name="교ㅗㄱㄵ됴ㅗ" localSheetId="7">BlankMacro1</definedName>
    <definedName name="교ㅗㄱㄵ됴ㅗ" localSheetId="4">BlankMacro1</definedName>
    <definedName name="교ㅗㄱㄵ됴ㅗ" localSheetId="6">BlankMacro1</definedName>
    <definedName name="교ㅗㄱㄵ됴ㅗ" localSheetId="9">BlankMacro1</definedName>
    <definedName name="교ㅗㄱㄵ됴ㅗ" localSheetId="5">BlankMacro1</definedName>
    <definedName name="교ㅗㄱㄵ됴ㅗ" localSheetId="8">BlankMacro1</definedName>
    <definedName name="교ㅗㄱㄵ됴ㅗ" localSheetId="0">BlankMacro1</definedName>
    <definedName name="교ㅗㄱㄵ됴ㅗ" localSheetId="3">BlankMacro1</definedName>
    <definedName name="교ㅗㄱㄵ됴ㅗ" localSheetId="2">BlankMacro1</definedName>
    <definedName name="교ㅗㄱㄵ됴ㅗ" localSheetId="1">BlankMacro1</definedName>
    <definedName name="교ㅗㄱㄵ됴ㅗ">BlankMacro1</definedName>
    <definedName name="교ㅗㄱㅇ료ㅗㅎ" localSheetId="13">BlankMacro1</definedName>
    <definedName name="교ㅗㄱㅇ료ㅗㅎ" localSheetId="10">BlankMacro1</definedName>
    <definedName name="교ㅗㄱㅇ료ㅗㅎ" localSheetId="12">BlankMacro1</definedName>
    <definedName name="교ㅗㄱㅇ료ㅗㅎ" localSheetId="15">BlankMacro1</definedName>
    <definedName name="교ㅗㄱㅇ료ㅗㅎ" localSheetId="11">BlankMacro1</definedName>
    <definedName name="교ㅗㄱㅇ료ㅗㅎ" localSheetId="14">BlankMacro1</definedName>
    <definedName name="교ㅗㄱㅇ료ㅗㅎ" localSheetId="7">BlankMacro1</definedName>
    <definedName name="교ㅗㄱㅇ료ㅗㅎ" localSheetId="4">BlankMacro1</definedName>
    <definedName name="교ㅗㄱㅇ료ㅗㅎ" localSheetId="6">BlankMacro1</definedName>
    <definedName name="교ㅗㄱㅇ료ㅗㅎ" localSheetId="9">BlankMacro1</definedName>
    <definedName name="교ㅗㄱㅇ료ㅗㅎ" localSheetId="5">BlankMacro1</definedName>
    <definedName name="교ㅗㄱㅇ료ㅗㅎ" localSheetId="8">BlankMacro1</definedName>
    <definedName name="교ㅗㄱㅇ료ㅗㅎ" localSheetId="0">BlankMacro1</definedName>
    <definedName name="교ㅗㄱㅇ료ㅗㅎ" localSheetId="3">BlankMacro1</definedName>
    <definedName name="교ㅗㄱㅇ료ㅗㅎ" localSheetId="2">BlankMacro1</definedName>
    <definedName name="교ㅗㄱㅇ료ㅗㅎ" localSheetId="1">BlankMacro1</definedName>
    <definedName name="교ㅗㄱㅇ료ㅗㅎ">BlankMacro1</definedName>
    <definedName name="구">#N/A</definedName>
    <definedName name="구list">#N/A</definedName>
    <definedName name="구분">#REF!</definedName>
    <definedName name="구성">#N/A</definedName>
    <definedName name="구칠건가" localSheetId="13">#REF!</definedName>
    <definedName name="구칠건가" localSheetId="10">#REF!</definedName>
    <definedName name="구칠건가" localSheetId="12">#REF!</definedName>
    <definedName name="구칠건가" localSheetId="15">#REF!</definedName>
    <definedName name="구칠건가" localSheetId="11">#REF!</definedName>
    <definedName name="구칠건가" localSheetId="14">#REF!</definedName>
    <definedName name="구칠건가" localSheetId="7">#REF!</definedName>
    <definedName name="구칠건가" localSheetId="4">#REF!</definedName>
    <definedName name="구칠건가" localSheetId="6">#REF!</definedName>
    <definedName name="구칠건가" localSheetId="9">#REF!</definedName>
    <definedName name="구칠건가" localSheetId="5">#REF!</definedName>
    <definedName name="구칠건가" localSheetId="8">#REF!</definedName>
    <definedName name="구칠건가" localSheetId="3">#REF!</definedName>
    <definedName name="구칠건가" localSheetId="2">#REF!</definedName>
    <definedName name="구칠건가">#REF!</definedName>
    <definedName name="구칠금형" localSheetId="13">#REF!</definedName>
    <definedName name="구칠금형" localSheetId="10">#REF!</definedName>
    <definedName name="구칠금형" localSheetId="12">#REF!</definedName>
    <definedName name="구칠금형" localSheetId="15">#REF!</definedName>
    <definedName name="구칠금형" localSheetId="11">#REF!</definedName>
    <definedName name="구칠금형" localSheetId="14">#REF!</definedName>
    <definedName name="구칠금형" localSheetId="7">#REF!</definedName>
    <definedName name="구칠금형" localSheetId="4">#REF!</definedName>
    <definedName name="구칠금형" localSheetId="6">#REF!</definedName>
    <definedName name="구칠금형" localSheetId="9">#REF!</definedName>
    <definedName name="구칠금형" localSheetId="5">#REF!</definedName>
    <definedName name="구칠금형" localSheetId="8">#REF!</definedName>
    <definedName name="구칠금형" localSheetId="3">#REF!</definedName>
    <definedName name="구칠금형" localSheetId="2">#REF!</definedName>
    <definedName name="구칠금형">#REF!</definedName>
    <definedName name="국내" localSheetId="13">#REF!</definedName>
    <definedName name="국내" localSheetId="10">#REF!</definedName>
    <definedName name="국내" localSheetId="12">#REF!</definedName>
    <definedName name="국내" localSheetId="15">#REF!</definedName>
    <definedName name="국내" localSheetId="11">#REF!</definedName>
    <definedName name="국내" localSheetId="14">#REF!</definedName>
    <definedName name="국내" localSheetId="7">#REF!</definedName>
    <definedName name="국내" localSheetId="4">#REF!</definedName>
    <definedName name="국내" localSheetId="6">#REF!</definedName>
    <definedName name="국내" localSheetId="9">#REF!</definedName>
    <definedName name="국내" localSheetId="5">#REF!</definedName>
    <definedName name="국내" localSheetId="8">#REF!</definedName>
    <definedName name="국내" localSheetId="3">#REF!</definedName>
    <definedName name="국내" localSheetId="2">#REF!</definedName>
    <definedName name="국내">#REF!</definedName>
    <definedName name="국내2" localSheetId="13">#REF!</definedName>
    <definedName name="국내2" localSheetId="10">#REF!</definedName>
    <definedName name="국내2" localSheetId="12">#REF!</definedName>
    <definedName name="국내2" localSheetId="15">#REF!</definedName>
    <definedName name="국내2" localSheetId="11">#REF!</definedName>
    <definedName name="국내2" localSheetId="14">#REF!</definedName>
    <definedName name="국내2" localSheetId="7">#REF!</definedName>
    <definedName name="국내2" localSheetId="4">#REF!</definedName>
    <definedName name="국내2" localSheetId="6">#REF!</definedName>
    <definedName name="국내2" localSheetId="9">#REF!</definedName>
    <definedName name="국내2" localSheetId="5">#REF!</definedName>
    <definedName name="국내2" localSheetId="8">#REF!</definedName>
    <definedName name="국내2" localSheetId="3">#REF!</definedName>
    <definedName name="국내2" localSheetId="2">#REF!</definedName>
    <definedName name="국내2">#REF!</definedName>
    <definedName name="국내abs" localSheetId="13">#REF!</definedName>
    <definedName name="국내abs" localSheetId="10">#REF!</definedName>
    <definedName name="국내abs" localSheetId="12">#REF!</definedName>
    <definedName name="국내abs" localSheetId="15">#REF!</definedName>
    <definedName name="국내abs" localSheetId="11">#REF!</definedName>
    <definedName name="국내abs" localSheetId="14">#REF!</definedName>
    <definedName name="국내abs" localSheetId="7">#REF!</definedName>
    <definedName name="국내abs" localSheetId="4">#REF!</definedName>
    <definedName name="국내abs" localSheetId="6">#REF!</definedName>
    <definedName name="국내abs" localSheetId="9">#REF!</definedName>
    <definedName name="국내abs" localSheetId="5">#REF!</definedName>
    <definedName name="국내abs" localSheetId="8">#REF!</definedName>
    <definedName name="국내abs" localSheetId="3">#REF!</definedName>
    <definedName name="국내abs" localSheetId="2">#REF!</definedName>
    <definedName name="국내abs">#REF!</definedName>
    <definedName name="권">#N/A</definedName>
    <definedName name="권오종" localSheetId="13" hidden="1">{#N/A,#N/A,FALSE,"단축1";#N/A,#N/A,FALSE,"단축2";#N/A,#N/A,FALSE,"단축3";#N/A,#N/A,FALSE,"장축";#N/A,#N/A,FALSE,"4WD"}</definedName>
    <definedName name="권오종" localSheetId="10" hidden="1">{#N/A,#N/A,FALSE,"단축1";#N/A,#N/A,FALSE,"단축2";#N/A,#N/A,FALSE,"단축3";#N/A,#N/A,FALSE,"장축";#N/A,#N/A,FALSE,"4WD"}</definedName>
    <definedName name="권오종" localSheetId="12" hidden="1">{#N/A,#N/A,FALSE,"단축1";#N/A,#N/A,FALSE,"단축2";#N/A,#N/A,FALSE,"단축3";#N/A,#N/A,FALSE,"장축";#N/A,#N/A,FALSE,"4WD"}</definedName>
    <definedName name="권오종" localSheetId="15" hidden="1">{#N/A,#N/A,FALSE,"단축1";#N/A,#N/A,FALSE,"단축2";#N/A,#N/A,FALSE,"단축3";#N/A,#N/A,FALSE,"장축";#N/A,#N/A,FALSE,"4WD"}</definedName>
    <definedName name="권오종" localSheetId="11" hidden="1">{#N/A,#N/A,FALSE,"단축1";#N/A,#N/A,FALSE,"단축2";#N/A,#N/A,FALSE,"단축3";#N/A,#N/A,FALSE,"장축";#N/A,#N/A,FALSE,"4WD"}</definedName>
    <definedName name="권오종" localSheetId="14" hidden="1">{#N/A,#N/A,FALSE,"단축1";#N/A,#N/A,FALSE,"단축2";#N/A,#N/A,FALSE,"단축3";#N/A,#N/A,FALSE,"장축";#N/A,#N/A,FALSE,"4WD"}</definedName>
    <definedName name="권오종" localSheetId="7" hidden="1">{#N/A,#N/A,FALSE,"단축1";#N/A,#N/A,FALSE,"단축2";#N/A,#N/A,FALSE,"단축3";#N/A,#N/A,FALSE,"장축";#N/A,#N/A,FALSE,"4WD"}</definedName>
    <definedName name="권오종" localSheetId="4" hidden="1">{#N/A,#N/A,FALSE,"단축1";#N/A,#N/A,FALSE,"단축2";#N/A,#N/A,FALSE,"단축3";#N/A,#N/A,FALSE,"장축";#N/A,#N/A,FALSE,"4WD"}</definedName>
    <definedName name="권오종" localSheetId="6" hidden="1">{#N/A,#N/A,FALSE,"단축1";#N/A,#N/A,FALSE,"단축2";#N/A,#N/A,FALSE,"단축3";#N/A,#N/A,FALSE,"장축";#N/A,#N/A,FALSE,"4WD"}</definedName>
    <definedName name="권오종" localSheetId="9" hidden="1">{#N/A,#N/A,FALSE,"단축1";#N/A,#N/A,FALSE,"단축2";#N/A,#N/A,FALSE,"단축3";#N/A,#N/A,FALSE,"장축";#N/A,#N/A,FALSE,"4WD"}</definedName>
    <definedName name="권오종" localSheetId="5" hidden="1">{#N/A,#N/A,FALSE,"단축1";#N/A,#N/A,FALSE,"단축2";#N/A,#N/A,FALSE,"단축3";#N/A,#N/A,FALSE,"장축";#N/A,#N/A,FALSE,"4WD"}</definedName>
    <definedName name="권오종" localSheetId="8" hidden="1">{#N/A,#N/A,FALSE,"단축1";#N/A,#N/A,FALSE,"단축2";#N/A,#N/A,FALSE,"단축3";#N/A,#N/A,FALSE,"장축";#N/A,#N/A,FALSE,"4WD"}</definedName>
    <definedName name="권오종" localSheetId="3" hidden="1">{#N/A,#N/A,FALSE,"단축1";#N/A,#N/A,FALSE,"단축2";#N/A,#N/A,FALSE,"단축3";#N/A,#N/A,FALSE,"장축";#N/A,#N/A,FALSE,"4WD"}</definedName>
    <definedName name="권오종" localSheetId="2" hidden="1">{#N/A,#N/A,FALSE,"단축1";#N/A,#N/A,FALSE,"단축2";#N/A,#N/A,FALSE,"단축3";#N/A,#N/A,FALSE,"장축";#N/A,#N/A,FALSE,"4WD"}</definedName>
    <definedName name="권오종" localSheetId="1" hidden="1">{#N/A,#N/A,FALSE,"단축1";#N/A,#N/A,FALSE,"단축2";#N/A,#N/A,FALSE,"단축3";#N/A,#N/A,FALSE,"장축";#N/A,#N/A,FALSE,"4WD"}</definedName>
    <definedName name="권오종" hidden="1">{#N/A,#N/A,FALSE,"단축1";#N/A,#N/A,FALSE,"단축2";#N/A,#N/A,FALSE,"단축3";#N/A,#N/A,FALSE,"장축";#N/A,#N/A,FALSE,"4WD"}</definedName>
    <definedName name="권종원">#N/A</definedName>
    <definedName name="그것">#N/A</definedName>
    <definedName name="그래프">#N/A</definedName>
    <definedName name="그룹나눈" localSheetId="13" hidden="1">{#N/A,#N/A,FALSE,"단축1";#N/A,#N/A,FALSE,"단축2";#N/A,#N/A,FALSE,"단축3";#N/A,#N/A,FALSE,"장축";#N/A,#N/A,FALSE,"4WD"}</definedName>
    <definedName name="그룹나눈" localSheetId="10" hidden="1">{#N/A,#N/A,FALSE,"단축1";#N/A,#N/A,FALSE,"단축2";#N/A,#N/A,FALSE,"단축3";#N/A,#N/A,FALSE,"장축";#N/A,#N/A,FALSE,"4WD"}</definedName>
    <definedName name="그룹나눈" localSheetId="12" hidden="1">{#N/A,#N/A,FALSE,"단축1";#N/A,#N/A,FALSE,"단축2";#N/A,#N/A,FALSE,"단축3";#N/A,#N/A,FALSE,"장축";#N/A,#N/A,FALSE,"4WD"}</definedName>
    <definedName name="그룹나눈" localSheetId="15" hidden="1">{#N/A,#N/A,FALSE,"단축1";#N/A,#N/A,FALSE,"단축2";#N/A,#N/A,FALSE,"단축3";#N/A,#N/A,FALSE,"장축";#N/A,#N/A,FALSE,"4WD"}</definedName>
    <definedName name="그룹나눈" localSheetId="11" hidden="1">{#N/A,#N/A,FALSE,"단축1";#N/A,#N/A,FALSE,"단축2";#N/A,#N/A,FALSE,"단축3";#N/A,#N/A,FALSE,"장축";#N/A,#N/A,FALSE,"4WD"}</definedName>
    <definedName name="그룹나눈" localSheetId="14" hidden="1">{#N/A,#N/A,FALSE,"단축1";#N/A,#N/A,FALSE,"단축2";#N/A,#N/A,FALSE,"단축3";#N/A,#N/A,FALSE,"장축";#N/A,#N/A,FALSE,"4WD"}</definedName>
    <definedName name="그룹나눈" localSheetId="7" hidden="1">{#N/A,#N/A,FALSE,"단축1";#N/A,#N/A,FALSE,"단축2";#N/A,#N/A,FALSE,"단축3";#N/A,#N/A,FALSE,"장축";#N/A,#N/A,FALSE,"4WD"}</definedName>
    <definedName name="그룹나눈" localSheetId="4" hidden="1">{#N/A,#N/A,FALSE,"단축1";#N/A,#N/A,FALSE,"단축2";#N/A,#N/A,FALSE,"단축3";#N/A,#N/A,FALSE,"장축";#N/A,#N/A,FALSE,"4WD"}</definedName>
    <definedName name="그룹나눈" localSheetId="6" hidden="1">{#N/A,#N/A,FALSE,"단축1";#N/A,#N/A,FALSE,"단축2";#N/A,#N/A,FALSE,"단축3";#N/A,#N/A,FALSE,"장축";#N/A,#N/A,FALSE,"4WD"}</definedName>
    <definedName name="그룹나눈" localSheetId="9" hidden="1">{#N/A,#N/A,FALSE,"단축1";#N/A,#N/A,FALSE,"단축2";#N/A,#N/A,FALSE,"단축3";#N/A,#N/A,FALSE,"장축";#N/A,#N/A,FALSE,"4WD"}</definedName>
    <definedName name="그룹나눈" localSheetId="5" hidden="1">{#N/A,#N/A,FALSE,"단축1";#N/A,#N/A,FALSE,"단축2";#N/A,#N/A,FALSE,"단축3";#N/A,#N/A,FALSE,"장축";#N/A,#N/A,FALSE,"4WD"}</definedName>
    <definedName name="그룹나눈" localSheetId="8" hidden="1">{#N/A,#N/A,FALSE,"단축1";#N/A,#N/A,FALSE,"단축2";#N/A,#N/A,FALSE,"단축3";#N/A,#N/A,FALSE,"장축";#N/A,#N/A,FALSE,"4WD"}</definedName>
    <definedName name="그룹나눈" localSheetId="3" hidden="1">{#N/A,#N/A,FALSE,"단축1";#N/A,#N/A,FALSE,"단축2";#N/A,#N/A,FALSE,"단축3";#N/A,#N/A,FALSE,"장축";#N/A,#N/A,FALSE,"4WD"}</definedName>
    <definedName name="그룹나눈" localSheetId="2" hidden="1">{#N/A,#N/A,FALSE,"단축1";#N/A,#N/A,FALSE,"단축2";#N/A,#N/A,FALSE,"단축3";#N/A,#N/A,FALSE,"장축";#N/A,#N/A,FALSE,"4WD"}</definedName>
    <definedName name="그룹나눈" localSheetId="1" hidden="1">{#N/A,#N/A,FALSE,"단축1";#N/A,#N/A,FALSE,"단축2";#N/A,#N/A,FALSE,"단축3";#N/A,#N/A,FALSE,"장축";#N/A,#N/A,FALSE,"4WD"}</definedName>
    <definedName name="그룹나눈" hidden="1">{#N/A,#N/A,FALSE,"단축1";#N/A,#N/A,FALSE,"단축2";#N/A,#N/A,FALSE,"단축3";#N/A,#N/A,FALSE,"장축";#N/A,#N/A,FALSE,"4WD"}</definedName>
    <definedName name="근거2" localSheetId="13" hidden="1">{#N/A,#N/A,FALSE,"단축1";#N/A,#N/A,FALSE,"단축2";#N/A,#N/A,FALSE,"단축3";#N/A,#N/A,FALSE,"장축";#N/A,#N/A,FALSE,"4WD"}</definedName>
    <definedName name="근거2" localSheetId="10" hidden="1">{#N/A,#N/A,FALSE,"단축1";#N/A,#N/A,FALSE,"단축2";#N/A,#N/A,FALSE,"단축3";#N/A,#N/A,FALSE,"장축";#N/A,#N/A,FALSE,"4WD"}</definedName>
    <definedName name="근거2" localSheetId="12" hidden="1">{#N/A,#N/A,FALSE,"단축1";#N/A,#N/A,FALSE,"단축2";#N/A,#N/A,FALSE,"단축3";#N/A,#N/A,FALSE,"장축";#N/A,#N/A,FALSE,"4WD"}</definedName>
    <definedName name="근거2" localSheetId="15" hidden="1">{#N/A,#N/A,FALSE,"단축1";#N/A,#N/A,FALSE,"단축2";#N/A,#N/A,FALSE,"단축3";#N/A,#N/A,FALSE,"장축";#N/A,#N/A,FALSE,"4WD"}</definedName>
    <definedName name="근거2" localSheetId="11" hidden="1">{#N/A,#N/A,FALSE,"단축1";#N/A,#N/A,FALSE,"단축2";#N/A,#N/A,FALSE,"단축3";#N/A,#N/A,FALSE,"장축";#N/A,#N/A,FALSE,"4WD"}</definedName>
    <definedName name="근거2" localSheetId="14" hidden="1">{#N/A,#N/A,FALSE,"단축1";#N/A,#N/A,FALSE,"단축2";#N/A,#N/A,FALSE,"단축3";#N/A,#N/A,FALSE,"장축";#N/A,#N/A,FALSE,"4WD"}</definedName>
    <definedName name="근거2" localSheetId="7" hidden="1">{#N/A,#N/A,FALSE,"단축1";#N/A,#N/A,FALSE,"단축2";#N/A,#N/A,FALSE,"단축3";#N/A,#N/A,FALSE,"장축";#N/A,#N/A,FALSE,"4WD"}</definedName>
    <definedName name="근거2" localSheetId="4" hidden="1">{#N/A,#N/A,FALSE,"단축1";#N/A,#N/A,FALSE,"단축2";#N/A,#N/A,FALSE,"단축3";#N/A,#N/A,FALSE,"장축";#N/A,#N/A,FALSE,"4WD"}</definedName>
    <definedName name="근거2" localSheetId="6" hidden="1">{#N/A,#N/A,FALSE,"단축1";#N/A,#N/A,FALSE,"단축2";#N/A,#N/A,FALSE,"단축3";#N/A,#N/A,FALSE,"장축";#N/A,#N/A,FALSE,"4WD"}</definedName>
    <definedName name="근거2" localSheetId="9" hidden="1">{#N/A,#N/A,FALSE,"단축1";#N/A,#N/A,FALSE,"단축2";#N/A,#N/A,FALSE,"단축3";#N/A,#N/A,FALSE,"장축";#N/A,#N/A,FALSE,"4WD"}</definedName>
    <definedName name="근거2" localSheetId="5" hidden="1">{#N/A,#N/A,FALSE,"단축1";#N/A,#N/A,FALSE,"단축2";#N/A,#N/A,FALSE,"단축3";#N/A,#N/A,FALSE,"장축";#N/A,#N/A,FALSE,"4WD"}</definedName>
    <definedName name="근거2" localSheetId="8" hidden="1">{#N/A,#N/A,FALSE,"단축1";#N/A,#N/A,FALSE,"단축2";#N/A,#N/A,FALSE,"단축3";#N/A,#N/A,FALSE,"장축";#N/A,#N/A,FALSE,"4WD"}</definedName>
    <definedName name="근거2" localSheetId="3" hidden="1">{#N/A,#N/A,FALSE,"단축1";#N/A,#N/A,FALSE,"단축2";#N/A,#N/A,FALSE,"단축3";#N/A,#N/A,FALSE,"장축";#N/A,#N/A,FALSE,"4WD"}</definedName>
    <definedName name="근거2" localSheetId="2" hidden="1">{#N/A,#N/A,FALSE,"단축1";#N/A,#N/A,FALSE,"단축2";#N/A,#N/A,FALSE,"단축3";#N/A,#N/A,FALSE,"장축";#N/A,#N/A,FALSE,"4WD"}</definedName>
    <definedName name="근거2" localSheetId="1" hidden="1">{#N/A,#N/A,FALSE,"단축1";#N/A,#N/A,FALSE,"단축2";#N/A,#N/A,FALSE,"단축3";#N/A,#N/A,FALSE,"장축";#N/A,#N/A,FALSE,"4WD"}</definedName>
    <definedName name="근거2" hidden="1">{#N/A,#N/A,FALSE,"단축1";#N/A,#N/A,FALSE,"단축2";#N/A,#N/A,FALSE,"단축3";#N/A,#N/A,FALSE,"장축";#N/A,#N/A,FALSE,"4WD"}</definedName>
    <definedName name="근본">#N/A</definedName>
    <definedName name="금">#N/A</definedName>
    <definedName name="금송">#N/A</definedName>
    <definedName name="금월" localSheetId="13" hidden="1">{#N/A,#N/A,TRUE,"Y생산";#N/A,#N/A,TRUE,"Y판매";#N/A,#N/A,TRUE,"Y총물량";#N/A,#N/A,TRUE,"Y능력";#N/A,#N/A,TRUE,"YKD"}</definedName>
    <definedName name="금월" localSheetId="10" hidden="1">{#N/A,#N/A,TRUE,"Y생산";#N/A,#N/A,TRUE,"Y판매";#N/A,#N/A,TRUE,"Y총물량";#N/A,#N/A,TRUE,"Y능력";#N/A,#N/A,TRUE,"YKD"}</definedName>
    <definedName name="금월" localSheetId="12" hidden="1">{#N/A,#N/A,TRUE,"Y생산";#N/A,#N/A,TRUE,"Y판매";#N/A,#N/A,TRUE,"Y총물량";#N/A,#N/A,TRUE,"Y능력";#N/A,#N/A,TRUE,"YKD"}</definedName>
    <definedName name="금월" localSheetId="15" hidden="1">{#N/A,#N/A,TRUE,"Y생산";#N/A,#N/A,TRUE,"Y판매";#N/A,#N/A,TRUE,"Y총물량";#N/A,#N/A,TRUE,"Y능력";#N/A,#N/A,TRUE,"YKD"}</definedName>
    <definedName name="금월" localSheetId="11" hidden="1">{#N/A,#N/A,TRUE,"Y생산";#N/A,#N/A,TRUE,"Y판매";#N/A,#N/A,TRUE,"Y총물량";#N/A,#N/A,TRUE,"Y능력";#N/A,#N/A,TRUE,"YKD"}</definedName>
    <definedName name="금월" localSheetId="14" hidden="1">{#N/A,#N/A,TRUE,"Y생산";#N/A,#N/A,TRUE,"Y판매";#N/A,#N/A,TRUE,"Y총물량";#N/A,#N/A,TRUE,"Y능력";#N/A,#N/A,TRUE,"YKD"}</definedName>
    <definedName name="금월" localSheetId="7" hidden="1">{#N/A,#N/A,TRUE,"Y생산";#N/A,#N/A,TRUE,"Y판매";#N/A,#N/A,TRUE,"Y총물량";#N/A,#N/A,TRUE,"Y능력";#N/A,#N/A,TRUE,"YKD"}</definedName>
    <definedName name="금월" localSheetId="4" hidden="1">{#N/A,#N/A,TRUE,"Y생산";#N/A,#N/A,TRUE,"Y판매";#N/A,#N/A,TRUE,"Y총물량";#N/A,#N/A,TRUE,"Y능력";#N/A,#N/A,TRUE,"YKD"}</definedName>
    <definedName name="금월" localSheetId="6" hidden="1">{#N/A,#N/A,TRUE,"Y생산";#N/A,#N/A,TRUE,"Y판매";#N/A,#N/A,TRUE,"Y총물량";#N/A,#N/A,TRUE,"Y능력";#N/A,#N/A,TRUE,"YKD"}</definedName>
    <definedName name="금월" localSheetId="9" hidden="1">{#N/A,#N/A,TRUE,"Y생산";#N/A,#N/A,TRUE,"Y판매";#N/A,#N/A,TRUE,"Y총물량";#N/A,#N/A,TRUE,"Y능력";#N/A,#N/A,TRUE,"YKD"}</definedName>
    <definedName name="금월" localSheetId="5" hidden="1">{#N/A,#N/A,TRUE,"Y생산";#N/A,#N/A,TRUE,"Y판매";#N/A,#N/A,TRUE,"Y총물량";#N/A,#N/A,TRUE,"Y능력";#N/A,#N/A,TRUE,"YKD"}</definedName>
    <definedName name="금월" localSheetId="8" hidden="1">{#N/A,#N/A,TRUE,"Y생산";#N/A,#N/A,TRUE,"Y판매";#N/A,#N/A,TRUE,"Y총물량";#N/A,#N/A,TRUE,"Y능력";#N/A,#N/A,TRUE,"YKD"}</definedName>
    <definedName name="금월" localSheetId="3"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 localSheetId="13" hidden="1">{#N/A,#N/A,FALSE,"단축1";#N/A,#N/A,FALSE,"단축2";#N/A,#N/A,FALSE,"단축3";#N/A,#N/A,FALSE,"장축";#N/A,#N/A,FALSE,"4WD"}</definedName>
    <definedName name="금형" localSheetId="10" hidden="1">{#N/A,#N/A,FALSE,"단축1";#N/A,#N/A,FALSE,"단축2";#N/A,#N/A,FALSE,"단축3";#N/A,#N/A,FALSE,"장축";#N/A,#N/A,FALSE,"4WD"}</definedName>
    <definedName name="금형" localSheetId="12" hidden="1">{#N/A,#N/A,FALSE,"단축1";#N/A,#N/A,FALSE,"단축2";#N/A,#N/A,FALSE,"단축3";#N/A,#N/A,FALSE,"장축";#N/A,#N/A,FALSE,"4WD"}</definedName>
    <definedName name="금형" localSheetId="15" hidden="1">{#N/A,#N/A,FALSE,"단축1";#N/A,#N/A,FALSE,"단축2";#N/A,#N/A,FALSE,"단축3";#N/A,#N/A,FALSE,"장축";#N/A,#N/A,FALSE,"4WD"}</definedName>
    <definedName name="금형" localSheetId="11" hidden="1">{#N/A,#N/A,FALSE,"단축1";#N/A,#N/A,FALSE,"단축2";#N/A,#N/A,FALSE,"단축3";#N/A,#N/A,FALSE,"장축";#N/A,#N/A,FALSE,"4WD"}</definedName>
    <definedName name="금형" localSheetId="14" hidden="1">{#N/A,#N/A,FALSE,"단축1";#N/A,#N/A,FALSE,"단축2";#N/A,#N/A,FALSE,"단축3";#N/A,#N/A,FALSE,"장축";#N/A,#N/A,FALSE,"4WD"}</definedName>
    <definedName name="금형" localSheetId="7" hidden="1">{#N/A,#N/A,FALSE,"단축1";#N/A,#N/A,FALSE,"단축2";#N/A,#N/A,FALSE,"단축3";#N/A,#N/A,FALSE,"장축";#N/A,#N/A,FALSE,"4WD"}</definedName>
    <definedName name="금형" localSheetId="4" hidden="1">{#N/A,#N/A,FALSE,"단축1";#N/A,#N/A,FALSE,"단축2";#N/A,#N/A,FALSE,"단축3";#N/A,#N/A,FALSE,"장축";#N/A,#N/A,FALSE,"4WD"}</definedName>
    <definedName name="금형" localSheetId="6" hidden="1">{#N/A,#N/A,FALSE,"단축1";#N/A,#N/A,FALSE,"단축2";#N/A,#N/A,FALSE,"단축3";#N/A,#N/A,FALSE,"장축";#N/A,#N/A,FALSE,"4WD"}</definedName>
    <definedName name="금형" localSheetId="9" hidden="1">{#N/A,#N/A,FALSE,"단축1";#N/A,#N/A,FALSE,"단축2";#N/A,#N/A,FALSE,"단축3";#N/A,#N/A,FALSE,"장축";#N/A,#N/A,FALSE,"4WD"}</definedName>
    <definedName name="금형" localSheetId="5" hidden="1">{#N/A,#N/A,FALSE,"단축1";#N/A,#N/A,FALSE,"단축2";#N/A,#N/A,FALSE,"단축3";#N/A,#N/A,FALSE,"장축";#N/A,#N/A,FALSE,"4WD"}</definedName>
    <definedName name="금형" localSheetId="8" hidden="1">{#N/A,#N/A,FALSE,"단축1";#N/A,#N/A,FALSE,"단축2";#N/A,#N/A,FALSE,"단축3";#N/A,#N/A,FALSE,"장축";#N/A,#N/A,FALSE,"4WD"}</definedName>
    <definedName name="금형" localSheetId="3" hidden="1">{#N/A,#N/A,FALSE,"단축1";#N/A,#N/A,FALSE,"단축2";#N/A,#N/A,FALSE,"단축3";#N/A,#N/A,FALSE,"장축";#N/A,#N/A,FALSE,"4WD"}</definedName>
    <definedName name="금형" localSheetId="2" hidden="1">{#N/A,#N/A,FALSE,"단축1";#N/A,#N/A,FALSE,"단축2";#N/A,#N/A,FALSE,"단축3";#N/A,#N/A,FALSE,"장축";#N/A,#N/A,FALSE,"4WD"}</definedName>
    <definedName name="금형" localSheetId="1" hidden="1">{#N/A,#N/A,FALSE,"단축1";#N/A,#N/A,FALSE,"단축2";#N/A,#N/A,FALSE,"단축3";#N/A,#N/A,FALSE,"장축";#N/A,#N/A,FALSE,"4WD"}</definedName>
    <definedName name="금형" hidden="1">{#N/A,#N/A,FALSE,"단축1";#N/A,#N/A,FALSE,"단축2";#N/A,#N/A,FALSE,"단축3";#N/A,#N/A,FALSE,"장축";#N/A,#N/A,FALSE,"4WD"}</definedName>
    <definedName name="금형단가">89064</definedName>
    <definedName name="금형비">#REF!</definedName>
    <definedName name="금형상각">#N/A</definedName>
    <definedName name="금형상각기준" localSheetId="3">#REF!</definedName>
    <definedName name="금형상각기준" localSheetId="2">#REF!</definedName>
    <definedName name="금형상각기준">#REF!</definedName>
    <definedName name="금형상각표">#N/A</definedName>
    <definedName name="금형일정">#N/A</definedName>
    <definedName name="금형편성표" localSheetId="13" hidden="1">{#N/A,#N/A,FALSE,"단축1";#N/A,#N/A,FALSE,"단축2";#N/A,#N/A,FALSE,"단축3";#N/A,#N/A,FALSE,"장축";#N/A,#N/A,FALSE,"4WD"}</definedName>
    <definedName name="금형편성표" localSheetId="10" hidden="1">{#N/A,#N/A,FALSE,"단축1";#N/A,#N/A,FALSE,"단축2";#N/A,#N/A,FALSE,"단축3";#N/A,#N/A,FALSE,"장축";#N/A,#N/A,FALSE,"4WD"}</definedName>
    <definedName name="금형편성표" localSheetId="12" hidden="1">{#N/A,#N/A,FALSE,"단축1";#N/A,#N/A,FALSE,"단축2";#N/A,#N/A,FALSE,"단축3";#N/A,#N/A,FALSE,"장축";#N/A,#N/A,FALSE,"4WD"}</definedName>
    <definedName name="금형편성표" localSheetId="15" hidden="1">{#N/A,#N/A,FALSE,"단축1";#N/A,#N/A,FALSE,"단축2";#N/A,#N/A,FALSE,"단축3";#N/A,#N/A,FALSE,"장축";#N/A,#N/A,FALSE,"4WD"}</definedName>
    <definedName name="금형편성표" localSheetId="11" hidden="1">{#N/A,#N/A,FALSE,"단축1";#N/A,#N/A,FALSE,"단축2";#N/A,#N/A,FALSE,"단축3";#N/A,#N/A,FALSE,"장축";#N/A,#N/A,FALSE,"4WD"}</definedName>
    <definedName name="금형편성표" localSheetId="14" hidden="1">{#N/A,#N/A,FALSE,"단축1";#N/A,#N/A,FALSE,"단축2";#N/A,#N/A,FALSE,"단축3";#N/A,#N/A,FALSE,"장축";#N/A,#N/A,FALSE,"4WD"}</definedName>
    <definedName name="금형편성표" localSheetId="7" hidden="1">{#N/A,#N/A,FALSE,"단축1";#N/A,#N/A,FALSE,"단축2";#N/A,#N/A,FALSE,"단축3";#N/A,#N/A,FALSE,"장축";#N/A,#N/A,FALSE,"4WD"}</definedName>
    <definedName name="금형편성표" localSheetId="4" hidden="1">{#N/A,#N/A,FALSE,"단축1";#N/A,#N/A,FALSE,"단축2";#N/A,#N/A,FALSE,"단축3";#N/A,#N/A,FALSE,"장축";#N/A,#N/A,FALSE,"4WD"}</definedName>
    <definedName name="금형편성표" localSheetId="6" hidden="1">{#N/A,#N/A,FALSE,"단축1";#N/A,#N/A,FALSE,"단축2";#N/A,#N/A,FALSE,"단축3";#N/A,#N/A,FALSE,"장축";#N/A,#N/A,FALSE,"4WD"}</definedName>
    <definedName name="금형편성표" localSheetId="9" hidden="1">{#N/A,#N/A,FALSE,"단축1";#N/A,#N/A,FALSE,"단축2";#N/A,#N/A,FALSE,"단축3";#N/A,#N/A,FALSE,"장축";#N/A,#N/A,FALSE,"4WD"}</definedName>
    <definedName name="금형편성표" localSheetId="5" hidden="1">{#N/A,#N/A,FALSE,"단축1";#N/A,#N/A,FALSE,"단축2";#N/A,#N/A,FALSE,"단축3";#N/A,#N/A,FALSE,"장축";#N/A,#N/A,FALSE,"4WD"}</definedName>
    <definedName name="금형편성표" localSheetId="8" hidden="1">{#N/A,#N/A,FALSE,"단축1";#N/A,#N/A,FALSE,"단축2";#N/A,#N/A,FALSE,"단축3";#N/A,#N/A,FALSE,"장축";#N/A,#N/A,FALSE,"4WD"}</definedName>
    <definedName name="금형편성표" localSheetId="3" hidden="1">{#N/A,#N/A,FALSE,"단축1";#N/A,#N/A,FALSE,"단축2";#N/A,#N/A,FALSE,"단축3";#N/A,#N/A,FALSE,"장축";#N/A,#N/A,FALSE,"4WD"}</definedName>
    <definedName name="금형편성표" localSheetId="2" hidden="1">{#N/A,#N/A,FALSE,"단축1";#N/A,#N/A,FALSE,"단축2";#N/A,#N/A,FALSE,"단축3";#N/A,#N/A,FALSE,"장축";#N/A,#N/A,FALSE,"4WD"}</definedName>
    <definedName name="금형편성표" localSheetId="1" hidden="1">{#N/A,#N/A,FALSE,"단축1";#N/A,#N/A,FALSE,"단축2";#N/A,#N/A,FALSE,"단축3";#N/A,#N/A,FALSE,"장축";#N/A,#N/A,FALSE,"4WD"}</definedName>
    <definedName name="금형편성표" hidden="1">{#N/A,#N/A,FALSE,"단축1";#N/A,#N/A,FALSE,"단축2";#N/A,#N/A,FALSE,"단축3";#N/A,#N/A,FALSE,"장축";#N/A,#N/A,FALSE,"4WD"}</definedName>
    <definedName name="금호산업" localSheetId="13">BlankMacro1</definedName>
    <definedName name="금호산업" localSheetId="10">BlankMacro1</definedName>
    <definedName name="금호산업" localSheetId="12">BlankMacro1</definedName>
    <definedName name="금호산업" localSheetId="15">BlankMacro1</definedName>
    <definedName name="금호산업" localSheetId="11">BlankMacro1</definedName>
    <definedName name="금호산업" localSheetId="14">BlankMacro1</definedName>
    <definedName name="금호산업" localSheetId="7">BlankMacro1</definedName>
    <definedName name="금호산업" localSheetId="4">BlankMacro1</definedName>
    <definedName name="금호산업" localSheetId="6">BlankMacro1</definedName>
    <definedName name="금호산업" localSheetId="9">BlankMacro1</definedName>
    <definedName name="금호산업" localSheetId="5">BlankMacro1</definedName>
    <definedName name="금호산업" localSheetId="8">BlankMacro1</definedName>
    <definedName name="금호산업" localSheetId="0">BlankMacro1</definedName>
    <definedName name="금호산업" localSheetId="3">BlankMacro1</definedName>
    <definedName name="금호산업" localSheetId="2">BlankMacro1</definedName>
    <definedName name="금호산업" localSheetId="1">BlankMacro1</definedName>
    <definedName name="금호산업">BlankMacro1</definedName>
    <definedName name="기">#REF!</definedName>
    <definedName name="기계가공" localSheetId="1">#REF!</definedName>
    <definedName name="기계가공">#REF!</definedName>
    <definedName name="기계경비">#N/A</definedName>
    <definedName name="기계상각년수" localSheetId="3">#REF!</definedName>
    <definedName name="기계상각년수" localSheetId="2">#REF!</definedName>
    <definedName name="기계상각년수">#REF!</definedName>
    <definedName name="기관예산" localSheetId="13" hidden="1">{#N/A,#N/A,FALSE,"단축1";#N/A,#N/A,FALSE,"단축2";#N/A,#N/A,FALSE,"단축3";#N/A,#N/A,FALSE,"장축";#N/A,#N/A,FALSE,"4WD"}</definedName>
    <definedName name="기관예산" localSheetId="10" hidden="1">{#N/A,#N/A,FALSE,"단축1";#N/A,#N/A,FALSE,"단축2";#N/A,#N/A,FALSE,"단축3";#N/A,#N/A,FALSE,"장축";#N/A,#N/A,FALSE,"4WD"}</definedName>
    <definedName name="기관예산" localSheetId="12" hidden="1">{#N/A,#N/A,FALSE,"단축1";#N/A,#N/A,FALSE,"단축2";#N/A,#N/A,FALSE,"단축3";#N/A,#N/A,FALSE,"장축";#N/A,#N/A,FALSE,"4WD"}</definedName>
    <definedName name="기관예산" localSheetId="15" hidden="1">{#N/A,#N/A,FALSE,"단축1";#N/A,#N/A,FALSE,"단축2";#N/A,#N/A,FALSE,"단축3";#N/A,#N/A,FALSE,"장축";#N/A,#N/A,FALSE,"4WD"}</definedName>
    <definedName name="기관예산" localSheetId="11" hidden="1">{#N/A,#N/A,FALSE,"단축1";#N/A,#N/A,FALSE,"단축2";#N/A,#N/A,FALSE,"단축3";#N/A,#N/A,FALSE,"장축";#N/A,#N/A,FALSE,"4WD"}</definedName>
    <definedName name="기관예산" localSheetId="14" hidden="1">{#N/A,#N/A,FALSE,"단축1";#N/A,#N/A,FALSE,"단축2";#N/A,#N/A,FALSE,"단축3";#N/A,#N/A,FALSE,"장축";#N/A,#N/A,FALSE,"4WD"}</definedName>
    <definedName name="기관예산" localSheetId="7" hidden="1">{#N/A,#N/A,FALSE,"단축1";#N/A,#N/A,FALSE,"단축2";#N/A,#N/A,FALSE,"단축3";#N/A,#N/A,FALSE,"장축";#N/A,#N/A,FALSE,"4WD"}</definedName>
    <definedName name="기관예산" localSheetId="4" hidden="1">{#N/A,#N/A,FALSE,"단축1";#N/A,#N/A,FALSE,"단축2";#N/A,#N/A,FALSE,"단축3";#N/A,#N/A,FALSE,"장축";#N/A,#N/A,FALSE,"4WD"}</definedName>
    <definedName name="기관예산" localSheetId="6" hidden="1">{#N/A,#N/A,FALSE,"단축1";#N/A,#N/A,FALSE,"단축2";#N/A,#N/A,FALSE,"단축3";#N/A,#N/A,FALSE,"장축";#N/A,#N/A,FALSE,"4WD"}</definedName>
    <definedName name="기관예산" localSheetId="9" hidden="1">{#N/A,#N/A,FALSE,"단축1";#N/A,#N/A,FALSE,"단축2";#N/A,#N/A,FALSE,"단축3";#N/A,#N/A,FALSE,"장축";#N/A,#N/A,FALSE,"4WD"}</definedName>
    <definedName name="기관예산" localSheetId="5" hidden="1">{#N/A,#N/A,FALSE,"단축1";#N/A,#N/A,FALSE,"단축2";#N/A,#N/A,FALSE,"단축3";#N/A,#N/A,FALSE,"장축";#N/A,#N/A,FALSE,"4WD"}</definedName>
    <definedName name="기관예산" localSheetId="8" hidden="1">{#N/A,#N/A,FALSE,"단축1";#N/A,#N/A,FALSE,"단축2";#N/A,#N/A,FALSE,"단축3";#N/A,#N/A,FALSE,"장축";#N/A,#N/A,FALSE,"4WD"}</definedName>
    <definedName name="기관예산" localSheetId="3" hidden="1">{#N/A,#N/A,FALSE,"단축1";#N/A,#N/A,FALSE,"단축2";#N/A,#N/A,FALSE,"단축3";#N/A,#N/A,FALSE,"장축";#N/A,#N/A,FALSE,"4WD"}</definedName>
    <definedName name="기관예산" localSheetId="2" hidden="1">{#N/A,#N/A,FALSE,"단축1";#N/A,#N/A,FALSE,"단축2";#N/A,#N/A,FALSE,"단축3";#N/A,#N/A,FALSE,"장축";#N/A,#N/A,FALSE,"4WD"}</definedName>
    <definedName name="기관예산" localSheetId="1" hidden="1">{#N/A,#N/A,FALSE,"단축1";#N/A,#N/A,FALSE,"단축2";#N/A,#N/A,FALSE,"단축3";#N/A,#N/A,FALSE,"장축";#N/A,#N/A,FALSE,"4WD"}</definedName>
    <definedName name="기관예산" hidden="1">{#N/A,#N/A,FALSE,"단축1";#N/A,#N/A,FALSE,"단축2";#N/A,#N/A,FALSE,"단축3";#N/A,#N/A,FALSE,"장축";#N/A,#N/A,FALSE,"4WD"}</definedName>
    <definedName name="기기">#REF!</definedName>
    <definedName name="기능직" localSheetId="13">BlankMacro1</definedName>
    <definedName name="기능직" localSheetId="10">BlankMacro1</definedName>
    <definedName name="기능직" localSheetId="12">BlankMacro1</definedName>
    <definedName name="기능직" localSheetId="15">BlankMacro1</definedName>
    <definedName name="기능직" localSheetId="11">BlankMacro1</definedName>
    <definedName name="기능직" localSheetId="14">BlankMacro1</definedName>
    <definedName name="기능직" localSheetId="7">BlankMacro1</definedName>
    <definedName name="기능직" localSheetId="4">BlankMacro1</definedName>
    <definedName name="기능직" localSheetId="6">BlankMacro1</definedName>
    <definedName name="기능직" localSheetId="9">BlankMacro1</definedName>
    <definedName name="기능직" localSheetId="5">BlankMacro1</definedName>
    <definedName name="기능직" localSheetId="8">BlankMacro1</definedName>
    <definedName name="기능직" localSheetId="0">BlankMacro1</definedName>
    <definedName name="기능직" localSheetId="3">BlankMacro1</definedName>
    <definedName name="기능직" localSheetId="2">BlankMacro1</definedName>
    <definedName name="기능직" localSheetId="1">BlankMacro1</definedName>
    <definedName name="기능직">BlankMacro1</definedName>
    <definedName name="기록부">#N/A</definedName>
    <definedName name="기록읽기">"Rectangle 62"</definedName>
    <definedName name="기술사명단" localSheetId="13">{"'자격급추가지급자'!$A$1:$M$13"}</definedName>
    <definedName name="기술사명단" localSheetId="10">{"'자격급추가지급자'!$A$1:$M$13"}</definedName>
    <definedName name="기술사명단" localSheetId="12">{"'자격급추가지급자'!$A$1:$M$13"}</definedName>
    <definedName name="기술사명단" localSheetId="15">{"'자격급추가지급자'!$A$1:$M$13"}</definedName>
    <definedName name="기술사명단" localSheetId="11">{"'자격급추가지급자'!$A$1:$M$13"}</definedName>
    <definedName name="기술사명단" localSheetId="14">{"'자격급추가지급자'!$A$1:$M$13"}</definedName>
    <definedName name="기술사명단" localSheetId="7">{"'자격급추가지급자'!$A$1:$M$13"}</definedName>
    <definedName name="기술사명단" localSheetId="4">{"'자격급추가지급자'!$A$1:$M$13"}</definedName>
    <definedName name="기술사명단" localSheetId="6">{"'자격급추가지급자'!$A$1:$M$13"}</definedName>
    <definedName name="기술사명단" localSheetId="9">{"'자격급추가지급자'!$A$1:$M$13"}</definedName>
    <definedName name="기술사명단" localSheetId="5">{"'자격급추가지급자'!$A$1:$M$13"}</definedName>
    <definedName name="기술사명단" localSheetId="8">{"'자격급추가지급자'!$A$1:$M$13"}</definedName>
    <definedName name="기술사명단" localSheetId="3">{"'자격급추가지급자'!$A$1:$M$13"}</definedName>
    <definedName name="기술사명단" localSheetId="2">{"'자격급추가지급자'!$A$1:$M$13"}</definedName>
    <definedName name="기술사명단" localSheetId="1">{"'자격급추가지급자'!$A$1:$M$13"}</definedName>
    <definedName name="기술사명단">{"'자격급추가지급자'!$A$1:$M$13"}</definedName>
    <definedName name="기아" hidden="1">#REF!</definedName>
    <definedName name="기아단가">89064</definedName>
    <definedName name="기아매출" localSheetId="13" hidden="1">{#N/A,#N/A,FALSE,"ROW DATA"}</definedName>
    <definedName name="기아매출" localSheetId="10" hidden="1">{#N/A,#N/A,FALSE,"ROW DATA"}</definedName>
    <definedName name="기아매출" localSheetId="12" hidden="1">{#N/A,#N/A,FALSE,"ROW DATA"}</definedName>
    <definedName name="기아매출" localSheetId="15" hidden="1">{#N/A,#N/A,FALSE,"ROW DATA"}</definedName>
    <definedName name="기아매출" localSheetId="11" hidden="1">{#N/A,#N/A,FALSE,"ROW DATA"}</definedName>
    <definedName name="기아매출" localSheetId="14" hidden="1">{#N/A,#N/A,FALSE,"ROW DATA"}</definedName>
    <definedName name="기아매출" localSheetId="7" hidden="1">{#N/A,#N/A,FALSE,"ROW DATA"}</definedName>
    <definedName name="기아매출" localSheetId="4" hidden="1">{#N/A,#N/A,FALSE,"ROW DATA"}</definedName>
    <definedName name="기아매출" localSheetId="6" hidden="1">{#N/A,#N/A,FALSE,"ROW DATA"}</definedName>
    <definedName name="기아매출" localSheetId="9" hidden="1">{#N/A,#N/A,FALSE,"ROW DATA"}</definedName>
    <definedName name="기아매출" localSheetId="5" hidden="1">{#N/A,#N/A,FALSE,"ROW DATA"}</definedName>
    <definedName name="기아매출" localSheetId="8" hidden="1">{#N/A,#N/A,FALSE,"ROW DATA"}</definedName>
    <definedName name="기아매출" localSheetId="0" hidden="1">{#N/A,#N/A,FALSE,"ROW DATA"}</definedName>
    <definedName name="기아매출" localSheetId="3" hidden="1">{#N/A,#N/A,FALSE,"ROW DATA"}</definedName>
    <definedName name="기아매출" localSheetId="2" hidden="1">{#N/A,#N/A,FALSE,"ROW DATA"}</definedName>
    <definedName name="기아매출" localSheetId="1" hidden="1">{#N/A,#N/A,FALSE,"ROW DATA"}</definedName>
    <definedName name="기아매출" hidden="1">{#N/A,#N/A,FALSE,"ROW DATA"}</definedName>
    <definedName name="기안">#N/A</definedName>
    <definedName name="기안1">#N/A</definedName>
    <definedName name="기안2">#N/A</definedName>
    <definedName name="기안3">#REF!</definedName>
    <definedName name="기안33">#N/A</definedName>
    <definedName name="기안4" localSheetId="13">#REF!</definedName>
    <definedName name="기안4" localSheetId="10">#REF!</definedName>
    <definedName name="기안4" localSheetId="12">#REF!</definedName>
    <definedName name="기안4" localSheetId="15">#REF!</definedName>
    <definedName name="기안4" localSheetId="11">#REF!</definedName>
    <definedName name="기안4" localSheetId="14">#REF!</definedName>
    <definedName name="기안4" localSheetId="7">#REF!</definedName>
    <definedName name="기안4" localSheetId="4">#REF!</definedName>
    <definedName name="기안4" localSheetId="6">#REF!</definedName>
    <definedName name="기안4" localSheetId="9">#REF!</definedName>
    <definedName name="기안4" localSheetId="5">#REF!</definedName>
    <definedName name="기안4" localSheetId="8">#REF!</definedName>
    <definedName name="기안4" localSheetId="3">#REF!</definedName>
    <definedName name="기안4" localSheetId="2">#REF!</definedName>
    <definedName name="기안4">#REF!</definedName>
    <definedName name="기안갑" localSheetId="13">#REF!</definedName>
    <definedName name="기안갑" localSheetId="10">#REF!</definedName>
    <definedName name="기안갑" localSheetId="12">#REF!</definedName>
    <definedName name="기안갑" localSheetId="15">#REF!</definedName>
    <definedName name="기안갑" localSheetId="11">#REF!</definedName>
    <definedName name="기안갑" localSheetId="14">#REF!</definedName>
    <definedName name="기안갑" localSheetId="7">#REF!</definedName>
    <definedName name="기안갑" localSheetId="4">#REF!</definedName>
    <definedName name="기안갑" localSheetId="6">#REF!</definedName>
    <definedName name="기안갑" localSheetId="9">#REF!</definedName>
    <definedName name="기안갑" localSheetId="5">#REF!</definedName>
    <definedName name="기안갑" localSheetId="8">#REF!</definedName>
    <definedName name="기안갑" localSheetId="3">#REF!</definedName>
    <definedName name="기안갑" localSheetId="2">#REF!</definedName>
    <definedName name="기안갑">#REF!</definedName>
    <definedName name="기안갑1">#N/A</definedName>
    <definedName name="기안갑마">#N/A</definedName>
    <definedName name="기안서">#N/A</definedName>
    <definedName name="기안안">#N/A</definedName>
    <definedName name="기안용지" localSheetId="3">#REF!</definedName>
    <definedName name="기안용지" localSheetId="2">#REF!</definedName>
    <definedName name="기안용지">#REF!</definedName>
    <definedName name="기안을">#REF!</definedName>
    <definedName name="기안을1">#N/A</definedName>
    <definedName name="기안을지">#N/A</definedName>
    <definedName name="기안지3" localSheetId="13">BlankMacro1</definedName>
    <definedName name="기안지3" localSheetId="10">BlankMacro1</definedName>
    <definedName name="기안지3" localSheetId="12">BlankMacro1</definedName>
    <definedName name="기안지3" localSheetId="15">BlankMacro1</definedName>
    <definedName name="기안지3" localSheetId="11">BlankMacro1</definedName>
    <definedName name="기안지3" localSheetId="14">BlankMacro1</definedName>
    <definedName name="기안지3" localSheetId="7">BlankMacro1</definedName>
    <definedName name="기안지3" localSheetId="4">BlankMacro1</definedName>
    <definedName name="기안지3" localSheetId="6">BlankMacro1</definedName>
    <definedName name="기안지3" localSheetId="9">BlankMacro1</definedName>
    <definedName name="기안지3" localSheetId="5">BlankMacro1</definedName>
    <definedName name="기안지3" localSheetId="8">BlankMacro1</definedName>
    <definedName name="기안지3" localSheetId="0">BlankMacro1</definedName>
    <definedName name="기안지3" localSheetId="3">BlankMacro1</definedName>
    <definedName name="기안지3" localSheetId="2">BlankMacro1</definedName>
    <definedName name="기안지3" localSheetId="1">BlankMacro1</definedName>
    <definedName name="기안지3">BlankMacro1</definedName>
    <definedName name="기안지4" localSheetId="13">BlankMacro1</definedName>
    <definedName name="기안지4" localSheetId="10">BlankMacro1</definedName>
    <definedName name="기안지4" localSheetId="12">BlankMacro1</definedName>
    <definedName name="기안지4" localSheetId="15">BlankMacro1</definedName>
    <definedName name="기안지4" localSheetId="11">BlankMacro1</definedName>
    <definedName name="기안지4" localSheetId="14">BlankMacro1</definedName>
    <definedName name="기안지4" localSheetId="7">BlankMacro1</definedName>
    <definedName name="기안지4" localSheetId="4">BlankMacro1</definedName>
    <definedName name="기안지4" localSheetId="6">BlankMacro1</definedName>
    <definedName name="기안지4" localSheetId="9">BlankMacro1</definedName>
    <definedName name="기안지4" localSheetId="5">BlankMacro1</definedName>
    <definedName name="기안지4" localSheetId="8">BlankMacro1</definedName>
    <definedName name="기안지4" localSheetId="0">BlankMacro1</definedName>
    <definedName name="기안지4" localSheetId="3">BlankMacro1</definedName>
    <definedName name="기안지4" localSheetId="2">BlankMacro1</definedName>
    <definedName name="기안지4" localSheetId="1">BlankMacro1</definedName>
    <definedName name="기안지4">BlankMacro1</definedName>
    <definedName name="기안지5" localSheetId="13">BlankMacro1</definedName>
    <definedName name="기안지5" localSheetId="10">BlankMacro1</definedName>
    <definedName name="기안지5" localSheetId="12">BlankMacro1</definedName>
    <definedName name="기안지5" localSheetId="15">BlankMacro1</definedName>
    <definedName name="기안지5" localSheetId="11">BlankMacro1</definedName>
    <definedName name="기안지5" localSheetId="14">BlankMacro1</definedName>
    <definedName name="기안지5" localSheetId="7">BlankMacro1</definedName>
    <definedName name="기안지5" localSheetId="4">BlankMacro1</definedName>
    <definedName name="기안지5" localSheetId="6">BlankMacro1</definedName>
    <definedName name="기안지5" localSheetId="9">BlankMacro1</definedName>
    <definedName name="기안지5" localSheetId="5">BlankMacro1</definedName>
    <definedName name="기안지5" localSheetId="8">BlankMacro1</definedName>
    <definedName name="기안지5" localSheetId="0">BlankMacro1</definedName>
    <definedName name="기안지5" localSheetId="3">BlankMacro1</definedName>
    <definedName name="기안지5" localSheetId="2">BlankMacro1</definedName>
    <definedName name="기안지5" localSheetId="1">BlankMacro1</definedName>
    <definedName name="기안지5">BlankMacro1</definedName>
    <definedName name="기존차문제9808">#N/A</definedName>
    <definedName name="기존차문제점">#N/A</definedName>
    <definedName name="기종">#REF!</definedName>
    <definedName name="기준"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월">#N/A</definedName>
    <definedName name="기타">#REF!</definedName>
    <definedName name="기타1">#N/A</definedName>
    <definedName name="기ㅖ가공" localSheetId="3">#REF!</definedName>
    <definedName name="기ㅖ가공" localSheetId="2">#REF!</definedName>
    <definedName name="기ㅖ가공">#REF!</definedName>
    <definedName name="길이">#REF!</definedName>
    <definedName name="김" localSheetId="13" hidden="1">#REF!</definedName>
    <definedName name="김" localSheetId="10" hidden="1">#REF!</definedName>
    <definedName name="김" localSheetId="12" hidden="1">#REF!</definedName>
    <definedName name="김" localSheetId="15" hidden="1">#REF!</definedName>
    <definedName name="김" localSheetId="11" hidden="1">#REF!</definedName>
    <definedName name="김" localSheetId="14" hidden="1">#REF!</definedName>
    <definedName name="김" localSheetId="7" hidden="1">#REF!</definedName>
    <definedName name="김" localSheetId="4" hidden="1">#REF!</definedName>
    <definedName name="김" localSheetId="6" hidden="1">#REF!</definedName>
    <definedName name="김" localSheetId="9" hidden="1">#REF!</definedName>
    <definedName name="김" localSheetId="5" hidden="1">#REF!</definedName>
    <definedName name="김" localSheetId="8" hidden="1">#REF!</definedName>
    <definedName name="김" localSheetId="3" hidden="1">#REF!</definedName>
    <definedName name="김" localSheetId="2" hidden="1">#REF!</definedName>
    <definedName name="김" hidden="1">#REF!</definedName>
    <definedName name="김1" localSheetId="13">BlankMacro1</definedName>
    <definedName name="김1" localSheetId="10">BlankMacro1</definedName>
    <definedName name="김1" localSheetId="12">BlankMacro1</definedName>
    <definedName name="김1" localSheetId="15">BlankMacro1</definedName>
    <definedName name="김1" localSheetId="11">BlankMacro1</definedName>
    <definedName name="김1" localSheetId="14">BlankMacro1</definedName>
    <definedName name="김1" localSheetId="7">BlankMacro1</definedName>
    <definedName name="김1" localSheetId="4">BlankMacro1</definedName>
    <definedName name="김1" localSheetId="6">BlankMacro1</definedName>
    <definedName name="김1" localSheetId="9">BlankMacro1</definedName>
    <definedName name="김1" localSheetId="5">BlankMacro1</definedName>
    <definedName name="김1" localSheetId="8">BlankMacro1</definedName>
    <definedName name="김1" localSheetId="0">BlankMacro1</definedName>
    <definedName name="김1" localSheetId="3">BlankMacro1</definedName>
    <definedName name="김1" localSheetId="2">BlankMacro1</definedName>
    <definedName name="김1" localSheetId="1">BlankMacro1</definedName>
    <definedName name="김1">BlankMacro1</definedName>
    <definedName name="김경원">#N/A</definedName>
    <definedName name="김경원표">#N/A</definedName>
    <definedName name="김삿갓">#N/A</definedName>
    <definedName name="김세일">#N/A</definedName>
    <definedName name="김영준">#REF!</definedName>
    <definedName name="김영호">#N/A</definedName>
    <definedName name="김원식" localSheetId="13">BlankMacro1</definedName>
    <definedName name="김원식" localSheetId="10">BlankMacro1</definedName>
    <definedName name="김원식" localSheetId="12">BlankMacro1</definedName>
    <definedName name="김원식" localSheetId="15">BlankMacro1</definedName>
    <definedName name="김원식" localSheetId="11">BlankMacro1</definedName>
    <definedName name="김원식" localSheetId="14">BlankMacro1</definedName>
    <definedName name="김원식" localSheetId="7">BlankMacro1</definedName>
    <definedName name="김원식" localSheetId="4">BlankMacro1</definedName>
    <definedName name="김원식" localSheetId="6">BlankMacro1</definedName>
    <definedName name="김원식" localSheetId="9">BlankMacro1</definedName>
    <definedName name="김원식" localSheetId="5">BlankMacro1</definedName>
    <definedName name="김원식" localSheetId="8">BlankMacro1</definedName>
    <definedName name="김원식" localSheetId="0">BlankMacro1</definedName>
    <definedName name="김원식" localSheetId="3">BlankMacro1</definedName>
    <definedName name="김원식" localSheetId="2">BlankMacro1</definedName>
    <definedName name="김원식" localSheetId="1">BlankMacro1</definedName>
    <definedName name="김원식">BlankMacro1</definedName>
    <definedName name="김일">#N/A</definedName>
    <definedName name="김종경" localSheetId="13" hidden="1">{#N/A,#N/A,FALSE,"단축1";#N/A,#N/A,FALSE,"단축2";#N/A,#N/A,FALSE,"단축3";#N/A,#N/A,FALSE,"장축";#N/A,#N/A,FALSE,"4WD"}</definedName>
    <definedName name="김종경" localSheetId="10" hidden="1">{#N/A,#N/A,FALSE,"단축1";#N/A,#N/A,FALSE,"단축2";#N/A,#N/A,FALSE,"단축3";#N/A,#N/A,FALSE,"장축";#N/A,#N/A,FALSE,"4WD"}</definedName>
    <definedName name="김종경" localSheetId="12" hidden="1">{#N/A,#N/A,FALSE,"단축1";#N/A,#N/A,FALSE,"단축2";#N/A,#N/A,FALSE,"단축3";#N/A,#N/A,FALSE,"장축";#N/A,#N/A,FALSE,"4WD"}</definedName>
    <definedName name="김종경" localSheetId="15" hidden="1">{#N/A,#N/A,FALSE,"단축1";#N/A,#N/A,FALSE,"단축2";#N/A,#N/A,FALSE,"단축3";#N/A,#N/A,FALSE,"장축";#N/A,#N/A,FALSE,"4WD"}</definedName>
    <definedName name="김종경" localSheetId="11" hidden="1">{#N/A,#N/A,FALSE,"단축1";#N/A,#N/A,FALSE,"단축2";#N/A,#N/A,FALSE,"단축3";#N/A,#N/A,FALSE,"장축";#N/A,#N/A,FALSE,"4WD"}</definedName>
    <definedName name="김종경" localSheetId="14" hidden="1">{#N/A,#N/A,FALSE,"단축1";#N/A,#N/A,FALSE,"단축2";#N/A,#N/A,FALSE,"단축3";#N/A,#N/A,FALSE,"장축";#N/A,#N/A,FALSE,"4WD"}</definedName>
    <definedName name="김종경" localSheetId="7" hidden="1">{#N/A,#N/A,FALSE,"단축1";#N/A,#N/A,FALSE,"단축2";#N/A,#N/A,FALSE,"단축3";#N/A,#N/A,FALSE,"장축";#N/A,#N/A,FALSE,"4WD"}</definedName>
    <definedName name="김종경" localSheetId="4" hidden="1">{#N/A,#N/A,FALSE,"단축1";#N/A,#N/A,FALSE,"단축2";#N/A,#N/A,FALSE,"단축3";#N/A,#N/A,FALSE,"장축";#N/A,#N/A,FALSE,"4WD"}</definedName>
    <definedName name="김종경" localSheetId="6" hidden="1">{#N/A,#N/A,FALSE,"단축1";#N/A,#N/A,FALSE,"단축2";#N/A,#N/A,FALSE,"단축3";#N/A,#N/A,FALSE,"장축";#N/A,#N/A,FALSE,"4WD"}</definedName>
    <definedName name="김종경" localSheetId="9" hidden="1">{#N/A,#N/A,FALSE,"단축1";#N/A,#N/A,FALSE,"단축2";#N/A,#N/A,FALSE,"단축3";#N/A,#N/A,FALSE,"장축";#N/A,#N/A,FALSE,"4WD"}</definedName>
    <definedName name="김종경" localSheetId="5" hidden="1">{#N/A,#N/A,FALSE,"단축1";#N/A,#N/A,FALSE,"단축2";#N/A,#N/A,FALSE,"단축3";#N/A,#N/A,FALSE,"장축";#N/A,#N/A,FALSE,"4WD"}</definedName>
    <definedName name="김종경" localSheetId="8" hidden="1">{#N/A,#N/A,FALSE,"단축1";#N/A,#N/A,FALSE,"단축2";#N/A,#N/A,FALSE,"단축3";#N/A,#N/A,FALSE,"장축";#N/A,#N/A,FALSE,"4WD"}</definedName>
    <definedName name="김종경" localSheetId="3" hidden="1">{#N/A,#N/A,FALSE,"단축1";#N/A,#N/A,FALSE,"단축2";#N/A,#N/A,FALSE,"단축3";#N/A,#N/A,FALSE,"장축";#N/A,#N/A,FALSE,"4WD"}</definedName>
    <definedName name="김종경" localSheetId="2" hidden="1">{#N/A,#N/A,FALSE,"단축1";#N/A,#N/A,FALSE,"단축2";#N/A,#N/A,FALSE,"단축3";#N/A,#N/A,FALSE,"장축";#N/A,#N/A,FALSE,"4WD"}</definedName>
    <definedName name="김종경" localSheetId="1" hidden="1">{#N/A,#N/A,FALSE,"단축1";#N/A,#N/A,FALSE,"단축2";#N/A,#N/A,FALSE,"단축3";#N/A,#N/A,FALSE,"장축";#N/A,#N/A,FALSE,"4WD"}</definedName>
    <definedName name="김종경" hidden="1">{#N/A,#N/A,FALSE,"단축1";#N/A,#N/A,FALSE,"단축2";#N/A,#N/A,FALSE,"단축3";#N/A,#N/A,FALSE,"장축";#N/A,#N/A,FALSE,"4WD"}</definedName>
    <definedName name="ㄳ">#N/A</definedName>
    <definedName name="ㄳㄷ">#N/A</definedName>
    <definedName name="ㄳㄷㄳ" localSheetId="13" hidden="1">{#N/A,#N/A,FALSE,"단축1";#N/A,#N/A,FALSE,"단축2";#N/A,#N/A,FALSE,"단축3";#N/A,#N/A,FALSE,"장축";#N/A,#N/A,FALSE,"4WD"}</definedName>
    <definedName name="ㄳㄷㄳ" localSheetId="10" hidden="1">{#N/A,#N/A,FALSE,"단축1";#N/A,#N/A,FALSE,"단축2";#N/A,#N/A,FALSE,"단축3";#N/A,#N/A,FALSE,"장축";#N/A,#N/A,FALSE,"4WD"}</definedName>
    <definedName name="ㄳㄷㄳ" localSheetId="12" hidden="1">{#N/A,#N/A,FALSE,"단축1";#N/A,#N/A,FALSE,"단축2";#N/A,#N/A,FALSE,"단축3";#N/A,#N/A,FALSE,"장축";#N/A,#N/A,FALSE,"4WD"}</definedName>
    <definedName name="ㄳㄷㄳ" localSheetId="15" hidden="1">{#N/A,#N/A,FALSE,"단축1";#N/A,#N/A,FALSE,"단축2";#N/A,#N/A,FALSE,"단축3";#N/A,#N/A,FALSE,"장축";#N/A,#N/A,FALSE,"4WD"}</definedName>
    <definedName name="ㄳㄷㄳ" localSheetId="11" hidden="1">{#N/A,#N/A,FALSE,"단축1";#N/A,#N/A,FALSE,"단축2";#N/A,#N/A,FALSE,"단축3";#N/A,#N/A,FALSE,"장축";#N/A,#N/A,FALSE,"4WD"}</definedName>
    <definedName name="ㄳㄷㄳ" localSheetId="14" hidden="1">{#N/A,#N/A,FALSE,"단축1";#N/A,#N/A,FALSE,"단축2";#N/A,#N/A,FALSE,"단축3";#N/A,#N/A,FALSE,"장축";#N/A,#N/A,FALSE,"4WD"}</definedName>
    <definedName name="ㄳㄷㄳ" localSheetId="7" hidden="1">{#N/A,#N/A,FALSE,"단축1";#N/A,#N/A,FALSE,"단축2";#N/A,#N/A,FALSE,"단축3";#N/A,#N/A,FALSE,"장축";#N/A,#N/A,FALSE,"4WD"}</definedName>
    <definedName name="ㄳㄷㄳ" localSheetId="4" hidden="1">{#N/A,#N/A,FALSE,"단축1";#N/A,#N/A,FALSE,"단축2";#N/A,#N/A,FALSE,"단축3";#N/A,#N/A,FALSE,"장축";#N/A,#N/A,FALSE,"4WD"}</definedName>
    <definedName name="ㄳㄷㄳ" localSheetId="6" hidden="1">{#N/A,#N/A,FALSE,"단축1";#N/A,#N/A,FALSE,"단축2";#N/A,#N/A,FALSE,"단축3";#N/A,#N/A,FALSE,"장축";#N/A,#N/A,FALSE,"4WD"}</definedName>
    <definedName name="ㄳㄷㄳ" localSheetId="9" hidden="1">{#N/A,#N/A,FALSE,"단축1";#N/A,#N/A,FALSE,"단축2";#N/A,#N/A,FALSE,"단축3";#N/A,#N/A,FALSE,"장축";#N/A,#N/A,FALSE,"4WD"}</definedName>
    <definedName name="ㄳㄷㄳ" localSheetId="5" hidden="1">{#N/A,#N/A,FALSE,"단축1";#N/A,#N/A,FALSE,"단축2";#N/A,#N/A,FALSE,"단축3";#N/A,#N/A,FALSE,"장축";#N/A,#N/A,FALSE,"4WD"}</definedName>
    <definedName name="ㄳㄷㄳ" localSheetId="8" hidden="1">{#N/A,#N/A,FALSE,"단축1";#N/A,#N/A,FALSE,"단축2";#N/A,#N/A,FALSE,"단축3";#N/A,#N/A,FALSE,"장축";#N/A,#N/A,FALSE,"4WD"}</definedName>
    <definedName name="ㄳㄷㄳ" localSheetId="3" hidden="1">{#N/A,#N/A,FALSE,"단축1";#N/A,#N/A,FALSE,"단축2";#N/A,#N/A,FALSE,"단축3";#N/A,#N/A,FALSE,"장축";#N/A,#N/A,FALSE,"4WD"}</definedName>
    <definedName name="ㄳㄷㄳ" localSheetId="2" hidden="1">{#N/A,#N/A,FALSE,"단축1";#N/A,#N/A,FALSE,"단축2";#N/A,#N/A,FALSE,"단축3";#N/A,#N/A,FALSE,"장축";#N/A,#N/A,FALSE,"4WD"}</definedName>
    <definedName name="ㄳㄷㄳ" localSheetId="1" hidden="1">{#N/A,#N/A,FALSE,"단축1";#N/A,#N/A,FALSE,"단축2";#N/A,#N/A,FALSE,"단축3";#N/A,#N/A,FALSE,"장축";#N/A,#N/A,FALSE,"4WD"}</definedName>
    <definedName name="ㄳㄷㄳ" hidden="1">{#N/A,#N/A,FALSE,"단축1";#N/A,#N/A,FALSE,"단축2";#N/A,#N/A,FALSE,"단축3";#N/A,#N/A,FALSE,"장축";#N/A,#N/A,FALSE,"4WD"}</definedName>
    <definedName name="ㄴ">#N/A</definedName>
    <definedName name="ㄴㄴ"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 localSheetId="13">{"구분",0,"Auto","Auto","";"발의부서",0,"Auto","Auto",""}</definedName>
    <definedName name="ㄴㄴㄴ" localSheetId="10">{"구분",0,"Auto","Auto","";"발의부서",0,"Auto","Auto",""}</definedName>
    <definedName name="ㄴㄴㄴ" localSheetId="12">{"구분",0,"Auto","Auto","";"발의부서",0,"Auto","Auto",""}</definedName>
    <definedName name="ㄴㄴㄴ" localSheetId="15">{"구분",0,"Auto","Auto","";"발의부서",0,"Auto","Auto",""}</definedName>
    <definedName name="ㄴㄴㄴ" localSheetId="11">{"구분",0,"Auto","Auto","";"발의부서",0,"Auto","Auto",""}</definedName>
    <definedName name="ㄴㄴㄴ" localSheetId="14">{"구분",0,"Auto","Auto","";"발의부서",0,"Auto","Auto",""}</definedName>
    <definedName name="ㄴㄴㄴ" localSheetId="7">{"구분",0,"Auto","Auto","";"발의부서",0,"Auto","Auto",""}</definedName>
    <definedName name="ㄴㄴㄴ" localSheetId="4">{"구분",0,"Auto","Auto","";"발의부서",0,"Auto","Auto",""}</definedName>
    <definedName name="ㄴㄴㄴ" localSheetId="6">{"구분",0,"Auto","Auto","";"발의부서",0,"Auto","Auto",""}</definedName>
    <definedName name="ㄴㄴㄴ" localSheetId="9">{"구분",0,"Auto","Auto","";"발의부서",0,"Auto","Auto",""}</definedName>
    <definedName name="ㄴㄴㄴ" localSheetId="5">{"구분",0,"Auto","Auto","";"발의부서",0,"Auto","Auto",""}</definedName>
    <definedName name="ㄴㄴㄴ" localSheetId="8">{"구분",0,"Auto","Auto","";"발의부서",0,"Auto","Auto",""}</definedName>
    <definedName name="ㄴㄴㄴ" localSheetId="3">{"구분",0,"Auto","Auto","";"발의부서",0,"Auto","Auto",""}</definedName>
    <definedName name="ㄴㄴㄴ" localSheetId="2">{"구분",0,"Auto","Auto","";"발의부서",0,"Auto","Auto",""}</definedName>
    <definedName name="ㄴㄴㄴ" localSheetId="1">{"구분",0,"Auto","Auto","";"발의부서",0,"Auto","Auto",""}</definedName>
    <definedName name="ㄴㄴㄴ">{"구분",0,"Auto","Auto","";"발의부서",0,"Auto","Auto",""}</definedName>
    <definedName name="ㄴㄴㅁ" hidden="1">#REF!</definedName>
    <definedName name="ㄴㄹ" localSheetId="13" hidden="1">{#N/A,#N/A,FALSE,"단축1";#N/A,#N/A,FALSE,"단축2";#N/A,#N/A,FALSE,"단축3";#N/A,#N/A,FALSE,"장축";#N/A,#N/A,FALSE,"4WD"}</definedName>
    <definedName name="ㄴㄹ" localSheetId="10" hidden="1">{#N/A,#N/A,FALSE,"단축1";#N/A,#N/A,FALSE,"단축2";#N/A,#N/A,FALSE,"단축3";#N/A,#N/A,FALSE,"장축";#N/A,#N/A,FALSE,"4WD"}</definedName>
    <definedName name="ㄴㄹ" localSheetId="12" hidden="1">{#N/A,#N/A,FALSE,"단축1";#N/A,#N/A,FALSE,"단축2";#N/A,#N/A,FALSE,"단축3";#N/A,#N/A,FALSE,"장축";#N/A,#N/A,FALSE,"4WD"}</definedName>
    <definedName name="ㄴㄹ" localSheetId="15" hidden="1">{#N/A,#N/A,FALSE,"단축1";#N/A,#N/A,FALSE,"단축2";#N/A,#N/A,FALSE,"단축3";#N/A,#N/A,FALSE,"장축";#N/A,#N/A,FALSE,"4WD"}</definedName>
    <definedName name="ㄴㄹ" localSheetId="11" hidden="1">{#N/A,#N/A,FALSE,"단축1";#N/A,#N/A,FALSE,"단축2";#N/A,#N/A,FALSE,"단축3";#N/A,#N/A,FALSE,"장축";#N/A,#N/A,FALSE,"4WD"}</definedName>
    <definedName name="ㄴㄹ" localSheetId="14" hidden="1">{#N/A,#N/A,FALSE,"단축1";#N/A,#N/A,FALSE,"단축2";#N/A,#N/A,FALSE,"단축3";#N/A,#N/A,FALSE,"장축";#N/A,#N/A,FALSE,"4WD"}</definedName>
    <definedName name="ㄴㄹ" localSheetId="7" hidden="1">{#N/A,#N/A,FALSE,"단축1";#N/A,#N/A,FALSE,"단축2";#N/A,#N/A,FALSE,"단축3";#N/A,#N/A,FALSE,"장축";#N/A,#N/A,FALSE,"4WD"}</definedName>
    <definedName name="ㄴㄹ" localSheetId="4" hidden="1">{#N/A,#N/A,FALSE,"단축1";#N/A,#N/A,FALSE,"단축2";#N/A,#N/A,FALSE,"단축3";#N/A,#N/A,FALSE,"장축";#N/A,#N/A,FALSE,"4WD"}</definedName>
    <definedName name="ㄴㄹ" localSheetId="6" hidden="1">{#N/A,#N/A,FALSE,"단축1";#N/A,#N/A,FALSE,"단축2";#N/A,#N/A,FALSE,"단축3";#N/A,#N/A,FALSE,"장축";#N/A,#N/A,FALSE,"4WD"}</definedName>
    <definedName name="ㄴㄹ" localSheetId="9" hidden="1">{#N/A,#N/A,FALSE,"단축1";#N/A,#N/A,FALSE,"단축2";#N/A,#N/A,FALSE,"단축3";#N/A,#N/A,FALSE,"장축";#N/A,#N/A,FALSE,"4WD"}</definedName>
    <definedName name="ㄴㄹ" localSheetId="5" hidden="1">{#N/A,#N/A,FALSE,"단축1";#N/A,#N/A,FALSE,"단축2";#N/A,#N/A,FALSE,"단축3";#N/A,#N/A,FALSE,"장축";#N/A,#N/A,FALSE,"4WD"}</definedName>
    <definedName name="ㄴㄹ" localSheetId="8" hidden="1">{#N/A,#N/A,FALSE,"단축1";#N/A,#N/A,FALSE,"단축2";#N/A,#N/A,FALSE,"단축3";#N/A,#N/A,FALSE,"장축";#N/A,#N/A,FALSE,"4WD"}</definedName>
    <definedName name="ㄴㄹ" localSheetId="3" hidden="1">{#N/A,#N/A,FALSE,"단축1";#N/A,#N/A,FALSE,"단축2";#N/A,#N/A,FALSE,"단축3";#N/A,#N/A,FALSE,"장축";#N/A,#N/A,FALSE,"4WD"}</definedName>
    <definedName name="ㄴㄹ" localSheetId="2" hidden="1">{#N/A,#N/A,FALSE,"단축1";#N/A,#N/A,FALSE,"단축2";#N/A,#N/A,FALSE,"단축3";#N/A,#N/A,FALSE,"장축";#N/A,#N/A,FALSE,"4WD"}</definedName>
    <definedName name="ㄴㄹ" localSheetId="1" hidden="1">{#N/A,#N/A,FALSE,"단축1";#N/A,#N/A,FALSE,"단축2";#N/A,#N/A,FALSE,"단축3";#N/A,#N/A,FALSE,"장축";#N/A,#N/A,FALSE,"4WD"}</definedName>
    <definedName name="ㄴㄹ" hidden="1">{#N/A,#N/A,FALSE,"단축1";#N/A,#N/A,FALSE,"단축2";#N/A,#N/A,FALSE,"단축3";#N/A,#N/A,FALSE,"장축";#N/A,#N/A,FALSE,"4WD"}</definedName>
    <definedName name="ㄴㄹㄹ" localSheetId="1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1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1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15"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1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14"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7"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4"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6"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9"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5"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8"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ㄹ" localSheetId="13" hidden="1">{#N/A,#N/A,FALSE,"ROW DATA"}</definedName>
    <definedName name="ㄴㄹㅇㄹ" localSheetId="10" hidden="1">{#N/A,#N/A,FALSE,"ROW DATA"}</definedName>
    <definedName name="ㄴㄹㅇㄹ" localSheetId="12" hidden="1">{#N/A,#N/A,FALSE,"ROW DATA"}</definedName>
    <definedName name="ㄴㄹㅇㄹ" localSheetId="15" hidden="1">{#N/A,#N/A,FALSE,"ROW DATA"}</definedName>
    <definedName name="ㄴㄹㅇㄹ" localSheetId="11" hidden="1">{#N/A,#N/A,FALSE,"ROW DATA"}</definedName>
    <definedName name="ㄴㄹㅇㄹ" localSheetId="14" hidden="1">{#N/A,#N/A,FALSE,"ROW DATA"}</definedName>
    <definedName name="ㄴㄹㅇㄹ" localSheetId="7" hidden="1">{#N/A,#N/A,FALSE,"ROW DATA"}</definedName>
    <definedName name="ㄴㄹㅇㄹ" localSheetId="4" hidden="1">{#N/A,#N/A,FALSE,"ROW DATA"}</definedName>
    <definedName name="ㄴㄹㅇㄹ" localSheetId="6" hidden="1">{#N/A,#N/A,FALSE,"ROW DATA"}</definedName>
    <definedName name="ㄴㄹㅇㄹ" localSheetId="9" hidden="1">{#N/A,#N/A,FALSE,"ROW DATA"}</definedName>
    <definedName name="ㄴㄹㅇㄹ" localSheetId="5" hidden="1">{#N/A,#N/A,FALSE,"ROW DATA"}</definedName>
    <definedName name="ㄴㄹㅇㄹ" localSheetId="8" hidden="1">{#N/A,#N/A,FALSE,"ROW DATA"}</definedName>
    <definedName name="ㄴㄹㅇㄹ" localSheetId="0" hidden="1">{#N/A,#N/A,FALSE,"ROW DATA"}</definedName>
    <definedName name="ㄴㄹㅇㄹ" localSheetId="3" hidden="1">{#N/A,#N/A,FALSE,"ROW DATA"}</definedName>
    <definedName name="ㄴㄹㅇㄹ" localSheetId="2" hidden="1">{#N/A,#N/A,FALSE,"ROW DATA"}</definedName>
    <definedName name="ㄴㄹㅇㄹ" localSheetId="1" hidden="1">{#N/A,#N/A,FALSE,"ROW DATA"}</definedName>
    <definedName name="ㄴㄹㅇㄹ" hidden="1">{#N/A,#N/A,FALSE,"ROW DATA"}</definedName>
    <definedName name="ㄴㄻㄴ" localSheetId="13" hidden="1">{#N/A,#N/A,FALSE,"AG";#N/A,#N/A,FALSE,"GB-I";#N/A,#N/A,FALSE,"GB--SR_K";#N/A,#N/A,FALSE,"GB-SR_B";#N/A,#N/A,FALSE,"GB-KS";#N/A,#N/A,FALSE,"Kammerer";#N/A,#N/A,FALSE,"Kienzle"}</definedName>
    <definedName name="ㄴㄻㄴ" localSheetId="10" hidden="1">{#N/A,#N/A,FALSE,"AG";#N/A,#N/A,FALSE,"GB-I";#N/A,#N/A,FALSE,"GB--SR_K";#N/A,#N/A,FALSE,"GB-SR_B";#N/A,#N/A,FALSE,"GB-KS";#N/A,#N/A,FALSE,"Kammerer";#N/A,#N/A,FALSE,"Kienzle"}</definedName>
    <definedName name="ㄴㄻㄴ" localSheetId="12" hidden="1">{#N/A,#N/A,FALSE,"AG";#N/A,#N/A,FALSE,"GB-I";#N/A,#N/A,FALSE,"GB--SR_K";#N/A,#N/A,FALSE,"GB-SR_B";#N/A,#N/A,FALSE,"GB-KS";#N/A,#N/A,FALSE,"Kammerer";#N/A,#N/A,FALSE,"Kienzle"}</definedName>
    <definedName name="ㄴㄻㄴ" localSheetId="15" hidden="1">{#N/A,#N/A,FALSE,"AG";#N/A,#N/A,FALSE,"GB-I";#N/A,#N/A,FALSE,"GB--SR_K";#N/A,#N/A,FALSE,"GB-SR_B";#N/A,#N/A,FALSE,"GB-KS";#N/A,#N/A,FALSE,"Kammerer";#N/A,#N/A,FALSE,"Kienzle"}</definedName>
    <definedName name="ㄴㄻㄴ" localSheetId="11" hidden="1">{#N/A,#N/A,FALSE,"AG";#N/A,#N/A,FALSE,"GB-I";#N/A,#N/A,FALSE,"GB--SR_K";#N/A,#N/A,FALSE,"GB-SR_B";#N/A,#N/A,FALSE,"GB-KS";#N/A,#N/A,FALSE,"Kammerer";#N/A,#N/A,FALSE,"Kienzle"}</definedName>
    <definedName name="ㄴㄻㄴ" localSheetId="14" hidden="1">{#N/A,#N/A,FALSE,"AG";#N/A,#N/A,FALSE,"GB-I";#N/A,#N/A,FALSE,"GB--SR_K";#N/A,#N/A,FALSE,"GB-SR_B";#N/A,#N/A,FALSE,"GB-KS";#N/A,#N/A,FALSE,"Kammerer";#N/A,#N/A,FALSE,"Kienzle"}</definedName>
    <definedName name="ㄴㄻㄴ" localSheetId="7" hidden="1">{#N/A,#N/A,FALSE,"AG";#N/A,#N/A,FALSE,"GB-I";#N/A,#N/A,FALSE,"GB--SR_K";#N/A,#N/A,FALSE,"GB-SR_B";#N/A,#N/A,FALSE,"GB-KS";#N/A,#N/A,FALSE,"Kammerer";#N/A,#N/A,FALSE,"Kienzle"}</definedName>
    <definedName name="ㄴㄻㄴ" localSheetId="4" hidden="1">{#N/A,#N/A,FALSE,"AG";#N/A,#N/A,FALSE,"GB-I";#N/A,#N/A,FALSE,"GB--SR_K";#N/A,#N/A,FALSE,"GB-SR_B";#N/A,#N/A,FALSE,"GB-KS";#N/A,#N/A,FALSE,"Kammerer";#N/A,#N/A,FALSE,"Kienzle"}</definedName>
    <definedName name="ㄴㄻㄴ" localSheetId="6" hidden="1">{#N/A,#N/A,FALSE,"AG";#N/A,#N/A,FALSE,"GB-I";#N/A,#N/A,FALSE,"GB--SR_K";#N/A,#N/A,FALSE,"GB-SR_B";#N/A,#N/A,FALSE,"GB-KS";#N/A,#N/A,FALSE,"Kammerer";#N/A,#N/A,FALSE,"Kienzle"}</definedName>
    <definedName name="ㄴㄻㄴ" localSheetId="9" hidden="1">{#N/A,#N/A,FALSE,"AG";#N/A,#N/A,FALSE,"GB-I";#N/A,#N/A,FALSE,"GB--SR_K";#N/A,#N/A,FALSE,"GB-SR_B";#N/A,#N/A,FALSE,"GB-KS";#N/A,#N/A,FALSE,"Kammerer";#N/A,#N/A,FALSE,"Kienzle"}</definedName>
    <definedName name="ㄴㄻㄴ" localSheetId="5" hidden="1">{#N/A,#N/A,FALSE,"AG";#N/A,#N/A,FALSE,"GB-I";#N/A,#N/A,FALSE,"GB--SR_K";#N/A,#N/A,FALSE,"GB-SR_B";#N/A,#N/A,FALSE,"GB-KS";#N/A,#N/A,FALSE,"Kammerer";#N/A,#N/A,FALSE,"Kienzle"}</definedName>
    <definedName name="ㄴㄻㄴ" localSheetId="8" hidden="1">{#N/A,#N/A,FALSE,"AG";#N/A,#N/A,FALSE,"GB-I";#N/A,#N/A,FALSE,"GB--SR_K";#N/A,#N/A,FALSE,"GB-SR_B";#N/A,#N/A,FALSE,"GB-KS";#N/A,#N/A,FALSE,"Kammerer";#N/A,#N/A,FALSE,"Kienzle"}</definedName>
    <definedName name="ㄴㄻㄴ" localSheetId="3" hidden="1">{#N/A,#N/A,FALSE,"AG";#N/A,#N/A,FALSE,"GB-I";#N/A,#N/A,FALSE,"GB--SR_K";#N/A,#N/A,FALSE,"GB-SR_B";#N/A,#N/A,FALSE,"GB-KS";#N/A,#N/A,FALSE,"Kammerer";#N/A,#N/A,FALSE,"Kienzle"}</definedName>
    <definedName name="ㄴㄻㄴ" localSheetId="2" hidden="1">{#N/A,#N/A,FALSE,"AG";#N/A,#N/A,FALSE,"GB-I";#N/A,#N/A,FALSE,"GB--SR_K";#N/A,#N/A,FALSE,"GB-SR_B";#N/A,#N/A,FALSE,"GB-KS";#N/A,#N/A,FALSE,"Kammerer";#N/A,#N/A,FALSE,"Kienzle"}</definedName>
    <definedName name="ㄴㄻㄴ" localSheetId="1"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ㄴ" localSheetId="13">{"구분",0,"Auto","Auto","";"발의부서",0,"Auto","Auto",""}</definedName>
    <definedName name="ㄴㅁㄴ" localSheetId="10">{"구분",0,"Auto","Auto","";"발의부서",0,"Auto","Auto",""}</definedName>
    <definedName name="ㄴㅁㄴ" localSheetId="12">{"구분",0,"Auto","Auto","";"발의부서",0,"Auto","Auto",""}</definedName>
    <definedName name="ㄴㅁㄴ" localSheetId="15">{"구분",0,"Auto","Auto","";"발의부서",0,"Auto","Auto",""}</definedName>
    <definedName name="ㄴㅁㄴ" localSheetId="11">{"구분",0,"Auto","Auto","";"발의부서",0,"Auto","Auto",""}</definedName>
    <definedName name="ㄴㅁㄴ" localSheetId="14">{"구분",0,"Auto","Auto","";"발의부서",0,"Auto","Auto",""}</definedName>
    <definedName name="ㄴㅁㄴ" localSheetId="7">{"구분",0,"Auto","Auto","";"발의부서",0,"Auto","Auto",""}</definedName>
    <definedName name="ㄴㅁㄴ" localSheetId="4">{"구분",0,"Auto","Auto","";"발의부서",0,"Auto","Auto",""}</definedName>
    <definedName name="ㄴㅁㄴ" localSheetId="6">{"구분",0,"Auto","Auto","";"발의부서",0,"Auto","Auto",""}</definedName>
    <definedName name="ㄴㅁㄴ" localSheetId="9">{"구분",0,"Auto","Auto","";"발의부서",0,"Auto","Auto",""}</definedName>
    <definedName name="ㄴㅁㄴ" localSheetId="5">{"구분",0,"Auto","Auto","";"발의부서",0,"Auto","Auto",""}</definedName>
    <definedName name="ㄴㅁㄴ" localSheetId="8">{"구분",0,"Auto","Auto","";"발의부서",0,"Auto","Auto",""}</definedName>
    <definedName name="ㄴㅁㄴ" localSheetId="3">{"구분",0,"Auto","Auto","";"발의부서",0,"Auto","Auto",""}</definedName>
    <definedName name="ㄴㅁㄴ" localSheetId="2">{"구분",0,"Auto","Auto","";"발의부서",0,"Auto","Auto",""}</definedName>
    <definedName name="ㄴㅁㄴ" localSheetId="1">{"구분",0,"Auto","Auto","";"발의부서",0,"Auto","Auto",""}</definedName>
    <definedName name="ㄴㅁㄴ">{"구분",0,"Auto","Auto","";"발의부서",0,"Auto","Auto",""}</definedName>
    <definedName name="ㄴㅁㄴㅇ">#N/A</definedName>
    <definedName name="ㄴㅁㄹ" localSheetId="13" hidden="1">{#N/A,#N/A,FALSE,"단축1";#N/A,#N/A,FALSE,"단축2";#N/A,#N/A,FALSE,"단축3";#N/A,#N/A,FALSE,"장축";#N/A,#N/A,FALSE,"4WD"}</definedName>
    <definedName name="ㄴㅁㄹ" localSheetId="10" hidden="1">{#N/A,#N/A,FALSE,"단축1";#N/A,#N/A,FALSE,"단축2";#N/A,#N/A,FALSE,"단축3";#N/A,#N/A,FALSE,"장축";#N/A,#N/A,FALSE,"4WD"}</definedName>
    <definedName name="ㄴㅁㄹ" localSheetId="12" hidden="1">{#N/A,#N/A,FALSE,"단축1";#N/A,#N/A,FALSE,"단축2";#N/A,#N/A,FALSE,"단축3";#N/A,#N/A,FALSE,"장축";#N/A,#N/A,FALSE,"4WD"}</definedName>
    <definedName name="ㄴㅁㄹ" localSheetId="15" hidden="1">{#N/A,#N/A,FALSE,"단축1";#N/A,#N/A,FALSE,"단축2";#N/A,#N/A,FALSE,"단축3";#N/A,#N/A,FALSE,"장축";#N/A,#N/A,FALSE,"4WD"}</definedName>
    <definedName name="ㄴㅁㄹ" localSheetId="11" hidden="1">{#N/A,#N/A,FALSE,"단축1";#N/A,#N/A,FALSE,"단축2";#N/A,#N/A,FALSE,"단축3";#N/A,#N/A,FALSE,"장축";#N/A,#N/A,FALSE,"4WD"}</definedName>
    <definedName name="ㄴㅁㄹ" localSheetId="14" hidden="1">{#N/A,#N/A,FALSE,"단축1";#N/A,#N/A,FALSE,"단축2";#N/A,#N/A,FALSE,"단축3";#N/A,#N/A,FALSE,"장축";#N/A,#N/A,FALSE,"4WD"}</definedName>
    <definedName name="ㄴㅁㄹ" localSheetId="7" hidden="1">{#N/A,#N/A,FALSE,"단축1";#N/A,#N/A,FALSE,"단축2";#N/A,#N/A,FALSE,"단축3";#N/A,#N/A,FALSE,"장축";#N/A,#N/A,FALSE,"4WD"}</definedName>
    <definedName name="ㄴㅁㄹ" localSheetId="4" hidden="1">{#N/A,#N/A,FALSE,"단축1";#N/A,#N/A,FALSE,"단축2";#N/A,#N/A,FALSE,"단축3";#N/A,#N/A,FALSE,"장축";#N/A,#N/A,FALSE,"4WD"}</definedName>
    <definedName name="ㄴㅁㄹ" localSheetId="6" hidden="1">{#N/A,#N/A,FALSE,"단축1";#N/A,#N/A,FALSE,"단축2";#N/A,#N/A,FALSE,"단축3";#N/A,#N/A,FALSE,"장축";#N/A,#N/A,FALSE,"4WD"}</definedName>
    <definedName name="ㄴㅁㄹ" localSheetId="9" hidden="1">{#N/A,#N/A,FALSE,"단축1";#N/A,#N/A,FALSE,"단축2";#N/A,#N/A,FALSE,"단축3";#N/A,#N/A,FALSE,"장축";#N/A,#N/A,FALSE,"4WD"}</definedName>
    <definedName name="ㄴㅁㄹ" localSheetId="5" hidden="1">{#N/A,#N/A,FALSE,"단축1";#N/A,#N/A,FALSE,"단축2";#N/A,#N/A,FALSE,"단축3";#N/A,#N/A,FALSE,"장축";#N/A,#N/A,FALSE,"4WD"}</definedName>
    <definedName name="ㄴㅁㄹ" localSheetId="8" hidden="1">{#N/A,#N/A,FALSE,"단축1";#N/A,#N/A,FALSE,"단축2";#N/A,#N/A,FALSE,"단축3";#N/A,#N/A,FALSE,"장축";#N/A,#N/A,FALSE,"4WD"}</definedName>
    <definedName name="ㄴㅁㄹ" localSheetId="3" hidden="1">{#N/A,#N/A,FALSE,"단축1";#N/A,#N/A,FALSE,"단축2";#N/A,#N/A,FALSE,"단축3";#N/A,#N/A,FALSE,"장축";#N/A,#N/A,FALSE,"4WD"}</definedName>
    <definedName name="ㄴㅁㄹ" localSheetId="2" hidden="1">{#N/A,#N/A,FALSE,"단축1";#N/A,#N/A,FALSE,"단축2";#N/A,#N/A,FALSE,"단축3";#N/A,#N/A,FALSE,"장축";#N/A,#N/A,FALSE,"4WD"}</definedName>
    <definedName name="ㄴㅁㄹ" localSheetId="1" hidden="1">{#N/A,#N/A,FALSE,"단축1";#N/A,#N/A,FALSE,"단축2";#N/A,#N/A,FALSE,"단축3";#N/A,#N/A,FALSE,"장축";#N/A,#N/A,FALSE,"4WD"}</definedName>
    <definedName name="ㄴㅁㄹ" hidden="1">{#N/A,#N/A,FALSE,"단축1";#N/A,#N/A,FALSE,"단축2";#N/A,#N/A,FALSE,"단축3";#N/A,#N/A,FALSE,"장축";#N/A,#N/A,FALSE,"4WD"}</definedName>
    <definedName name="ㄴㅁㄻ">#N/A</definedName>
    <definedName name="ㄴㅁㅇㄹ" localSheetId="13">{"XLSHEET.XLA"}</definedName>
    <definedName name="ㄴㅁㅇㄹ" localSheetId="10">{"XLSHEET.XLA"}</definedName>
    <definedName name="ㄴㅁㅇㄹ" localSheetId="12">{"XLSHEET.XLA"}</definedName>
    <definedName name="ㄴㅁㅇㄹ" localSheetId="15">{"XLSHEET.XLA"}</definedName>
    <definedName name="ㄴㅁㅇㄹ" localSheetId="11">{"XLSHEET.XLA"}</definedName>
    <definedName name="ㄴㅁㅇㄹ" localSheetId="14">{"XLSHEET.XLA"}</definedName>
    <definedName name="ㄴㅁㅇㄹ" localSheetId="7">{"XLSHEET.XLA"}</definedName>
    <definedName name="ㄴㅁㅇㄹ" localSheetId="4">{"XLSHEET.XLA"}</definedName>
    <definedName name="ㄴㅁㅇㄹ" localSheetId="6">{"XLSHEET.XLA"}</definedName>
    <definedName name="ㄴㅁㅇㄹ" localSheetId="9">{"XLSHEET.XLA"}</definedName>
    <definedName name="ㄴㅁㅇㄹ" localSheetId="5">{"XLSHEET.XLA"}</definedName>
    <definedName name="ㄴㅁㅇㄹ" localSheetId="8">{"XLSHEET.XLA"}</definedName>
    <definedName name="ㄴㅁㅇㄹ" localSheetId="3">{"XLSHEET.XLA"}</definedName>
    <definedName name="ㄴㅁㅇㄹ" localSheetId="2">{"XLSHEET.XLA"}</definedName>
    <definedName name="ㄴㅁㅇㄹ" localSheetId="1">{"XLSHEET.XLA"}</definedName>
    <definedName name="ㄴㅁㅇㄹ">{"XLSHEET.XLA"}</definedName>
    <definedName name="ㄴㅁㅇㄻㄴㅇ">#N/A</definedName>
    <definedName name="ㄴㅁㅇㅎㅇ롱로" localSheetId="13" hidden="1">#REF!</definedName>
    <definedName name="ㄴㅁㅇㅎㅇ롱로" localSheetId="10" hidden="1">#REF!</definedName>
    <definedName name="ㄴㅁㅇㅎㅇ롱로" localSheetId="12" hidden="1">#REF!</definedName>
    <definedName name="ㄴㅁㅇㅎㅇ롱로" localSheetId="15" hidden="1">#REF!</definedName>
    <definedName name="ㄴㅁㅇㅎㅇ롱로" localSheetId="11" hidden="1">#REF!</definedName>
    <definedName name="ㄴㅁㅇㅎㅇ롱로" localSheetId="14" hidden="1">#REF!</definedName>
    <definedName name="ㄴㅁㅇㅎㅇ롱로" localSheetId="7" hidden="1">#REF!</definedName>
    <definedName name="ㄴㅁㅇㅎㅇ롱로" localSheetId="4" hidden="1">#REF!</definedName>
    <definedName name="ㄴㅁㅇㅎㅇ롱로" localSheetId="6" hidden="1">#REF!</definedName>
    <definedName name="ㄴㅁㅇㅎㅇ롱로" localSheetId="9" hidden="1">#REF!</definedName>
    <definedName name="ㄴㅁㅇㅎㅇ롱로" localSheetId="5" hidden="1">#REF!</definedName>
    <definedName name="ㄴㅁㅇㅎㅇ롱로" localSheetId="8" hidden="1">#REF!</definedName>
    <definedName name="ㄴㅁㅇㅎㅇ롱로" localSheetId="3" hidden="1">#REF!</definedName>
    <definedName name="ㄴㅁㅇㅎㅇ롱로" localSheetId="2" hidden="1">#REF!</definedName>
    <definedName name="ㄴㅁㅇㅎㅇ롱로" hidden="1">#REF!</definedName>
    <definedName name="ㄴㅇ">#N/A</definedName>
    <definedName name="ㄴㅇㄴ" hidden="1">#N/A</definedName>
    <definedName name="ㄴㅇㄴㄴㅁ">#N/A</definedName>
    <definedName name="ㄴㅇㄴㅇ" localSheetId="13">#REF!</definedName>
    <definedName name="ㄴㅇㄴㅇ" localSheetId="10">#REF!</definedName>
    <definedName name="ㄴㅇㄴㅇ" localSheetId="12">#REF!</definedName>
    <definedName name="ㄴㅇㄴㅇ" localSheetId="15">#REF!</definedName>
    <definedName name="ㄴㅇㄴㅇ" localSheetId="11">#REF!</definedName>
    <definedName name="ㄴㅇㄴㅇ" localSheetId="14">#REF!</definedName>
    <definedName name="ㄴㅇㄴㅇ" localSheetId="7">#REF!</definedName>
    <definedName name="ㄴㅇㄴㅇ" localSheetId="4">#REF!</definedName>
    <definedName name="ㄴㅇㄴㅇ" localSheetId="6">#REF!</definedName>
    <definedName name="ㄴㅇㄴㅇ" localSheetId="9">#REF!</definedName>
    <definedName name="ㄴㅇㄴㅇ" localSheetId="5">#REF!</definedName>
    <definedName name="ㄴㅇㄴㅇ" localSheetId="8">#REF!</definedName>
    <definedName name="ㄴㅇㄴㅇ" localSheetId="3">#REF!</definedName>
    <definedName name="ㄴㅇㄴㅇ" localSheetId="2">#REF!</definedName>
    <definedName name="ㄴㅇㄴㅇ">#REF!</definedName>
    <definedName name="ㄴㅇㄵㄷ">#N/A</definedName>
    <definedName name="ㄴㅇㄹ" localSheetId="13" hidden="1">{#N/A,#N/A,FALSE,"단축1";#N/A,#N/A,FALSE,"단축2";#N/A,#N/A,FALSE,"단축3";#N/A,#N/A,FALSE,"장축";#N/A,#N/A,FALSE,"4WD"}</definedName>
    <definedName name="ㄴㅇㄹ" localSheetId="10" hidden="1">{#N/A,#N/A,FALSE,"단축1";#N/A,#N/A,FALSE,"단축2";#N/A,#N/A,FALSE,"단축3";#N/A,#N/A,FALSE,"장축";#N/A,#N/A,FALSE,"4WD"}</definedName>
    <definedName name="ㄴㅇㄹ" localSheetId="12" hidden="1">{#N/A,#N/A,FALSE,"단축1";#N/A,#N/A,FALSE,"단축2";#N/A,#N/A,FALSE,"단축3";#N/A,#N/A,FALSE,"장축";#N/A,#N/A,FALSE,"4WD"}</definedName>
    <definedName name="ㄴㅇㄹ" localSheetId="15" hidden="1">{#N/A,#N/A,FALSE,"단축1";#N/A,#N/A,FALSE,"단축2";#N/A,#N/A,FALSE,"단축3";#N/A,#N/A,FALSE,"장축";#N/A,#N/A,FALSE,"4WD"}</definedName>
    <definedName name="ㄴㅇㄹ" localSheetId="11" hidden="1">{#N/A,#N/A,FALSE,"단축1";#N/A,#N/A,FALSE,"단축2";#N/A,#N/A,FALSE,"단축3";#N/A,#N/A,FALSE,"장축";#N/A,#N/A,FALSE,"4WD"}</definedName>
    <definedName name="ㄴㅇㄹ" localSheetId="14" hidden="1">{#N/A,#N/A,FALSE,"단축1";#N/A,#N/A,FALSE,"단축2";#N/A,#N/A,FALSE,"단축3";#N/A,#N/A,FALSE,"장축";#N/A,#N/A,FALSE,"4WD"}</definedName>
    <definedName name="ㄴㅇㄹ" localSheetId="7" hidden="1">{#N/A,#N/A,FALSE,"단축1";#N/A,#N/A,FALSE,"단축2";#N/A,#N/A,FALSE,"단축3";#N/A,#N/A,FALSE,"장축";#N/A,#N/A,FALSE,"4WD"}</definedName>
    <definedName name="ㄴㅇㄹ" localSheetId="4" hidden="1">{#N/A,#N/A,FALSE,"단축1";#N/A,#N/A,FALSE,"단축2";#N/A,#N/A,FALSE,"단축3";#N/A,#N/A,FALSE,"장축";#N/A,#N/A,FALSE,"4WD"}</definedName>
    <definedName name="ㄴㅇㄹ" localSheetId="6" hidden="1">{#N/A,#N/A,FALSE,"단축1";#N/A,#N/A,FALSE,"단축2";#N/A,#N/A,FALSE,"단축3";#N/A,#N/A,FALSE,"장축";#N/A,#N/A,FALSE,"4WD"}</definedName>
    <definedName name="ㄴㅇㄹ" localSheetId="9" hidden="1">{#N/A,#N/A,FALSE,"단축1";#N/A,#N/A,FALSE,"단축2";#N/A,#N/A,FALSE,"단축3";#N/A,#N/A,FALSE,"장축";#N/A,#N/A,FALSE,"4WD"}</definedName>
    <definedName name="ㄴㅇㄹ" localSheetId="5" hidden="1">{#N/A,#N/A,FALSE,"단축1";#N/A,#N/A,FALSE,"단축2";#N/A,#N/A,FALSE,"단축3";#N/A,#N/A,FALSE,"장축";#N/A,#N/A,FALSE,"4WD"}</definedName>
    <definedName name="ㄴㅇㄹ" localSheetId="8" hidden="1">{#N/A,#N/A,FALSE,"단축1";#N/A,#N/A,FALSE,"단축2";#N/A,#N/A,FALSE,"단축3";#N/A,#N/A,FALSE,"장축";#N/A,#N/A,FALSE,"4WD"}</definedName>
    <definedName name="ㄴㅇㄹ" localSheetId="3" hidden="1">{#N/A,#N/A,FALSE,"단축1";#N/A,#N/A,FALSE,"단축2";#N/A,#N/A,FALSE,"단축3";#N/A,#N/A,FALSE,"장축";#N/A,#N/A,FALSE,"4WD"}</definedName>
    <definedName name="ㄴㅇㄹ" localSheetId="2" hidden="1">{#N/A,#N/A,FALSE,"단축1";#N/A,#N/A,FALSE,"단축2";#N/A,#N/A,FALSE,"단축3";#N/A,#N/A,FALSE,"장축";#N/A,#N/A,FALSE,"4WD"}</definedName>
    <definedName name="ㄴㅇㄹ" localSheetId="1" hidden="1">{#N/A,#N/A,FALSE,"단축1";#N/A,#N/A,FALSE,"단축2";#N/A,#N/A,FALSE,"단축3";#N/A,#N/A,FALSE,"장축";#N/A,#N/A,FALSE,"4WD"}</definedName>
    <definedName name="ㄴㅇㄹ" hidden="1">{#N/A,#N/A,FALSE,"단축1";#N/A,#N/A,FALSE,"단축2";#N/A,#N/A,FALSE,"단축3";#N/A,#N/A,FALSE,"장축";#N/A,#N/A,FALSE,"4WD"}</definedName>
    <definedName name="ㄴㅇㄹㅇㄴㄹ" localSheetId="13" hidden="1">{#N/A,#N/A,FALSE,"단축1";#N/A,#N/A,FALSE,"단축2";#N/A,#N/A,FALSE,"단축3";#N/A,#N/A,FALSE,"장축";#N/A,#N/A,FALSE,"4WD"}</definedName>
    <definedName name="ㄴㅇㄹㅇㄴㄹ" localSheetId="10" hidden="1">{#N/A,#N/A,FALSE,"단축1";#N/A,#N/A,FALSE,"단축2";#N/A,#N/A,FALSE,"단축3";#N/A,#N/A,FALSE,"장축";#N/A,#N/A,FALSE,"4WD"}</definedName>
    <definedName name="ㄴㅇㄹㅇㄴㄹ" localSheetId="12" hidden="1">{#N/A,#N/A,FALSE,"단축1";#N/A,#N/A,FALSE,"단축2";#N/A,#N/A,FALSE,"단축3";#N/A,#N/A,FALSE,"장축";#N/A,#N/A,FALSE,"4WD"}</definedName>
    <definedName name="ㄴㅇㄹㅇㄴㄹ" localSheetId="15" hidden="1">{#N/A,#N/A,FALSE,"단축1";#N/A,#N/A,FALSE,"단축2";#N/A,#N/A,FALSE,"단축3";#N/A,#N/A,FALSE,"장축";#N/A,#N/A,FALSE,"4WD"}</definedName>
    <definedName name="ㄴㅇㄹㅇㄴㄹ" localSheetId="11" hidden="1">{#N/A,#N/A,FALSE,"단축1";#N/A,#N/A,FALSE,"단축2";#N/A,#N/A,FALSE,"단축3";#N/A,#N/A,FALSE,"장축";#N/A,#N/A,FALSE,"4WD"}</definedName>
    <definedName name="ㄴㅇㄹㅇㄴㄹ" localSheetId="14" hidden="1">{#N/A,#N/A,FALSE,"단축1";#N/A,#N/A,FALSE,"단축2";#N/A,#N/A,FALSE,"단축3";#N/A,#N/A,FALSE,"장축";#N/A,#N/A,FALSE,"4WD"}</definedName>
    <definedName name="ㄴㅇㄹㅇㄴㄹ" localSheetId="7" hidden="1">{#N/A,#N/A,FALSE,"단축1";#N/A,#N/A,FALSE,"단축2";#N/A,#N/A,FALSE,"단축3";#N/A,#N/A,FALSE,"장축";#N/A,#N/A,FALSE,"4WD"}</definedName>
    <definedName name="ㄴㅇㄹㅇㄴㄹ" localSheetId="4" hidden="1">{#N/A,#N/A,FALSE,"단축1";#N/A,#N/A,FALSE,"단축2";#N/A,#N/A,FALSE,"단축3";#N/A,#N/A,FALSE,"장축";#N/A,#N/A,FALSE,"4WD"}</definedName>
    <definedName name="ㄴㅇㄹㅇㄴㄹ" localSheetId="6" hidden="1">{#N/A,#N/A,FALSE,"단축1";#N/A,#N/A,FALSE,"단축2";#N/A,#N/A,FALSE,"단축3";#N/A,#N/A,FALSE,"장축";#N/A,#N/A,FALSE,"4WD"}</definedName>
    <definedName name="ㄴㅇㄹㅇㄴㄹ" localSheetId="9" hidden="1">{#N/A,#N/A,FALSE,"단축1";#N/A,#N/A,FALSE,"단축2";#N/A,#N/A,FALSE,"단축3";#N/A,#N/A,FALSE,"장축";#N/A,#N/A,FALSE,"4WD"}</definedName>
    <definedName name="ㄴㅇㄹㅇㄴㄹ" localSheetId="5" hidden="1">{#N/A,#N/A,FALSE,"단축1";#N/A,#N/A,FALSE,"단축2";#N/A,#N/A,FALSE,"단축3";#N/A,#N/A,FALSE,"장축";#N/A,#N/A,FALSE,"4WD"}</definedName>
    <definedName name="ㄴㅇㄹㅇㄴㄹ" localSheetId="8" hidden="1">{#N/A,#N/A,FALSE,"단축1";#N/A,#N/A,FALSE,"단축2";#N/A,#N/A,FALSE,"단축3";#N/A,#N/A,FALSE,"장축";#N/A,#N/A,FALSE,"4WD"}</definedName>
    <definedName name="ㄴㅇㄹㅇㄴㄹ" localSheetId="3" hidden="1">{#N/A,#N/A,FALSE,"단축1";#N/A,#N/A,FALSE,"단축2";#N/A,#N/A,FALSE,"단축3";#N/A,#N/A,FALSE,"장축";#N/A,#N/A,FALSE,"4WD"}</definedName>
    <definedName name="ㄴㅇㄹㅇㄴㄹ" localSheetId="2" hidden="1">{#N/A,#N/A,FALSE,"단축1";#N/A,#N/A,FALSE,"단축2";#N/A,#N/A,FALSE,"단축3";#N/A,#N/A,FALSE,"장축";#N/A,#N/A,FALSE,"4WD"}</definedName>
    <definedName name="ㄴㅇㄹㅇㄴㄹ" localSheetId="1" hidden="1">{#N/A,#N/A,FALSE,"단축1";#N/A,#N/A,FALSE,"단축2";#N/A,#N/A,FALSE,"단축3";#N/A,#N/A,FALSE,"장축";#N/A,#N/A,FALSE,"4WD"}</definedName>
    <definedName name="ㄴㅇㄹㅇㄴㄹ" hidden="1">{#N/A,#N/A,FALSE,"단축1";#N/A,#N/A,FALSE,"단축2";#N/A,#N/A,FALSE,"단축3";#N/A,#N/A,FALSE,"장축";#N/A,#N/A,FALSE,"4WD"}</definedName>
    <definedName name="ㄴㅇㄻㄴ" localSheetId="13" hidden="1">{#N/A,#N/A,FALSE,"Status";#N/A,#N/A,FALSE,"Deckblatt 1";#N/A,#N/A,FALSE,"Deckblatt2"}</definedName>
    <definedName name="ㄴㅇㄻㄴ" localSheetId="10" hidden="1">{#N/A,#N/A,FALSE,"Status";#N/A,#N/A,FALSE,"Deckblatt 1";#N/A,#N/A,FALSE,"Deckblatt2"}</definedName>
    <definedName name="ㄴㅇㄻㄴ" localSheetId="12" hidden="1">{#N/A,#N/A,FALSE,"Status";#N/A,#N/A,FALSE,"Deckblatt 1";#N/A,#N/A,FALSE,"Deckblatt2"}</definedName>
    <definedName name="ㄴㅇㄻㄴ" localSheetId="15" hidden="1">{#N/A,#N/A,FALSE,"Status";#N/A,#N/A,FALSE,"Deckblatt 1";#N/A,#N/A,FALSE,"Deckblatt2"}</definedName>
    <definedName name="ㄴㅇㄻㄴ" localSheetId="11" hidden="1">{#N/A,#N/A,FALSE,"Status";#N/A,#N/A,FALSE,"Deckblatt 1";#N/A,#N/A,FALSE,"Deckblatt2"}</definedName>
    <definedName name="ㄴㅇㄻㄴ" localSheetId="14" hidden="1">{#N/A,#N/A,FALSE,"Status";#N/A,#N/A,FALSE,"Deckblatt 1";#N/A,#N/A,FALSE,"Deckblatt2"}</definedName>
    <definedName name="ㄴㅇㄻㄴ" localSheetId="7" hidden="1">{#N/A,#N/A,FALSE,"Status";#N/A,#N/A,FALSE,"Deckblatt 1";#N/A,#N/A,FALSE,"Deckblatt2"}</definedName>
    <definedName name="ㄴㅇㄻㄴ" localSheetId="4" hidden="1">{#N/A,#N/A,FALSE,"Status";#N/A,#N/A,FALSE,"Deckblatt 1";#N/A,#N/A,FALSE,"Deckblatt2"}</definedName>
    <definedName name="ㄴㅇㄻㄴ" localSheetId="6" hidden="1">{#N/A,#N/A,FALSE,"Status";#N/A,#N/A,FALSE,"Deckblatt 1";#N/A,#N/A,FALSE,"Deckblatt2"}</definedName>
    <definedName name="ㄴㅇㄻㄴ" localSheetId="9" hidden="1">{#N/A,#N/A,FALSE,"Status";#N/A,#N/A,FALSE,"Deckblatt 1";#N/A,#N/A,FALSE,"Deckblatt2"}</definedName>
    <definedName name="ㄴㅇㄻㄴ" localSheetId="5" hidden="1">{#N/A,#N/A,FALSE,"Status";#N/A,#N/A,FALSE,"Deckblatt 1";#N/A,#N/A,FALSE,"Deckblatt2"}</definedName>
    <definedName name="ㄴㅇㄻㄴ" localSheetId="8" hidden="1">{#N/A,#N/A,FALSE,"Status";#N/A,#N/A,FALSE,"Deckblatt 1";#N/A,#N/A,FALSE,"Deckblatt2"}</definedName>
    <definedName name="ㄴㅇㄻㄴ" localSheetId="3" hidden="1">{#N/A,#N/A,FALSE,"Status";#N/A,#N/A,FALSE,"Deckblatt 1";#N/A,#N/A,FALSE,"Deckblatt2"}</definedName>
    <definedName name="ㄴㅇㄻㄴ" localSheetId="2" hidden="1">{#N/A,#N/A,FALSE,"Status";#N/A,#N/A,FALSE,"Deckblatt 1";#N/A,#N/A,FALSE,"Deckblatt2"}</definedName>
    <definedName name="ㄴㅇㄻㄴ" localSheetId="1" hidden="1">{#N/A,#N/A,FALSE,"Status";#N/A,#N/A,FALSE,"Deckblatt 1";#N/A,#N/A,FALSE,"Deckblatt2"}</definedName>
    <definedName name="ㄴㅇㄻㄴ" hidden="1">{#N/A,#N/A,FALSE,"Status";#N/A,#N/A,FALSE,"Deckblatt 1";#N/A,#N/A,FALSE,"Deckblatt2"}</definedName>
    <definedName name="ㄴㅇㅈ" localSheetId="13" hidden="1">{#N/A,#N/A,FALSE,"단축1";#N/A,#N/A,FALSE,"단축2";#N/A,#N/A,FALSE,"단축3";#N/A,#N/A,FALSE,"장축";#N/A,#N/A,FALSE,"4WD"}</definedName>
    <definedName name="ㄴㅇㅈ" localSheetId="10" hidden="1">{#N/A,#N/A,FALSE,"단축1";#N/A,#N/A,FALSE,"단축2";#N/A,#N/A,FALSE,"단축3";#N/A,#N/A,FALSE,"장축";#N/A,#N/A,FALSE,"4WD"}</definedName>
    <definedName name="ㄴㅇㅈ" localSheetId="12" hidden="1">{#N/A,#N/A,FALSE,"단축1";#N/A,#N/A,FALSE,"단축2";#N/A,#N/A,FALSE,"단축3";#N/A,#N/A,FALSE,"장축";#N/A,#N/A,FALSE,"4WD"}</definedName>
    <definedName name="ㄴㅇㅈ" localSheetId="15" hidden="1">{#N/A,#N/A,FALSE,"단축1";#N/A,#N/A,FALSE,"단축2";#N/A,#N/A,FALSE,"단축3";#N/A,#N/A,FALSE,"장축";#N/A,#N/A,FALSE,"4WD"}</definedName>
    <definedName name="ㄴㅇㅈ" localSheetId="11" hidden="1">{#N/A,#N/A,FALSE,"단축1";#N/A,#N/A,FALSE,"단축2";#N/A,#N/A,FALSE,"단축3";#N/A,#N/A,FALSE,"장축";#N/A,#N/A,FALSE,"4WD"}</definedName>
    <definedName name="ㄴㅇㅈ" localSheetId="14" hidden="1">{#N/A,#N/A,FALSE,"단축1";#N/A,#N/A,FALSE,"단축2";#N/A,#N/A,FALSE,"단축3";#N/A,#N/A,FALSE,"장축";#N/A,#N/A,FALSE,"4WD"}</definedName>
    <definedName name="ㄴㅇㅈ" localSheetId="7" hidden="1">{#N/A,#N/A,FALSE,"단축1";#N/A,#N/A,FALSE,"단축2";#N/A,#N/A,FALSE,"단축3";#N/A,#N/A,FALSE,"장축";#N/A,#N/A,FALSE,"4WD"}</definedName>
    <definedName name="ㄴㅇㅈ" localSheetId="4" hidden="1">{#N/A,#N/A,FALSE,"단축1";#N/A,#N/A,FALSE,"단축2";#N/A,#N/A,FALSE,"단축3";#N/A,#N/A,FALSE,"장축";#N/A,#N/A,FALSE,"4WD"}</definedName>
    <definedName name="ㄴㅇㅈ" localSheetId="6" hidden="1">{#N/A,#N/A,FALSE,"단축1";#N/A,#N/A,FALSE,"단축2";#N/A,#N/A,FALSE,"단축3";#N/A,#N/A,FALSE,"장축";#N/A,#N/A,FALSE,"4WD"}</definedName>
    <definedName name="ㄴㅇㅈ" localSheetId="9" hidden="1">{#N/A,#N/A,FALSE,"단축1";#N/A,#N/A,FALSE,"단축2";#N/A,#N/A,FALSE,"단축3";#N/A,#N/A,FALSE,"장축";#N/A,#N/A,FALSE,"4WD"}</definedName>
    <definedName name="ㄴㅇㅈ" localSheetId="5" hidden="1">{#N/A,#N/A,FALSE,"단축1";#N/A,#N/A,FALSE,"단축2";#N/A,#N/A,FALSE,"단축3";#N/A,#N/A,FALSE,"장축";#N/A,#N/A,FALSE,"4WD"}</definedName>
    <definedName name="ㄴㅇㅈ" localSheetId="8" hidden="1">{#N/A,#N/A,FALSE,"단축1";#N/A,#N/A,FALSE,"단축2";#N/A,#N/A,FALSE,"단축3";#N/A,#N/A,FALSE,"장축";#N/A,#N/A,FALSE,"4WD"}</definedName>
    <definedName name="ㄴㅇㅈ" localSheetId="3" hidden="1">{#N/A,#N/A,FALSE,"단축1";#N/A,#N/A,FALSE,"단축2";#N/A,#N/A,FALSE,"단축3";#N/A,#N/A,FALSE,"장축";#N/A,#N/A,FALSE,"4WD"}</definedName>
    <definedName name="ㄴㅇㅈ" localSheetId="2" hidden="1">{#N/A,#N/A,FALSE,"단축1";#N/A,#N/A,FALSE,"단축2";#N/A,#N/A,FALSE,"단축3";#N/A,#N/A,FALSE,"장축";#N/A,#N/A,FALSE,"4WD"}</definedName>
    <definedName name="ㄴㅇㅈ" localSheetId="1" hidden="1">{#N/A,#N/A,FALSE,"단축1";#N/A,#N/A,FALSE,"단축2";#N/A,#N/A,FALSE,"단축3";#N/A,#N/A,FALSE,"장축";#N/A,#N/A,FALSE,"4WD"}</definedName>
    <definedName name="ㄴㅇㅈ" hidden="1">{#N/A,#N/A,FALSE,"단축1";#N/A,#N/A,FALSE,"단축2";#N/A,#N/A,FALSE,"단축3";#N/A,#N/A,FALSE,"장축";#N/A,#N/A,FALSE,"4WD"}</definedName>
    <definedName name="ㄴㅇㅈㅇㄹㅈㄹㅈ" localSheetId="13">BlankMacro1</definedName>
    <definedName name="ㄴㅇㅈㅇㄹㅈㄹㅈ" localSheetId="10">BlankMacro1</definedName>
    <definedName name="ㄴㅇㅈㅇㄹㅈㄹㅈ" localSheetId="12">BlankMacro1</definedName>
    <definedName name="ㄴㅇㅈㅇㄹㅈㄹㅈ" localSheetId="15">BlankMacro1</definedName>
    <definedName name="ㄴㅇㅈㅇㄹㅈㄹㅈ" localSheetId="11">BlankMacro1</definedName>
    <definedName name="ㄴㅇㅈㅇㄹㅈㄹㅈ" localSheetId="14">BlankMacro1</definedName>
    <definedName name="ㄴㅇㅈㅇㄹㅈㄹㅈ" localSheetId="7">BlankMacro1</definedName>
    <definedName name="ㄴㅇㅈㅇㄹㅈㄹㅈ" localSheetId="4">BlankMacro1</definedName>
    <definedName name="ㄴㅇㅈㅇㄹㅈㄹㅈ" localSheetId="6">BlankMacro1</definedName>
    <definedName name="ㄴㅇㅈㅇㄹㅈㄹㅈ" localSheetId="9">BlankMacro1</definedName>
    <definedName name="ㄴㅇㅈㅇㄹㅈㄹㅈ" localSheetId="5">BlankMacro1</definedName>
    <definedName name="ㄴㅇㅈㅇㄹㅈㄹㅈ" localSheetId="8">BlankMacro1</definedName>
    <definedName name="ㄴㅇㅈㅇㄹㅈㄹㅈ" localSheetId="0">BlankMacro1</definedName>
    <definedName name="ㄴㅇㅈㅇㄹㅈㄹㅈ" localSheetId="3">BlankMacro1</definedName>
    <definedName name="ㄴㅇㅈㅇㄹㅈㄹㅈ" localSheetId="2">BlankMacro1</definedName>
    <definedName name="ㄴㅇㅈㅇㄹㅈㄹㅈ" localSheetId="1">BlankMacro1</definedName>
    <definedName name="ㄴㅇㅈㅇㄹㅈㄹㅈ">BlankMacro1</definedName>
    <definedName name="ㄴㅇㅊㄹㄴㅇㄹ" localSheetId="13" hidden="1">{#N/A,#N/A,FALSE,"단축1";#N/A,#N/A,FALSE,"단축2";#N/A,#N/A,FALSE,"단축3";#N/A,#N/A,FALSE,"장축";#N/A,#N/A,FALSE,"4WD"}</definedName>
    <definedName name="ㄴㅇㅊㄹㄴㅇㄹ" localSheetId="10" hidden="1">{#N/A,#N/A,FALSE,"단축1";#N/A,#N/A,FALSE,"단축2";#N/A,#N/A,FALSE,"단축3";#N/A,#N/A,FALSE,"장축";#N/A,#N/A,FALSE,"4WD"}</definedName>
    <definedName name="ㄴㅇㅊㄹㄴㅇㄹ" localSheetId="12" hidden="1">{#N/A,#N/A,FALSE,"단축1";#N/A,#N/A,FALSE,"단축2";#N/A,#N/A,FALSE,"단축3";#N/A,#N/A,FALSE,"장축";#N/A,#N/A,FALSE,"4WD"}</definedName>
    <definedName name="ㄴㅇㅊㄹㄴㅇㄹ" localSheetId="15" hidden="1">{#N/A,#N/A,FALSE,"단축1";#N/A,#N/A,FALSE,"단축2";#N/A,#N/A,FALSE,"단축3";#N/A,#N/A,FALSE,"장축";#N/A,#N/A,FALSE,"4WD"}</definedName>
    <definedName name="ㄴㅇㅊㄹㄴㅇㄹ" localSheetId="11" hidden="1">{#N/A,#N/A,FALSE,"단축1";#N/A,#N/A,FALSE,"단축2";#N/A,#N/A,FALSE,"단축3";#N/A,#N/A,FALSE,"장축";#N/A,#N/A,FALSE,"4WD"}</definedName>
    <definedName name="ㄴㅇㅊㄹㄴㅇㄹ" localSheetId="14" hidden="1">{#N/A,#N/A,FALSE,"단축1";#N/A,#N/A,FALSE,"단축2";#N/A,#N/A,FALSE,"단축3";#N/A,#N/A,FALSE,"장축";#N/A,#N/A,FALSE,"4WD"}</definedName>
    <definedName name="ㄴㅇㅊㄹㄴㅇㄹ" localSheetId="7" hidden="1">{#N/A,#N/A,FALSE,"단축1";#N/A,#N/A,FALSE,"단축2";#N/A,#N/A,FALSE,"단축3";#N/A,#N/A,FALSE,"장축";#N/A,#N/A,FALSE,"4WD"}</definedName>
    <definedName name="ㄴㅇㅊㄹㄴㅇㄹ" localSheetId="4" hidden="1">{#N/A,#N/A,FALSE,"단축1";#N/A,#N/A,FALSE,"단축2";#N/A,#N/A,FALSE,"단축3";#N/A,#N/A,FALSE,"장축";#N/A,#N/A,FALSE,"4WD"}</definedName>
    <definedName name="ㄴㅇㅊㄹㄴㅇㄹ" localSheetId="6" hidden="1">{#N/A,#N/A,FALSE,"단축1";#N/A,#N/A,FALSE,"단축2";#N/A,#N/A,FALSE,"단축3";#N/A,#N/A,FALSE,"장축";#N/A,#N/A,FALSE,"4WD"}</definedName>
    <definedName name="ㄴㅇㅊㄹㄴㅇㄹ" localSheetId="9" hidden="1">{#N/A,#N/A,FALSE,"단축1";#N/A,#N/A,FALSE,"단축2";#N/A,#N/A,FALSE,"단축3";#N/A,#N/A,FALSE,"장축";#N/A,#N/A,FALSE,"4WD"}</definedName>
    <definedName name="ㄴㅇㅊㄹㄴㅇㄹ" localSheetId="5" hidden="1">{#N/A,#N/A,FALSE,"단축1";#N/A,#N/A,FALSE,"단축2";#N/A,#N/A,FALSE,"단축3";#N/A,#N/A,FALSE,"장축";#N/A,#N/A,FALSE,"4WD"}</definedName>
    <definedName name="ㄴㅇㅊㄹㄴㅇㄹ" localSheetId="8" hidden="1">{#N/A,#N/A,FALSE,"단축1";#N/A,#N/A,FALSE,"단축2";#N/A,#N/A,FALSE,"단축3";#N/A,#N/A,FALSE,"장축";#N/A,#N/A,FALSE,"4WD"}</definedName>
    <definedName name="ㄴㅇㅊㄹㄴㅇㄹ" localSheetId="3" hidden="1">{#N/A,#N/A,FALSE,"단축1";#N/A,#N/A,FALSE,"단축2";#N/A,#N/A,FALSE,"단축3";#N/A,#N/A,FALSE,"장축";#N/A,#N/A,FALSE,"4WD"}</definedName>
    <definedName name="ㄴㅇㅊㄹㄴㅇㄹ" localSheetId="2" hidden="1">{#N/A,#N/A,FALSE,"단축1";#N/A,#N/A,FALSE,"단축2";#N/A,#N/A,FALSE,"단축3";#N/A,#N/A,FALSE,"장축";#N/A,#N/A,FALSE,"4WD"}</definedName>
    <definedName name="ㄴㅇㅊㄹㄴㅇㄹ" localSheetId="1" hidden="1">{#N/A,#N/A,FALSE,"단축1";#N/A,#N/A,FALSE,"단축2";#N/A,#N/A,FALSE,"단축3";#N/A,#N/A,FALSE,"장축";#N/A,#N/A,FALSE,"4WD"}</definedName>
    <definedName name="ㄴㅇㅊㄹㄴㅇㄹ" hidden="1">{#N/A,#N/A,FALSE,"단축1";#N/A,#N/A,FALSE,"단축2";#N/A,#N/A,FALSE,"단축3";#N/A,#N/A,FALSE,"장축";#N/A,#N/A,FALSE,"4WD"}</definedName>
    <definedName name="ㄴ이ㅏㅓㄴㅇ">#N/A</definedName>
    <definedName name="ㄴㅋ" localSheetId="13" hidden="1">{#N/A,#N/A,FALSE,"단축1";#N/A,#N/A,FALSE,"단축2";#N/A,#N/A,FALSE,"단축3";#N/A,#N/A,FALSE,"장축";#N/A,#N/A,FALSE,"4WD"}</definedName>
    <definedName name="ㄴㅋ" localSheetId="10" hidden="1">{#N/A,#N/A,FALSE,"단축1";#N/A,#N/A,FALSE,"단축2";#N/A,#N/A,FALSE,"단축3";#N/A,#N/A,FALSE,"장축";#N/A,#N/A,FALSE,"4WD"}</definedName>
    <definedName name="ㄴㅋ" localSheetId="12" hidden="1">{#N/A,#N/A,FALSE,"단축1";#N/A,#N/A,FALSE,"단축2";#N/A,#N/A,FALSE,"단축3";#N/A,#N/A,FALSE,"장축";#N/A,#N/A,FALSE,"4WD"}</definedName>
    <definedName name="ㄴㅋ" localSheetId="15" hidden="1">{#N/A,#N/A,FALSE,"단축1";#N/A,#N/A,FALSE,"단축2";#N/A,#N/A,FALSE,"단축3";#N/A,#N/A,FALSE,"장축";#N/A,#N/A,FALSE,"4WD"}</definedName>
    <definedName name="ㄴㅋ" localSheetId="11" hidden="1">{#N/A,#N/A,FALSE,"단축1";#N/A,#N/A,FALSE,"단축2";#N/A,#N/A,FALSE,"단축3";#N/A,#N/A,FALSE,"장축";#N/A,#N/A,FALSE,"4WD"}</definedName>
    <definedName name="ㄴㅋ" localSheetId="14" hidden="1">{#N/A,#N/A,FALSE,"단축1";#N/A,#N/A,FALSE,"단축2";#N/A,#N/A,FALSE,"단축3";#N/A,#N/A,FALSE,"장축";#N/A,#N/A,FALSE,"4WD"}</definedName>
    <definedName name="ㄴㅋ" localSheetId="7" hidden="1">{#N/A,#N/A,FALSE,"단축1";#N/A,#N/A,FALSE,"단축2";#N/A,#N/A,FALSE,"단축3";#N/A,#N/A,FALSE,"장축";#N/A,#N/A,FALSE,"4WD"}</definedName>
    <definedName name="ㄴㅋ" localSheetId="4" hidden="1">{#N/A,#N/A,FALSE,"단축1";#N/A,#N/A,FALSE,"단축2";#N/A,#N/A,FALSE,"단축3";#N/A,#N/A,FALSE,"장축";#N/A,#N/A,FALSE,"4WD"}</definedName>
    <definedName name="ㄴㅋ" localSheetId="6" hidden="1">{#N/A,#N/A,FALSE,"단축1";#N/A,#N/A,FALSE,"단축2";#N/A,#N/A,FALSE,"단축3";#N/A,#N/A,FALSE,"장축";#N/A,#N/A,FALSE,"4WD"}</definedName>
    <definedName name="ㄴㅋ" localSheetId="9" hidden="1">{#N/A,#N/A,FALSE,"단축1";#N/A,#N/A,FALSE,"단축2";#N/A,#N/A,FALSE,"단축3";#N/A,#N/A,FALSE,"장축";#N/A,#N/A,FALSE,"4WD"}</definedName>
    <definedName name="ㄴㅋ" localSheetId="5" hidden="1">{#N/A,#N/A,FALSE,"단축1";#N/A,#N/A,FALSE,"단축2";#N/A,#N/A,FALSE,"단축3";#N/A,#N/A,FALSE,"장축";#N/A,#N/A,FALSE,"4WD"}</definedName>
    <definedName name="ㄴㅋ" localSheetId="8" hidden="1">{#N/A,#N/A,FALSE,"단축1";#N/A,#N/A,FALSE,"단축2";#N/A,#N/A,FALSE,"단축3";#N/A,#N/A,FALSE,"장축";#N/A,#N/A,FALSE,"4WD"}</definedName>
    <definedName name="ㄴㅋ" localSheetId="3"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라">#REF!</definedName>
    <definedName name="나ㅣ나ㅣㄴ">#N/A</definedName>
    <definedName name="난이도">#REF!</definedName>
    <definedName name="날짜" localSheetId="13">YEAR(#REF!)&amp;"-"&amp;TEXT(MONTH(#REF!),"00")&amp;"-"&amp;TEXT(DAY(#REF!),"00")&amp;MID(#REF!,FIND("[",#REF!),LEN(#REF!))</definedName>
    <definedName name="날짜" localSheetId="10">YEAR(#REF!)&amp;"-"&amp;TEXT(MONTH(#REF!),"00")&amp;"-"&amp;TEXT(DAY(#REF!),"00")&amp;MID(#REF!,FIND("[",#REF!),LEN(#REF!))</definedName>
    <definedName name="날짜" localSheetId="12">YEAR(#REF!)&amp;"-"&amp;TEXT(MONTH(#REF!),"00")&amp;"-"&amp;TEXT(DAY(#REF!),"00")&amp;MID(#REF!,FIND("[",#REF!),LEN(#REF!))</definedName>
    <definedName name="날짜" localSheetId="15">YEAR(#REF!)&amp;"-"&amp;TEXT(MONTH(#REF!),"00")&amp;"-"&amp;TEXT(DAY(#REF!),"00")&amp;MID(#REF!,FIND("[",#REF!),LEN(#REF!))</definedName>
    <definedName name="날짜" localSheetId="11">YEAR(#REF!)&amp;"-"&amp;TEXT(MONTH(#REF!),"00")&amp;"-"&amp;TEXT(DAY(#REF!),"00")&amp;MID(#REF!,FIND("[",#REF!),LEN(#REF!))</definedName>
    <definedName name="날짜" localSheetId="14">YEAR(#REF!)&amp;"-"&amp;TEXT(MONTH(#REF!),"00")&amp;"-"&amp;TEXT(DAY(#REF!),"00")&amp;MID(#REF!,FIND("[",#REF!),LEN(#REF!))</definedName>
    <definedName name="날짜" localSheetId="7">YEAR(#REF!)&amp;"-"&amp;TEXT(MONTH(#REF!),"00")&amp;"-"&amp;TEXT(DAY(#REF!),"00")&amp;MID(#REF!,FIND("[",#REF!),LEN(#REF!))</definedName>
    <definedName name="날짜" localSheetId="4">YEAR(#REF!)&amp;"-"&amp;TEXT(MONTH(#REF!),"00")&amp;"-"&amp;TEXT(DAY(#REF!),"00")&amp;MID(#REF!,FIND("[",#REF!),LEN(#REF!))</definedName>
    <definedName name="날짜" localSheetId="6">YEAR(#REF!)&amp;"-"&amp;TEXT(MONTH(#REF!),"00")&amp;"-"&amp;TEXT(DAY(#REF!),"00")&amp;MID(#REF!,FIND("[",#REF!),LEN(#REF!))</definedName>
    <definedName name="날짜" localSheetId="9">YEAR(#REF!)&amp;"-"&amp;TEXT(MONTH(#REF!),"00")&amp;"-"&amp;TEXT(DAY(#REF!),"00")&amp;MID(#REF!,FIND("[",#REF!),LEN(#REF!))</definedName>
    <definedName name="날짜" localSheetId="5">YEAR(#REF!)&amp;"-"&amp;TEXT(MONTH(#REF!),"00")&amp;"-"&amp;TEXT(DAY(#REF!),"00")&amp;MID(#REF!,FIND("[",#REF!),LEN(#REF!))</definedName>
    <definedName name="날짜" localSheetId="8">YEAR(#REF!)&amp;"-"&amp;TEXT(MONTH(#REF!),"00")&amp;"-"&amp;TEXT(DAY(#REF!),"00")&amp;MID(#REF!,FIND("[",#REF!),LEN(#REF!))</definedName>
    <definedName name="날짜" localSheetId="3">YEAR(#REF!)&amp;"-"&amp;TEXT(MONTH(#REF!),"00")&amp;"-"&amp;TEXT(DAY(#REF!),"00")&amp;MID(#REF!,FIND("[",#REF!),LEN(#REF!))</definedName>
    <definedName name="날짜" localSheetId="2">YEAR(#REF!)&amp;"-"&amp;TEXT(MONTH(#REF!),"00")&amp;"-"&amp;TEXT(DAY(#REF!),"00")&amp;MID(#REF!,FIND("[",#REF!),LEN(#REF!))</definedName>
    <definedName name="날짜">YEAR(#REF!)&amp;"-"&amp;TEXT(MONTH(#REF!),"00")&amp;"-"&amp;TEXT(DAY(#REF!),"00")&amp;MID(#REF!,FIND("[",#REF!),LEN(#REF!))</definedName>
    <definedName name="남규석">#N/A</definedName>
    <definedName name="납입">#N/A</definedName>
    <definedName name="납입장소">#N/A</definedName>
    <definedName name="납품보고">#N/A</definedName>
    <definedName name="내경비">#N/A</definedName>
    <definedName name="내수GOORR_SIDE_ELR_3PT_SBELTC51">#N/A</definedName>
    <definedName name="내용2" localSheetId="13">#REF!</definedName>
    <definedName name="내용2" localSheetId="10">#REF!</definedName>
    <definedName name="내용2" localSheetId="12">#REF!</definedName>
    <definedName name="내용2" localSheetId="15">#REF!</definedName>
    <definedName name="내용2" localSheetId="11">#REF!</definedName>
    <definedName name="내용2" localSheetId="14">#REF!</definedName>
    <definedName name="내용2" localSheetId="7">#REF!</definedName>
    <definedName name="내용2" localSheetId="4">#REF!</definedName>
    <definedName name="내용2" localSheetId="6">#REF!</definedName>
    <definedName name="내용2" localSheetId="9">#REF!</definedName>
    <definedName name="내용2" localSheetId="5">#REF!</definedName>
    <definedName name="내용2" localSheetId="8">#REF!</definedName>
    <definedName name="내용2" localSheetId="3">#REF!</definedName>
    <definedName name="내용2" localSheetId="2">#REF!</definedName>
    <definedName name="내용2">#REF!</definedName>
    <definedName name="내용3" localSheetId="13">#REF!</definedName>
    <definedName name="내용3" localSheetId="10">#REF!</definedName>
    <definedName name="내용3" localSheetId="12">#REF!</definedName>
    <definedName name="내용3" localSheetId="15">#REF!</definedName>
    <definedName name="내용3" localSheetId="11">#REF!</definedName>
    <definedName name="내용3" localSheetId="14">#REF!</definedName>
    <definedName name="내용3" localSheetId="7">#REF!</definedName>
    <definedName name="내용3" localSheetId="4">#REF!</definedName>
    <definedName name="내용3" localSheetId="6">#REF!</definedName>
    <definedName name="내용3" localSheetId="9">#REF!</definedName>
    <definedName name="내용3" localSheetId="5">#REF!</definedName>
    <definedName name="내용3" localSheetId="8">#REF!</definedName>
    <definedName name="내용3" localSheetId="3">#REF!</definedName>
    <definedName name="내용3" localSheetId="2">#REF!</definedName>
    <definedName name="내용3">#REF!</definedName>
    <definedName name="내용4" localSheetId="13">#REF!</definedName>
    <definedName name="내용4" localSheetId="10">#REF!</definedName>
    <definedName name="내용4" localSheetId="12">#REF!</definedName>
    <definedName name="내용4" localSheetId="15">#REF!</definedName>
    <definedName name="내용4" localSheetId="11">#REF!</definedName>
    <definedName name="내용4" localSheetId="14">#REF!</definedName>
    <definedName name="내용4" localSheetId="7">#REF!</definedName>
    <definedName name="내용4" localSheetId="4">#REF!</definedName>
    <definedName name="내용4" localSheetId="6">#REF!</definedName>
    <definedName name="내용4" localSheetId="9">#REF!</definedName>
    <definedName name="내용4" localSheetId="5">#REF!</definedName>
    <definedName name="내용4" localSheetId="8">#REF!</definedName>
    <definedName name="내용4" localSheetId="3">#REF!</definedName>
    <definedName name="내용4" localSheetId="2">#REF!</definedName>
    <definedName name="내용4">#REF!</definedName>
    <definedName name="내장">#REF!</definedName>
    <definedName name="내판관비" localSheetId="13">#REF!</definedName>
    <definedName name="내판관비" localSheetId="10">#REF!</definedName>
    <definedName name="내판관비" localSheetId="12">#REF!</definedName>
    <definedName name="내판관비" localSheetId="15">#REF!</definedName>
    <definedName name="내판관비" localSheetId="11">#REF!</definedName>
    <definedName name="내판관비" localSheetId="14">#REF!</definedName>
    <definedName name="내판관비" localSheetId="7">#REF!</definedName>
    <definedName name="내판관비" localSheetId="4">#REF!</definedName>
    <definedName name="내판관비" localSheetId="6">#REF!</definedName>
    <definedName name="내판관비" localSheetId="9">#REF!</definedName>
    <definedName name="내판관비" localSheetId="5">#REF!</definedName>
    <definedName name="내판관비" localSheetId="8">#REF!</definedName>
    <definedName name="내판관비" localSheetId="3">#REF!</definedName>
    <definedName name="내판관비" localSheetId="2">#REF!</definedName>
    <definedName name="내판관비">#REF!</definedName>
    <definedName name="내판비" localSheetId="13">#REF!</definedName>
    <definedName name="내판비" localSheetId="10">#REF!</definedName>
    <definedName name="내판비" localSheetId="12">#REF!</definedName>
    <definedName name="내판비" localSheetId="15">#REF!</definedName>
    <definedName name="내판비" localSheetId="11">#REF!</definedName>
    <definedName name="내판비" localSheetId="14">#REF!</definedName>
    <definedName name="내판비" localSheetId="7">#REF!</definedName>
    <definedName name="내판비" localSheetId="4">#REF!</definedName>
    <definedName name="내판비" localSheetId="6">#REF!</definedName>
    <definedName name="내판비" localSheetId="9">#REF!</definedName>
    <definedName name="내판비" localSheetId="5">#REF!</definedName>
    <definedName name="내판비" localSheetId="8">#REF!</definedName>
    <definedName name="내판비" localSheetId="3">#REF!</definedName>
    <definedName name="내판비" localSheetId="2">#REF!</definedName>
    <definedName name="내판비">#REF!</definedName>
    <definedName name="네델란드" localSheetId="13">#REF!</definedName>
    <definedName name="네델란드" localSheetId="10">#REF!</definedName>
    <definedName name="네델란드" localSheetId="12">#REF!</definedName>
    <definedName name="네델란드" localSheetId="15">#REF!</definedName>
    <definedName name="네델란드" localSheetId="11">#REF!</definedName>
    <definedName name="네델란드" localSheetId="14">#REF!</definedName>
    <definedName name="네델란드" localSheetId="7">#REF!</definedName>
    <definedName name="네델란드" localSheetId="4">#REF!</definedName>
    <definedName name="네델란드" localSheetId="6">#REF!</definedName>
    <definedName name="네델란드" localSheetId="9">#REF!</definedName>
    <definedName name="네델란드" localSheetId="5">#REF!</definedName>
    <definedName name="네델란드" localSheetId="8">#REF!</definedName>
    <definedName name="네델란드" localSheetId="3">#REF!</definedName>
    <definedName name="네델란드" localSheetId="2">#REF!</definedName>
    <definedName name="네델란드">#REF!</definedName>
    <definedName name="년간작업시간" localSheetId="1">#REF!</definedName>
    <definedName name="년간작업시간">#REF!</definedName>
    <definedName name="년도" localSheetId="13" hidden="1">{#N/A,#N/A,FALSE,"단축1";#N/A,#N/A,FALSE,"단축2";#N/A,#N/A,FALSE,"단축3";#N/A,#N/A,FALSE,"장축";#N/A,#N/A,FALSE,"4WD"}</definedName>
    <definedName name="년도" localSheetId="10" hidden="1">{#N/A,#N/A,FALSE,"단축1";#N/A,#N/A,FALSE,"단축2";#N/A,#N/A,FALSE,"단축3";#N/A,#N/A,FALSE,"장축";#N/A,#N/A,FALSE,"4WD"}</definedName>
    <definedName name="년도" localSheetId="12" hidden="1">{#N/A,#N/A,FALSE,"단축1";#N/A,#N/A,FALSE,"단축2";#N/A,#N/A,FALSE,"단축3";#N/A,#N/A,FALSE,"장축";#N/A,#N/A,FALSE,"4WD"}</definedName>
    <definedName name="년도" localSheetId="15" hidden="1">{#N/A,#N/A,FALSE,"단축1";#N/A,#N/A,FALSE,"단축2";#N/A,#N/A,FALSE,"단축3";#N/A,#N/A,FALSE,"장축";#N/A,#N/A,FALSE,"4WD"}</definedName>
    <definedName name="년도" localSheetId="11" hidden="1">{#N/A,#N/A,FALSE,"단축1";#N/A,#N/A,FALSE,"단축2";#N/A,#N/A,FALSE,"단축3";#N/A,#N/A,FALSE,"장축";#N/A,#N/A,FALSE,"4WD"}</definedName>
    <definedName name="년도" localSheetId="14" hidden="1">{#N/A,#N/A,FALSE,"단축1";#N/A,#N/A,FALSE,"단축2";#N/A,#N/A,FALSE,"단축3";#N/A,#N/A,FALSE,"장축";#N/A,#N/A,FALSE,"4WD"}</definedName>
    <definedName name="년도" localSheetId="7" hidden="1">{#N/A,#N/A,FALSE,"단축1";#N/A,#N/A,FALSE,"단축2";#N/A,#N/A,FALSE,"단축3";#N/A,#N/A,FALSE,"장축";#N/A,#N/A,FALSE,"4WD"}</definedName>
    <definedName name="년도" localSheetId="4" hidden="1">{#N/A,#N/A,FALSE,"단축1";#N/A,#N/A,FALSE,"단축2";#N/A,#N/A,FALSE,"단축3";#N/A,#N/A,FALSE,"장축";#N/A,#N/A,FALSE,"4WD"}</definedName>
    <definedName name="년도" localSheetId="6" hidden="1">{#N/A,#N/A,FALSE,"단축1";#N/A,#N/A,FALSE,"단축2";#N/A,#N/A,FALSE,"단축3";#N/A,#N/A,FALSE,"장축";#N/A,#N/A,FALSE,"4WD"}</definedName>
    <definedName name="년도" localSheetId="9" hidden="1">{#N/A,#N/A,FALSE,"단축1";#N/A,#N/A,FALSE,"단축2";#N/A,#N/A,FALSE,"단축3";#N/A,#N/A,FALSE,"장축";#N/A,#N/A,FALSE,"4WD"}</definedName>
    <definedName name="년도" localSheetId="5" hidden="1">{#N/A,#N/A,FALSE,"단축1";#N/A,#N/A,FALSE,"단축2";#N/A,#N/A,FALSE,"단축3";#N/A,#N/A,FALSE,"장축";#N/A,#N/A,FALSE,"4WD"}</definedName>
    <definedName name="년도" localSheetId="8" hidden="1">{#N/A,#N/A,FALSE,"단축1";#N/A,#N/A,FALSE,"단축2";#N/A,#N/A,FALSE,"단축3";#N/A,#N/A,FALSE,"장축";#N/A,#N/A,FALSE,"4WD"}</definedName>
    <definedName name="년도" localSheetId="3" hidden="1">{#N/A,#N/A,FALSE,"단축1";#N/A,#N/A,FALSE,"단축2";#N/A,#N/A,FALSE,"단축3";#N/A,#N/A,FALSE,"장축";#N/A,#N/A,FALSE,"4WD"}</definedName>
    <definedName name="년도" localSheetId="2" hidden="1">{#N/A,#N/A,FALSE,"단축1";#N/A,#N/A,FALSE,"단축2";#N/A,#N/A,FALSE,"단축3";#N/A,#N/A,FALSE,"장축";#N/A,#N/A,FALSE,"4WD"}</definedName>
    <definedName name="년도" localSheetId="1" hidden="1">{#N/A,#N/A,FALSE,"단축1";#N/A,#N/A,FALSE,"단축2";#N/A,#N/A,FALSE,"단축3";#N/A,#N/A,FALSE,"장축";#N/A,#N/A,FALSE,"4WD"}</definedName>
    <definedName name="년도" hidden="1">{#N/A,#N/A,FALSE,"단축1";#N/A,#N/A,FALSE,"단축2";#N/A,#N/A,FALSE,"단축3";#N/A,#N/A,FALSE,"장축";#N/A,#N/A,FALSE,"4WD"}</definedName>
    <definedName name="년도__실적추정은_건설이자_미포" localSheetId="3">#REF!</definedName>
    <definedName name="년도__실적추정은_건설이자_미포" localSheetId="2">#REF!</definedName>
    <definedName name="년도__실적추정은_건설이자_미포">#REF!</definedName>
    <definedName name="노" localSheetId="13">BlankMacro1</definedName>
    <definedName name="노" localSheetId="10">BlankMacro1</definedName>
    <definedName name="노" localSheetId="12">BlankMacro1</definedName>
    <definedName name="노" localSheetId="15">BlankMacro1</definedName>
    <definedName name="노" localSheetId="11">BlankMacro1</definedName>
    <definedName name="노" localSheetId="14">BlankMacro1</definedName>
    <definedName name="노" localSheetId="7">BlankMacro1</definedName>
    <definedName name="노" localSheetId="4">BlankMacro1</definedName>
    <definedName name="노" localSheetId="6">BlankMacro1</definedName>
    <definedName name="노" localSheetId="9">BlankMacro1</definedName>
    <definedName name="노" localSheetId="5">BlankMacro1</definedName>
    <definedName name="노" localSheetId="8">BlankMacro1</definedName>
    <definedName name="노" localSheetId="0">BlankMacro1</definedName>
    <definedName name="노" localSheetId="3">BlankMacro1</definedName>
    <definedName name="노" localSheetId="2">BlankMacro1</definedName>
    <definedName name="노" localSheetId="1">BlankMacro1</definedName>
    <definedName name="노">BlankMacro1</definedName>
    <definedName name="노무비계">#REF!</definedName>
    <definedName name="노사문화" localSheetId="13">BlankMacro1</definedName>
    <definedName name="노사문화" localSheetId="10">BlankMacro1</definedName>
    <definedName name="노사문화" localSheetId="12">BlankMacro1</definedName>
    <definedName name="노사문화" localSheetId="15">BlankMacro1</definedName>
    <definedName name="노사문화" localSheetId="11">BlankMacro1</definedName>
    <definedName name="노사문화" localSheetId="14">BlankMacro1</definedName>
    <definedName name="노사문화" localSheetId="7">BlankMacro1</definedName>
    <definedName name="노사문화" localSheetId="4">BlankMacro1</definedName>
    <definedName name="노사문화" localSheetId="6">BlankMacro1</definedName>
    <definedName name="노사문화" localSheetId="9">BlankMacro1</definedName>
    <definedName name="노사문화" localSheetId="5">BlankMacro1</definedName>
    <definedName name="노사문화" localSheetId="8">BlankMacro1</definedName>
    <definedName name="노사문화" localSheetId="0">BlankMacro1</definedName>
    <definedName name="노사문화" localSheetId="3">BlankMacro1</definedName>
    <definedName name="노사문화" localSheetId="2">BlankMacro1</definedName>
    <definedName name="노사문화" localSheetId="1">BlankMacro1</definedName>
    <definedName name="노사문화">BlankMacro1</definedName>
    <definedName name="누계1">#N/A</definedName>
    <definedName name="누계2">#N/A</definedName>
    <definedName name="누계3">#N/A</definedName>
    <definedName name="누계4">#N/A</definedName>
    <definedName name="누계5">#N/A</definedName>
    <definedName name="누계6">#N/A</definedName>
    <definedName name="누리텍1" localSheetId="13" hidden="1">{#N/A,#N/A,FALSE,"단축1";#N/A,#N/A,FALSE,"단축2";#N/A,#N/A,FALSE,"단축3";#N/A,#N/A,FALSE,"장축";#N/A,#N/A,FALSE,"4WD"}</definedName>
    <definedName name="누리텍1" localSheetId="10" hidden="1">{#N/A,#N/A,FALSE,"단축1";#N/A,#N/A,FALSE,"단축2";#N/A,#N/A,FALSE,"단축3";#N/A,#N/A,FALSE,"장축";#N/A,#N/A,FALSE,"4WD"}</definedName>
    <definedName name="누리텍1" localSheetId="12" hidden="1">{#N/A,#N/A,FALSE,"단축1";#N/A,#N/A,FALSE,"단축2";#N/A,#N/A,FALSE,"단축3";#N/A,#N/A,FALSE,"장축";#N/A,#N/A,FALSE,"4WD"}</definedName>
    <definedName name="누리텍1" localSheetId="15" hidden="1">{#N/A,#N/A,FALSE,"단축1";#N/A,#N/A,FALSE,"단축2";#N/A,#N/A,FALSE,"단축3";#N/A,#N/A,FALSE,"장축";#N/A,#N/A,FALSE,"4WD"}</definedName>
    <definedName name="누리텍1" localSheetId="11" hidden="1">{#N/A,#N/A,FALSE,"단축1";#N/A,#N/A,FALSE,"단축2";#N/A,#N/A,FALSE,"단축3";#N/A,#N/A,FALSE,"장축";#N/A,#N/A,FALSE,"4WD"}</definedName>
    <definedName name="누리텍1" localSheetId="14" hidden="1">{#N/A,#N/A,FALSE,"단축1";#N/A,#N/A,FALSE,"단축2";#N/A,#N/A,FALSE,"단축3";#N/A,#N/A,FALSE,"장축";#N/A,#N/A,FALSE,"4WD"}</definedName>
    <definedName name="누리텍1" localSheetId="7" hidden="1">{#N/A,#N/A,FALSE,"단축1";#N/A,#N/A,FALSE,"단축2";#N/A,#N/A,FALSE,"단축3";#N/A,#N/A,FALSE,"장축";#N/A,#N/A,FALSE,"4WD"}</definedName>
    <definedName name="누리텍1" localSheetId="4" hidden="1">{#N/A,#N/A,FALSE,"단축1";#N/A,#N/A,FALSE,"단축2";#N/A,#N/A,FALSE,"단축3";#N/A,#N/A,FALSE,"장축";#N/A,#N/A,FALSE,"4WD"}</definedName>
    <definedName name="누리텍1" localSheetId="6" hidden="1">{#N/A,#N/A,FALSE,"단축1";#N/A,#N/A,FALSE,"단축2";#N/A,#N/A,FALSE,"단축3";#N/A,#N/A,FALSE,"장축";#N/A,#N/A,FALSE,"4WD"}</definedName>
    <definedName name="누리텍1" localSheetId="9" hidden="1">{#N/A,#N/A,FALSE,"단축1";#N/A,#N/A,FALSE,"단축2";#N/A,#N/A,FALSE,"단축3";#N/A,#N/A,FALSE,"장축";#N/A,#N/A,FALSE,"4WD"}</definedName>
    <definedName name="누리텍1" localSheetId="5" hidden="1">{#N/A,#N/A,FALSE,"단축1";#N/A,#N/A,FALSE,"단축2";#N/A,#N/A,FALSE,"단축3";#N/A,#N/A,FALSE,"장축";#N/A,#N/A,FALSE,"4WD"}</definedName>
    <definedName name="누리텍1" localSheetId="8" hidden="1">{#N/A,#N/A,FALSE,"단축1";#N/A,#N/A,FALSE,"단축2";#N/A,#N/A,FALSE,"단축3";#N/A,#N/A,FALSE,"장축";#N/A,#N/A,FALSE,"4WD"}</definedName>
    <definedName name="누리텍1" localSheetId="3" hidden="1">{#N/A,#N/A,FALSE,"단축1";#N/A,#N/A,FALSE,"단축2";#N/A,#N/A,FALSE,"단축3";#N/A,#N/A,FALSE,"장축";#N/A,#N/A,FALSE,"4WD"}</definedName>
    <definedName name="누리텍1" localSheetId="2" hidden="1">{#N/A,#N/A,FALSE,"단축1";#N/A,#N/A,FALSE,"단축2";#N/A,#N/A,FALSE,"단축3";#N/A,#N/A,FALSE,"장축";#N/A,#N/A,FALSE,"4WD"}</definedName>
    <definedName name="누리텍1" localSheetId="1" hidden="1">{#N/A,#N/A,FALSE,"단축1";#N/A,#N/A,FALSE,"단축2";#N/A,#N/A,FALSE,"단축3";#N/A,#N/A,FALSE,"장축";#N/A,#N/A,FALSE,"4WD"}</definedName>
    <definedName name="누리텍1" hidden="1">{#N/A,#N/A,FALSE,"단축1";#N/A,#N/A,FALSE,"단축2";#N/A,#N/A,FALSE,"단축3";#N/A,#N/A,FALSE,"장축";#N/A,#N/A,FALSE,"4WD"}</definedName>
    <definedName name="니">#N/A</definedName>
    <definedName name="닌">#N/A</definedName>
    <definedName name="ㄷ">#REF!</definedName>
    <definedName name="ㄷㄱ" localSheetId="13" hidden="1">{#N/A,#N/A,FALSE,"Australien";#N/A,#N/A,FALSE,"Birmingham";#N/A,#N/A,FALSE,"Brasilien";#N/A,#N/A,FALSE,"Prag";#N/A,#N/A,FALSE,"Spanien";#N/A,#N/A,FALSE,"Malaysia ( Com)";#N/A,#N/A,FALSE,"Malaysia (Instr)"}</definedName>
    <definedName name="ㄷㄱ" localSheetId="10" hidden="1">{#N/A,#N/A,FALSE,"Australien";#N/A,#N/A,FALSE,"Birmingham";#N/A,#N/A,FALSE,"Brasilien";#N/A,#N/A,FALSE,"Prag";#N/A,#N/A,FALSE,"Spanien";#N/A,#N/A,FALSE,"Malaysia ( Com)";#N/A,#N/A,FALSE,"Malaysia (Instr)"}</definedName>
    <definedName name="ㄷㄱ" localSheetId="12" hidden="1">{#N/A,#N/A,FALSE,"Australien";#N/A,#N/A,FALSE,"Birmingham";#N/A,#N/A,FALSE,"Brasilien";#N/A,#N/A,FALSE,"Prag";#N/A,#N/A,FALSE,"Spanien";#N/A,#N/A,FALSE,"Malaysia ( Com)";#N/A,#N/A,FALSE,"Malaysia (Instr)"}</definedName>
    <definedName name="ㄷㄱ" localSheetId="15" hidden="1">{#N/A,#N/A,FALSE,"Australien";#N/A,#N/A,FALSE,"Birmingham";#N/A,#N/A,FALSE,"Brasilien";#N/A,#N/A,FALSE,"Prag";#N/A,#N/A,FALSE,"Spanien";#N/A,#N/A,FALSE,"Malaysia ( Com)";#N/A,#N/A,FALSE,"Malaysia (Instr)"}</definedName>
    <definedName name="ㄷㄱ" localSheetId="11" hidden="1">{#N/A,#N/A,FALSE,"Australien";#N/A,#N/A,FALSE,"Birmingham";#N/A,#N/A,FALSE,"Brasilien";#N/A,#N/A,FALSE,"Prag";#N/A,#N/A,FALSE,"Spanien";#N/A,#N/A,FALSE,"Malaysia ( Com)";#N/A,#N/A,FALSE,"Malaysia (Instr)"}</definedName>
    <definedName name="ㄷㄱ" localSheetId="14" hidden="1">{#N/A,#N/A,FALSE,"Australien";#N/A,#N/A,FALSE,"Birmingham";#N/A,#N/A,FALSE,"Brasilien";#N/A,#N/A,FALSE,"Prag";#N/A,#N/A,FALSE,"Spanien";#N/A,#N/A,FALSE,"Malaysia ( Com)";#N/A,#N/A,FALSE,"Malaysia (Instr)"}</definedName>
    <definedName name="ㄷㄱ" localSheetId="7" hidden="1">{#N/A,#N/A,FALSE,"Australien";#N/A,#N/A,FALSE,"Birmingham";#N/A,#N/A,FALSE,"Brasilien";#N/A,#N/A,FALSE,"Prag";#N/A,#N/A,FALSE,"Spanien";#N/A,#N/A,FALSE,"Malaysia ( Com)";#N/A,#N/A,FALSE,"Malaysia (Instr)"}</definedName>
    <definedName name="ㄷㄱ" localSheetId="4" hidden="1">{#N/A,#N/A,FALSE,"Australien";#N/A,#N/A,FALSE,"Birmingham";#N/A,#N/A,FALSE,"Brasilien";#N/A,#N/A,FALSE,"Prag";#N/A,#N/A,FALSE,"Spanien";#N/A,#N/A,FALSE,"Malaysia ( Com)";#N/A,#N/A,FALSE,"Malaysia (Instr)"}</definedName>
    <definedName name="ㄷㄱ" localSheetId="6" hidden="1">{#N/A,#N/A,FALSE,"Australien";#N/A,#N/A,FALSE,"Birmingham";#N/A,#N/A,FALSE,"Brasilien";#N/A,#N/A,FALSE,"Prag";#N/A,#N/A,FALSE,"Spanien";#N/A,#N/A,FALSE,"Malaysia ( Com)";#N/A,#N/A,FALSE,"Malaysia (Instr)"}</definedName>
    <definedName name="ㄷㄱ" localSheetId="9" hidden="1">{#N/A,#N/A,FALSE,"Australien";#N/A,#N/A,FALSE,"Birmingham";#N/A,#N/A,FALSE,"Brasilien";#N/A,#N/A,FALSE,"Prag";#N/A,#N/A,FALSE,"Spanien";#N/A,#N/A,FALSE,"Malaysia ( Com)";#N/A,#N/A,FALSE,"Malaysia (Instr)"}</definedName>
    <definedName name="ㄷㄱ" localSheetId="5" hidden="1">{#N/A,#N/A,FALSE,"Australien";#N/A,#N/A,FALSE,"Birmingham";#N/A,#N/A,FALSE,"Brasilien";#N/A,#N/A,FALSE,"Prag";#N/A,#N/A,FALSE,"Spanien";#N/A,#N/A,FALSE,"Malaysia ( Com)";#N/A,#N/A,FALSE,"Malaysia (Instr)"}</definedName>
    <definedName name="ㄷㄱ" localSheetId="8" hidden="1">{#N/A,#N/A,FALSE,"Australien";#N/A,#N/A,FALSE,"Birmingham";#N/A,#N/A,FALSE,"Brasilien";#N/A,#N/A,FALSE,"Prag";#N/A,#N/A,FALSE,"Spanien";#N/A,#N/A,FALSE,"Malaysia ( Com)";#N/A,#N/A,FALSE,"Malaysia (Instr)"}</definedName>
    <definedName name="ㄷㄱ" localSheetId="3" hidden="1">{#N/A,#N/A,FALSE,"Australien";#N/A,#N/A,FALSE,"Birmingham";#N/A,#N/A,FALSE,"Brasilien";#N/A,#N/A,FALSE,"Prag";#N/A,#N/A,FALSE,"Spanien";#N/A,#N/A,FALSE,"Malaysia ( Com)";#N/A,#N/A,FALSE,"Malaysia (Instr)"}</definedName>
    <definedName name="ㄷㄱ" localSheetId="2" hidden="1">{#N/A,#N/A,FALSE,"Australien";#N/A,#N/A,FALSE,"Birmingham";#N/A,#N/A,FALSE,"Brasilien";#N/A,#N/A,FALSE,"Prag";#N/A,#N/A,FALSE,"Spanien";#N/A,#N/A,FALSE,"Malaysia ( Com)";#N/A,#N/A,FALSE,"Malaysia (Instr)"}</definedName>
    <definedName name="ㄷㄱ" localSheetId="1"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ㄷㄱ" localSheetId="13" hidden="1">{#N/A,#N/A,FALSE,"단축1";#N/A,#N/A,FALSE,"단축2";#N/A,#N/A,FALSE,"단축3";#N/A,#N/A,FALSE,"장축";#N/A,#N/A,FALSE,"4WD"}</definedName>
    <definedName name="ㄷㄱㄷㄱ" localSheetId="10" hidden="1">{#N/A,#N/A,FALSE,"단축1";#N/A,#N/A,FALSE,"단축2";#N/A,#N/A,FALSE,"단축3";#N/A,#N/A,FALSE,"장축";#N/A,#N/A,FALSE,"4WD"}</definedName>
    <definedName name="ㄷㄱㄷㄱ" localSheetId="12" hidden="1">{#N/A,#N/A,FALSE,"단축1";#N/A,#N/A,FALSE,"단축2";#N/A,#N/A,FALSE,"단축3";#N/A,#N/A,FALSE,"장축";#N/A,#N/A,FALSE,"4WD"}</definedName>
    <definedName name="ㄷㄱㄷㄱ" localSheetId="15" hidden="1">{#N/A,#N/A,FALSE,"단축1";#N/A,#N/A,FALSE,"단축2";#N/A,#N/A,FALSE,"단축3";#N/A,#N/A,FALSE,"장축";#N/A,#N/A,FALSE,"4WD"}</definedName>
    <definedName name="ㄷㄱㄷㄱ" localSheetId="11" hidden="1">{#N/A,#N/A,FALSE,"단축1";#N/A,#N/A,FALSE,"단축2";#N/A,#N/A,FALSE,"단축3";#N/A,#N/A,FALSE,"장축";#N/A,#N/A,FALSE,"4WD"}</definedName>
    <definedName name="ㄷㄱㄷㄱ" localSheetId="14" hidden="1">{#N/A,#N/A,FALSE,"단축1";#N/A,#N/A,FALSE,"단축2";#N/A,#N/A,FALSE,"단축3";#N/A,#N/A,FALSE,"장축";#N/A,#N/A,FALSE,"4WD"}</definedName>
    <definedName name="ㄷㄱㄷㄱ" localSheetId="7" hidden="1">{#N/A,#N/A,FALSE,"단축1";#N/A,#N/A,FALSE,"단축2";#N/A,#N/A,FALSE,"단축3";#N/A,#N/A,FALSE,"장축";#N/A,#N/A,FALSE,"4WD"}</definedName>
    <definedName name="ㄷㄱㄷㄱ" localSheetId="4" hidden="1">{#N/A,#N/A,FALSE,"단축1";#N/A,#N/A,FALSE,"단축2";#N/A,#N/A,FALSE,"단축3";#N/A,#N/A,FALSE,"장축";#N/A,#N/A,FALSE,"4WD"}</definedName>
    <definedName name="ㄷㄱㄷㄱ" localSheetId="6" hidden="1">{#N/A,#N/A,FALSE,"단축1";#N/A,#N/A,FALSE,"단축2";#N/A,#N/A,FALSE,"단축3";#N/A,#N/A,FALSE,"장축";#N/A,#N/A,FALSE,"4WD"}</definedName>
    <definedName name="ㄷㄱㄷㄱ" localSheetId="9" hidden="1">{#N/A,#N/A,FALSE,"단축1";#N/A,#N/A,FALSE,"단축2";#N/A,#N/A,FALSE,"단축3";#N/A,#N/A,FALSE,"장축";#N/A,#N/A,FALSE,"4WD"}</definedName>
    <definedName name="ㄷㄱㄷㄱ" localSheetId="5" hidden="1">{#N/A,#N/A,FALSE,"단축1";#N/A,#N/A,FALSE,"단축2";#N/A,#N/A,FALSE,"단축3";#N/A,#N/A,FALSE,"장축";#N/A,#N/A,FALSE,"4WD"}</definedName>
    <definedName name="ㄷㄱㄷㄱ" localSheetId="8" hidden="1">{#N/A,#N/A,FALSE,"단축1";#N/A,#N/A,FALSE,"단축2";#N/A,#N/A,FALSE,"단축3";#N/A,#N/A,FALSE,"장축";#N/A,#N/A,FALSE,"4WD"}</definedName>
    <definedName name="ㄷㄱㄷㄱ" localSheetId="3" hidden="1">{#N/A,#N/A,FALSE,"단축1";#N/A,#N/A,FALSE,"단축2";#N/A,#N/A,FALSE,"단축3";#N/A,#N/A,FALSE,"장축";#N/A,#N/A,FALSE,"4WD"}</definedName>
    <definedName name="ㄷㄱㄷㄱ" localSheetId="2" hidden="1">{#N/A,#N/A,FALSE,"단축1";#N/A,#N/A,FALSE,"단축2";#N/A,#N/A,FALSE,"단축3";#N/A,#N/A,FALSE,"장축";#N/A,#N/A,FALSE,"4WD"}</definedName>
    <definedName name="ㄷㄱㄷㄱ" localSheetId="1" hidden="1">{#N/A,#N/A,FALSE,"단축1";#N/A,#N/A,FALSE,"단축2";#N/A,#N/A,FALSE,"단축3";#N/A,#N/A,FALSE,"장축";#N/A,#N/A,FALSE,"4WD"}</definedName>
    <definedName name="ㄷㄱㄷㄱ" hidden="1">{#N/A,#N/A,FALSE,"단축1";#N/A,#N/A,FALSE,"단축2";#N/A,#N/A,FALSE,"단축3";#N/A,#N/A,FALSE,"장축";#N/A,#N/A,FALSE,"4WD"}</definedName>
    <definedName name="ㄷㄱ숗ㄷㄱㄵ" localSheetId="13">BlankMacro1</definedName>
    <definedName name="ㄷㄱ숗ㄷㄱㄵ" localSheetId="10">BlankMacro1</definedName>
    <definedName name="ㄷㄱ숗ㄷㄱㄵ" localSheetId="12">BlankMacro1</definedName>
    <definedName name="ㄷㄱ숗ㄷㄱㄵ" localSheetId="15">BlankMacro1</definedName>
    <definedName name="ㄷㄱ숗ㄷㄱㄵ" localSheetId="11">BlankMacro1</definedName>
    <definedName name="ㄷㄱ숗ㄷㄱㄵ" localSheetId="14">BlankMacro1</definedName>
    <definedName name="ㄷㄱ숗ㄷㄱㄵ" localSheetId="7">BlankMacro1</definedName>
    <definedName name="ㄷㄱ숗ㄷㄱㄵ" localSheetId="4">BlankMacro1</definedName>
    <definedName name="ㄷㄱ숗ㄷㄱㄵ" localSheetId="6">BlankMacro1</definedName>
    <definedName name="ㄷㄱ숗ㄷㄱㄵ" localSheetId="9">BlankMacro1</definedName>
    <definedName name="ㄷㄱ숗ㄷㄱㄵ" localSheetId="5">BlankMacro1</definedName>
    <definedName name="ㄷㄱ숗ㄷㄱㄵ" localSheetId="8">BlankMacro1</definedName>
    <definedName name="ㄷㄱ숗ㄷㄱㄵ" localSheetId="0">BlankMacro1</definedName>
    <definedName name="ㄷㄱ숗ㄷㄱㄵ" localSheetId="3">BlankMacro1</definedName>
    <definedName name="ㄷㄱ숗ㄷㄱㄵ" localSheetId="2">BlankMacro1</definedName>
    <definedName name="ㄷㄱ숗ㄷㄱㄵ" localSheetId="1">BlankMacro1</definedName>
    <definedName name="ㄷㄱ숗ㄷㄱㄵ">BlankMacro1</definedName>
    <definedName name="ㄷㄳ" localSheetId="1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1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1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1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1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6"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9"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8"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 localSheetId="13" hidden="1">{#N/A,#N/A,FALSE,"단축1";#N/A,#N/A,FALSE,"단축2";#N/A,#N/A,FALSE,"단축3";#N/A,#N/A,FALSE,"장축";#N/A,#N/A,FALSE,"4WD"}</definedName>
    <definedName name="ㄷㄷ" localSheetId="10" hidden="1">{#N/A,#N/A,FALSE,"단축1";#N/A,#N/A,FALSE,"단축2";#N/A,#N/A,FALSE,"단축3";#N/A,#N/A,FALSE,"장축";#N/A,#N/A,FALSE,"4WD"}</definedName>
    <definedName name="ㄷㄷ" localSheetId="12" hidden="1">{#N/A,#N/A,FALSE,"단축1";#N/A,#N/A,FALSE,"단축2";#N/A,#N/A,FALSE,"단축3";#N/A,#N/A,FALSE,"장축";#N/A,#N/A,FALSE,"4WD"}</definedName>
    <definedName name="ㄷㄷ" localSheetId="15" hidden="1">{#N/A,#N/A,FALSE,"단축1";#N/A,#N/A,FALSE,"단축2";#N/A,#N/A,FALSE,"단축3";#N/A,#N/A,FALSE,"장축";#N/A,#N/A,FALSE,"4WD"}</definedName>
    <definedName name="ㄷㄷ" localSheetId="11" hidden="1">{#N/A,#N/A,FALSE,"단축1";#N/A,#N/A,FALSE,"단축2";#N/A,#N/A,FALSE,"단축3";#N/A,#N/A,FALSE,"장축";#N/A,#N/A,FALSE,"4WD"}</definedName>
    <definedName name="ㄷㄷ" localSheetId="14" hidden="1">{#N/A,#N/A,FALSE,"단축1";#N/A,#N/A,FALSE,"단축2";#N/A,#N/A,FALSE,"단축3";#N/A,#N/A,FALSE,"장축";#N/A,#N/A,FALSE,"4WD"}</definedName>
    <definedName name="ㄷㄷ" localSheetId="7" hidden="1">{#N/A,#N/A,FALSE,"단축1";#N/A,#N/A,FALSE,"단축2";#N/A,#N/A,FALSE,"단축3";#N/A,#N/A,FALSE,"장축";#N/A,#N/A,FALSE,"4WD"}</definedName>
    <definedName name="ㄷㄷ" localSheetId="4" hidden="1">{#N/A,#N/A,FALSE,"단축1";#N/A,#N/A,FALSE,"단축2";#N/A,#N/A,FALSE,"단축3";#N/A,#N/A,FALSE,"장축";#N/A,#N/A,FALSE,"4WD"}</definedName>
    <definedName name="ㄷㄷ" localSheetId="6" hidden="1">{#N/A,#N/A,FALSE,"단축1";#N/A,#N/A,FALSE,"단축2";#N/A,#N/A,FALSE,"단축3";#N/A,#N/A,FALSE,"장축";#N/A,#N/A,FALSE,"4WD"}</definedName>
    <definedName name="ㄷㄷ" localSheetId="9" hidden="1">{#N/A,#N/A,FALSE,"단축1";#N/A,#N/A,FALSE,"단축2";#N/A,#N/A,FALSE,"단축3";#N/A,#N/A,FALSE,"장축";#N/A,#N/A,FALSE,"4WD"}</definedName>
    <definedName name="ㄷㄷ" localSheetId="5" hidden="1">{#N/A,#N/A,FALSE,"단축1";#N/A,#N/A,FALSE,"단축2";#N/A,#N/A,FALSE,"단축3";#N/A,#N/A,FALSE,"장축";#N/A,#N/A,FALSE,"4WD"}</definedName>
    <definedName name="ㄷㄷ" localSheetId="8" hidden="1">{#N/A,#N/A,FALSE,"단축1";#N/A,#N/A,FALSE,"단축2";#N/A,#N/A,FALSE,"단축3";#N/A,#N/A,FALSE,"장축";#N/A,#N/A,FALSE,"4WD"}</definedName>
    <definedName name="ㄷㄷ" localSheetId="3"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ㄷㄷ" localSheetId="13" hidden="1">{#N/A,#N/A,TRUE,"일정"}</definedName>
    <definedName name="ㄷㄷㄷ" localSheetId="10" hidden="1">{#N/A,#N/A,TRUE,"일정"}</definedName>
    <definedName name="ㄷㄷㄷ" localSheetId="12" hidden="1">{#N/A,#N/A,TRUE,"일정"}</definedName>
    <definedName name="ㄷㄷㄷ" localSheetId="15" hidden="1">{#N/A,#N/A,TRUE,"일정"}</definedName>
    <definedName name="ㄷㄷㄷ" localSheetId="11" hidden="1">{#N/A,#N/A,TRUE,"일정"}</definedName>
    <definedName name="ㄷㄷㄷ" localSheetId="14" hidden="1">{#N/A,#N/A,TRUE,"일정"}</definedName>
    <definedName name="ㄷㄷㄷ" localSheetId="7" hidden="1">{#N/A,#N/A,TRUE,"일정"}</definedName>
    <definedName name="ㄷㄷㄷ" localSheetId="4" hidden="1">{#N/A,#N/A,TRUE,"일정"}</definedName>
    <definedName name="ㄷㄷㄷ" localSheetId="6" hidden="1">{#N/A,#N/A,TRUE,"일정"}</definedName>
    <definedName name="ㄷㄷㄷ" localSheetId="9" hidden="1">{#N/A,#N/A,TRUE,"일정"}</definedName>
    <definedName name="ㄷㄷㄷ" localSheetId="5" hidden="1">{#N/A,#N/A,TRUE,"일정"}</definedName>
    <definedName name="ㄷㄷㄷ" localSheetId="8" hidden="1">{#N/A,#N/A,TRUE,"일정"}</definedName>
    <definedName name="ㄷㄷㄷ" localSheetId="3" hidden="1">{#N/A,#N/A,TRUE,"일정"}</definedName>
    <definedName name="ㄷㄷㄷ" localSheetId="2" hidden="1">{#N/A,#N/A,TRUE,"일정"}</definedName>
    <definedName name="ㄷㄷㄷ" localSheetId="1" hidden="1">{#N/A,#N/A,TRUE,"일정"}</definedName>
    <definedName name="ㄷㄷㄷ" hidden="1">{#N/A,#N/A,TRUE,"일정"}</definedName>
    <definedName name="ㄷㄷㄷㄷ" localSheetId="13" hidden="1">{#N/A,#N/A,FALSE,"단축1";#N/A,#N/A,FALSE,"단축2";#N/A,#N/A,FALSE,"단축3";#N/A,#N/A,FALSE,"장축";#N/A,#N/A,FALSE,"4WD"}</definedName>
    <definedName name="ㄷㄷㄷㄷ" localSheetId="10" hidden="1">{#N/A,#N/A,FALSE,"단축1";#N/A,#N/A,FALSE,"단축2";#N/A,#N/A,FALSE,"단축3";#N/A,#N/A,FALSE,"장축";#N/A,#N/A,FALSE,"4WD"}</definedName>
    <definedName name="ㄷㄷㄷㄷ" localSheetId="12" hidden="1">{#N/A,#N/A,FALSE,"단축1";#N/A,#N/A,FALSE,"단축2";#N/A,#N/A,FALSE,"단축3";#N/A,#N/A,FALSE,"장축";#N/A,#N/A,FALSE,"4WD"}</definedName>
    <definedName name="ㄷㄷㄷㄷ" localSheetId="15" hidden="1">{#N/A,#N/A,FALSE,"단축1";#N/A,#N/A,FALSE,"단축2";#N/A,#N/A,FALSE,"단축3";#N/A,#N/A,FALSE,"장축";#N/A,#N/A,FALSE,"4WD"}</definedName>
    <definedName name="ㄷㄷㄷㄷ" localSheetId="11" hidden="1">{#N/A,#N/A,FALSE,"단축1";#N/A,#N/A,FALSE,"단축2";#N/A,#N/A,FALSE,"단축3";#N/A,#N/A,FALSE,"장축";#N/A,#N/A,FALSE,"4WD"}</definedName>
    <definedName name="ㄷㄷㄷㄷ" localSheetId="14" hidden="1">{#N/A,#N/A,FALSE,"단축1";#N/A,#N/A,FALSE,"단축2";#N/A,#N/A,FALSE,"단축3";#N/A,#N/A,FALSE,"장축";#N/A,#N/A,FALSE,"4WD"}</definedName>
    <definedName name="ㄷㄷㄷㄷ" localSheetId="7" hidden="1">{#N/A,#N/A,FALSE,"단축1";#N/A,#N/A,FALSE,"단축2";#N/A,#N/A,FALSE,"단축3";#N/A,#N/A,FALSE,"장축";#N/A,#N/A,FALSE,"4WD"}</definedName>
    <definedName name="ㄷㄷㄷㄷ" localSheetId="4" hidden="1">{#N/A,#N/A,FALSE,"단축1";#N/A,#N/A,FALSE,"단축2";#N/A,#N/A,FALSE,"단축3";#N/A,#N/A,FALSE,"장축";#N/A,#N/A,FALSE,"4WD"}</definedName>
    <definedName name="ㄷㄷㄷㄷ" localSheetId="6" hidden="1">{#N/A,#N/A,FALSE,"단축1";#N/A,#N/A,FALSE,"단축2";#N/A,#N/A,FALSE,"단축3";#N/A,#N/A,FALSE,"장축";#N/A,#N/A,FALSE,"4WD"}</definedName>
    <definedName name="ㄷㄷㄷㄷ" localSheetId="9" hidden="1">{#N/A,#N/A,FALSE,"단축1";#N/A,#N/A,FALSE,"단축2";#N/A,#N/A,FALSE,"단축3";#N/A,#N/A,FALSE,"장축";#N/A,#N/A,FALSE,"4WD"}</definedName>
    <definedName name="ㄷㄷㄷㄷ" localSheetId="5" hidden="1">{#N/A,#N/A,FALSE,"단축1";#N/A,#N/A,FALSE,"단축2";#N/A,#N/A,FALSE,"단축3";#N/A,#N/A,FALSE,"장축";#N/A,#N/A,FALSE,"4WD"}</definedName>
    <definedName name="ㄷㄷㄷㄷ" localSheetId="8" hidden="1">{#N/A,#N/A,FALSE,"단축1";#N/A,#N/A,FALSE,"단축2";#N/A,#N/A,FALSE,"단축3";#N/A,#N/A,FALSE,"장축";#N/A,#N/A,FALSE,"4WD"}</definedName>
    <definedName name="ㄷㄷㄷㄷ" localSheetId="3" hidden="1">{#N/A,#N/A,FALSE,"단축1";#N/A,#N/A,FALSE,"단축2";#N/A,#N/A,FALSE,"단축3";#N/A,#N/A,FALSE,"장축";#N/A,#N/A,FALSE,"4WD"}</definedName>
    <definedName name="ㄷㄷㄷㄷ" localSheetId="2" hidden="1">{#N/A,#N/A,FALSE,"단축1";#N/A,#N/A,FALSE,"단축2";#N/A,#N/A,FALSE,"단축3";#N/A,#N/A,FALSE,"장축";#N/A,#N/A,FALSE,"4WD"}</definedName>
    <definedName name="ㄷㄷㄷㄷ" localSheetId="1" hidden="1">{#N/A,#N/A,FALSE,"단축1";#N/A,#N/A,FALSE,"단축2";#N/A,#N/A,FALSE,"단축3";#N/A,#N/A,FALSE,"장축";#N/A,#N/A,FALSE,"4WD"}</definedName>
    <definedName name="ㄷㄷㄷㄷ" hidden="1">{#N/A,#N/A,FALSE,"단축1";#N/A,#N/A,FALSE,"단축2";#N/A,#N/A,FALSE,"단축3";#N/A,#N/A,FALSE,"장축";#N/A,#N/A,FALSE,"4WD"}</definedName>
    <definedName name="ㄷㄹ" localSheetId="13">BlankMacro1</definedName>
    <definedName name="ㄷㄹ" localSheetId="10">BlankMacro1</definedName>
    <definedName name="ㄷㄹ" localSheetId="12">BlankMacro1</definedName>
    <definedName name="ㄷㄹ" localSheetId="15">BlankMacro1</definedName>
    <definedName name="ㄷㄹ" localSheetId="11">BlankMacro1</definedName>
    <definedName name="ㄷㄹ" localSheetId="14">BlankMacro1</definedName>
    <definedName name="ㄷㄹ" localSheetId="7">BlankMacro1</definedName>
    <definedName name="ㄷㄹ" localSheetId="4">BlankMacro1</definedName>
    <definedName name="ㄷㄹ" localSheetId="6">BlankMacro1</definedName>
    <definedName name="ㄷㄹ" localSheetId="9">BlankMacro1</definedName>
    <definedName name="ㄷㄹ" localSheetId="5">BlankMacro1</definedName>
    <definedName name="ㄷㄹ" localSheetId="8">BlankMacro1</definedName>
    <definedName name="ㄷㄹ" localSheetId="0">BlankMacro1</definedName>
    <definedName name="ㄷㄹ" localSheetId="3">BlankMacro1</definedName>
    <definedName name="ㄷㄹ" localSheetId="2">BlankMacro1</definedName>
    <definedName name="ㄷㄹ" localSheetId="1">BlankMacro1</definedName>
    <definedName name="ㄷㄹ">BlankMacro1</definedName>
    <definedName name="ㄷㅇ" localSheetId="13" hidden="1">{#N/A,#N/A,TRUE,"Y생산";#N/A,#N/A,TRUE,"Y판매";#N/A,#N/A,TRUE,"Y총물량";#N/A,#N/A,TRUE,"Y능력";#N/A,#N/A,TRUE,"YKD"}</definedName>
    <definedName name="ㄷㅇ" localSheetId="10" hidden="1">{#N/A,#N/A,TRUE,"Y생산";#N/A,#N/A,TRUE,"Y판매";#N/A,#N/A,TRUE,"Y총물량";#N/A,#N/A,TRUE,"Y능력";#N/A,#N/A,TRUE,"YKD"}</definedName>
    <definedName name="ㄷㅇ" localSheetId="12" hidden="1">{#N/A,#N/A,TRUE,"Y생산";#N/A,#N/A,TRUE,"Y판매";#N/A,#N/A,TRUE,"Y총물량";#N/A,#N/A,TRUE,"Y능력";#N/A,#N/A,TRUE,"YKD"}</definedName>
    <definedName name="ㄷㅇ" localSheetId="15" hidden="1">{#N/A,#N/A,TRUE,"Y생산";#N/A,#N/A,TRUE,"Y판매";#N/A,#N/A,TRUE,"Y총물량";#N/A,#N/A,TRUE,"Y능력";#N/A,#N/A,TRUE,"YKD"}</definedName>
    <definedName name="ㄷㅇ" localSheetId="11" hidden="1">{#N/A,#N/A,TRUE,"Y생산";#N/A,#N/A,TRUE,"Y판매";#N/A,#N/A,TRUE,"Y총물량";#N/A,#N/A,TRUE,"Y능력";#N/A,#N/A,TRUE,"YKD"}</definedName>
    <definedName name="ㄷㅇ" localSheetId="14" hidden="1">{#N/A,#N/A,TRUE,"Y생산";#N/A,#N/A,TRUE,"Y판매";#N/A,#N/A,TRUE,"Y총물량";#N/A,#N/A,TRUE,"Y능력";#N/A,#N/A,TRUE,"YKD"}</definedName>
    <definedName name="ㄷㅇ" localSheetId="7" hidden="1">{#N/A,#N/A,TRUE,"Y생산";#N/A,#N/A,TRUE,"Y판매";#N/A,#N/A,TRUE,"Y총물량";#N/A,#N/A,TRUE,"Y능력";#N/A,#N/A,TRUE,"YKD"}</definedName>
    <definedName name="ㄷㅇ" localSheetId="4" hidden="1">{#N/A,#N/A,TRUE,"Y생산";#N/A,#N/A,TRUE,"Y판매";#N/A,#N/A,TRUE,"Y총물량";#N/A,#N/A,TRUE,"Y능력";#N/A,#N/A,TRUE,"YKD"}</definedName>
    <definedName name="ㄷㅇ" localSheetId="6" hidden="1">{#N/A,#N/A,TRUE,"Y생산";#N/A,#N/A,TRUE,"Y판매";#N/A,#N/A,TRUE,"Y총물량";#N/A,#N/A,TRUE,"Y능력";#N/A,#N/A,TRUE,"YKD"}</definedName>
    <definedName name="ㄷㅇ" localSheetId="9" hidden="1">{#N/A,#N/A,TRUE,"Y생산";#N/A,#N/A,TRUE,"Y판매";#N/A,#N/A,TRUE,"Y총물량";#N/A,#N/A,TRUE,"Y능력";#N/A,#N/A,TRUE,"YKD"}</definedName>
    <definedName name="ㄷㅇ" localSheetId="5" hidden="1">{#N/A,#N/A,TRUE,"Y생산";#N/A,#N/A,TRUE,"Y판매";#N/A,#N/A,TRUE,"Y총물량";#N/A,#N/A,TRUE,"Y능력";#N/A,#N/A,TRUE,"YKD"}</definedName>
    <definedName name="ㄷㅇ" localSheetId="8" hidden="1">{#N/A,#N/A,TRUE,"Y생산";#N/A,#N/A,TRUE,"Y판매";#N/A,#N/A,TRUE,"Y총물량";#N/A,#N/A,TRUE,"Y능력";#N/A,#N/A,TRUE,"YKD"}</definedName>
    <definedName name="ㄷㅇ" localSheetId="3"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다">#REF!</definedName>
    <definedName name="다다" localSheetId="13">BlankMacro1</definedName>
    <definedName name="다다" localSheetId="10">BlankMacro1</definedName>
    <definedName name="다다" localSheetId="12">BlankMacro1</definedName>
    <definedName name="다다" localSheetId="15">BlankMacro1</definedName>
    <definedName name="다다" localSheetId="11">BlankMacro1</definedName>
    <definedName name="다다" localSheetId="14">BlankMacro1</definedName>
    <definedName name="다다" localSheetId="7">BlankMacro1</definedName>
    <definedName name="다다" localSheetId="4">BlankMacro1</definedName>
    <definedName name="다다" localSheetId="6">BlankMacro1</definedName>
    <definedName name="다다" localSheetId="9">BlankMacro1</definedName>
    <definedName name="다다" localSheetId="5">BlankMacro1</definedName>
    <definedName name="다다" localSheetId="8">BlankMacro1</definedName>
    <definedName name="다다" localSheetId="0">BlankMacro1</definedName>
    <definedName name="다다" localSheetId="3">BlankMacro1</definedName>
    <definedName name="다다" localSheetId="2">BlankMacro1</definedName>
    <definedName name="다다" localSheetId="1">BlankMacro1</definedName>
    <definedName name="다다">BlankMacro1</definedName>
    <definedName name="다닫다" localSheetId="13">BlankMacro1</definedName>
    <definedName name="다닫다" localSheetId="10">BlankMacro1</definedName>
    <definedName name="다닫다" localSheetId="12">BlankMacro1</definedName>
    <definedName name="다닫다" localSheetId="15">BlankMacro1</definedName>
    <definedName name="다닫다" localSheetId="11">BlankMacro1</definedName>
    <definedName name="다닫다" localSheetId="14">BlankMacro1</definedName>
    <definedName name="다닫다" localSheetId="7">BlankMacro1</definedName>
    <definedName name="다닫다" localSheetId="4">BlankMacro1</definedName>
    <definedName name="다닫다" localSheetId="6">BlankMacro1</definedName>
    <definedName name="다닫다" localSheetId="9">BlankMacro1</definedName>
    <definedName name="다닫다" localSheetId="5">BlankMacro1</definedName>
    <definedName name="다닫다" localSheetId="8">BlankMacro1</definedName>
    <definedName name="다닫다" localSheetId="0">BlankMacro1</definedName>
    <definedName name="다닫다" localSheetId="3">BlankMacro1</definedName>
    <definedName name="다닫다" localSheetId="2">BlankMacro1</definedName>
    <definedName name="다닫다" localSheetId="1">BlankMacro1</definedName>
    <definedName name="다닫다">BlankMacro1</definedName>
    <definedName name="다부">#N/A</definedName>
    <definedName name="단가">#REF!</definedName>
    <definedName name="단가기준" localSheetId="13" hidden="1">{#N/A,#N/A,TRUE,"Y생산";#N/A,#N/A,TRUE,"Y판매";#N/A,#N/A,TRUE,"Y총물량";#N/A,#N/A,TRUE,"Y능력";#N/A,#N/A,TRUE,"YKD"}</definedName>
    <definedName name="단가기준" localSheetId="10" hidden="1">{#N/A,#N/A,TRUE,"Y생산";#N/A,#N/A,TRUE,"Y판매";#N/A,#N/A,TRUE,"Y총물량";#N/A,#N/A,TRUE,"Y능력";#N/A,#N/A,TRUE,"YKD"}</definedName>
    <definedName name="단가기준" localSheetId="12" hidden="1">{#N/A,#N/A,TRUE,"Y생산";#N/A,#N/A,TRUE,"Y판매";#N/A,#N/A,TRUE,"Y총물량";#N/A,#N/A,TRUE,"Y능력";#N/A,#N/A,TRUE,"YKD"}</definedName>
    <definedName name="단가기준" localSheetId="15" hidden="1">{#N/A,#N/A,TRUE,"Y생산";#N/A,#N/A,TRUE,"Y판매";#N/A,#N/A,TRUE,"Y총물량";#N/A,#N/A,TRUE,"Y능력";#N/A,#N/A,TRUE,"YKD"}</definedName>
    <definedName name="단가기준" localSheetId="11" hidden="1">{#N/A,#N/A,TRUE,"Y생산";#N/A,#N/A,TRUE,"Y판매";#N/A,#N/A,TRUE,"Y총물량";#N/A,#N/A,TRUE,"Y능력";#N/A,#N/A,TRUE,"YKD"}</definedName>
    <definedName name="단가기준" localSheetId="14" hidden="1">{#N/A,#N/A,TRUE,"Y생산";#N/A,#N/A,TRUE,"Y판매";#N/A,#N/A,TRUE,"Y총물량";#N/A,#N/A,TRUE,"Y능력";#N/A,#N/A,TRUE,"YKD"}</definedName>
    <definedName name="단가기준" localSheetId="7" hidden="1">{#N/A,#N/A,TRUE,"Y생산";#N/A,#N/A,TRUE,"Y판매";#N/A,#N/A,TRUE,"Y총물량";#N/A,#N/A,TRUE,"Y능력";#N/A,#N/A,TRUE,"YKD"}</definedName>
    <definedName name="단가기준" localSheetId="4" hidden="1">{#N/A,#N/A,TRUE,"Y생산";#N/A,#N/A,TRUE,"Y판매";#N/A,#N/A,TRUE,"Y총물량";#N/A,#N/A,TRUE,"Y능력";#N/A,#N/A,TRUE,"YKD"}</definedName>
    <definedName name="단가기준" localSheetId="6" hidden="1">{#N/A,#N/A,TRUE,"Y생산";#N/A,#N/A,TRUE,"Y판매";#N/A,#N/A,TRUE,"Y총물량";#N/A,#N/A,TRUE,"Y능력";#N/A,#N/A,TRUE,"YKD"}</definedName>
    <definedName name="단가기준" localSheetId="9" hidden="1">{#N/A,#N/A,TRUE,"Y생산";#N/A,#N/A,TRUE,"Y판매";#N/A,#N/A,TRUE,"Y총물량";#N/A,#N/A,TRUE,"Y능력";#N/A,#N/A,TRUE,"YKD"}</definedName>
    <definedName name="단가기준" localSheetId="5" hidden="1">{#N/A,#N/A,TRUE,"Y생산";#N/A,#N/A,TRUE,"Y판매";#N/A,#N/A,TRUE,"Y총물량";#N/A,#N/A,TRUE,"Y능력";#N/A,#N/A,TRUE,"YKD"}</definedName>
    <definedName name="단가기준" localSheetId="8" hidden="1">{#N/A,#N/A,TRUE,"Y생산";#N/A,#N/A,TRUE,"Y판매";#N/A,#N/A,TRUE,"Y총물량";#N/A,#N/A,TRUE,"Y능력";#N/A,#N/A,TRUE,"YKD"}</definedName>
    <definedName name="단가기준" localSheetId="3"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가목록" localSheetId="13">#REF!</definedName>
    <definedName name="단가목록" localSheetId="10">#REF!</definedName>
    <definedName name="단가목록" localSheetId="12">#REF!</definedName>
    <definedName name="단가목록" localSheetId="15">#REF!</definedName>
    <definedName name="단가목록" localSheetId="11">#REF!</definedName>
    <definedName name="단가목록" localSheetId="14">#REF!</definedName>
    <definedName name="단가목록" localSheetId="7">#REF!</definedName>
    <definedName name="단가목록" localSheetId="4">#REF!</definedName>
    <definedName name="단가목록" localSheetId="6">#REF!</definedName>
    <definedName name="단가목록" localSheetId="9">#REF!</definedName>
    <definedName name="단가목록" localSheetId="5">#REF!</definedName>
    <definedName name="단가목록" localSheetId="8">#REF!</definedName>
    <definedName name="단가목록">#REF!</definedName>
    <definedName name="단계별일정">#REF!</definedName>
    <definedName name="단계작동">#REF!</definedName>
    <definedName name="단기" localSheetId="13" hidden="1">{#N/A,#N/A,TRUE,"Y생산";#N/A,#N/A,TRUE,"Y판매";#N/A,#N/A,TRUE,"Y총물량";#N/A,#N/A,TRUE,"Y능력";#N/A,#N/A,TRUE,"YKD"}</definedName>
    <definedName name="단기" localSheetId="10" hidden="1">{#N/A,#N/A,TRUE,"Y생산";#N/A,#N/A,TRUE,"Y판매";#N/A,#N/A,TRUE,"Y총물량";#N/A,#N/A,TRUE,"Y능력";#N/A,#N/A,TRUE,"YKD"}</definedName>
    <definedName name="단기" localSheetId="12" hidden="1">{#N/A,#N/A,TRUE,"Y생산";#N/A,#N/A,TRUE,"Y판매";#N/A,#N/A,TRUE,"Y총물량";#N/A,#N/A,TRUE,"Y능력";#N/A,#N/A,TRUE,"YKD"}</definedName>
    <definedName name="단기" localSheetId="15" hidden="1">{#N/A,#N/A,TRUE,"Y생산";#N/A,#N/A,TRUE,"Y판매";#N/A,#N/A,TRUE,"Y총물량";#N/A,#N/A,TRUE,"Y능력";#N/A,#N/A,TRUE,"YKD"}</definedName>
    <definedName name="단기" localSheetId="11" hidden="1">{#N/A,#N/A,TRUE,"Y생산";#N/A,#N/A,TRUE,"Y판매";#N/A,#N/A,TRUE,"Y총물량";#N/A,#N/A,TRUE,"Y능력";#N/A,#N/A,TRUE,"YKD"}</definedName>
    <definedName name="단기" localSheetId="14" hidden="1">{#N/A,#N/A,TRUE,"Y생산";#N/A,#N/A,TRUE,"Y판매";#N/A,#N/A,TRUE,"Y총물량";#N/A,#N/A,TRUE,"Y능력";#N/A,#N/A,TRUE,"YKD"}</definedName>
    <definedName name="단기" localSheetId="7" hidden="1">{#N/A,#N/A,TRUE,"Y생산";#N/A,#N/A,TRUE,"Y판매";#N/A,#N/A,TRUE,"Y총물량";#N/A,#N/A,TRUE,"Y능력";#N/A,#N/A,TRUE,"YKD"}</definedName>
    <definedName name="단기" localSheetId="4" hidden="1">{#N/A,#N/A,TRUE,"Y생산";#N/A,#N/A,TRUE,"Y판매";#N/A,#N/A,TRUE,"Y총물량";#N/A,#N/A,TRUE,"Y능력";#N/A,#N/A,TRUE,"YKD"}</definedName>
    <definedName name="단기" localSheetId="6" hidden="1">{#N/A,#N/A,TRUE,"Y생산";#N/A,#N/A,TRUE,"Y판매";#N/A,#N/A,TRUE,"Y총물량";#N/A,#N/A,TRUE,"Y능력";#N/A,#N/A,TRUE,"YKD"}</definedName>
    <definedName name="단기" localSheetId="9" hidden="1">{#N/A,#N/A,TRUE,"Y생산";#N/A,#N/A,TRUE,"Y판매";#N/A,#N/A,TRUE,"Y총물량";#N/A,#N/A,TRUE,"Y능력";#N/A,#N/A,TRUE,"YKD"}</definedName>
    <definedName name="단기" localSheetId="5" hidden="1">{#N/A,#N/A,TRUE,"Y생산";#N/A,#N/A,TRUE,"Y판매";#N/A,#N/A,TRUE,"Y총물량";#N/A,#N/A,TRUE,"Y능력";#N/A,#N/A,TRUE,"YKD"}</definedName>
    <definedName name="단기" localSheetId="8" hidden="1">{#N/A,#N/A,TRUE,"Y생산";#N/A,#N/A,TRUE,"Y판매";#N/A,#N/A,TRUE,"Y총물량";#N/A,#N/A,TRUE,"Y능력";#N/A,#N/A,TRUE,"YKD"}</definedName>
    <definedName name="단기" localSheetId="3"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기대여금" localSheetId="13" hidden="1">{#N/A,#N/A,TRUE,"Y생산";#N/A,#N/A,TRUE,"Y판매";#N/A,#N/A,TRUE,"Y총물량";#N/A,#N/A,TRUE,"Y능력";#N/A,#N/A,TRUE,"YKD"}</definedName>
    <definedName name="단기대여금" localSheetId="10" hidden="1">{#N/A,#N/A,TRUE,"Y생산";#N/A,#N/A,TRUE,"Y판매";#N/A,#N/A,TRUE,"Y총물량";#N/A,#N/A,TRUE,"Y능력";#N/A,#N/A,TRUE,"YKD"}</definedName>
    <definedName name="단기대여금" localSheetId="12" hidden="1">{#N/A,#N/A,TRUE,"Y생산";#N/A,#N/A,TRUE,"Y판매";#N/A,#N/A,TRUE,"Y총물량";#N/A,#N/A,TRUE,"Y능력";#N/A,#N/A,TRUE,"YKD"}</definedName>
    <definedName name="단기대여금" localSheetId="15" hidden="1">{#N/A,#N/A,TRUE,"Y생산";#N/A,#N/A,TRUE,"Y판매";#N/A,#N/A,TRUE,"Y총물량";#N/A,#N/A,TRUE,"Y능력";#N/A,#N/A,TRUE,"YKD"}</definedName>
    <definedName name="단기대여금" localSheetId="11" hidden="1">{#N/A,#N/A,TRUE,"Y생산";#N/A,#N/A,TRUE,"Y판매";#N/A,#N/A,TRUE,"Y총물량";#N/A,#N/A,TRUE,"Y능력";#N/A,#N/A,TRUE,"YKD"}</definedName>
    <definedName name="단기대여금" localSheetId="14" hidden="1">{#N/A,#N/A,TRUE,"Y생산";#N/A,#N/A,TRUE,"Y판매";#N/A,#N/A,TRUE,"Y총물량";#N/A,#N/A,TRUE,"Y능력";#N/A,#N/A,TRUE,"YKD"}</definedName>
    <definedName name="단기대여금" localSheetId="7" hidden="1">{#N/A,#N/A,TRUE,"Y생산";#N/A,#N/A,TRUE,"Y판매";#N/A,#N/A,TRUE,"Y총물량";#N/A,#N/A,TRUE,"Y능력";#N/A,#N/A,TRUE,"YKD"}</definedName>
    <definedName name="단기대여금" localSheetId="4" hidden="1">{#N/A,#N/A,TRUE,"Y생산";#N/A,#N/A,TRUE,"Y판매";#N/A,#N/A,TRUE,"Y총물량";#N/A,#N/A,TRUE,"Y능력";#N/A,#N/A,TRUE,"YKD"}</definedName>
    <definedName name="단기대여금" localSheetId="6" hidden="1">{#N/A,#N/A,TRUE,"Y생산";#N/A,#N/A,TRUE,"Y판매";#N/A,#N/A,TRUE,"Y총물량";#N/A,#N/A,TRUE,"Y능력";#N/A,#N/A,TRUE,"YKD"}</definedName>
    <definedName name="단기대여금" localSheetId="9" hidden="1">{#N/A,#N/A,TRUE,"Y생산";#N/A,#N/A,TRUE,"Y판매";#N/A,#N/A,TRUE,"Y총물량";#N/A,#N/A,TRUE,"Y능력";#N/A,#N/A,TRUE,"YKD"}</definedName>
    <definedName name="단기대여금" localSheetId="5" hidden="1">{#N/A,#N/A,TRUE,"Y생산";#N/A,#N/A,TRUE,"Y판매";#N/A,#N/A,TRUE,"Y총물량";#N/A,#N/A,TRUE,"Y능력";#N/A,#N/A,TRUE,"YKD"}</definedName>
    <definedName name="단기대여금" localSheetId="8" hidden="1">{#N/A,#N/A,TRUE,"Y생산";#N/A,#N/A,TRUE,"Y판매";#N/A,#N/A,TRUE,"Y총물량";#N/A,#N/A,TRUE,"Y능력";#N/A,#N/A,TRUE,"YKD"}</definedName>
    <definedName name="단기대여금" localSheetId="3" hidden="1">{#N/A,#N/A,TRUE,"Y생산";#N/A,#N/A,TRUE,"Y판매";#N/A,#N/A,TRUE,"Y총물량";#N/A,#N/A,TRUE,"Y능력";#N/A,#N/A,TRUE,"YKD"}</definedName>
    <definedName name="단기대여금" localSheetId="2" hidden="1">{#N/A,#N/A,TRUE,"Y생산";#N/A,#N/A,TRUE,"Y판매";#N/A,#N/A,TRUE,"Y총물량";#N/A,#N/A,TRUE,"Y능력";#N/A,#N/A,TRUE,"YKD"}</definedName>
    <definedName name="단기대여금" localSheetId="1" hidden="1">{#N/A,#N/A,TRUE,"Y생산";#N/A,#N/A,TRUE,"Y판매";#N/A,#N/A,TRUE,"Y총물량";#N/A,#N/A,TRUE,"Y능력";#N/A,#N/A,TRUE,"YKD"}</definedName>
    <definedName name="단기대여금" hidden="1">{#N/A,#N/A,TRUE,"Y생산";#N/A,#N/A,TRUE,"Y판매";#N/A,#N/A,TRUE,"Y총물량";#N/A,#N/A,TRUE,"Y능력";#N/A,#N/A,TRUE,"YKD"}</definedName>
    <definedName name="단위">1000</definedName>
    <definedName name="단조편성표" localSheetId="13" hidden="1">{#N/A,#N/A,FALSE,"단축1";#N/A,#N/A,FALSE,"단축2";#N/A,#N/A,FALSE,"단축3";#N/A,#N/A,FALSE,"장축";#N/A,#N/A,FALSE,"4WD"}</definedName>
    <definedName name="단조편성표" localSheetId="10" hidden="1">{#N/A,#N/A,FALSE,"단축1";#N/A,#N/A,FALSE,"단축2";#N/A,#N/A,FALSE,"단축3";#N/A,#N/A,FALSE,"장축";#N/A,#N/A,FALSE,"4WD"}</definedName>
    <definedName name="단조편성표" localSheetId="12" hidden="1">{#N/A,#N/A,FALSE,"단축1";#N/A,#N/A,FALSE,"단축2";#N/A,#N/A,FALSE,"단축3";#N/A,#N/A,FALSE,"장축";#N/A,#N/A,FALSE,"4WD"}</definedName>
    <definedName name="단조편성표" localSheetId="15" hidden="1">{#N/A,#N/A,FALSE,"단축1";#N/A,#N/A,FALSE,"단축2";#N/A,#N/A,FALSE,"단축3";#N/A,#N/A,FALSE,"장축";#N/A,#N/A,FALSE,"4WD"}</definedName>
    <definedName name="단조편성표" localSheetId="11" hidden="1">{#N/A,#N/A,FALSE,"단축1";#N/A,#N/A,FALSE,"단축2";#N/A,#N/A,FALSE,"단축3";#N/A,#N/A,FALSE,"장축";#N/A,#N/A,FALSE,"4WD"}</definedName>
    <definedName name="단조편성표" localSheetId="14" hidden="1">{#N/A,#N/A,FALSE,"단축1";#N/A,#N/A,FALSE,"단축2";#N/A,#N/A,FALSE,"단축3";#N/A,#N/A,FALSE,"장축";#N/A,#N/A,FALSE,"4WD"}</definedName>
    <definedName name="단조편성표" localSheetId="7" hidden="1">{#N/A,#N/A,FALSE,"단축1";#N/A,#N/A,FALSE,"단축2";#N/A,#N/A,FALSE,"단축3";#N/A,#N/A,FALSE,"장축";#N/A,#N/A,FALSE,"4WD"}</definedName>
    <definedName name="단조편성표" localSheetId="4" hidden="1">{#N/A,#N/A,FALSE,"단축1";#N/A,#N/A,FALSE,"단축2";#N/A,#N/A,FALSE,"단축3";#N/A,#N/A,FALSE,"장축";#N/A,#N/A,FALSE,"4WD"}</definedName>
    <definedName name="단조편성표" localSheetId="6" hidden="1">{#N/A,#N/A,FALSE,"단축1";#N/A,#N/A,FALSE,"단축2";#N/A,#N/A,FALSE,"단축3";#N/A,#N/A,FALSE,"장축";#N/A,#N/A,FALSE,"4WD"}</definedName>
    <definedName name="단조편성표" localSheetId="9" hidden="1">{#N/A,#N/A,FALSE,"단축1";#N/A,#N/A,FALSE,"단축2";#N/A,#N/A,FALSE,"단축3";#N/A,#N/A,FALSE,"장축";#N/A,#N/A,FALSE,"4WD"}</definedName>
    <definedName name="단조편성표" localSheetId="5" hidden="1">{#N/A,#N/A,FALSE,"단축1";#N/A,#N/A,FALSE,"단축2";#N/A,#N/A,FALSE,"단축3";#N/A,#N/A,FALSE,"장축";#N/A,#N/A,FALSE,"4WD"}</definedName>
    <definedName name="단조편성표" localSheetId="8" hidden="1">{#N/A,#N/A,FALSE,"단축1";#N/A,#N/A,FALSE,"단축2";#N/A,#N/A,FALSE,"단축3";#N/A,#N/A,FALSE,"장축";#N/A,#N/A,FALSE,"4WD"}</definedName>
    <definedName name="단조편성표" localSheetId="3" hidden="1">{#N/A,#N/A,FALSE,"단축1";#N/A,#N/A,FALSE,"단축2";#N/A,#N/A,FALSE,"단축3";#N/A,#N/A,FALSE,"장축";#N/A,#N/A,FALSE,"4WD"}</definedName>
    <definedName name="단조편성표" localSheetId="2" hidden="1">{#N/A,#N/A,FALSE,"단축1";#N/A,#N/A,FALSE,"단축2";#N/A,#N/A,FALSE,"단축3";#N/A,#N/A,FALSE,"장축";#N/A,#N/A,FALSE,"4WD"}</definedName>
    <definedName name="단조편성표" localSheetId="1" hidden="1">{#N/A,#N/A,FALSE,"단축1";#N/A,#N/A,FALSE,"단축2";#N/A,#N/A,FALSE,"단축3";#N/A,#N/A,FALSE,"장축";#N/A,#N/A,FALSE,"4WD"}</definedName>
    <definedName name="단조편성표" hidden="1">{#N/A,#N/A,FALSE,"단축1";#N/A,#N/A,FALSE,"단축2";#N/A,#N/A,FALSE,"단축3";#N/A,#N/A,FALSE,"장축";#N/A,#N/A,FALSE,"4WD"}</definedName>
    <definedName name="달러">#N/A</definedName>
    <definedName name="달러비용">#N/A</definedName>
    <definedName name="담당업무">#N/A</definedName>
    <definedName name="담당자" localSheetId="3">#REF!</definedName>
    <definedName name="담당자" localSheetId="2">#REF!</definedName>
    <definedName name="담당자">#REF!</definedName>
    <definedName name="당해사업년도의_감사내부감사의_">#N/A</definedName>
    <definedName name="대">#N/A</definedName>
    <definedName name="대경화성">#REF!</definedName>
    <definedName name="대구목표누계">#N/A</definedName>
    <definedName name="대구실적누계">#N/A</definedName>
    <definedName name="대덕" localSheetId="13">#REF!</definedName>
    <definedName name="대덕" localSheetId="10">#REF!</definedName>
    <definedName name="대덕" localSheetId="12">#REF!</definedName>
    <definedName name="대덕" localSheetId="15">#REF!</definedName>
    <definedName name="대덕" localSheetId="11">#REF!</definedName>
    <definedName name="대덕" localSheetId="14">#REF!</definedName>
    <definedName name="대덕" localSheetId="7">#REF!</definedName>
    <definedName name="대덕" localSheetId="4">#REF!</definedName>
    <definedName name="대덕" localSheetId="6">#REF!</definedName>
    <definedName name="대덕" localSheetId="9">#REF!</definedName>
    <definedName name="대덕" localSheetId="5">#REF!</definedName>
    <definedName name="대덕" localSheetId="8">#REF!</definedName>
    <definedName name="대덕" localSheetId="3">#REF!</definedName>
    <definedName name="대덕" localSheetId="2">#REF!</definedName>
    <definedName name="대덕">#REF!</definedName>
    <definedName name="대림PL" localSheetId="13">#REF!</definedName>
    <definedName name="대림PL" localSheetId="10">#REF!</definedName>
    <definedName name="대림PL" localSheetId="12">#REF!</definedName>
    <definedName name="대림PL" localSheetId="15">#REF!</definedName>
    <definedName name="대림PL" localSheetId="11">#REF!</definedName>
    <definedName name="대림PL" localSheetId="14">#REF!</definedName>
    <definedName name="대림PL" localSheetId="7">#REF!</definedName>
    <definedName name="대림PL" localSheetId="4">#REF!</definedName>
    <definedName name="대림PL" localSheetId="6">#REF!</definedName>
    <definedName name="대림PL" localSheetId="9">#REF!</definedName>
    <definedName name="대림PL" localSheetId="5">#REF!</definedName>
    <definedName name="대림PL" localSheetId="8">#REF!</definedName>
    <definedName name="대림PL" localSheetId="3">#REF!</definedName>
    <definedName name="대림PL" localSheetId="2">#REF!</definedName>
    <definedName name="대림PL">#REF!</definedName>
    <definedName name="대방총괄" localSheetId="13" hidden="1">{#N/A,#N/A,FALSE,"단축1";#N/A,#N/A,FALSE,"단축2";#N/A,#N/A,FALSE,"단축3";#N/A,#N/A,FALSE,"장축";#N/A,#N/A,FALSE,"4WD"}</definedName>
    <definedName name="대방총괄" localSheetId="10" hidden="1">{#N/A,#N/A,FALSE,"단축1";#N/A,#N/A,FALSE,"단축2";#N/A,#N/A,FALSE,"단축3";#N/A,#N/A,FALSE,"장축";#N/A,#N/A,FALSE,"4WD"}</definedName>
    <definedName name="대방총괄" localSheetId="12" hidden="1">{#N/A,#N/A,FALSE,"단축1";#N/A,#N/A,FALSE,"단축2";#N/A,#N/A,FALSE,"단축3";#N/A,#N/A,FALSE,"장축";#N/A,#N/A,FALSE,"4WD"}</definedName>
    <definedName name="대방총괄" localSheetId="15" hidden="1">{#N/A,#N/A,FALSE,"단축1";#N/A,#N/A,FALSE,"단축2";#N/A,#N/A,FALSE,"단축3";#N/A,#N/A,FALSE,"장축";#N/A,#N/A,FALSE,"4WD"}</definedName>
    <definedName name="대방총괄" localSheetId="11" hidden="1">{#N/A,#N/A,FALSE,"단축1";#N/A,#N/A,FALSE,"단축2";#N/A,#N/A,FALSE,"단축3";#N/A,#N/A,FALSE,"장축";#N/A,#N/A,FALSE,"4WD"}</definedName>
    <definedName name="대방총괄" localSheetId="14" hidden="1">{#N/A,#N/A,FALSE,"단축1";#N/A,#N/A,FALSE,"단축2";#N/A,#N/A,FALSE,"단축3";#N/A,#N/A,FALSE,"장축";#N/A,#N/A,FALSE,"4WD"}</definedName>
    <definedName name="대방총괄" localSheetId="7" hidden="1">{#N/A,#N/A,FALSE,"단축1";#N/A,#N/A,FALSE,"단축2";#N/A,#N/A,FALSE,"단축3";#N/A,#N/A,FALSE,"장축";#N/A,#N/A,FALSE,"4WD"}</definedName>
    <definedName name="대방총괄" localSheetId="4" hidden="1">{#N/A,#N/A,FALSE,"단축1";#N/A,#N/A,FALSE,"단축2";#N/A,#N/A,FALSE,"단축3";#N/A,#N/A,FALSE,"장축";#N/A,#N/A,FALSE,"4WD"}</definedName>
    <definedName name="대방총괄" localSheetId="6" hidden="1">{#N/A,#N/A,FALSE,"단축1";#N/A,#N/A,FALSE,"단축2";#N/A,#N/A,FALSE,"단축3";#N/A,#N/A,FALSE,"장축";#N/A,#N/A,FALSE,"4WD"}</definedName>
    <definedName name="대방총괄" localSheetId="9" hidden="1">{#N/A,#N/A,FALSE,"단축1";#N/A,#N/A,FALSE,"단축2";#N/A,#N/A,FALSE,"단축3";#N/A,#N/A,FALSE,"장축";#N/A,#N/A,FALSE,"4WD"}</definedName>
    <definedName name="대방총괄" localSheetId="5" hidden="1">{#N/A,#N/A,FALSE,"단축1";#N/A,#N/A,FALSE,"단축2";#N/A,#N/A,FALSE,"단축3";#N/A,#N/A,FALSE,"장축";#N/A,#N/A,FALSE,"4WD"}</definedName>
    <definedName name="대방총괄" localSheetId="8" hidden="1">{#N/A,#N/A,FALSE,"단축1";#N/A,#N/A,FALSE,"단축2";#N/A,#N/A,FALSE,"단축3";#N/A,#N/A,FALSE,"장축";#N/A,#N/A,FALSE,"4WD"}</definedName>
    <definedName name="대방총괄" localSheetId="3" hidden="1">{#N/A,#N/A,FALSE,"단축1";#N/A,#N/A,FALSE,"단축2";#N/A,#N/A,FALSE,"단축3";#N/A,#N/A,FALSE,"장축";#N/A,#N/A,FALSE,"4WD"}</definedName>
    <definedName name="대방총괄" localSheetId="2" hidden="1">{#N/A,#N/A,FALSE,"단축1";#N/A,#N/A,FALSE,"단축2";#N/A,#N/A,FALSE,"단축3";#N/A,#N/A,FALSE,"장축";#N/A,#N/A,FALSE,"4WD"}</definedName>
    <definedName name="대방총괄" localSheetId="1" hidden="1">{#N/A,#N/A,FALSE,"단축1";#N/A,#N/A,FALSE,"단축2";#N/A,#N/A,FALSE,"단축3";#N/A,#N/A,FALSE,"장축";#N/A,#N/A,FALSE,"4WD"}</definedName>
    <definedName name="대방총괄" hidden="1">{#N/A,#N/A,FALSE,"단축1";#N/A,#N/A,FALSE,"단축2";#N/A,#N/A,FALSE,"단축3";#N/A,#N/A,FALSE,"장축";#N/A,#N/A,FALSE,"4WD"}</definedName>
    <definedName name="대부" localSheetId="13" hidden="1">{#N/A,#N/A,FALSE,"단축1";#N/A,#N/A,FALSE,"단축2";#N/A,#N/A,FALSE,"단축3";#N/A,#N/A,FALSE,"장축";#N/A,#N/A,FALSE,"4WD"}</definedName>
    <definedName name="대부" localSheetId="10" hidden="1">{#N/A,#N/A,FALSE,"단축1";#N/A,#N/A,FALSE,"단축2";#N/A,#N/A,FALSE,"단축3";#N/A,#N/A,FALSE,"장축";#N/A,#N/A,FALSE,"4WD"}</definedName>
    <definedName name="대부" localSheetId="12" hidden="1">{#N/A,#N/A,FALSE,"단축1";#N/A,#N/A,FALSE,"단축2";#N/A,#N/A,FALSE,"단축3";#N/A,#N/A,FALSE,"장축";#N/A,#N/A,FALSE,"4WD"}</definedName>
    <definedName name="대부" localSheetId="15" hidden="1">{#N/A,#N/A,FALSE,"단축1";#N/A,#N/A,FALSE,"단축2";#N/A,#N/A,FALSE,"단축3";#N/A,#N/A,FALSE,"장축";#N/A,#N/A,FALSE,"4WD"}</definedName>
    <definedName name="대부" localSheetId="11" hidden="1">{#N/A,#N/A,FALSE,"단축1";#N/A,#N/A,FALSE,"단축2";#N/A,#N/A,FALSE,"단축3";#N/A,#N/A,FALSE,"장축";#N/A,#N/A,FALSE,"4WD"}</definedName>
    <definedName name="대부" localSheetId="14" hidden="1">{#N/A,#N/A,FALSE,"단축1";#N/A,#N/A,FALSE,"단축2";#N/A,#N/A,FALSE,"단축3";#N/A,#N/A,FALSE,"장축";#N/A,#N/A,FALSE,"4WD"}</definedName>
    <definedName name="대부" localSheetId="7" hidden="1">{#N/A,#N/A,FALSE,"단축1";#N/A,#N/A,FALSE,"단축2";#N/A,#N/A,FALSE,"단축3";#N/A,#N/A,FALSE,"장축";#N/A,#N/A,FALSE,"4WD"}</definedName>
    <definedName name="대부" localSheetId="4" hidden="1">{#N/A,#N/A,FALSE,"단축1";#N/A,#N/A,FALSE,"단축2";#N/A,#N/A,FALSE,"단축3";#N/A,#N/A,FALSE,"장축";#N/A,#N/A,FALSE,"4WD"}</definedName>
    <definedName name="대부" localSheetId="6" hidden="1">{#N/A,#N/A,FALSE,"단축1";#N/A,#N/A,FALSE,"단축2";#N/A,#N/A,FALSE,"단축3";#N/A,#N/A,FALSE,"장축";#N/A,#N/A,FALSE,"4WD"}</definedName>
    <definedName name="대부" localSheetId="9" hidden="1">{#N/A,#N/A,FALSE,"단축1";#N/A,#N/A,FALSE,"단축2";#N/A,#N/A,FALSE,"단축3";#N/A,#N/A,FALSE,"장축";#N/A,#N/A,FALSE,"4WD"}</definedName>
    <definedName name="대부" localSheetId="5" hidden="1">{#N/A,#N/A,FALSE,"단축1";#N/A,#N/A,FALSE,"단축2";#N/A,#N/A,FALSE,"단축3";#N/A,#N/A,FALSE,"장축";#N/A,#N/A,FALSE,"4WD"}</definedName>
    <definedName name="대부" localSheetId="8" hidden="1">{#N/A,#N/A,FALSE,"단축1";#N/A,#N/A,FALSE,"단축2";#N/A,#N/A,FALSE,"단축3";#N/A,#N/A,FALSE,"장축";#N/A,#N/A,FALSE,"4WD"}</definedName>
    <definedName name="대부" localSheetId="3" hidden="1">{#N/A,#N/A,FALSE,"단축1";#N/A,#N/A,FALSE,"단축2";#N/A,#N/A,FALSE,"단축3";#N/A,#N/A,FALSE,"장축";#N/A,#N/A,FALSE,"4WD"}</definedName>
    <definedName name="대부" localSheetId="2" hidden="1">{#N/A,#N/A,FALSE,"단축1";#N/A,#N/A,FALSE,"단축2";#N/A,#N/A,FALSE,"단축3";#N/A,#N/A,FALSE,"장축";#N/A,#N/A,FALSE,"4WD"}</definedName>
    <definedName name="대부" localSheetId="1" hidden="1">{#N/A,#N/A,FALSE,"단축1";#N/A,#N/A,FALSE,"단축2";#N/A,#N/A,FALSE,"단축3";#N/A,#N/A,FALSE,"장축";#N/A,#N/A,FALSE,"4WD"}</definedName>
    <definedName name="대부" hidden="1">{#N/A,#N/A,FALSE,"단축1";#N/A,#N/A,FALSE,"단축2";#N/A,#N/A,FALSE,"단축3";#N/A,#N/A,FALSE,"장축";#N/A,#N/A,FALSE,"4WD"}</definedName>
    <definedName name="대섭">#N/A</definedName>
    <definedName name="대안" localSheetId="13">BlankMacro1</definedName>
    <definedName name="대안" localSheetId="10">BlankMacro1</definedName>
    <definedName name="대안" localSheetId="12">BlankMacro1</definedName>
    <definedName name="대안" localSheetId="15">BlankMacro1</definedName>
    <definedName name="대안" localSheetId="11">BlankMacro1</definedName>
    <definedName name="대안" localSheetId="14">BlankMacro1</definedName>
    <definedName name="대안" localSheetId="7">BlankMacro1</definedName>
    <definedName name="대안" localSheetId="4">BlankMacro1</definedName>
    <definedName name="대안" localSheetId="6">BlankMacro1</definedName>
    <definedName name="대안" localSheetId="9">BlankMacro1</definedName>
    <definedName name="대안" localSheetId="5">BlankMacro1</definedName>
    <definedName name="대안" localSheetId="8">BlankMacro1</definedName>
    <definedName name="대안" localSheetId="0">BlankMacro1</definedName>
    <definedName name="대안" localSheetId="3">BlankMacro1</definedName>
    <definedName name="대안" localSheetId="2">BlankMacro1</definedName>
    <definedName name="대안" localSheetId="1">BlankMacro1</definedName>
    <definedName name="대안">BlankMacro1</definedName>
    <definedName name="대원" hidden="1">#REF!</definedName>
    <definedName name="대원2">#REF!</definedName>
    <definedName name="대원3" localSheetId="13" hidden="1">#REF!</definedName>
    <definedName name="대원3" localSheetId="10" hidden="1">#REF!</definedName>
    <definedName name="대원3" localSheetId="12" hidden="1">#REF!</definedName>
    <definedName name="대원3" localSheetId="15" hidden="1">#REF!</definedName>
    <definedName name="대원3" localSheetId="11" hidden="1">#REF!</definedName>
    <definedName name="대원3" localSheetId="14" hidden="1">#REF!</definedName>
    <definedName name="대원3" localSheetId="7" hidden="1">#REF!</definedName>
    <definedName name="대원3" localSheetId="4" hidden="1">#REF!</definedName>
    <definedName name="대원3" localSheetId="6" hidden="1">#REF!</definedName>
    <definedName name="대원3" localSheetId="9" hidden="1">#REF!</definedName>
    <definedName name="대원3" localSheetId="5" hidden="1">#REF!</definedName>
    <definedName name="대원3" localSheetId="8" hidden="1">#REF!</definedName>
    <definedName name="대원3" localSheetId="3" hidden="1">#REF!</definedName>
    <definedName name="대원3" localSheetId="2" hidden="1">#REF!</definedName>
    <definedName name="대원3" hidden="1">#REF!</definedName>
    <definedName name="대원4" localSheetId="13" hidden="1">#REF!</definedName>
    <definedName name="대원4" localSheetId="10" hidden="1">#REF!</definedName>
    <definedName name="대원4" localSheetId="12" hidden="1">#REF!</definedName>
    <definedName name="대원4" localSheetId="15" hidden="1">#REF!</definedName>
    <definedName name="대원4" localSheetId="11" hidden="1">#REF!</definedName>
    <definedName name="대원4" localSheetId="14" hidden="1">#REF!</definedName>
    <definedName name="대원4" localSheetId="7" hidden="1">#REF!</definedName>
    <definedName name="대원4" localSheetId="4" hidden="1">#REF!</definedName>
    <definedName name="대원4" localSheetId="6" hidden="1">#REF!</definedName>
    <definedName name="대원4" localSheetId="9" hidden="1">#REF!</definedName>
    <definedName name="대원4" localSheetId="5" hidden="1">#REF!</definedName>
    <definedName name="대원4" localSheetId="8" hidden="1">#REF!</definedName>
    <definedName name="대원4" localSheetId="3" hidden="1">#REF!</definedName>
    <definedName name="대원4" localSheetId="2" hidden="1">#REF!</definedName>
    <definedName name="대원4" hidden="1">#REF!</definedName>
    <definedName name="대책" localSheetId="13">{"XLSHEET.XLA"}</definedName>
    <definedName name="대책" localSheetId="10">{"XLSHEET.XLA"}</definedName>
    <definedName name="대책" localSheetId="12">{"XLSHEET.XLA"}</definedName>
    <definedName name="대책" localSheetId="15">{"XLSHEET.XLA"}</definedName>
    <definedName name="대책" localSheetId="11">{"XLSHEET.XLA"}</definedName>
    <definedName name="대책" localSheetId="14">{"XLSHEET.XLA"}</definedName>
    <definedName name="대책" localSheetId="7">{"XLSHEET.XLA"}</definedName>
    <definedName name="대책" localSheetId="4">{"XLSHEET.XLA"}</definedName>
    <definedName name="대책" localSheetId="6">{"XLSHEET.XLA"}</definedName>
    <definedName name="대책" localSheetId="9">{"XLSHEET.XLA"}</definedName>
    <definedName name="대책" localSheetId="5">{"XLSHEET.XLA"}</definedName>
    <definedName name="대책" localSheetId="8">{"XLSHEET.XLA"}</definedName>
    <definedName name="대책" localSheetId="3">{"XLSHEET.XLA"}</definedName>
    <definedName name="대책" localSheetId="2">{"XLSHEET.XLA"}</definedName>
    <definedName name="대책" localSheetId="1">{"XLSHEET.XLA"}</definedName>
    <definedName name="대책">{"XLSHEET.XLA"}</definedName>
    <definedName name="대책서" localSheetId="13" hidden="1">{#N/A,#N/A,FALSE,"단축1";#N/A,#N/A,FALSE,"단축2";#N/A,#N/A,FALSE,"단축3";#N/A,#N/A,FALSE,"장축";#N/A,#N/A,FALSE,"4WD"}</definedName>
    <definedName name="대책서" localSheetId="10" hidden="1">{#N/A,#N/A,FALSE,"단축1";#N/A,#N/A,FALSE,"단축2";#N/A,#N/A,FALSE,"단축3";#N/A,#N/A,FALSE,"장축";#N/A,#N/A,FALSE,"4WD"}</definedName>
    <definedName name="대책서" localSheetId="12" hidden="1">{#N/A,#N/A,FALSE,"단축1";#N/A,#N/A,FALSE,"단축2";#N/A,#N/A,FALSE,"단축3";#N/A,#N/A,FALSE,"장축";#N/A,#N/A,FALSE,"4WD"}</definedName>
    <definedName name="대책서" localSheetId="15" hidden="1">{#N/A,#N/A,FALSE,"단축1";#N/A,#N/A,FALSE,"단축2";#N/A,#N/A,FALSE,"단축3";#N/A,#N/A,FALSE,"장축";#N/A,#N/A,FALSE,"4WD"}</definedName>
    <definedName name="대책서" localSheetId="11" hidden="1">{#N/A,#N/A,FALSE,"단축1";#N/A,#N/A,FALSE,"단축2";#N/A,#N/A,FALSE,"단축3";#N/A,#N/A,FALSE,"장축";#N/A,#N/A,FALSE,"4WD"}</definedName>
    <definedName name="대책서" localSheetId="14" hidden="1">{#N/A,#N/A,FALSE,"단축1";#N/A,#N/A,FALSE,"단축2";#N/A,#N/A,FALSE,"단축3";#N/A,#N/A,FALSE,"장축";#N/A,#N/A,FALSE,"4WD"}</definedName>
    <definedName name="대책서" localSheetId="7" hidden="1">{#N/A,#N/A,FALSE,"단축1";#N/A,#N/A,FALSE,"단축2";#N/A,#N/A,FALSE,"단축3";#N/A,#N/A,FALSE,"장축";#N/A,#N/A,FALSE,"4WD"}</definedName>
    <definedName name="대책서" localSheetId="4" hidden="1">{#N/A,#N/A,FALSE,"단축1";#N/A,#N/A,FALSE,"단축2";#N/A,#N/A,FALSE,"단축3";#N/A,#N/A,FALSE,"장축";#N/A,#N/A,FALSE,"4WD"}</definedName>
    <definedName name="대책서" localSheetId="6" hidden="1">{#N/A,#N/A,FALSE,"단축1";#N/A,#N/A,FALSE,"단축2";#N/A,#N/A,FALSE,"단축3";#N/A,#N/A,FALSE,"장축";#N/A,#N/A,FALSE,"4WD"}</definedName>
    <definedName name="대책서" localSheetId="9" hidden="1">{#N/A,#N/A,FALSE,"단축1";#N/A,#N/A,FALSE,"단축2";#N/A,#N/A,FALSE,"단축3";#N/A,#N/A,FALSE,"장축";#N/A,#N/A,FALSE,"4WD"}</definedName>
    <definedName name="대책서" localSheetId="5" hidden="1">{#N/A,#N/A,FALSE,"단축1";#N/A,#N/A,FALSE,"단축2";#N/A,#N/A,FALSE,"단축3";#N/A,#N/A,FALSE,"장축";#N/A,#N/A,FALSE,"4WD"}</definedName>
    <definedName name="대책서" localSheetId="8" hidden="1">{#N/A,#N/A,FALSE,"단축1";#N/A,#N/A,FALSE,"단축2";#N/A,#N/A,FALSE,"단축3";#N/A,#N/A,FALSE,"장축";#N/A,#N/A,FALSE,"4WD"}</definedName>
    <definedName name="대책서" localSheetId="3" hidden="1">{#N/A,#N/A,FALSE,"단축1";#N/A,#N/A,FALSE,"단축2";#N/A,#N/A,FALSE,"단축3";#N/A,#N/A,FALSE,"장축";#N/A,#N/A,FALSE,"4WD"}</definedName>
    <definedName name="대책서" localSheetId="2" hidden="1">{#N/A,#N/A,FALSE,"단축1";#N/A,#N/A,FALSE,"단축2";#N/A,#N/A,FALSE,"단축3";#N/A,#N/A,FALSE,"장축";#N/A,#N/A,FALSE,"4WD"}</definedName>
    <definedName name="대책서" localSheetId="1" hidden="1">{#N/A,#N/A,FALSE,"단축1";#N/A,#N/A,FALSE,"단축2";#N/A,#N/A,FALSE,"단축3";#N/A,#N/A,FALSE,"장축";#N/A,#N/A,FALSE,"4WD"}</definedName>
    <definedName name="대책서" hidden="1">{#N/A,#N/A,FALSE,"단축1";#N/A,#N/A,FALSE,"단축2";#N/A,#N/A,FALSE,"단축3";#N/A,#N/A,FALSE,"장축";#N/A,#N/A,FALSE,"4WD"}</definedName>
    <definedName name="대표경력">#N/A</definedName>
    <definedName name="대표자">#N/A</definedName>
    <definedName name="대회">#REF!</definedName>
    <definedName name="덕양" localSheetId="13" hidden="1">{#N/A,#N/A,FALSE,"해외크레임";#N/A,#N/A,FALSE,"ACCENT현황";#N/A,#N/A,FALSE,"AVANTE";#N/A,#N/A,FALSE,"SONATA(3)";#N/A,#N/A,FALSE,"국내크레임"}</definedName>
    <definedName name="덕양" localSheetId="10" hidden="1">{#N/A,#N/A,FALSE,"해외크레임";#N/A,#N/A,FALSE,"ACCENT현황";#N/A,#N/A,FALSE,"AVANTE";#N/A,#N/A,FALSE,"SONATA(3)";#N/A,#N/A,FALSE,"국내크레임"}</definedName>
    <definedName name="덕양" localSheetId="12" hidden="1">{#N/A,#N/A,FALSE,"해외크레임";#N/A,#N/A,FALSE,"ACCENT현황";#N/A,#N/A,FALSE,"AVANTE";#N/A,#N/A,FALSE,"SONATA(3)";#N/A,#N/A,FALSE,"국내크레임"}</definedName>
    <definedName name="덕양" localSheetId="15" hidden="1">{#N/A,#N/A,FALSE,"해외크레임";#N/A,#N/A,FALSE,"ACCENT현황";#N/A,#N/A,FALSE,"AVANTE";#N/A,#N/A,FALSE,"SONATA(3)";#N/A,#N/A,FALSE,"국내크레임"}</definedName>
    <definedName name="덕양" localSheetId="11" hidden="1">{#N/A,#N/A,FALSE,"해외크레임";#N/A,#N/A,FALSE,"ACCENT현황";#N/A,#N/A,FALSE,"AVANTE";#N/A,#N/A,FALSE,"SONATA(3)";#N/A,#N/A,FALSE,"국내크레임"}</definedName>
    <definedName name="덕양" localSheetId="14" hidden="1">{#N/A,#N/A,FALSE,"해외크레임";#N/A,#N/A,FALSE,"ACCENT현황";#N/A,#N/A,FALSE,"AVANTE";#N/A,#N/A,FALSE,"SONATA(3)";#N/A,#N/A,FALSE,"국내크레임"}</definedName>
    <definedName name="덕양" localSheetId="7" hidden="1">{#N/A,#N/A,FALSE,"해외크레임";#N/A,#N/A,FALSE,"ACCENT현황";#N/A,#N/A,FALSE,"AVANTE";#N/A,#N/A,FALSE,"SONATA(3)";#N/A,#N/A,FALSE,"국내크레임"}</definedName>
    <definedName name="덕양" localSheetId="4" hidden="1">{#N/A,#N/A,FALSE,"해외크레임";#N/A,#N/A,FALSE,"ACCENT현황";#N/A,#N/A,FALSE,"AVANTE";#N/A,#N/A,FALSE,"SONATA(3)";#N/A,#N/A,FALSE,"국내크레임"}</definedName>
    <definedName name="덕양" localSheetId="6" hidden="1">{#N/A,#N/A,FALSE,"해외크레임";#N/A,#N/A,FALSE,"ACCENT현황";#N/A,#N/A,FALSE,"AVANTE";#N/A,#N/A,FALSE,"SONATA(3)";#N/A,#N/A,FALSE,"국내크레임"}</definedName>
    <definedName name="덕양" localSheetId="9" hidden="1">{#N/A,#N/A,FALSE,"해외크레임";#N/A,#N/A,FALSE,"ACCENT현황";#N/A,#N/A,FALSE,"AVANTE";#N/A,#N/A,FALSE,"SONATA(3)";#N/A,#N/A,FALSE,"국내크레임"}</definedName>
    <definedName name="덕양" localSheetId="5" hidden="1">{#N/A,#N/A,FALSE,"해외크레임";#N/A,#N/A,FALSE,"ACCENT현황";#N/A,#N/A,FALSE,"AVANTE";#N/A,#N/A,FALSE,"SONATA(3)";#N/A,#N/A,FALSE,"국내크레임"}</definedName>
    <definedName name="덕양" localSheetId="8" hidden="1">{#N/A,#N/A,FALSE,"해외크레임";#N/A,#N/A,FALSE,"ACCENT현황";#N/A,#N/A,FALSE,"AVANTE";#N/A,#N/A,FALSE,"SONATA(3)";#N/A,#N/A,FALSE,"국내크레임"}</definedName>
    <definedName name="덕양" localSheetId="3" hidden="1">{#N/A,#N/A,FALSE,"해외크레임";#N/A,#N/A,FALSE,"ACCENT현황";#N/A,#N/A,FALSE,"AVANTE";#N/A,#N/A,FALSE,"SONATA(3)";#N/A,#N/A,FALSE,"국내크레임"}</definedName>
    <definedName name="덕양" localSheetId="2" hidden="1">{#N/A,#N/A,FALSE,"해외크레임";#N/A,#N/A,FALSE,"ACCENT현황";#N/A,#N/A,FALSE,"AVANTE";#N/A,#N/A,FALSE,"SONATA(3)";#N/A,#N/A,FALSE,"국내크레임"}</definedName>
    <definedName name="덕양" localSheetId="1" hidden="1">{#N/A,#N/A,FALSE,"해외크레임";#N/A,#N/A,FALSE,"ACCENT현황";#N/A,#N/A,FALSE,"AVANTE";#N/A,#N/A,FALSE,"SONATA(3)";#N/A,#N/A,FALSE,"국내크레임"}</definedName>
    <definedName name="덕양" hidden="1">{#N/A,#N/A,FALSE,"해외크레임";#N/A,#N/A,FALSE,"ACCENT현황";#N/A,#N/A,FALSE,"AVANTE";#N/A,#N/A,FALSE,"SONATA(3)";#N/A,#N/A,FALSE,"국내크레임"}</definedName>
    <definedName name="독경비">#N/A</definedName>
    <definedName name="독판관비">#N/A</definedName>
    <definedName name="돌돌이">#REF!</definedName>
    <definedName name="동국" localSheetId="13" hidden="1">{#N/A,#N/A,FALSE,"해외크레임";#N/A,#N/A,FALSE,"ACCENT현황";#N/A,#N/A,FALSE,"AVANTE";#N/A,#N/A,FALSE,"SONATA(3)";#N/A,#N/A,FALSE,"국내크레임"}</definedName>
    <definedName name="동국" localSheetId="10" hidden="1">{#N/A,#N/A,FALSE,"해외크레임";#N/A,#N/A,FALSE,"ACCENT현황";#N/A,#N/A,FALSE,"AVANTE";#N/A,#N/A,FALSE,"SONATA(3)";#N/A,#N/A,FALSE,"국내크레임"}</definedName>
    <definedName name="동국" localSheetId="12" hidden="1">{#N/A,#N/A,FALSE,"해외크레임";#N/A,#N/A,FALSE,"ACCENT현황";#N/A,#N/A,FALSE,"AVANTE";#N/A,#N/A,FALSE,"SONATA(3)";#N/A,#N/A,FALSE,"국내크레임"}</definedName>
    <definedName name="동국" localSheetId="15" hidden="1">{#N/A,#N/A,FALSE,"해외크레임";#N/A,#N/A,FALSE,"ACCENT현황";#N/A,#N/A,FALSE,"AVANTE";#N/A,#N/A,FALSE,"SONATA(3)";#N/A,#N/A,FALSE,"국내크레임"}</definedName>
    <definedName name="동국" localSheetId="11" hidden="1">{#N/A,#N/A,FALSE,"해외크레임";#N/A,#N/A,FALSE,"ACCENT현황";#N/A,#N/A,FALSE,"AVANTE";#N/A,#N/A,FALSE,"SONATA(3)";#N/A,#N/A,FALSE,"국내크레임"}</definedName>
    <definedName name="동국" localSheetId="14" hidden="1">{#N/A,#N/A,FALSE,"해외크레임";#N/A,#N/A,FALSE,"ACCENT현황";#N/A,#N/A,FALSE,"AVANTE";#N/A,#N/A,FALSE,"SONATA(3)";#N/A,#N/A,FALSE,"국내크레임"}</definedName>
    <definedName name="동국" localSheetId="7" hidden="1">{#N/A,#N/A,FALSE,"해외크레임";#N/A,#N/A,FALSE,"ACCENT현황";#N/A,#N/A,FALSE,"AVANTE";#N/A,#N/A,FALSE,"SONATA(3)";#N/A,#N/A,FALSE,"국내크레임"}</definedName>
    <definedName name="동국" localSheetId="4" hidden="1">{#N/A,#N/A,FALSE,"해외크레임";#N/A,#N/A,FALSE,"ACCENT현황";#N/A,#N/A,FALSE,"AVANTE";#N/A,#N/A,FALSE,"SONATA(3)";#N/A,#N/A,FALSE,"국내크레임"}</definedName>
    <definedName name="동국" localSheetId="6" hidden="1">{#N/A,#N/A,FALSE,"해외크레임";#N/A,#N/A,FALSE,"ACCENT현황";#N/A,#N/A,FALSE,"AVANTE";#N/A,#N/A,FALSE,"SONATA(3)";#N/A,#N/A,FALSE,"국내크레임"}</definedName>
    <definedName name="동국" localSheetId="9" hidden="1">{#N/A,#N/A,FALSE,"해외크레임";#N/A,#N/A,FALSE,"ACCENT현황";#N/A,#N/A,FALSE,"AVANTE";#N/A,#N/A,FALSE,"SONATA(3)";#N/A,#N/A,FALSE,"국내크레임"}</definedName>
    <definedName name="동국" localSheetId="5" hidden="1">{#N/A,#N/A,FALSE,"해외크레임";#N/A,#N/A,FALSE,"ACCENT현황";#N/A,#N/A,FALSE,"AVANTE";#N/A,#N/A,FALSE,"SONATA(3)";#N/A,#N/A,FALSE,"국내크레임"}</definedName>
    <definedName name="동국" localSheetId="8" hidden="1">{#N/A,#N/A,FALSE,"해외크레임";#N/A,#N/A,FALSE,"ACCENT현황";#N/A,#N/A,FALSE,"AVANTE";#N/A,#N/A,FALSE,"SONATA(3)";#N/A,#N/A,FALSE,"국내크레임"}</definedName>
    <definedName name="동국" localSheetId="3" hidden="1">{#N/A,#N/A,FALSE,"해외크레임";#N/A,#N/A,FALSE,"ACCENT현황";#N/A,#N/A,FALSE,"AVANTE";#N/A,#N/A,FALSE,"SONATA(3)";#N/A,#N/A,FALSE,"국내크레임"}</definedName>
    <definedName name="동국" localSheetId="2" hidden="1">{#N/A,#N/A,FALSE,"해외크레임";#N/A,#N/A,FALSE,"ACCENT현황";#N/A,#N/A,FALSE,"AVANTE";#N/A,#N/A,FALSE,"SONATA(3)";#N/A,#N/A,FALSE,"국내크레임"}</definedName>
    <definedName name="동국" localSheetId="1"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시작동" localSheetId="3">#REF!</definedName>
    <definedName name="동시작동" localSheetId="2">#REF!</definedName>
    <definedName name="동시작동">#REF!</definedName>
    <definedName name="동일">#N/A</definedName>
    <definedName name="두께" localSheetId="3">#REF!</definedName>
    <definedName name="두께" localSheetId="2">#REF!</definedName>
    <definedName name="두께">#REF!</definedName>
    <definedName name="두원공조">#REF!</definedName>
    <definedName name="두원정공" localSheetId="13">#REF!</definedName>
    <definedName name="두원정공" localSheetId="10">#REF!</definedName>
    <definedName name="두원정공" localSheetId="12">#REF!</definedName>
    <definedName name="두원정공" localSheetId="15">#REF!</definedName>
    <definedName name="두원정공" localSheetId="11">#REF!</definedName>
    <definedName name="두원정공" localSheetId="14">#REF!</definedName>
    <definedName name="두원정공" localSheetId="7">#REF!</definedName>
    <definedName name="두원정공" localSheetId="4">#REF!</definedName>
    <definedName name="두원정공" localSheetId="6">#REF!</definedName>
    <definedName name="두원정공" localSheetId="9">#REF!</definedName>
    <definedName name="두원정공" localSheetId="5">#REF!</definedName>
    <definedName name="두원정공" localSheetId="8">#REF!</definedName>
    <definedName name="두원정공" localSheetId="3">#REF!</definedName>
    <definedName name="두원정공" localSheetId="2">#REF!</definedName>
    <definedName name="두원정공">#REF!</definedName>
    <definedName name="두원중공업" localSheetId="13">#REF!</definedName>
    <definedName name="두원중공업" localSheetId="10">#REF!</definedName>
    <definedName name="두원중공업" localSheetId="12">#REF!</definedName>
    <definedName name="두원중공업" localSheetId="15">#REF!</definedName>
    <definedName name="두원중공업" localSheetId="11">#REF!</definedName>
    <definedName name="두원중공업" localSheetId="14">#REF!</definedName>
    <definedName name="두원중공업" localSheetId="7">#REF!</definedName>
    <definedName name="두원중공업" localSheetId="4">#REF!</definedName>
    <definedName name="두원중공업" localSheetId="6">#REF!</definedName>
    <definedName name="두원중공업" localSheetId="9">#REF!</definedName>
    <definedName name="두원중공업" localSheetId="5">#REF!</definedName>
    <definedName name="두원중공업" localSheetId="8">#REF!</definedName>
    <definedName name="두원중공업" localSheetId="3">#REF!</definedName>
    <definedName name="두원중공업" localSheetId="2">#REF!</definedName>
    <definedName name="두원중공업">#REF!</definedName>
    <definedName name="등급" localSheetId="13">#REF!</definedName>
    <definedName name="등급" localSheetId="10">#REF!</definedName>
    <definedName name="등급" localSheetId="12">#REF!</definedName>
    <definedName name="등급" localSheetId="15">#REF!</definedName>
    <definedName name="등급" localSheetId="11">#REF!</definedName>
    <definedName name="등급" localSheetId="14">#REF!</definedName>
    <definedName name="등급" localSheetId="7">#REF!</definedName>
    <definedName name="등급" localSheetId="4">#REF!</definedName>
    <definedName name="등급" localSheetId="6">#REF!</definedName>
    <definedName name="등급" localSheetId="9">#REF!</definedName>
    <definedName name="등급" localSheetId="5">#REF!</definedName>
    <definedName name="등급" localSheetId="8">#REF!</definedName>
    <definedName name="등급" localSheetId="3">#REF!</definedName>
    <definedName name="등급" localSheetId="2">#REF!</definedName>
    <definedName name="등급">#REF!</definedName>
    <definedName name="또" localSheetId="13" hidden="1">{#N/A,#N/A,FALSE,"인원";#N/A,#N/A,FALSE,"비용2";#N/A,#N/A,FALSE,"비용1";#N/A,#N/A,FALSE,"비용";#N/A,#N/A,FALSE,"보증2";#N/A,#N/A,FALSE,"보증1";#N/A,#N/A,FALSE,"보증";#N/A,#N/A,FALSE,"손익1";#N/A,#N/A,FALSE,"손익";#N/A,#N/A,FALSE,"부서별매출";#N/A,#N/A,FALSE,"매출"}</definedName>
    <definedName name="또" localSheetId="10" hidden="1">{#N/A,#N/A,FALSE,"인원";#N/A,#N/A,FALSE,"비용2";#N/A,#N/A,FALSE,"비용1";#N/A,#N/A,FALSE,"비용";#N/A,#N/A,FALSE,"보증2";#N/A,#N/A,FALSE,"보증1";#N/A,#N/A,FALSE,"보증";#N/A,#N/A,FALSE,"손익1";#N/A,#N/A,FALSE,"손익";#N/A,#N/A,FALSE,"부서별매출";#N/A,#N/A,FALSE,"매출"}</definedName>
    <definedName name="또" localSheetId="12" hidden="1">{#N/A,#N/A,FALSE,"인원";#N/A,#N/A,FALSE,"비용2";#N/A,#N/A,FALSE,"비용1";#N/A,#N/A,FALSE,"비용";#N/A,#N/A,FALSE,"보증2";#N/A,#N/A,FALSE,"보증1";#N/A,#N/A,FALSE,"보증";#N/A,#N/A,FALSE,"손익1";#N/A,#N/A,FALSE,"손익";#N/A,#N/A,FALSE,"부서별매출";#N/A,#N/A,FALSE,"매출"}</definedName>
    <definedName name="또" localSheetId="15" hidden="1">{#N/A,#N/A,FALSE,"인원";#N/A,#N/A,FALSE,"비용2";#N/A,#N/A,FALSE,"비용1";#N/A,#N/A,FALSE,"비용";#N/A,#N/A,FALSE,"보증2";#N/A,#N/A,FALSE,"보증1";#N/A,#N/A,FALSE,"보증";#N/A,#N/A,FALSE,"손익1";#N/A,#N/A,FALSE,"손익";#N/A,#N/A,FALSE,"부서별매출";#N/A,#N/A,FALSE,"매출"}</definedName>
    <definedName name="또" localSheetId="11" hidden="1">{#N/A,#N/A,FALSE,"인원";#N/A,#N/A,FALSE,"비용2";#N/A,#N/A,FALSE,"비용1";#N/A,#N/A,FALSE,"비용";#N/A,#N/A,FALSE,"보증2";#N/A,#N/A,FALSE,"보증1";#N/A,#N/A,FALSE,"보증";#N/A,#N/A,FALSE,"손익1";#N/A,#N/A,FALSE,"손익";#N/A,#N/A,FALSE,"부서별매출";#N/A,#N/A,FALSE,"매출"}</definedName>
    <definedName name="또" localSheetId="14" hidden="1">{#N/A,#N/A,FALSE,"인원";#N/A,#N/A,FALSE,"비용2";#N/A,#N/A,FALSE,"비용1";#N/A,#N/A,FALSE,"비용";#N/A,#N/A,FALSE,"보증2";#N/A,#N/A,FALSE,"보증1";#N/A,#N/A,FALSE,"보증";#N/A,#N/A,FALSE,"손익1";#N/A,#N/A,FALSE,"손익";#N/A,#N/A,FALSE,"부서별매출";#N/A,#N/A,FALSE,"매출"}</definedName>
    <definedName name="또" localSheetId="7"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localSheetId="6" hidden="1">{#N/A,#N/A,FALSE,"인원";#N/A,#N/A,FALSE,"비용2";#N/A,#N/A,FALSE,"비용1";#N/A,#N/A,FALSE,"비용";#N/A,#N/A,FALSE,"보증2";#N/A,#N/A,FALSE,"보증1";#N/A,#N/A,FALSE,"보증";#N/A,#N/A,FALSE,"손익1";#N/A,#N/A,FALSE,"손익";#N/A,#N/A,FALSE,"부서별매출";#N/A,#N/A,FALSE,"매출"}</definedName>
    <definedName name="또" localSheetId="9" hidden="1">{#N/A,#N/A,FALSE,"인원";#N/A,#N/A,FALSE,"비용2";#N/A,#N/A,FALSE,"비용1";#N/A,#N/A,FALSE,"비용";#N/A,#N/A,FALSE,"보증2";#N/A,#N/A,FALSE,"보증1";#N/A,#N/A,FALSE,"보증";#N/A,#N/A,FALSE,"손익1";#N/A,#N/A,FALSE,"손익";#N/A,#N/A,FALSE,"부서별매출";#N/A,#N/A,FALSE,"매출"}</definedName>
    <definedName name="또" localSheetId="5" hidden="1">{#N/A,#N/A,FALSE,"인원";#N/A,#N/A,FALSE,"비용2";#N/A,#N/A,FALSE,"비용1";#N/A,#N/A,FALSE,"비용";#N/A,#N/A,FALSE,"보증2";#N/A,#N/A,FALSE,"보증1";#N/A,#N/A,FALSE,"보증";#N/A,#N/A,FALSE,"손익1";#N/A,#N/A,FALSE,"손익";#N/A,#N/A,FALSE,"부서별매출";#N/A,#N/A,FALSE,"매출"}</definedName>
    <definedName name="또" localSheetId="8"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13" hidden="1">{#N/A,#N/A,FALSE,"인원";#N/A,#N/A,FALSE,"비용2";#N/A,#N/A,FALSE,"비용1";#N/A,#N/A,FALSE,"비용";#N/A,#N/A,FALSE,"보증2";#N/A,#N/A,FALSE,"보증1";#N/A,#N/A,FALSE,"보증";#N/A,#N/A,FALSE,"손익1";#N/A,#N/A,FALSE,"손익";#N/A,#N/A,FALSE,"부서별매출";#N/A,#N/A,FALSE,"매출"}</definedName>
    <definedName name="또2" localSheetId="10" hidden="1">{#N/A,#N/A,FALSE,"인원";#N/A,#N/A,FALSE,"비용2";#N/A,#N/A,FALSE,"비용1";#N/A,#N/A,FALSE,"비용";#N/A,#N/A,FALSE,"보증2";#N/A,#N/A,FALSE,"보증1";#N/A,#N/A,FALSE,"보증";#N/A,#N/A,FALSE,"손익1";#N/A,#N/A,FALSE,"손익";#N/A,#N/A,FALSE,"부서별매출";#N/A,#N/A,FALSE,"매출"}</definedName>
    <definedName name="또2" localSheetId="12" hidden="1">{#N/A,#N/A,FALSE,"인원";#N/A,#N/A,FALSE,"비용2";#N/A,#N/A,FALSE,"비용1";#N/A,#N/A,FALSE,"비용";#N/A,#N/A,FALSE,"보증2";#N/A,#N/A,FALSE,"보증1";#N/A,#N/A,FALSE,"보증";#N/A,#N/A,FALSE,"손익1";#N/A,#N/A,FALSE,"손익";#N/A,#N/A,FALSE,"부서별매출";#N/A,#N/A,FALSE,"매출"}</definedName>
    <definedName name="또2" localSheetId="15" hidden="1">{#N/A,#N/A,FALSE,"인원";#N/A,#N/A,FALSE,"비용2";#N/A,#N/A,FALSE,"비용1";#N/A,#N/A,FALSE,"비용";#N/A,#N/A,FALSE,"보증2";#N/A,#N/A,FALSE,"보증1";#N/A,#N/A,FALSE,"보증";#N/A,#N/A,FALSE,"손익1";#N/A,#N/A,FALSE,"손익";#N/A,#N/A,FALSE,"부서별매출";#N/A,#N/A,FALSE,"매출"}</definedName>
    <definedName name="또2" localSheetId="11" hidden="1">{#N/A,#N/A,FALSE,"인원";#N/A,#N/A,FALSE,"비용2";#N/A,#N/A,FALSE,"비용1";#N/A,#N/A,FALSE,"비용";#N/A,#N/A,FALSE,"보증2";#N/A,#N/A,FALSE,"보증1";#N/A,#N/A,FALSE,"보증";#N/A,#N/A,FALSE,"손익1";#N/A,#N/A,FALSE,"손익";#N/A,#N/A,FALSE,"부서별매출";#N/A,#N/A,FALSE,"매출"}</definedName>
    <definedName name="또2" localSheetId="14" hidden="1">{#N/A,#N/A,FALSE,"인원";#N/A,#N/A,FALSE,"비용2";#N/A,#N/A,FALSE,"비용1";#N/A,#N/A,FALSE,"비용";#N/A,#N/A,FALSE,"보증2";#N/A,#N/A,FALSE,"보증1";#N/A,#N/A,FALSE,"보증";#N/A,#N/A,FALSE,"손익1";#N/A,#N/A,FALSE,"손익";#N/A,#N/A,FALSE,"부서별매출";#N/A,#N/A,FALSE,"매출"}</definedName>
    <definedName name="또2" localSheetId="7"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localSheetId="6" hidden="1">{#N/A,#N/A,FALSE,"인원";#N/A,#N/A,FALSE,"비용2";#N/A,#N/A,FALSE,"비용1";#N/A,#N/A,FALSE,"비용";#N/A,#N/A,FALSE,"보증2";#N/A,#N/A,FALSE,"보증1";#N/A,#N/A,FALSE,"보증";#N/A,#N/A,FALSE,"손익1";#N/A,#N/A,FALSE,"손익";#N/A,#N/A,FALSE,"부서별매출";#N/A,#N/A,FALSE,"매출"}</definedName>
    <definedName name="또2" localSheetId="9"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8"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13" hidden="1">{#N/A,#N/A,FALSE,"인원";#N/A,#N/A,FALSE,"비용2";#N/A,#N/A,FALSE,"비용1";#N/A,#N/A,FALSE,"비용";#N/A,#N/A,FALSE,"보증2";#N/A,#N/A,FALSE,"보증1";#N/A,#N/A,FALSE,"보증";#N/A,#N/A,FALSE,"손익1";#N/A,#N/A,FALSE,"손익";#N/A,#N/A,FALSE,"부서별매출";#N/A,#N/A,FALSE,"매출"}</definedName>
    <definedName name="또3" localSheetId="10" hidden="1">{#N/A,#N/A,FALSE,"인원";#N/A,#N/A,FALSE,"비용2";#N/A,#N/A,FALSE,"비용1";#N/A,#N/A,FALSE,"비용";#N/A,#N/A,FALSE,"보증2";#N/A,#N/A,FALSE,"보증1";#N/A,#N/A,FALSE,"보증";#N/A,#N/A,FALSE,"손익1";#N/A,#N/A,FALSE,"손익";#N/A,#N/A,FALSE,"부서별매출";#N/A,#N/A,FALSE,"매출"}</definedName>
    <definedName name="또3" localSheetId="12" hidden="1">{#N/A,#N/A,FALSE,"인원";#N/A,#N/A,FALSE,"비용2";#N/A,#N/A,FALSE,"비용1";#N/A,#N/A,FALSE,"비용";#N/A,#N/A,FALSE,"보증2";#N/A,#N/A,FALSE,"보증1";#N/A,#N/A,FALSE,"보증";#N/A,#N/A,FALSE,"손익1";#N/A,#N/A,FALSE,"손익";#N/A,#N/A,FALSE,"부서별매출";#N/A,#N/A,FALSE,"매출"}</definedName>
    <definedName name="또3" localSheetId="15" hidden="1">{#N/A,#N/A,FALSE,"인원";#N/A,#N/A,FALSE,"비용2";#N/A,#N/A,FALSE,"비용1";#N/A,#N/A,FALSE,"비용";#N/A,#N/A,FALSE,"보증2";#N/A,#N/A,FALSE,"보증1";#N/A,#N/A,FALSE,"보증";#N/A,#N/A,FALSE,"손익1";#N/A,#N/A,FALSE,"손익";#N/A,#N/A,FALSE,"부서별매출";#N/A,#N/A,FALSE,"매출"}</definedName>
    <definedName name="또3" localSheetId="11" hidden="1">{#N/A,#N/A,FALSE,"인원";#N/A,#N/A,FALSE,"비용2";#N/A,#N/A,FALSE,"비용1";#N/A,#N/A,FALSE,"비용";#N/A,#N/A,FALSE,"보증2";#N/A,#N/A,FALSE,"보증1";#N/A,#N/A,FALSE,"보증";#N/A,#N/A,FALSE,"손익1";#N/A,#N/A,FALSE,"손익";#N/A,#N/A,FALSE,"부서별매출";#N/A,#N/A,FALSE,"매출"}</definedName>
    <definedName name="또3" localSheetId="14" hidden="1">{#N/A,#N/A,FALSE,"인원";#N/A,#N/A,FALSE,"비용2";#N/A,#N/A,FALSE,"비용1";#N/A,#N/A,FALSE,"비용";#N/A,#N/A,FALSE,"보증2";#N/A,#N/A,FALSE,"보증1";#N/A,#N/A,FALSE,"보증";#N/A,#N/A,FALSE,"손익1";#N/A,#N/A,FALSE,"손익";#N/A,#N/A,FALSE,"부서별매출";#N/A,#N/A,FALSE,"매출"}</definedName>
    <definedName name="또3" localSheetId="7"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localSheetId="6" hidden="1">{#N/A,#N/A,FALSE,"인원";#N/A,#N/A,FALSE,"비용2";#N/A,#N/A,FALSE,"비용1";#N/A,#N/A,FALSE,"비용";#N/A,#N/A,FALSE,"보증2";#N/A,#N/A,FALSE,"보증1";#N/A,#N/A,FALSE,"보증";#N/A,#N/A,FALSE,"손익1";#N/A,#N/A,FALSE,"손익";#N/A,#N/A,FALSE,"부서별매출";#N/A,#N/A,FALSE,"매출"}</definedName>
    <definedName name="또3" localSheetId="9"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8"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13" hidden="1">{#N/A,#N/A,FALSE,"인원";#N/A,#N/A,FALSE,"비용2";#N/A,#N/A,FALSE,"비용1";#N/A,#N/A,FALSE,"비용";#N/A,#N/A,FALSE,"보증2";#N/A,#N/A,FALSE,"보증1";#N/A,#N/A,FALSE,"보증";#N/A,#N/A,FALSE,"손익1";#N/A,#N/A,FALSE,"손익";#N/A,#N/A,FALSE,"부서별매출";#N/A,#N/A,FALSE,"매출"}</definedName>
    <definedName name="또4" localSheetId="10" hidden="1">{#N/A,#N/A,FALSE,"인원";#N/A,#N/A,FALSE,"비용2";#N/A,#N/A,FALSE,"비용1";#N/A,#N/A,FALSE,"비용";#N/A,#N/A,FALSE,"보증2";#N/A,#N/A,FALSE,"보증1";#N/A,#N/A,FALSE,"보증";#N/A,#N/A,FALSE,"손익1";#N/A,#N/A,FALSE,"손익";#N/A,#N/A,FALSE,"부서별매출";#N/A,#N/A,FALSE,"매출"}</definedName>
    <definedName name="또4" localSheetId="12" hidden="1">{#N/A,#N/A,FALSE,"인원";#N/A,#N/A,FALSE,"비용2";#N/A,#N/A,FALSE,"비용1";#N/A,#N/A,FALSE,"비용";#N/A,#N/A,FALSE,"보증2";#N/A,#N/A,FALSE,"보증1";#N/A,#N/A,FALSE,"보증";#N/A,#N/A,FALSE,"손익1";#N/A,#N/A,FALSE,"손익";#N/A,#N/A,FALSE,"부서별매출";#N/A,#N/A,FALSE,"매출"}</definedName>
    <definedName name="또4" localSheetId="15" hidden="1">{#N/A,#N/A,FALSE,"인원";#N/A,#N/A,FALSE,"비용2";#N/A,#N/A,FALSE,"비용1";#N/A,#N/A,FALSE,"비용";#N/A,#N/A,FALSE,"보증2";#N/A,#N/A,FALSE,"보증1";#N/A,#N/A,FALSE,"보증";#N/A,#N/A,FALSE,"손익1";#N/A,#N/A,FALSE,"손익";#N/A,#N/A,FALSE,"부서별매출";#N/A,#N/A,FALSE,"매출"}</definedName>
    <definedName name="또4" localSheetId="11" hidden="1">{#N/A,#N/A,FALSE,"인원";#N/A,#N/A,FALSE,"비용2";#N/A,#N/A,FALSE,"비용1";#N/A,#N/A,FALSE,"비용";#N/A,#N/A,FALSE,"보증2";#N/A,#N/A,FALSE,"보증1";#N/A,#N/A,FALSE,"보증";#N/A,#N/A,FALSE,"손익1";#N/A,#N/A,FALSE,"손익";#N/A,#N/A,FALSE,"부서별매출";#N/A,#N/A,FALSE,"매출"}</definedName>
    <definedName name="또4" localSheetId="14" hidden="1">{#N/A,#N/A,FALSE,"인원";#N/A,#N/A,FALSE,"비용2";#N/A,#N/A,FALSE,"비용1";#N/A,#N/A,FALSE,"비용";#N/A,#N/A,FALSE,"보증2";#N/A,#N/A,FALSE,"보증1";#N/A,#N/A,FALSE,"보증";#N/A,#N/A,FALSE,"손익1";#N/A,#N/A,FALSE,"손익";#N/A,#N/A,FALSE,"부서별매출";#N/A,#N/A,FALSE,"매출"}</definedName>
    <definedName name="또4" localSheetId="7"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localSheetId="6" hidden="1">{#N/A,#N/A,FALSE,"인원";#N/A,#N/A,FALSE,"비용2";#N/A,#N/A,FALSE,"비용1";#N/A,#N/A,FALSE,"비용";#N/A,#N/A,FALSE,"보증2";#N/A,#N/A,FALSE,"보증1";#N/A,#N/A,FALSE,"보증";#N/A,#N/A,FALSE,"손익1";#N/A,#N/A,FALSE,"손익";#N/A,#N/A,FALSE,"부서별매출";#N/A,#N/A,FALSE,"매출"}</definedName>
    <definedName name="또4" localSheetId="9"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8"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#N/A</definedName>
    <definedName name="ㄹㄷㄹㄷㅈ">#N/A</definedName>
    <definedName name="ㄹㄹ">#REF!</definedName>
    <definedName name="ㄹㄹㄹ">#REF!</definedName>
    <definedName name="ㄹㄹㄹㄹ">#N/A</definedName>
    <definedName name="ㄹㅇㄴㅁ" localSheetId="13" hidden="1">{#N/A,#N/A,FALSE,"단축1";#N/A,#N/A,FALSE,"단축2";#N/A,#N/A,FALSE,"단축3";#N/A,#N/A,FALSE,"장축";#N/A,#N/A,FALSE,"4WD"}</definedName>
    <definedName name="ㄹㅇㄴㅁ" localSheetId="10" hidden="1">{#N/A,#N/A,FALSE,"단축1";#N/A,#N/A,FALSE,"단축2";#N/A,#N/A,FALSE,"단축3";#N/A,#N/A,FALSE,"장축";#N/A,#N/A,FALSE,"4WD"}</definedName>
    <definedName name="ㄹㅇㄴㅁ" localSheetId="12" hidden="1">{#N/A,#N/A,FALSE,"단축1";#N/A,#N/A,FALSE,"단축2";#N/A,#N/A,FALSE,"단축3";#N/A,#N/A,FALSE,"장축";#N/A,#N/A,FALSE,"4WD"}</definedName>
    <definedName name="ㄹㅇㄴㅁ" localSheetId="15" hidden="1">{#N/A,#N/A,FALSE,"단축1";#N/A,#N/A,FALSE,"단축2";#N/A,#N/A,FALSE,"단축3";#N/A,#N/A,FALSE,"장축";#N/A,#N/A,FALSE,"4WD"}</definedName>
    <definedName name="ㄹㅇㄴㅁ" localSheetId="11" hidden="1">{#N/A,#N/A,FALSE,"단축1";#N/A,#N/A,FALSE,"단축2";#N/A,#N/A,FALSE,"단축3";#N/A,#N/A,FALSE,"장축";#N/A,#N/A,FALSE,"4WD"}</definedName>
    <definedName name="ㄹㅇㄴㅁ" localSheetId="14" hidden="1">{#N/A,#N/A,FALSE,"단축1";#N/A,#N/A,FALSE,"단축2";#N/A,#N/A,FALSE,"단축3";#N/A,#N/A,FALSE,"장축";#N/A,#N/A,FALSE,"4WD"}</definedName>
    <definedName name="ㄹㅇㄴㅁ" localSheetId="7" hidden="1">{#N/A,#N/A,FALSE,"단축1";#N/A,#N/A,FALSE,"단축2";#N/A,#N/A,FALSE,"단축3";#N/A,#N/A,FALSE,"장축";#N/A,#N/A,FALSE,"4WD"}</definedName>
    <definedName name="ㄹㅇㄴㅁ" localSheetId="4" hidden="1">{#N/A,#N/A,FALSE,"단축1";#N/A,#N/A,FALSE,"단축2";#N/A,#N/A,FALSE,"단축3";#N/A,#N/A,FALSE,"장축";#N/A,#N/A,FALSE,"4WD"}</definedName>
    <definedName name="ㄹㅇㄴㅁ" localSheetId="6" hidden="1">{#N/A,#N/A,FALSE,"단축1";#N/A,#N/A,FALSE,"단축2";#N/A,#N/A,FALSE,"단축3";#N/A,#N/A,FALSE,"장축";#N/A,#N/A,FALSE,"4WD"}</definedName>
    <definedName name="ㄹㅇㄴㅁ" localSheetId="9" hidden="1">{#N/A,#N/A,FALSE,"단축1";#N/A,#N/A,FALSE,"단축2";#N/A,#N/A,FALSE,"단축3";#N/A,#N/A,FALSE,"장축";#N/A,#N/A,FALSE,"4WD"}</definedName>
    <definedName name="ㄹㅇㄴㅁ" localSheetId="5" hidden="1">{#N/A,#N/A,FALSE,"단축1";#N/A,#N/A,FALSE,"단축2";#N/A,#N/A,FALSE,"단축3";#N/A,#N/A,FALSE,"장축";#N/A,#N/A,FALSE,"4WD"}</definedName>
    <definedName name="ㄹㅇㄴㅁ" localSheetId="8" hidden="1">{#N/A,#N/A,FALSE,"단축1";#N/A,#N/A,FALSE,"단축2";#N/A,#N/A,FALSE,"단축3";#N/A,#N/A,FALSE,"장축";#N/A,#N/A,FALSE,"4WD"}</definedName>
    <definedName name="ㄹㅇㄴㅁ" localSheetId="3" hidden="1">{#N/A,#N/A,FALSE,"단축1";#N/A,#N/A,FALSE,"단축2";#N/A,#N/A,FALSE,"단축3";#N/A,#N/A,FALSE,"장축";#N/A,#N/A,FALSE,"4WD"}</definedName>
    <definedName name="ㄹㅇㄴㅁ" localSheetId="2" hidden="1">{#N/A,#N/A,FALSE,"단축1";#N/A,#N/A,FALSE,"단축2";#N/A,#N/A,FALSE,"단축3";#N/A,#N/A,FALSE,"장축";#N/A,#N/A,FALSE,"4WD"}</definedName>
    <definedName name="ㄹㅇㄴㅁ" localSheetId="1" hidden="1">{#N/A,#N/A,FALSE,"단축1";#N/A,#N/A,FALSE,"단축2";#N/A,#N/A,FALSE,"단축3";#N/A,#N/A,FALSE,"장축";#N/A,#N/A,FALSE,"4WD"}</definedName>
    <definedName name="ㄹㅇㄴㅁ" hidden="1">{#N/A,#N/A,FALSE,"단축1";#N/A,#N/A,FALSE,"단축2";#N/A,#N/A,FALSE,"단축3";#N/A,#N/A,FALSE,"장축";#N/A,#N/A,FALSE,"4WD"}</definedName>
    <definedName name="ㄹㅇㄹㄴㅇ">#N/A</definedName>
    <definedName name="ㄹㅇㅀ" localSheetId="13" hidden="1">{#N/A,#N/A,FALSE,"단축1";#N/A,#N/A,FALSE,"단축2";#N/A,#N/A,FALSE,"단축3";#N/A,#N/A,FALSE,"장축";#N/A,#N/A,FALSE,"4WD"}</definedName>
    <definedName name="ㄹㅇㅀ" localSheetId="10" hidden="1">{#N/A,#N/A,FALSE,"단축1";#N/A,#N/A,FALSE,"단축2";#N/A,#N/A,FALSE,"단축3";#N/A,#N/A,FALSE,"장축";#N/A,#N/A,FALSE,"4WD"}</definedName>
    <definedName name="ㄹㅇㅀ" localSheetId="12" hidden="1">{#N/A,#N/A,FALSE,"단축1";#N/A,#N/A,FALSE,"단축2";#N/A,#N/A,FALSE,"단축3";#N/A,#N/A,FALSE,"장축";#N/A,#N/A,FALSE,"4WD"}</definedName>
    <definedName name="ㄹㅇㅀ" localSheetId="15" hidden="1">{#N/A,#N/A,FALSE,"단축1";#N/A,#N/A,FALSE,"단축2";#N/A,#N/A,FALSE,"단축3";#N/A,#N/A,FALSE,"장축";#N/A,#N/A,FALSE,"4WD"}</definedName>
    <definedName name="ㄹㅇㅀ" localSheetId="11" hidden="1">{#N/A,#N/A,FALSE,"단축1";#N/A,#N/A,FALSE,"단축2";#N/A,#N/A,FALSE,"단축3";#N/A,#N/A,FALSE,"장축";#N/A,#N/A,FALSE,"4WD"}</definedName>
    <definedName name="ㄹㅇㅀ" localSheetId="14" hidden="1">{#N/A,#N/A,FALSE,"단축1";#N/A,#N/A,FALSE,"단축2";#N/A,#N/A,FALSE,"단축3";#N/A,#N/A,FALSE,"장축";#N/A,#N/A,FALSE,"4WD"}</definedName>
    <definedName name="ㄹㅇㅀ" localSheetId="7" hidden="1">{#N/A,#N/A,FALSE,"단축1";#N/A,#N/A,FALSE,"단축2";#N/A,#N/A,FALSE,"단축3";#N/A,#N/A,FALSE,"장축";#N/A,#N/A,FALSE,"4WD"}</definedName>
    <definedName name="ㄹㅇㅀ" localSheetId="4" hidden="1">{#N/A,#N/A,FALSE,"단축1";#N/A,#N/A,FALSE,"단축2";#N/A,#N/A,FALSE,"단축3";#N/A,#N/A,FALSE,"장축";#N/A,#N/A,FALSE,"4WD"}</definedName>
    <definedName name="ㄹㅇㅀ" localSheetId="6" hidden="1">{#N/A,#N/A,FALSE,"단축1";#N/A,#N/A,FALSE,"단축2";#N/A,#N/A,FALSE,"단축3";#N/A,#N/A,FALSE,"장축";#N/A,#N/A,FALSE,"4WD"}</definedName>
    <definedName name="ㄹㅇㅀ" localSheetId="9" hidden="1">{#N/A,#N/A,FALSE,"단축1";#N/A,#N/A,FALSE,"단축2";#N/A,#N/A,FALSE,"단축3";#N/A,#N/A,FALSE,"장축";#N/A,#N/A,FALSE,"4WD"}</definedName>
    <definedName name="ㄹㅇㅀ" localSheetId="5" hidden="1">{#N/A,#N/A,FALSE,"단축1";#N/A,#N/A,FALSE,"단축2";#N/A,#N/A,FALSE,"단축3";#N/A,#N/A,FALSE,"장축";#N/A,#N/A,FALSE,"4WD"}</definedName>
    <definedName name="ㄹㅇㅀ" localSheetId="8" hidden="1">{#N/A,#N/A,FALSE,"단축1";#N/A,#N/A,FALSE,"단축2";#N/A,#N/A,FALSE,"단축3";#N/A,#N/A,FALSE,"장축";#N/A,#N/A,FALSE,"4WD"}</definedName>
    <definedName name="ㄹㅇㅀ" localSheetId="3" hidden="1">{#N/A,#N/A,FALSE,"단축1";#N/A,#N/A,FALSE,"단축2";#N/A,#N/A,FALSE,"단축3";#N/A,#N/A,FALSE,"장축";#N/A,#N/A,FALSE,"4WD"}</definedName>
    <definedName name="ㄹㅇㅀ" localSheetId="2" hidden="1">{#N/A,#N/A,FALSE,"단축1";#N/A,#N/A,FALSE,"단축2";#N/A,#N/A,FALSE,"단축3";#N/A,#N/A,FALSE,"장축";#N/A,#N/A,FALSE,"4WD"}</definedName>
    <definedName name="ㄹㅇㅀ" localSheetId="1" hidden="1">{#N/A,#N/A,FALSE,"단축1";#N/A,#N/A,FALSE,"단축2";#N/A,#N/A,FALSE,"단축3";#N/A,#N/A,FALSE,"장축";#N/A,#N/A,FALSE,"4WD"}</definedName>
    <definedName name="ㄹㅇㅀ" hidden="1">{#N/A,#N/A,FALSE,"단축1";#N/A,#N/A,FALSE,"단축2";#N/A,#N/A,FALSE,"단축3";#N/A,#N/A,FALSE,"장축";#N/A,#N/A,FALSE,"4WD"}</definedName>
    <definedName name="ㄹㅇㅇㄹ" localSheetId="13" hidden="1">{#N/A,#N/A,FALSE,"단축1";#N/A,#N/A,FALSE,"단축2";#N/A,#N/A,FALSE,"단축3";#N/A,#N/A,FALSE,"장축";#N/A,#N/A,FALSE,"4WD"}</definedName>
    <definedName name="ㄹㅇㅇㄹ" localSheetId="10" hidden="1">{#N/A,#N/A,FALSE,"단축1";#N/A,#N/A,FALSE,"단축2";#N/A,#N/A,FALSE,"단축3";#N/A,#N/A,FALSE,"장축";#N/A,#N/A,FALSE,"4WD"}</definedName>
    <definedName name="ㄹㅇㅇㄹ" localSheetId="12" hidden="1">{#N/A,#N/A,FALSE,"단축1";#N/A,#N/A,FALSE,"단축2";#N/A,#N/A,FALSE,"단축3";#N/A,#N/A,FALSE,"장축";#N/A,#N/A,FALSE,"4WD"}</definedName>
    <definedName name="ㄹㅇㅇㄹ" localSheetId="15" hidden="1">{#N/A,#N/A,FALSE,"단축1";#N/A,#N/A,FALSE,"단축2";#N/A,#N/A,FALSE,"단축3";#N/A,#N/A,FALSE,"장축";#N/A,#N/A,FALSE,"4WD"}</definedName>
    <definedName name="ㄹㅇㅇㄹ" localSheetId="11" hidden="1">{#N/A,#N/A,FALSE,"단축1";#N/A,#N/A,FALSE,"단축2";#N/A,#N/A,FALSE,"단축3";#N/A,#N/A,FALSE,"장축";#N/A,#N/A,FALSE,"4WD"}</definedName>
    <definedName name="ㄹㅇㅇㄹ" localSheetId="14" hidden="1">{#N/A,#N/A,FALSE,"단축1";#N/A,#N/A,FALSE,"단축2";#N/A,#N/A,FALSE,"단축3";#N/A,#N/A,FALSE,"장축";#N/A,#N/A,FALSE,"4WD"}</definedName>
    <definedName name="ㄹㅇㅇㄹ" localSheetId="7" hidden="1">{#N/A,#N/A,FALSE,"단축1";#N/A,#N/A,FALSE,"단축2";#N/A,#N/A,FALSE,"단축3";#N/A,#N/A,FALSE,"장축";#N/A,#N/A,FALSE,"4WD"}</definedName>
    <definedName name="ㄹㅇㅇㄹ" localSheetId="4" hidden="1">{#N/A,#N/A,FALSE,"단축1";#N/A,#N/A,FALSE,"단축2";#N/A,#N/A,FALSE,"단축3";#N/A,#N/A,FALSE,"장축";#N/A,#N/A,FALSE,"4WD"}</definedName>
    <definedName name="ㄹㅇㅇㄹ" localSheetId="6" hidden="1">{#N/A,#N/A,FALSE,"단축1";#N/A,#N/A,FALSE,"단축2";#N/A,#N/A,FALSE,"단축3";#N/A,#N/A,FALSE,"장축";#N/A,#N/A,FALSE,"4WD"}</definedName>
    <definedName name="ㄹㅇㅇㄹ" localSheetId="9" hidden="1">{#N/A,#N/A,FALSE,"단축1";#N/A,#N/A,FALSE,"단축2";#N/A,#N/A,FALSE,"단축3";#N/A,#N/A,FALSE,"장축";#N/A,#N/A,FALSE,"4WD"}</definedName>
    <definedName name="ㄹㅇㅇㄹ" localSheetId="5" hidden="1">{#N/A,#N/A,FALSE,"단축1";#N/A,#N/A,FALSE,"단축2";#N/A,#N/A,FALSE,"단축3";#N/A,#N/A,FALSE,"장축";#N/A,#N/A,FALSE,"4WD"}</definedName>
    <definedName name="ㄹㅇㅇㄹ" localSheetId="8" hidden="1">{#N/A,#N/A,FALSE,"단축1";#N/A,#N/A,FALSE,"단축2";#N/A,#N/A,FALSE,"단축3";#N/A,#N/A,FALSE,"장축";#N/A,#N/A,FALSE,"4WD"}</definedName>
    <definedName name="ㄹㅇㅇㄹ" localSheetId="3" hidden="1">{#N/A,#N/A,FALSE,"단축1";#N/A,#N/A,FALSE,"단축2";#N/A,#N/A,FALSE,"단축3";#N/A,#N/A,FALSE,"장축";#N/A,#N/A,FALSE,"4WD"}</definedName>
    <definedName name="ㄹㅇㅇㄹ" localSheetId="2" hidden="1">{#N/A,#N/A,FALSE,"단축1";#N/A,#N/A,FALSE,"단축2";#N/A,#N/A,FALSE,"단축3";#N/A,#N/A,FALSE,"장축";#N/A,#N/A,FALSE,"4WD"}</definedName>
    <definedName name="ㄹㅇㅇㄹ" localSheetId="1" hidden="1">{#N/A,#N/A,FALSE,"단축1";#N/A,#N/A,FALSE,"단축2";#N/A,#N/A,FALSE,"단축3";#N/A,#N/A,FALSE,"장축";#N/A,#N/A,FALSE,"4WD"}</definedName>
    <definedName name="ㄹㅇㅇㄹ" hidden="1">{#N/A,#N/A,FALSE,"단축1";#N/A,#N/A,FALSE,"단축2";#N/A,#N/A,FALSE,"단축3";#N/A,#N/A,FALSE,"장축";#N/A,#N/A,FALSE,"4WD"}</definedName>
    <definedName name="ㄹㅇ호" localSheetId="13">BlankMacro1</definedName>
    <definedName name="ㄹㅇ호" localSheetId="10">BlankMacro1</definedName>
    <definedName name="ㄹㅇ호" localSheetId="12">BlankMacro1</definedName>
    <definedName name="ㄹㅇ호" localSheetId="15">BlankMacro1</definedName>
    <definedName name="ㄹㅇ호" localSheetId="11">BlankMacro1</definedName>
    <definedName name="ㄹㅇ호" localSheetId="14">BlankMacro1</definedName>
    <definedName name="ㄹㅇ호" localSheetId="7">BlankMacro1</definedName>
    <definedName name="ㄹㅇ호" localSheetId="4">BlankMacro1</definedName>
    <definedName name="ㄹㅇ호" localSheetId="6">BlankMacro1</definedName>
    <definedName name="ㄹㅇ호" localSheetId="9">BlankMacro1</definedName>
    <definedName name="ㄹㅇ호" localSheetId="5">BlankMacro1</definedName>
    <definedName name="ㄹㅇ호" localSheetId="8">BlankMacro1</definedName>
    <definedName name="ㄹㅇ호" localSheetId="0">BlankMacro1</definedName>
    <definedName name="ㄹㅇ호" localSheetId="3">BlankMacro1</definedName>
    <definedName name="ㄹㅇ호" localSheetId="2">BlankMacro1</definedName>
    <definedName name="ㄹㅇ호" localSheetId="1">BlankMacro1</definedName>
    <definedName name="ㄹㅇ호">BlankMacro1</definedName>
    <definedName name="ㄹ오ㅗ" localSheetId="13">BlankMacro1</definedName>
    <definedName name="ㄹ오ㅗ" localSheetId="10">BlankMacro1</definedName>
    <definedName name="ㄹ오ㅗ" localSheetId="12">BlankMacro1</definedName>
    <definedName name="ㄹ오ㅗ" localSheetId="15">BlankMacro1</definedName>
    <definedName name="ㄹ오ㅗ" localSheetId="11">BlankMacro1</definedName>
    <definedName name="ㄹ오ㅗ" localSheetId="14">BlankMacro1</definedName>
    <definedName name="ㄹ오ㅗ" localSheetId="7">BlankMacro1</definedName>
    <definedName name="ㄹ오ㅗ" localSheetId="4">BlankMacro1</definedName>
    <definedName name="ㄹ오ㅗ" localSheetId="6">BlankMacro1</definedName>
    <definedName name="ㄹ오ㅗ" localSheetId="9">BlankMacro1</definedName>
    <definedName name="ㄹ오ㅗ" localSheetId="5">BlankMacro1</definedName>
    <definedName name="ㄹ오ㅗ" localSheetId="8">BlankMacro1</definedName>
    <definedName name="ㄹ오ㅗ" localSheetId="0">BlankMacro1</definedName>
    <definedName name="ㄹ오ㅗ" localSheetId="3">BlankMacro1</definedName>
    <definedName name="ㄹ오ㅗ" localSheetId="2">BlankMacro1</definedName>
    <definedName name="ㄹ오ㅗ" localSheetId="1">BlankMacro1</definedName>
    <definedName name="ㄹ오ㅗ">BlankMacro1</definedName>
    <definedName name="ㄹ헗" localSheetId="13">BlankMacro1</definedName>
    <definedName name="ㄹ헗" localSheetId="10">BlankMacro1</definedName>
    <definedName name="ㄹ헗" localSheetId="12">BlankMacro1</definedName>
    <definedName name="ㄹ헗" localSheetId="15">BlankMacro1</definedName>
    <definedName name="ㄹ헗" localSheetId="11">BlankMacro1</definedName>
    <definedName name="ㄹ헗" localSheetId="14">BlankMacro1</definedName>
    <definedName name="ㄹ헗" localSheetId="7">BlankMacro1</definedName>
    <definedName name="ㄹ헗" localSheetId="4">BlankMacro1</definedName>
    <definedName name="ㄹ헗" localSheetId="6">BlankMacro1</definedName>
    <definedName name="ㄹ헗" localSheetId="9">BlankMacro1</definedName>
    <definedName name="ㄹ헗" localSheetId="5">BlankMacro1</definedName>
    <definedName name="ㄹ헗" localSheetId="8">BlankMacro1</definedName>
    <definedName name="ㄹ헗" localSheetId="0">BlankMacro1</definedName>
    <definedName name="ㄹ헗" localSheetId="3">BlankMacro1</definedName>
    <definedName name="ㄹ헗" localSheetId="2">BlankMacro1</definedName>
    <definedName name="ㄹ헗" localSheetId="1">BlankMacro1</definedName>
    <definedName name="ㄹ헗">BlankMacro1</definedName>
    <definedName name="ㄹ헣ㄹ" localSheetId="13">BlankMacro1</definedName>
    <definedName name="ㄹ헣ㄹ" localSheetId="10">BlankMacro1</definedName>
    <definedName name="ㄹ헣ㄹ" localSheetId="12">BlankMacro1</definedName>
    <definedName name="ㄹ헣ㄹ" localSheetId="15">BlankMacro1</definedName>
    <definedName name="ㄹ헣ㄹ" localSheetId="11">BlankMacro1</definedName>
    <definedName name="ㄹ헣ㄹ" localSheetId="14">BlankMacro1</definedName>
    <definedName name="ㄹ헣ㄹ" localSheetId="7">BlankMacro1</definedName>
    <definedName name="ㄹ헣ㄹ" localSheetId="4">BlankMacro1</definedName>
    <definedName name="ㄹ헣ㄹ" localSheetId="6">BlankMacro1</definedName>
    <definedName name="ㄹ헣ㄹ" localSheetId="9">BlankMacro1</definedName>
    <definedName name="ㄹ헣ㄹ" localSheetId="5">BlankMacro1</definedName>
    <definedName name="ㄹ헣ㄹ" localSheetId="8">BlankMacro1</definedName>
    <definedName name="ㄹ헣ㄹ" localSheetId="0">BlankMacro1</definedName>
    <definedName name="ㄹ헣ㄹ" localSheetId="3">BlankMacro1</definedName>
    <definedName name="ㄹ헣ㄹ" localSheetId="2">BlankMacro1</definedName>
    <definedName name="ㄹ헣ㄹ" localSheetId="1">BlankMacro1</definedName>
    <definedName name="ㄹ헣ㄹ">BlankMacro1</definedName>
    <definedName name="ㄹ홀ㅇ" localSheetId="13">BlankMacro1</definedName>
    <definedName name="ㄹ홀ㅇ" localSheetId="10">BlankMacro1</definedName>
    <definedName name="ㄹ홀ㅇ" localSheetId="12">BlankMacro1</definedName>
    <definedName name="ㄹ홀ㅇ" localSheetId="15">BlankMacro1</definedName>
    <definedName name="ㄹ홀ㅇ" localSheetId="11">BlankMacro1</definedName>
    <definedName name="ㄹ홀ㅇ" localSheetId="14">BlankMacro1</definedName>
    <definedName name="ㄹ홀ㅇ" localSheetId="7">BlankMacro1</definedName>
    <definedName name="ㄹ홀ㅇ" localSheetId="4">BlankMacro1</definedName>
    <definedName name="ㄹ홀ㅇ" localSheetId="6">BlankMacro1</definedName>
    <definedName name="ㄹ홀ㅇ" localSheetId="9">BlankMacro1</definedName>
    <definedName name="ㄹ홀ㅇ" localSheetId="5">BlankMacro1</definedName>
    <definedName name="ㄹ홀ㅇ" localSheetId="8">BlankMacro1</definedName>
    <definedName name="ㄹ홀ㅇ" localSheetId="0">BlankMacro1</definedName>
    <definedName name="ㄹ홀ㅇ" localSheetId="3">BlankMacro1</definedName>
    <definedName name="ㄹ홀ㅇ" localSheetId="2">BlankMacro1</definedName>
    <definedName name="ㄹ홀ㅇ" localSheetId="1">BlankMacro1</definedName>
    <definedName name="ㄹ홀ㅇ">BlankMacro1</definedName>
    <definedName name="라">#REF!</definedName>
    <definedName name="라라">#N/A</definedName>
    <definedName name="래그" localSheetId="13" hidden="1">{#N/A,#N/A,FALSE,"CCTV"}</definedName>
    <definedName name="래그" localSheetId="10" hidden="1">{#N/A,#N/A,FALSE,"CCTV"}</definedName>
    <definedName name="래그" localSheetId="12" hidden="1">{#N/A,#N/A,FALSE,"CCTV"}</definedName>
    <definedName name="래그" localSheetId="15" hidden="1">{#N/A,#N/A,FALSE,"CCTV"}</definedName>
    <definedName name="래그" localSheetId="11" hidden="1">{#N/A,#N/A,FALSE,"CCTV"}</definedName>
    <definedName name="래그" localSheetId="14" hidden="1">{#N/A,#N/A,FALSE,"CCTV"}</definedName>
    <definedName name="래그" localSheetId="7" hidden="1">{#N/A,#N/A,FALSE,"CCTV"}</definedName>
    <definedName name="래그" localSheetId="4" hidden="1">{#N/A,#N/A,FALSE,"CCTV"}</definedName>
    <definedName name="래그" localSheetId="6" hidden="1">{#N/A,#N/A,FALSE,"CCTV"}</definedName>
    <definedName name="래그" localSheetId="9" hidden="1">{#N/A,#N/A,FALSE,"CCTV"}</definedName>
    <definedName name="래그" localSheetId="5" hidden="1">{#N/A,#N/A,FALSE,"CCTV"}</definedName>
    <definedName name="래그" localSheetId="8" hidden="1">{#N/A,#N/A,FALSE,"CCTV"}</definedName>
    <definedName name="래그" localSheetId="3" hidden="1">{#N/A,#N/A,FALSE,"CCTV"}</definedName>
    <definedName name="래그" localSheetId="2" hidden="1">{#N/A,#N/A,FALSE,"CCTV"}</definedName>
    <definedName name="래그" localSheetId="1" hidden="1">{#N/A,#N/A,FALSE,"CCTV"}</definedName>
    <definedName name="래그" hidden="1">{#N/A,#N/A,FALSE,"CCTV"}</definedName>
    <definedName name="러" localSheetId="13" hidden="1">{#N/A,#N/A,FALSE,"단축1";#N/A,#N/A,FALSE,"단축2";#N/A,#N/A,FALSE,"단축3";#N/A,#N/A,FALSE,"장축";#N/A,#N/A,FALSE,"4WD"}</definedName>
    <definedName name="러" localSheetId="10" hidden="1">{#N/A,#N/A,FALSE,"단축1";#N/A,#N/A,FALSE,"단축2";#N/A,#N/A,FALSE,"단축3";#N/A,#N/A,FALSE,"장축";#N/A,#N/A,FALSE,"4WD"}</definedName>
    <definedName name="러" localSheetId="12" hidden="1">{#N/A,#N/A,FALSE,"단축1";#N/A,#N/A,FALSE,"단축2";#N/A,#N/A,FALSE,"단축3";#N/A,#N/A,FALSE,"장축";#N/A,#N/A,FALSE,"4WD"}</definedName>
    <definedName name="러" localSheetId="15" hidden="1">{#N/A,#N/A,FALSE,"단축1";#N/A,#N/A,FALSE,"단축2";#N/A,#N/A,FALSE,"단축3";#N/A,#N/A,FALSE,"장축";#N/A,#N/A,FALSE,"4WD"}</definedName>
    <definedName name="러" localSheetId="11" hidden="1">{#N/A,#N/A,FALSE,"단축1";#N/A,#N/A,FALSE,"단축2";#N/A,#N/A,FALSE,"단축3";#N/A,#N/A,FALSE,"장축";#N/A,#N/A,FALSE,"4WD"}</definedName>
    <definedName name="러" localSheetId="14" hidden="1">{#N/A,#N/A,FALSE,"단축1";#N/A,#N/A,FALSE,"단축2";#N/A,#N/A,FALSE,"단축3";#N/A,#N/A,FALSE,"장축";#N/A,#N/A,FALSE,"4WD"}</definedName>
    <definedName name="러" localSheetId="7" hidden="1">{#N/A,#N/A,FALSE,"단축1";#N/A,#N/A,FALSE,"단축2";#N/A,#N/A,FALSE,"단축3";#N/A,#N/A,FALSE,"장축";#N/A,#N/A,FALSE,"4WD"}</definedName>
    <definedName name="러" localSheetId="4" hidden="1">{#N/A,#N/A,FALSE,"단축1";#N/A,#N/A,FALSE,"단축2";#N/A,#N/A,FALSE,"단축3";#N/A,#N/A,FALSE,"장축";#N/A,#N/A,FALSE,"4WD"}</definedName>
    <definedName name="러" localSheetId="6" hidden="1">{#N/A,#N/A,FALSE,"단축1";#N/A,#N/A,FALSE,"단축2";#N/A,#N/A,FALSE,"단축3";#N/A,#N/A,FALSE,"장축";#N/A,#N/A,FALSE,"4WD"}</definedName>
    <definedName name="러" localSheetId="9" hidden="1">{#N/A,#N/A,FALSE,"단축1";#N/A,#N/A,FALSE,"단축2";#N/A,#N/A,FALSE,"단축3";#N/A,#N/A,FALSE,"장축";#N/A,#N/A,FALSE,"4WD"}</definedName>
    <definedName name="러" localSheetId="5" hidden="1">{#N/A,#N/A,FALSE,"단축1";#N/A,#N/A,FALSE,"단축2";#N/A,#N/A,FALSE,"단축3";#N/A,#N/A,FALSE,"장축";#N/A,#N/A,FALSE,"4WD"}</definedName>
    <definedName name="러" localSheetId="8" hidden="1">{#N/A,#N/A,FALSE,"단축1";#N/A,#N/A,FALSE,"단축2";#N/A,#N/A,FALSE,"단축3";#N/A,#N/A,FALSE,"장축";#N/A,#N/A,FALSE,"4WD"}</definedName>
    <definedName name="러" localSheetId="3" hidden="1">{#N/A,#N/A,FALSE,"단축1";#N/A,#N/A,FALSE,"단축2";#N/A,#N/A,FALSE,"단축3";#N/A,#N/A,FALSE,"장축";#N/A,#N/A,FALSE,"4WD"}</definedName>
    <definedName name="러" localSheetId="2" hidden="1">{#N/A,#N/A,FALSE,"단축1";#N/A,#N/A,FALSE,"단축2";#N/A,#N/A,FALSE,"단축3";#N/A,#N/A,FALSE,"장축";#N/A,#N/A,FALSE,"4WD"}</definedName>
    <definedName name="러" localSheetId="1" hidden="1">{#N/A,#N/A,FALSE,"단축1";#N/A,#N/A,FALSE,"단축2";#N/A,#N/A,FALSE,"단축3";#N/A,#N/A,FALSE,"장축";#N/A,#N/A,FALSE,"4WD"}</definedName>
    <definedName name="러" hidden="1">{#N/A,#N/A,FALSE,"단축1";#N/A,#N/A,FALSE,"단축2";#N/A,#N/A,FALSE,"단축3";#N/A,#N/A,FALSE,"장축";#N/A,#N/A,FALSE,"4WD"}</definedName>
    <definedName name="러시아" localSheetId="13" hidden="1">{#N/A,#N/A,FALSE,"단축1";#N/A,#N/A,FALSE,"단축2";#N/A,#N/A,FALSE,"단축3";#N/A,#N/A,FALSE,"장축";#N/A,#N/A,FALSE,"4WD"}</definedName>
    <definedName name="러시아" localSheetId="10" hidden="1">{#N/A,#N/A,FALSE,"단축1";#N/A,#N/A,FALSE,"단축2";#N/A,#N/A,FALSE,"단축3";#N/A,#N/A,FALSE,"장축";#N/A,#N/A,FALSE,"4WD"}</definedName>
    <definedName name="러시아" localSheetId="12" hidden="1">{#N/A,#N/A,FALSE,"단축1";#N/A,#N/A,FALSE,"단축2";#N/A,#N/A,FALSE,"단축3";#N/A,#N/A,FALSE,"장축";#N/A,#N/A,FALSE,"4WD"}</definedName>
    <definedName name="러시아" localSheetId="15" hidden="1">{#N/A,#N/A,FALSE,"단축1";#N/A,#N/A,FALSE,"단축2";#N/A,#N/A,FALSE,"단축3";#N/A,#N/A,FALSE,"장축";#N/A,#N/A,FALSE,"4WD"}</definedName>
    <definedName name="러시아" localSheetId="11" hidden="1">{#N/A,#N/A,FALSE,"단축1";#N/A,#N/A,FALSE,"단축2";#N/A,#N/A,FALSE,"단축3";#N/A,#N/A,FALSE,"장축";#N/A,#N/A,FALSE,"4WD"}</definedName>
    <definedName name="러시아" localSheetId="14" hidden="1">{#N/A,#N/A,FALSE,"단축1";#N/A,#N/A,FALSE,"단축2";#N/A,#N/A,FALSE,"단축3";#N/A,#N/A,FALSE,"장축";#N/A,#N/A,FALSE,"4WD"}</definedName>
    <definedName name="러시아" localSheetId="7" hidden="1">{#N/A,#N/A,FALSE,"단축1";#N/A,#N/A,FALSE,"단축2";#N/A,#N/A,FALSE,"단축3";#N/A,#N/A,FALSE,"장축";#N/A,#N/A,FALSE,"4WD"}</definedName>
    <definedName name="러시아" localSheetId="4" hidden="1">{#N/A,#N/A,FALSE,"단축1";#N/A,#N/A,FALSE,"단축2";#N/A,#N/A,FALSE,"단축3";#N/A,#N/A,FALSE,"장축";#N/A,#N/A,FALSE,"4WD"}</definedName>
    <definedName name="러시아" localSheetId="6" hidden="1">{#N/A,#N/A,FALSE,"단축1";#N/A,#N/A,FALSE,"단축2";#N/A,#N/A,FALSE,"단축3";#N/A,#N/A,FALSE,"장축";#N/A,#N/A,FALSE,"4WD"}</definedName>
    <definedName name="러시아" localSheetId="9" hidden="1">{#N/A,#N/A,FALSE,"단축1";#N/A,#N/A,FALSE,"단축2";#N/A,#N/A,FALSE,"단축3";#N/A,#N/A,FALSE,"장축";#N/A,#N/A,FALSE,"4WD"}</definedName>
    <definedName name="러시아" localSheetId="5" hidden="1">{#N/A,#N/A,FALSE,"단축1";#N/A,#N/A,FALSE,"단축2";#N/A,#N/A,FALSE,"단축3";#N/A,#N/A,FALSE,"장축";#N/A,#N/A,FALSE,"4WD"}</definedName>
    <definedName name="러시아" localSheetId="8" hidden="1">{#N/A,#N/A,FALSE,"단축1";#N/A,#N/A,FALSE,"단축2";#N/A,#N/A,FALSE,"단축3";#N/A,#N/A,FALSE,"장축";#N/A,#N/A,FALSE,"4WD"}</definedName>
    <definedName name="러시아" localSheetId="3"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럯">#N/A</definedName>
    <definedName name="레규레다" localSheetId="13" hidden="1">{#N/A,#N/A,FALSE,"단축1";#N/A,#N/A,FALSE,"단축2";#N/A,#N/A,FALSE,"단축3";#N/A,#N/A,FALSE,"장축";#N/A,#N/A,FALSE,"4WD"}</definedName>
    <definedName name="레규레다" localSheetId="10" hidden="1">{#N/A,#N/A,FALSE,"단축1";#N/A,#N/A,FALSE,"단축2";#N/A,#N/A,FALSE,"단축3";#N/A,#N/A,FALSE,"장축";#N/A,#N/A,FALSE,"4WD"}</definedName>
    <definedName name="레규레다" localSheetId="12" hidden="1">{#N/A,#N/A,FALSE,"단축1";#N/A,#N/A,FALSE,"단축2";#N/A,#N/A,FALSE,"단축3";#N/A,#N/A,FALSE,"장축";#N/A,#N/A,FALSE,"4WD"}</definedName>
    <definedName name="레규레다" localSheetId="15" hidden="1">{#N/A,#N/A,FALSE,"단축1";#N/A,#N/A,FALSE,"단축2";#N/A,#N/A,FALSE,"단축3";#N/A,#N/A,FALSE,"장축";#N/A,#N/A,FALSE,"4WD"}</definedName>
    <definedName name="레규레다" localSheetId="11" hidden="1">{#N/A,#N/A,FALSE,"단축1";#N/A,#N/A,FALSE,"단축2";#N/A,#N/A,FALSE,"단축3";#N/A,#N/A,FALSE,"장축";#N/A,#N/A,FALSE,"4WD"}</definedName>
    <definedName name="레규레다" localSheetId="14" hidden="1">{#N/A,#N/A,FALSE,"단축1";#N/A,#N/A,FALSE,"단축2";#N/A,#N/A,FALSE,"단축3";#N/A,#N/A,FALSE,"장축";#N/A,#N/A,FALSE,"4WD"}</definedName>
    <definedName name="레규레다" localSheetId="7" hidden="1">{#N/A,#N/A,FALSE,"단축1";#N/A,#N/A,FALSE,"단축2";#N/A,#N/A,FALSE,"단축3";#N/A,#N/A,FALSE,"장축";#N/A,#N/A,FALSE,"4WD"}</definedName>
    <definedName name="레규레다" localSheetId="4" hidden="1">{#N/A,#N/A,FALSE,"단축1";#N/A,#N/A,FALSE,"단축2";#N/A,#N/A,FALSE,"단축3";#N/A,#N/A,FALSE,"장축";#N/A,#N/A,FALSE,"4WD"}</definedName>
    <definedName name="레규레다" localSheetId="6" hidden="1">{#N/A,#N/A,FALSE,"단축1";#N/A,#N/A,FALSE,"단축2";#N/A,#N/A,FALSE,"단축3";#N/A,#N/A,FALSE,"장축";#N/A,#N/A,FALSE,"4WD"}</definedName>
    <definedName name="레규레다" localSheetId="9" hidden="1">{#N/A,#N/A,FALSE,"단축1";#N/A,#N/A,FALSE,"단축2";#N/A,#N/A,FALSE,"단축3";#N/A,#N/A,FALSE,"장축";#N/A,#N/A,FALSE,"4WD"}</definedName>
    <definedName name="레규레다" localSheetId="5" hidden="1">{#N/A,#N/A,FALSE,"단축1";#N/A,#N/A,FALSE,"단축2";#N/A,#N/A,FALSE,"단축3";#N/A,#N/A,FALSE,"장축";#N/A,#N/A,FALSE,"4WD"}</definedName>
    <definedName name="레규레다" localSheetId="8" hidden="1">{#N/A,#N/A,FALSE,"단축1";#N/A,#N/A,FALSE,"단축2";#N/A,#N/A,FALSE,"단축3";#N/A,#N/A,FALSE,"장축";#N/A,#N/A,FALSE,"4WD"}</definedName>
    <definedName name="레규레다" localSheetId="3" hidden="1">{#N/A,#N/A,FALSE,"단축1";#N/A,#N/A,FALSE,"단축2";#N/A,#N/A,FALSE,"단축3";#N/A,#N/A,FALSE,"장축";#N/A,#N/A,FALSE,"4WD"}</definedName>
    <definedName name="레규레다" localSheetId="2" hidden="1">{#N/A,#N/A,FALSE,"단축1";#N/A,#N/A,FALSE,"단축2";#N/A,#N/A,FALSE,"단축3";#N/A,#N/A,FALSE,"장축";#N/A,#N/A,FALSE,"4WD"}</definedName>
    <definedName name="레규레다" localSheetId="1" hidden="1">{#N/A,#N/A,FALSE,"단축1";#N/A,#N/A,FALSE,"단축2";#N/A,#N/A,FALSE,"단축3";#N/A,#N/A,FALSE,"장축";#N/A,#N/A,FALSE,"4WD"}</definedName>
    <definedName name="레규레다" hidden="1">{#N/A,#N/A,FALSE,"단축1";#N/A,#N/A,FALSE,"단축2";#N/A,#N/A,FALSE,"단축3";#N/A,#N/A,FALSE,"장축";#N/A,#N/A,FALSE,"4WD"}</definedName>
    <definedName name="로커망러ㅏ" localSheetId="13" hidden="1">{#N/A,#N/A,FALSE,"단축1";#N/A,#N/A,FALSE,"단축2";#N/A,#N/A,FALSE,"단축3";#N/A,#N/A,FALSE,"장축";#N/A,#N/A,FALSE,"4WD"}</definedName>
    <definedName name="로커망러ㅏ" localSheetId="10" hidden="1">{#N/A,#N/A,FALSE,"단축1";#N/A,#N/A,FALSE,"단축2";#N/A,#N/A,FALSE,"단축3";#N/A,#N/A,FALSE,"장축";#N/A,#N/A,FALSE,"4WD"}</definedName>
    <definedName name="로커망러ㅏ" localSheetId="12" hidden="1">{#N/A,#N/A,FALSE,"단축1";#N/A,#N/A,FALSE,"단축2";#N/A,#N/A,FALSE,"단축3";#N/A,#N/A,FALSE,"장축";#N/A,#N/A,FALSE,"4WD"}</definedName>
    <definedName name="로커망러ㅏ" localSheetId="15" hidden="1">{#N/A,#N/A,FALSE,"단축1";#N/A,#N/A,FALSE,"단축2";#N/A,#N/A,FALSE,"단축3";#N/A,#N/A,FALSE,"장축";#N/A,#N/A,FALSE,"4WD"}</definedName>
    <definedName name="로커망러ㅏ" localSheetId="11" hidden="1">{#N/A,#N/A,FALSE,"단축1";#N/A,#N/A,FALSE,"단축2";#N/A,#N/A,FALSE,"단축3";#N/A,#N/A,FALSE,"장축";#N/A,#N/A,FALSE,"4WD"}</definedName>
    <definedName name="로커망러ㅏ" localSheetId="14" hidden="1">{#N/A,#N/A,FALSE,"단축1";#N/A,#N/A,FALSE,"단축2";#N/A,#N/A,FALSE,"단축3";#N/A,#N/A,FALSE,"장축";#N/A,#N/A,FALSE,"4WD"}</definedName>
    <definedName name="로커망러ㅏ" localSheetId="7" hidden="1">{#N/A,#N/A,FALSE,"단축1";#N/A,#N/A,FALSE,"단축2";#N/A,#N/A,FALSE,"단축3";#N/A,#N/A,FALSE,"장축";#N/A,#N/A,FALSE,"4WD"}</definedName>
    <definedName name="로커망러ㅏ" localSheetId="4" hidden="1">{#N/A,#N/A,FALSE,"단축1";#N/A,#N/A,FALSE,"단축2";#N/A,#N/A,FALSE,"단축3";#N/A,#N/A,FALSE,"장축";#N/A,#N/A,FALSE,"4WD"}</definedName>
    <definedName name="로커망러ㅏ" localSheetId="6" hidden="1">{#N/A,#N/A,FALSE,"단축1";#N/A,#N/A,FALSE,"단축2";#N/A,#N/A,FALSE,"단축3";#N/A,#N/A,FALSE,"장축";#N/A,#N/A,FALSE,"4WD"}</definedName>
    <definedName name="로커망러ㅏ" localSheetId="9" hidden="1">{#N/A,#N/A,FALSE,"단축1";#N/A,#N/A,FALSE,"단축2";#N/A,#N/A,FALSE,"단축3";#N/A,#N/A,FALSE,"장축";#N/A,#N/A,FALSE,"4WD"}</definedName>
    <definedName name="로커망러ㅏ" localSheetId="5" hidden="1">{#N/A,#N/A,FALSE,"단축1";#N/A,#N/A,FALSE,"단축2";#N/A,#N/A,FALSE,"단축3";#N/A,#N/A,FALSE,"장축";#N/A,#N/A,FALSE,"4WD"}</definedName>
    <definedName name="로커망러ㅏ" localSheetId="8" hidden="1">{#N/A,#N/A,FALSE,"단축1";#N/A,#N/A,FALSE,"단축2";#N/A,#N/A,FALSE,"단축3";#N/A,#N/A,FALSE,"장축";#N/A,#N/A,FALSE,"4WD"}</definedName>
    <definedName name="로커망러ㅏ" localSheetId="3" hidden="1">{#N/A,#N/A,FALSE,"단축1";#N/A,#N/A,FALSE,"단축2";#N/A,#N/A,FALSE,"단축3";#N/A,#N/A,FALSE,"장축";#N/A,#N/A,FALSE,"4WD"}</definedName>
    <definedName name="로커망러ㅏ" localSheetId="2" hidden="1">{#N/A,#N/A,FALSE,"단축1";#N/A,#N/A,FALSE,"단축2";#N/A,#N/A,FALSE,"단축3";#N/A,#N/A,FALSE,"장축";#N/A,#N/A,FALSE,"4WD"}</definedName>
    <definedName name="로커망러ㅏ" localSheetId="1" hidden="1">{#N/A,#N/A,FALSE,"단축1";#N/A,#N/A,FALSE,"단축2";#N/A,#N/A,FALSE,"단축3";#N/A,#N/A,FALSE,"장축";#N/A,#N/A,FALSE,"4WD"}</definedName>
    <definedName name="로커망러ㅏ" hidden="1">{#N/A,#N/A,FALSE,"단축1";#N/A,#N/A,FALSE,"단축2";#N/A,#N/A,FALSE,"단축3";#N/A,#N/A,FALSE,"장축";#N/A,#N/A,FALSE,"4WD"}</definedName>
    <definedName name="로커커버" localSheetId="13" hidden="1">{#N/A,#N/A,FALSE,"단축1";#N/A,#N/A,FALSE,"단축2";#N/A,#N/A,FALSE,"단축3";#N/A,#N/A,FALSE,"장축";#N/A,#N/A,FALSE,"4WD"}</definedName>
    <definedName name="로커커버" localSheetId="10" hidden="1">{#N/A,#N/A,FALSE,"단축1";#N/A,#N/A,FALSE,"단축2";#N/A,#N/A,FALSE,"단축3";#N/A,#N/A,FALSE,"장축";#N/A,#N/A,FALSE,"4WD"}</definedName>
    <definedName name="로커커버" localSheetId="12" hidden="1">{#N/A,#N/A,FALSE,"단축1";#N/A,#N/A,FALSE,"단축2";#N/A,#N/A,FALSE,"단축3";#N/A,#N/A,FALSE,"장축";#N/A,#N/A,FALSE,"4WD"}</definedName>
    <definedName name="로커커버" localSheetId="15" hidden="1">{#N/A,#N/A,FALSE,"단축1";#N/A,#N/A,FALSE,"단축2";#N/A,#N/A,FALSE,"단축3";#N/A,#N/A,FALSE,"장축";#N/A,#N/A,FALSE,"4WD"}</definedName>
    <definedName name="로커커버" localSheetId="11" hidden="1">{#N/A,#N/A,FALSE,"단축1";#N/A,#N/A,FALSE,"단축2";#N/A,#N/A,FALSE,"단축3";#N/A,#N/A,FALSE,"장축";#N/A,#N/A,FALSE,"4WD"}</definedName>
    <definedName name="로커커버" localSheetId="14" hidden="1">{#N/A,#N/A,FALSE,"단축1";#N/A,#N/A,FALSE,"단축2";#N/A,#N/A,FALSE,"단축3";#N/A,#N/A,FALSE,"장축";#N/A,#N/A,FALSE,"4WD"}</definedName>
    <definedName name="로커커버" localSheetId="7" hidden="1">{#N/A,#N/A,FALSE,"단축1";#N/A,#N/A,FALSE,"단축2";#N/A,#N/A,FALSE,"단축3";#N/A,#N/A,FALSE,"장축";#N/A,#N/A,FALSE,"4WD"}</definedName>
    <definedName name="로커커버" localSheetId="4" hidden="1">{#N/A,#N/A,FALSE,"단축1";#N/A,#N/A,FALSE,"단축2";#N/A,#N/A,FALSE,"단축3";#N/A,#N/A,FALSE,"장축";#N/A,#N/A,FALSE,"4WD"}</definedName>
    <definedName name="로커커버" localSheetId="6" hidden="1">{#N/A,#N/A,FALSE,"단축1";#N/A,#N/A,FALSE,"단축2";#N/A,#N/A,FALSE,"단축3";#N/A,#N/A,FALSE,"장축";#N/A,#N/A,FALSE,"4WD"}</definedName>
    <definedName name="로커커버" localSheetId="9" hidden="1">{#N/A,#N/A,FALSE,"단축1";#N/A,#N/A,FALSE,"단축2";#N/A,#N/A,FALSE,"단축3";#N/A,#N/A,FALSE,"장축";#N/A,#N/A,FALSE,"4WD"}</definedName>
    <definedName name="로커커버" localSheetId="5" hidden="1">{#N/A,#N/A,FALSE,"단축1";#N/A,#N/A,FALSE,"단축2";#N/A,#N/A,FALSE,"단축3";#N/A,#N/A,FALSE,"장축";#N/A,#N/A,FALSE,"4WD"}</definedName>
    <definedName name="로커커버" localSheetId="8" hidden="1">{#N/A,#N/A,FALSE,"단축1";#N/A,#N/A,FALSE,"단축2";#N/A,#N/A,FALSE,"단축3";#N/A,#N/A,FALSE,"장축";#N/A,#N/A,FALSE,"4WD"}</definedName>
    <definedName name="로커커버" localSheetId="3"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롱" localSheetId="13" hidden="1">{#N/A,#N/A,FALSE,"단축1";#N/A,#N/A,FALSE,"단축2";#N/A,#N/A,FALSE,"단축3";#N/A,#N/A,FALSE,"장축";#N/A,#N/A,FALSE,"4WD"}</definedName>
    <definedName name="롱" localSheetId="10" hidden="1">{#N/A,#N/A,FALSE,"단축1";#N/A,#N/A,FALSE,"단축2";#N/A,#N/A,FALSE,"단축3";#N/A,#N/A,FALSE,"장축";#N/A,#N/A,FALSE,"4WD"}</definedName>
    <definedName name="롱" localSheetId="12" hidden="1">{#N/A,#N/A,FALSE,"단축1";#N/A,#N/A,FALSE,"단축2";#N/A,#N/A,FALSE,"단축3";#N/A,#N/A,FALSE,"장축";#N/A,#N/A,FALSE,"4WD"}</definedName>
    <definedName name="롱" localSheetId="15" hidden="1">{#N/A,#N/A,FALSE,"단축1";#N/A,#N/A,FALSE,"단축2";#N/A,#N/A,FALSE,"단축3";#N/A,#N/A,FALSE,"장축";#N/A,#N/A,FALSE,"4WD"}</definedName>
    <definedName name="롱" localSheetId="11" hidden="1">{#N/A,#N/A,FALSE,"단축1";#N/A,#N/A,FALSE,"단축2";#N/A,#N/A,FALSE,"단축3";#N/A,#N/A,FALSE,"장축";#N/A,#N/A,FALSE,"4WD"}</definedName>
    <definedName name="롱" localSheetId="14" hidden="1">{#N/A,#N/A,FALSE,"단축1";#N/A,#N/A,FALSE,"단축2";#N/A,#N/A,FALSE,"단축3";#N/A,#N/A,FALSE,"장축";#N/A,#N/A,FALSE,"4WD"}</definedName>
    <definedName name="롱" localSheetId="7" hidden="1">{#N/A,#N/A,FALSE,"단축1";#N/A,#N/A,FALSE,"단축2";#N/A,#N/A,FALSE,"단축3";#N/A,#N/A,FALSE,"장축";#N/A,#N/A,FALSE,"4WD"}</definedName>
    <definedName name="롱" localSheetId="4" hidden="1">{#N/A,#N/A,FALSE,"단축1";#N/A,#N/A,FALSE,"단축2";#N/A,#N/A,FALSE,"단축3";#N/A,#N/A,FALSE,"장축";#N/A,#N/A,FALSE,"4WD"}</definedName>
    <definedName name="롱" localSheetId="6" hidden="1">{#N/A,#N/A,FALSE,"단축1";#N/A,#N/A,FALSE,"단축2";#N/A,#N/A,FALSE,"단축3";#N/A,#N/A,FALSE,"장축";#N/A,#N/A,FALSE,"4WD"}</definedName>
    <definedName name="롱" localSheetId="9" hidden="1">{#N/A,#N/A,FALSE,"단축1";#N/A,#N/A,FALSE,"단축2";#N/A,#N/A,FALSE,"단축3";#N/A,#N/A,FALSE,"장축";#N/A,#N/A,FALSE,"4WD"}</definedName>
    <definedName name="롱" localSheetId="5" hidden="1">{#N/A,#N/A,FALSE,"단축1";#N/A,#N/A,FALSE,"단축2";#N/A,#N/A,FALSE,"단축3";#N/A,#N/A,FALSE,"장축";#N/A,#N/A,FALSE,"4WD"}</definedName>
    <definedName name="롱" localSheetId="8" hidden="1">{#N/A,#N/A,FALSE,"단축1";#N/A,#N/A,FALSE,"단축2";#N/A,#N/A,FALSE,"단축3";#N/A,#N/A,FALSE,"장축";#N/A,#N/A,FALSE,"4WD"}</definedName>
    <definedName name="롱" localSheetId="3" hidden="1">{#N/A,#N/A,FALSE,"단축1";#N/A,#N/A,FALSE,"단축2";#N/A,#N/A,FALSE,"단축3";#N/A,#N/A,FALSE,"장축";#N/A,#N/A,FALSE,"4WD"}</definedName>
    <definedName name="롱" localSheetId="2" hidden="1">{#N/A,#N/A,FALSE,"단축1";#N/A,#N/A,FALSE,"단축2";#N/A,#N/A,FALSE,"단축3";#N/A,#N/A,FALSE,"장축";#N/A,#N/A,FALSE,"4WD"}</definedName>
    <definedName name="롱" localSheetId="1" hidden="1">{#N/A,#N/A,FALSE,"단축1";#N/A,#N/A,FALSE,"단축2";#N/A,#N/A,FALSE,"단축3";#N/A,#N/A,FALSE,"장축";#N/A,#N/A,FALSE,"4WD"}</definedName>
    <definedName name="롱" hidden="1">{#N/A,#N/A,FALSE,"단축1";#N/A,#N/A,FALSE,"단축2";#N/A,#N/A,FALSE,"단축3";#N/A,#N/A,FALSE,"장축";#N/A,#N/A,FALSE,"4WD"}</definedName>
    <definedName name="류진전착" localSheetId="13" hidden="1">{#N/A,#N/A,FALSE,"단축1";#N/A,#N/A,FALSE,"단축2";#N/A,#N/A,FALSE,"단축3";#N/A,#N/A,FALSE,"장축";#N/A,#N/A,FALSE,"4WD"}</definedName>
    <definedName name="류진전착" localSheetId="10" hidden="1">{#N/A,#N/A,FALSE,"단축1";#N/A,#N/A,FALSE,"단축2";#N/A,#N/A,FALSE,"단축3";#N/A,#N/A,FALSE,"장축";#N/A,#N/A,FALSE,"4WD"}</definedName>
    <definedName name="류진전착" localSheetId="12" hidden="1">{#N/A,#N/A,FALSE,"단축1";#N/A,#N/A,FALSE,"단축2";#N/A,#N/A,FALSE,"단축3";#N/A,#N/A,FALSE,"장축";#N/A,#N/A,FALSE,"4WD"}</definedName>
    <definedName name="류진전착" localSheetId="15" hidden="1">{#N/A,#N/A,FALSE,"단축1";#N/A,#N/A,FALSE,"단축2";#N/A,#N/A,FALSE,"단축3";#N/A,#N/A,FALSE,"장축";#N/A,#N/A,FALSE,"4WD"}</definedName>
    <definedName name="류진전착" localSheetId="11" hidden="1">{#N/A,#N/A,FALSE,"단축1";#N/A,#N/A,FALSE,"단축2";#N/A,#N/A,FALSE,"단축3";#N/A,#N/A,FALSE,"장축";#N/A,#N/A,FALSE,"4WD"}</definedName>
    <definedName name="류진전착" localSheetId="14" hidden="1">{#N/A,#N/A,FALSE,"단축1";#N/A,#N/A,FALSE,"단축2";#N/A,#N/A,FALSE,"단축3";#N/A,#N/A,FALSE,"장축";#N/A,#N/A,FALSE,"4WD"}</definedName>
    <definedName name="류진전착" localSheetId="7" hidden="1">{#N/A,#N/A,FALSE,"단축1";#N/A,#N/A,FALSE,"단축2";#N/A,#N/A,FALSE,"단축3";#N/A,#N/A,FALSE,"장축";#N/A,#N/A,FALSE,"4WD"}</definedName>
    <definedName name="류진전착" localSheetId="4" hidden="1">{#N/A,#N/A,FALSE,"단축1";#N/A,#N/A,FALSE,"단축2";#N/A,#N/A,FALSE,"단축3";#N/A,#N/A,FALSE,"장축";#N/A,#N/A,FALSE,"4WD"}</definedName>
    <definedName name="류진전착" localSheetId="6" hidden="1">{#N/A,#N/A,FALSE,"단축1";#N/A,#N/A,FALSE,"단축2";#N/A,#N/A,FALSE,"단축3";#N/A,#N/A,FALSE,"장축";#N/A,#N/A,FALSE,"4WD"}</definedName>
    <definedName name="류진전착" localSheetId="9" hidden="1">{#N/A,#N/A,FALSE,"단축1";#N/A,#N/A,FALSE,"단축2";#N/A,#N/A,FALSE,"단축3";#N/A,#N/A,FALSE,"장축";#N/A,#N/A,FALSE,"4WD"}</definedName>
    <definedName name="류진전착" localSheetId="5" hidden="1">{#N/A,#N/A,FALSE,"단축1";#N/A,#N/A,FALSE,"단축2";#N/A,#N/A,FALSE,"단축3";#N/A,#N/A,FALSE,"장축";#N/A,#N/A,FALSE,"4WD"}</definedName>
    <definedName name="류진전착" localSheetId="8" hidden="1">{#N/A,#N/A,FALSE,"단축1";#N/A,#N/A,FALSE,"단축2";#N/A,#N/A,FALSE,"단축3";#N/A,#N/A,FALSE,"장축";#N/A,#N/A,FALSE,"4WD"}</definedName>
    <definedName name="류진전착" localSheetId="3" hidden="1">{#N/A,#N/A,FALSE,"단축1";#N/A,#N/A,FALSE,"단축2";#N/A,#N/A,FALSE,"단축3";#N/A,#N/A,FALSE,"장축";#N/A,#N/A,FALSE,"4WD"}</definedName>
    <definedName name="류진전착" localSheetId="2" hidden="1">{#N/A,#N/A,FALSE,"단축1";#N/A,#N/A,FALSE,"단축2";#N/A,#N/A,FALSE,"단축3";#N/A,#N/A,FALSE,"장축";#N/A,#N/A,FALSE,"4WD"}</definedName>
    <definedName name="류진전착" localSheetId="1" hidden="1">{#N/A,#N/A,FALSE,"단축1";#N/A,#N/A,FALSE,"단축2";#N/A,#N/A,FALSE,"단축3";#N/A,#N/A,FALSE,"장축";#N/A,#N/A,FALSE,"4WD"}</definedName>
    <definedName name="류진전착" hidden="1">{#N/A,#N/A,FALSE,"단축1";#N/A,#N/A,FALSE,"단축2";#N/A,#N/A,FALSE,"단축3";#N/A,#N/A,FALSE,"장축";#N/A,#N/A,FALSE,"4WD"}</definedName>
    <definedName name="ㄻㅇ">#REF!</definedName>
    <definedName name="ㄻㅇㄴㄹㅇㅁㄹㅇㄴ">#N/A</definedName>
    <definedName name="ㅀ">#N/A</definedName>
    <definedName name="ㅀㅎㄷㄹ" localSheetId="1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1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1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1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1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6"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9"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8"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localSheetId="13" hidden="1">{#N/A,#N/A,FALSE,"인원";#N/A,#N/A,FALSE,"비용2";#N/A,#N/A,FALSE,"비용1";#N/A,#N/A,FALSE,"비용";#N/A,#N/A,FALSE,"보증2";#N/A,#N/A,FALSE,"보증1";#N/A,#N/A,FALSE,"보증";#N/A,#N/A,FALSE,"손익1";#N/A,#N/A,FALSE,"손익";#N/A,#N/A,FALSE,"부서별매출";#N/A,#N/A,FALSE,"매출"}</definedName>
    <definedName name="ㅁ" localSheetId="10" hidden="1">{#N/A,#N/A,FALSE,"인원";#N/A,#N/A,FALSE,"비용2";#N/A,#N/A,FALSE,"비용1";#N/A,#N/A,FALSE,"비용";#N/A,#N/A,FALSE,"보증2";#N/A,#N/A,FALSE,"보증1";#N/A,#N/A,FALSE,"보증";#N/A,#N/A,FALSE,"손익1";#N/A,#N/A,FALSE,"손익";#N/A,#N/A,FALSE,"부서별매출";#N/A,#N/A,FALSE,"매출"}</definedName>
    <definedName name="ㅁ" localSheetId="12" hidden="1">{#N/A,#N/A,FALSE,"인원";#N/A,#N/A,FALSE,"비용2";#N/A,#N/A,FALSE,"비용1";#N/A,#N/A,FALSE,"비용";#N/A,#N/A,FALSE,"보증2";#N/A,#N/A,FALSE,"보증1";#N/A,#N/A,FALSE,"보증";#N/A,#N/A,FALSE,"손익1";#N/A,#N/A,FALSE,"손익";#N/A,#N/A,FALSE,"부서별매출";#N/A,#N/A,FALSE,"매출"}</definedName>
    <definedName name="ㅁ" localSheetId="15" hidden="1">{#N/A,#N/A,FALSE,"인원";#N/A,#N/A,FALSE,"비용2";#N/A,#N/A,FALSE,"비용1";#N/A,#N/A,FALSE,"비용";#N/A,#N/A,FALSE,"보증2";#N/A,#N/A,FALSE,"보증1";#N/A,#N/A,FALSE,"보증";#N/A,#N/A,FALSE,"손익1";#N/A,#N/A,FALSE,"손익";#N/A,#N/A,FALSE,"부서별매출";#N/A,#N/A,FALSE,"매출"}</definedName>
    <definedName name="ㅁ" localSheetId="11" hidden="1">{#N/A,#N/A,FALSE,"인원";#N/A,#N/A,FALSE,"비용2";#N/A,#N/A,FALSE,"비용1";#N/A,#N/A,FALSE,"비용";#N/A,#N/A,FALSE,"보증2";#N/A,#N/A,FALSE,"보증1";#N/A,#N/A,FALSE,"보증";#N/A,#N/A,FALSE,"손익1";#N/A,#N/A,FALSE,"손익";#N/A,#N/A,FALSE,"부서별매출";#N/A,#N/A,FALSE,"매출"}</definedName>
    <definedName name="ㅁ" localSheetId="14" hidden="1">{#N/A,#N/A,FALSE,"인원";#N/A,#N/A,FALSE,"비용2";#N/A,#N/A,FALSE,"비용1";#N/A,#N/A,FALSE,"비용";#N/A,#N/A,FALSE,"보증2";#N/A,#N/A,FALSE,"보증1";#N/A,#N/A,FALSE,"보증";#N/A,#N/A,FALSE,"손익1";#N/A,#N/A,FALSE,"손익";#N/A,#N/A,FALSE,"부서별매출";#N/A,#N/A,FALSE,"매출"}</definedName>
    <definedName name="ㅁ" localSheetId="7" hidden="1">{#N/A,#N/A,FALSE,"인원";#N/A,#N/A,FALSE,"비용2";#N/A,#N/A,FALSE,"비용1";#N/A,#N/A,FALSE,"비용";#N/A,#N/A,FALSE,"보증2";#N/A,#N/A,FALSE,"보증1";#N/A,#N/A,FALSE,"보증";#N/A,#N/A,FALSE,"손익1";#N/A,#N/A,FALSE,"손익";#N/A,#N/A,FALSE,"부서별매출";#N/A,#N/A,FALSE,"매출"}</definedName>
    <definedName name="ㅁ" localSheetId="4" hidden="1">{#N/A,#N/A,FALSE,"인원";#N/A,#N/A,FALSE,"비용2";#N/A,#N/A,FALSE,"비용1";#N/A,#N/A,FALSE,"비용";#N/A,#N/A,FALSE,"보증2";#N/A,#N/A,FALSE,"보증1";#N/A,#N/A,FALSE,"보증";#N/A,#N/A,FALSE,"손익1";#N/A,#N/A,FALSE,"손익";#N/A,#N/A,FALSE,"부서별매출";#N/A,#N/A,FALSE,"매출"}</definedName>
    <definedName name="ㅁ" localSheetId="6" hidden="1">{#N/A,#N/A,FALSE,"인원";#N/A,#N/A,FALSE,"비용2";#N/A,#N/A,FALSE,"비용1";#N/A,#N/A,FALSE,"비용";#N/A,#N/A,FALSE,"보증2";#N/A,#N/A,FALSE,"보증1";#N/A,#N/A,FALSE,"보증";#N/A,#N/A,FALSE,"손익1";#N/A,#N/A,FALSE,"손익";#N/A,#N/A,FALSE,"부서별매출";#N/A,#N/A,FALSE,"매출"}</definedName>
    <definedName name="ㅁ" localSheetId="9" hidden="1">{#N/A,#N/A,FALSE,"인원";#N/A,#N/A,FALSE,"비용2";#N/A,#N/A,FALSE,"비용1";#N/A,#N/A,FALSE,"비용";#N/A,#N/A,FALSE,"보증2";#N/A,#N/A,FALSE,"보증1";#N/A,#N/A,FALSE,"보증";#N/A,#N/A,FALSE,"손익1";#N/A,#N/A,FALSE,"손익";#N/A,#N/A,FALSE,"부서별매출";#N/A,#N/A,FALSE,"매출"}</definedName>
    <definedName name="ㅁ" localSheetId="5" hidden="1">{#N/A,#N/A,FALSE,"인원";#N/A,#N/A,FALSE,"비용2";#N/A,#N/A,FALSE,"비용1";#N/A,#N/A,FALSE,"비용";#N/A,#N/A,FALSE,"보증2";#N/A,#N/A,FALSE,"보증1";#N/A,#N/A,FALSE,"보증";#N/A,#N/A,FALSE,"손익1";#N/A,#N/A,FALSE,"손익";#N/A,#N/A,FALSE,"부서별매출";#N/A,#N/A,FALSE,"매출"}</definedName>
    <definedName name="ㅁ" localSheetId="8" hidden="1">{#N/A,#N/A,FALSE,"인원";#N/A,#N/A,FALSE,"비용2";#N/A,#N/A,FALSE,"비용1";#N/A,#N/A,FALSE,"비용";#N/A,#N/A,FALSE,"보증2";#N/A,#N/A,FALSE,"보증1";#N/A,#N/A,FALSE,"보증";#N/A,#N/A,FALSE,"손익1";#N/A,#N/A,FALSE,"손익";#N/A,#N/A,FALSE,"부서별매출";#N/A,#N/A,FALSE,"매출"}</definedName>
    <definedName name="ㅁ" localSheetId="3" hidden="1">{#N/A,#N/A,FALSE,"인원";#N/A,#N/A,FALSE,"비용2";#N/A,#N/A,FALSE,"비용1";#N/A,#N/A,FALSE,"비용";#N/A,#N/A,FALSE,"보증2";#N/A,#N/A,FALSE,"보증1";#N/A,#N/A,FALSE,"보증";#N/A,#N/A,FALSE,"손익1";#N/A,#N/A,FALSE,"손익";#N/A,#N/A,FALSE,"부서별매출";#N/A,#N/A,FALSE,"매출"}</definedName>
    <definedName name="ㅁ" localSheetId="2" hidden="1">{#N/A,#N/A,FALSE,"인원";#N/A,#N/A,FALSE,"비용2";#N/A,#N/A,FALSE,"비용1";#N/A,#N/A,FALSE,"비용";#N/A,#N/A,FALSE,"보증2";#N/A,#N/A,FALSE,"보증1";#N/A,#N/A,FALSE,"보증";#N/A,#N/A,FALSE,"손익1";#N/A,#N/A,FALSE,"손익";#N/A,#N/A,FALSE,"부서별매출";#N/A,#N/A,FALSE,"매출"}</definedName>
    <definedName name="ㅁ" localSheetId="1" hidden="1">{#N/A,#N/A,FALSE,"인원";#N/A,#N/A,FALSE,"비용2";#N/A,#N/A,FALSE,"비용1";#N/A,#N/A,FALSE,"비용";#N/A,#N/A,FALSE,"보증2";#N/A,#N/A,FALSE,"보증1";#N/A,#N/A,FALSE,"보증";#N/A,#N/A,FALSE,"손익1";#N/A,#N/A,FALSE,"손익";#N/A,#N/A,FALSE,"부서별매출";#N/A,#N/A,FALSE,"매출"}</definedName>
    <definedName name="ㅁ" hidden="1">{#N/A,#N/A,FALSE,"인원";#N/A,#N/A,FALSE,"비용2";#N/A,#N/A,FALSE,"비용1";#N/A,#N/A,FALSE,"비용";#N/A,#N/A,FALSE,"보증2";#N/A,#N/A,FALSE,"보증1";#N/A,#N/A,FALSE,"보증";#N/A,#N/A,FALSE,"손익1";#N/A,#N/A,FALSE,"손익";#N/A,#N/A,FALSE,"부서별매출";#N/A,#N/A,FALSE,"매출"}</definedName>
    <definedName name="ㅁ01">#N/A</definedName>
    <definedName name="ㅁ1" localSheetId="3">#REF!</definedName>
    <definedName name="ㅁ1" localSheetId="2">#REF!</definedName>
    <definedName name="ㅁ1">#REF!</definedName>
    <definedName name="ㅁ100">#REF!</definedName>
    <definedName name="ㅁ1430">#N/A</definedName>
    <definedName name="ㅁ169">#REF!</definedName>
    <definedName name="ㅁ6">#N/A</definedName>
    <definedName name="ㅁ65">#N/A</definedName>
    <definedName name="ㅁddd">#REF!</definedName>
    <definedName name="ㅁㄴ" localSheetId="13">{"구분",0,"Auto","Auto","";"발의부서",0,"Auto","Auto",""}</definedName>
    <definedName name="ㅁㄴ" localSheetId="10">{"구분",0,"Auto","Auto","";"발의부서",0,"Auto","Auto",""}</definedName>
    <definedName name="ㅁㄴ" localSheetId="12">{"구분",0,"Auto","Auto","";"발의부서",0,"Auto","Auto",""}</definedName>
    <definedName name="ㅁㄴ" localSheetId="15">{"구분",0,"Auto","Auto","";"발의부서",0,"Auto","Auto",""}</definedName>
    <definedName name="ㅁㄴ" localSheetId="11">{"구분",0,"Auto","Auto","";"발의부서",0,"Auto","Auto",""}</definedName>
    <definedName name="ㅁㄴ" localSheetId="14">{"구분",0,"Auto","Auto","";"발의부서",0,"Auto","Auto",""}</definedName>
    <definedName name="ㅁㄴ" localSheetId="7">{"구분",0,"Auto","Auto","";"발의부서",0,"Auto","Auto",""}</definedName>
    <definedName name="ㅁㄴ" localSheetId="4">{"구분",0,"Auto","Auto","";"발의부서",0,"Auto","Auto",""}</definedName>
    <definedName name="ㅁㄴ" localSheetId="6">{"구분",0,"Auto","Auto","";"발의부서",0,"Auto","Auto",""}</definedName>
    <definedName name="ㅁㄴ" localSheetId="9">{"구분",0,"Auto","Auto","";"발의부서",0,"Auto","Auto",""}</definedName>
    <definedName name="ㅁㄴ" localSheetId="5">{"구분",0,"Auto","Auto","";"발의부서",0,"Auto","Auto",""}</definedName>
    <definedName name="ㅁㄴ" localSheetId="8">{"구분",0,"Auto","Auto","";"발의부서",0,"Auto","Auto",""}</definedName>
    <definedName name="ㅁㄴ" localSheetId="3">{"구분",0,"Auto","Auto","";"발의부서",0,"Auto","Auto",""}</definedName>
    <definedName name="ㅁㄴ" localSheetId="2">{"구분",0,"Auto","Auto","";"발의부서",0,"Auto","Auto",""}</definedName>
    <definedName name="ㅁㄴ" localSheetId="1">{"구분",0,"Auto","Auto","";"발의부서",0,"Auto","Auto",""}</definedName>
    <definedName name="ㅁㄴ">{"구분",0,"Auto","Auto","";"발의부서",0,"Auto","Auto",""}</definedName>
    <definedName name="ㅁㄴㄻㄴㅇ" localSheetId="1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1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1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15"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1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14"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7"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4"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6"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9"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5"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8"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 localSheetId="13">BlankMacro1</definedName>
    <definedName name="ㅁㄴㅁ" localSheetId="10">BlankMacro1</definedName>
    <definedName name="ㅁㄴㅁ" localSheetId="12">BlankMacro1</definedName>
    <definedName name="ㅁㄴㅁ" localSheetId="15">BlankMacro1</definedName>
    <definedName name="ㅁㄴㅁ" localSheetId="11">BlankMacro1</definedName>
    <definedName name="ㅁㄴㅁ" localSheetId="14">BlankMacro1</definedName>
    <definedName name="ㅁㄴㅁ" localSheetId="7">BlankMacro1</definedName>
    <definedName name="ㅁㄴㅁ" localSheetId="4">BlankMacro1</definedName>
    <definedName name="ㅁㄴㅁ" localSheetId="6">BlankMacro1</definedName>
    <definedName name="ㅁㄴㅁ" localSheetId="9">BlankMacro1</definedName>
    <definedName name="ㅁㄴㅁ" localSheetId="5">BlankMacro1</definedName>
    <definedName name="ㅁㄴㅁ" localSheetId="8">BlankMacro1</definedName>
    <definedName name="ㅁㄴㅁ" localSheetId="0">BlankMacro1</definedName>
    <definedName name="ㅁㄴㅁ" localSheetId="3">BlankMacro1</definedName>
    <definedName name="ㅁㄴㅁ" localSheetId="2">BlankMacro1</definedName>
    <definedName name="ㅁㄴㅁ" localSheetId="1">BlankMacro1</definedName>
    <definedName name="ㅁㄴㅁ">BlankMacro1</definedName>
    <definedName name="ㅁㄴㅁㄴ" localSheetId="13">{"994시행","SUM(994시행)","YNNNN",FALSE;"9일분기시행","SUM(9일분기시행)","YNNNN",FALSE;"이분기","SUM(이분기)","YNNNN",FALSE}</definedName>
    <definedName name="ㅁㄴㅁㄴ" localSheetId="10">{"994시행","SUM(994시행)","YNNNN",FALSE;"9일분기시행","SUM(9일분기시행)","YNNNN",FALSE;"이분기","SUM(이분기)","YNNNN",FALSE}</definedName>
    <definedName name="ㅁㄴㅁㄴ" localSheetId="12">{"994시행","SUM(994시행)","YNNNN",FALSE;"9일분기시행","SUM(9일분기시행)","YNNNN",FALSE;"이분기","SUM(이분기)","YNNNN",FALSE}</definedName>
    <definedName name="ㅁㄴㅁㄴ" localSheetId="15">{"994시행","SUM(994시행)","YNNNN",FALSE;"9일분기시행","SUM(9일분기시행)","YNNNN",FALSE;"이분기","SUM(이분기)","YNNNN",FALSE}</definedName>
    <definedName name="ㅁㄴㅁㄴ" localSheetId="11">{"994시행","SUM(994시행)","YNNNN",FALSE;"9일분기시행","SUM(9일분기시행)","YNNNN",FALSE;"이분기","SUM(이분기)","YNNNN",FALSE}</definedName>
    <definedName name="ㅁㄴㅁㄴ" localSheetId="14">{"994시행","SUM(994시행)","YNNNN",FALSE;"9일분기시행","SUM(9일분기시행)","YNNNN",FALSE;"이분기","SUM(이분기)","YNNNN",FALSE}</definedName>
    <definedName name="ㅁㄴㅁㄴ" localSheetId="7">{"994시행","SUM(994시행)","YNNNN",FALSE;"9일분기시행","SUM(9일분기시행)","YNNNN",FALSE;"이분기","SUM(이분기)","YNNNN",FALSE}</definedName>
    <definedName name="ㅁㄴㅁㄴ" localSheetId="4">{"994시행","SUM(994시행)","YNNNN",FALSE;"9일분기시행","SUM(9일분기시행)","YNNNN",FALSE;"이분기","SUM(이분기)","YNNNN",FALSE}</definedName>
    <definedName name="ㅁㄴㅁㄴ" localSheetId="6">{"994시행","SUM(994시행)","YNNNN",FALSE;"9일분기시행","SUM(9일분기시행)","YNNNN",FALSE;"이분기","SUM(이분기)","YNNNN",FALSE}</definedName>
    <definedName name="ㅁㄴㅁㄴ" localSheetId="9">{"994시행","SUM(994시행)","YNNNN",FALSE;"9일분기시행","SUM(9일분기시행)","YNNNN",FALSE;"이분기","SUM(이분기)","YNNNN",FALSE}</definedName>
    <definedName name="ㅁㄴㅁㄴ" localSheetId="5">{"994시행","SUM(994시행)","YNNNN",FALSE;"9일분기시행","SUM(9일분기시행)","YNNNN",FALSE;"이분기","SUM(이분기)","YNNNN",FALSE}</definedName>
    <definedName name="ㅁㄴㅁㄴ" localSheetId="8">{"994시행","SUM(994시행)","YNNNN",FALSE;"9일분기시행","SUM(9일분기시행)","YNNNN",FALSE;"이분기","SUM(이분기)","YNNNN",FALSE}</definedName>
    <definedName name="ㅁㄴㅁㄴ" localSheetId="3">{"994시행","SUM(994시행)","YNNNN",FALSE;"9일분기시행","SUM(9일분기시행)","YNNNN",FALSE;"이분기","SUM(이분기)","YNNNN",FALSE}</definedName>
    <definedName name="ㅁㄴㅁㄴ" localSheetId="2">{"994시행","SUM(994시행)","YNNNN",FALSE;"9일분기시행","SUM(9일분기시행)","YNNNN",FALSE;"이분기","SUM(이분기)","YNNNN",FALSE}</definedName>
    <definedName name="ㅁㄴㅁㄴ" localSheetId="1">{"994시행","SUM(994시행)","YNNNN",FALSE;"9일분기시행","SUM(9일분기시행)","YNNNN",FALSE;"이분기","SUM(이분기)","YNNNN",FALSE}</definedName>
    <definedName name="ㅁㄴㅁㄴ">{"994시행","SUM(994시행)","YNNNN",FALSE;"9일분기시행","SUM(9일분기시행)","YNNNN",FALSE;"이분기","SUM(이분기)","YNNNN",FALSE}</definedName>
    <definedName name="ㅁㄴㅇ" localSheetId="13" hidden="1">{#N/A,#N/A,FALSE,"단축1";#N/A,#N/A,FALSE,"단축2";#N/A,#N/A,FALSE,"단축3";#N/A,#N/A,FALSE,"장축";#N/A,#N/A,FALSE,"4WD"}</definedName>
    <definedName name="ㅁㄴㅇ" localSheetId="10" hidden="1">{#N/A,#N/A,FALSE,"단축1";#N/A,#N/A,FALSE,"단축2";#N/A,#N/A,FALSE,"단축3";#N/A,#N/A,FALSE,"장축";#N/A,#N/A,FALSE,"4WD"}</definedName>
    <definedName name="ㅁㄴㅇ" localSheetId="12" hidden="1">{#N/A,#N/A,FALSE,"단축1";#N/A,#N/A,FALSE,"단축2";#N/A,#N/A,FALSE,"단축3";#N/A,#N/A,FALSE,"장축";#N/A,#N/A,FALSE,"4WD"}</definedName>
    <definedName name="ㅁㄴㅇ" localSheetId="15" hidden="1">{#N/A,#N/A,FALSE,"단축1";#N/A,#N/A,FALSE,"단축2";#N/A,#N/A,FALSE,"단축3";#N/A,#N/A,FALSE,"장축";#N/A,#N/A,FALSE,"4WD"}</definedName>
    <definedName name="ㅁㄴㅇ" localSheetId="11" hidden="1">{#N/A,#N/A,FALSE,"단축1";#N/A,#N/A,FALSE,"단축2";#N/A,#N/A,FALSE,"단축3";#N/A,#N/A,FALSE,"장축";#N/A,#N/A,FALSE,"4WD"}</definedName>
    <definedName name="ㅁㄴㅇ" localSheetId="14" hidden="1">{#N/A,#N/A,FALSE,"단축1";#N/A,#N/A,FALSE,"단축2";#N/A,#N/A,FALSE,"단축3";#N/A,#N/A,FALSE,"장축";#N/A,#N/A,FALSE,"4WD"}</definedName>
    <definedName name="ㅁㄴㅇ" localSheetId="7" hidden="1">{#N/A,#N/A,FALSE,"단축1";#N/A,#N/A,FALSE,"단축2";#N/A,#N/A,FALSE,"단축3";#N/A,#N/A,FALSE,"장축";#N/A,#N/A,FALSE,"4WD"}</definedName>
    <definedName name="ㅁㄴㅇ" localSheetId="4" hidden="1">{#N/A,#N/A,FALSE,"단축1";#N/A,#N/A,FALSE,"단축2";#N/A,#N/A,FALSE,"단축3";#N/A,#N/A,FALSE,"장축";#N/A,#N/A,FALSE,"4WD"}</definedName>
    <definedName name="ㅁㄴㅇ" localSheetId="6" hidden="1">{#N/A,#N/A,FALSE,"단축1";#N/A,#N/A,FALSE,"단축2";#N/A,#N/A,FALSE,"단축3";#N/A,#N/A,FALSE,"장축";#N/A,#N/A,FALSE,"4WD"}</definedName>
    <definedName name="ㅁㄴㅇ" localSheetId="9" hidden="1">{#N/A,#N/A,FALSE,"단축1";#N/A,#N/A,FALSE,"단축2";#N/A,#N/A,FALSE,"단축3";#N/A,#N/A,FALSE,"장축";#N/A,#N/A,FALSE,"4WD"}</definedName>
    <definedName name="ㅁㄴㅇ" localSheetId="5" hidden="1">{#N/A,#N/A,FALSE,"단축1";#N/A,#N/A,FALSE,"단축2";#N/A,#N/A,FALSE,"단축3";#N/A,#N/A,FALSE,"장축";#N/A,#N/A,FALSE,"4WD"}</definedName>
    <definedName name="ㅁㄴㅇ" localSheetId="8" hidden="1">{#N/A,#N/A,FALSE,"단축1";#N/A,#N/A,FALSE,"단축2";#N/A,#N/A,FALSE,"단축3";#N/A,#N/A,FALSE,"장축";#N/A,#N/A,FALSE,"4WD"}</definedName>
    <definedName name="ㅁㄴㅇ" localSheetId="3" hidden="1">{#N/A,#N/A,FALSE,"단축1";#N/A,#N/A,FALSE,"단축2";#N/A,#N/A,FALSE,"단축3";#N/A,#N/A,FALSE,"장축";#N/A,#N/A,FALSE,"4WD"}</definedName>
    <definedName name="ㅁㄴㅇ" localSheetId="2" hidden="1">{#N/A,#N/A,FALSE,"단축1";#N/A,#N/A,FALSE,"단축2";#N/A,#N/A,FALSE,"단축3";#N/A,#N/A,FALSE,"장축";#N/A,#N/A,FALSE,"4WD"}</definedName>
    <definedName name="ㅁㄴㅇ" localSheetId="1" hidden="1">{#N/A,#N/A,FALSE,"단축1";#N/A,#N/A,FALSE,"단축2";#N/A,#N/A,FALSE,"단축3";#N/A,#N/A,FALSE,"장축";#N/A,#N/A,FALSE,"4WD"}</definedName>
    <definedName name="ㅁㄴㅇ" hidden="1">{#N/A,#N/A,FALSE,"단축1";#N/A,#N/A,FALSE,"단축2";#N/A,#N/A,FALSE,"단축3";#N/A,#N/A,FALSE,"장축";#N/A,#N/A,FALSE,"4WD"}</definedName>
    <definedName name="ㅁㄴㅇㄱ">#N/A</definedName>
    <definedName name="ㅁㄴㅇㄴㅁㅇㄴㅁ" localSheetId="13" hidden="1">{#N/A,#N/A,FALSE,"단축1";#N/A,#N/A,FALSE,"단축2";#N/A,#N/A,FALSE,"단축3";#N/A,#N/A,FALSE,"장축";#N/A,#N/A,FALSE,"4WD"}</definedName>
    <definedName name="ㅁㄴㅇㄴㅁㅇㄴㅁ" localSheetId="10" hidden="1">{#N/A,#N/A,FALSE,"단축1";#N/A,#N/A,FALSE,"단축2";#N/A,#N/A,FALSE,"단축3";#N/A,#N/A,FALSE,"장축";#N/A,#N/A,FALSE,"4WD"}</definedName>
    <definedName name="ㅁㄴㅇㄴㅁㅇㄴㅁ" localSheetId="12" hidden="1">{#N/A,#N/A,FALSE,"단축1";#N/A,#N/A,FALSE,"단축2";#N/A,#N/A,FALSE,"단축3";#N/A,#N/A,FALSE,"장축";#N/A,#N/A,FALSE,"4WD"}</definedName>
    <definedName name="ㅁㄴㅇㄴㅁㅇㄴㅁ" localSheetId="15" hidden="1">{#N/A,#N/A,FALSE,"단축1";#N/A,#N/A,FALSE,"단축2";#N/A,#N/A,FALSE,"단축3";#N/A,#N/A,FALSE,"장축";#N/A,#N/A,FALSE,"4WD"}</definedName>
    <definedName name="ㅁㄴㅇㄴㅁㅇㄴㅁ" localSheetId="11" hidden="1">{#N/A,#N/A,FALSE,"단축1";#N/A,#N/A,FALSE,"단축2";#N/A,#N/A,FALSE,"단축3";#N/A,#N/A,FALSE,"장축";#N/A,#N/A,FALSE,"4WD"}</definedName>
    <definedName name="ㅁㄴㅇㄴㅁㅇㄴㅁ" localSheetId="14" hidden="1">{#N/A,#N/A,FALSE,"단축1";#N/A,#N/A,FALSE,"단축2";#N/A,#N/A,FALSE,"단축3";#N/A,#N/A,FALSE,"장축";#N/A,#N/A,FALSE,"4WD"}</definedName>
    <definedName name="ㅁㄴㅇㄴㅁㅇㄴㅁ" localSheetId="7" hidden="1">{#N/A,#N/A,FALSE,"단축1";#N/A,#N/A,FALSE,"단축2";#N/A,#N/A,FALSE,"단축3";#N/A,#N/A,FALSE,"장축";#N/A,#N/A,FALSE,"4WD"}</definedName>
    <definedName name="ㅁㄴㅇㄴㅁㅇㄴㅁ" localSheetId="4" hidden="1">{#N/A,#N/A,FALSE,"단축1";#N/A,#N/A,FALSE,"단축2";#N/A,#N/A,FALSE,"단축3";#N/A,#N/A,FALSE,"장축";#N/A,#N/A,FALSE,"4WD"}</definedName>
    <definedName name="ㅁㄴㅇㄴㅁㅇㄴㅁ" localSheetId="6" hidden="1">{#N/A,#N/A,FALSE,"단축1";#N/A,#N/A,FALSE,"단축2";#N/A,#N/A,FALSE,"단축3";#N/A,#N/A,FALSE,"장축";#N/A,#N/A,FALSE,"4WD"}</definedName>
    <definedName name="ㅁㄴㅇㄴㅁㅇㄴㅁ" localSheetId="9" hidden="1">{#N/A,#N/A,FALSE,"단축1";#N/A,#N/A,FALSE,"단축2";#N/A,#N/A,FALSE,"단축3";#N/A,#N/A,FALSE,"장축";#N/A,#N/A,FALSE,"4WD"}</definedName>
    <definedName name="ㅁㄴㅇㄴㅁㅇㄴㅁ" localSheetId="5" hidden="1">{#N/A,#N/A,FALSE,"단축1";#N/A,#N/A,FALSE,"단축2";#N/A,#N/A,FALSE,"단축3";#N/A,#N/A,FALSE,"장축";#N/A,#N/A,FALSE,"4WD"}</definedName>
    <definedName name="ㅁㄴㅇㄴㅁㅇㄴㅁ" localSheetId="8" hidden="1">{#N/A,#N/A,FALSE,"단축1";#N/A,#N/A,FALSE,"단축2";#N/A,#N/A,FALSE,"단축3";#N/A,#N/A,FALSE,"장축";#N/A,#N/A,FALSE,"4WD"}</definedName>
    <definedName name="ㅁㄴㅇㄴㅁㅇㄴㅁ" localSheetId="3" hidden="1">{#N/A,#N/A,FALSE,"단축1";#N/A,#N/A,FALSE,"단축2";#N/A,#N/A,FALSE,"단축3";#N/A,#N/A,FALSE,"장축";#N/A,#N/A,FALSE,"4WD"}</definedName>
    <definedName name="ㅁㄴㅇㄴㅁㅇㄴㅁ" localSheetId="2" hidden="1">{#N/A,#N/A,FALSE,"단축1";#N/A,#N/A,FALSE,"단축2";#N/A,#N/A,FALSE,"단축3";#N/A,#N/A,FALSE,"장축";#N/A,#N/A,FALSE,"4WD"}</definedName>
    <definedName name="ㅁㄴㅇㄴㅁㅇㄴㅁ" localSheetId="1" hidden="1">{#N/A,#N/A,FALSE,"단축1";#N/A,#N/A,FALSE,"단축2";#N/A,#N/A,FALSE,"단축3";#N/A,#N/A,FALSE,"장축";#N/A,#N/A,FALSE,"4WD"}</definedName>
    <definedName name="ㅁㄴㅇㄴㅁㅇㄴㅁ" hidden="1">{#N/A,#N/A,FALSE,"단축1";#N/A,#N/A,FALSE,"단축2";#N/A,#N/A,FALSE,"단축3";#N/A,#N/A,FALSE,"장축";#N/A,#N/A,FALSE,"4WD"}</definedName>
    <definedName name="ㅁㄴㅇㄹ" localSheetId="1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10"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1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1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1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6"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9"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5"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8"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localSheetId="13" hidden="1">{#N/A,#N/A,FALSE,"단축1";#N/A,#N/A,FALSE,"단축2";#N/A,#N/A,FALSE,"단축3";#N/A,#N/A,FALSE,"장축";#N/A,#N/A,FALSE,"4WD"}</definedName>
    <definedName name="ㅁㄴㅇㄹㄴㅁㄹ" localSheetId="10" hidden="1">{#N/A,#N/A,FALSE,"단축1";#N/A,#N/A,FALSE,"단축2";#N/A,#N/A,FALSE,"단축3";#N/A,#N/A,FALSE,"장축";#N/A,#N/A,FALSE,"4WD"}</definedName>
    <definedName name="ㅁㄴㅇㄹㄴㅁㄹ" localSheetId="12" hidden="1">{#N/A,#N/A,FALSE,"단축1";#N/A,#N/A,FALSE,"단축2";#N/A,#N/A,FALSE,"단축3";#N/A,#N/A,FALSE,"장축";#N/A,#N/A,FALSE,"4WD"}</definedName>
    <definedName name="ㅁㄴㅇㄹㄴㅁㄹ" localSheetId="15" hidden="1">{#N/A,#N/A,FALSE,"단축1";#N/A,#N/A,FALSE,"단축2";#N/A,#N/A,FALSE,"단축3";#N/A,#N/A,FALSE,"장축";#N/A,#N/A,FALSE,"4WD"}</definedName>
    <definedName name="ㅁㄴㅇㄹㄴㅁㄹ" localSheetId="11" hidden="1">{#N/A,#N/A,FALSE,"단축1";#N/A,#N/A,FALSE,"단축2";#N/A,#N/A,FALSE,"단축3";#N/A,#N/A,FALSE,"장축";#N/A,#N/A,FALSE,"4WD"}</definedName>
    <definedName name="ㅁㄴㅇㄹㄴㅁㄹ" localSheetId="14" hidden="1">{#N/A,#N/A,FALSE,"단축1";#N/A,#N/A,FALSE,"단축2";#N/A,#N/A,FALSE,"단축3";#N/A,#N/A,FALSE,"장축";#N/A,#N/A,FALSE,"4WD"}</definedName>
    <definedName name="ㅁㄴㅇㄹㄴㅁㄹ" localSheetId="7" hidden="1">{#N/A,#N/A,FALSE,"단축1";#N/A,#N/A,FALSE,"단축2";#N/A,#N/A,FALSE,"단축3";#N/A,#N/A,FALSE,"장축";#N/A,#N/A,FALSE,"4WD"}</definedName>
    <definedName name="ㅁㄴㅇㄹㄴㅁㄹ" localSheetId="4" hidden="1">{#N/A,#N/A,FALSE,"단축1";#N/A,#N/A,FALSE,"단축2";#N/A,#N/A,FALSE,"단축3";#N/A,#N/A,FALSE,"장축";#N/A,#N/A,FALSE,"4WD"}</definedName>
    <definedName name="ㅁㄴㅇㄹㄴㅁㄹ" localSheetId="6" hidden="1">{#N/A,#N/A,FALSE,"단축1";#N/A,#N/A,FALSE,"단축2";#N/A,#N/A,FALSE,"단축3";#N/A,#N/A,FALSE,"장축";#N/A,#N/A,FALSE,"4WD"}</definedName>
    <definedName name="ㅁㄴㅇㄹㄴㅁㄹ" localSheetId="9" hidden="1">{#N/A,#N/A,FALSE,"단축1";#N/A,#N/A,FALSE,"단축2";#N/A,#N/A,FALSE,"단축3";#N/A,#N/A,FALSE,"장축";#N/A,#N/A,FALSE,"4WD"}</definedName>
    <definedName name="ㅁㄴㅇㄹㄴㅁㄹ" localSheetId="5" hidden="1">{#N/A,#N/A,FALSE,"단축1";#N/A,#N/A,FALSE,"단축2";#N/A,#N/A,FALSE,"단축3";#N/A,#N/A,FALSE,"장축";#N/A,#N/A,FALSE,"4WD"}</definedName>
    <definedName name="ㅁㄴㅇㄹㄴㅁㄹ" localSheetId="8" hidden="1">{#N/A,#N/A,FALSE,"단축1";#N/A,#N/A,FALSE,"단축2";#N/A,#N/A,FALSE,"단축3";#N/A,#N/A,FALSE,"장축";#N/A,#N/A,FALSE,"4WD"}</definedName>
    <definedName name="ㅁㄴㅇㄹㄴㅁㄹ" localSheetId="3" hidden="1">{#N/A,#N/A,FALSE,"단축1";#N/A,#N/A,FALSE,"단축2";#N/A,#N/A,FALSE,"단축3";#N/A,#N/A,FALSE,"장축";#N/A,#N/A,FALSE,"4WD"}</definedName>
    <definedName name="ㅁㄴㅇㄹㄴㅁㄹ" localSheetId="2" hidden="1">{#N/A,#N/A,FALSE,"단축1";#N/A,#N/A,FALSE,"단축2";#N/A,#N/A,FALSE,"단축3";#N/A,#N/A,FALSE,"장축";#N/A,#N/A,FALSE,"4WD"}</definedName>
    <definedName name="ㅁㄴㅇㄹㄴㅁㄹ" localSheetId="1" hidden="1">{#N/A,#N/A,FALSE,"단축1";#N/A,#N/A,FALSE,"단축2";#N/A,#N/A,FALSE,"단축3";#N/A,#N/A,FALSE,"장축";#N/A,#N/A,FALSE,"4WD"}</definedName>
    <definedName name="ㅁㄴㅇㄹㄴㅁㄹ" hidden="1">{#N/A,#N/A,FALSE,"단축1";#N/A,#N/A,FALSE,"단축2";#N/A,#N/A,FALSE,"단축3";#N/A,#N/A,FALSE,"장축";#N/A,#N/A,FALSE,"4WD"}</definedName>
    <definedName name="ㅁㄴㅇㄹㄴㅇㅁ" localSheetId="13" hidden="1">{#N/A,#N/A,FALSE,"Australien";#N/A,#N/A,FALSE,"Birmingham";#N/A,#N/A,FALSE,"Brasilien";#N/A,#N/A,FALSE,"Prag";#N/A,#N/A,FALSE,"Spanien";#N/A,#N/A,FALSE,"Malaysia ( Com)";#N/A,#N/A,FALSE,"Malaysia (Instr)"}</definedName>
    <definedName name="ㅁㄴㅇㄹㄴㅇㅁ" localSheetId="10" hidden="1">{#N/A,#N/A,FALSE,"Australien";#N/A,#N/A,FALSE,"Birmingham";#N/A,#N/A,FALSE,"Brasilien";#N/A,#N/A,FALSE,"Prag";#N/A,#N/A,FALSE,"Spanien";#N/A,#N/A,FALSE,"Malaysia ( Com)";#N/A,#N/A,FALSE,"Malaysia (Instr)"}</definedName>
    <definedName name="ㅁㄴㅇㄹㄴㅇㅁ" localSheetId="12" hidden="1">{#N/A,#N/A,FALSE,"Australien";#N/A,#N/A,FALSE,"Birmingham";#N/A,#N/A,FALSE,"Brasilien";#N/A,#N/A,FALSE,"Prag";#N/A,#N/A,FALSE,"Spanien";#N/A,#N/A,FALSE,"Malaysia ( Com)";#N/A,#N/A,FALSE,"Malaysia (Instr)"}</definedName>
    <definedName name="ㅁㄴㅇㄹㄴㅇㅁ" localSheetId="15" hidden="1">{#N/A,#N/A,FALSE,"Australien";#N/A,#N/A,FALSE,"Birmingham";#N/A,#N/A,FALSE,"Brasilien";#N/A,#N/A,FALSE,"Prag";#N/A,#N/A,FALSE,"Spanien";#N/A,#N/A,FALSE,"Malaysia ( Com)";#N/A,#N/A,FALSE,"Malaysia (Instr)"}</definedName>
    <definedName name="ㅁㄴㅇㄹㄴㅇㅁ" localSheetId="11" hidden="1">{#N/A,#N/A,FALSE,"Australien";#N/A,#N/A,FALSE,"Birmingham";#N/A,#N/A,FALSE,"Brasilien";#N/A,#N/A,FALSE,"Prag";#N/A,#N/A,FALSE,"Spanien";#N/A,#N/A,FALSE,"Malaysia ( Com)";#N/A,#N/A,FALSE,"Malaysia (Instr)"}</definedName>
    <definedName name="ㅁㄴㅇㄹㄴㅇㅁ" localSheetId="14" hidden="1">{#N/A,#N/A,FALSE,"Australien";#N/A,#N/A,FALSE,"Birmingham";#N/A,#N/A,FALSE,"Brasilien";#N/A,#N/A,FALSE,"Prag";#N/A,#N/A,FALSE,"Spanien";#N/A,#N/A,FALSE,"Malaysia ( Com)";#N/A,#N/A,FALSE,"Malaysia (Instr)"}</definedName>
    <definedName name="ㅁㄴㅇㄹㄴㅇㅁ" localSheetId="7" hidden="1">{#N/A,#N/A,FALSE,"Australien";#N/A,#N/A,FALSE,"Birmingham";#N/A,#N/A,FALSE,"Brasilien";#N/A,#N/A,FALSE,"Prag";#N/A,#N/A,FALSE,"Spanien";#N/A,#N/A,FALSE,"Malaysia ( Com)";#N/A,#N/A,FALSE,"Malaysia (Instr)"}</definedName>
    <definedName name="ㅁㄴㅇㄹㄴㅇㅁ" localSheetId="4" hidden="1">{#N/A,#N/A,FALSE,"Australien";#N/A,#N/A,FALSE,"Birmingham";#N/A,#N/A,FALSE,"Brasilien";#N/A,#N/A,FALSE,"Prag";#N/A,#N/A,FALSE,"Spanien";#N/A,#N/A,FALSE,"Malaysia ( Com)";#N/A,#N/A,FALSE,"Malaysia (Instr)"}</definedName>
    <definedName name="ㅁㄴㅇㄹㄴㅇㅁ" localSheetId="6" hidden="1">{#N/A,#N/A,FALSE,"Australien";#N/A,#N/A,FALSE,"Birmingham";#N/A,#N/A,FALSE,"Brasilien";#N/A,#N/A,FALSE,"Prag";#N/A,#N/A,FALSE,"Spanien";#N/A,#N/A,FALSE,"Malaysia ( Com)";#N/A,#N/A,FALSE,"Malaysia (Instr)"}</definedName>
    <definedName name="ㅁㄴㅇㄹㄴㅇㅁ" localSheetId="9" hidden="1">{#N/A,#N/A,FALSE,"Australien";#N/A,#N/A,FALSE,"Birmingham";#N/A,#N/A,FALSE,"Brasilien";#N/A,#N/A,FALSE,"Prag";#N/A,#N/A,FALSE,"Spanien";#N/A,#N/A,FALSE,"Malaysia ( Com)";#N/A,#N/A,FALSE,"Malaysia (Instr)"}</definedName>
    <definedName name="ㅁㄴㅇㄹㄴㅇㅁ" localSheetId="5" hidden="1">{#N/A,#N/A,FALSE,"Australien";#N/A,#N/A,FALSE,"Birmingham";#N/A,#N/A,FALSE,"Brasilien";#N/A,#N/A,FALSE,"Prag";#N/A,#N/A,FALSE,"Spanien";#N/A,#N/A,FALSE,"Malaysia ( Com)";#N/A,#N/A,FALSE,"Malaysia (Instr)"}</definedName>
    <definedName name="ㅁㄴㅇㄹㄴㅇㅁ" localSheetId="8" hidden="1">{#N/A,#N/A,FALSE,"Australien";#N/A,#N/A,FALSE,"Birmingham";#N/A,#N/A,FALSE,"Brasilien";#N/A,#N/A,FALSE,"Prag";#N/A,#N/A,FALSE,"Spanien";#N/A,#N/A,FALSE,"Malaysia ( Com)";#N/A,#N/A,FALSE,"Malaysia (Instr)"}</definedName>
    <definedName name="ㅁㄴㅇㄹㄴㅇㅁ" localSheetId="3" hidden="1">{#N/A,#N/A,FALSE,"Australien";#N/A,#N/A,FALSE,"Birmingham";#N/A,#N/A,FALSE,"Brasilien";#N/A,#N/A,FALSE,"Prag";#N/A,#N/A,FALSE,"Spanien";#N/A,#N/A,FALSE,"Malaysia ( Com)";#N/A,#N/A,FALSE,"Malaysia (Instr)"}</definedName>
    <definedName name="ㅁㄴㅇㄹㄴㅇㅁ" localSheetId="2" hidden="1">{#N/A,#N/A,FALSE,"Australien";#N/A,#N/A,FALSE,"Birmingham";#N/A,#N/A,FALSE,"Brasilien";#N/A,#N/A,FALSE,"Prag";#N/A,#N/A,FALSE,"Spanien";#N/A,#N/A,FALSE,"Malaysia ( Com)";#N/A,#N/A,FALSE,"Malaysia (Instr)"}</definedName>
    <definedName name="ㅁㄴㅇㄹㄴㅇㅁ" localSheetId="1"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ㄻㄴ" localSheetId="13" hidden="1">{#N/A,#N/A,FALSE,"Australien";#N/A,#N/A,FALSE,"Birmingham";#N/A,#N/A,FALSE,"Brasilien";#N/A,#N/A,FALSE,"Prag";#N/A,#N/A,FALSE,"Spanien";#N/A,#N/A,FALSE,"Malaysia ( Com)";#N/A,#N/A,FALSE,"Malaysia (Instr)"}</definedName>
    <definedName name="ㅁㄴㅇㄻㄴ" localSheetId="10" hidden="1">{#N/A,#N/A,FALSE,"Australien";#N/A,#N/A,FALSE,"Birmingham";#N/A,#N/A,FALSE,"Brasilien";#N/A,#N/A,FALSE,"Prag";#N/A,#N/A,FALSE,"Spanien";#N/A,#N/A,FALSE,"Malaysia ( Com)";#N/A,#N/A,FALSE,"Malaysia (Instr)"}</definedName>
    <definedName name="ㅁㄴㅇㄻㄴ" localSheetId="12" hidden="1">{#N/A,#N/A,FALSE,"Australien";#N/A,#N/A,FALSE,"Birmingham";#N/A,#N/A,FALSE,"Brasilien";#N/A,#N/A,FALSE,"Prag";#N/A,#N/A,FALSE,"Spanien";#N/A,#N/A,FALSE,"Malaysia ( Com)";#N/A,#N/A,FALSE,"Malaysia (Instr)"}</definedName>
    <definedName name="ㅁㄴㅇㄻㄴ" localSheetId="15" hidden="1">{#N/A,#N/A,FALSE,"Australien";#N/A,#N/A,FALSE,"Birmingham";#N/A,#N/A,FALSE,"Brasilien";#N/A,#N/A,FALSE,"Prag";#N/A,#N/A,FALSE,"Spanien";#N/A,#N/A,FALSE,"Malaysia ( Com)";#N/A,#N/A,FALSE,"Malaysia (Instr)"}</definedName>
    <definedName name="ㅁㄴㅇㄻㄴ" localSheetId="11" hidden="1">{#N/A,#N/A,FALSE,"Australien";#N/A,#N/A,FALSE,"Birmingham";#N/A,#N/A,FALSE,"Brasilien";#N/A,#N/A,FALSE,"Prag";#N/A,#N/A,FALSE,"Spanien";#N/A,#N/A,FALSE,"Malaysia ( Com)";#N/A,#N/A,FALSE,"Malaysia (Instr)"}</definedName>
    <definedName name="ㅁㄴㅇㄻㄴ" localSheetId="14" hidden="1">{#N/A,#N/A,FALSE,"Australien";#N/A,#N/A,FALSE,"Birmingham";#N/A,#N/A,FALSE,"Brasilien";#N/A,#N/A,FALSE,"Prag";#N/A,#N/A,FALSE,"Spanien";#N/A,#N/A,FALSE,"Malaysia ( Com)";#N/A,#N/A,FALSE,"Malaysia (Instr)"}</definedName>
    <definedName name="ㅁㄴㅇㄻㄴ" localSheetId="7" hidden="1">{#N/A,#N/A,FALSE,"Australien";#N/A,#N/A,FALSE,"Birmingham";#N/A,#N/A,FALSE,"Brasilien";#N/A,#N/A,FALSE,"Prag";#N/A,#N/A,FALSE,"Spanien";#N/A,#N/A,FALSE,"Malaysia ( Com)";#N/A,#N/A,FALSE,"Malaysia (Instr)"}</definedName>
    <definedName name="ㅁㄴㅇㄻㄴ" localSheetId="4" hidden="1">{#N/A,#N/A,FALSE,"Australien";#N/A,#N/A,FALSE,"Birmingham";#N/A,#N/A,FALSE,"Brasilien";#N/A,#N/A,FALSE,"Prag";#N/A,#N/A,FALSE,"Spanien";#N/A,#N/A,FALSE,"Malaysia ( Com)";#N/A,#N/A,FALSE,"Malaysia (Instr)"}</definedName>
    <definedName name="ㅁㄴㅇㄻㄴ" localSheetId="6" hidden="1">{#N/A,#N/A,FALSE,"Australien";#N/A,#N/A,FALSE,"Birmingham";#N/A,#N/A,FALSE,"Brasilien";#N/A,#N/A,FALSE,"Prag";#N/A,#N/A,FALSE,"Spanien";#N/A,#N/A,FALSE,"Malaysia ( Com)";#N/A,#N/A,FALSE,"Malaysia (Instr)"}</definedName>
    <definedName name="ㅁㄴㅇㄻㄴ" localSheetId="9" hidden="1">{#N/A,#N/A,FALSE,"Australien";#N/A,#N/A,FALSE,"Birmingham";#N/A,#N/A,FALSE,"Brasilien";#N/A,#N/A,FALSE,"Prag";#N/A,#N/A,FALSE,"Spanien";#N/A,#N/A,FALSE,"Malaysia ( Com)";#N/A,#N/A,FALSE,"Malaysia (Instr)"}</definedName>
    <definedName name="ㅁㄴㅇㄻㄴ" localSheetId="5" hidden="1">{#N/A,#N/A,FALSE,"Australien";#N/A,#N/A,FALSE,"Birmingham";#N/A,#N/A,FALSE,"Brasilien";#N/A,#N/A,FALSE,"Prag";#N/A,#N/A,FALSE,"Spanien";#N/A,#N/A,FALSE,"Malaysia ( Com)";#N/A,#N/A,FALSE,"Malaysia (Instr)"}</definedName>
    <definedName name="ㅁㄴㅇㄻㄴ" localSheetId="8" hidden="1">{#N/A,#N/A,FALSE,"Australien";#N/A,#N/A,FALSE,"Birmingham";#N/A,#N/A,FALSE,"Brasilien";#N/A,#N/A,FALSE,"Prag";#N/A,#N/A,FALSE,"Spanien";#N/A,#N/A,FALSE,"Malaysia ( Com)";#N/A,#N/A,FALSE,"Malaysia (Instr)"}</definedName>
    <definedName name="ㅁㄴㅇㄻㄴ" localSheetId="3" hidden="1">{#N/A,#N/A,FALSE,"Australien";#N/A,#N/A,FALSE,"Birmingham";#N/A,#N/A,FALSE,"Brasilien";#N/A,#N/A,FALSE,"Prag";#N/A,#N/A,FALSE,"Spanien";#N/A,#N/A,FALSE,"Malaysia ( Com)";#N/A,#N/A,FALSE,"Malaysia (Instr)"}</definedName>
    <definedName name="ㅁㄴㅇㄻㄴ" localSheetId="2" hidden="1">{#N/A,#N/A,FALSE,"Australien";#N/A,#N/A,FALSE,"Birmingham";#N/A,#N/A,FALSE,"Brasilien";#N/A,#N/A,FALSE,"Prag";#N/A,#N/A,FALSE,"Spanien";#N/A,#N/A,FALSE,"Malaysia ( Com)";#N/A,#N/A,FALSE,"Malaysia (Instr)"}</definedName>
    <definedName name="ㅁㄴㅇㄻㄴ" localSheetId="1"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localSheetId="13" hidden="1">{#N/A,#N/A,FALSE,"단축1";#N/A,#N/A,FALSE,"단축2";#N/A,#N/A,FALSE,"단축3";#N/A,#N/A,FALSE,"장축";#N/A,#N/A,FALSE,"4WD"}</definedName>
    <definedName name="ㅁㄴㅇㅁ" localSheetId="10" hidden="1">{#N/A,#N/A,FALSE,"단축1";#N/A,#N/A,FALSE,"단축2";#N/A,#N/A,FALSE,"단축3";#N/A,#N/A,FALSE,"장축";#N/A,#N/A,FALSE,"4WD"}</definedName>
    <definedName name="ㅁㄴㅇㅁ" localSheetId="12" hidden="1">{#N/A,#N/A,FALSE,"단축1";#N/A,#N/A,FALSE,"단축2";#N/A,#N/A,FALSE,"단축3";#N/A,#N/A,FALSE,"장축";#N/A,#N/A,FALSE,"4WD"}</definedName>
    <definedName name="ㅁㄴㅇㅁ" localSheetId="15" hidden="1">{#N/A,#N/A,FALSE,"단축1";#N/A,#N/A,FALSE,"단축2";#N/A,#N/A,FALSE,"단축3";#N/A,#N/A,FALSE,"장축";#N/A,#N/A,FALSE,"4WD"}</definedName>
    <definedName name="ㅁㄴㅇㅁ" localSheetId="11" hidden="1">{#N/A,#N/A,FALSE,"단축1";#N/A,#N/A,FALSE,"단축2";#N/A,#N/A,FALSE,"단축3";#N/A,#N/A,FALSE,"장축";#N/A,#N/A,FALSE,"4WD"}</definedName>
    <definedName name="ㅁㄴㅇㅁ" localSheetId="14" hidden="1">{#N/A,#N/A,FALSE,"단축1";#N/A,#N/A,FALSE,"단축2";#N/A,#N/A,FALSE,"단축3";#N/A,#N/A,FALSE,"장축";#N/A,#N/A,FALSE,"4WD"}</definedName>
    <definedName name="ㅁㄴㅇㅁ" localSheetId="7" hidden="1">{#N/A,#N/A,FALSE,"단축1";#N/A,#N/A,FALSE,"단축2";#N/A,#N/A,FALSE,"단축3";#N/A,#N/A,FALSE,"장축";#N/A,#N/A,FALSE,"4WD"}</definedName>
    <definedName name="ㅁㄴㅇㅁ" localSheetId="4" hidden="1">{#N/A,#N/A,FALSE,"단축1";#N/A,#N/A,FALSE,"단축2";#N/A,#N/A,FALSE,"단축3";#N/A,#N/A,FALSE,"장축";#N/A,#N/A,FALSE,"4WD"}</definedName>
    <definedName name="ㅁㄴㅇㅁ" localSheetId="6" hidden="1">{#N/A,#N/A,FALSE,"단축1";#N/A,#N/A,FALSE,"단축2";#N/A,#N/A,FALSE,"단축3";#N/A,#N/A,FALSE,"장축";#N/A,#N/A,FALSE,"4WD"}</definedName>
    <definedName name="ㅁㄴㅇㅁ" localSheetId="9" hidden="1">{#N/A,#N/A,FALSE,"단축1";#N/A,#N/A,FALSE,"단축2";#N/A,#N/A,FALSE,"단축3";#N/A,#N/A,FALSE,"장축";#N/A,#N/A,FALSE,"4WD"}</definedName>
    <definedName name="ㅁㄴㅇㅁ" localSheetId="5" hidden="1">{#N/A,#N/A,FALSE,"단축1";#N/A,#N/A,FALSE,"단축2";#N/A,#N/A,FALSE,"단축3";#N/A,#N/A,FALSE,"장축";#N/A,#N/A,FALSE,"4WD"}</definedName>
    <definedName name="ㅁㄴㅇㅁ" localSheetId="8" hidden="1">{#N/A,#N/A,FALSE,"단축1";#N/A,#N/A,FALSE,"단축2";#N/A,#N/A,FALSE,"단축3";#N/A,#N/A,FALSE,"장축";#N/A,#N/A,FALSE,"4WD"}</definedName>
    <definedName name="ㅁㄴㅇㅁ" localSheetId="3" hidden="1">{#N/A,#N/A,FALSE,"단축1";#N/A,#N/A,FALSE,"단축2";#N/A,#N/A,FALSE,"단축3";#N/A,#N/A,FALSE,"장축";#N/A,#N/A,FALSE,"4WD"}</definedName>
    <definedName name="ㅁㄴㅇㅁ" localSheetId="2" hidden="1">{#N/A,#N/A,FALSE,"단축1";#N/A,#N/A,FALSE,"단축2";#N/A,#N/A,FALSE,"단축3";#N/A,#N/A,FALSE,"장축";#N/A,#N/A,FALSE,"4WD"}</definedName>
    <definedName name="ㅁㄴㅇㅁ" localSheetId="1" hidden="1">{#N/A,#N/A,FALSE,"단축1";#N/A,#N/A,FALSE,"단축2";#N/A,#N/A,FALSE,"단축3";#N/A,#N/A,FALSE,"장축";#N/A,#N/A,FALSE,"4WD"}</definedName>
    <definedName name="ㅁㄴㅇㅁ" hidden="1">{#N/A,#N/A,FALSE,"단축1";#N/A,#N/A,FALSE,"단축2";#N/A,#N/A,FALSE,"단축3";#N/A,#N/A,FALSE,"장축";#N/A,#N/A,FALSE,"4WD"}</definedName>
    <definedName name="ㅁㄴㅇㅁㄴㅇ">#N/A</definedName>
    <definedName name="ㅁㄹ" localSheetId="13" hidden="1">{#N/A,#N/A,FALSE,"단축1";#N/A,#N/A,FALSE,"단축2";#N/A,#N/A,FALSE,"단축3";#N/A,#N/A,FALSE,"장축";#N/A,#N/A,FALSE,"4WD"}</definedName>
    <definedName name="ㅁㄹ" localSheetId="10" hidden="1">{#N/A,#N/A,FALSE,"단축1";#N/A,#N/A,FALSE,"단축2";#N/A,#N/A,FALSE,"단축3";#N/A,#N/A,FALSE,"장축";#N/A,#N/A,FALSE,"4WD"}</definedName>
    <definedName name="ㅁㄹ" localSheetId="12" hidden="1">{#N/A,#N/A,FALSE,"단축1";#N/A,#N/A,FALSE,"단축2";#N/A,#N/A,FALSE,"단축3";#N/A,#N/A,FALSE,"장축";#N/A,#N/A,FALSE,"4WD"}</definedName>
    <definedName name="ㅁㄹ" localSheetId="15" hidden="1">{#N/A,#N/A,FALSE,"단축1";#N/A,#N/A,FALSE,"단축2";#N/A,#N/A,FALSE,"단축3";#N/A,#N/A,FALSE,"장축";#N/A,#N/A,FALSE,"4WD"}</definedName>
    <definedName name="ㅁㄹ" localSheetId="11" hidden="1">{#N/A,#N/A,FALSE,"단축1";#N/A,#N/A,FALSE,"단축2";#N/A,#N/A,FALSE,"단축3";#N/A,#N/A,FALSE,"장축";#N/A,#N/A,FALSE,"4WD"}</definedName>
    <definedName name="ㅁㄹ" localSheetId="14" hidden="1">{#N/A,#N/A,FALSE,"단축1";#N/A,#N/A,FALSE,"단축2";#N/A,#N/A,FALSE,"단축3";#N/A,#N/A,FALSE,"장축";#N/A,#N/A,FALSE,"4WD"}</definedName>
    <definedName name="ㅁㄹ" localSheetId="7" hidden="1">{#N/A,#N/A,FALSE,"단축1";#N/A,#N/A,FALSE,"단축2";#N/A,#N/A,FALSE,"단축3";#N/A,#N/A,FALSE,"장축";#N/A,#N/A,FALSE,"4WD"}</definedName>
    <definedName name="ㅁㄹ" localSheetId="4" hidden="1">{#N/A,#N/A,FALSE,"단축1";#N/A,#N/A,FALSE,"단축2";#N/A,#N/A,FALSE,"단축3";#N/A,#N/A,FALSE,"장축";#N/A,#N/A,FALSE,"4WD"}</definedName>
    <definedName name="ㅁㄹ" localSheetId="6" hidden="1">{#N/A,#N/A,FALSE,"단축1";#N/A,#N/A,FALSE,"단축2";#N/A,#N/A,FALSE,"단축3";#N/A,#N/A,FALSE,"장축";#N/A,#N/A,FALSE,"4WD"}</definedName>
    <definedName name="ㅁㄹ" localSheetId="9" hidden="1">{#N/A,#N/A,FALSE,"단축1";#N/A,#N/A,FALSE,"단축2";#N/A,#N/A,FALSE,"단축3";#N/A,#N/A,FALSE,"장축";#N/A,#N/A,FALSE,"4WD"}</definedName>
    <definedName name="ㅁㄹ" localSheetId="5" hidden="1">{#N/A,#N/A,FALSE,"단축1";#N/A,#N/A,FALSE,"단축2";#N/A,#N/A,FALSE,"단축3";#N/A,#N/A,FALSE,"장축";#N/A,#N/A,FALSE,"4WD"}</definedName>
    <definedName name="ㅁㄹ" localSheetId="8" hidden="1">{#N/A,#N/A,FALSE,"단축1";#N/A,#N/A,FALSE,"단축2";#N/A,#N/A,FALSE,"단축3";#N/A,#N/A,FALSE,"장축";#N/A,#N/A,FALSE,"4WD"}</definedName>
    <definedName name="ㅁㄹ" localSheetId="3" hidden="1">{#N/A,#N/A,FALSE,"단축1";#N/A,#N/A,FALSE,"단축2";#N/A,#N/A,FALSE,"단축3";#N/A,#N/A,FALSE,"장축";#N/A,#N/A,FALSE,"4WD"}</definedName>
    <definedName name="ㅁㄹ" localSheetId="2" hidden="1">{#N/A,#N/A,FALSE,"단축1";#N/A,#N/A,FALSE,"단축2";#N/A,#N/A,FALSE,"단축3";#N/A,#N/A,FALSE,"장축";#N/A,#N/A,FALSE,"4WD"}</definedName>
    <definedName name="ㅁㄹ" localSheetId="1" hidden="1">{#N/A,#N/A,FALSE,"단축1";#N/A,#N/A,FALSE,"단축2";#N/A,#N/A,FALSE,"단축3";#N/A,#N/A,FALSE,"장축";#N/A,#N/A,FALSE,"4WD"}</definedName>
    <definedName name="ㅁㄹ" hidden="1">{#N/A,#N/A,FALSE,"단축1";#N/A,#N/A,FALSE,"단축2";#N/A,#N/A,FALSE,"단축3";#N/A,#N/A,FALSE,"장축";#N/A,#N/A,FALSE,"4WD"}</definedName>
    <definedName name="ㅁㄹㅇ" localSheetId="13" hidden="1">{#N/A,#N/A,FALSE,"단축1";#N/A,#N/A,FALSE,"단축2";#N/A,#N/A,FALSE,"단축3";#N/A,#N/A,FALSE,"장축";#N/A,#N/A,FALSE,"4WD"}</definedName>
    <definedName name="ㅁㄹㅇ" localSheetId="10" hidden="1">{#N/A,#N/A,FALSE,"단축1";#N/A,#N/A,FALSE,"단축2";#N/A,#N/A,FALSE,"단축3";#N/A,#N/A,FALSE,"장축";#N/A,#N/A,FALSE,"4WD"}</definedName>
    <definedName name="ㅁㄹㅇ" localSheetId="12" hidden="1">{#N/A,#N/A,FALSE,"단축1";#N/A,#N/A,FALSE,"단축2";#N/A,#N/A,FALSE,"단축3";#N/A,#N/A,FALSE,"장축";#N/A,#N/A,FALSE,"4WD"}</definedName>
    <definedName name="ㅁㄹㅇ" localSheetId="15" hidden="1">{#N/A,#N/A,FALSE,"단축1";#N/A,#N/A,FALSE,"단축2";#N/A,#N/A,FALSE,"단축3";#N/A,#N/A,FALSE,"장축";#N/A,#N/A,FALSE,"4WD"}</definedName>
    <definedName name="ㅁㄹㅇ" localSheetId="11" hidden="1">{#N/A,#N/A,FALSE,"단축1";#N/A,#N/A,FALSE,"단축2";#N/A,#N/A,FALSE,"단축3";#N/A,#N/A,FALSE,"장축";#N/A,#N/A,FALSE,"4WD"}</definedName>
    <definedName name="ㅁㄹㅇ" localSheetId="14" hidden="1">{#N/A,#N/A,FALSE,"단축1";#N/A,#N/A,FALSE,"단축2";#N/A,#N/A,FALSE,"단축3";#N/A,#N/A,FALSE,"장축";#N/A,#N/A,FALSE,"4WD"}</definedName>
    <definedName name="ㅁㄹㅇ" localSheetId="7" hidden="1">{#N/A,#N/A,FALSE,"단축1";#N/A,#N/A,FALSE,"단축2";#N/A,#N/A,FALSE,"단축3";#N/A,#N/A,FALSE,"장축";#N/A,#N/A,FALSE,"4WD"}</definedName>
    <definedName name="ㅁㄹㅇ" localSheetId="4" hidden="1">{#N/A,#N/A,FALSE,"단축1";#N/A,#N/A,FALSE,"단축2";#N/A,#N/A,FALSE,"단축3";#N/A,#N/A,FALSE,"장축";#N/A,#N/A,FALSE,"4WD"}</definedName>
    <definedName name="ㅁㄹㅇ" localSheetId="6" hidden="1">{#N/A,#N/A,FALSE,"단축1";#N/A,#N/A,FALSE,"단축2";#N/A,#N/A,FALSE,"단축3";#N/A,#N/A,FALSE,"장축";#N/A,#N/A,FALSE,"4WD"}</definedName>
    <definedName name="ㅁㄹㅇ" localSheetId="9" hidden="1">{#N/A,#N/A,FALSE,"단축1";#N/A,#N/A,FALSE,"단축2";#N/A,#N/A,FALSE,"단축3";#N/A,#N/A,FALSE,"장축";#N/A,#N/A,FALSE,"4WD"}</definedName>
    <definedName name="ㅁㄹㅇ" localSheetId="5" hidden="1">{#N/A,#N/A,FALSE,"단축1";#N/A,#N/A,FALSE,"단축2";#N/A,#N/A,FALSE,"단축3";#N/A,#N/A,FALSE,"장축";#N/A,#N/A,FALSE,"4WD"}</definedName>
    <definedName name="ㅁㄹㅇ" localSheetId="8" hidden="1">{#N/A,#N/A,FALSE,"단축1";#N/A,#N/A,FALSE,"단축2";#N/A,#N/A,FALSE,"단축3";#N/A,#N/A,FALSE,"장축";#N/A,#N/A,FALSE,"4WD"}</definedName>
    <definedName name="ㅁㄹㅇ" localSheetId="3" hidden="1">{#N/A,#N/A,FALSE,"단축1";#N/A,#N/A,FALSE,"단축2";#N/A,#N/A,FALSE,"단축3";#N/A,#N/A,FALSE,"장축";#N/A,#N/A,FALSE,"4WD"}</definedName>
    <definedName name="ㅁㄹㅇ" localSheetId="2" hidden="1">{#N/A,#N/A,FALSE,"단축1";#N/A,#N/A,FALSE,"단축2";#N/A,#N/A,FALSE,"단축3";#N/A,#N/A,FALSE,"장축";#N/A,#N/A,FALSE,"4WD"}</definedName>
    <definedName name="ㅁㄹㅇ" localSheetId="1" hidden="1">{#N/A,#N/A,FALSE,"단축1";#N/A,#N/A,FALSE,"단축2";#N/A,#N/A,FALSE,"단축3";#N/A,#N/A,FALSE,"장축";#N/A,#N/A,FALSE,"4WD"}</definedName>
    <definedName name="ㅁㄹㅇ" hidden="1">{#N/A,#N/A,FALSE,"단축1";#N/A,#N/A,FALSE,"단축2";#N/A,#N/A,FALSE,"단축3";#N/A,#N/A,FALSE,"장축";#N/A,#N/A,FALSE,"4WD"}</definedName>
    <definedName name="ㅁㅁ" localSheetId="13">{"구분",0,"Auto","Auto","";"발의부서",0,"Auto","Auto",""}</definedName>
    <definedName name="ㅁㅁ" localSheetId="10">{"구분",0,"Auto","Auto","";"발의부서",0,"Auto","Auto",""}</definedName>
    <definedName name="ㅁㅁ" localSheetId="12">{"구분",0,"Auto","Auto","";"발의부서",0,"Auto","Auto",""}</definedName>
    <definedName name="ㅁㅁ" localSheetId="15">{"구분",0,"Auto","Auto","";"발의부서",0,"Auto","Auto",""}</definedName>
    <definedName name="ㅁㅁ" localSheetId="11">{"구분",0,"Auto","Auto","";"발의부서",0,"Auto","Auto",""}</definedName>
    <definedName name="ㅁㅁ" localSheetId="14">{"구분",0,"Auto","Auto","";"발의부서",0,"Auto","Auto",""}</definedName>
    <definedName name="ㅁㅁ" localSheetId="7">{"구분",0,"Auto","Auto","";"발의부서",0,"Auto","Auto",""}</definedName>
    <definedName name="ㅁㅁ" localSheetId="4">{"구분",0,"Auto","Auto","";"발의부서",0,"Auto","Auto",""}</definedName>
    <definedName name="ㅁㅁ" localSheetId="6">{"구분",0,"Auto","Auto","";"발의부서",0,"Auto","Auto",""}</definedName>
    <definedName name="ㅁㅁ" localSheetId="9">{"구분",0,"Auto","Auto","";"발의부서",0,"Auto","Auto",""}</definedName>
    <definedName name="ㅁㅁ" localSheetId="5">{"구분",0,"Auto","Auto","";"발의부서",0,"Auto","Auto",""}</definedName>
    <definedName name="ㅁㅁ" localSheetId="8">{"구분",0,"Auto","Auto","";"발의부서",0,"Auto","Auto",""}</definedName>
    <definedName name="ㅁㅁ" localSheetId="3">{"구분",0,"Auto","Auto","";"발의부서",0,"Auto","Auto",""}</definedName>
    <definedName name="ㅁㅁ" localSheetId="2">{"구분",0,"Auto","Auto","";"발의부서",0,"Auto","Auto",""}</definedName>
    <definedName name="ㅁㅁ" localSheetId="1">{"구분",0,"Auto","Auto","";"발의부서",0,"Auto","Auto",""}</definedName>
    <definedName name="ㅁㅁ">{"구분",0,"Auto","Auto","";"발의부서",0,"Auto","Auto",""}</definedName>
    <definedName name="ㅁㅁㄹ">#N/A</definedName>
    <definedName name="ㅁㅁㅁ"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ㅁㅁㅁㅁ" localSheetId="13" hidden="1">{#N/A,#N/A,FALSE,"단축1";#N/A,#N/A,FALSE,"단축2";#N/A,#N/A,FALSE,"단축3";#N/A,#N/A,FALSE,"장축";#N/A,#N/A,FALSE,"4WD"}</definedName>
    <definedName name="ㅁㅁㅁㅁ" localSheetId="10" hidden="1">{#N/A,#N/A,FALSE,"단축1";#N/A,#N/A,FALSE,"단축2";#N/A,#N/A,FALSE,"단축3";#N/A,#N/A,FALSE,"장축";#N/A,#N/A,FALSE,"4WD"}</definedName>
    <definedName name="ㅁㅁㅁㅁ" localSheetId="12" hidden="1">{#N/A,#N/A,FALSE,"단축1";#N/A,#N/A,FALSE,"단축2";#N/A,#N/A,FALSE,"단축3";#N/A,#N/A,FALSE,"장축";#N/A,#N/A,FALSE,"4WD"}</definedName>
    <definedName name="ㅁㅁㅁㅁ" localSheetId="15" hidden="1">{#N/A,#N/A,FALSE,"단축1";#N/A,#N/A,FALSE,"단축2";#N/A,#N/A,FALSE,"단축3";#N/A,#N/A,FALSE,"장축";#N/A,#N/A,FALSE,"4WD"}</definedName>
    <definedName name="ㅁㅁㅁㅁ" localSheetId="11" hidden="1">{#N/A,#N/A,FALSE,"단축1";#N/A,#N/A,FALSE,"단축2";#N/A,#N/A,FALSE,"단축3";#N/A,#N/A,FALSE,"장축";#N/A,#N/A,FALSE,"4WD"}</definedName>
    <definedName name="ㅁㅁㅁㅁ" localSheetId="14" hidden="1">{#N/A,#N/A,FALSE,"단축1";#N/A,#N/A,FALSE,"단축2";#N/A,#N/A,FALSE,"단축3";#N/A,#N/A,FALSE,"장축";#N/A,#N/A,FALSE,"4WD"}</definedName>
    <definedName name="ㅁㅁㅁㅁ" localSheetId="7" hidden="1">{#N/A,#N/A,FALSE,"단축1";#N/A,#N/A,FALSE,"단축2";#N/A,#N/A,FALSE,"단축3";#N/A,#N/A,FALSE,"장축";#N/A,#N/A,FALSE,"4WD"}</definedName>
    <definedName name="ㅁㅁㅁㅁ" localSheetId="4" hidden="1">{#N/A,#N/A,FALSE,"단축1";#N/A,#N/A,FALSE,"단축2";#N/A,#N/A,FALSE,"단축3";#N/A,#N/A,FALSE,"장축";#N/A,#N/A,FALSE,"4WD"}</definedName>
    <definedName name="ㅁㅁㅁㅁ" localSheetId="6" hidden="1">{#N/A,#N/A,FALSE,"단축1";#N/A,#N/A,FALSE,"단축2";#N/A,#N/A,FALSE,"단축3";#N/A,#N/A,FALSE,"장축";#N/A,#N/A,FALSE,"4WD"}</definedName>
    <definedName name="ㅁㅁㅁㅁ" localSheetId="9" hidden="1">{#N/A,#N/A,FALSE,"단축1";#N/A,#N/A,FALSE,"단축2";#N/A,#N/A,FALSE,"단축3";#N/A,#N/A,FALSE,"장축";#N/A,#N/A,FALSE,"4WD"}</definedName>
    <definedName name="ㅁㅁㅁㅁ" localSheetId="5" hidden="1">{#N/A,#N/A,FALSE,"단축1";#N/A,#N/A,FALSE,"단축2";#N/A,#N/A,FALSE,"단축3";#N/A,#N/A,FALSE,"장축";#N/A,#N/A,FALSE,"4WD"}</definedName>
    <definedName name="ㅁㅁㅁㅁ" localSheetId="8" hidden="1">{#N/A,#N/A,FALSE,"단축1";#N/A,#N/A,FALSE,"단축2";#N/A,#N/A,FALSE,"단축3";#N/A,#N/A,FALSE,"장축";#N/A,#N/A,FALSE,"4WD"}</definedName>
    <definedName name="ㅁㅁㅁㅁ" localSheetId="3" hidden="1">{#N/A,#N/A,FALSE,"단축1";#N/A,#N/A,FALSE,"단축2";#N/A,#N/A,FALSE,"단축3";#N/A,#N/A,FALSE,"장축";#N/A,#N/A,FALSE,"4WD"}</definedName>
    <definedName name="ㅁㅁㅁㅁ" localSheetId="2" hidden="1">{#N/A,#N/A,FALSE,"단축1";#N/A,#N/A,FALSE,"단축2";#N/A,#N/A,FALSE,"단축3";#N/A,#N/A,FALSE,"장축";#N/A,#N/A,FALSE,"4WD"}</definedName>
    <definedName name="ㅁㅁㅁㅁ" localSheetId="1" hidden="1">{#N/A,#N/A,FALSE,"단축1";#N/A,#N/A,FALSE,"단축2";#N/A,#N/A,FALSE,"단축3";#N/A,#N/A,FALSE,"장축";#N/A,#N/A,FALSE,"4WD"}</definedName>
    <definedName name="ㅁㅁㅁㅁ" hidden="1">{#N/A,#N/A,FALSE,"단축1";#N/A,#N/A,FALSE,"단축2";#N/A,#N/A,FALSE,"단축3";#N/A,#N/A,FALSE,"장축";#N/A,#N/A,FALSE,"4WD"}</definedName>
    <definedName name="ㅁㅁㅁㅁㅁ">#N/A</definedName>
    <definedName name="ㅁㅁㅁㅁㅁㅁ" localSheetId="13" hidden="1">{#N/A,#N/A,FALSE,"단축1";#N/A,#N/A,FALSE,"단축2";#N/A,#N/A,FALSE,"단축3";#N/A,#N/A,FALSE,"장축";#N/A,#N/A,FALSE,"4WD"}</definedName>
    <definedName name="ㅁㅁㅁㅁㅁㅁ" localSheetId="10" hidden="1">{#N/A,#N/A,FALSE,"단축1";#N/A,#N/A,FALSE,"단축2";#N/A,#N/A,FALSE,"단축3";#N/A,#N/A,FALSE,"장축";#N/A,#N/A,FALSE,"4WD"}</definedName>
    <definedName name="ㅁㅁㅁㅁㅁㅁ" localSheetId="12" hidden="1">{#N/A,#N/A,FALSE,"단축1";#N/A,#N/A,FALSE,"단축2";#N/A,#N/A,FALSE,"단축3";#N/A,#N/A,FALSE,"장축";#N/A,#N/A,FALSE,"4WD"}</definedName>
    <definedName name="ㅁㅁㅁㅁㅁㅁ" localSheetId="15" hidden="1">{#N/A,#N/A,FALSE,"단축1";#N/A,#N/A,FALSE,"단축2";#N/A,#N/A,FALSE,"단축3";#N/A,#N/A,FALSE,"장축";#N/A,#N/A,FALSE,"4WD"}</definedName>
    <definedName name="ㅁㅁㅁㅁㅁㅁ" localSheetId="11" hidden="1">{#N/A,#N/A,FALSE,"단축1";#N/A,#N/A,FALSE,"단축2";#N/A,#N/A,FALSE,"단축3";#N/A,#N/A,FALSE,"장축";#N/A,#N/A,FALSE,"4WD"}</definedName>
    <definedName name="ㅁㅁㅁㅁㅁㅁ" localSheetId="14" hidden="1">{#N/A,#N/A,FALSE,"단축1";#N/A,#N/A,FALSE,"단축2";#N/A,#N/A,FALSE,"단축3";#N/A,#N/A,FALSE,"장축";#N/A,#N/A,FALSE,"4WD"}</definedName>
    <definedName name="ㅁㅁㅁㅁㅁㅁ" localSheetId="7" hidden="1">{#N/A,#N/A,FALSE,"단축1";#N/A,#N/A,FALSE,"단축2";#N/A,#N/A,FALSE,"단축3";#N/A,#N/A,FALSE,"장축";#N/A,#N/A,FALSE,"4WD"}</definedName>
    <definedName name="ㅁㅁㅁㅁㅁㅁ" localSheetId="4" hidden="1">{#N/A,#N/A,FALSE,"단축1";#N/A,#N/A,FALSE,"단축2";#N/A,#N/A,FALSE,"단축3";#N/A,#N/A,FALSE,"장축";#N/A,#N/A,FALSE,"4WD"}</definedName>
    <definedName name="ㅁㅁㅁㅁㅁㅁ" localSheetId="6" hidden="1">{#N/A,#N/A,FALSE,"단축1";#N/A,#N/A,FALSE,"단축2";#N/A,#N/A,FALSE,"단축3";#N/A,#N/A,FALSE,"장축";#N/A,#N/A,FALSE,"4WD"}</definedName>
    <definedName name="ㅁㅁㅁㅁㅁㅁ" localSheetId="9" hidden="1">{#N/A,#N/A,FALSE,"단축1";#N/A,#N/A,FALSE,"단축2";#N/A,#N/A,FALSE,"단축3";#N/A,#N/A,FALSE,"장축";#N/A,#N/A,FALSE,"4WD"}</definedName>
    <definedName name="ㅁㅁㅁㅁㅁㅁ" localSheetId="5" hidden="1">{#N/A,#N/A,FALSE,"단축1";#N/A,#N/A,FALSE,"단축2";#N/A,#N/A,FALSE,"단축3";#N/A,#N/A,FALSE,"장축";#N/A,#N/A,FALSE,"4WD"}</definedName>
    <definedName name="ㅁㅁㅁㅁㅁㅁ" localSheetId="8" hidden="1">{#N/A,#N/A,FALSE,"단축1";#N/A,#N/A,FALSE,"단축2";#N/A,#N/A,FALSE,"단축3";#N/A,#N/A,FALSE,"장축";#N/A,#N/A,FALSE,"4WD"}</definedName>
    <definedName name="ㅁㅁㅁㅁㅁㅁ" localSheetId="3" hidden="1">{#N/A,#N/A,FALSE,"단축1";#N/A,#N/A,FALSE,"단축2";#N/A,#N/A,FALSE,"단축3";#N/A,#N/A,FALSE,"장축";#N/A,#N/A,FALSE,"4WD"}</definedName>
    <definedName name="ㅁㅁㅁㅁㅁㅁ" localSheetId="2" hidden="1">{#N/A,#N/A,FALSE,"단축1";#N/A,#N/A,FALSE,"단축2";#N/A,#N/A,FALSE,"단축3";#N/A,#N/A,FALSE,"장축";#N/A,#N/A,FALSE,"4WD"}</definedName>
    <definedName name="ㅁㅁㅁㅁㅁㅁ" localSheetId="1" hidden="1">{#N/A,#N/A,FALSE,"단축1";#N/A,#N/A,FALSE,"단축2";#N/A,#N/A,FALSE,"단축3";#N/A,#N/A,FALSE,"장축";#N/A,#N/A,FALSE,"4WD"}</definedName>
    <definedName name="ㅁㅁㅁㅁㅁㅁ" hidden="1">{#N/A,#N/A,FALSE,"단축1";#N/A,#N/A,FALSE,"단축2";#N/A,#N/A,FALSE,"단축3";#N/A,#N/A,FALSE,"장축";#N/A,#N/A,FALSE,"4WD"}</definedName>
    <definedName name="ㅁㅇㄱㅎ" localSheetId="13" hidden="1">{#N/A,#N/A,FALSE,"단축1";#N/A,#N/A,FALSE,"단축2";#N/A,#N/A,FALSE,"단축3";#N/A,#N/A,FALSE,"장축";#N/A,#N/A,FALSE,"4WD"}</definedName>
    <definedName name="ㅁㅇㄱㅎ" localSheetId="10" hidden="1">{#N/A,#N/A,FALSE,"단축1";#N/A,#N/A,FALSE,"단축2";#N/A,#N/A,FALSE,"단축3";#N/A,#N/A,FALSE,"장축";#N/A,#N/A,FALSE,"4WD"}</definedName>
    <definedName name="ㅁㅇㄱㅎ" localSheetId="12" hidden="1">{#N/A,#N/A,FALSE,"단축1";#N/A,#N/A,FALSE,"단축2";#N/A,#N/A,FALSE,"단축3";#N/A,#N/A,FALSE,"장축";#N/A,#N/A,FALSE,"4WD"}</definedName>
    <definedName name="ㅁㅇㄱㅎ" localSheetId="15" hidden="1">{#N/A,#N/A,FALSE,"단축1";#N/A,#N/A,FALSE,"단축2";#N/A,#N/A,FALSE,"단축3";#N/A,#N/A,FALSE,"장축";#N/A,#N/A,FALSE,"4WD"}</definedName>
    <definedName name="ㅁㅇㄱㅎ" localSheetId="11" hidden="1">{#N/A,#N/A,FALSE,"단축1";#N/A,#N/A,FALSE,"단축2";#N/A,#N/A,FALSE,"단축3";#N/A,#N/A,FALSE,"장축";#N/A,#N/A,FALSE,"4WD"}</definedName>
    <definedName name="ㅁㅇㄱㅎ" localSheetId="14" hidden="1">{#N/A,#N/A,FALSE,"단축1";#N/A,#N/A,FALSE,"단축2";#N/A,#N/A,FALSE,"단축3";#N/A,#N/A,FALSE,"장축";#N/A,#N/A,FALSE,"4WD"}</definedName>
    <definedName name="ㅁㅇㄱㅎ" localSheetId="7" hidden="1">{#N/A,#N/A,FALSE,"단축1";#N/A,#N/A,FALSE,"단축2";#N/A,#N/A,FALSE,"단축3";#N/A,#N/A,FALSE,"장축";#N/A,#N/A,FALSE,"4WD"}</definedName>
    <definedName name="ㅁㅇㄱㅎ" localSheetId="4" hidden="1">{#N/A,#N/A,FALSE,"단축1";#N/A,#N/A,FALSE,"단축2";#N/A,#N/A,FALSE,"단축3";#N/A,#N/A,FALSE,"장축";#N/A,#N/A,FALSE,"4WD"}</definedName>
    <definedName name="ㅁㅇㄱㅎ" localSheetId="6" hidden="1">{#N/A,#N/A,FALSE,"단축1";#N/A,#N/A,FALSE,"단축2";#N/A,#N/A,FALSE,"단축3";#N/A,#N/A,FALSE,"장축";#N/A,#N/A,FALSE,"4WD"}</definedName>
    <definedName name="ㅁㅇㄱㅎ" localSheetId="9" hidden="1">{#N/A,#N/A,FALSE,"단축1";#N/A,#N/A,FALSE,"단축2";#N/A,#N/A,FALSE,"단축3";#N/A,#N/A,FALSE,"장축";#N/A,#N/A,FALSE,"4WD"}</definedName>
    <definedName name="ㅁㅇㄱㅎ" localSheetId="5" hidden="1">{#N/A,#N/A,FALSE,"단축1";#N/A,#N/A,FALSE,"단축2";#N/A,#N/A,FALSE,"단축3";#N/A,#N/A,FALSE,"장축";#N/A,#N/A,FALSE,"4WD"}</definedName>
    <definedName name="ㅁㅇㄱㅎ" localSheetId="8" hidden="1">{#N/A,#N/A,FALSE,"단축1";#N/A,#N/A,FALSE,"단축2";#N/A,#N/A,FALSE,"단축3";#N/A,#N/A,FALSE,"장축";#N/A,#N/A,FALSE,"4WD"}</definedName>
    <definedName name="ㅁㅇㄱㅎ" localSheetId="3" hidden="1">{#N/A,#N/A,FALSE,"단축1";#N/A,#N/A,FALSE,"단축2";#N/A,#N/A,FALSE,"단축3";#N/A,#N/A,FALSE,"장축";#N/A,#N/A,FALSE,"4WD"}</definedName>
    <definedName name="ㅁㅇㄱㅎ" localSheetId="2" hidden="1">{#N/A,#N/A,FALSE,"단축1";#N/A,#N/A,FALSE,"단축2";#N/A,#N/A,FALSE,"단축3";#N/A,#N/A,FALSE,"장축";#N/A,#N/A,FALSE,"4WD"}</definedName>
    <definedName name="ㅁㅇㄱㅎ" localSheetId="1" hidden="1">{#N/A,#N/A,FALSE,"단축1";#N/A,#N/A,FALSE,"단축2";#N/A,#N/A,FALSE,"단축3";#N/A,#N/A,FALSE,"장축";#N/A,#N/A,FALSE,"4WD"}</definedName>
    <definedName name="ㅁㅇㄱㅎ" hidden="1">{#N/A,#N/A,FALSE,"단축1";#N/A,#N/A,FALSE,"단축2";#N/A,#N/A,FALSE,"단축3";#N/A,#N/A,FALSE,"장축";#N/A,#N/A,FALSE,"4WD"}</definedName>
    <definedName name="ㅁㅇㄹ" localSheetId="13" hidden="1">{#N/A,#N/A,FALSE,"단축1";#N/A,#N/A,FALSE,"단축2";#N/A,#N/A,FALSE,"단축3";#N/A,#N/A,FALSE,"장축";#N/A,#N/A,FALSE,"4WD"}</definedName>
    <definedName name="ㅁㅇㄹ" localSheetId="10" hidden="1">{#N/A,#N/A,FALSE,"단축1";#N/A,#N/A,FALSE,"단축2";#N/A,#N/A,FALSE,"단축3";#N/A,#N/A,FALSE,"장축";#N/A,#N/A,FALSE,"4WD"}</definedName>
    <definedName name="ㅁㅇㄹ" localSheetId="12" hidden="1">{#N/A,#N/A,FALSE,"단축1";#N/A,#N/A,FALSE,"단축2";#N/A,#N/A,FALSE,"단축3";#N/A,#N/A,FALSE,"장축";#N/A,#N/A,FALSE,"4WD"}</definedName>
    <definedName name="ㅁㅇㄹ" localSheetId="15" hidden="1">{#N/A,#N/A,FALSE,"단축1";#N/A,#N/A,FALSE,"단축2";#N/A,#N/A,FALSE,"단축3";#N/A,#N/A,FALSE,"장축";#N/A,#N/A,FALSE,"4WD"}</definedName>
    <definedName name="ㅁㅇㄹ" localSheetId="11" hidden="1">{#N/A,#N/A,FALSE,"단축1";#N/A,#N/A,FALSE,"단축2";#N/A,#N/A,FALSE,"단축3";#N/A,#N/A,FALSE,"장축";#N/A,#N/A,FALSE,"4WD"}</definedName>
    <definedName name="ㅁㅇㄹ" localSheetId="14" hidden="1">{#N/A,#N/A,FALSE,"단축1";#N/A,#N/A,FALSE,"단축2";#N/A,#N/A,FALSE,"단축3";#N/A,#N/A,FALSE,"장축";#N/A,#N/A,FALSE,"4WD"}</definedName>
    <definedName name="ㅁㅇㄹ" localSheetId="7" hidden="1">{#N/A,#N/A,FALSE,"단축1";#N/A,#N/A,FALSE,"단축2";#N/A,#N/A,FALSE,"단축3";#N/A,#N/A,FALSE,"장축";#N/A,#N/A,FALSE,"4WD"}</definedName>
    <definedName name="ㅁㅇㄹ" localSheetId="4" hidden="1">{#N/A,#N/A,FALSE,"단축1";#N/A,#N/A,FALSE,"단축2";#N/A,#N/A,FALSE,"단축3";#N/A,#N/A,FALSE,"장축";#N/A,#N/A,FALSE,"4WD"}</definedName>
    <definedName name="ㅁㅇㄹ" localSheetId="6" hidden="1">{#N/A,#N/A,FALSE,"단축1";#N/A,#N/A,FALSE,"단축2";#N/A,#N/A,FALSE,"단축3";#N/A,#N/A,FALSE,"장축";#N/A,#N/A,FALSE,"4WD"}</definedName>
    <definedName name="ㅁㅇㄹ" localSheetId="9" hidden="1">{#N/A,#N/A,FALSE,"단축1";#N/A,#N/A,FALSE,"단축2";#N/A,#N/A,FALSE,"단축3";#N/A,#N/A,FALSE,"장축";#N/A,#N/A,FALSE,"4WD"}</definedName>
    <definedName name="ㅁㅇㄹ" localSheetId="5" hidden="1">{#N/A,#N/A,FALSE,"단축1";#N/A,#N/A,FALSE,"단축2";#N/A,#N/A,FALSE,"단축3";#N/A,#N/A,FALSE,"장축";#N/A,#N/A,FALSE,"4WD"}</definedName>
    <definedName name="ㅁㅇㄹ" localSheetId="8" hidden="1">{#N/A,#N/A,FALSE,"단축1";#N/A,#N/A,FALSE,"단축2";#N/A,#N/A,FALSE,"단축3";#N/A,#N/A,FALSE,"장축";#N/A,#N/A,FALSE,"4WD"}</definedName>
    <definedName name="ㅁㅇㄹ" localSheetId="3" hidden="1">{#N/A,#N/A,FALSE,"단축1";#N/A,#N/A,FALSE,"단축2";#N/A,#N/A,FALSE,"단축3";#N/A,#N/A,FALSE,"장축";#N/A,#N/A,FALSE,"4WD"}</definedName>
    <definedName name="ㅁㅇㄹ" localSheetId="2" hidden="1">{#N/A,#N/A,FALSE,"단축1";#N/A,#N/A,FALSE,"단축2";#N/A,#N/A,FALSE,"단축3";#N/A,#N/A,FALSE,"장축";#N/A,#N/A,FALSE,"4WD"}</definedName>
    <definedName name="ㅁㅇㄹ" localSheetId="1" hidden="1">{#N/A,#N/A,FALSE,"단축1";#N/A,#N/A,FALSE,"단축2";#N/A,#N/A,FALSE,"단축3";#N/A,#N/A,FALSE,"장축";#N/A,#N/A,FALSE,"4WD"}</definedName>
    <definedName name="ㅁㅇㄹ" hidden="1">{#N/A,#N/A,FALSE,"단축1";#N/A,#N/A,FALSE,"단축2";#N/A,#N/A,FALSE,"단축3";#N/A,#N/A,FALSE,"장축";#N/A,#N/A,FALSE,"4WD"}</definedName>
    <definedName name="ㅁㅇㅁ">#N/A</definedName>
    <definedName name="ㅁㅇㅂㅈㄷㄹㅇ" localSheetId="13" hidden="1">{#N/A,#N/A,FALSE,"단축1";#N/A,#N/A,FALSE,"단축2";#N/A,#N/A,FALSE,"단축3";#N/A,#N/A,FALSE,"장축";#N/A,#N/A,FALSE,"4WD"}</definedName>
    <definedName name="ㅁㅇㅂㅈㄷㄹㅇ" localSheetId="10" hidden="1">{#N/A,#N/A,FALSE,"단축1";#N/A,#N/A,FALSE,"단축2";#N/A,#N/A,FALSE,"단축3";#N/A,#N/A,FALSE,"장축";#N/A,#N/A,FALSE,"4WD"}</definedName>
    <definedName name="ㅁㅇㅂㅈㄷㄹㅇ" localSheetId="12" hidden="1">{#N/A,#N/A,FALSE,"단축1";#N/A,#N/A,FALSE,"단축2";#N/A,#N/A,FALSE,"단축3";#N/A,#N/A,FALSE,"장축";#N/A,#N/A,FALSE,"4WD"}</definedName>
    <definedName name="ㅁㅇㅂㅈㄷㄹㅇ" localSheetId="15" hidden="1">{#N/A,#N/A,FALSE,"단축1";#N/A,#N/A,FALSE,"단축2";#N/A,#N/A,FALSE,"단축3";#N/A,#N/A,FALSE,"장축";#N/A,#N/A,FALSE,"4WD"}</definedName>
    <definedName name="ㅁㅇㅂㅈㄷㄹㅇ" localSheetId="11" hidden="1">{#N/A,#N/A,FALSE,"단축1";#N/A,#N/A,FALSE,"단축2";#N/A,#N/A,FALSE,"단축3";#N/A,#N/A,FALSE,"장축";#N/A,#N/A,FALSE,"4WD"}</definedName>
    <definedName name="ㅁㅇㅂㅈㄷㄹㅇ" localSheetId="14" hidden="1">{#N/A,#N/A,FALSE,"단축1";#N/A,#N/A,FALSE,"단축2";#N/A,#N/A,FALSE,"단축3";#N/A,#N/A,FALSE,"장축";#N/A,#N/A,FALSE,"4WD"}</definedName>
    <definedName name="ㅁㅇㅂㅈㄷㄹㅇ" localSheetId="7" hidden="1">{#N/A,#N/A,FALSE,"단축1";#N/A,#N/A,FALSE,"단축2";#N/A,#N/A,FALSE,"단축3";#N/A,#N/A,FALSE,"장축";#N/A,#N/A,FALSE,"4WD"}</definedName>
    <definedName name="ㅁㅇㅂㅈㄷㄹㅇ" localSheetId="4" hidden="1">{#N/A,#N/A,FALSE,"단축1";#N/A,#N/A,FALSE,"단축2";#N/A,#N/A,FALSE,"단축3";#N/A,#N/A,FALSE,"장축";#N/A,#N/A,FALSE,"4WD"}</definedName>
    <definedName name="ㅁㅇㅂㅈㄷㄹㅇ" localSheetId="6" hidden="1">{#N/A,#N/A,FALSE,"단축1";#N/A,#N/A,FALSE,"단축2";#N/A,#N/A,FALSE,"단축3";#N/A,#N/A,FALSE,"장축";#N/A,#N/A,FALSE,"4WD"}</definedName>
    <definedName name="ㅁㅇㅂㅈㄷㄹㅇ" localSheetId="9" hidden="1">{#N/A,#N/A,FALSE,"단축1";#N/A,#N/A,FALSE,"단축2";#N/A,#N/A,FALSE,"단축3";#N/A,#N/A,FALSE,"장축";#N/A,#N/A,FALSE,"4WD"}</definedName>
    <definedName name="ㅁㅇㅂㅈㄷㄹㅇ" localSheetId="5" hidden="1">{#N/A,#N/A,FALSE,"단축1";#N/A,#N/A,FALSE,"단축2";#N/A,#N/A,FALSE,"단축3";#N/A,#N/A,FALSE,"장축";#N/A,#N/A,FALSE,"4WD"}</definedName>
    <definedName name="ㅁㅇㅂㅈㄷㄹㅇ" localSheetId="8" hidden="1">{#N/A,#N/A,FALSE,"단축1";#N/A,#N/A,FALSE,"단축2";#N/A,#N/A,FALSE,"단축3";#N/A,#N/A,FALSE,"장축";#N/A,#N/A,FALSE,"4WD"}</definedName>
    <definedName name="ㅁㅇㅂㅈㄷㄹㅇ" localSheetId="3" hidden="1">{#N/A,#N/A,FALSE,"단축1";#N/A,#N/A,FALSE,"단축2";#N/A,#N/A,FALSE,"단축3";#N/A,#N/A,FALSE,"장축";#N/A,#N/A,FALSE,"4WD"}</definedName>
    <definedName name="ㅁㅇㅂㅈㄷㄹㅇ" localSheetId="2" hidden="1">{#N/A,#N/A,FALSE,"단축1";#N/A,#N/A,FALSE,"단축2";#N/A,#N/A,FALSE,"단축3";#N/A,#N/A,FALSE,"장축";#N/A,#N/A,FALSE,"4WD"}</definedName>
    <definedName name="ㅁㅇㅂㅈㄷㄹㅇ" localSheetId="1" hidden="1">{#N/A,#N/A,FALSE,"단축1";#N/A,#N/A,FALSE,"단축2";#N/A,#N/A,FALSE,"단축3";#N/A,#N/A,FALSE,"장축";#N/A,#N/A,FALSE,"4WD"}</definedName>
    <definedName name="ㅁㅇㅂㅈㄷㄹㅇ" hidden="1">{#N/A,#N/A,FALSE,"단축1";#N/A,#N/A,FALSE,"단축2";#N/A,#N/A,FALSE,"단축3";#N/A,#N/A,FALSE,"장축";#N/A,#N/A,FALSE,"4WD"}</definedName>
    <definedName name="ㅁㅇㅊㅁㄴㅇㄹ" localSheetId="13" hidden="1">{#N/A,#N/A,FALSE,"단축1";#N/A,#N/A,FALSE,"단축2";#N/A,#N/A,FALSE,"단축3";#N/A,#N/A,FALSE,"장축";#N/A,#N/A,FALSE,"4WD"}</definedName>
    <definedName name="ㅁㅇㅊㅁㄴㅇㄹ" localSheetId="10" hidden="1">{#N/A,#N/A,FALSE,"단축1";#N/A,#N/A,FALSE,"단축2";#N/A,#N/A,FALSE,"단축3";#N/A,#N/A,FALSE,"장축";#N/A,#N/A,FALSE,"4WD"}</definedName>
    <definedName name="ㅁㅇㅊㅁㄴㅇㄹ" localSheetId="12" hidden="1">{#N/A,#N/A,FALSE,"단축1";#N/A,#N/A,FALSE,"단축2";#N/A,#N/A,FALSE,"단축3";#N/A,#N/A,FALSE,"장축";#N/A,#N/A,FALSE,"4WD"}</definedName>
    <definedName name="ㅁㅇㅊㅁㄴㅇㄹ" localSheetId="15" hidden="1">{#N/A,#N/A,FALSE,"단축1";#N/A,#N/A,FALSE,"단축2";#N/A,#N/A,FALSE,"단축3";#N/A,#N/A,FALSE,"장축";#N/A,#N/A,FALSE,"4WD"}</definedName>
    <definedName name="ㅁㅇㅊㅁㄴㅇㄹ" localSheetId="11" hidden="1">{#N/A,#N/A,FALSE,"단축1";#N/A,#N/A,FALSE,"단축2";#N/A,#N/A,FALSE,"단축3";#N/A,#N/A,FALSE,"장축";#N/A,#N/A,FALSE,"4WD"}</definedName>
    <definedName name="ㅁㅇㅊㅁㄴㅇㄹ" localSheetId="14" hidden="1">{#N/A,#N/A,FALSE,"단축1";#N/A,#N/A,FALSE,"단축2";#N/A,#N/A,FALSE,"단축3";#N/A,#N/A,FALSE,"장축";#N/A,#N/A,FALSE,"4WD"}</definedName>
    <definedName name="ㅁㅇㅊㅁㄴㅇㄹ" localSheetId="7" hidden="1">{#N/A,#N/A,FALSE,"단축1";#N/A,#N/A,FALSE,"단축2";#N/A,#N/A,FALSE,"단축3";#N/A,#N/A,FALSE,"장축";#N/A,#N/A,FALSE,"4WD"}</definedName>
    <definedName name="ㅁㅇㅊㅁㄴㅇㄹ" localSheetId="4" hidden="1">{#N/A,#N/A,FALSE,"단축1";#N/A,#N/A,FALSE,"단축2";#N/A,#N/A,FALSE,"단축3";#N/A,#N/A,FALSE,"장축";#N/A,#N/A,FALSE,"4WD"}</definedName>
    <definedName name="ㅁㅇㅊㅁㄴㅇㄹ" localSheetId="6" hidden="1">{#N/A,#N/A,FALSE,"단축1";#N/A,#N/A,FALSE,"단축2";#N/A,#N/A,FALSE,"단축3";#N/A,#N/A,FALSE,"장축";#N/A,#N/A,FALSE,"4WD"}</definedName>
    <definedName name="ㅁㅇㅊㅁㄴㅇㄹ" localSheetId="9" hidden="1">{#N/A,#N/A,FALSE,"단축1";#N/A,#N/A,FALSE,"단축2";#N/A,#N/A,FALSE,"단축3";#N/A,#N/A,FALSE,"장축";#N/A,#N/A,FALSE,"4WD"}</definedName>
    <definedName name="ㅁㅇㅊㅁㄴㅇㄹ" localSheetId="5" hidden="1">{#N/A,#N/A,FALSE,"단축1";#N/A,#N/A,FALSE,"단축2";#N/A,#N/A,FALSE,"단축3";#N/A,#N/A,FALSE,"장축";#N/A,#N/A,FALSE,"4WD"}</definedName>
    <definedName name="ㅁㅇㅊㅁㄴㅇㄹ" localSheetId="8" hidden="1">{#N/A,#N/A,FALSE,"단축1";#N/A,#N/A,FALSE,"단축2";#N/A,#N/A,FALSE,"단축3";#N/A,#N/A,FALSE,"장축";#N/A,#N/A,FALSE,"4WD"}</definedName>
    <definedName name="ㅁㅇㅊㅁㄴㅇㄹ" localSheetId="3" hidden="1">{#N/A,#N/A,FALSE,"단축1";#N/A,#N/A,FALSE,"단축2";#N/A,#N/A,FALSE,"단축3";#N/A,#N/A,FALSE,"장축";#N/A,#N/A,FALSE,"4WD"}</definedName>
    <definedName name="ㅁㅇㅊㅁㄴㅇㄹ" localSheetId="2" hidden="1">{#N/A,#N/A,FALSE,"단축1";#N/A,#N/A,FALSE,"단축2";#N/A,#N/A,FALSE,"단축3";#N/A,#N/A,FALSE,"장축";#N/A,#N/A,FALSE,"4WD"}</definedName>
    <definedName name="ㅁㅇㅊㅁㄴㅇㄹ" localSheetId="1" hidden="1">{#N/A,#N/A,FALSE,"단축1";#N/A,#N/A,FALSE,"단축2";#N/A,#N/A,FALSE,"단축3";#N/A,#N/A,FALSE,"장축";#N/A,#N/A,FALSE,"4WD"}</definedName>
    <definedName name="ㅁㅇㅊㅁㄴㅇㄹ" hidden="1">{#N/A,#N/A,FALSE,"단축1";#N/A,#N/A,FALSE,"단축2";#N/A,#N/A,FALSE,"단축3";#N/A,#N/A,FALSE,"장축";#N/A,#N/A,FALSE,"4WD"}</definedName>
    <definedName name="ㅁㅈㅂㅈㅂ" hidden="1">#REF!</definedName>
    <definedName name="마">#REF!</definedName>
    <definedName name="마감" localSheetId="13" hidden="1">{#N/A,#N/A,TRUE,"Y생산";#N/A,#N/A,TRUE,"Y판매";#N/A,#N/A,TRUE,"Y총물량";#N/A,#N/A,TRUE,"Y능력";#N/A,#N/A,TRUE,"YKD"}</definedName>
    <definedName name="마감" localSheetId="10" hidden="1">{#N/A,#N/A,TRUE,"Y생산";#N/A,#N/A,TRUE,"Y판매";#N/A,#N/A,TRUE,"Y총물량";#N/A,#N/A,TRUE,"Y능력";#N/A,#N/A,TRUE,"YKD"}</definedName>
    <definedName name="마감" localSheetId="12" hidden="1">{#N/A,#N/A,TRUE,"Y생산";#N/A,#N/A,TRUE,"Y판매";#N/A,#N/A,TRUE,"Y총물량";#N/A,#N/A,TRUE,"Y능력";#N/A,#N/A,TRUE,"YKD"}</definedName>
    <definedName name="마감" localSheetId="15" hidden="1">{#N/A,#N/A,TRUE,"Y생산";#N/A,#N/A,TRUE,"Y판매";#N/A,#N/A,TRUE,"Y총물량";#N/A,#N/A,TRUE,"Y능력";#N/A,#N/A,TRUE,"YKD"}</definedName>
    <definedName name="마감" localSheetId="11" hidden="1">{#N/A,#N/A,TRUE,"Y생산";#N/A,#N/A,TRUE,"Y판매";#N/A,#N/A,TRUE,"Y총물량";#N/A,#N/A,TRUE,"Y능력";#N/A,#N/A,TRUE,"YKD"}</definedName>
    <definedName name="마감" localSheetId="14" hidden="1">{#N/A,#N/A,TRUE,"Y생산";#N/A,#N/A,TRUE,"Y판매";#N/A,#N/A,TRUE,"Y총물량";#N/A,#N/A,TRUE,"Y능력";#N/A,#N/A,TRUE,"YKD"}</definedName>
    <definedName name="마감" localSheetId="7" hidden="1">{#N/A,#N/A,TRUE,"Y생산";#N/A,#N/A,TRUE,"Y판매";#N/A,#N/A,TRUE,"Y총물량";#N/A,#N/A,TRUE,"Y능력";#N/A,#N/A,TRUE,"YKD"}</definedName>
    <definedName name="마감" localSheetId="4" hidden="1">{#N/A,#N/A,TRUE,"Y생산";#N/A,#N/A,TRUE,"Y판매";#N/A,#N/A,TRUE,"Y총물량";#N/A,#N/A,TRUE,"Y능력";#N/A,#N/A,TRUE,"YKD"}</definedName>
    <definedName name="마감" localSheetId="6" hidden="1">{#N/A,#N/A,TRUE,"Y생산";#N/A,#N/A,TRUE,"Y판매";#N/A,#N/A,TRUE,"Y총물량";#N/A,#N/A,TRUE,"Y능력";#N/A,#N/A,TRUE,"YKD"}</definedName>
    <definedName name="마감" localSheetId="9" hidden="1">{#N/A,#N/A,TRUE,"Y생산";#N/A,#N/A,TRUE,"Y판매";#N/A,#N/A,TRUE,"Y총물량";#N/A,#N/A,TRUE,"Y능력";#N/A,#N/A,TRUE,"YKD"}</definedName>
    <definedName name="마감" localSheetId="5" hidden="1">{#N/A,#N/A,TRUE,"Y생산";#N/A,#N/A,TRUE,"Y판매";#N/A,#N/A,TRUE,"Y총물량";#N/A,#N/A,TRUE,"Y능력";#N/A,#N/A,TRUE,"YKD"}</definedName>
    <definedName name="마감" localSheetId="8" hidden="1">{#N/A,#N/A,TRUE,"Y생산";#N/A,#N/A,TRUE,"Y판매";#N/A,#N/A,TRUE,"Y총물량";#N/A,#N/A,TRUE,"Y능력";#N/A,#N/A,TRUE,"YKD"}</definedName>
    <definedName name="마감" localSheetId="3"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마스타">#N/A</definedName>
    <definedName name="마스타01">#N/A</definedName>
    <definedName name="마스타02">#N/A</definedName>
    <definedName name="마스타03" localSheetId="13">#REF!</definedName>
    <definedName name="마스타03" localSheetId="10">#REF!</definedName>
    <definedName name="마스타03" localSheetId="12">#REF!</definedName>
    <definedName name="마스타03" localSheetId="15">#REF!</definedName>
    <definedName name="마스타03" localSheetId="11">#REF!</definedName>
    <definedName name="마스타03" localSheetId="14">#REF!</definedName>
    <definedName name="마스타03" localSheetId="7">#REF!</definedName>
    <definedName name="마스타03" localSheetId="4">#REF!</definedName>
    <definedName name="마스타03" localSheetId="6">#REF!</definedName>
    <definedName name="마스타03" localSheetId="9">#REF!</definedName>
    <definedName name="마스타03" localSheetId="5">#REF!</definedName>
    <definedName name="마스타03" localSheetId="8">#REF!</definedName>
    <definedName name="마스타03" localSheetId="3">#REF!</definedName>
    <definedName name="마스타03" localSheetId="2">#REF!</definedName>
    <definedName name="마스타03">#REF!</definedName>
    <definedName name="마스타04" localSheetId="13">#REF!</definedName>
    <definedName name="마스타04" localSheetId="10">#REF!</definedName>
    <definedName name="마스타04" localSheetId="12">#REF!</definedName>
    <definedName name="마스타04" localSheetId="15">#REF!</definedName>
    <definedName name="마스타04" localSheetId="11">#REF!</definedName>
    <definedName name="마스타04" localSheetId="14">#REF!</definedName>
    <definedName name="마스타04" localSheetId="7">#REF!</definedName>
    <definedName name="마스타04" localSheetId="4">#REF!</definedName>
    <definedName name="마스타04" localSheetId="6">#REF!</definedName>
    <definedName name="마스타04" localSheetId="9">#REF!</definedName>
    <definedName name="마스타04" localSheetId="5">#REF!</definedName>
    <definedName name="마스타04" localSheetId="8">#REF!</definedName>
    <definedName name="마스타04" localSheetId="3">#REF!</definedName>
    <definedName name="마스타04" localSheetId="2">#REF!</definedName>
    <definedName name="마스타04">#REF!</definedName>
    <definedName name="마스타05" localSheetId="13">#REF!</definedName>
    <definedName name="마스타05" localSheetId="10">#REF!</definedName>
    <definedName name="마스타05" localSheetId="12">#REF!</definedName>
    <definedName name="마스타05" localSheetId="15">#REF!</definedName>
    <definedName name="마스타05" localSheetId="11">#REF!</definedName>
    <definedName name="마스타05" localSheetId="14">#REF!</definedName>
    <definedName name="마스타05" localSheetId="7">#REF!</definedName>
    <definedName name="마스타05" localSheetId="4">#REF!</definedName>
    <definedName name="마스타05" localSheetId="6">#REF!</definedName>
    <definedName name="마스타05" localSheetId="9">#REF!</definedName>
    <definedName name="마스타05" localSheetId="5">#REF!</definedName>
    <definedName name="마스타05" localSheetId="8">#REF!</definedName>
    <definedName name="마스타05" localSheetId="3">#REF!</definedName>
    <definedName name="마스타05" localSheetId="2">#REF!</definedName>
    <definedName name="마스타05">#REF!</definedName>
    <definedName name="만">#N/A</definedName>
    <definedName name="만도기계" localSheetId="13">#REF!</definedName>
    <definedName name="만도기계" localSheetId="10">#REF!</definedName>
    <definedName name="만도기계" localSheetId="12">#REF!</definedName>
    <definedName name="만도기계" localSheetId="15">#REF!</definedName>
    <definedName name="만도기계" localSheetId="11">#REF!</definedName>
    <definedName name="만도기계" localSheetId="14">#REF!</definedName>
    <definedName name="만도기계" localSheetId="7">#REF!</definedName>
    <definedName name="만도기계" localSheetId="4">#REF!</definedName>
    <definedName name="만도기계" localSheetId="6">#REF!</definedName>
    <definedName name="만도기계" localSheetId="9">#REF!</definedName>
    <definedName name="만도기계" localSheetId="5">#REF!</definedName>
    <definedName name="만도기계" localSheetId="8">#REF!</definedName>
    <definedName name="만도기계" localSheetId="3">#REF!</definedName>
    <definedName name="만도기계" localSheetId="2">#REF!</definedName>
    <definedName name="만도기계">#REF!</definedName>
    <definedName name="만두">#N/A</definedName>
    <definedName name="매가추정" localSheetId="13" hidden="1">{#N/A,#N/A,FALSE,"단축1";#N/A,#N/A,FALSE,"단축2";#N/A,#N/A,FALSE,"단축3";#N/A,#N/A,FALSE,"장축";#N/A,#N/A,FALSE,"4WD"}</definedName>
    <definedName name="매가추정" localSheetId="10" hidden="1">{#N/A,#N/A,FALSE,"단축1";#N/A,#N/A,FALSE,"단축2";#N/A,#N/A,FALSE,"단축3";#N/A,#N/A,FALSE,"장축";#N/A,#N/A,FALSE,"4WD"}</definedName>
    <definedName name="매가추정" localSheetId="12" hidden="1">{#N/A,#N/A,FALSE,"단축1";#N/A,#N/A,FALSE,"단축2";#N/A,#N/A,FALSE,"단축3";#N/A,#N/A,FALSE,"장축";#N/A,#N/A,FALSE,"4WD"}</definedName>
    <definedName name="매가추정" localSheetId="15" hidden="1">{#N/A,#N/A,FALSE,"단축1";#N/A,#N/A,FALSE,"단축2";#N/A,#N/A,FALSE,"단축3";#N/A,#N/A,FALSE,"장축";#N/A,#N/A,FALSE,"4WD"}</definedName>
    <definedName name="매가추정" localSheetId="11" hidden="1">{#N/A,#N/A,FALSE,"단축1";#N/A,#N/A,FALSE,"단축2";#N/A,#N/A,FALSE,"단축3";#N/A,#N/A,FALSE,"장축";#N/A,#N/A,FALSE,"4WD"}</definedName>
    <definedName name="매가추정" localSheetId="14" hidden="1">{#N/A,#N/A,FALSE,"단축1";#N/A,#N/A,FALSE,"단축2";#N/A,#N/A,FALSE,"단축3";#N/A,#N/A,FALSE,"장축";#N/A,#N/A,FALSE,"4WD"}</definedName>
    <definedName name="매가추정" localSheetId="7" hidden="1">{#N/A,#N/A,FALSE,"단축1";#N/A,#N/A,FALSE,"단축2";#N/A,#N/A,FALSE,"단축3";#N/A,#N/A,FALSE,"장축";#N/A,#N/A,FALSE,"4WD"}</definedName>
    <definedName name="매가추정" localSheetId="4" hidden="1">{#N/A,#N/A,FALSE,"단축1";#N/A,#N/A,FALSE,"단축2";#N/A,#N/A,FALSE,"단축3";#N/A,#N/A,FALSE,"장축";#N/A,#N/A,FALSE,"4WD"}</definedName>
    <definedName name="매가추정" localSheetId="6" hidden="1">{#N/A,#N/A,FALSE,"단축1";#N/A,#N/A,FALSE,"단축2";#N/A,#N/A,FALSE,"단축3";#N/A,#N/A,FALSE,"장축";#N/A,#N/A,FALSE,"4WD"}</definedName>
    <definedName name="매가추정" localSheetId="9" hidden="1">{#N/A,#N/A,FALSE,"단축1";#N/A,#N/A,FALSE,"단축2";#N/A,#N/A,FALSE,"단축3";#N/A,#N/A,FALSE,"장축";#N/A,#N/A,FALSE,"4WD"}</definedName>
    <definedName name="매가추정" localSheetId="5" hidden="1">{#N/A,#N/A,FALSE,"단축1";#N/A,#N/A,FALSE,"단축2";#N/A,#N/A,FALSE,"단축3";#N/A,#N/A,FALSE,"장축";#N/A,#N/A,FALSE,"4WD"}</definedName>
    <definedName name="매가추정" localSheetId="8" hidden="1">{#N/A,#N/A,FALSE,"단축1";#N/A,#N/A,FALSE,"단축2";#N/A,#N/A,FALSE,"단축3";#N/A,#N/A,FALSE,"장축";#N/A,#N/A,FALSE,"4WD"}</definedName>
    <definedName name="매가추정" localSheetId="3" hidden="1">{#N/A,#N/A,FALSE,"단축1";#N/A,#N/A,FALSE,"단축2";#N/A,#N/A,FALSE,"단축3";#N/A,#N/A,FALSE,"장축";#N/A,#N/A,FALSE,"4WD"}</definedName>
    <definedName name="매가추정" localSheetId="2" hidden="1">{#N/A,#N/A,FALSE,"단축1";#N/A,#N/A,FALSE,"단축2";#N/A,#N/A,FALSE,"단축3";#N/A,#N/A,FALSE,"장축";#N/A,#N/A,FALSE,"4WD"}</definedName>
    <definedName name="매가추정" localSheetId="1" hidden="1">{#N/A,#N/A,FALSE,"단축1";#N/A,#N/A,FALSE,"단축2";#N/A,#N/A,FALSE,"단축3";#N/A,#N/A,FALSE,"장축";#N/A,#N/A,FALSE,"4WD"}</definedName>
    <definedName name="매가추정" hidden="1">{#N/A,#N/A,FALSE,"단축1";#N/A,#N/A,FALSE,"단축2";#N/A,#N/A,FALSE,"단축3";#N/A,#N/A,FALSE,"장축";#N/A,#N/A,FALSE,"4WD"}</definedName>
    <definedName name="매입97" localSheetId="13">#REF!</definedName>
    <definedName name="매입97" localSheetId="10">#REF!</definedName>
    <definedName name="매입97" localSheetId="12">#REF!</definedName>
    <definedName name="매입97" localSheetId="15">#REF!</definedName>
    <definedName name="매입97" localSheetId="11">#REF!</definedName>
    <definedName name="매입97" localSheetId="14">#REF!</definedName>
    <definedName name="매입97" localSheetId="7">#REF!</definedName>
    <definedName name="매입97" localSheetId="4">#REF!</definedName>
    <definedName name="매입97" localSheetId="6">#REF!</definedName>
    <definedName name="매입97" localSheetId="9">#REF!</definedName>
    <definedName name="매입97" localSheetId="5">#REF!</definedName>
    <definedName name="매입97" localSheetId="8">#REF!</definedName>
    <definedName name="매입97" localSheetId="3">#REF!</definedName>
    <definedName name="매입97" localSheetId="2">#REF!</definedName>
    <definedName name="매입97">#REF!</definedName>
    <definedName name="매출" localSheetId="13">#REF!</definedName>
    <definedName name="매출" localSheetId="10">#REF!</definedName>
    <definedName name="매출" localSheetId="12">#REF!</definedName>
    <definedName name="매출" localSheetId="15">#REF!</definedName>
    <definedName name="매출" localSheetId="11">#REF!</definedName>
    <definedName name="매출" localSheetId="14">#REF!</definedName>
    <definedName name="매출" localSheetId="7">#REF!</definedName>
    <definedName name="매출" localSheetId="4">#REF!</definedName>
    <definedName name="매출" localSheetId="6">#REF!</definedName>
    <definedName name="매출" localSheetId="9">#REF!</definedName>
    <definedName name="매출" localSheetId="5">#REF!</definedName>
    <definedName name="매출" localSheetId="8">#REF!</definedName>
    <definedName name="매출" localSheetId="3">#REF!</definedName>
    <definedName name="매출" localSheetId="2">#REF!</definedName>
    <definedName name="매출">#REF!</definedName>
    <definedName name="매출1">#N/A</definedName>
    <definedName name="매출이익" localSheetId="13">#REF!</definedName>
    <definedName name="매출이익" localSheetId="10">#REF!</definedName>
    <definedName name="매출이익" localSheetId="12">#REF!</definedName>
    <definedName name="매출이익" localSheetId="15">#REF!</definedName>
    <definedName name="매출이익" localSheetId="11">#REF!</definedName>
    <definedName name="매출이익" localSheetId="14">#REF!</definedName>
    <definedName name="매출이익" localSheetId="7">#REF!</definedName>
    <definedName name="매출이익" localSheetId="4">#REF!</definedName>
    <definedName name="매출이익" localSheetId="6">#REF!</definedName>
    <definedName name="매출이익" localSheetId="9">#REF!</definedName>
    <definedName name="매출이익" localSheetId="5">#REF!</definedName>
    <definedName name="매출이익" localSheetId="8">#REF!</definedName>
    <definedName name="매출이익" localSheetId="3">#REF!</definedName>
    <definedName name="매출이익" localSheetId="2">#REF!</definedName>
    <definedName name="매출이익">#REF!</definedName>
    <definedName name="매크로10" localSheetId="13">#REF!</definedName>
    <definedName name="매크로10" localSheetId="10">#REF!</definedName>
    <definedName name="매크로10" localSheetId="12">#REF!</definedName>
    <definedName name="매크로10" localSheetId="15">#REF!</definedName>
    <definedName name="매크로10" localSheetId="11">#REF!</definedName>
    <definedName name="매크로10" localSheetId="14">#REF!</definedName>
    <definedName name="매크로10" localSheetId="7">#REF!</definedName>
    <definedName name="매크로10" localSheetId="4">#REF!</definedName>
    <definedName name="매크로10" localSheetId="6">#REF!</definedName>
    <definedName name="매크로10" localSheetId="9">#REF!</definedName>
    <definedName name="매크로10" localSheetId="5">#REF!</definedName>
    <definedName name="매크로10" localSheetId="8">#REF!</definedName>
    <definedName name="매크로10" localSheetId="3">#REF!</definedName>
    <definedName name="매크로10" localSheetId="2">#REF!</definedName>
    <definedName name="매크로10">#REF!</definedName>
    <definedName name="매크로11">#REF!</definedName>
    <definedName name="매크로12">#REF!</definedName>
    <definedName name="매크로123">#N/A</definedName>
    <definedName name="매크로1245">#N/A</definedName>
    <definedName name="매크로13">#REF!</definedName>
    <definedName name="매크로14">#N/A</definedName>
    <definedName name="매크로15">#N/A</definedName>
    <definedName name="매크로16">#N/A</definedName>
    <definedName name="매크로17">#N/A</definedName>
    <definedName name="매크로6">#N/A</definedName>
    <definedName name="매크로7">#N/A</definedName>
    <definedName name="매크로8">#REF!</definedName>
    <definedName name="매크로9">#REF!</definedName>
    <definedName name="맨니">#N/A</definedName>
    <definedName name="맨아워">#N/A</definedName>
    <definedName name="머머">#N/A</definedName>
    <definedName name="멍멍">#N/A</definedName>
    <definedName name="모">#N/A</definedName>
    <definedName name="모집안내인사말">#N/A</definedName>
    <definedName name="목록">#N/A</definedName>
    <definedName name="목차" localSheetId="13" hidden="1">{#N/A,#N/A,FALSE,"단축1";#N/A,#N/A,FALSE,"단축2";#N/A,#N/A,FALSE,"단축3";#N/A,#N/A,FALSE,"장축";#N/A,#N/A,FALSE,"4WD"}</definedName>
    <definedName name="목차" localSheetId="10" hidden="1">{#N/A,#N/A,FALSE,"단축1";#N/A,#N/A,FALSE,"단축2";#N/A,#N/A,FALSE,"단축3";#N/A,#N/A,FALSE,"장축";#N/A,#N/A,FALSE,"4WD"}</definedName>
    <definedName name="목차" localSheetId="12" hidden="1">{#N/A,#N/A,FALSE,"단축1";#N/A,#N/A,FALSE,"단축2";#N/A,#N/A,FALSE,"단축3";#N/A,#N/A,FALSE,"장축";#N/A,#N/A,FALSE,"4WD"}</definedName>
    <definedName name="목차" localSheetId="15" hidden="1">{#N/A,#N/A,FALSE,"단축1";#N/A,#N/A,FALSE,"단축2";#N/A,#N/A,FALSE,"단축3";#N/A,#N/A,FALSE,"장축";#N/A,#N/A,FALSE,"4WD"}</definedName>
    <definedName name="목차" localSheetId="11" hidden="1">{#N/A,#N/A,FALSE,"단축1";#N/A,#N/A,FALSE,"단축2";#N/A,#N/A,FALSE,"단축3";#N/A,#N/A,FALSE,"장축";#N/A,#N/A,FALSE,"4WD"}</definedName>
    <definedName name="목차" localSheetId="14" hidden="1">{#N/A,#N/A,FALSE,"단축1";#N/A,#N/A,FALSE,"단축2";#N/A,#N/A,FALSE,"단축3";#N/A,#N/A,FALSE,"장축";#N/A,#N/A,FALSE,"4WD"}</definedName>
    <definedName name="목차" localSheetId="7" hidden="1">{#N/A,#N/A,FALSE,"단축1";#N/A,#N/A,FALSE,"단축2";#N/A,#N/A,FALSE,"단축3";#N/A,#N/A,FALSE,"장축";#N/A,#N/A,FALSE,"4WD"}</definedName>
    <definedName name="목차" localSheetId="4" hidden="1">{#N/A,#N/A,FALSE,"단축1";#N/A,#N/A,FALSE,"단축2";#N/A,#N/A,FALSE,"단축3";#N/A,#N/A,FALSE,"장축";#N/A,#N/A,FALSE,"4WD"}</definedName>
    <definedName name="목차" localSheetId="6" hidden="1">{#N/A,#N/A,FALSE,"단축1";#N/A,#N/A,FALSE,"단축2";#N/A,#N/A,FALSE,"단축3";#N/A,#N/A,FALSE,"장축";#N/A,#N/A,FALSE,"4WD"}</definedName>
    <definedName name="목차" localSheetId="9" hidden="1">{#N/A,#N/A,FALSE,"단축1";#N/A,#N/A,FALSE,"단축2";#N/A,#N/A,FALSE,"단축3";#N/A,#N/A,FALSE,"장축";#N/A,#N/A,FALSE,"4WD"}</definedName>
    <definedName name="목차" localSheetId="5" hidden="1">{#N/A,#N/A,FALSE,"단축1";#N/A,#N/A,FALSE,"단축2";#N/A,#N/A,FALSE,"단축3";#N/A,#N/A,FALSE,"장축";#N/A,#N/A,FALSE,"4WD"}</definedName>
    <definedName name="목차" localSheetId="8" hidden="1">{#N/A,#N/A,FALSE,"단축1";#N/A,#N/A,FALSE,"단축2";#N/A,#N/A,FALSE,"단축3";#N/A,#N/A,FALSE,"장축";#N/A,#N/A,FALSE,"4WD"}</definedName>
    <definedName name="목차" localSheetId="3" hidden="1">{#N/A,#N/A,FALSE,"단축1";#N/A,#N/A,FALSE,"단축2";#N/A,#N/A,FALSE,"단축3";#N/A,#N/A,FALSE,"장축";#N/A,#N/A,FALSE,"4WD"}</definedName>
    <definedName name="목차" localSheetId="2" hidden="1">{#N/A,#N/A,FALSE,"단축1";#N/A,#N/A,FALSE,"단축2";#N/A,#N/A,FALSE,"단축3";#N/A,#N/A,FALSE,"장축";#N/A,#N/A,FALSE,"4WD"}</definedName>
    <definedName name="목차" localSheetId="1" hidden="1">{#N/A,#N/A,FALSE,"단축1";#N/A,#N/A,FALSE,"단축2";#N/A,#N/A,FALSE,"단축3";#N/A,#N/A,FALSE,"장축";#N/A,#N/A,FALSE,"4WD"}</definedName>
    <definedName name="목차" hidden="1">{#N/A,#N/A,FALSE,"단축1";#N/A,#N/A,FALSE,"단축2";#N/A,#N/A,FALSE,"단축3";#N/A,#N/A,FALSE,"장축";#N/A,#N/A,FALSE,"4WD"}</definedName>
    <definedName name="목차2"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1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1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#N/A</definedName>
    <definedName name="목표변동2" localSheetId="13">#REF!</definedName>
    <definedName name="목표변동2" localSheetId="10">#REF!</definedName>
    <definedName name="목표변동2" localSheetId="12">#REF!</definedName>
    <definedName name="목표변동2" localSheetId="15">#REF!</definedName>
    <definedName name="목표변동2" localSheetId="11">#REF!</definedName>
    <definedName name="목표변동2" localSheetId="14">#REF!</definedName>
    <definedName name="목표변동2" localSheetId="7">#REF!</definedName>
    <definedName name="목표변동2" localSheetId="4">#REF!</definedName>
    <definedName name="목표변동2" localSheetId="6">#REF!</definedName>
    <definedName name="목표변동2" localSheetId="9">#REF!</definedName>
    <definedName name="목표변동2" localSheetId="5">#REF!</definedName>
    <definedName name="목표변동2" localSheetId="8">#REF!</definedName>
    <definedName name="목표변동2">#REF!</definedName>
    <definedName name="몰드네">#N/A</definedName>
    <definedName name="몰드맨">#N/A</definedName>
    <definedName name="몰드예">#N/A</definedName>
    <definedName name="몰드청">#N/A</definedName>
    <definedName name="무빙">#N/A</definedName>
    <definedName name="무빙.문">#N/A</definedName>
    <definedName name="무빙1" localSheetId="13">#REF!</definedName>
    <definedName name="무빙1" localSheetId="10">#REF!</definedName>
    <definedName name="무빙1" localSheetId="12">#REF!</definedName>
    <definedName name="무빙1" localSheetId="15">#REF!</definedName>
    <definedName name="무빙1" localSheetId="11">#REF!</definedName>
    <definedName name="무빙1" localSheetId="14">#REF!</definedName>
    <definedName name="무빙1" localSheetId="7">#REF!</definedName>
    <definedName name="무빙1" localSheetId="4">#REF!</definedName>
    <definedName name="무빙1" localSheetId="6">#REF!</definedName>
    <definedName name="무빙1" localSheetId="9">#REF!</definedName>
    <definedName name="무빙1" localSheetId="5">#REF!</definedName>
    <definedName name="무빙1" localSheetId="8">#REF!</definedName>
    <definedName name="무빙1" localSheetId="3">#REF!</definedName>
    <definedName name="무빙1" localSheetId="2">#REF!</definedName>
    <definedName name="무빙1">#REF!</definedName>
    <definedName name="무빙문제" localSheetId="13">#REF!</definedName>
    <definedName name="무빙문제" localSheetId="10">#REF!</definedName>
    <definedName name="무빙문제" localSheetId="12">#REF!</definedName>
    <definedName name="무빙문제" localSheetId="15">#REF!</definedName>
    <definedName name="무빙문제" localSheetId="11">#REF!</definedName>
    <definedName name="무빙문제" localSheetId="14">#REF!</definedName>
    <definedName name="무빙문제" localSheetId="7">#REF!</definedName>
    <definedName name="무빙문제" localSheetId="4">#REF!</definedName>
    <definedName name="무빙문제" localSheetId="6">#REF!</definedName>
    <definedName name="무빙문제" localSheetId="9">#REF!</definedName>
    <definedName name="무빙문제" localSheetId="5">#REF!</definedName>
    <definedName name="무빙문제" localSheetId="8">#REF!</definedName>
    <definedName name="무빙문제" localSheetId="3">#REF!</definedName>
    <definedName name="무빙문제" localSheetId="2">#REF!</definedName>
    <definedName name="무빙문제">#REF!</definedName>
    <definedName name="무빙이" localSheetId="13">#REF!</definedName>
    <definedName name="무빙이" localSheetId="10">#REF!</definedName>
    <definedName name="무빙이" localSheetId="12">#REF!</definedName>
    <definedName name="무빙이" localSheetId="15">#REF!</definedName>
    <definedName name="무빙이" localSheetId="11">#REF!</definedName>
    <definedName name="무빙이" localSheetId="14">#REF!</definedName>
    <definedName name="무빙이" localSheetId="7">#REF!</definedName>
    <definedName name="무빙이" localSheetId="4">#REF!</definedName>
    <definedName name="무빙이" localSheetId="6">#REF!</definedName>
    <definedName name="무빙이" localSheetId="9">#REF!</definedName>
    <definedName name="무빙이" localSheetId="5">#REF!</definedName>
    <definedName name="무빙이" localSheetId="8">#REF!</definedName>
    <definedName name="무빙이" localSheetId="3">#REF!</definedName>
    <definedName name="무빙이" localSheetId="2">#REF!</definedName>
    <definedName name="무빙이">#REF!</definedName>
    <definedName name="무샥">#N/A</definedName>
    <definedName name="무식">#N/A</definedName>
    <definedName name="문제3" localSheetId="13" hidden="1">{#N/A,#N/A,FALSE,"단축1";#N/A,#N/A,FALSE,"단축2";#N/A,#N/A,FALSE,"단축3";#N/A,#N/A,FALSE,"장축";#N/A,#N/A,FALSE,"4WD"}</definedName>
    <definedName name="문제3" localSheetId="10" hidden="1">{#N/A,#N/A,FALSE,"단축1";#N/A,#N/A,FALSE,"단축2";#N/A,#N/A,FALSE,"단축3";#N/A,#N/A,FALSE,"장축";#N/A,#N/A,FALSE,"4WD"}</definedName>
    <definedName name="문제3" localSheetId="12" hidden="1">{#N/A,#N/A,FALSE,"단축1";#N/A,#N/A,FALSE,"단축2";#N/A,#N/A,FALSE,"단축3";#N/A,#N/A,FALSE,"장축";#N/A,#N/A,FALSE,"4WD"}</definedName>
    <definedName name="문제3" localSheetId="15" hidden="1">{#N/A,#N/A,FALSE,"단축1";#N/A,#N/A,FALSE,"단축2";#N/A,#N/A,FALSE,"단축3";#N/A,#N/A,FALSE,"장축";#N/A,#N/A,FALSE,"4WD"}</definedName>
    <definedName name="문제3" localSheetId="11" hidden="1">{#N/A,#N/A,FALSE,"단축1";#N/A,#N/A,FALSE,"단축2";#N/A,#N/A,FALSE,"단축3";#N/A,#N/A,FALSE,"장축";#N/A,#N/A,FALSE,"4WD"}</definedName>
    <definedName name="문제3" localSheetId="14" hidden="1">{#N/A,#N/A,FALSE,"단축1";#N/A,#N/A,FALSE,"단축2";#N/A,#N/A,FALSE,"단축3";#N/A,#N/A,FALSE,"장축";#N/A,#N/A,FALSE,"4WD"}</definedName>
    <definedName name="문제3" localSheetId="7" hidden="1">{#N/A,#N/A,FALSE,"단축1";#N/A,#N/A,FALSE,"단축2";#N/A,#N/A,FALSE,"단축3";#N/A,#N/A,FALSE,"장축";#N/A,#N/A,FALSE,"4WD"}</definedName>
    <definedName name="문제3" localSheetId="4" hidden="1">{#N/A,#N/A,FALSE,"단축1";#N/A,#N/A,FALSE,"단축2";#N/A,#N/A,FALSE,"단축3";#N/A,#N/A,FALSE,"장축";#N/A,#N/A,FALSE,"4WD"}</definedName>
    <definedName name="문제3" localSheetId="6" hidden="1">{#N/A,#N/A,FALSE,"단축1";#N/A,#N/A,FALSE,"단축2";#N/A,#N/A,FALSE,"단축3";#N/A,#N/A,FALSE,"장축";#N/A,#N/A,FALSE,"4WD"}</definedName>
    <definedName name="문제3" localSheetId="9" hidden="1">{#N/A,#N/A,FALSE,"단축1";#N/A,#N/A,FALSE,"단축2";#N/A,#N/A,FALSE,"단축3";#N/A,#N/A,FALSE,"장축";#N/A,#N/A,FALSE,"4WD"}</definedName>
    <definedName name="문제3" localSheetId="5" hidden="1">{#N/A,#N/A,FALSE,"단축1";#N/A,#N/A,FALSE,"단축2";#N/A,#N/A,FALSE,"단축3";#N/A,#N/A,FALSE,"장축";#N/A,#N/A,FALSE,"4WD"}</definedName>
    <definedName name="문제3" localSheetId="8" hidden="1">{#N/A,#N/A,FALSE,"단축1";#N/A,#N/A,FALSE,"단축2";#N/A,#N/A,FALSE,"단축3";#N/A,#N/A,FALSE,"장축";#N/A,#N/A,FALSE,"4WD"}</definedName>
    <definedName name="문제3" localSheetId="3" hidden="1">{#N/A,#N/A,FALSE,"단축1";#N/A,#N/A,FALSE,"단축2";#N/A,#N/A,FALSE,"단축3";#N/A,#N/A,FALSE,"장축";#N/A,#N/A,FALSE,"4WD"}</definedName>
    <definedName name="문제3" localSheetId="2" hidden="1">{#N/A,#N/A,FALSE,"단축1";#N/A,#N/A,FALSE,"단축2";#N/A,#N/A,FALSE,"단축3";#N/A,#N/A,FALSE,"장축";#N/A,#N/A,FALSE,"4WD"}</definedName>
    <definedName name="문제3" localSheetId="1" hidden="1">{#N/A,#N/A,FALSE,"단축1";#N/A,#N/A,FALSE,"단축2";#N/A,#N/A,FALSE,"단축3";#N/A,#N/A,FALSE,"장축";#N/A,#N/A,FALSE,"4WD"}</definedName>
    <definedName name="문제3" hidden="1">{#N/A,#N/A,FALSE,"단축1";#N/A,#N/A,FALSE,"단축2";#N/A,#N/A,FALSE,"단축3";#N/A,#N/A,FALSE,"장축";#N/A,#N/A,FALSE,"4WD"}</definedName>
    <definedName name="문주반입" localSheetId="13">BlankMacro1</definedName>
    <definedName name="문주반입" localSheetId="10">BlankMacro1</definedName>
    <definedName name="문주반입" localSheetId="12">BlankMacro1</definedName>
    <definedName name="문주반입" localSheetId="15">BlankMacro1</definedName>
    <definedName name="문주반입" localSheetId="11">BlankMacro1</definedName>
    <definedName name="문주반입" localSheetId="14">BlankMacro1</definedName>
    <definedName name="문주반입" localSheetId="7">BlankMacro1</definedName>
    <definedName name="문주반입" localSheetId="4">BlankMacro1</definedName>
    <definedName name="문주반입" localSheetId="6">BlankMacro1</definedName>
    <definedName name="문주반입" localSheetId="9">BlankMacro1</definedName>
    <definedName name="문주반입" localSheetId="5">BlankMacro1</definedName>
    <definedName name="문주반입" localSheetId="8">BlankMacro1</definedName>
    <definedName name="문주반입" localSheetId="0">BlankMacro1</definedName>
    <definedName name="문주반입" localSheetId="3">BlankMacro1</definedName>
    <definedName name="문주반입" localSheetId="2">BlankMacro1</definedName>
    <definedName name="문주반입" localSheetId="1">BlankMacro1</definedName>
    <definedName name="문주반입">BlankMacro1</definedName>
    <definedName name="물랴자" localSheetId="13" hidden="1">{#N/A,#N/A,TRUE,"Y생산";#N/A,#N/A,TRUE,"Y판매";#N/A,#N/A,TRUE,"Y총물량";#N/A,#N/A,TRUE,"Y능력";#N/A,#N/A,TRUE,"YKD"}</definedName>
    <definedName name="물랴자" localSheetId="10" hidden="1">{#N/A,#N/A,TRUE,"Y생산";#N/A,#N/A,TRUE,"Y판매";#N/A,#N/A,TRUE,"Y총물량";#N/A,#N/A,TRUE,"Y능력";#N/A,#N/A,TRUE,"YKD"}</definedName>
    <definedName name="물랴자" localSheetId="12" hidden="1">{#N/A,#N/A,TRUE,"Y생산";#N/A,#N/A,TRUE,"Y판매";#N/A,#N/A,TRUE,"Y총물량";#N/A,#N/A,TRUE,"Y능력";#N/A,#N/A,TRUE,"YKD"}</definedName>
    <definedName name="물랴자" localSheetId="15" hidden="1">{#N/A,#N/A,TRUE,"Y생산";#N/A,#N/A,TRUE,"Y판매";#N/A,#N/A,TRUE,"Y총물량";#N/A,#N/A,TRUE,"Y능력";#N/A,#N/A,TRUE,"YKD"}</definedName>
    <definedName name="물랴자" localSheetId="11" hidden="1">{#N/A,#N/A,TRUE,"Y생산";#N/A,#N/A,TRUE,"Y판매";#N/A,#N/A,TRUE,"Y총물량";#N/A,#N/A,TRUE,"Y능력";#N/A,#N/A,TRUE,"YKD"}</definedName>
    <definedName name="물랴자" localSheetId="14" hidden="1">{#N/A,#N/A,TRUE,"Y생산";#N/A,#N/A,TRUE,"Y판매";#N/A,#N/A,TRUE,"Y총물량";#N/A,#N/A,TRUE,"Y능력";#N/A,#N/A,TRUE,"YKD"}</definedName>
    <definedName name="물랴자" localSheetId="7" hidden="1">{#N/A,#N/A,TRUE,"Y생산";#N/A,#N/A,TRUE,"Y판매";#N/A,#N/A,TRUE,"Y총물량";#N/A,#N/A,TRUE,"Y능력";#N/A,#N/A,TRUE,"YKD"}</definedName>
    <definedName name="물랴자" localSheetId="4" hidden="1">{#N/A,#N/A,TRUE,"Y생산";#N/A,#N/A,TRUE,"Y판매";#N/A,#N/A,TRUE,"Y총물량";#N/A,#N/A,TRUE,"Y능력";#N/A,#N/A,TRUE,"YKD"}</definedName>
    <definedName name="물랴자" localSheetId="6" hidden="1">{#N/A,#N/A,TRUE,"Y생산";#N/A,#N/A,TRUE,"Y판매";#N/A,#N/A,TRUE,"Y총물량";#N/A,#N/A,TRUE,"Y능력";#N/A,#N/A,TRUE,"YKD"}</definedName>
    <definedName name="물랴자" localSheetId="9" hidden="1">{#N/A,#N/A,TRUE,"Y생산";#N/A,#N/A,TRUE,"Y판매";#N/A,#N/A,TRUE,"Y총물량";#N/A,#N/A,TRUE,"Y능력";#N/A,#N/A,TRUE,"YKD"}</definedName>
    <definedName name="물랴자" localSheetId="5" hidden="1">{#N/A,#N/A,TRUE,"Y생산";#N/A,#N/A,TRUE,"Y판매";#N/A,#N/A,TRUE,"Y총물량";#N/A,#N/A,TRUE,"Y능력";#N/A,#N/A,TRUE,"YKD"}</definedName>
    <definedName name="물랴자" localSheetId="8" hidden="1">{#N/A,#N/A,TRUE,"Y생산";#N/A,#N/A,TRUE,"Y판매";#N/A,#N/A,TRUE,"Y총물량";#N/A,#N/A,TRUE,"Y능력";#N/A,#N/A,TRUE,"YKD"}</definedName>
    <definedName name="물랴자" localSheetId="3"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#N/A</definedName>
    <definedName name="물량수" localSheetId="13" hidden="1">{#N/A,#N/A,TRUE,"Y생산";#N/A,#N/A,TRUE,"Y판매";#N/A,#N/A,TRUE,"Y총물량";#N/A,#N/A,TRUE,"Y능력";#N/A,#N/A,TRUE,"YKD"}</definedName>
    <definedName name="물량수" localSheetId="10" hidden="1">{#N/A,#N/A,TRUE,"Y생산";#N/A,#N/A,TRUE,"Y판매";#N/A,#N/A,TRUE,"Y총물량";#N/A,#N/A,TRUE,"Y능력";#N/A,#N/A,TRUE,"YKD"}</definedName>
    <definedName name="물량수" localSheetId="12" hidden="1">{#N/A,#N/A,TRUE,"Y생산";#N/A,#N/A,TRUE,"Y판매";#N/A,#N/A,TRUE,"Y총물량";#N/A,#N/A,TRUE,"Y능력";#N/A,#N/A,TRUE,"YKD"}</definedName>
    <definedName name="물량수" localSheetId="15" hidden="1">{#N/A,#N/A,TRUE,"Y생산";#N/A,#N/A,TRUE,"Y판매";#N/A,#N/A,TRUE,"Y총물량";#N/A,#N/A,TRUE,"Y능력";#N/A,#N/A,TRUE,"YKD"}</definedName>
    <definedName name="물량수" localSheetId="11" hidden="1">{#N/A,#N/A,TRUE,"Y생산";#N/A,#N/A,TRUE,"Y판매";#N/A,#N/A,TRUE,"Y총물량";#N/A,#N/A,TRUE,"Y능력";#N/A,#N/A,TRUE,"YKD"}</definedName>
    <definedName name="물량수" localSheetId="14" hidden="1">{#N/A,#N/A,TRUE,"Y생산";#N/A,#N/A,TRUE,"Y판매";#N/A,#N/A,TRUE,"Y총물량";#N/A,#N/A,TRUE,"Y능력";#N/A,#N/A,TRUE,"YKD"}</definedName>
    <definedName name="물량수" localSheetId="7" hidden="1">{#N/A,#N/A,TRUE,"Y생산";#N/A,#N/A,TRUE,"Y판매";#N/A,#N/A,TRUE,"Y총물량";#N/A,#N/A,TRUE,"Y능력";#N/A,#N/A,TRUE,"YKD"}</definedName>
    <definedName name="물량수" localSheetId="4" hidden="1">{#N/A,#N/A,TRUE,"Y생산";#N/A,#N/A,TRUE,"Y판매";#N/A,#N/A,TRUE,"Y총물량";#N/A,#N/A,TRUE,"Y능력";#N/A,#N/A,TRUE,"YKD"}</definedName>
    <definedName name="물량수" localSheetId="6" hidden="1">{#N/A,#N/A,TRUE,"Y생산";#N/A,#N/A,TRUE,"Y판매";#N/A,#N/A,TRUE,"Y총물량";#N/A,#N/A,TRUE,"Y능력";#N/A,#N/A,TRUE,"YKD"}</definedName>
    <definedName name="물량수" localSheetId="9" hidden="1">{#N/A,#N/A,TRUE,"Y생산";#N/A,#N/A,TRUE,"Y판매";#N/A,#N/A,TRUE,"Y총물량";#N/A,#N/A,TRUE,"Y능력";#N/A,#N/A,TRUE,"YKD"}</definedName>
    <definedName name="물량수" localSheetId="5" hidden="1">{#N/A,#N/A,TRUE,"Y생산";#N/A,#N/A,TRUE,"Y판매";#N/A,#N/A,TRUE,"Y총물량";#N/A,#N/A,TRUE,"Y능력";#N/A,#N/A,TRUE,"YKD"}</definedName>
    <definedName name="물량수" localSheetId="8" hidden="1">{#N/A,#N/A,TRUE,"Y생산";#N/A,#N/A,TRUE,"Y판매";#N/A,#N/A,TRUE,"Y총물량";#N/A,#N/A,TRUE,"Y능력";#N/A,#N/A,TRUE,"YKD"}</definedName>
    <definedName name="물량수" localSheetId="3"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13" hidden="1">{#N/A,#N/A,TRUE,"Y생산";#N/A,#N/A,TRUE,"Y판매";#N/A,#N/A,TRUE,"Y총물량";#N/A,#N/A,TRUE,"Y능력";#N/A,#N/A,TRUE,"YKD"}</definedName>
    <definedName name="물량수정" localSheetId="10" hidden="1">{#N/A,#N/A,TRUE,"Y생산";#N/A,#N/A,TRUE,"Y판매";#N/A,#N/A,TRUE,"Y총물량";#N/A,#N/A,TRUE,"Y능력";#N/A,#N/A,TRUE,"YKD"}</definedName>
    <definedName name="물량수정" localSheetId="12" hidden="1">{#N/A,#N/A,TRUE,"Y생산";#N/A,#N/A,TRUE,"Y판매";#N/A,#N/A,TRUE,"Y총물량";#N/A,#N/A,TRUE,"Y능력";#N/A,#N/A,TRUE,"YKD"}</definedName>
    <definedName name="물량수정" localSheetId="15" hidden="1">{#N/A,#N/A,TRUE,"Y생산";#N/A,#N/A,TRUE,"Y판매";#N/A,#N/A,TRUE,"Y총물량";#N/A,#N/A,TRUE,"Y능력";#N/A,#N/A,TRUE,"YKD"}</definedName>
    <definedName name="물량수정" localSheetId="11" hidden="1">{#N/A,#N/A,TRUE,"Y생산";#N/A,#N/A,TRUE,"Y판매";#N/A,#N/A,TRUE,"Y총물량";#N/A,#N/A,TRUE,"Y능력";#N/A,#N/A,TRUE,"YKD"}</definedName>
    <definedName name="물량수정" localSheetId="14" hidden="1">{#N/A,#N/A,TRUE,"Y생산";#N/A,#N/A,TRUE,"Y판매";#N/A,#N/A,TRUE,"Y총물량";#N/A,#N/A,TRUE,"Y능력";#N/A,#N/A,TRUE,"YKD"}</definedName>
    <definedName name="물량수정" localSheetId="7" hidden="1">{#N/A,#N/A,TRUE,"Y생산";#N/A,#N/A,TRUE,"Y판매";#N/A,#N/A,TRUE,"Y총물량";#N/A,#N/A,TRUE,"Y능력";#N/A,#N/A,TRUE,"YKD"}</definedName>
    <definedName name="물량수정" localSheetId="4" hidden="1">{#N/A,#N/A,TRUE,"Y생산";#N/A,#N/A,TRUE,"Y판매";#N/A,#N/A,TRUE,"Y총물량";#N/A,#N/A,TRUE,"Y능력";#N/A,#N/A,TRUE,"YKD"}</definedName>
    <definedName name="물량수정" localSheetId="6" hidden="1">{#N/A,#N/A,TRUE,"Y생산";#N/A,#N/A,TRUE,"Y판매";#N/A,#N/A,TRUE,"Y총물량";#N/A,#N/A,TRUE,"Y능력";#N/A,#N/A,TRUE,"YKD"}</definedName>
    <definedName name="물량수정" localSheetId="9" hidden="1">{#N/A,#N/A,TRUE,"Y생산";#N/A,#N/A,TRUE,"Y판매";#N/A,#N/A,TRUE,"Y총물량";#N/A,#N/A,TRUE,"Y능력";#N/A,#N/A,TRUE,"YKD"}</definedName>
    <definedName name="물량수정" localSheetId="5" hidden="1">{#N/A,#N/A,TRUE,"Y생산";#N/A,#N/A,TRUE,"Y판매";#N/A,#N/A,TRUE,"Y총물량";#N/A,#N/A,TRUE,"Y능력";#N/A,#N/A,TRUE,"YKD"}</definedName>
    <definedName name="물량수정" localSheetId="8" hidden="1">{#N/A,#N/A,TRUE,"Y생산";#N/A,#N/A,TRUE,"Y판매";#N/A,#N/A,TRUE,"Y총물량";#N/A,#N/A,TRUE,"Y능력";#N/A,#N/A,TRUE,"YKD"}</definedName>
    <definedName name="물량수정" localSheetId="3"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13" hidden="1">{#N/A,#N/A,TRUE,"Y생산";#N/A,#N/A,TRUE,"Y판매";#N/A,#N/A,TRUE,"Y총물량";#N/A,#N/A,TRUE,"Y능력";#N/A,#N/A,TRUE,"YKD"}</definedName>
    <definedName name="물량수정1" localSheetId="10" hidden="1">{#N/A,#N/A,TRUE,"Y생산";#N/A,#N/A,TRUE,"Y판매";#N/A,#N/A,TRUE,"Y총물량";#N/A,#N/A,TRUE,"Y능력";#N/A,#N/A,TRUE,"YKD"}</definedName>
    <definedName name="물량수정1" localSheetId="12" hidden="1">{#N/A,#N/A,TRUE,"Y생산";#N/A,#N/A,TRUE,"Y판매";#N/A,#N/A,TRUE,"Y총물량";#N/A,#N/A,TRUE,"Y능력";#N/A,#N/A,TRUE,"YKD"}</definedName>
    <definedName name="물량수정1" localSheetId="15" hidden="1">{#N/A,#N/A,TRUE,"Y생산";#N/A,#N/A,TRUE,"Y판매";#N/A,#N/A,TRUE,"Y총물량";#N/A,#N/A,TRUE,"Y능력";#N/A,#N/A,TRUE,"YKD"}</definedName>
    <definedName name="물량수정1" localSheetId="11" hidden="1">{#N/A,#N/A,TRUE,"Y생산";#N/A,#N/A,TRUE,"Y판매";#N/A,#N/A,TRUE,"Y총물량";#N/A,#N/A,TRUE,"Y능력";#N/A,#N/A,TRUE,"YKD"}</definedName>
    <definedName name="물량수정1" localSheetId="14" hidden="1">{#N/A,#N/A,TRUE,"Y생산";#N/A,#N/A,TRUE,"Y판매";#N/A,#N/A,TRUE,"Y총물량";#N/A,#N/A,TRUE,"Y능력";#N/A,#N/A,TRUE,"YKD"}</definedName>
    <definedName name="물량수정1" localSheetId="7" hidden="1">{#N/A,#N/A,TRUE,"Y생산";#N/A,#N/A,TRUE,"Y판매";#N/A,#N/A,TRUE,"Y총물량";#N/A,#N/A,TRUE,"Y능력";#N/A,#N/A,TRUE,"YKD"}</definedName>
    <definedName name="물량수정1" localSheetId="4" hidden="1">{#N/A,#N/A,TRUE,"Y생산";#N/A,#N/A,TRUE,"Y판매";#N/A,#N/A,TRUE,"Y총물량";#N/A,#N/A,TRUE,"Y능력";#N/A,#N/A,TRUE,"YKD"}</definedName>
    <definedName name="물량수정1" localSheetId="6" hidden="1">{#N/A,#N/A,TRUE,"Y생산";#N/A,#N/A,TRUE,"Y판매";#N/A,#N/A,TRUE,"Y총물량";#N/A,#N/A,TRUE,"Y능력";#N/A,#N/A,TRUE,"YKD"}</definedName>
    <definedName name="물량수정1" localSheetId="9" hidden="1">{#N/A,#N/A,TRUE,"Y생산";#N/A,#N/A,TRUE,"Y판매";#N/A,#N/A,TRUE,"Y총물량";#N/A,#N/A,TRUE,"Y능력";#N/A,#N/A,TRUE,"YKD"}</definedName>
    <definedName name="물량수정1" localSheetId="5" hidden="1">{#N/A,#N/A,TRUE,"Y생산";#N/A,#N/A,TRUE,"Y판매";#N/A,#N/A,TRUE,"Y총물량";#N/A,#N/A,TRUE,"Y능력";#N/A,#N/A,TRUE,"YKD"}</definedName>
    <definedName name="물량수정1" localSheetId="8" hidden="1">{#N/A,#N/A,TRUE,"Y생산";#N/A,#N/A,TRUE,"Y판매";#N/A,#N/A,TRUE,"Y총물량";#N/A,#N/A,TRUE,"Y능력";#N/A,#N/A,TRUE,"YKD"}</definedName>
    <definedName name="물량수정1" localSheetId="3"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13" hidden="1">{#N/A,#N/A,TRUE,"Y생산";#N/A,#N/A,TRUE,"Y판매";#N/A,#N/A,TRUE,"Y총물량";#N/A,#N/A,TRUE,"Y능력";#N/A,#N/A,TRUE,"YKD"}</definedName>
    <definedName name="물량수정2" localSheetId="10" hidden="1">{#N/A,#N/A,TRUE,"Y생산";#N/A,#N/A,TRUE,"Y판매";#N/A,#N/A,TRUE,"Y총물량";#N/A,#N/A,TRUE,"Y능력";#N/A,#N/A,TRUE,"YKD"}</definedName>
    <definedName name="물량수정2" localSheetId="12" hidden="1">{#N/A,#N/A,TRUE,"Y생산";#N/A,#N/A,TRUE,"Y판매";#N/A,#N/A,TRUE,"Y총물량";#N/A,#N/A,TRUE,"Y능력";#N/A,#N/A,TRUE,"YKD"}</definedName>
    <definedName name="물량수정2" localSheetId="15" hidden="1">{#N/A,#N/A,TRUE,"Y생산";#N/A,#N/A,TRUE,"Y판매";#N/A,#N/A,TRUE,"Y총물량";#N/A,#N/A,TRUE,"Y능력";#N/A,#N/A,TRUE,"YKD"}</definedName>
    <definedName name="물량수정2" localSheetId="11" hidden="1">{#N/A,#N/A,TRUE,"Y생산";#N/A,#N/A,TRUE,"Y판매";#N/A,#N/A,TRUE,"Y총물량";#N/A,#N/A,TRUE,"Y능력";#N/A,#N/A,TRUE,"YKD"}</definedName>
    <definedName name="물량수정2" localSheetId="14" hidden="1">{#N/A,#N/A,TRUE,"Y생산";#N/A,#N/A,TRUE,"Y판매";#N/A,#N/A,TRUE,"Y총물량";#N/A,#N/A,TRUE,"Y능력";#N/A,#N/A,TRUE,"YKD"}</definedName>
    <definedName name="물량수정2" localSheetId="7" hidden="1">{#N/A,#N/A,TRUE,"Y생산";#N/A,#N/A,TRUE,"Y판매";#N/A,#N/A,TRUE,"Y총물량";#N/A,#N/A,TRUE,"Y능력";#N/A,#N/A,TRUE,"YKD"}</definedName>
    <definedName name="물량수정2" localSheetId="4" hidden="1">{#N/A,#N/A,TRUE,"Y생산";#N/A,#N/A,TRUE,"Y판매";#N/A,#N/A,TRUE,"Y총물량";#N/A,#N/A,TRUE,"Y능력";#N/A,#N/A,TRUE,"YKD"}</definedName>
    <definedName name="물량수정2" localSheetId="6" hidden="1">{#N/A,#N/A,TRUE,"Y생산";#N/A,#N/A,TRUE,"Y판매";#N/A,#N/A,TRUE,"Y총물량";#N/A,#N/A,TRUE,"Y능력";#N/A,#N/A,TRUE,"YKD"}</definedName>
    <definedName name="물량수정2" localSheetId="9" hidden="1">{#N/A,#N/A,TRUE,"Y생산";#N/A,#N/A,TRUE,"Y판매";#N/A,#N/A,TRUE,"Y총물량";#N/A,#N/A,TRUE,"Y능력";#N/A,#N/A,TRUE,"YKD"}</definedName>
    <definedName name="물량수정2" localSheetId="5" hidden="1">{#N/A,#N/A,TRUE,"Y생산";#N/A,#N/A,TRUE,"Y판매";#N/A,#N/A,TRUE,"Y총물량";#N/A,#N/A,TRUE,"Y능력";#N/A,#N/A,TRUE,"YKD"}</definedName>
    <definedName name="물량수정2" localSheetId="8" hidden="1">{#N/A,#N/A,TRUE,"Y생산";#N/A,#N/A,TRUE,"Y판매";#N/A,#N/A,TRUE,"Y총물량";#N/A,#N/A,TRUE,"Y능력";#N/A,#N/A,TRUE,"YKD"}</definedName>
    <definedName name="물량수정2" localSheetId="3"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13" hidden="1">{#N/A,#N/A,TRUE,"Y생산";#N/A,#N/A,TRUE,"Y판매";#N/A,#N/A,TRUE,"Y총물량";#N/A,#N/A,TRUE,"Y능력";#N/A,#N/A,TRUE,"YKD"}</definedName>
    <definedName name="물량정" localSheetId="10" hidden="1">{#N/A,#N/A,TRUE,"Y생산";#N/A,#N/A,TRUE,"Y판매";#N/A,#N/A,TRUE,"Y총물량";#N/A,#N/A,TRUE,"Y능력";#N/A,#N/A,TRUE,"YKD"}</definedName>
    <definedName name="물량정" localSheetId="12" hidden="1">{#N/A,#N/A,TRUE,"Y생산";#N/A,#N/A,TRUE,"Y판매";#N/A,#N/A,TRUE,"Y총물량";#N/A,#N/A,TRUE,"Y능력";#N/A,#N/A,TRUE,"YKD"}</definedName>
    <definedName name="물량정" localSheetId="15" hidden="1">{#N/A,#N/A,TRUE,"Y생산";#N/A,#N/A,TRUE,"Y판매";#N/A,#N/A,TRUE,"Y총물량";#N/A,#N/A,TRUE,"Y능력";#N/A,#N/A,TRUE,"YKD"}</definedName>
    <definedName name="물량정" localSheetId="11" hidden="1">{#N/A,#N/A,TRUE,"Y생산";#N/A,#N/A,TRUE,"Y판매";#N/A,#N/A,TRUE,"Y총물량";#N/A,#N/A,TRUE,"Y능력";#N/A,#N/A,TRUE,"YKD"}</definedName>
    <definedName name="물량정" localSheetId="14" hidden="1">{#N/A,#N/A,TRUE,"Y생산";#N/A,#N/A,TRUE,"Y판매";#N/A,#N/A,TRUE,"Y총물량";#N/A,#N/A,TRUE,"Y능력";#N/A,#N/A,TRUE,"YKD"}</definedName>
    <definedName name="물량정" localSheetId="7" hidden="1">{#N/A,#N/A,TRUE,"Y생산";#N/A,#N/A,TRUE,"Y판매";#N/A,#N/A,TRUE,"Y총물량";#N/A,#N/A,TRUE,"Y능력";#N/A,#N/A,TRUE,"YKD"}</definedName>
    <definedName name="물량정" localSheetId="4" hidden="1">{#N/A,#N/A,TRUE,"Y생산";#N/A,#N/A,TRUE,"Y판매";#N/A,#N/A,TRUE,"Y총물량";#N/A,#N/A,TRUE,"Y능력";#N/A,#N/A,TRUE,"YKD"}</definedName>
    <definedName name="물량정" localSheetId="6" hidden="1">{#N/A,#N/A,TRUE,"Y생산";#N/A,#N/A,TRUE,"Y판매";#N/A,#N/A,TRUE,"Y총물량";#N/A,#N/A,TRUE,"Y능력";#N/A,#N/A,TRUE,"YKD"}</definedName>
    <definedName name="물량정" localSheetId="9" hidden="1">{#N/A,#N/A,TRUE,"Y생산";#N/A,#N/A,TRUE,"Y판매";#N/A,#N/A,TRUE,"Y총물량";#N/A,#N/A,TRUE,"Y능력";#N/A,#N/A,TRUE,"YKD"}</definedName>
    <definedName name="물량정" localSheetId="5" hidden="1">{#N/A,#N/A,TRUE,"Y생산";#N/A,#N/A,TRUE,"Y판매";#N/A,#N/A,TRUE,"Y총물량";#N/A,#N/A,TRUE,"Y능력";#N/A,#N/A,TRUE,"YKD"}</definedName>
    <definedName name="물량정" localSheetId="8" hidden="1">{#N/A,#N/A,TRUE,"Y생산";#N/A,#N/A,TRUE,"Y판매";#N/A,#N/A,TRUE,"Y총물량";#N/A,#N/A,TRUE,"Y능력";#N/A,#N/A,TRUE,"YKD"}</definedName>
    <definedName name="물량정" localSheetId="3"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13" hidden="1">{#N/A,#N/A,TRUE,"Y생산";#N/A,#N/A,TRUE,"Y판매";#N/A,#N/A,TRUE,"Y총물량";#N/A,#N/A,TRUE,"Y능력";#N/A,#N/A,TRUE,"YKD"}</definedName>
    <definedName name="물량조정" localSheetId="10" hidden="1">{#N/A,#N/A,TRUE,"Y생산";#N/A,#N/A,TRUE,"Y판매";#N/A,#N/A,TRUE,"Y총물량";#N/A,#N/A,TRUE,"Y능력";#N/A,#N/A,TRUE,"YKD"}</definedName>
    <definedName name="물량조정" localSheetId="12" hidden="1">{#N/A,#N/A,TRUE,"Y생산";#N/A,#N/A,TRUE,"Y판매";#N/A,#N/A,TRUE,"Y총물량";#N/A,#N/A,TRUE,"Y능력";#N/A,#N/A,TRUE,"YKD"}</definedName>
    <definedName name="물량조정" localSheetId="15" hidden="1">{#N/A,#N/A,TRUE,"Y생산";#N/A,#N/A,TRUE,"Y판매";#N/A,#N/A,TRUE,"Y총물량";#N/A,#N/A,TRUE,"Y능력";#N/A,#N/A,TRUE,"YKD"}</definedName>
    <definedName name="물량조정" localSheetId="11" hidden="1">{#N/A,#N/A,TRUE,"Y생산";#N/A,#N/A,TRUE,"Y판매";#N/A,#N/A,TRUE,"Y총물량";#N/A,#N/A,TRUE,"Y능력";#N/A,#N/A,TRUE,"YKD"}</definedName>
    <definedName name="물량조정" localSheetId="14" hidden="1">{#N/A,#N/A,TRUE,"Y생산";#N/A,#N/A,TRUE,"Y판매";#N/A,#N/A,TRUE,"Y총물량";#N/A,#N/A,TRUE,"Y능력";#N/A,#N/A,TRUE,"YKD"}</definedName>
    <definedName name="물량조정" localSheetId="7" hidden="1">{#N/A,#N/A,TRUE,"Y생산";#N/A,#N/A,TRUE,"Y판매";#N/A,#N/A,TRUE,"Y총물량";#N/A,#N/A,TRUE,"Y능력";#N/A,#N/A,TRUE,"YKD"}</definedName>
    <definedName name="물량조정" localSheetId="4" hidden="1">{#N/A,#N/A,TRUE,"Y생산";#N/A,#N/A,TRUE,"Y판매";#N/A,#N/A,TRUE,"Y총물량";#N/A,#N/A,TRUE,"Y능력";#N/A,#N/A,TRUE,"YKD"}</definedName>
    <definedName name="물량조정" localSheetId="6" hidden="1">{#N/A,#N/A,TRUE,"Y생산";#N/A,#N/A,TRUE,"Y판매";#N/A,#N/A,TRUE,"Y총물량";#N/A,#N/A,TRUE,"Y능력";#N/A,#N/A,TRUE,"YKD"}</definedName>
    <definedName name="물량조정" localSheetId="9" hidden="1">{#N/A,#N/A,TRUE,"Y생산";#N/A,#N/A,TRUE,"Y판매";#N/A,#N/A,TRUE,"Y총물량";#N/A,#N/A,TRUE,"Y능력";#N/A,#N/A,TRUE,"YKD"}</definedName>
    <definedName name="물량조정" localSheetId="5" hidden="1">{#N/A,#N/A,TRUE,"Y생산";#N/A,#N/A,TRUE,"Y판매";#N/A,#N/A,TRUE,"Y총물량";#N/A,#N/A,TRUE,"Y능력";#N/A,#N/A,TRUE,"YKD"}</definedName>
    <definedName name="물량조정" localSheetId="8" hidden="1">{#N/A,#N/A,TRUE,"Y생산";#N/A,#N/A,TRUE,"Y판매";#N/A,#N/A,TRUE,"Y총물량";#N/A,#N/A,TRUE,"Y능력";#N/A,#N/A,TRUE,"YKD"}</definedName>
    <definedName name="물량조정" localSheetId="3"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13" hidden="1">{#N/A,#N/A,FALSE,"인원";#N/A,#N/A,FALSE,"비용2";#N/A,#N/A,FALSE,"비용1";#N/A,#N/A,FALSE,"비용";#N/A,#N/A,FALSE,"보증2";#N/A,#N/A,FALSE,"보증1";#N/A,#N/A,FALSE,"보증";#N/A,#N/A,FALSE,"손익1";#N/A,#N/A,FALSE,"손익";#N/A,#N/A,FALSE,"부서별매출";#N/A,#N/A,FALSE,"매출"}</definedName>
    <definedName name="물류" localSheetId="10" hidden="1">{#N/A,#N/A,FALSE,"인원";#N/A,#N/A,FALSE,"비용2";#N/A,#N/A,FALSE,"비용1";#N/A,#N/A,FALSE,"비용";#N/A,#N/A,FALSE,"보증2";#N/A,#N/A,FALSE,"보증1";#N/A,#N/A,FALSE,"보증";#N/A,#N/A,FALSE,"손익1";#N/A,#N/A,FALSE,"손익";#N/A,#N/A,FALSE,"부서별매출";#N/A,#N/A,FALSE,"매출"}</definedName>
    <definedName name="물류" localSheetId="12" hidden="1">{#N/A,#N/A,FALSE,"인원";#N/A,#N/A,FALSE,"비용2";#N/A,#N/A,FALSE,"비용1";#N/A,#N/A,FALSE,"비용";#N/A,#N/A,FALSE,"보증2";#N/A,#N/A,FALSE,"보증1";#N/A,#N/A,FALSE,"보증";#N/A,#N/A,FALSE,"손익1";#N/A,#N/A,FALSE,"손익";#N/A,#N/A,FALSE,"부서별매출";#N/A,#N/A,FALSE,"매출"}</definedName>
    <definedName name="물류" localSheetId="15" hidden="1">{#N/A,#N/A,FALSE,"인원";#N/A,#N/A,FALSE,"비용2";#N/A,#N/A,FALSE,"비용1";#N/A,#N/A,FALSE,"비용";#N/A,#N/A,FALSE,"보증2";#N/A,#N/A,FALSE,"보증1";#N/A,#N/A,FALSE,"보증";#N/A,#N/A,FALSE,"손익1";#N/A,#N/A,FALSE,"손익";#N/A,#N/A,FALSE,"부서별매출";#N/A,#N/A,FALSE,"매출"}</definedName>
    <definedName name="물류" localSheetId="11" hidden="1">{#N/A,#N/A,FALSE,"인원";#N/A,#N/A,FALSE,"비용2";#N/A,#N/A,FALSE,"비용1";#N/A,#N/A,FALSE,"비용";#N/A,#N/A,FALSE,"보증2";#N/A,#N/A,FALSE,"보증1";#N/A,#N/A,FALSE,"보증";#N/A,#N/A,FALSE,"손익1";#N/A,#N/A,FALSE,"손익";#N/A,#N/A,FALSE,"부서별매출";#N/A,#N/A,FALSE,"매출"}</definedName>
    <definedName name="물류" localSheetId="14" hidden="1">{#N/A,#N/A,FALSE,"인원";#N/A,#N/A,FALSE,"비용2";#N/A,#N/A,FALSE,"비용1";#N/A,#N/A,FALSE,"비용";#N/A,#N/A,FALSE,"보증2";#N/A,#N/A,FALSE,"보증1";#N/A,#N/A,FALSE,"보증";#N/A,#N/A,FALSE,"손익1";#N/A,#N/A,FALSE,"손익";#N/A,#N/A,FALSE,"부서별매출";#N/A,#N/A,FALSE,"매출"}</definedName>
    <definedName name="물류" localSheetId="7"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localSheetId="6" hidden="1">{#N/A,#N/A,FALSE,"인원";#N/A,#N/A,FALSE,"비용2";#N/A,#N/A,FALSE,"비용1";#N/A,#N/A,FALSE,"비용";#N/A,#N/A,FALSE,"보증2";#N/A,#N/A,FALSE,"보증1";#N/A,#N/A,FALSE,"보증";#N/A,#N/A,FALSE,"손익1";#N/A,#N/A,FALSE,"손익";#N/A,#N/A,FALSE,"부서별매출";#N/A,#N/A,FALSE,"매출"}</definedName>
    <definedName name="물류" localSheetId="9" hidden="1">{#N/A,#N/A,FALSE,"인원";#N/A,#N/A,FALSE,"비용2";#N/A,#N/A,FALSE,"비용1";#N/A,#N/A,FALSE,"비용";#N/A,#N/A,FALSE,"보증2";#N/A,#N/A,FALSE,"보증1";#N/A,#N/A,FALSE,"보증";#N/A,#N/A,FALSE,"손익1";#N/A,#N/A,FALSE,"손익";#N/A,#N/A,FALSE,"부서별매출";#N/A,#N/A,FALSE,"매출"}</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8"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13" hidden="1">{#N/A,#N/A,TRUE,"Y생산";#N/A,#N/A,TRUE,"Y판매";#N/A,#N/A,TRUE,"Y총물량";#N/A,#N/A,TRUE,"Y능력";#N/A,#N/A,TRUE,"YKD"}</definedName>
    <definedName name="물수" localSheetId="10" hidden="1">{#N/A,#N/A,TRUE,"Y생산";#N/A,#N/A,TRUE,"Y판매";#N/A,#N/A,TRUE,"Y총물량";#N/A,#N/A,TRUE,"Y능력";#N/A,#N/A,TRUE,"YKD"}</definedName>
    <definedName name="물수" localSheetId="12" hidden="1">{#N/A,#N/A,TRUE,"Y생산";#N/A,#N/A,TRUE,"Y판매";#N/A,#N/A,TRUE,"Y총물량";#N/A,#N/A,TRUE,"Y능력";#N/A,#N/A,TRUE,"YKD"}</definedName>
    <definedName name="물수" localSheetId="15" hidden="1">{#N/A,#N/A,TRUE,"Y생산";#N/A,#N/A,TRUE,"Y판매";#N/A,#N/A,TRUE,"Y총물량";#N/A,#N/A,TRUE,"Y능력";#N/A,#N/A,TRUE,"YKD"}</definedName>
    <definedName name="물수" localSheetId="11" hidden="1">{#N/A,#N/A,TRUE,"Y생산";#N/A,#N/A,TRUE,"Y판매";#N/A,#N/A,TRUE,"Y총물량";#N/A,#N/A,TRUE,"Y능력";#N/A,#N/A,TRUE,"YKD"}</definedName>
    <definedName name="물수" localSheetId="14" hidden="1">{#N/A,#N/A,TRUE,"Y생산";#N/A,#N/A,TRUE,"Y판매";#N/A,#N/A,TRUE,"Y총물량";#N/A,#N/A,TRUE,"Y능력";#N/A,#N/A,TRUE,"YKD"}</definedName>
    <definedName name="물수" localSheetId="7" hidden="1">{#N/A,#N/A,TRUE,"Y생산";#N/A,#N/A,TRUE,"Y판매";#N/A,#N/A,TRUE,"Y총물량";#N/A,#N/A,TRUE,"Y능력";#N/A,#N/A,TRUE,"YKD"}</definedName>
    <definedName name="물수" localSheetId="4" hidden="1">{#N/A,#N/A,TRUE,"Y생산";#N/A,#N/A,TRUE,"Y판매";#N/A,#N/A,TRUE,"Y총물량";#N/A,#N/A,TRUE,"Y능력";#N/A,#N/A,TRUE,"YKD"}</definedName>
    <definedName name="물수" localSheetId="6" hidden="1">{#N/A,#N/A,TRUE,"Y생산";#N/A,#N/A,TRUE,"Y판매";#N/A,#N/A,TRUE,"Y총물량";#N/A,#N/A,TRUE,"Y능력";#N/A,#N/A,TRUE,"YKD"}</definedName>
    <definedName name="물수" localSheetId="9" hidden="1">{#N/A,#N/A,TRUE,"Y생산";#N/A,#N/A,TRUE,"Y판매";#N/A,#N/A,TRUE,"Y총물량";#N/A,#N/A,TRUE,"Y능력";#N/A,#N/A,TRUE,"YKD"}</definedName>
    <definedName name="물수" localSheetId="5" hidden="1">{#N/A,#N/A,TRUE,"Y생산";#N/A,#N/A,TRUE,"Y판매";#N/A,#N/A,TRUE,"Y총물량";#N/A,#N/A,TRUE,"Y능력";#N/A,#N/A,TRUE,"YKD"}</definedName>
    <definedName name="물수" localSheetId="8" hidden="1">{#N/A,#N/A,TRUE,"Y생산";#N/A,#N/A,TRUE,"Y판매";#N/A,#N/A,TRUE,"Y총물량";#N/A,#N/A,TRUE,"Y능력";#N/A,#N/A,TRUE,"YKD"}</definedName>
    <definedName name="물수" localSheetId="3"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 localSheetId="13" hidden="1">{#N/A,#N/A,TRUE,"일정"}</definedName>
    <definedName name="미" localSheetId="10" hidden="1">{#N/A,#N/A,TRUE,"일정"}</definedName>
    <definedName name="미" localSheetId="12" hidden="1">{#N/A,#N/A,TRUE,"일정"}</definedName>
    <definedName name="미" localSheetId="15" hidden="1">{#N/A,#N/A,TRUE,"일정"}</definedName>
    <definedName name="미" localSheetId="11" hidden="1">{#N/A,#N/A,TRUE,"일정"}</definedName>
    <definedName name="미" localSheetId="14" hidden="1">{#N/A,#N/A,TRUE,"일정"}</definedName>
    <definedName name="미" localSheetId="7" hidden="1">{#N/A,#N/A,TRUE,"일정"}</definedName>
    <definedName name="미" localSheetId="4" hidden="1">{#N/A,#N/A,TRUE,"일정"}</definedName>
    <definedName name="미" localSheetId="6" hidden="1">{#N/A,#N/A,TRUE,"일정"}</definedName>
    <definedName name="미" localSheetId="9" hidden="1">{#N/A,#N/A,TRUE,"일정"}</definedName>
    <definedName name="미" localSheetId="5" hidden="1">{#N/A,#N/A,TRUE,"일정"}</definedName>
    <definedName name="미" localSheetId="8" hidden="1">{#N/A,#N/A,TRUE,"일정"}</definedName>
    <definedName name="미" localSheetId="3" hidden="1">{#N/A,#N/A,TRUE,"일정"}</definedName>
    <definedName name="미" localSheetId="2" hidden="1">{#N/A,#N/A,TRUE,"일정"}</definedName>
    <definedName name="미" localSheetId="1" hidden="1">{#N/A,#N/A,TRUE,"일정"}</definedName>
    <definedName name="미" hidden="1">{#N/A,#N/A,TRUE,"일정"}</definedName>
    <definedName name="미경비">#N/A</definedName>
    <definedName name="미발주대상">#N/A</definedName>
    <definedName name="미부">#N/A</definedName>
    <definedName name="미승인"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판관비">#N/A</definedName>
    <definedName name="믹믹">#N/A</definedName>
    <definedName name="민">#N/A</definedName>
    <definedName name="밋션별">#N/A</definedName>
    <definedName name="ㅂ">#N/A</definedName>
    <definedName name="ㅂ2" localSheetId="13">#REF!</definedName>
    <definedName name="ㅂ2" localSheetId="10">#REF!</definedName>
    <definedName name="ㅂ2" localSheetId="12">#REF!</definedName>
    <definedName name="ㅂ2" localSheetId="15">#REF!</definedName>
    <definedName name="ㅂ2" localSheetId="11">#REF!</definedName>
    <definedName name="ㅂ2" localSheetId="14">#REF!</definedName>
    <definedName name="ㅂ2" localSheetId="7">#REF!</definedName>
    <definedName name="ㅂ2" localSheetId="4">#REF!</definedName>
    <definedName name="ㅂ2" localSheetId="6">#REF!</definedName>
    <definedName name="ㅂ2" localSheetId="9">#REF!</definedName>
    <definedName name="ㅂ2" localSheetId="5">#REF!</definedName>
    <definedName name="ㅂ2" localSheetId="8">#REF!</definedName>
    <definedName name="ㅂ2" localSheetId="3">#REF!</definedName>
    <definedName name="ㅂ2" localSheetId="2">#REF!</definedName>
    <definedName name="ㅂ2">#REF!</definedName>
    <definedName name="ㅂㅂ">#REF!</definedName>
    <definedName name="ㅂㅂㅂ"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ㅂㅂㅂㅂㅂㅂ" localSheetId="13">BlankMacro1</definedName>
    <definedName name="ㅂㅂㅂㅂㅂㅂㅂㅂㅂㅂ" localSheetId="10">BlankMacro1</definedName>
    <definedName name="ㅂㅂㅂㅂㅂㅂㅂㅂㅂㅂ" localSheetId="12">BlankMacro1</definedName>
    <definedName name="ㅂㅂㅂㅂㅂㅂㅂㅂㅂㅂ" localSheetId="15">BlankMacro1</definedName>
    <definedName name="ㅂㅂㅂㅂㅂㅂㅂㅂㅂㅂ" localSheetId="11">BlankMacro1</definedName>
    <definedName name="ㅂㅂㅂㅂㅂㅂㅂㅂㅂㅂ" localSheetId="14">BlankMacro1</definedName>
    <definedName name="ㅂㅂㅂㅂㅂㅂㅂㅂㅂㅂ" localSheetId="7">BlankMacro1</definedName>
    <definedName name="ㅂㅂㅂㅂㅂㅂㅂㅂㅂㅂ" localSheetId="4">BlankMacro1</definedName>
    <definedName name="ㅂㅂㅂㅂㅂㅂㅂㅂㅂㅂ" localSheetId="6">BlankMacro1</definedName>
    <definedName name="ㅂㅂㅂㅂㅂㅂㅂㅂㅂㅂ" localSheetId="9">BlankMacro1</definedName>
    <definedName name="ㅂㅂㅂㅂㅂㅂㅂㅂㅂㅂ" localSheetId="5">BlankMacro1</definedName>
    <definedName name="ㅂㅂㅂㅂㅂㅂㅂㅂㅂㅂ" localSheetId="8">BlankMacro1</definedName>
    <definedName name="ㅂㅂㅂㅂㅂㅂㅂㅂㅂㅂ" localSheetId="0">BlankMacro1</definedName>
    <definedName name="ㅂㅂㅂㅂㅂㅂㅂㅂㅂㅂ" localSheetId="3">BlankMacro1</definedName>
    <definedName name="ㅂㅂㅂㅂㅂㅂㅂㅂㅂㅂ" localSheetId="2">BlankMacro1</definedName>
    <definedName name="ㅂㅂㅂㅂㅂㅂㅂㅂㅂㅂ" localSheetId="1">BlankMacro1</definedName>
    <definedName name="ㅂㅂㅂㅂㅂㅂㅂㅂㅂㅂ">BlankMacro1</definedName>
    <definedName name="ㅂㅈ" localSheetId="3">#REF!</definedName>
    <definedName name="ㅂㅈ" localSheetId="2">#REF!</definedName>
    <definedName name="ㅂㅈ">#REF!</definedName>
    <definedName name="ㅂㅈㄷ">#N/A</definedName>
    <definedName name="ㅂㅈㄷㄱ">#N/A</definedName>
    <definedName name="ㅂㅈㄷㄷㅈㅂㅂㅈㄷㅈ">#N/A</definedName>
    <definedName name="ㅂㅈㄷㅂㄷㅈ" localSheetId="13">BlankMacro1</definedName>
    <definedName name="ㅂㅈㄷㅂㄷㅈ" localSheetId="10">BlankMacro1</definedName>
    <definedName name="ㅂㅈㄷㅂㄷㅈ" localSheetId="12">BlankMacro1</definedName>
    <definedName name="ㅂㅈㄷㅂㄷㅈ" localSheetId="15">BlankMacro1</definedName>
    <definedName name="ㅂㅈㄷㅂㄷㅈ" localSheetId="11">BlankMacro1</definedName>
    <definedName name="ㅂㅈㄷㅂㄷㅈ" localSheetId="14">BlankMacro1</definedName>
    <definedName name="ㅂㅈㄷㅂㄷㅈ" localSheetId="7">BlankMacro1</definedName>
    <definedName name="ㅂㅈㄷㅂㄷㅈ" localSheetId="4">BlankMacro1</definedName>
    <definedName name="ㅂㅈㄷㅂㄷㅈ" localSheetId="6">BlankMacro1</definedName>
    <definedName name="ㅂㅈㄷㅂㄷㅈ" localSheetId="9">BlankMacro1</definedName>
    <definedName name="ㅂㅈㄷㅂㄷㅈ" localSheetId="5">BlankMacro1</definedName>
    <definedName name="ㅂㅈㄷㅂㄷㅈ" localSheetId="8">BlankMacro1</definedName>
    <definedName name="ㅂㅈㄷㅂㄷㅈ" localSheetId="0">BlankMacro1</definedName>
    <definedName name="ㅂㅈㄷㅂㄷㅈ" localSheetId="3">BlankMacro1</definedName>
    <definedName name="ㅂㅈㄷㅂㄷㅈ" localSheetId="2">BlankMacro1</definedName>
    <definedName name="ㅂㅈㄷㅂㄷㅈ" localSheetId="1">BlankMacro1</definedName>
    <definedName name="ㅂㅈㄷㅂㄷㅈ">BlankMacro1</definedName>
    <definedName name="ㅂㅈㄷㅌ">#N/A</definedName>
    <definedName name="바">#REF!</definedName>
    <definedName name="바로가기" localSheetId="13" hidden="1">{#N/A,#N/A,FALSE,"단축1";#N/A,#N/A,FALSE,"단축2";#N/A,#N/A,FALSE,"단축3";#N/A,#N/A,FALSE,"장축";#N/A,#N/A,FALSE,"4WD"}</definedName>
    <definedName name="바로가기" localSheetId="10" hidden="1">{#N/A,#N/A,FALSE,"단축1";#N/A,#N/A,FALSE,"단축2";#N/A,#N/A,FALSE,"단축3";#N/A,#N/A,FALSE,"장축";#N/A,#N/A,FALSE,"4WD"}</definedName>
    <definedName name="바로가기" localSheetId="12" hidden="1">{#N/A,#N/A,FALSE,"단축1";#N/A,#N/A,FALSE,"단축2";#N/A,#N/A,FALSE,"단축3";#N/A,#N/A,FALSE,"장축";#N/A,#N/A,FALSE,"4WD"}</definedName>
    <definedName name="바로가기" localSheetId="15" hidden="1">{#N/A,#N/A,FALSE,"단축1";#N/A,#N/A,FALSE,"단축2";#N/A,#N/A,FALSE,"단축3";#N/A,#N/A,FALSE,"장축";#N/A,#N/A,FALSE,"4WD"}</definedName>
    <definedName name="바로가기" localSheetId="11" hidden="1">{#N/A,#N/A,FALSE,"단축1";#N/A,#N/A,FALSE,"단축2";#N/A,#N/A,FALSE,"단축3";#N/A,#N/A,FALSE,"장축";#N/A,#N/A,FALSE,"4WD"}</definedName>
    <definedName name="바로가기" localSheetId="14" hidden="1">{#N/A,#N/A,FALSE,"단축1";#N/A,#N/A,FALSE,"단축2";#N/A,#N/A,FALSE,"단축3";#N/A,#N/A,FALSE,"장축";#N/A,#N/A,FALSE,"4WD"}</definedName>
    <definedName name="바로가기" localSheetId="7" hidden="1">{#N/A,#N/A,FALSE,"단축1";#N/A,#N/A,FALSE,"단축2";#N/A,#N/A,FALSE,"단축3";#N/A,#N/A,FALSE,"장축";#N/A,#N/A,FALSE,"4WD"}</definedName>
    <definedName name="바로가기" localSheetId="4" hidden="1">{#N/A,#N/A,FALSE,"단축1";#N/A,#N/A,FALSE,"단축2";#N/A,#N/A,FALSE,"단축3";#N/A,#N/A,FALSE,"장축";#N/A,#N/A,FALSE,"4WD"}</definedName>
    <definedName name="바로가기" localSheetId="6" hidden="1">{#N/A,#N/A,FALSE,"단축1";#N/A,#N/A,FALSE,"단축2";#N/A,#N/A,FALSE,"단축3";#N/A,#N/A,FALSE,"장축";#N/A,#N/A,FALSE,"4WD"}</definedName>
    <definedName name="바로가기" localSheetId="9" hidden="1">{#N/A,#N/A,FALSE,"단축1";#N/A,#N/A,FALSE,"단축2";#N/A,#N/A,FALSE,"단축3";#N/A,#N/A,FALSE,"장축";#N/A,#N/A,FALSE,"4WD"}</definedName>
    <definedName name="바로가기" localSheetId="5" hidden="1">{#N/A,#N/A,FALSE,"단축1";#N/A,#N/A,FALSE,"단축2";#N/A,#N/A,FALSE,"단축3";#N/A,#N/A,FALSE,"장축";#N/A,#N/A,FALSE,"4WD"}</definedName>
    <definedName name="바로가기" localSheetId="8" hidden="1">{#N/A,#N/A,FALSE,"단축1";#N/A,#N/A,FALSE,"단축2";#N/A,#N/A,FALSE,"단축3";#N/A,#N/A,FALSE,"장축";#N/A,#N/A,FALSE,"4WD"}</definedName>
    <definedName name="바로가기" localSheetId="3" hidden="1">{#N/A,#N/A,FALSE,"단축1";#N/A,#N/A,FALSE,"단축2";#N/A,#N/A,FALSE,"단축3";#N/A,#N/A,FALSE,"장축";#N/A,#N/A,FALSE,"4WD"}</definedName>
    <definedName name="바로가기" localSheetId="2" hidden="1">{#N/A,#N/A,FALSE,"단축1";#N/A,#N/A,FALSE,"단축2";#N/A,#N/A,FALSE,"단축3";#N/A,#N/A,FALSE,"장축";#N/A,#N/A,FALSE,"4WD"}</definedName>
    <definedName name="바로가기" localSheetId="1" hidden="1">{#N/A,#N/A,FALSE,"단축1";#N/A,#N/A,FALSE,"단축2";#N/A,#N/A,FALSE,"단축3";#N/A,#N/A,FALSE,"장축";#N/A,#N/A,FALSE,"4WD"}</definedName>
    <definedName name="바로가기" hidden="1">{#N/A,#N/A,FALSE,"단축1";#N/A,#N/A,FALSE,"단축2";#N/A,#N/A,FALSE,"단축3";#N/A,#N/A,FALSE,"장축";#N/A,#N/A,FALSE,"4WD"}</definedName>
    <definedName name="바바라" localSheetId="13" hidden="1">{#N/A,#N/A,TRUE,"Y생산";#N/A,#N/A,TRUE,"Y판매";#N/A,#N/A,TRUE,"Y총물량";#N/A,#N/A,TRUE,"Y능력";#N/A,#N/A,TRUE,"YKD"}</definedName>
    <definedName name="바바라" localSheetId="10" hidden="1">{#N/A,#N/A,TRUE,"Y생산";#N/A,#N/A,TRUE,"Y판매";#N/A,#N/A,TRUE,"Y총물량";#N/A,#N/A,TRUE,"Y능력";#N/A,#N/A,TRUE,"YKD"}</definedName>
    <definedName name="바바라" localSheetId="12" hidden="1">{#N/A,#N/A,TRUE,"Y생산";#N/A,#N/A,TRUE,"Y판매";#N/A,#N/A,TRUE,"Y총물량";#N/A,#N/A,TRUE,"Y능력";#N/A,#N/A,TRUE,"YKD"}</definedName>
    <definedName name="바바라" localSheetId="15" hidden="1">{#N/A,#N/A,TRUE,"Y생산";#N/A,#N/A,TRUE,"Y판매";#N/A,#N/A,TRUE,"Y총물량";#N/A,#N/A,TRUE,"Y능력";#N/A,#N/A,TRUE,"YKD"}</definedName>
    <definedName name="바바라" localSheetId="11" hidden="1">{#N/A,#N/A,TRUE,"Y생산";#N/A,#N/A,TRUE,"Y판매";#N/A,#N/A,TRUE,"Y총물량";#N/A,#N/A,TRUE,"Y능력";#N/A,#N/A,TRUE,"YKD"}</definedName>
    <definedName name="바바라" localSheetId="14" hidden="1">{#N/A,#N/A,TRUE,"Y생산";#N/A,#N/A,TRUE,"Y판매";#N/A,#N/A,TRUE,"Y총물량";#N/A,#N/A,TRUE,"Y능력";#N/A,#N/A,TRUE,"YKD"}</definedName>
    <definedName name="바바라" localSheetId="7" hidden="1">{#N/A,#N/A,TRUE,"Y생산";#N/A,#N/A,TRUE,"Y판매";#N/A,#N/A,TRUE,"Y총물량";#N/A,#N/A,TRUE,"Y능력";#N/A,#N/A,TRUE,"YKD"}</definedName>
    <definedName name="바바라" localSheetId="4" hidden="1">{#N/A,#N/A,TRUE,"Y생산";#N/A,#N/A,TRUE,"Y판매";#N/A,#N/A,TRUE,"Y총물량";#N/A,#N/A,TRUE,"Y능력";#N/A,#N/A,TRUE,"YKD"}</definedName>
    <definedName name="바바라" localSheetId="6" hidden="1">{#N/A,#N/A,TRUE,"Y생산";#N/A,#N/A,TRUE,"Y판매";#N/A,#N/A,TRUE,"Y총물량";#N/A,#N/A,TRUE,"Y능력";#N/A,#N/A,TRUE,"YKD"}</definedName>
    <definedName name="바바라" localSheetId="9" hidden="1">{#N/A,#N/A,TRUE,"Y생산";#N/A,#N/A,TRUE,"Y판매";#N/A,#N/A,TRUE,"Y총물량";#N/A,#N/A,TRUE,"Y능력";#N/A,#N/A,TRUE,"YKD"}</definedName>
    <definedName name="바바라" localSheetId="5" hidden="1">{#N/A,#N/A,TRUE,"Y생산";#N/A,#N/A,TRUE,"Y판매";#N/A,#N/A,TRUE,"Y총물량";#N/A,#N/A,TRUE,"Y능력";#N/A,#N/A,TRUE,"YKD"}</definedName>
    <definedName name="바바라" localSheetId="8" hidden="1">{#N/A,#N/A,TRUE,"Y생산";#N/A,#N/A,TRUE,"Y판매";#N/A,#N/A,TRUE,"Y총물량";#N/A,#N/A,TRUE,"Y능력";#N/A,#N/A,TRUE,"YKD"}</definedName>
    <definedName name="바바라" localSheetId="3"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보">#REF!</definedName>
    <definedName name="박">#N/A</definedName>
    <definedName name="박상">#N/A</definedName>
    <definedName name="박종균" localSheetId="13" hidden="1">{#N/A,#N/A,FALSE,"인원";#N/A,#N/A,FALSE,"비용2";#N/A,#N/A,FALSE,"비용1";#N/A,#N/A,FALSE,"비용";#N/A,#N/A,FALSE,"보증2";#N/A,#N/A,FALSE,"보증1";#N/A,#N/A,FALSE,"보증";#N/A,#N/A,FALSE,"손익1";#N/A,#N/A,FALSE,"손익";#N/A,#N/A,FALSE,"부서별매출";#N/A,#N/A,FALSE,"매출"}</definedName>
    <definedName name="박종균" localSheetId="10" hidden="1">{#N/A,#N/A,FALSE,"인원";#N/A,#N/A,FALSE,"비용2";#N/A,#N/A,FALSE,"비용1";#N/A,#N/A,FALSE,"비용";#N/A,#N/A,FALSE,"보증2";#N/A,#N/A,FALSE,"보증1";#N/A,#N/A,FALSE,"보증";#N/A,#N/A,FALSE,"손익1";#N/A,#N/A,FALSE,"손익";#N/A,#N/A,FALSE,"부서별매출";#N/A,#N/A,FALSE,"매출"}</definedName>
    <definedName name="박종균" localSheetId="12" hidden="1">{#N/A,#N/A,FALSE,"인원";#N/A,#N/A,FALSE,"비용2";#N/A,#N/A,FALSE,"비용1";#N/A,#N/A,FALSE,"비용";#N/A,#N/A,FALSE,"보증2";#N/A,#N/A,FALSE,"보증1";#N/A,#N/A,FALSE,"보증";#N/A,#N/A,FALSE,"손익1";#N/A,#N/A,FALSE,"손익";#N/A,#N/A,FALSE,"부서별매출";#N/A,#N/A,FALSE,"매출"}</definedName>
    <definedName name="박종균" localSheetId="15" hidden="1">{#N/A,#N/A,FALSE,"인원";#N/A,#N/A,FALSE,"비용2";#N/A,#N/A,FALSE,"비용1";#N/A,#N/A,FALSE,"비용";#N/A,#N/A,FALSE,"보증2";#N/A,#N/A,FALSE,"보증1";#N/A,#N/A,FALSE,"보증";#N/A,#N/A,FALSE,"손익1";#N/A,#N/A,FALSE,"손익";#N/A,#N/A,FALSE,"부서별매출";#N/A,#N/A,FALSE,"매출"}</definedName>
    <definedName name="박종균" localSheetId="11" hidden="1">{#N/A,#N/A,FALSE,"인원";#N/A,#N/A,FALSE,"비용2";#N/A,#N/A,FALSE,"비용1";#N/A,#N/A,FALSE,"비용";#N/A,#N/A,FALSE,"보증2";#N/A,#N/A,FALSE,"보증1";#N/A,#N/A,FALSE,"보증";#N/A,#N/A,FALSE,"손익1";#N/A,#N/A,FALSE,"손익";#N/A,#N/A,FALSE,"부서별매출";#N/A,#N/A,FALSE,"매출"}</definedName>
    <definedName name="박종균" localSheetId="14" hidden="1">{#N/A,#N/A,FALSE,"인원";#N/A,#N/A,FALSE,"비용2";#N/A,#N/A,FALSE,"비용1";#N/A,#N/A,FALSE,"비용";#N/A,#N/A,FALSE,"보증2";#N/A,#N/A,FALSE,"보증1";#N/A,#N/A,FALSE,"보증";#N/A,#N/A,FALSE,"손익1";#N/A,#N/A,FALSE,"손익";#N/A,#N/A,FALSE,"부서별매출";#N/A,#N/A,FALSE,"매출"}</definedName>
    <definedName name="박종균" localSheetId="7"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localSheetId="6" hidden="1">{#N/A,#N/A,FALSE,"인원";#N/A,#N/A,FALSE,"비용2";#N/A,#N/A,FALSE,"비용1";#N/A,#N/A,FALSE,"비용";#N/A,#N/A,FALSE,"보증2";#N/A,#N/A,FALSE,"보증1";#N/A,#N/A,FALSE,"보증";#N/A,#N/A,FALSE,"손익1";#N/A,#N/A,FALSE,"손익";#N/A,#N/A,FALSE,"부서별매출";#N/A,#N/A,FALSE,"매출"}</definedName>
    <definedName name="박종균" localSheetId="9" hidden="1">{#N/A,#N/A,FALSE,"인원";#N/A,#N/A,FALSE,"비용2";#N/A,#N/A,FALSE,"비용1";#N/A,#N/A,FALSE,"비용";#N/A,#N/A,FALSE,"보증2";#N/A,#N/A,FALSE,"보증1";#N/A,#N/A,FALSE,"보증";#N/A,#N/A,FALSE,"손익1";#N/A,#N/A,FALSE,"손익";#N/A,#N/A,FALSE,"부서별매출";#N/A,#N/A,FALSE,"매출"}</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8"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지호" localSheetId="13" hidden="1">{#N/A,#N/A,FALSE,"단축1";#N/A,#N/A,FALSE,"단축2";#N/A,#N/A,FALSE,"단축3";#N/A,#N/A,FALSE,"장축";#N/A,#N/A,FALSE,"4WD"}</definedName>
    <definedName name="박지호" localSheetId="10" hidden="1">{#N/A,#N/A,FALSE,"단축1";#N/A,#N/A,FALSE,"단축2";#N/A,#N/A,FALSE,"단축3";#N/A,#N/A,FALSE,"장축";#N/A,#N/A,FALSE,"4WD"}</definedName>
    <definedName name="박지호" localSheetId="12" hidden="1">{#N/A,#N/A,FALSE,"단축1";#N/A,#N/A,FALSE,"단축2";#N/A,#N/A,FALSE,"단축3";#N/A,#N/A,FALSE,"장축";#N/A,#N/A,FALSE,"4WD"}</definedName>
    <definedName name="박지호" localSheetId="15" hidden="1">{#N/A,#N/A,FALSE,"단축1";#N/A,#N/A,FALSE,"단축2";#N/A,#N/A,FALSE,"단축3";#N/A,#N/A,FALSE,"장축";#N/A,#N/A,FALSE,"4WD"}</definedName>
    <definedName name="박지호" localSheetId="11" hidden="1">{#N/A,#N/A,FALSE,"단축1";#N/A,#N/A,FALSE,"단축2";#N/A,#N/A,FALSE,"단축3";#N/A,#N/A,FALSE,"장축";#N/A,#N/A,FALSE,"4WD"}</definedName>
    <definedName name="박지호" localSheetId="14" hidden="1">{#N/A,#N/A,FALSE,"단축1";#N/A,#N/A,FALSE,"단축2";#N/A,#N/A,FALSE,"단축3";#N/A,#N/A,FALSE,"장축";#N/A,#N/A,FALSE,"4WD"}</definedName>
    <definedName name="박지호" localSheetId="7" hidden="1">{#N/A,#N/A,FALSE,"단축1";#N/A,#N/A,FALSE,"단축2";#N/A,#N/A,FALSE,"단축3";#N/A,#N/A,FALSE,"장축";#N/A,#N/A,FALSE,"4WD"}</definedName>
    <definedName name="박지호" localSheetId="4" hidden="1">{#N/A,#N/A,FALSE,"단축1";#N/A,#N/A,FALSE,"단축2";#N/A,#N/A,FALSE,"단축3";#N/A,#N/A,FALSE,"장축";#N/A,#N/A,FALSE,"4WD"}</definedName>
    <definedName name="박지호" localSheetId="6" hidden="1">{#N/A,#N/A,FALSE,"단축1";#N/A,#N/A,FALSE,"단축2";#N/A,#N/A,FALSE,"단축3";#N/A,#N/A,FALSE,"장축";#N/A,#N/A,FALSE,"4WD"}</definedName>
    <definedName name="박지호" localSheetId="9" hidden="1">{#N/A,#N/A,FALSE,"단축1";#N/A,#N/A,FALSE,"단축2";#N/A,#N/A,FALSE,"단축3";#N/A,#N/A,FALSE,"장축";#N/A,#N/A,FALSE,"4WD"}</definedName>
    <definedName name="박지호" localSheetId="5" hidden="1">{#N/A,#N/A,FALSE,"단축1";#N/A,#N/A,FALSE,"단축2";#N/A,#N/A,FALSE,"단축3";#N/A,#N/A,FALSE,"장축";#N/A,#N/A,FALSE,"4WD"}</definedName>
    <definedName name="박지호" localSheetId="8" hidden="1">{#N/A,#N/A,FALSE,"단축1";#N/A,#N/A,FALSE,"단축2";#N/A,#N/A,FALSE,"단축3";#N/A,#N/A,FALSE,"장축";#N/A,#N/A,FALSE,"4WD"}</definedName>
    <definedName name="박지호" localSheetId="3" hidden="1">{#N/A,#N/A,FALSE,"단축1";#N/A,#N/A,FALSE,"단축2";#N/A,#N/A,FALSE,"단축3";#N/A,#N/A,FALSE,"장축";#N/A,#N/A,FALSE,"4WD"}</definedName>
    <definedName name="박지호" localSheetId="2" hidden="1">{#N/A,#N/A,FALSE,"단축1";#N/A,#N/A,FALSE,"단축2";#N/A,#N/A,FALSE,"단축3";#N/A,#N/A,FALSE,"장축";#N/A,#N/A,FALSE,"4WD"}</definedName>
    <definedName name="박지호" localSheetId="1" hidden="1">{#N/A,#N/A,FALSE,"단축1";#N/A,#N/A,FALSE,"단축2";#N/A,#N/A,FALSE,"단축3";#N/A,#N/A,FALSE,"장축";#N/A,#N/A,FALSE,"4WD"}</definedName>
    <definedName name="박지호" hidden="1">{#N/A,#N/A,FALSE,"단축1";#N/A,#N/A,FALSE,"단축2";#N/A,#N/A,FALSE,"단축3";#N/A,#N/A,FALSE,"장축";#N/A,#N/A,FALSE,"4WD"}</definedName>
    <definedName name="반기별" localSheetId="13">[0]!BlankMacro1</definedName>
    <definedName name="반기별" localSheetId="10">[0]!BlankMacro1</definedName>
    <definedName name="반기별" localSheetId="12">[0]!BlankMacro1</definedName>
    <definedName name="반기별" localSheetId="15">[0]!BlankMacro1</definedName>
    <definedName name="반기별" localSheetId="11">[0]!BlankMacro1</definedName>
    <definedName name="반기별" localSheetId="14">[0]!BlankMacro1</definedName>
    <definedName name="반기별" localSheetId="7">[0]!BlankMacro1</definedName>
    <definedName name="반기별" localSheetId="4">[0]!BlankMacro1</definedName>
    <definedName name="반기별" localSheetId="6">[0]!BlankMacro1</definedName>
    <definedName name="반기별" localSheetId="9">[0]!BlankMacro1</definedName>
    <definedName name="반기별" localSheetId="5">[0]!BlankMacro1</definedName>
    <definedName name="반기별" localSheetId="8">[0]!BlankMacro1</definedName>
    <definedName name="반기별" localSheetId="0">[0]!BlankMacro1</definedName>
    <definedName name="반기별" localSheetId="3">[0]!BlankMacro1</definedName>
    <definedName name="반기별" localSheetId="2">[0]!BlankMacro1</definedName>
    <definedName name="반기별" localSheetId="1">[0]!BlankMacro1</definedName>
    <definedName name="반기별">[0]!BlankMacro1</definedName>
    <definedName name="반영">#N/A</definedName>
    <definedName name="반영1">#N/A</definedName>
    <definedName name="반영2">#N/A</definedName>
    <definedName name="반영3" localSheetId="13">#REF!</definedName>
    <definedName name="반영3" localSheetId="10">#REF!</definedName>
    <definedName name="반영3" localSheetId="12">#REF!</definedName>
    <definedName name="반영3" localSheetId="15">#REF!</definedName>
    <definedName name="반영3" localSheetId="11">#REF!</definedName>
    <definedName name="반영3" localSheetId="14">#REF!</definedName>
    <definedName name="반영3" localSheetId="7">#REF!</definedName>
    <definedName name="반영3" localSheetId="4">#REF!</definedName>
    <definedName name="반영3" localSheetId="6">#REF!</definedName>
    <definedName name="반영3" localSheetId="9">#REF!</definedName>
    <definedName name="반영3" localSheetId="5">#REF!</definedName>
    <definedName name="반영3" localSheetId="8">#REF!</definedName>
    <definedName name="반영3" localSheetId="3">#REF!</definedName>
    <definedName name="반영3" localSheetId="2">#REF!</definedName>
    <definedName name="반영3">#REF!</definedName>
    <definedName name="반영결과" localSheetId="13">#REF!</definedName>
    <definedName name="반영결과" localSheetId="10">#REF!</definedName>
    <definedName name="반영결과" localSheetId="12">#REF!</definedName>
    <definedName name="반영결과" localSheetId="15">#REF!</definedName>
    <definedName name="반영결과" localSheetId="11">#REF!</definedName>
    <definedName name="반영결과" localSheetId="14">#REF!</definedName>
    <definedName name="반영결과" localSheetId="7">#REF!</definedName>
    <definedName name="반영결과" localSheetId="4">#REF!</definedName>
    <definedName name="반영결과" localSheetId="6">#REF!</definedName>
    <definedName name="반영결과" localSheetId="9">#REF!</definedName>
    <definedName name="반영결과" localSheetId="5">#REF!</definedName>
    <definedName name="반영결과" localSheetId="8">#REF!</definedName>
    <definedName name="반영결과" localSheetId="3">#REF!</definedName>
    <definedName name="반영결과" localSheetId="2">#REF!</definedName>
    <definedName name="반영결과">#REF!</definedName>
    <definedName name="반영현황" localSheetId="13">#REF!</definedName>
    <definedName name="반영현황" localSheetId="10">#REF!</definedName>
    <definedName name="반영현황" localSheetId="12">#REF!</definedName>
    <definedName name="반영현황" localSheetId="15">#REF!</definedName>
    <definedName name="반영현황" localSheetId="11">#REF!</definedName>
    <definedName name="반영현황" localSheetId="14">#REF!</definedName>
    <definedName name="반영현황" localSheetId="7">#REF!</definedName>
    <definedName name="반영현황" localSheetId="4">#REF!</definedName>
    <definedName name="반영현황" localSheetId="6">#REF!</definedName>
    <definedName name="반영현황" localSheetId="9">#REF!</definedName>
    <definedName name="반영현황" localSheetId="5">#REF!</definedName>
    <definedName name="반영현황" localSheetId="8">#REF!</definedName>
    <definedName name="반영현황" localSheetId="3">#REF!</definedName>
    <definedName name="반영현황" localSheetId="2">#REF!</definedName>
    <definedName name="반영현황">#REF!</definedName>
    <definedName name="발" localSheetId="13">#REF!</definedName>
    <definedName name="발" localSheetId="10">#REF!</definedName>
    <definedName name="발" localSheetId="12">#REF!</definedName>
    <definedName name="발" localSheetId="15">#REF!</definedName>
    <definedName name="발" localSheetId="11">#REF!</definedName>
    <definedName name="발" localSheetId="14">#REF!</definedName>
    <definedName name="발" localSheetId="7">#REF!</definedName>
    <definedName name="발" localSheetId="4">#REF!</definedName>
    <definedName name="발" localSheetId="6">#REF!</definedName>
    <definedName name="발" localSheetId="9">#REF!</definedName>
    <definedName name="발" localSheetId="5">#REF!</definedName>
    <definedName name="발" localSheetId="8">#REF!</definedName>
    <definedName name="발" localSheetId="3">#REF!</definedName>
    <definedName name="발" localSheetId="2">#REF!</definedName>
    <definedName name="발">#REF!</definedName>
    <definedName name="발주" localSheetId="13" hidden="1">{#N/A,#N/A,FALSE,"인원";#N/A,#N/A,FALSE,"비용2";#N/A,#N/A,FALSE,"비용1";#N/A,#N/A,FALSE,"비용";#N/A,#N/A,FALSE,"보증2";#N/A,#N/A,FALSE,"보증1";#N/A,#N/A,FALSE,"보증";#N/A,#N/A,FALSE,"손익1";#N/A,#N/A,FALSE,"손익";#N/A,#N/A,FALSE,"부서별매출";#N/A,#N/A,FALSE,"매출"}</definedName>
    <definedName name="발주" localSheetId="10" hidden="1">{#N/A,#N/A,FALSE,"인원";#N/A,#N/A,FALSE,"비용2";#N/A,#N/A,FALSE,"비용1";#N/A,#N/A,FALSE,"비용";#N/A,#N/A,FALSE,"보증2";#N/A,#N/A,FALSE,"보증1";#N/A,#N/A,FALSE,"보증";#N/A,#N/A,FALSE,"손익1";#N/A,#N/A,FALSE,"손익";#N/A,#N/A,FALSE,"부서별매출";#N/A,#N/A,FALSE,"매출"}</definedName>
    <definedName name="발주" localSheetId="12" hidden="1">{#N/A,#N/A,FALSE,"인원";#N/A,#N/A,FALSE,"비용2";#N/A,#N/A,FALSE,"비용1";#N/A,#N/A,FALSE,"비용";#N/A,#N/A,FALSE,"보증2";#N/A,#N/A,FALSE,"보증1";#N/A,#N/A,FALSE,"보증";#N/A,#N/A,FALSE,"손익1";#N/A,#N/A,FALSE,"손익";#N/A,#N/A,FALSE,"부서별매출";#N/A,#N/A,FALSE,"매출"}</definedName>
    <definedName name="발주" localSheetId="15" hidden="1">{#N/A,#N/A,FALSE,"인원";#N/A,#N/A,FALSE,"비용2";#N/A,#N/A,FALSE,"비용1";#N/A,#N/A,FALSE,"비용";#N/A,#N/A,FALSE,"보증2";#N/A,#N/A,FALSE,"보증1";#N/A,#N/A,FALSE,"보증";#N/A,#N/A,FALSE,"손익1";#N/A,#N/A,FALSE,"손익";#N/A,#N/A,FALSE,"부서별매출";#N/A,#N/A,FALSE,"매출"}</definedName>
    <definedName name="발주" localSheetId="11" hidden="1">{#N/A,#N/A,FALSE,"인원";#N/A,#N/A,FALSE,"비용2";#N/A,#N/A,FALSE,"비용1";#N/A,#N/A,FALSE,"비용";#N/A,#N/A,FALSE,"보증2";#N/A,#N/A,FALSE,"보증1";#N/A,#N/A,FALSE,"보증";#N/A,#N/A,FALSE,"손익1";#N/A,#N/A,FALSE,"손익";#N/A,#N/A,FALSE,"부서별매출";#N/A,#N/A,FALSE,"매출"}</definedName>
    <definedName name="발주" localSheetId="14" hidden="1">{#N/A,#N/A,FALSE,"인원";#N/A,#N/A,FALSE,"비용2";#N/A,#N/A,FALSE,"비용1";#N/A,#N/A,FALSE,"비용";#N/A,#N/A,FALSE,"보증2";#N/A,#N/A,FALSE,"보증1";#N/A,#N/A,FALSE,"보증";#N/A,#N/A,FALSE,"손익1";#N/A,#N/A,FALSE,"손익";#N/A,#N/A,FALSE,"부서별매출";#N/A,#N/A,FALSE,"매출"}</definedName>
    <definedName name="발주" localSheetId="7"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localSheetId="6" hidden="1">{#N/A,#N/A,FALSE,"인원";#N/A,#N/A,FALSE,"비용2";#N/A,#N/A,FALSE,"비용1";#N/A,#N/A,FALSE,"비용";#N/A,#N/A,FALSE,"보증2";#N/A,#N/A,FALSE,"보증1";#N/A,#N/A,FALSE,"보증";#N/A,#N/A,FALSE,"손익1";#N/A,#N/A,FALSE,"손익";#N/A,#N/A,FALSE,"부서별매출";#N/A,#N/A,FALSE,"매출"}</definedName>
    <definedName name="발주" localSheetId="9" hidden="1">{#N/A,#N/A,FALSE,"인원";#N/A,#N/A,FALSE,"비용2";#N/A,#N/A,FALSE,"비용1";#N/A,#N/A,FALSE,"비용";#N/A,#N/A,FALSE,"보증2";#N/A,#N/A,FALSE,"보증1";#N/A,#N/A,FALSE,"보증";#N/A,#N/A,FALSE,"손익1";#N/A,#N/A,FALSE,"손익";#N/A,#N/A,FALSE,"부서별매출";#N/A,#N/A,FALSE,"매출"}</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8"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발주량">#REF!</definedName>
    <definedName name="발주량1">#REF!</definedName>
    <definedName name="방이동" localSheetId="13">BlankMacro1</definedName>
    <definedName name="방이동" localSheetId="10">BlankMacro1</definedName>
    <definedName name="방이동" localSheetId="12">BlankMacro1</definedName>
    <definedName name="방이동" localSheetId="15">BlankMacro1</definedName>
    <definedName name="방이동" localSheetId="11">BlankMacro1</definedName>
    <definedName name="방이동" localSheetId="14">BlankMacro1</definedName>
    <definedName name="방이동" localSheetId="7">BlankMacro1</definedName>
    <definedName name="방이동" localSheetId="4">BlankMacro1</definedName>
    <definedName name="방이동" localSheetId="6">BlankMacro1</definedName>
    <definedName name="방이동" localSheetId="9">BlankMacro1</definedName>
    <definedName name="방이동" localSheetId="5">BlankMacro1</definedName>
    <definedName name="방이동" localSheetId="8">BlankMacro1</definedName>
    <definedName name="방이동" localSheetId="0">BlankMacro1</definedName>
    <definedName name="방이동" localSheetId="3">BlankMacro1</definedName>
    <definedName name="방이동" localSheetId="2">BlankMacro1</definedName>
    <definedName name="방이동" localSheetId="1">BlankMacro1</definedName>
    <definedName name="방이동">BlankMacro1</definedName>
    <definedName name="방인호">#N/A</definedName>
    <definedName name="방진고무" localSheetId="13" hidden="1">{#N/A,#N/A,FALSE,"단축1";#N/A,#N/A,FALSE,"단축2";#N/A,#N/A,FALSE,"단축3";#N/A,#N/A,FALSE,"장축";#N/A,#N/A,FALSE,"4WD"}</definedName>
    <definedName name="방진고무" localSheetId="10" hidden="1">{#N/A,#N/A,FALSE,"단축1";#N/A,#N/A,FALSE,"단축2";#N/A,#N/A,FALSE,"단축3";#N/A,#N/A,FALSE,"장축";#N/A,#N/A,FALSE,"4WD"}</definedName>
    <definedName name="방진고무" localSheetId="12" hidden="1">{#N/A,#N/A,FALSE,"단축1";#N/A,#N/A,FALSE,"단축2";#N/A,#N/A,FALSE,"단축3";#N/A,#N/A,FALSE,"장축";#N/A,#N/A,FALSE,"4WD"}</definedName>
    <definedName name="방진고무" localSheetId="15" hidden="1">{#N/A,#N/A,FALSE,"단축1";#N/A,#N/A,FALSE,"단축2";#N/A,#N/A,FALSE,"단축3";#N/A,#N/A,FALSE,"장축";#N/A,#N/A,FALSE,"4WD"}</definedName>
    <definedName name="방진고무" localSheetId="11" hidden="1">{#N/A,#N/A,FALSE,"단축1";#N/A,#N/A,FALSE,"단축2";#N/A,#N/A,FALSE,"단축3";#N/A,#N/A,FALSE,"장축";#N/A,#N/A,FALSE,"4WD"}</definedName>
    <definedName name="방진고무" localSheetId="14" hidden="1">{#N/A,#N/A,FALSE,"단축1";#N/A,#N/A,FALSE,"단축2";#N/A,#N/A,FALSE,"단축3";#N/A,#N/A,FALSE,"장축";#N/A,#N/A,FALSE,"4WD"}</definedName>
    <definedName name="방진고무" localSheetId="7" hidden="1">{#N/A,#N/A,FALSE,"단축1";#N/A,#N/A,FALSE,"단축2";#N/A,#N/A,FALSE,"단축3";#N/A,#N/A,FALSE,"장축";#N/A,#N/A,FALSE,"4WD"}</definedName>
    <definedName name="방진고무" localSheetId="4" hidden="1">{#N/A,#N/A,FALSE,"단축1";#N/A,#N/A,FALSE,"단축2";#N/A,#N/A,FALSE,"단축3";#N/A,#N/A,FALSE,"장축";#N/A,#N/A,FALSE,"4WD"}</definedName>
    <definedName name="방진고무" localSheetId="6" hidden="1">{#N/A,#N/A,FALSE,"단축1";#N/A,#N/A,FALSE,"단축2";#N/A,#N/A,FALSE,"단축3";#N/A,#N/A,FALSE,"장축";#N/A,#N/A,FALSE,"4WD"}</definedName>
    <definedName name="방진고무" localSheetId="9" hidden="1">{#N/A,#N/A,FALSE,"단축1";#N/A,#N/A,FALSE,"단축2";#N/A,#N/A,FALSE,"단축3";#N/A,#N/A,FALSE,"장축";#N/A,#N/A,FALSE,"4WD"}</definedName>
    <definedName name="방진고무" localSheetId="5" hidden="1">{#N/A,#N/A,FALSE,"단축1";#N/A,#N/A,FALSE,"단축2";#N/A,#N/A,FALSE,"단축3";#N/A,#N/A,FALSE,"장축";#N/A,#N/A,FALSE,"4WD"}</definedName>
    <definedName name="방진고무" localSheetId="8" hidden="1">{#N/A,#N/A,FALSE,"단축1";#N/A,#N/A,FALSE,"단축2";#N/A,#N/A,FALSE,"단축3";#N/A,#N/A,FALSE,"장축";#N/A,#N/A,FALSE,"4WD"}</definedName>
    <definedName name="방진고무" localSheetId="3"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hidden="1">{#N/A,#N/A,FALSE,"단축1";#N/A,#N/A,FALSE,"단축2";#N/A,#N/A,FALSE,"단축3";#N/A,#N/A,FALSE,"장축";#N/A,#N/A,FALSE,"4WD"}</definedName>
    <definedName name="방청A">#N/A</definedName>
    <definedName name="방청B">#N/A</definedName>
    <definedName name="방침" localSheetId="13">[0]!BlankMacro1</definedName>
    <definedName name="방침" localSheetId="10">[0]!BlankMacro1</definedName>
    <definedName name="방침" localSheetId="12">[0]!BlankMacro1</definedName>
    <definedName name="방침" localSheetId="15">[0]!BlankMacro1</definedName>
    <definedName name="방침" localSheetId="11">[0]!BlankMacro1</definedName>
    <definedName name="방침" localSheetId="14">[0]!BlankMacro1</definedName>
    <definedName name="방침" localSheetId="7">[0]!BlankMacro1</definedName>
    <definedName name="방침" localSheetId="4">[0]!BlankMacro1</definedName>
    <definedName name="방침" localSheetId="6">[0]!BlankMacro1</definedName>
    <definedName name="방침" localSheetId="9">[0]!BlankMacro1</definedName>
    <definedName name="방침" localSheetId="5">[0]!BlankMacro1</definedName>
    <definedName name="방침" localSheetId="8">[0]!BlankMacro1</definedName>
    <definedName name="방침" localSheetId="0">[0]!BlankMacro1</definedName>
    <definedName name="방침" localSheetId="3">[0]!BlankMacro1</definedName>
    <definedName name="방침" localSheetId="2">[0]!BlankMacro1</definedName>
    <definedName name="방침" localSheetId="1">[0]!BlankMacro1</definedName>
    <definedName name="방침">[0]!BlankMacro1</definedName>
    <definedName name="방침방향" localSheetId="13">[0]!BlankMacro1</definedName>
    <definedName name="방침방향" localSheetId="10">[0]!BlankMacro1</definedName>
    <definedName name="방침방향" localSheetId="12">[0]!BlankMacro1</definedName>
    <definedName name="방침방향" localSheetId="15">[0]!BlankMacro1</definedName>
    <definedName name="방침방향" localSheetId="11">[0]!BlankMacro1</definedName>
    <definedName name="방침방향" localSheetId="14">[0]!BlankMacro1</definedName>
    <definedName name="방침방향" localSheetId="7">[0]!BlankMacro1</definedName>
    <definedName name="방침방향" localSheetId="4">[0]!BlankMacro1</definedName>
    <definedName name="방침방향" localSheetId="6">[0]!BlankMacro1</definedName>
    <definedName name="방침방향" localSheetId="9">[0]!BlankMacro1</definedName>
    <definedName name="방침방향" localSheetId="5">[0]!BlankMacro1</definedName>
    <definedName name="방침방향" localSheetId="8">[0]!BlankMacro1</definedName>
    <definedName name="방침방향" localSheetId="0">[0]!BlankMacro1</definedName>
    <definedName name="방침방향" localSheetId="3">[0]!BlankMacro1</definedName>
    <definedName name="방침방향" localSheetId="2">[0]!BlankMacro1</definedName>
    <definedName name="방침방향" localSheetId="1">[0]!BlankMacro1</definedName>
    <definedName name="방침방향">[0]!BlankMacro1</definedName>
    <definedName name="배치계획"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포일">#N/A</definedName>
    <definedName name="백만">1000000</definedName>
    <definedName name="버스팀">#N/A</definedName>
    <definedName name="벗" localSheetId="13">#REF!</definedName>
    <definedName name="벗" localSheetId="10">#REF!</definedName>
    <definedName name="벗" localSheetId="12">#REF!</definedName>
    <definedName name="벗" localSheetId="15">#REF!</definedName>
    <definedName name="벗" localSheetId="11">#REF!</definedName>
    <definedName name="벗" localSheetId="14">#REF!</definedName>
    <definedName name="벗" localSheetId="7">#REF!</definedName>
    <definedName name="벗" localSheetId="4">#REF!</definedName>
    <definedName name="벗" localSheetId="6">#REF!</definedName>
    <definedName name="벗" localSheetId="9">#REF!</definedName>
    <definedName name="벗" localSheetId="5">#REF!</definedName>
    <definedName name="벗" localSheetId="8">#REF!</definedName>
    <definedName name="벗" localSheetId="3">#REF!</definedName>
    <definedName name="벗" localSheetId="2">#REF!</definedName>
    <definedName name="벗">#REF!</definedName>
    <definedName name="변경" localSheetId="13" hidden="1">#REF!</definedName>
    <definedName name="변경" localSheetId="10" hidden="1">#REF!</definedName>
    <definedName name="변경" localSheetId="12" hidden="1">#REF!</definedName>
    <definedName name="변경" localSheetId="15" hidden="1">#REF!</definedName>
    <definedName name="변경" localSheetId="11" hidden="1">#REF!</definedName>
    <definedName name="변경" localSheetId="14" hidden="1">#REF!</definedName>
    <definedName name="변경" localSheetId="7" hidden="1">#REF!</definedName>
    <definedName name="변경" localSheetId="4" hidden="1">#REF!</definedName>
    <definedName name="변경" localSheetId="6" hidden="1">#REF!</definedName>
    <definedName name="변경" localSheetId="9" hidden="1">#REF!</definedName>
    <definedName name="변경" localSheetId="5" hidden="1">#REF!</definedName>
    <definedName name="변경" localSheetId="8" hidden="1">#REF!</definedName>
    <definedName name="변경" localSheetId="3" hidden="1">#REF!</definedName>
    <definedName name="변경" localSheetId="2" hidden="1">#REF!</definedName>
    <definedName name="변경" hidden="1">#REF!</definedName>
    <definedName name="변경1" localSheetId="13">#REF!</definedName>
    <definedName name="변경1" localSheetId="10">#REF!</definedName>
    <definedName name="변경1" localSheetId="12">#REF!</definedName>
    <definedName name="변경1" localSheetId="15">#REF!</definedName>
    <definedName name="변경1" localSheetId="11">#REF!</definedName>
    <definedName name="변경1" localSheetId="14">#REF!</definedName>
    <definedName name="변경1" localSheetId="7">#REF!</definedName>
    <definedName name="변경1" localSheetId="4">#REF!</definedName>
    <definedName name="변경1" localSheetId="6">#REF!</definedName>
    <definedName name="변경1" localSheetId="9">#REF!</definedName>
    <definedName name="변경1" localSheetId="5">#REF!</definedName>
    <definedName name="변경1" localSheetId="8">#REF!</definedName>
    <definedName name="변경1" localSheetId="3">#REF!</definedName>
    <definedName name="변경1" localSheetId="2">#REF!</definedName>
    <definedName name="변경1">#REF!</definedName>
    <definedName name="변경목차" localSheetId="13" hidden="1">{#N/A,#N/A,FALSE,"단축1";#N/A,#N/A,FALSE,"단축2";#N/A,#N/A,FALSE,"단축3";#N/A,#N/A,FALSE,"장축";#N/A,#N/A,FALSE,"4WD"}</definedName>
    <definedName name="변경목차" localSheetId="10" hidden="1">{#N/A,#N/A,FALSE,"단축1";#N/A,#N/A,FALSE,"단축2";#N/A,#N/A,FALSE,"단축3";#N/A,#N/A,FALSE,"장축";#N/A,#N/A,FALSE,"4WD"}</definedName>
    <definedName name="변경목차" localSheetId="12" hidden="1">{#N/A,#N/A,FALSE,"단축1";#N/A,#N/A,FALSE,"단축2";#N/A,#N/A,FALSE,"단축3";#N/A,#N/A,FALSE,"장축";#N/A,#N/A,FALSE,"4WD"}</definedName>
    <definedName name="변경목차" localSheetId="15" hidden="1">{#N/A,#N/A,FALSE,"단축1";#N/A,#N/A,FALSE,"단축2";#N/A,#N/A,FALSE,"단축3";#N/A,#N/A,FALSE,"장축";#N/A,#N/A,FALSE,"4WD"}</definedName>
    <definedName name="변경목차" localSheetId="11" hidden="1">{#N/A,#N/A,FALSE,"단축1";#N/A,#N/A,FALSE,"단축2";#N/A,#N/A,FALSE,"단축3";#N/A,#N/A,FALSE,"장축";#N/A,#N/A,FALSE,"4WD"}</definedName>
    <definedName name="변경목차" localSheetId="14" hidden="1">{#N/A,#N/A,FALSE,"단축1";#N/A,#N/A,FALSE,"단축2";#N/A,#N/A,FALSE,"단축3";#N/A,#N/A,FALSE,"장축";#N/A,#N/A,FALSE,"4WD"}</definedName>
    <definedName name="변경목차" localSheetId="7" hidden="1">{#N/A,#N/A,FALSE,"단축1";#N/A,#N/A,FALSE,"단축2";#N/A,#N/A,FALSE,"단축3";#N/A,#N/A,FALSE,"장축";#N/A,#N/A,FALSE,"4WD"}</definedName>
    <definedName name="변경목차" localSheetId="4" hidden="1">{#N/A,#N/A,FALSE,"단축1";#N/A,#N/A,FALSE,"단축2";#N/A,#N/A,FALSE,"단축3";#N/A,#N/A,FALSE,"장축";#N/A,#N/A,FALSE,"4WD"}</definedName>
    <definedName name="변경목차" localSheetId="6" hidden="1">{#N/A,#N/A,FALSE,"단축1";#N/A,#N/A,FALSE,"단축2";#N/A,#N/A,FALSE,"단축3";#N/A,#N/A,FALSE,"장축";#N/A,#N/A,FALSE,"4WD"}</definedName>
    <definedName name="변경목차" localSheetId="9" hidden="1">{#N/A,#N/A,FALSE,"단축1";#N/A,#N/A,FALSE,"단축2";#N/A,#N/A,FALSE,"단축3";#N/A,#N/A,FALSE,"장축";#N/A,#N/A,FALSE,"4WD"}</definedName>
    <definedName name="변경목차" localSheetId="5" hidden="1">{#N/A,#N/A,FALSE,"단축1";#N/A,#N/A,FALSE,"단축2";#N/A,#N/A,FALSE,"단축3";#N/A,#N/A,FALSE,"장축";#N/A,#N/A,FALSE,"4WD"}</definedName>
    <definedName name="변경목차" localSheetId="8" hidden="1">{#N/A,#N/A,FALSE,"단축1";#N/A,#N/A,FALSE,"단축2";#N/A,#N/A,FALSE,"단축3";#N/A,#N/A,FALSE,"장축";#N/A,#N/A,FALSE,"4WD"}</definedName>
    <definedName name="변경목차" localSheetId="3" hidden="1">{#N/A,#N/A,FALSE,"단축1";#N/A,#N/A,FALSE,"단축2";#N/A,#N/A,FALSE,"단축3";#N/A,#N/A,FALSE,"장축";#N/A,#N/A,FALSE,"4WD"}</definedName>
    <definedName name="변경목차" localSheetId="2" hidden="1">{#N/A,#N/A,FALSE,"단축1";#N/A,#N/A,FALSE,"단축2";#N/A,#N/A,FALSE,"단축3";#N/A,#N/A,FALSE,"장축";#N/A,#N/A,FALSE,"4WD"}</definedName>
    <definedName name="변경목차" localSheetId="1" hidden="1">{#N/A,#N/A,FALSE,"단축1";#N/A,#N/A,FALSE,"단축2";#N/A,#N/A,FALSE,"단축3";#N/A,#N/A,FALSE,"장축";#N/A,#N/A,FALSE,"4WD"}</definedName>
    <definedName name="변경목차" hidden="1">{#N/A,#N/A,FALSE,"단축1";#N/A,#N/A,FALSE,"단축2";#N/A,#N/A,FALSE,"단축3";#N/A,#N/A,FALSE,"장축";#N/A,#N/A,FALSE,"4WD"}</definedName>
    <definedName name="변경범위">#N/A</definedName>
    <definedName name="변경범위3">#N/A</definedName>
    <definedName name="별도">#N/A</definedName>
    <definedName name="별첨">#N/A</definedName>
    <definedName name="별첨2A">#N/A</definedName>
    <definedName name="병" localSheetId="13" hidden="1">{#N/A,#N/A,FALSE,"단축1";#N/A,#N/A,FALSE,"단축2";#N/A,#N/A,FALSE,"단축3";#N/A,#N/A,FALSE,"장축";#N/A,#N/A,FALSE,"4WD"}</definedName>
    <definedName name="병" localSheetId="10" hidden="1">{#N/A,#N/A,FALSE,"단축1";#N/A,#N/A,FALSE,"단축2";#N/A,#N/A,FALSE,"단축3";#N/A,#N/A,FALSE,"장축";#N/A,#N/A,FALSE,"4WD"}</definedName>
    <definedName name="병" localSheetId="12" hidden="1">{#N/A,#N/A,FALSE,"단축1";#N/A,#N/A,FALSE,"단축2";#N/A,#N/A,FALSE,"단축3";#N/A,#N/A,FALSE,"장축";#N/A,#N/A,FALSE,"4WD"}</definedName>
    <definedName name="병" localSheetId="15" hidden="1">{#N/A,#N/A,FALSE,"단축1";#N/A,#N/A,FALSE,"단축2";#N/A,#N/A,FALSE,"단축3";#N/A,#N/A,FALSE,"장축";#N/A,#N/A,FALSE,"4WD"}</definedName>
    <definedName name="병" localSheetId="11" hidden="1">{#N/A,#N/A,FALSE,"단축1";#N/A,#N/A,FALSE,"단축2";#N/A,#N/A,FALSE,"단축3";#N/A,#N/A,FALSE,"장축";#N/A,#N/A,FALSE,"4WD"}</definedName>
    <definedName name="병" localSheetId="14" hidden="1">{#N/A,#N/A,FALSE,"단축1";#N/A,#N/A,FALSE,"단축2";#N/A,#N/A,FALSE,"단축3";#N/A,#N/A,FALSE,"장축";#N/A,#N/A,FALSE,"4WD"}</definedName>
    <definedName name="병" localSheetId="7" hidden="1">{#N/A,#N/A,FALSE,"단축1";#N/A,#N/A,FALSE,"단축2";#N/A,#N/A,FALSE,"단축3";#N/A,#N/A,FALSE,"장축";#N/A,#N/A,FALSE,"4WD"}</definedName>
    <definedName name="병" localSheetId="4" hidden="1">{#N/A,#N/A,FALSE,"단축1";#N/A,#N/A,FALSE,"단축2";#N/A,#N/A,FALSE,"단축3";#N/A,#N/A,FALSE,"장축";#N/A,#N/A,FALSE,"4WD"}</definedName>
    <definedName name="병" localSheetId="6" hidden="1">{#N/A,#N/A,FALSE,"단축1";#N/A,#N/A,FALSE,"단축2";#N/A,#N/A,FALSE,"단축3";#N/A,#N/A,FALSE,"장축";#N/A,#N/A,FALSE,"4WD"}</definedName>
    <definedName name="병" localSheetId="9" hidden="1">{#N/A,#N/A,FALSE,"단축1";#N/A,#N/A,FALSE,"단축2";#N/A,#N/A,FALSE,"단축3";#N/A,#N/A,FALSE,"장축";#N/A,#N/A,FALSE,"4WD"}</definedName>
    <definedName name="병" localSheetId="5" hidden="1">{#N/A,#N/A,FALSE,"단축1";#N/A,#N/A,FALSE,"단축2";#N/A,#N/A,FALSE,"단축3";#N/A,#N/A,FALSE,"장축";#N/A,#N/A,FALSE,"4WD"}</definedName>
    <definedName name="병" localSheetId="8" hidden="1">{#N/A,#N/A,FALSE,"단축1";#N/A,#N/A,FALSE,"단축2";#N/A,#N/A,FALSE,"단축3";#N/A,#N/A,FALSE,"장축";#N/A,#N/A,FALSE,"4WD"}</definedName>
    <definedName name="병" localSheetId="3" hidden="1">{#N/A,#N/A,FALSE,"단축1";#N/A,#N/A,FALSE,"단축2";#N/A,#N/A,FALSE,"단축3";#N/A,#N/A,FALSE,"장축";#N/A,#N/A,FALSE,"4WD"}</definedName>
    <definedName name="병" localSheetId="2" hidden="1">{#N/A,#N/A,FALSE,"단축1";#N/A,#N/A,FALSE,"단축2";#N/A,#N/A,FALSE,"단축3";#N/A,#N/A,FALSE,"장축";#N/A,#N/A,FALSE,"4WD"}</definedName>
    <definedName name="병" localSheetId="1" hidden="1">{#N/A,#N/A,FALSE,"단축1";#N/A,#N/A,FALSE,"단축2";#N/A,#N/A,FALSE,"단축3";#N/A,#N/A,FALSE,"장축";#N/A,#N/A,FALSE,"4WD"}</definedName>
    <definedName name="병" hidden="1">{#N/A,#N/A,FALSE,"단축1";#N/A,#N/A,FALSE,"단축2";#N/A,#N/A,FALSE,"단축3";#N/A,#N/A,FALSE,"장축";#N/A,#N/A,FALSE,"4WD"}</definedName>
    <definedName name="보고">#N/A</definedName>
    <definedName name="보고1">#N/A</definedName>
    <definedName name="보고2">#N/A</definedName>
    <definedName name="보곤" localSheetId="13" hidden="1">{#N/A,#N/A,FALSE,"인원";#N/A,#N/A,FALSE,"비용2";#N/A,#N/A,FALSE,"비용1";#N/A,#N/A,FALSE,"비용";#N/A,#N/A,FALSE,"보증2";#N/A,#N/A,FALSE,"보증1";#N/A,#N/A,FALSE,"보증";#N/A,#N/A,FALSE,"손익1";#N/A,#N/A,FALSE,"손익";#N/A,#N/A,FALSE,"부서별매출";#N/A,#N/A,FALSE,"매출"}</definedName>
    <definedName name="보곤" localSheetId="10" hidden="1">{#N/A,#N/A,FALSE,"인원";#N/A,#N/A,FALSE,"비용2";#N/A,#N/A,FALSE,"비용1";#N/A,#N/A,FALSE,"비용";#N/A,#N/A,FALSE,"보증2";#N/A,#N/A,FALSE,"보증1";#N/A,#N/A,FALSE,"보증";#N/A,#N/A,FALSE,"손익1";#N/A,#N/A,FALSE,"손익";#N/A,#N/A,FALSE,"부서별매출";#N/A,#N/A,FALSE,"매출"}</definedName>
    <definedName name="보곤" localSheetId="12" hidden="1">{#N/A,#N/A,FALSE,"인원";#N/A,#N/A,FALSE,"비용2";#N/A,#N/A,FALSE,"비용1";#N/A,#N/A,FALSE,"비용";#N/A,#N/A,FALSE,"보증2";#N/A,#N/A,FALSE,"보증1";#N/A,#N/A,FALSE,"보증";#N/A,#N/A,FALSE,"손익1";#N/A,#N/A,FALSE,"손익";#N/A,#N/A,FALSE,"부서별매출";#N/A,#N/A,FALSE,"매출"}</definedName>
    <definedName name="보곤" localSheetId="15" hidden="1">{#N/A,#N/A,FALSE,"인원";#N/A,#N/A,FALSE,"비용2";#N/A,#N/A,FALSE,"비용1";#N/A,#N/A,FALSE,"비용";#N/A,#N/A,FALSE,"보증2";#N/A,#N/A,FALSE,"보증1";#N/A,#N/A,FALSE,"보증";#N/A,#N/A,FALSE,"손익1";#N/A,#N/A,FALSE,"손익";#N/A,#N/A,FALSE,"부서별매출";#N/A,#N/A,FALSE,"매출"}</definedName>
    <definedName name="보곤" localSheetId="11" hidden="1">{#N/A,#N/A,FALSE,"인원";#N/A,#N/A,FALSE,"비용2";#N/A,#N/A,FALSE,"비용1";#N/A,#N/A,FALSE,"비용";#N/A,#N/A,FALSE,"보증2";#N/A,#N/A,FALSE,"보증1";#N/A,#N/A,FALSE,"보증";#N/A,#N/A,FALSE,"손익1";#N/A,#N/A,FALSE,"손익";#N/A,#N/A,FALSE,"부서별매출";#N/A,#N/A,FALSE,"매출"}</definedName>
    <definedName name="보곤" localSheetId="14" hidden="1">{#N/A,#N/A,FALSE,"인원";#N/A,#N/A,FALSE,"비용2";#N/A,#N/A,FALSE,"비용1";#N/A,#N/A,FALSE,"비용";#N/A,#N/A,FALSE,"보증2";#N/A,#N/A,FALSE,"보증1";#N/A,#N/A,FALSE,"보증";#N/A,#N/A,FALSE,"손익1";#N/A,#N/A,FALSE,"손익";#N/A,#N/A,FALSE,"부서별매출";#N/A,#N/A,FALSE,"매출"}</definedName>
    <definedName name="보곤" localSheetId="7"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localSheetId="6" hidden="1">{#N/A,#N/A,FALSE,"인원";#N/A,#N/A,FALSE,"비용2";#N/A,#N/A,FALSE,"비용1";#N/A,#N/A,FALSE,"비용";#N/A,#N/A,FALSE,"보증2";#N/A,#N/A,FALSE,"보증1";#N/A,#N/A,FALSE,"보증";#N/A,#N/A,FALSE,"손익1";#N/A,#N/A,FALSE,"손익";#N/A,#N/A,FALSE,"부서별매출";#N/A,#N/A,FALSE,"매출"}</definedName>
    <definedName name="보곤" localSheetId="9" hidden="1">{#N/A,#N/A,FALSE,"인원";#N/A,#N/A,FALSE,"비용2";#N/A,#N/A,FALSE,"비용1";#N/A,#N/A,FALSE,"비용";#N/A,#N/A,FALSE,"보증2";#N/A,#N/A,FALSE,"보증1";#N/A,#N/A,FALSE,"보증";#N/A,#N/A,FALSE,"손익1";#N/A,#N/A,FALSE,"손익";#N/A,#N/A,FALSE,"부서별매출";#N/A,#N/A,FALSE,"매출"}</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8"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전기획2" localSheetId="13" hidden="1">{#N/A,#N/A,FALSE,"ROW DATA"}</definedName>
    <definedName name="보전기획2" localSheetId="10" hidden="1">{#N/A,#N/A,FALSE,"ROW DATA"}</definedName>
    <definedName name="보전기획2" localSheetId="12" hidden="1">{#N/A,#N/A,FALSE,"ROW DATA"}</definedName>
    <definedName name="보전기획2" localSheetId="15" hidden="1">{#N/A,#N/A,FALSE,"ROW DATA"}</definedName>
    <definedName name="보전기획2" localSheetId="11" hidden="1">{#N/A,#N/A,FALSE,"ROW DATA"}</definedName>
    <definedName name="보전기획2" localSheetId="14" hidden="1">{#N/A,#N/A,FALSE,"ROW DATA"}</definedName>
    <definedName name="보전기획2" localSheetId="7" hidden="1">{#N/A,#N/A,FALSE,"ROW DATA"}</definedName>
    <definedName name="보전기획2" localSheetId="4" hidden="1">{#N/A,#N/A,FALSE,"ROW DATA"}</definedName>
    <definedName name="보전기획2" localSheetId="6" hidden="1">{#N/A,#N/A,FALSE,"ROW DATA"}</definedName>
    <definedName name="보전기획2" localSheetId="9" hidden="1">{#N/A,#N/A,FALSE,"ROW DATA"}</definedName>
    <definedName name="보전기획2" localSheetId="5" hidden="1">{#N/A,#N/A,FALSE,"ROW DATA"}</definedName>
    <definedName name="보전기획2" localSheetId="8" hidden="1">{#N/A,#N/A,FALSE,"ROW DATA"}</definedName>
    <definedName name="보전기획2" localSheetId="0" hidden="1">{#N/A,#N/A,FALSE,"ROW DATA"}</definedName>
    <definedName name="보전기획2" localSheetId="3" hidden="1">{#N/A,#N/A,FALSE,"ROW DATA"}</definedName>
    <definedName name="보전기획2" localSheetId="2" hidden="1">{#N/A,#N/A,FALSE,"ROW DATA"}</definedName>
    <definedName name="보전기획2" localSheetId="1" hidden="1">{#N/A,#N/A,FALSE,"ROW DATA"}</definedName>
    <definedName name="보전기획2" hidden="1">{#N/A,#N/A,FALSE,"ROW DATA"}</definedName>
    <definedName name="보증일반환산" hidden="1">#N/A</definedName>
    <definedName name="볼트수정" localSheetId="13" hidden="1">{#N/A,#N/A,FALSE,"단축1";#N/A,#N/A,FALSE,"단축2";#N/A,#N/A,FALSE,"단축3";#N/A,#N/A,FALSE,"장축";#N/A,#N/A,FALSE,"4WD"}</definedName>
    <definedName name="볼트수정" localSheetId="10" hidden="1">{#N/A,#N/A,FALSE,"단축1";#N/A,#N/A,FALSE,"단축2";#N/A,#N/A,FALSE,"단축3";#N/A,#N/A,FALSE,"장축";#N/A,#N/A,FALSE,"4WD"}</definedName>
    <definedName name="볼트수정" localSheetId="12" hidden="1">{#N/A,#N/A,FALSE,"단축1";#N/A,#N/A,FALSE,"단축2";#N/A,#N/A,FALSE,"단축3";#N/A,#N/A,FALSE,"장축";#N/A,#N/A,FALSE,"4WD"}</definedName>
    <definedName name="볼트수정" localSheetId="15" hidden="1">{#N/A,#N/A,FALSE,"단축1";#N/A,#N/A,FALSE,"단축2";#N/A,#N/A,FALSE,"단축3";#N/A,#N/A,FALSE,"장축";#N/A,#N/A,FALSE,"4WD"}</definedName>
    <definedName name="볼트수정" localSheetId="11" hidden="1">{#N/A,#N/A,FALSE,"단축1";#N/A,#N/A,FALSE,"단축2";#N/A,#N/A,FALSE,"단축3";#N/A,#N/A,FALSE,"장축";#N/A,#N/A,FALSE,"4WD"}</definedName>
    <definedName name="볼트수정" localSheetId="14" hidden="1">{#N/A,#N/A,FALSE,"단축1";#N/A,#N/A,FALSE,"단축2";#N/A,#N/A,FALSE,"단축3";#N/A,#N/A,FALSE,"장축";#N/A,#N/A,FALSE,"4WD"}</definedName>
    <definedName name="볼트수정" localSheetId="7" hidden="1">{#N/A,#N/A,FALSE,"단축1";#N/A,#N/A,FALSE,"단축2";#N/A,#N/A,FALSE,"단축3";#N/A,#N/A,FALSE,"장축";#N/A,#N/A,FALSE,"4WD"}</definedName>
    <definedName name="볼트수정" localSheetId="4" hidden="1">{#N/A,#N/A,FALSE,"단축1";#N/A,#N/A,FALSE,"단축2";#N/A,#N/A,FALSE,"단축3";#N/A,#N/A,FALSE,"장축";#N/A,#N/A,FALSE,"4WD"}</definedName>
    <definedName name="볼트수정" localSheetId="6" hidden="1">{#N/A,#N/A,FALSE,"단축1";#N/A,#N/A,FALSE,"단축2";#N/A,#N/A,FALSE,"단축3";#N/A,#N/A,FALSE,"장축";#N/A,#N/A,FALSE,"4WD"}</definedName>
    <definedName name="볼트수정" localSheetId="9" hidden="1">{#N/A,#N/A,FALSE,"단축1";#N/A,#N/A,FALSE,"단축2";#N/A,#N/A,FALSE,"단축3";#N/A,#N/A,FALSE,"장축";#N/A,#N/A,FALSE,"4WD"}</definedName>
    <definedName name="볼트수정" localSheetId="5" hidden="1">{#N/A,#N/A,FALSE,"단축1";#N/A,#N/A,FALSE,"단축2";#N/A,#N/A,FALSE,"단축3";#N/A,#N/A,FALSE,"장축";#N/A,#N/A,FALSE,"4WD"}</definedName>
    <definedName name="볼트수정" localSheetId="8" hidden="1">{#N/A,#N/A,FALSE,"단축1";#N/A,#N/A,FALSE,"단축2";#N/A,#N/A,FALSE,"단축3";#N/A,#N/A,FALSE,"장축";#N/A,#N/A,FALSE,"4WD"}</definedName>
    <definedName name="볼트수정" localSheetId="3"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광" localSheetId="13" hidden="1">{#N/A,#N/A,FALSE,"단축1";#N/A,#N/A,FALSE,"단축2";#N/A,#N/A,FALSE,"단축3";#N/A,#N/A,FALSE,"장축";#N/A,#N/A,FALSE,"4WD"}</definedName>
    <definedName name="부광" localSheetId="10" hidden="1">{#N/A,#N/A,FALSE,"단축1";#N/A,#N/A,FALSE,"단축2";#N/A,#N/A,FALSE,"단축3";#N/A,#N/A,FALSE,"장축";#N/A,#N/A,FALSE,"4WD"}</definedName>
    <definedName name="부광" localSheetId="12" hidden="1">{#N/A,#N/A,FALSE,"단축1";#N/A,#N/A,FALSE,"단축2";#N/A,#N/A,FALSE,"단축3";#N/A,#N/A,FALSE,"장축";#N/A,#N/A,FALSE,"4WD"}</definedName>
    <definedName name="부광" localSheetId="15" hidden="1">{#N/A,#N/A,FALSE,"단축1";#N/A,#N/A,FALSE,"단축2";#N/A,#N/A,FALSE,"단축3";#N/A,#N/A,FALSE,"장축";#N/A,#N/A,FALSE,"4WD"}</definedName>
    <definedName name="부광" localSheetId="11" hidden="1">{#N/A,#N/A,FALSE,"단축1";#N/A,#N/A,FALSE,"단축2";#N/A,#N/A,FALSE,"단축3";#N/A,#N/A,FALSE,"장축";#N/A,#N/A,FALSE,"4WD"}</definedName>
    <definedName name="부광" localSheetId="14" hidden="1">{#N/A,#N/A,FALSE,"단축1";#N/A,#N/A,FALSE,"단축2";#N/A,#N/A,FALSE,"단축3";#N/A,#N/A,FALSE,"장축";#N/A,#N/A,FALSE,"4WD"}</definedName>
    <definedName name="부광" localSheetId="7" hidden="1">{#N/A,#N/A,FALSE,"단축1";#N/A,#N/A,FALSE,"단축2";#N/A,#N/A,FALSE,"단축3";#N/A,#N/A,FALSE,"장축";#N/A,#N/A,FALSE,"4WD"}</definedName>
    <definedName name="부광" localSheetId="4" hidden="1">{#N/A,#N/A,FALSE,"단축1";#N/A,#N/A,FALSE,"단축2";#N/A,#N/A,FALSE,"단축3";#N/A,#N/A,FALSE,"장축";#N/A,#N/A,FALSE,"4WD"}</definedName>
    <definedName name="부광" localSheetId="6" hidden="1">{#N/A,#N/A,FALSE,"단축1";#N/A,#N/A,FALSE,"단축2";#N/A,#N/A,FALSE,"단축3";#N/A,#N/A,FALSE,"장축";#N/A,#N/A,FALSE,"4WD"}</definedName>
    <definedName name="부광" localSheetId="9" hidden="1">{#N/A,#N/A,FALSE,"단축1";#N/A,#N/A,FALSE,"단축2";#N/A,#N/A,FALSE,"단축3";#N/A,#N/A,FALSE,"장축";#N/A,#N/A,FALSE,"4WD"}</definedName>
    <definedName name="부광" localSheetId="5" hidden="1">{#N/A,#N/A,FALSE,"단축1";#N/A,#N/A,FALSE,"단축2";#N/A,#N/A,FALSE,"단축3";#N/A,#N/A,FALSE,"장축";#N/A,#N/A,FALSE,"4WD"}</definedName>
    <definedName name="부광" localSheetId="8" hidden="1">{#N/A,#N/A,FALSE,"단축1";#N/A,#N/A,FALSE,"단축2";#N/A,#N/A,FALSE,"단축3";#N/A,#N/A,FALSE,"장축";#N/A,#N/A,FALSE,"4WD"}</definedName>
    <definedName name="부광" localSheetId="3" hidden="1">{#N/A,#N/A,FALSE,"단축1";#N/A,#N/A,FALSE,"단축2";#N/A,#N/A,FALSE,"단축3";#N/A,#N/A,FALSE,"장축";#N/A,#N/A,FALSE,"4WD"}</definedName>
    <definedName name="부광" localSheetId="2" hidden="1">{#N/A,#N/A,FALSE,"단축1";#N/A,#N/A,FALSE,"단축2";#N/A,#N/A,FALSE,"단축3";#N/A,#N/A,FALSE,"장축";#N/A,#N/A,FALSE,"4WD"}</definedName>
    <definedName name="부광" localSheetId="1" hidden="1">{#N/A,#N/A,FALSE,"단축1";#N/A,#N/A,FALSE,"단축2";#N/A,#N/A,FALSE,"단축3";#N/A,#N/A,FALSE,"장축";#N/A,#N/A,FALSE,"4WD"}</definedName>
    <definedName name="부광" hidden="1">{#N/A,#N/A,FALSE,"단축1";#N/A,#N/A,FALSE,"단축2";#N/A,#N/A,FALSE,"단축3";#N/A,#N/A,FALSE,"장축";#N/A,#N/A,FALSE,"4WD"}</definedName>
    <definedName name="부문" localSheetId="3">#REF!</definedName>
    <definedName name="부문" localSheetId="2">#REF!</definedName>
    <definedName name="부문">#REF!</definedName>
    <definedName name="부서">#N/A</definedName>
    <definedName name="부서별예산">#N/A</definedName>
    <definedName name="부실채권2">#N/A</definedName>
    <definedName name="부재료">#N/A</definedName>
    <definedName name="부재료비">#N/A</definedName>
    <definedName name="부재료비1">#N/A</definedName>
    <definedName name="부품자료표" localSheetId="13">#REF!</definedName>
    <definedName name="부품자료표" localSheetId="10">#REF!</definedName>
    <definedName name="부품자료표" localSheetId="12">#REF!</definedName>
    <definedName name="부품자료표" localSheetId="15">#REF!</definedName>
    <definedName name="부품자료표" localSheetId="11">#REF!</definedName>
    <definedName name="부품자료표" localSheetId="14">#REF!</definedName>
    <definedName name="부품자료표" localSheetId="7">#REF!</definedName>
    <definedName name="부품자료표" localSheetId="4">#REF!</definedName>
    <definedName name="부품자료표" localSheetId="6">#REF!</definedName>
    <definedName name="부품자료표" localSheetId="9">#REF!</definedName>
    <definedName name="부품자료표" localSheetId="5">#REF!</definedName>
    <definedName name="부품자료표" localSheetId="8">#REF!</definedName>
    <definedName name="부품자료표" localSheetId="3">#REF!</definedName>
    <definedName name="부품자료표" localSheetId="2">#REF!</definedName>
    <definedName name="부품자료표">#REF!</definedName>
    <definedName name="분" localSheetId="13">#REF!</definedName>
    <definedName name="분" localSheetId="10">#REF!</definedName>
    <definedName name="분" localSheetId="12">#REF!</definedName>
    <definedName name="분" localSheetId="15">#REF!</definedName>
    <definedName name="분" localSheetId="11">#REF!</definedName>
    <definedName name="분" localSheetId="14">#REF!</definedName>
    <definedName name="분" localSheetId="7">#REF!</definedName>
    <definedName name="분" localSheetId="4">#REF!</definedName>
    <definedName name="분" localSheetId="6">#REF!</definedName>
    <definedName name="분" localSheetId="9">#REF!</definedName>
    <definedName name="분" localSheetId="5">#REF!</definedName>
    <definedName name="분" localSheetId="8">#REF!</definedName>
    <definedName name="분" localSheetId="3">#REF!</definedName>
    <definedName name="분" localSheetId="2">#REF!</definedName>
    <definedName name="분">#REF!</definedName>
    <definedName name="분기별" localSheetId="13" hidden="1">{#N/A,#N/A,TRUE,"Y생산";#N/A,#N/A,TRUE,"Y판매";#N/A,#N/A,TRUE,"Y총물량";#N/A,#N/A,TRUE,"Y능력";#N/A,#N/A,TRUE,"YKD"}</definedName>
    <definedName name="분기별" localSheetId="10" hidden="1">{#N/A,#N/A,TRUE,"Y생산";#N/A,#N/A,TRUE,"Y판매";#N/A,#N/A,TRUE,"Y총물량";#N/A,#N/A,TRUE,"Y능력";#N/A,#N/A,TRUE,"YKD"}</definedName>
    <definedName name="분기별" localSheetId="12" hidden="1">{#N/A,#N/A,TRUE,"Y생산";#N/A,#N/A,TRUE,"Y판매";#N/A,#N/A,TRUE,"Y총물량";#N/A,#N/A,TRUE,"Y능력";#N/A,#N/A,TRUE,"YKD"}</definedName>
    <definedName name="분기별" localSheetId="15" hidden="1">{#N/A,#N/A,TRUE,"Y생산";#N/A,#N/A,TRUE,"Y판매";#N/A,#N/A,TRUE,"Y총물량";#N/A,#N/A,TRUE,"Y능력";#N/A,#N/A,TRUE,"YKD"}</definedName>
    <definedName name="분기별" localSheetId="11" hidden="1">{#N/A,#N/A,TRUE,"Y생산";#N/A,#N/A,TRUE,"Y판매";#N/A,#N/A,TRUE,"Y총물량";#N/A,#N/A,TRUE,"Y능력";#N/A,#N/A,TRUE,"YKD"}</definedName>
    <definedName name="분기별" localSheetId="14" hidden="1">{#N/A,#N/A,TRUE,"Y생산";#N/A,#N/A,TRUE,"Y판매";#N/A,#N/A,TRUE,"Y총물량";#N/A,#N/A,TRUE,"Y능력";#N/A,#N/A,TRUE,"YKD"}</definedName>
    <definedName name="분기별" localSheetId="7" hidden="1">{#N/A,#N/A,TRUE,"Y생산";#N/A,#N/A,TRUE,"Y판매";#N/A,#N/A,TRUE,"Y총물량";#N/A,#N/A,TRUE,"Y능력";#N/A,#N/A,TRUE,"YKD"}</definedName>
    <definedName name="분기별" localSheetId="4" hidden="1">{#N/A,#N/A,TRUE,"Y생산";#N/A,#N/A,TRUE,"Y판매";#N/A,#N/A,TRUE,"Y총물량";#N/A,#N/A,TRUE,"Y능력";#N/A,#N/A,TRUE,"YKD"}</definedName>
    <definedName name="분기별" localSheetId="6" hidden="1">{#N/A,#N/A,TRUE,"Y생산";#N/A,#N/A,TRUE,"Y판매";#N/A,#N/A,TRUE,"Y총물량";#N/A,#N/A,TRUE,"Y능력";#N/A,#N/A,TRUE,"YKD"}</definedName>
    <definedName name="분기별" localSheetId="9" hidden="1">{#N/A,#N/A,TRUE,"Y생산";#N/A,#N/A,TRUE,"Y판매";#N/A,#N/A,TRUE,"Y총물량";#N/A,#N/A,TRUE,"Y능력";#N/A,#N/A,TRUE,"YKD"}</definedName>
    <definedName name="분기별" localSheetId="5" hidden="1">{#N/A,#N/A,TRUE,"Y생산";#N/A,#N/A,TRUE,"Y판매";#N/A,#N/A,TRUE,"Y총물량";#N/A,#N/A,TRUE,"Y능력";#N/A,#N/A,TRUE,"YKD"}</definedName>
    <definedName name="분기별" localSheetId="8" hidden="1">{#N/A,#N/A,TRUE,"Y생산";#N/A,#N/A,TRUE,"Y판매";#N/A,#N/A,TRUE,"Y총물량";#N/A,#N/A,TRUE,"Y능력";#N/A,#N/A,TRUE,"YKD"}</definedName>
    <definedName name="분기별" localSheetId="3"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불량율">#N/A</definedName>
    <definedName name="비겨">#N/A</definedName>
    <definedName name="비교111">#N/A</definedName>
    <definedName name="비교A">#N/A</definedName>
    <definedName name="비교원가.Y3">#N/A</definedName>
    <definedName name="비상">#N/A</definedName>
    <definedName name="빈양결과" localSheetId="13">#REF!</definedName>
    <definedName name="빈양결과" localSheetId="10">#REF!</definedName>
    <definedName name="빈양결과" localSheetId="12">#REF!</definedName>
    <definedName name="빈양결과" localSheetId="15">#REF!</definedName>
    <definedName name="빈양결과" localSheetId="11">#REF!</definedName>
    <definedName name="빈양결과" localSheetId="14">#REF!</definedName>
    <definedName name="빈양결과" localSheetId="7">#REF!</definedName>
    <definedName name="빈양결과" localSheetId="4">#REF!</definedName>
    <definedName name="빈양결과" localSheetId="6">#REF!</definedName>
    <definedName name="빈양결과" localSheetId="9">#REF!</definedName>
    <definedName name="빈양결과" localSheetId="5">#REF!</definedName>
    <definedName name="빈양결과" localSheetId="8">#REF!</definedName>
    <definedName name="빈양결과" localSheetId="3">#REF!</definedName>
    <definedName name="빈양결과" localSheetId="2">#REF!</definedName>
    <definedName name="빈양결과">#REF!</definedName>
    <definedName name="ㅅ" localSheetId="13">#REF!</definedName>
    <definedName name="ㅅ" localSheetId="10">#REF!</definedName>
    <definedName name="ㅅ" localSheetId="12">#REF!</definedName>
    <definedName name="ㅅ" localSheetId="15">#REF!</definedName>
    <definedName name="ㅅ" localSheetId="11">#REF!</definedName>
    <definedName name="ㅅ" localSheetId="14">#REF!</definedName>
    <definedName name="ㅅ" localSheetId="7">#REF!</definedName>
    <definedName name="ㅅ" localSheetId="4">#REF!</definedName>
    <definedName name="ㅅ" localSheetId="6">#REF!</definedName>
    <definedName name="ㅅ" localSheetId="9">#REF!</definedName>
    <definedName name="ㅅ" localSheetId="5">#REF!</definedName>
    <definedName name="ㅅ" localSheetId="8">#REF!</definedName>
    <definedName name="ㅅ" localSheetId="3">#REF!</definedName>
    <definedName name="ㅅ" localSheetId="2">#REF!</definedName>
    <definedName name="ㅅ">#REF!</definedName>
    <definedName name="ㅅㅅ" localSheetId="13">#REF!</definedName>
    <definedName name="ㅅㅅ" localSheetId="10">#REF!</definedName>
    <definedName name="ㅅㅅ" localSheetId="12">#REF!</definedName>
    <definedName name="ㅅㅅ" localSheetId="15">#REF!</definedName>
    <definedName name="ㅅㅅ" localSheetId="11">#REF!</definedName>
    <definedName name="ㅅㅅ" localSheetId="14">#REF!</definedName>
    <definedName name="ㅅㅅ" localSheetId="7">#REF!</definedName>
    <definedName name="ㅅㅅ" localSheetId="4">#REF!</definedName>
    <definedName name="ㅅㅅ" localSheetId="6">#REF!</definedName>
    <definedName name="ㅅㅅ" localSheetId="9">#REF!</definedName>
    <definedName name="ㅅㅅ" localSheetId="5">#REF!</definedName>
    <definedName name="ㅅㅅ" localSheetId="8">#REF!</definedName>
    <definedName name="ㅅㅅ" localSheetId="3">#REF!</definedName>
    <definedName name="ㅅㅅ" localSheetId="2">#REF!</definedName>
    <definedName name="ㅅㅅ">#REF!</definedName>
    <definedName name="ㅅㅅㅅ" localSheetId="13" hidden="1">{#N/A,#N/A,TRUE,"Y생산";#N/A,#N/A,TRUE,"Y판매";#N/A,#N/A,TRUE,"Y총물량";#N/A,#N/A,TRUE,"Y능력";#N/A,#N/A,TRUE,"YKD"}</definedName>
    <definedName name="ㅅㅅㅅ" localSheetId="10" hidden="1">{#N/A,#N/A,TRUE,"Y생산";#N/A,#N/A,TRUE,"Y판매";#N/A,#N/A,TRUE,"Y총물량";#N/A,#N/A,TRUE,"Y능력";#N/A,#N/A,TRUE,"YKD"}</definedName>
    <definedName name="ㅅㅅㅅ" localSheetId="12" hidden="1">{#N/A,#N/A,TRUE,"Y생산";#N/A,#N/A,TRUE,"Y판매";#N/A,#N/A,TRUE,"Y총물량";#N/A,#N/A,TRUE,"Y능력";#N/A,#N/A,TRUE,"YKD"}</definedName>
    <definedName name="ㅅㅅㅅ" localSheetId="15" hidden="1">{#N/A,#N/A,TRUE,"Y생산";#N/A,#N/A,TRUE,"Y판매";#N/A,#N/A,TRUE,"Y총물량";#N/A,#N/A,TRUE,"Y능력";#N/A,#N/A,TRUE,"YKD"}</definedName>
    <definedName name="ㅅㅅㅅ" localSheetId="11" hidden="1">{#N/A,#N/A,TRUE,"Y생산";#N/A,#N/A,TRUE,"Y판매";#N/A,#N/A,TRUE,"Y총물량";#N/A,#N/A,TRUE,"Y능력";#N/A,#N/A,TRUE,"YKD"}</definedName>
    <definedName name="ㅅㅅㅅ" localSheetId="14" hidden="1">{#N/A,#N/A,TRUE,"Y생산";#N/A,#N/A,TRUE,"Y판매";#N/A,#N/A,TRUE,"Y총물량";#N/A,#N/A,TRUE,"Y능력";#N/A,#N/A,TRUE,"YKD"}</definedName>
    <definedName name="ㅅㅅㅅ" localSheetId="7" hidden="1">{#N/A,#N/A,TRUE,"Y생산";#N/A,#N/A,TRUE,"Y판매";#N/A,#N/A,TRUE,"Y총물량";#N/A,#N/A,TRUE,"Y능력";#N/A,#N/A,TRUE,"YKD"}</definedName>
    <definedName name="ㅅㅅㅅ" localSheetId="4" hidden="1">{#N/A,#N/A,TRUE,"Y생산";#N/A,#N/A,TRUE,"Y판매";#N/A,#N/A,TRUE,"Y총물량";#N/A,#N/A,TRUE,"Y능력";#N/A,#N/A,TRUE,"YKD"}</definedName>
    <definedName name="ㅅㅅㅅ" localSheetId="6" hidden="1">{#N/A,#N/A,TRUE,"Y생산";#N/A,#N/A,TRUE,"Y판매";#N/A,#N/A,TRUE,"Y총물량";#N/A,#N/A,TRUE,"Y능력";#N/A,#N/A,TRUE,"YKD"}</definedName>
    <definedName name="ㅅㅅㅅ" localSheetId="9" hidden="1">{#N/A,#N/A,TRUE,"Y생산";#N/A,#N/A,TRUE,"Y판매";#N/A,#N/A,TRUE,"Y총물량";#N/A,#N/A,TRUE,"Y능력";#N/A,#N/A,TRUE,"YKD"}</definedName>
    <definedName name="ㅅㅅㅅ" localSheetId="5" hidden="1">{#N/A,#N/A,TRUE,"Y생산";#N/A,#N/A,TRUE,"Y판매";#N/A,#N/A,TRUE,"Y총물량";#N/A,#N/A,TRUE,"Y능력";#N/A,#N/A,TRUE,"YKD"}</definedName>
    <definedName name="ㅅㅅㅅ" localSheetId="8" hidden="1">{#N/A,#N/A,TRUE,"Y생산";#N/A,#N/A,TRUE,"Y판매";#N/A,#N/A,TRUE,"Y총물량";#N/A,#N/A,TRUE,"Y능력";#N/A,#N/A,TRUE,"YKD"}</definedName>
    <definedName name="ㅅㅅㅅ" localSheetId="3" hidden="1">{#N/A,#N/A,TRUE,"Y생산";#N/A,#N/A,TRUE,"Y판매";#N/A,#N/A,TRUE,"Y총물량";#N/A,#N/A,TRUE,"Y능력";#N/A,#N/A,TRUE,"YKD"}</definedName>
    <definedName name="ㅅㅅㅅ" localSheetId="2" hidden="1">{#N/A,#N/A,TRUE,"Y생산";#N/A,#N/A,TRUE,"Y판매";#N/A,#N/A,TRUE,"Y총물량";#N/A,#N/A,TRUE,"Y능력";#N/A,#N/A,TRUE,"YKD"}</definedName>
    <definedName name="ㅅㅅㅅ" localSheetId="1" hidden="1">{#N/A,#N/A,TRUE,"Y생산";#N/A,#N/A,TRUE,"Y판매";#N/A,#N/A,TRUE,"Y총물량";#N/A,#N/A,TRUE,"Y능력";#N/A,#N/A,TRUE,"YKD"}</definedName>
    <definedName name="ㅅㅅㅅ" hidden="1">{#N/A,#N/A,TRUE,"Y생산";#N/A,#N/A,TRUE,"Y판매";#N/A,#N/A,TRUE,"Y총물량";#N/A,#N/A,TRUE,"Y능력";#N/A,#N/A,TRUE,"YKD"}</definedName>
    <definedName name="ㅅㅅㅅㅅㅅㅅㅅㅅㅅㅅㅅㅅㅅㅅ" localSheetId="13">BlankMacro1</definedName>
    <definedName name="ㅅㅅㅅㅅㅅㅅㅅㅅㅅㅅㅅㅅㅅㅅ" localSheetId="10">BlankMacro1</definedName>
    <definedName name="ㅅㅅㅅㅅㅅㅅㅅㅅㅅㅅㅅㅅㅅㅅ" localSheetId="12">BlankMacro1</definedName>
    <definedName name="ㅅㅅㅅㅅㅅㅅㅅㅅㅅㅅㅅㅅㅅㅅ" localSheetId="15">BlankMacro1</definedName>
    <definedName name="ㅅㅅㅅㅅㅅㅅㅅㅅㅅㅅㅅㅅㅅㅅ" localSheetId="11">BlankMacro1</definedName>
    <definedName name="ㅅㅅㅅㅅㅅㅅㅅㅅㅅㅅㅅㅅㅅㅅ" localSheetId="14">BlankMacro1</definedName>
    <definedName name="ㅅㅅㅅㅅㅅㅅㅅㅅㅅㅅㅅㅅㅅㅅ" localSheetId="7">BlankMacro1</definedName>
    <definedName name="ㅅㅅㅅㅅㅅㅅㅅㅅㅅㅅㅅㅅㅅㅅ" localSheetId="4">BlankMacro1</definedName>
    <definedName name="ㅅㅅㅅㅅㅅㅅㅅㅅㅅㅅㅅㅅㅅㅅ" localSheetId="6">BlankMacro1</definedName>
    <definedName name="ㅅㅅㅅㅅㅅㅅㅅㅅㅅㅅㅅㅅㅅㅅ" localSheetId="9">BlankMacro1</definedName>
    <definedName name="ㅅㅅㅅㅅㅅㅅㅅㅅㅅㅅㅅㅅㅅㅅ" localSheetId="5">BlankMacro1</definedName>
    <definedName name="ㅅㅅㅅㅅㅅㅅㅅㅅㅅㅅㅅㅅㅅㅅ" localSheetId="8">BlankMacro1</definedName>
    <definedName name="ㅅㅅㅅㅅㅅㅅㅅㅅㅅㅅㅅㅅㅅㅅ" localSheetId="0">BlankMacro1</definedName>
    <definedName name="ㅅㅅㅅㅅㅅㅅㅅㅅㅅㅅㅅㅅㅅㅅ" localSheetId="3">BlankMacro1</definedName>
    <definedName name="ㅅㅅㅅㅅㅅㅅㅅㅅㅅㅅㅅㅅㅅㅅ" localSheetId="2">BlankMacro1</definedName>
    <definedName name="ㅅㅅㅅㅅㅅㅅㅅㅅㅅㅅㅅㅅㅅㅅ" localSheetId="1">BlankMacro1</definedName>
    <definedName name="ㅅㅅㅅㅅㅅㅅㅅㅅㅅㅅㅅㅅㅅㅅ">BlankMacro1</definedName>
    <definedName name="ㅅㅅㅅㅅㅅㅅㅅㅅㅅㅅㅅㅅㅅㅅㅅㅅㅅㅅㅅㅅㅅㅅㅅ" localSheetId="13">BlankMacro1</definedName>
    <definedName name="ㅅㅅㅅㅅㅅㅅㅅㅅㅅㅅㅅㅅㅅㅅㅅㅅㅅㅅㅅㅅㅅㅅㅅ" localSheetId="10">BlankMacro1</definedName>
    <definedName name="ㅅㅅㅅㅅㅅㅅㅅㅅㅅㅅㅅㅅㅅㅅㅅㅅㅅㅅㅅㅅㅅㅅㅅ" localSheetId="12">BlankMacro1</definedName>
    <definedName name="ㅅㅅㅅㅅㅅㅅㅅㅅㅅㅅㅅㅅㅅㅅㅅㅅㅅㅅㅅㅅㅅㅅㅅ" localSheetId="15">BlankMacro1</definedName>
    <definedName name="ㅅㅅㅅㅅㅅㅅㅅㅅㅅㅅㅅㅅㅅㅅㅅㅅㅅㅅㅅㅅㅅㅅㅅ" localSheetId="11">BlankMacro1</definedName>
    <definedName name="ㅅㅅㅅㅅㅅㅅㅅㅅㅅㅅㅅㅅㅅㅅㅅㅅㅅㅅㅅㅅㅅㅅㅅ" localSheetId="14">BlankMacro1</definedName>
    <definedName name="ㅅㅅㅅㅅㅅㅅㅅㅅㅅㅅㅅㅅㅅㅅㅅㅅㅅㅅㅅㅅㅅㅅㅅ" localSheetId="7">BlankMacro1</definedName>
    <definedName name="ㅅㅅㅅㅅㅅㅅㅅㅅㅅㅅㅅㅅㅅㅅㅅㅅㅅㅅㅅㅅㅅㅅㅅ" localSheetId="4">BlankMacro1</definedName>
    <definedName name="ㅅㅅㅅㅅㅅㅅㅅㅅㅅㅅㅅㅅㅅㅅㅅㅅㅅㅅㅅㅅㅅㅅㅅ" localSheetId="6">BlankMacro1</definedName>
    <definedName name="ㅅㅅㅅㅅㅅㅅㅅㅅㅅㅅㅅㅅㅅㅅㅅㅅㅅㅅㅅㅅㅅㅅㅅ" localSheetId="9">BlankMacro1</definedName>
    <definedName name="ㅅㅅㅅㅅㅅㅅㅅㅅㅅㅅㅅㅅㅅㅅㅅㅅㅅㅅㅅㅅㅅㅅㅅ" localSheetId="5">BlankMacro1</definedName>
    <definedName name="ㅅㅅㅅㅅㅅㅅㅅㅅㅅㅅㅅㅅㅅㅅㅅㅅㅅㅅㅅㅅㅅㅅㅅ" localSheetId="8">BlankMacro1</definedName>
    <definedName name="ㅅㅅㅅㅅㅅㅅㅅㅅㅅㅅㅅㅅㅅㅅㅅㅅㅅㅅㅅㅅㅅㅅㅅ" localSheetId="0">BlankMacro1</definedName>
    <definedName name="ㅅㅅㅅㅅㅅㅅㅅㅅㅅㅅㅅㅅㅅㅅㅅㅅㅅㅅㅅㅅㅅㅅㅅ" localSheetId="3">BlankMacro1</definedName>
    <definedName name="ㅅㅅㅅㅅㅅㅅㅅㅅㅅㅅㅅㅅㅅㅅㅅㅅㅅㅅㅅㅅㅅㅅㅅ" localSheetId="2">BlankMacro1</definedName>
    <definedName name="ㅅㅅㅅㅅㅅㅅㅅㅅㅅㅅㅅㅅㅅㅅㅅㅅㅅㅅㅅㅅㅅㅅㅅ" localSheetId="1">BlankMacro1</definedName>
    <definedName name="ㅅㅅㅅㅅㅅㅅㅅㅅㅅㅅㅅㅅㅅㅅㅅㅅㅅㅅㅅㅅㅅㅅㅅ">BlankMacro1</definedName>
    <definedName name="ㅅㅅㅅㅅㅅㅅㅅㅅㅅㅅㅅㅅㅅㅅㅅㅅㅅㅅㅅㅅㅅㅅㅅㅅㅅㅅㅅㅅㅅㅅㅅㅅㅅㅅㅅㅅㅅㅅㅅㅅㅅ" localSheetId="13">BlankMacro1</definedName>
    <definedName name="ㅅㅅㅅㅅㅅㅅㅅㅅㅅㅅㅅㅅㅅㅅㅅㅅㅅㅅㅅㅅㅅㅅㅅㅅㅅㅅㅅㅅㅅㅅㅅㅅㅅㅅㅅㅅㅅㅅㅅㅅㅅ" localSheetId="10">BlankMacro1</definedName>
    <definedName name="ㅅㅅㅅㅅㅅㅅㅅㅅㅅㅅㅅㅅㅅㅅㅅㅅㅅㅅㅅㅅㅅㅅㅅㅅㅅㅅㅅㅅㅅㅅㅅㅅㅅㅅㅅㅅㅅㅅㅅㅅㅅ" localSheetId="12">BlankMacro1</definedName>
    <definedName name="ㅅㅅㅅㅅㅅㅅㅅㅅㅅㅅㅅㅅㅅㅅㅅㅅㅅㅅㅅㅅㅅㅅㅅㅅㅅㅅㅅㅅㅅㅅㅅㅅㅅㅅㅅㅅㅅㅅㅅㅅㅅ" localSheetId="15">BlankMacro1</definedName>
    <definedName name="ㅅㅅㅅㅅㅅㅅㅅㅅㅅㅅㅅㅅㅅㅅㅅㅅㅅㅅㅅㅅㅅㅅㅅㅅㅅㅅㅅㅅㅅㅅㅅㅅㅅㅅㅅㅅㅅㅅㅅㅅㅅ" localSheetId="11">BlankMacro1</definedName>
    <definedName name="ㅅㅅㅅㅅㅅㅅㅅㅅㅅㅅㅅㅅㅅㅅㅅㅅㅅㅅㅅㅅㅅㅅㅅㅅㅅㅅㅅㅅㅅㅅㅅㅅㅅㅅㅅㅅㅅㅅㅅㅅㅅ" localSheetId="14">BlankMacro1</definedName>
    <definedName name="ㅅㅅㅅㅅㅅㅅㅅㅅㅅㅅㅅㅅㅅㅅㅅㅅㅅㅅㅅㅅㅅㅅㅅㅅㅅㅅㅅㅅㅅㅅㅅㅅㅅㅅㅅㅅㅅㅅㅅㅅㅅ" localSheetId="7">BlankMacro1</definedName>
    <definedName name="ㅅㅅㅅㅅㅅㅅㅅㅅㅅㅅㅅㅅㅅㅅㅅㅅㅅㅅㅅㅅㅅㅅㅅㅅㅅㅅㅅㅅㅅㅅㅅㅅㅅㅅㅅㅅㅅㅅㅅㅅㅅ" localSheetId="4">BlankMacro1</definedName>
    <definedName name="ㅅㅅㅅㅅㅅㅅㅅㅅㅅㅅㅅㅅㅅㅅㅅㅅㅅㅅㅅㅅㅅㅅㅅㅅㅅㅅㅅㅅㅅㅅㅅㅅㅅㅅㅅㅅㅅㅅㅅㅅㅅ" localSheetId="6">BlankMacro1</definedName>
    <definedName name="ㅅㅅㅅㅅㅅㅅㅅㅅㅅㅅㅅㅅㅅㅅㅅㅅㅅㅅㅅㅅㅅㅅㅅㅅㅅㅅㅅㅅㅅㅅㅅㅅㅅㅅㅅㅅㅅㅅㅅㅅㅅ" localSheetId="9">BlankMacro1</definedName>
    <definedName name="ㅅㅅㅅㅅㅅㅅㅅㅅㅅㅅㅅㅅㅅㅅㅅㅅㅅㅅㅅㅅㅅㅅㅅㅅㅅㅅㅅㅅㅅㅅㅅㅅㅅㅅㅅㅅㅅㅅㅅㅅㅅ" localSheetId="5">BlankMacro1</definedName>
    <definedName name="ㅅㅅㅅㅅㅅㅅㅅㅅㅅㅅㅅㅅㅅㅅㅅㅅㅅㅅㅅㅅㅅㅅㅅㅅㅅㅅㅅㅅㅅㅅㅅㅅㅅㅅㅅㅅㅅㅅㅅㅅㅅ" localSheetId="8">BlankMacro1</definedName>
    <definedName name="ㅅㅅㅅㅅㅅㅅㅅㅅㅅㅅㅅㅅㅅㅅㅅㅅㅅㅅㅅㅅㅅㅅㅅㅅㅅㅅㅅㅅㅅㅅㅅㅅㅅㅅㅅㅅㅅㅅㅅㅅㅅ" localSheetId="0">BlankMacro1</definedName>
    <definedName name="ㅅㅅㅅㅅㅅㅅㅅㅅㅅㅅㅅㅅㅅㅅㅅㅅㅅㅅㅅㅅㅅㅅㅅㅅㅅㅅㅅㅅㅅㅅㅅㅅㅅㅅㅅㅅㅅㅅㅅㅅㅅ" localSheetId="3">BlankMacro1</definedName>
    <definedName name="ㅅㅅㅅㅅㅅㅅㅅㅅㅅㅅㅅㅅㅅㅅㅅㅅㅅㅅㅅㅅㅅㅅㅅㅅㅅㅅㅅㅅㅅㅅㅅㅅㅅㅅㅅㅅㅅㅅㅅㅅㅅ" localSheetId="2">BlankMacro1</definedName>
    <definedName name="ㅅㅅㅅㅅㅅㅅㅅㅅㅅㅅㅅㅅㅅㅅㅅㅅㅅㅅㅅㅅㅅㅅㅅㅅㅅㅅㅅㅅㅅㅅㅅㅅㅅㅅㅅㅅㅅㅅㅅㅅㅅ" localSheetId="1">BlankMacro1</definedName>
    <definedName name="ㅅㅅㅅㅅㅅㅅㅅㅅㅅㅅㅅㅅㅅㅅㅅㅅㅅㅅㅅㅅㅅㅅㅅㅅㅅㅅㅅㅅㅅㅅㅅㅅㅅㅅㅅㅅㅅㅅㅅㅅㅅ">BlankMacro1</definedName>
    <definedName name="ㅅㅅㅅㅅㅅㅅㅅㅅㅅㅅㅅㅅㅅㅅㅅㅅㅅㅅㅅㅅㅅㅅㅅㅅㅅㅅㅅㅅㅅㅅㅅㅅㅅㅅㅅㅅㅅㅅㅅㅅㅅㅅㅅㅅㅅㅅㅅㅅㅅㅅㅅㅅㅅㅅ" localSheetId="13">BlankMacro1</definedName>
    <definedName name="ㅅㅅㅅㅅㅅㅅㅅㅅㅅㅅㅅㅅㅅㅅㅅㅅㅅㅅㅅㅅㅅㅅㅅㅅㅅㅅㅅㅅㅅㅅㅅㅅㅅㅅㅅㅅㅅㅅㅅㅅㅅㅅㅅㅅㅅㅅㅅㅅㅅㅅㅅㅅㅅㅅ" localSheetId="10">BlankMacro1</definedName>
    <definedName name="ㅅㅅㅅㅅㅅㅅㅅㅅㅅㅅㅅㅅㅅㅅㅅㅅㅅㅅㅅㅅㅅㅅㅅㅅㅅㅅㅅㅅㅅㅅㅅㅅㅅㅅㅅㅅㅅㅅㅅㅅㅅㅅㅅㅅㅅㅅㅅㅅㅅㅅㅅㅅㅅㅅ" localSheetId="12">BlankMacro1</definedName>
    <definedName name="ㅅㅅㅅㅅㅅㅅㅅㅅㅅㅅㅅㅅㅅㅅㅅㅅㅅㅅㅅㅅㅅㅅㅅㅅㅅㅅㅅㅅㅅㅅㅅㅅㅅㅅㅅㅅㅅㅅㅅㅅㅅㅅㅅㅅㅅㅅㅅㅅㅅㅅㅅㅅㅅㅅ" localSheetId="15">BlankMacro1</definedName>
    <definedName name="ㅅㅅㅅㅅㅅㅅㅅㅅㅅㅅㅅㅅㅅㅅㅅㅅㅅㅅㅅㅅㅅㅅㅅㅅㅅㅅㅅㅅㅅㅅㅅㅅㅅㅅㅅㅅㅅㅅㅅㅅㅅㅅㅅㅅㅅㅅㅅㅅㅅㅅㅅㅅㅅㅅ" localSheetId="11">BlankMacro1</definedName>
    <definedName name="ㅅㅅㅅㅅㅅㅅㅅㅅㅅㅅㅅㅅㅅㅅㅅㅅㅅㅅㅅㅅㅅㅅㅅㅅㅅㅅㅅㅅㅅㅅㅅㅅㅅㅅㅅㅅㅅㅅㅅㅅㅅㅅㅅㅅㅅㅅㅅㅅㅅㅅㅅㅅㅅㅅ" localSheetId="14">BlankMacro1</definedName>
    <definedName name="ㅅㅅㅅㅅㅅㅅㅅㅅㅅㅅㅅㅅㅅㅅㅅㅅㅅㅅㅅㅅㅅㅅㅅㅅㅅㅅㅅㅅㅅㅅㅅㅅㅅㅅㅅㅅㅅㅅㅅㅅㅅㅅㅅㅅㅅㅅㅅㅅㅅㅅㅅㅅㅅㅅ" localSheetId="7">BlankMacro1</definedName>
    <definedName name="ㅅㅅㅅㅅㅅㅅㅅㅅㅅㅅㅅㅅㅅㅅㅅㅅㅅㅅㅅㅅㅅㅅㅅㅅㅅㅅㅅㅅㅅㅅㅅㅅㅅㅅㅅㅅㅅㅅㅅㅅㅅㅅㅅㅅㅅㅅㅅㅅㅅㅅㅅㅅㅅㅅ" localSheetId="4">BlankMacro1</definedName>
    <definedName name="ㅅㅅㅅㅅㅅㅅㅅㅅㅅㅅㅅㅅㅅㅅㅅㅅㅅㅅㅅㅅㅅㅅㅅㅅㅅㅅㅅㅅㅅㅅㅅㅅㅅㅅㅅㅅㅅㅅㅅㅅㅅㅅㅅㅅㅅㅅㅅㅅㅅㅅㅅㅅㅅㅅ" localSheetId="6">BlankMacro1</definedName>
    <definedName name="ㅅㅅㅅㅅㅅㅅㅅㅅㅅㅅㅅㅅㅅㅅㅅㅅㅅㅅㅅㅅㅅㅅㅅㅅㅅㅅㅅㅅㅅㅅㅅㅅㅅㅅㅅㅅㅅㅅㅅㅅㅅㅅㅅㅅㅅㅅㅅㅅㅅㅅㅅㅅㅅㅅ" localSheetId="9">BlankMacro1</definedName>
    <definedName name="ㅅㅅㅅㅅㅅㅅㅅㅅㅅㅅㅅㅅㅅㅅㅅㅅㅅㅅㅅㅅㅅㅅㅅㅅㅅㅅㅅㅅㅅㅅㅅㅅㅅㅅㅅㅅㅅㅅㅅㅅㅅㅅㅅㅅㅅㅅㅅㅅㅅㅅㅅㅅㅅㅅ" localSheetId="5">BlankMacro1</definedName>
    <definedName name="ㅅㅅㅅㅅㅅㅅㅅㅅㅅㅅㅅㅅㅅㅅㅅㅅㅅㅅㅅㅅㅅㅅㅅㅅㅅㅅㅅㅅㅅㅅㅅㅅㅅㅅㅅㅅㅅㅅㅅㅅㅅㅅㅅㅅㅅㅅㅅㅅㅅㅅㅅㅅㅅㅅ" localSheetId="8">BlankMacro1</definedName>
    <definedName name="ㅅㅅㅅㅅㅅㅅㅅㅅㅅㅅㅅㅅㅅㅅㅅㅅㅅㅅㅅㅅㅅㅅㅅㅅㅅㅅㅅㅅㅅㅅㅅㅅㅅㅅㅅㅅㅅㅅㅅㅅㅅㅅㅅㅅㅅㅅㅅㅅㅅㅅㅅㅅㅅㅅ" localSheetId="0">BlankMacro1</definedName>
    <definedName name="ㅅㅅㅅㅅㅅㅅㅅㅅㅅㅅㅅㅅㅅㅅㅅㅅㅅㅅㅅㅅㅅㅅㅅㅅㅅㅅㅅㅅㅅㅅㅅㅅㅅㅅㅅㅅㅅㅅㅅㅅㅅㅅㅅㅅㅅㅅㅅㅅㅅㅅㅅㅅㅅㅅ" localSheetId="3">BlankMacro1</definedName>
    <definedName name="ㅅㅅㅅㅅㅅㅅㅅㅅㅅㅅㅅㅅㅅㅅㅅㅅㅅㅅㅅㅅㅅㅅㅅㅅㅅㅅㅅㅅㅅㅅㅅㅅㅅㅅㅅㅅㅅㅅㅅㅅㅅㅅㅅㅅㅅㅅㅅㅅㅅㅅㅅㅅㅅㅅ" localSheetId="2">BlankMacro1</definedName>
    <definedName name="ㅅㅅㅅㅅㅅㅅㅅㅅㅅㅅㅅㅅㅅㅅㅅㅅㅅㅅㅅㅅㅅㅅㅅㅅㅅㅅㅅㅅㅅㅅㅅㅅㅅㅅㅅㅅㅅㅅㅅㅅㅅㅅㅅㅅㅅㅅㅅㅅㅅㅅㅅㅅㅅㅅ" localSheetId="1">BlankMacro1</definedName>
    <definedName name="ㅅㅅㅅㅅㅅㅅㅅㅅㅅㅅㅅㅅㅅㅅㅅㅅㅅㅅㅅㅅㅅㅅㅅㅅㅅㅅㅅㅅㅅㅅㅅㅅㅅㅅㅅㅅㅅㅅㅅㅅㅅㅅㅅㅅㅅㅅㅅㅅㅅㅅㅅㅅㅅㅅ">BlankMacro1</definedName>
    <definedName name="ㅅㅅㅅㅅㅅ서ㅓㅓㅓㅇ랏ㄱ" localSheetId="13">BlankMacro1</definedName>
    <definedName name="ㅅㅅㅅㅅㅅ서ㅓㅓㅓㅇ랏ㄱ" localSheetId="10">BlankMacro1</definedName>
    <definedName name="ㅅㅅㅅㅅㅅ서ㅓㅓㅓㅇ랏ㄱ" localSheetId="12">BlankMacro1</definedName>
    <definedName name="ㅅㅅㅅㅅㅅ서ㅓㅓㅓㅇ랏ㄱ" localSheetId="15">BlankMacro1</definedName>
    <definedName name="ㅅㅅㅅㅅㅅ서ㅓㅓㅓㅇ랏ㄱ" localSheetId="11">BlankMacro1</definedName>
    <definedName name="ㅅㅅㅅㅅㅅ서ㅓㅓㅓㅇ랏ㄱ" localSheetId="14">BlankMacro1</definedName>
    <definedName name="ㅅㅅㅅㅅㅅ서ㅓㅓㅓㅇ랏ㄱ" localSheetId="7">BlankMacro1</definedName>
    <definedName name="ㅅㅅㅅㅅㅅ서ㅓㅓㅓㅇ랏ㄱ" localSheetId="4">BlankMacro1</definedName>
    <definedName name="ㅅㅅㅅㅅㅅ서ㅓㅓㅓㅇ랏ㄱ" localSheetId="6">BlankMacro1</definedName>
    <definedName name="ㅅㅅㅅㅅㅅ서ㅓㅓㅓㅇ랏ㄱ" localSheetId="9">BlankMacro1</definedName>
    <definedName name="ㅅㅅㅅㅅㅅ서ㅓㅓㅓㅇ랏ㄱ" localSheetId="5">BlankMacro1</definedName>
    <definedName name="ㅅㅅㅅㅅㅅ서ㅓㅓㅓㅇ랏ㄱ" localSheetId="8">BlankMacro1</definedName>
    <definedName name="ㅅㅅㅅㅅㅅ서ㅓㅓㅓㅇ랏ㄱ" localSheetId="0">BlankMacro1</definedName>
    <definedName name="ㅅㅅㅅㅅㅅ서ㅓㅓㅓㅇ랏ㄱ" localSheetId="3">BlankMacro1</definedName>
    <definedName name="ㅅㅅㅅㅅㅅ서ㅓㅓㅓㅇ랏ㄱ" localSheetId="2">BlankMacro1</definedName>
    <definedName name="ㅅㅅㅅㅅㅅ서ㅓㅓㅓㅇ랏ㄱ" localSheetId="1">BlankMacro1</definedName>
    <definedName name="ㅅㅅㅅㅅㅅ서ㅓㅓㅓㅇ랏ㄱ">BlankMacro1</definedName>
    <definedName name="ㅅㅎㄷㅈ" localSheetId="13" hidden="1">{#N/A,#N/A,FALSE,"단축1";#N/A,#N/A,FALSE,"단축2";#N/A,#N/A,FALSE,"단축3";#N/A,#N/A,FALSE,"장축";#N/A,#N/A,FALSE,"4WD"}</definedName>
    <definedName name="ㅅㅎㄷㅈ" localSheetId="10" hidden="1">{#N/A,#N/A,FALSE,"단축1";#N/A,#N/A,FALSE,"단축2";#N/A,#N/A,FALSE,"단축3";#N/A,#N/A,FALSE,"장축";#N/A,#N/A,FALSE,"4WD"}</definedName>
    <definedName name="ㅅㅎㄷㅈ" localSheetId="12" hidden="1">{#N/A,#N/A,FALSE,"단축1";#N/A,#N/A,FALSE,"단축2";#N/A,#N/A,FALSE,"단축3";#N/A,#N/A,FALSE,"장축";#N/A,#N/A,FALSE,"4WD"}</definedName>
    <definedName name="ㅅㅎㄷㅈ" localSheetId="15" hidden="1">{#N/A,#N/A,FALSE,"단축1";#N/A,#N/A,FALSE,"단축2";#N/A,#N/A,FALSE,"단축3";#N/A,#N/A,FALSE,"장축";#N/A,#N/A,FALSE,"4WD"}</definedName>
    <definedName name="ㅅㅎㄷㅈ" localSheetId="11" hidden="1">{#N/A,#N/A,FALSE,"단축1";#N/A,#N/A,FALSE,"단축2";#N/A,#N/A,FALSE,"단축3";#N/A,#N/A,FALSE,"장축";#N/A,#N/A,FALSE,"4WD"}</definedName>
    <definedName name="ㅅㅎㄷㅈ" localSheetId="14" hidden="1">{#N/A,#N/A,FALSE,"단축1";#N/A,#N/A,FALSE,"단축2";#N/A,#N/A,FALSE,"단축3";#N/A,#N/A,FALSE,"장축";#N/A,#N/A,FALSE,"4WD"}</definedName>
    <definedName name="ㅅㅎㄷㅈ" localSheetId="7" hidden="1">{#N/A,#N/A,FALSE,"단축1";#N/A,#N/A,FALSE,"단축2";#N/A,#N/A,FALSE,"단축3";#N/A,#N/A,FALSE,"장축";#N/A,#N/A,FALSE,"4WD"}</definedName>
    <definedName name="ㅅㅎㄷㅈ" localSheetId="4" hidden="1">{#N/A,#N/A,FALSE,"단축1";#N/A,#N/A,FALSE,"단축2";#N/A,#N/A,FALSE,"단축3";#N/A,#N/A,FALSE,"장축";#N/A,#N/A,FALSE,"4WD"}</definedName>
    <definedName name="ㅅㅎㄷㅈ" localSheetId="6" hidden="1">{#N/A,#N/A,FALSE,"단축1";#N/A,#N/A,FALSE,"단축2";#N/A,#N/A,FALSE,"단축3";#N/A,#N/A,FALSE,"장축";#N/A,#N/A,FALSE,"4WD"}</definedName>
    <definedName name="ㅅㅎㄷㅈ" localSheetId="9" hidden="1">{#N/A,#N/A,FALSE,"단축1";#N/A,#N/A,FALSE,"단축2";#N/A,#N/A,FALSE,"단축3";#N/A,#N/A,FALSE,"장축";#N/A,#N/A,FALSE,"4WD"}</definedName>
    <definedName name="ㅅㅎㄷㅈ" localSheetId="5" hidden="1">{#N/A,#N/A,FALSE,"단축1";#N/A,#N/A,FALSE,"단축2";#N/A,#N/A,FALSE,"단축3";#N/A,#N/A,FALSE,"장축";#N/A,#N/A,FALSE,"4WD"}</definedName>
    <definedName name="ㅅㅎㄷㅈ" localSheetId="8" hidden="1">{#N/A,#N/A,FALSE,"단축1";#N/A,#N/A,FALSE,"단축2";#N/A,#N/A,FALSE,"단축3";#N/A,#N/A,FALSE,"장축";#N/A,#N/A,FALSE,"4WD"}</definedName>
    <definedName name="ㅅㅎㄷㅈ" localSheetId="3" hidden="1">{#N/A,#N/A,FALSE,"단축1";#N/A,#N/A,FALSE,"단축2";#N/A,#N/A,FALSE,"단축3";#N/A,#N/A,FALSE,"장축";#N/A,#N/A,FALSE,"4WD"}</definedName>
    <definedName name="ㅅㅎㄷㅈ" localSheetId="2" hidden="1">{#N/A,#N/A,FALSE,"단축1";#N/A,#N/A,FALSE,"단축2";#N/A,#N/A,FALSE,"단축3";#N/A,#N/A,FALSE,"장축";#N/A,#N/A,FALSE,"4WD"}</definedName>
    <definedName name="ㅅㅎㄷㅈ" localSheetId="1" hidden="1">{#N/A,#N/A,FALSE,"단축1";#N/A,#N/A,FALSE,"단축2";#N/A,#N/A,FALSE,"단축3";#N/A,#N/A,FALSE,"장축";#N/A,#N/A,FALSE,"4WD"}</definedName>
    <definedName name="ㅅㅎㄷㅈ" hidden="1">{#N/A,#N/A,FALSE,"단축1";#N/A,#N/A,FALSE,"단축2";#N/A,#N/A,FALSE,"단축3";#N/A,#N/A,FALSE,"장축";#N/A,#N/A,FALSE,"4WD"}</definedName>
    <definedName name="사">#REF!</definedName>
    <definedName name="사급">#REF!</definedName>
    <definedName name="사랑" localSheetId="13" hidden="1">{#N/A,#N/A,FALSE,"단축1";#N/A,#N/A,FALSE,"단축2";#N/A,#N/A,FALSE,"단축3";#N/A,#N/A,FALSE,"장축";#N/A,#N/A,FALSE,"4WD"}</definedName>
    <definedName name="사랑" localSheetId="10" hidden="1">{#N/A,#N/A,FALSE,"단축1";#N/A,#N/A,FALSE,"단축2";#N/A,#N/A,FALSE,"단축3";#N/A,#N/A,FALSE,"장축";#N/A,#N/A,FALSE,"4WD"}</definedName>
    <definedName name="사랑" localSheetId="12" hidden="1">{#N/A,#N/A,FALSE,"단축1";#N/A,#N/A,FALSE,"단축2";#N/A,#N/A,FALSE,"단축3";#N/A,#N/A,FALSE,"장축";#N/A,#N/A,FALSE,"4WD"}</definedName>
    <definedName name="사랑" localSheetId="15" hidden="1">{#N/A,#N/A,FALSE,"단축1";#N/A,#N/A,FALSE,"단축2";#N/A,#N/A,FALSE,"단축3";#N/A,#N/A,FALSE,"장축";#N/A,#N/A,FALSE,"4WD"}</definedName>
    <definedName name="사랑" localSheetId="11" hidden="1">{#N/A,#N/A,FALSE,"단축1";#N/A,#N/A,FALSE,"단축2";#N/A,#N/A,FALSE,"단축3";#N/A,#N/A,FALSE,"장축";#N/A,#N/A,FALSE,"4WD"}</definedName>
    <definedName name="사랑" localSheetId="14" hidden="1">{#N/A,#N/A,FALSE,"단축1";#N/A,#N/A,FALSE,"단축2";#N/A,#N/A,FALSE,"단축3";#N/A,#N/A,FALSE,"장축";#N/A,#N/A,FALSE,"4WD"}</definedName>
    <definedName name="사랑" localSheetId="7" hidden="1">{#N/A,#N/A,FALSE,"단축1";#N/A,#N/A,FALSE,"단축2";#N/A,#N/A,FALSE,"단축3";#N/A,#N/A,FALSE,"장축";#N/A,#N/A,FALSE,"4WD"}</definedName>
    <definedName name="사랑" localSheetId="4" hidden="1">{#N/A,#N/A,FALSE,"단축1";#N/A,#N/A,FALSE,"단축2";#N/A,#N/A,FALSE,"단축3";#N/A,#N/A,FALSE,"장축";#N/A,#N/A,FALSE,"4WD"}</definedName>
    <definedName name="사랑" localSheetId="6" hidden="1">{#N/A,#N/A,FALSE,"단축1";#N/A,#N/A,FALSE,"단축2";#N/A,#N/A,FALSE,"단축3";#N/A,#N/A,FALSE,"장축";#N/A,#N/A,FALSE,"4WD"}</definedName>
    <definedName name="사랑" localSheetId="9" hidden="1">{#N/A,#N/A,FALSE,"단축1";#N/A,#N/A,FALSE,"단축2";#N/A,#N/A,FALSE,"단축3";#N/A,#N/A,FALSE,"장축";#N/A,#N/A,FALSE,"4WD"}</definedName>
    <definedName name="사랑" localSheetId="5" hidden="1">{#N/A,#N/A,FALSE,"단축1";#N/A,#N/A,FALSE,"단축2";#N/A,#N/A,FALSE,"단축3";#N/A,#N/A,FALSE,"장축";#N/A,#N/A,FALSE,"4WD"}</definedName>
    <definedName name="사랑" localSheetId="8" hidden="1">{#N/A,#N/A,FALSE,"단축1";#N/A,#N/A,FALSE,"단축2";#N/A,#N/A,FALSE,"단축3";#N/A,#N/A,FALSE,"장축";#N/A,#N/A,FALSE,"4WD"}</definedName>
    <definedName name="사랑" localSheetId="3" hidden="1">{#N/A,#N/A,FALSE,"단축1";#N/A,#N/A,FALSE,"단축2";#N/A,#N/A,FALSE,"단축3";#N/A,#N/A,FALSE,"장축";#N/A,#N/A,FALSE,"4WD"}</definedName>
    <definedName name="사랑" localSheetId="2" hidden="1">{#N/A,#N/A,FALSE,"단축1";#N/A,#N/A,FALSE,"단축2";#N/A,#N/A,FALSE,"단축3";#N/A,#N/A,FALSE,"장축";#N/A,#N/A,FALSE,"4WD"}</definedName>
    <definedName name="사랑" localSheetId="1" hidden="1">{#N/A,#N/A,FALSE,"단축1";#N/A,#N/A,FALSE,"단축2";#N/A,#N/A,FALSE,"단축3";#N/A,#N/A,FALSE,"장축";#N/A,#N/A,FALSE,"4WD"}</definedName>
    <definedName name="사랑" hidden="1">{#N/A,#N/A,FALSE,"단축1";#N/A,#N/A,FALSE,"단축2";#N/A,#N/A,FALSE,"단축3";#N/A,#N/A,FALSE,"장축";#N/A,#N/A,FALSE,"4WD"}</definedName>
    <definedName name="사사사">#N/A</definedName>
    <definedName name="사사사사랑">#N/A</definedName>
    <definedName name="사상공수">#N/A</definedName>
    <definedName name="사양" localSheetId="13" hidden="1">{#N/A,#N/A,FALSE,"신규dep";#N/A,#N/A,FALSE,"신규dep-금형상각후";#N/A,#N/A,FALSE,"신규dep-연구비상각후";#N/A,#N/A,FALSE,"신규dep-기계,공구상각후"}</definedName>
    <definedName name="사양" localSheetId="10" hidden="1">{#N/A,#N/A,FALSE,"신규dep";#N/A,#N/A,FALSE,"신규dep-금형상각후";#N/A,#N/A,FALSE,"신규dep-연구비상각후";#N/A,#N/A,FALSE,"신규dep-기계,공구상각후"}</definedName>
    <definedName name="사양" localSheetId="12" hidden="1">{#N/A,#N/A,FALSE,"신규dep";#N/A,#N/A,FALSE,"신규dep-금형상각후";#N/A,#N/A,FALSE,"신규dep-연구비상각후";#N/A,#N/A,FALSE,"신규dep-기계,공구상각후"}</definedName>
    <definedName name="사양" localSheetId="15" hidden="1">{#N/A,#N/A,FALSE,"신규dep";#N/A,#N/A,FALSE,"신규dep-금형상각후";#N/A,#N/A,FALSE,"신규dep-연구비상각후";#N/A,#N/A,FALSE,"신규dep-기계,공구상각후"}</definedName>
    <definedName name="사양" localSheetId="11" hidden="1">{#N/A,#N/A,FALSE,"신규dep";#N/A,#N/A,FALSE,"신규dep-금형상각후";#N/A,#N/A,FALSE,"신규dep-연구비상각후";#N/A,#N/A,FALSE,"신규dep-기계,공구상각후"}</definedName>
    <definedName name="사양" localSheetId="14" hidden="1">{#N/A,#N/A,FALSE,"신규dep";#N/A,#N/A,FALSE,"신규dep-금형상각후";#N/A,#N/A,FALSE,"신규dep-연구비상각후";#N/A,#N/A,FALSE,"신규dep-기계,공구상각후"}</definedName>
    <definedName name="사양" localSheetId="7" hidden="1">{#N/A,#N/A,FALSE,"신규dep";#N/A,#N/A,FALSE,"신규dep-금형상각후";#N/A,#N/A,FALSE,"신규dep-연구비상각후";#N/A,#N/A,FALSE,"신규dep-기계,공구상각후"}</definedName>
    <definedName name="사양" localSheetId="4" hidden="1">{#N/A,#N/A,FALSE,"신규dep";#N/A,#N/A,FALSE,"신규dep-금형상각후";#N/A,#N/A,FALSE,"신규dep-연구비상각후";#N/A,#N/A,FALSE,"신규dep-기계,공구상각후"}</definedName>
    <definedName name="사양" localSheetId="6" hidden="1">{#N/A,#N/A,FALSE,"신규dep";#N/A,#N/A,FALSE,"신규dep-금형상각후";#N/A,#N/A,FALSE,"신규dep-연구비상각후";#N/A,#N/A,FALSE,"신규dep-기계,공구상각후"}</definedName>
    <definedName name="사양" localSheetId="9" hidden="1">{#N/A,#N/A,FALSE,"신규dep";#N/A,#N/A,FALSE,"신규dep-금형상각후";#N/A,#N/A,FALSE,"신규dep-연구비상각후";#N/A,#N/A,FALSE,"신규dep-기계,공구상각후"}</definedName>
    <definedName name="사양" localSheetId="5" hidden="1">{#N/A,#N/A,FALSE,"신규dep";#N/A,#N/A,FALSE,"신규dep-금형상각후";#N/A,#N/A,FALSE,"신규dep-연구비상각후";#N/A,#N/A,FALSE,"신규dep-기계,공구상각후"}</definedName>
    <definedName name="사양" localSheetId="8" hidden="1">{#N/A,#N/A,FALSE,"신규dep";#N/A,#N/A,FALSE,"신규dep-금형상각후";#N/A,#N/A,FALSE,"신규dep-연구비상각후";#N/A,#N/A,FALSE,"신규dep-기계,공구상각후"}</definedName>
    <definedName name="사양" localSheetId="3" hidden="1">{#N/A,#N/A,FALSE,"신규dep";#N/A,#N/A,FALSE,"신규dep-금형상각후";#N/A,#N/A,FALSE,"신규dep-연구비상각후";#N/A,#N/A,FALSE,"신규dep-기계,공구상각후"}</definedName>
    <definedName name="사양" localSheetId="2" hidden="1">{#N/A,#N/A,FALSE,"신규dep";#N/A,#N/A,FALSE,"신규dep-금형상각후";#N/A,#N/A,FALSE,"신규dep-연구비상각후";#N/A,#N/A,FALSE,"신규dep-기계,공구상각후"}</definedName>
    <definedName name="사양" localSheetId="1"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업별" localSheetId="13">[0]!BlankMacro1</definedName>
    <definedName name="사업별" localSheetId="10">[0]!BlankMacro1</definedName>
    <definedName name="사업별" localSheetId="12">[0]!BlankMacro1</definedName>
    <definedName name="사업별" localSheetId="15">[0]!BlankMacro1</definedName>
    <definedName name="사업별" localSheetId="11">[0]!BlankMacro1</definedName>
    <definedName name="사업별" localSheetId="14">[0]!BlankMacro1</definedName>
    <definedName name="사업별" localSheetId="7">[0]!BlankMacro1</definedName>
    <definedName name="사업별" localSheetId="4">[0]!BlankMacro1</definedName>
    <definedName name="사업별" localSheetId="6">[0]!BlankMacro1</definedName>
    <definedName name="사업별" localSheetId="9">[0]!BlankMacro1</definedName>
    <definedName name="사업별" localSheetId="5">[0]!BlankMacro1</definedName>
    <definedName name="사업별" localSheetId="8">[0]!BlankMacro1</definedName>
    <definedName name="사업별" localSheetId="0">[0]!BlankMacro1</definedName>
    <definedName name="사업별" localSheetId="3">[0]!BlankMacro1</definedName>
    <definedName name="사업별" localSheetId="2">[0]!BlankMacro1</definedName>
    <definedName name="사업별" localSheetId="1">[0]!BlankMacro1</definedName>
    <definedName name="사업별">[0]!BlankMacro1</definedName>
    <definedName name="사업부문">#N/A</definedName>
    <definedName name="사업장">#N/A</definedName>
    <definedName name="사업투자">#REF!</definedName>
    <definedName name="사업투자1" localSheetId="13">#REF!</definedName>
    <definedName name="사업투자1" localSheetId="10">#REF!</definedName>
    <definedName name="사업투자1" localSheetId="12">#REF!</definedName>
    <definedName name="사업투자1" localSheetId="15">#REF!</definedName>
    <definedName name="사업투자1" localSheetId="11">#REF!</definedName>
    <definedName name="사업투자1" localSheetId="14">#REF!</definedName>
    <definedName name="사업투자1" localSheetId="7">#REF!</definedName>
    <definedName name="사업투자1" localSheetId="4">#REF!</definedName>
    <definedName name="사업투자1" localSheetId="6">#REF!</definedName>
    <definedName name="사업투자1" localSheetId="9">#REF!</definedName>
    <definedName name="사업투자1" localSheetId="5">#REF!</definedName>
    <definedName name="사업투자1" localSheetId="8">#REF!</definedName>
    <definedName name="사업투자1" localSheetId="3">#REF!</definedName>
    <definedName name="사업투자1" localSheetId="2">#REF!</definedName>
    <definedName name="사업투자1">#REF!</definedName>
    <definedName name="사유">#N/A</definedName>
    <definedName name="사유1">#N/A</definedName>
    <definedName name="사진" localSheetId="13" hidden="1">{#N/A,#N/A,FALSE,"단축1";#N/A,#N/A,FALSE,"단축2";#N/A,#N/A,FALSE,"단축3";#N/A,#N/A,FALSE,"장축";#N/A,#N/A,FALSE,"4WD"}</definedName>
    <definedName name="사진" localSheetId="10" hidden="1">{#N/A,#N/A,FALSE,"단축1";#N/A,#N/A,FALSE,"단축2";#N/A,#N/A,FALSE,"단축3";#N/A,#N/A,FALSE,"장축";#N/A,#N/A,FALSE,"4WD"}</definedName>
    <definedName name="사진" localSheetId="12" hidden="1">{#N/A,#N/A,FALSE,"단축1";#N/A,#N/A,FALSE,"단축2";#N/A,#N/A,FALSE,"단축3";#N/A,#N/A,FALSE,"장축";#N/A,#N/A,FALSE,"4WD"}</definedName>
    <definedName name="사진" localSheetId="15" hidden="1">{#N/A,#N/A,FALSE,"단축1";#N/A,#N/A,FALSE,"단축2";#N/A,#N/A,FALSE,"단축3";#N/A,#N/A,FALSE,"장축";#N/A,#N/A,FALSE,"4WD"}</definedName>
    <definedName name="사진" localSheetId="11" hidden="1">{#N/A,#N/A,FALSE,"단축1";#N/A,#N/A,FALSE,"단축2";#N/A,#N/A,FALSE,"단축3";#N/A,#N/A,FALSE,"장축";#N/A,#N/A,FALSE,"4WD"}</definedName>
    <definedName name="사진" localSheetId="14" hidden="1">{#N/A,#N/A,FALSE,"단축1";#N/A,#N/A,FALSE,"단축2";#N/A,#N/A,FALSE,"단축3";#N/A,#N/A,FALSE,"장축";#N/A,#N/A,FALSE,"4WD"}</definedName>
    <definedName name="사진" localSheetId="7" hidden="1">{#N/A,#N/A,FALSE,"단축1";#N/A,#N/A,FALSE,"단축2";#N/A,#N/A,FALSE,"단축3";#N/A,#N/A,FALSE,"장축";#N/A,#N/A,FALSE,"4WD"}</definedName>
    <definedName name="사진" localSheetId="4" hidden="1">{#N/A,#N/A,FALSE,"단축1";#N/A,#N/A,FALSE,"단축2";#N/A,#N/A,FALSE,"단축3";#N/A,#N/A,FALSE,"장축";#N/A,#N/A,FALSE,"4WD"}</definedName>
    <definedName name="사진" localSheetId="6" hidden="1">{#N/A,#N/A,FALSE,"단축1";#N/A,#N/A,FALSE,"단축2";#N/A,#N/A,FALSE,"단축3";#N/A,#N/A,FALSE,"장축";#N/A,#N/A,FALSE,"4WD"}</definedName>
    <definedName name="사진" localSheetId="9" hidden="1">{#N/A,#N/A,FALSE,"단축1";#N/A,#N/A,FALSE,"단축2";#N/A,#N/A,FALSE,"단축3";#N/A,#N/A,FALSE,"장축";#N/A,#N/A,FALSE,"4WD"}</definedName>
    <definedName name="사진" localSheetId="5" hidden="1">{#N/A,#N/A,FALSE,"단축1";#N/A,#N/A,FALSE,"단축2";#N/A,#N/A,FALSE,"단축3";#N/A,#N/A,FALSE,"장축";#N/A,#N/A,FALSE,"4WD"}</definedName>
    <definedName name="사진" localSheetId="8" hidden="1">{#N/A,#N/A,FALSE,"단축1";#N/A,#N/A,FALSE,"단축2";#N/A,#N/A,FALSE,"단축3";#N/A,#N/A,FALSE,"장축";#N/A,#N/A,FALSE,"4WD"}</definedName>
    <definedName name="사진" localSheetId="3"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1" localSheetId="13" hidden="1">{#N/A,#N/A,FALSE,"단축1";#N/A,#N/A,FALSE,"단축2";#N/A,#N/A,FALSE,"단축3";#N/A,#N/A,FALSE,"장축";#N/A,#N/A,FALSE,"4WD"}</definedName>
    <definedName name="사진1" localSheetId="10" hidden="1">{#N/A,#N/A,FALSE,"단축1";#N/A,#N/A,FALSE,"단축2";#N/A,#N/A,FALSE,"단축3";#N/A,#N/A,FALSE,"장축";#N/A,#N/A,FALSE,"4WD"}</definedName>
    <definedName name="사진1" localSheetId="12" hidden="1">{#N/A,#N/A,FALSE,"단축1";#N/A,#N/A,FALSE,"단축2";#N/A,#N/A,FALSE,"단축3";#N/A,#N/A,FALSE,"장축";#N/A,#N/A,FALSE,"4WD"}</definedName>
    <definedName name="사진1" localSheetId="15" hidden="1">{#N/A,#N/A,FALSE,"단축1";#N/A,#N/A,FALSE,"단축2";#N/A,#N/A,FALSE,"단축3";#N/A,#N/A,FALSE,"장축";#N/A,#N/A,FALSE,"4WD"}</definedName>
    <definedName name="사진1" localSheetId="11" hidden="1">{#N/A,#N/A,FALSE,"단축1";#N/A,#N/A,FALSE,"단축2";#N/A,#N/A,FALSE,"단축3";#N/A,#N/A,FALSE,"장축";#N/A,#N/A,FALSE,"4WD"}</definedName>
    <definedName name="사진1" localSheetId="14" hidden="1">{#N/A,#N/A,FALSE,"단축1";#N/A,#N/A,FALSE,"단축2";#N/A,#N/A,FALSE,"단축3";#N/A,#N/A,FALSE,"장축";#N/A,#N/A,FALSE,"4WD"}</definedName>
    <definedName name="사진1" localSheetId="7" hidden="1">{#N/A,#N/A,FALSE,"단축1";#N/A,#N/A,FALSE,"단축2";#N/A,#N/A,FALSE,"단축3";#N/A,#N/A,FALSE,"장축";#N/A,#N/A,FALSE,"4WD"}</definedName>
    <definedName name="사진1" localSheetId="4" hidden="1">{#N/A,#N/A,FALSE,"단축1";#N/A,#N/A,FALSE,"단축2";#N/A,#N/A,FALSE,"단축3";#N/A,#N/A,FALSE,"장축";#N/A,#N/A,FALSE,"4WD"}</definedName>
    <definedName name="사진1" localSheetId="6" hidden="1">{#N/A,#N/A,FALSE,"단축1";#N/A,#N/A,FALSE,"단축2";#N/A,#N/A,FALSE,"단축3";#N/A,#N/A,FALSE,"장축";#N/A,#N/A,FALSE,"4WD"}</definedName>
    <definedName name="사진1" localSheetId="9" hidden="1">{#N/A,#N/A,FALSE,"단축1";#N/A,#N/A,FALSE,"단축2";#N/A,#N/A,FALSE,"단축3";#N/A,#N/A,FALSE,"장축";#N/A,#N/A,FALSE,"4WD"}</definedName>
    <definedName name="사진1" localSheetId="5" hidden="1">{#N/A,#N/A,FALSE,"단축1";#N/A,#N/A,FALSE,"단축2";#N/A,#N/A,FALSE,"단축3";#N/A,#N/A,FALSE,"장축";#N/A,#N/A,FALSE,"4WD"}</definedName>
    <definedName name="사진1" localSheetId="8" hidden="1">{#N/A,#N/A,FALSE,"단축1";#N/A,#N/A,FALSE,"단축2";#N/A,#N/A,FALSE,"단축3";#N/A,#N/A,FALSE,"장축";#N/A,#N/A,FALSE,"4WD"}</definedName>
    <definedName name="사진1" localSheetId="3" hidden="1">{#N/A,#N/A,FALSE,"단축1";#N/A,#N/A,FALSE,"단축2";#N/A,#N/A,FALSE,"단축3";#N/A,#N/A,FALSE,"장축";#N/A,#N/A,FALSE,"4WD"}</definedName>
    <definedName name="사진1" localSheetId="2" hidden="1">{#N/A,#N/A,FALSE,"단축1";#N/A,#N/A,FALSE,"단축2";#N/A,#N/A,FALSE,"단축3";#N/A,#N/A,FALSE,"장축";#N/A,#N/A,FALSE,"4WD"}</definedName>
    <definedName name="사진1" localSheetId="1" hidden="1">{#N/A,#N/A,FALSE,"단축1";#N/A,#N/A,FALSE,"단축2";#N/A,#N/A,FALSE,"단축3";#N/A,#N/A,FALSE,"장축";#N/A,#N/A,FALSE,"4WD"}</definedName>
    <definedName name="사진1" hidden="1">{#N/A,#N/A,FALSE,"단축1";#N/A,#N/A,FALSE,"단축2";#N/A,#N/A,FALSE,"단축3";#N/A,#N/A,FALSE,"장축";#N/A,#N/A,FALSE,"4WD"}</definedName>
    <definedName name="사진3" localSheetId="13">BlankMacro1</definedName>
    <definedName name="사진3" localSheetId="10">BlankMacro1</definedName>
    <definedName name="사진3" localSheetId="12">BlankMacro1</definedName>
    <definedName name="사진3" localSheetId="15">BlankMacro1</definedName>
    <definedName name="사진3" localSheetId="11">BlankMacro1</definedName>
    <definedName name="사진3" localSheetId="14">BlankMacro1</definedName>
    <definedName name="사진3" localSheetId="7">BlankMacro1</definedName>
    <definedName name="사진3" localSheetId="4">BlankMacro1</definedName>
    <definedName name="사진3" localSheetId="6">BlankMacro1</definedName>
    <definedName name="사진3" localSheetId="9">BlankMacro1</definedName>
    <definedName name="사진3" localSheetId="5">BlankMacro1</definedName>
    <definedName name="사진3" localSheetId="8">BlankMacro1</definedName>
    <definedName name="사진3" localSheetId="0">BlankMacro1</definedName>
    <definedName name="사진3" localSheetId="3">BlankMacro1</definedName>
    <definedName name="사진3" localSheetId="2">BlankMacro1</definedName>
    <definedName name="사진3" localSheetId="1">BlankMacro1</definedName>
    <definedName name="사진3">BlankMacro1</definedName>
    <definedName name="사출기">#N/A</definedName>
    <definedName name="산폐" localSheetId="3">#REF!</definedName>
    <definedName name="산폐" localSheetId="2">#REF!</definedName>
    <definedName name="산폐">#REF!</definedName>
    <definedName name="산폐비">#REF!</definedName>
    <definedName name="산표">#REF!</definedName>
    <definedName name="삼">#N/A</definedName>
    <definedName name="삼송" localSheetId="13" hidden="1">{#N/A,#N/A,FALSE,"단축1";#N/A,#N/A,FALSE,"단축2";#N/A,#N/A,FALSE,"단축3";#N/A,#N/A,FALSE,"장축";#N/A,#N/A,FALSE,"4WD"}</definedName>
    <definedName name="삼송" localSheetId="10" hidden="1">{#N/A,#N/A,FALSE,"단축1";#N/A,#N/A,FALSE,"단축2";#N/A,#N/A,FALSE,"단축3";#N/A,#N/A,FALSE,"장축";#N/A,#N/A,FALSE,"4WD"}</definedName>
    <definedName name="삼송" localSheetId="12" hidden="1">{#N/A,#N/A,FALSE,"단축1";#N/A,#N/A,FALSE,"단축2";#N/A,#N/A,FALSE,"단축3";#N/A,#N/A,FALSE,"장축";#N/A,#N/A,FALSE,"4WD"}</definedName>
    <definedName name="삼송" localSheetId="15" hidden="1">{#N/A,#N/A,FALSE,"단축1";#N/A,#N/A,FALSE,"단축2";#N/A,#N/A,FALSE,"단축3";#N/A,#N/A,FALSE,"장축";#N/A,#N/A,FALSE,"4WD"}</definedName>
    <definedName name="삼송" localSheetId="11" hidden="1">{#N/A,#N/A,FALSE,"단축1";#N/A,#N/A,FALSE,"단축2";#N/A,#N/A,FALSE,"단축3";#N/A,#N/A,FALSE,"장축";#N/A,#N/A,FALSE,"4WD"}</definedName>
    <definedName name="삼송" localSheetId="14" hidden="1">{#N/A,#N/A,FALSE,"단축1";#N/A,#N/A,FALSE,"단축2";#N/A,#N/A,FALSE,"단축3";#N/A,#N/A,FALSE,"장축";#N/A,#N/A,FALSE,"4WD"}</definedName>
    <definedName name="삼송" localSheetId="7" hidden="1">{#N/A,#N/A,FALSE,"단축1";#N/A,#N/A,FALSE,"단축2";#N/A,#N/A,FALSE,"단축3";#N/A,#N/A,FALSE,"장축";#N/A,#N/A,FALSE,"4WD"}</definedName>
    <definedName name="삼송" localSheetId="4" hidden="1">{#N/A,#N/A,FALSE,"단축1";#N/A,#N/A,FALSE,"단축2";#N/A,#N/A,FALSE,"단축3";#N/A,#N/A,FALSE,"장축";#N/A,#N/A,FALSE,"4WD"}</definedName>
    <definedName name="삼송" localSheetId="6" hidden="1">{#N/A,#N/A,FALSE,"단축1";#N/A,#N/A,FALSE,"단축2";#N/A,#N/A,FALSE,"단축3";#N/A,#N/A,FALSE,"장축";#N/A,#N/A,FALSE,"4WD"}</definedName>
    <definedName name="삼송" localSheetId="9" hidden="1">{#N/A,#N/A,FALSE,"단축1";#N/A,#N/A,FALSE,"단축2";#N/A,#N/A,FALSE,"단축3";#N/A,#N/A,FALSE,"장축";#N/A,#N/A,FALSE,"4WD"}</definedName>
    <definedName name="삼송" localSheetId="5" hidden="1">{#N/A,#N/A,FALSE,"단축1";#N/A,#N/A,FALSE,"단축2";#N/A,#N/A,FALSE,"단축3";#N/A,#N/A,FALSE,"장축";#N/A,#N/A,FALSE,"4WD"}</definedName>
    <definedName name="삼송" localSheetId="8" hidden="1">{#N/A,#N/A,FALSE,"단축1";#N/A,#N/A,FALSE,"단축2";#N/A,#N/A,FALSE,"단축3";#N/A,#N/A,FALSE,"장축";#N/A,#N/A,FALSE,"4WD"}</definedName>
    <definedName name="삼송" localSheetId="3" hidden="1">{#N/A,#N/A,FALSE,"단축1";#N/A,#N/A,FALSE,"단축2";#N/A,#N/A,FALSE,"단축3";#N/A,#N/A,FALSE,"장축";#N/A,#N/A,FALSE,"4WD"}</definedName>
    <definedName name="삼송" localSheetId="2" hidden="1">{#N/A,#N/A,FALSE,"단축1";#N/A,#N/A,FALSE,"단축2";#N/A,#N/A,FALSE,"단축3";#N/A,#N/A,FALSE,"장축";#N/A,#N/A,FALSE,"4WD"}</definedName>
    <definedName name="삼송" localSheetId="1" hidden="1">{#N/A,#N/A,FALSE,"단축1";#N/A,#N/A,FALSE,"단축2";#N/A,#N/A,FALSE,"단축3";#N/A,#N/A,FALSE,"장축";#N/A,#N/A,FALSE,"4WD"}</definedName>
    <definedName name="삼송" hidden="1">{#N/A,#N/A,FALSE,"단축1";#N/A,#N/A,FALSE,"단축2";#N/A,#N/A,FALSE,"단축3";#N/A,#N/A,FALSE,"장축";#N/A,#N/A,FALSE,"4WD"}</definedName>
    <definedName name="삼식이">#N/A</definedName>
    <definedName name="상">#N/A</definedName>
    <definedName name="상품성보고" hidden="1">#N/A</definedName>
    <definedName name="새">#N/A</definedName>
    <definedName name="새세" localSheetId="13" hidden="1">{#N/A,#N/A,FALSE,"단축1";#N/A,#N/A,FALSE,"단축2";#N/A,#N/A,FALSE,"단축3";#N/A,#N/A,FALSE,"장축";#N/A,#N/A,FALSE,"4WD"}</definedName>
    <definedName name="새세" localSheetId="10" hidden="1">{#N/A,#N/A,FALSE,"단축1";#N/A,#N/A,FALSE,"단축2";#N/A,#N/A,FALSE,"단축3";#N/A,#N/A,FALSE,"장축";#N/A,#N/A,FALSE,"4WD"}</definedName>
    <definedName name="새세" localSheetId="12" hidden="1">{#N/A,#N/A,FALSE,"단축1";#N/A,#N/A,FALSE,"단축2";#N/A,#N/A,FALSE,"단축3";#N/A,#N/A,FALSE,"장축";#N/A,#N/A,FALSE,"4WD"}</definedName>
    <definedName name="새세" localSheetId="15" hidden="1">{#N/A,#N/A,FALSE,"단축1";#N/A,#N/A,FALSE,"단축2";#N/A,#N/A,FALSE,"단축3";#N/A,#N/A,FALSE,"장축";#N/A,#N/A,FALSE,"4WD"}</definedName>
    <definedName name="새세" localSheetId="11" hidden="1">{#N/A,#N/A,FALSE,"단축1";#N/A,#N/A,FALSE,"단축2";#N/A,#N/A,FALSE,"단축3";#N/A,#N/A,FALSE,"장축";#N/A,#N/A,FALSE,"4WD"}</definedName>
    <definedName name="새세" localSheetId="14" hidden="1">{#N/A,#N/A,FALSE,"단축1";#N/A,#N/A,FALSE,"단축2";#N/A,#N/A,FALSE,"단축3";#N/A,#N/A,FALSE,"장축";#N/A,#N/A,FALSE,"4WD"}</definedName>
    <definedName name="새세" localSheetId="7" hidden="1">{#N/A,#N/A,FALSE,"단축1";#N/A,#N/A,FALSE,"단축2";#N/A,#N/A,FALSE,"단축3";#N/A,#N/A,FALSE,"장축";#N/A,#N/A,FALSE,"4WD"}</definedName>
    <definedName name="새세" localSheetId="4" hidden="1">{#N/A,#N/A,FALSE,"단축1";#N/A,#N/A,FALSE,"단축2";#N/A,#N/A,FALSE,"단축3";#N/A,#N/A,FALSE,"장축";#N/A,#N/A,FALSE,"4WD"}</definedName>
    <definedName name="새세" localSheetId="6" hidden="1">{#N/A,#N/A,FALSE,"단축1";#N/A,#N/A,FALSE,"단축2";#N/A,#N/A,FALSE,"단축3";#N/A,#N/A,FALSE,"장축";#N/A,#N/A,FALSE,"4WD"}</definedName>
    <definedName name="새세" localSheetId="9" hidden="1">{#N/A,#N/A,FALSE,"단축1";#N/A,#N/A,FALSE,"단축2";#N/A,#N/A,FALSE,"단축3";#N/A,#N/A,FALSE,"장축";#N/A,#N/A,FALSE,"4WD"}</definedName>
    <definedName name="새세" localSheetId="5" hidden="1">{#N/A,#N/A,FALSE,"단축1";#N/A,#N/A,FALSE,"단축2";#N/A,#N/A,FALSE,"단축3";#N/A,#N/A,FALSE,"장축";#N/A,#N/A,FALSE,"4WD"}</definedName>
    <definedName name="새세" localSheetId="8" hidden="1">{#N/A,#N/A,FALSE,"단축1";#N/A,#N/A,FALSE,"단축2";#N/A,#N/A,FALSE,"단축3";#N/A,#N/A,FALSE,"장축";#N/A,#N/A,FALSE,"4WD"}</definedName>
    <definedName name="새세" localSheetId="3" hidden="1">{#N/A,#N/A,FALSE,"단축1";#N/A,#N/A,FALSE,"단축2";#N/A,#N/A,FALSE,"단축3";#N/A,#N/A,FALSE,"장축";#N/A,#N/A,FALSE,"4WD"}</definedName>
    <definedName name="새세" localSheetId="2" hidden="1">{#N/A,#N/A,FALSE,"단축1";#N/A,#N/A,FALSE,"단축2";#N/A,#N/A,FALSE,"단축3";#N/A,#N/A,FALSE,"장축";#N/A,#N/A,FALSE,"4WD"}</definedName>
    <definedName name="새세" localSheetId="1" hidden="1">{#N/A,#N/A,FALSE,"단축1";#N/A,#N/A,FALSE,"단축2";#N/A,#N/A,FALSE,"단축3";#N/A,#N/A,FALSE,"장축";#N/A,#N/A,FALSE,"4WD"}</definedName>
    <definedName name="새세" hidden="1">{#N/A,#N/A,FALSE,"단축1";#N/A,#N/A,FALSE,"단축2";#N/A,#N/A,FALSE,"단축3";#N/A,#N/A,FALSE,"장축";#N/A,#N/A,FALSE,"4WD"}</definedName>
    <definedName name="새시">#N/A</definedName>
    <definedName name="새의장" localSheetId="13">#REF!</definedName>
    <definedName name="새의장" localSheetId="10">#REF!</definedName>
    <definedName name="새의장" localSheetId="12">#REF!</definedName>
    <definedName name="새의장" localSheetId="15">#REF!</definedName>
    <definedName name="새의장" localSheetId="11">#REF!</definedName>
    <definedName name="새의장" localSheetId="14">#REF!</definedName>
    <definedName name="새의장" localSheetId="7">#REF!</definedName>
    <definedName name="새의장" localSheetId="4">#REF!</definedName>
    <definedName name="새의장" localSheetId="6">#REF!</definedName>
    <definedName name="새의장" localSheetId="9">#REF!</definedName>
    <definedName name="새의장" localSheetId="5">#REF!</definedName>
    <definedName name="새의장" localSheetId="8">#REF!</definedName>
    <definedName name="새의장">#REF!</definedName>
    <definedName name="새이르" localSheetId="13" hidden="1">{#N/A,#N/A,FALSE,"단축1";#N/A,#N/A,FALSE,"단축2";#N/A,#N/A,FALSE,"단축3";#N/A,#N/A,FALSE,"장축";#N/A,#N/A,FALSE,"4WD"}</definedName>
    <definedName name="새이르" localSheetId="10" hidden="1">{#N/A,#N/A,FALSE,"단축1";#N/A,#N/A,FALSE,"단축2";#N/A,#N/A,FALSE,"단축3";#N/A,#N/A,FALSE,"장축";#N/A,#N/A,FALSE,"4WD"}</definedName>
    <definedName name="새이르" localSheetId="12" hidden="1">{#N/A,#N/A,FALSE,"단축1";#N/A,#N/A,FALSE,"단축2";#N/A,#N/A,FALSE,"단축3";#N/A,#N/A,FALSE,"장축";#N/A,#N/A,FALSE,"4WD"}</definedName>
    <definedName name="새이르" localSheetId="15" hidden="1">{#N/A,#N/A,FALSE,"단축1";#N/A,#N/A,FALSE,"단축2";#N/A,#N/A,FALSE,"단축3";#N/A,#N/A,FALSE,"장축";#N/A,#N/A,FALSE,"4WD"}</definedName>
    <definedName name="새이르" localSheetId="11" hidden="1">{#N/A,#N/A,FALSE,"단축1";#N/A,#N/A,FALSE,"단축2";#N/A,#N/A,FALSE,"단축3";#N/A,#N/A,FALSE,"장축";#N/A,#N/A,FALSE,"4WD"}</definedName>
    <definedName name="새이르" localSheetId="14" hidden="1">{#N/A,#N/A,FALSE,"단축1";#N/A,#N/A,FALSE,"단축2";#N/A,#N/A,FALSE,"단축3";#N/A,#N/A,FALSE,"장축";#N/A,#N/A,FALSE,"4WD"}</definedName>
    <definedName name="새이르" localSheetId="7" hidden="1">{#N/A,#N/A,FALSE,"단축1";#N/A,#N/A,FALSE,"단축2";#N/A,#N/A,FALSE,"단축3";#N/A,#N/A,FALSE,"장축";#N/A,#N/A,FALSE,"4WD"}</definedName>
    <definedName name="새이르" localSheetId="4" hidden="1">{#N/A,#N/A,FALSE,"단축1";#N/A,#N/A,FALSE,"단축2";#N/A,#N/A,FALSE,"단축3";#N/A,#N/A,FALSE,"장축";#N/A,#N/A,FALSE,"4WD"}</definedName>
    <definedName name="새이르" localSheetId="6" hidden="1">{#N/A,#N/A,FALSE,"단축1";#N/A,#N/A,FALSE,"단축2";#N/A,#N/A,FALSE,"단축3";#N/A,#N/A,FALSE,"장축";#N/A,#N/A,FALSE,"4WD"}</definedName>
    <definedName name="새이르" localSheetId="9" hidden="1">{#N/A,#N/A,FALSE,"단축1";#N/A,#N/A,FALSE,"단축2";#N/A,#N/A,FALSE,"단축3";#N/A,#N/A,FALSE,"장축";#N/A,#N/A,FALSE,"4WD"}</definedName>
    <definedName name="새이르" localSheetId="5" hidden="1">{#N/A,#N/A,FALSE,"단축1";#N/A,#N/A,FALSE,"단축2";#N/A,#N/A,FALSE,"단축3";#N/A,#N/A,FALSE,"장축";#N/A,#N/A,FALSE,"4WD"}</definedName>
    <definedName name="새이르" localSheetId="8" hidden="1">{#N/A,#N/A,FALSE,"단축1";#N/A,#N/A,FALSE,"단축2";#N/A,#N/A,FALSE,"단축3";#N/A,#N/A,FALSE,"장축";#N/A,#N/A,FALSE,"4WD"}</definedName>
    <definedName name="새이르" localSheetId="3" hidden="1">{#N/A,#N/A,FALSE,"단축1";#N/A,#N/A,FALSE,"단축2";#N/A,#N/A,FALSE,"단축3";#N/A,#N/A,FALSE,"장축";#N/A,#N/A,FALSE,"4WD"}</definedName>
    <definedName name="새이르" localSheetId="2" hidden="1">{#N/A,#N/A,FALSE,"단축1";#N/A,#N/A,FALSE,"단축2";#N/A,#N/A,FALSE,"단축3";#N/A,#N/A,FALSE,"장축";#N/A,#N/A,FALSE,"4WD"}</definedName>
    <definedName name="새이르" localSheetId="1" hidden="1">{#N/A,#N/A,FALSE,"단축1";#N/A,#N/A,FALSE,"단축2";#N/A,#N/A,FALSE,"단축3";#N/A,#N/A,FALSE,"장축";#N/A,#N/A,FALSE,"4WD"}</definedName>
    <definedName name="새이르" hidden="1">{#N/A,#N/A,FALSE,"단축1";#N/A,#N/A,FALSE,"단축2";#N/A,#N/A,FALSE,"단축3";#N/A,#N/A,FALSE,"장축";#N/A,#N/A,FALSE,"4WD"}</definedName>
    <definedName name="샘풀카피" localSheetId="13" hidden="1">{#N/A,#N/A,FALSE,"CCTV"}</definedName>
    <definedName name="샘풀카피" localSheetId="10" hidden="1">{#N/A,#N/A,FALSE,"CCTV"}</definedName>
    <definedName name="샘풀카피" localSheetId="12" hidden="1">{#N/A,#N/A,FALSE,"CCTV"}</definedName>
    <definedName name="샘풀카피" localSheetId="15" hidden="1">{#N/A,#N/A,FALSE,"CCTV"}</definedName>
    <definedName name="샘풀카피" localSheetId="11" hidden="1">{#N/A,#N/A,FALSE,"CCTV"}</definedName>
    <definedName name="샘풀카피" localSheetId="14" hidden="1">{#N/A,#N/A,FALSE,"CCTV"}</definedName>
    <definedName name="샘풀카피" localSheetId="7" hidden="1">{#N/A,#N/A,FALSE,"CCTV"}</definedName>
    <definedName name="샘풀카피" localSheetId="4" hidden="1">{#N/A,#N/A,FALSE,"CCTV"}</definedName>
    <definedName name="샘풀카피" localSheetId="6" hidden="1">{#N/A,#N/A,FALSE,"CCTV"}</definedName>
    <definedName name="샘풀카피" localSheetId="9" hidden="1">{#N/A,#N/A,FALSE,"CCTV"}</definedName>
    <definedName name="샘풀카피" localSheetId="5" hidden="1">{#N/A,#N/A,FALSE,"CCTV"}</definedName>
    <definedName name="샘풀카피" localSheetId="8" hidden="1">{#N/A,#N/A,FALSE,"CCTV"}</definedName>
    <definedName name="샘풀카피" localSheetId="3" hidden="1">{#N/A,#N/A,FALSE,"CCTV"}</definedName>
    <definedName name="샘풀카피" localSheetId="2" hidden="1">{#N/A,#N/A,FALSE,"CCTV"}</definedName>
    <definedName name="샘풀카피" localSheetId="1" hidden="1">{#N/A,#N/A,FALSE,"CCTV"}</definedName>
    <definedName name="샘풀카피" hidden="1">{#N/A,#N/A,FALSE,"CCTV"}</definedName>
    <definedName name="샘플카피2" localSheetId="13" hidden="1">{#N/A,#N/A,FALSE,"CCTV"}</definedName>
    <definedName name="샘플카피2" localSheetId="10" hidden="1">{#N/A,#N/A,FALSE,"CCTV"}</definedName>
    <definedName name="샘플카피2" localSheetId="12" hidden="1">{#N/A,#N/A,FALSE,"CCTV"}</definedName>
    <definedName name="샘플카피2" localSheetId="15" hidden="1">{#N/A,#N/A,FALSE,"CCTV"}</definedName>
    <definedName name="샘플카피2" localSheetId="11" hidden="1">{#N/A,#N/A,FALSE,"CCTV"}</definedName>
    <definedName name="샘플카피2" localSheetId="14" hidden="1">{#N/A,#N/A,FALSE,"CCTV"}</definedName>
    <definedName name="샘플카피2" localSheetId="7" hidden="1">{#N/A,#N/A,FALSE,"CCTV"}</definedName>
    <definedName name="샘플카피2" localSheetId="4" hidden="1">{#N/A,#N/A,FALSE,"CCTV"}</definedName>
    <definedName name="샘플카피2" localSheetId="6" hidden="1">{#N/A,#N/A,FALSE,"CCTV"}</definedName>
    <definedName name="샘플카피2" localSheetId="9" hidden="1">{#N/A,#N/A,FALSE,"CCTV"}</definedName>
    <definedName name="샘플카피2" localSheetId="5" hidden="1">{#N/A,#N/A,FALSE,"CCTV"}</definedName>
    <definedName name="샘플카피2" localSheetId="8" hidden="1">{#N/A,#N/A,FALSE,"CCTV"}</definedName>
    <definedName name="샘플카피2" localSheetId="3" hidden="1">{#N/A,#N/A,FALSE,"CCTV"}</definedName>
    <definedName name="샘플카피2" localSheetId="2" hidden="1">{#N/A,#N/A,FALSE,"CCTV"}</definedName>
    <definedName name="샘플카피2" localSheetId="1" hidden="1">{#N/A,#N/A,FALSE,"CCTV"}</definedName>
    <definedName name="샘플카피2" hidden="1">{#N/A,#N/A,FALSE,"CCTV"}</definedName>
    <definedName name="샘플카피3" localSheetId="13" hidden="1">{#N/A,#N/A,FALSE,"CCTV"}</definedName>
    <definedName name="샘플카피3" localSheetId="10" hidden="1">{#N/A,#N/A,FALSE,"CCTV"}</definedName>
    <definedName name="샘플카피3" localSheetId="12" hidden="1">{#N/A,#N/A,FALSE,"CCTV"}</definedName>
    <definedName name="샘플카피3" localSheetId="15" hidden="1">{#N/A,#N/A,FALSE,"CCTV"}</definedName>
    <definedName name="샘플카피3" localSheetId="11" hidden="1">{#N/A,#N/A,FALSE,"CCTV"}</definedName>
    <definedName name="샘플카피3" localSheetId="14" hidden="1">{#N/A,#N/A,FALSE,"CCTV"}</definedName>
    <definedName name="샘플카피3" localSheetId="7" hidden="1">{#N/A,#N/A,FALSE,"CCTV"}</definedName>
    <definedName name="샘플카피3" localSheetId="4" hidden="1">{#N/A,#N/A,FALSE,"CCTV"}</definedName>
    <definedName name="샘플카피3" localSheetId="6" hidden="1">{#N/A,#N/A,FALSE,"CCTV"}</definedName>
    <definedName name="샘플카피3" localSheetId="9" hidden="1">{#N/A,#N/A,FALSE,"CCTV"}</definedName>
    <definedName name="샘플카피3" localSheetId="5" hidden="1">{#N/A,#N/A,FALSE,"CCTV"}</definedName>
    <definedName name="샘플카피3" localSheetId="8" hidden="1">{#N/A,#N/A,FALSE,"CCTV"}</definedName>
    <definedName name="샘플카피3" localSheetId="3" hidden="1">{#N/A,#N/A,FALSE,"CCTV"}</definedName>
    <definedName name="샘플카피3" localSheetId="2" hidden="1">{#N/A,#N/A,FALSE,"CCTV"}</definedName>
    <definedName name="샘플카피3" localSheetId="1" hidden="1">{#N/A,#N/A,FALSE,"CCTV"}</definedName>
    <definedName name="샘플카피3" hidden="1">{#N/A,#N/A,FALSE,"CCTV"}</definedName>
    <definedName name="생기">#N/A</definedName>
    <definedName name="생기요건1" localSheetId="13" hidden="1">{#N/A,#N/A,FALSE,"단축1";#N/A,#N/A,FALSE,"단축2";#N/A,#N/A,FALSE,"단축3";#N/A,#N/A,FALSE,"장축";#N/A,#N/A,FALSE,"4WD"}</definedName>
    <definedName name="생기요건1" localSheetId="10" hidden="1">{#N/A,#N/A,FALSE,"단축1";#N/A,#N/A,FALSE,"단축2";#N/A,#N/A,FALSE,"단축3";#N/A,#N/A,FALSE,"장축";#N/A,#N/A,FALSE,"4WD"}</definedName>
    <definedName name="생기요건1" localSheetId="12" hidden="1">{#N/A,#N/A,FALSE,"단축1";#N/A,#N/A,FALSE,"단축2";#N/A,#N/A,FALSE,"단축3";#N/A,#N/A,FALSE,"장축";#N/A,#N/A,FALSE,"4WD"}</definedName>
    <definedName name="생기요건1" localSheetId="15" hidden="1">{#N/A,#N/A,FALSE,"단축1";#N/A,#N/A,FALSE,"단축2";#N/A,#N/A,FALSE,"단축3";#N/A,#N/A,FALSE,"장축";#N/A,#N/A,FALSE,"4WD"}</definedName>
    <definedName name="생기요건1" localSheetId="11" hidden="1">{#N/A,#N/A,FALSE,"단축1";#N/A,#N/A,FALSE,"단축2";#N/A,#N/A,FALSE,"단축3";#N/A,#N/A,FALSE,"장축";#N/A,#N/A,FALSE,"4WD"}</definedName>
    <definedName name="생기요건1" localSheetId="14" hidden="1">{#N/A,#N/A,FALSE,"단축1";#N/A,#N/A,FALSE,"단축2";#N/A,#N/A,FALSE,"단축3";#N/A,#N/A,FALSE,"장축";#N/A,#N/A,FALSE,"4WD"}</definedName>
    <definedName name="생기요건1" localSheetId="7" hidden="1">{#N/A,#N/A,FALSE,"단축1";#N/A,#N/A,FALSE,"단축2";#N/A,#N/A,FALSE,"단축3";#N/A,#N/A,FALSE,"장축";#N/A,#N/A,FALSE,"4WD"}</definedName>
    <definedName name="생기요건1" localSheetId="4" hidden="1">{#N/A,#N/A,FALSE,"단축1";#N/A,#N/A,FALSE,"단축2";#N/A,#N/A,FALSE,"단축3";#N/A,#N/A,FALSE,"장축";#N/A,#N/A,FALSE,"4WD"}</definedName>
    <definedName name="생기요건1" localSheetId="6" hidden="1">{#N/A,#N/A,FALSE,"단축1";#N/A,#N/A,FALSE,"단축2";#N/A,#N/A,FALSE,"단축3";#N/A,#N/A,FALSE,"장축";#N/A,#N/A,FALSE,"4WD"}</definedName>
    <definedName name="생기요건1" localSheetId="9" hidden="1">{#N/A,#N/A,FALSE,"단축1";#N/A,#N/A,FALSE,"단축2";#N/A,#N/A,FALSE,"단축3";#N/A,#N/A,FALSE,"장축";#N/A,#N/A,FALSE,"4WD"}</definedName>
    <definedName name="생기요건1" localSheetId="5" hidden="1">{#N/A,#N/A,FALSE,"단축1";#N/A,#N/A,FALSE,"단축2";#N/A,#N/A,FALSE,"단축3";#N/A,#N/A,FALSE,"장축";#N/A,#N/A,FALSE,"4WD"}</definedName>
    <definedName name="생기요건1" localSheetId="8" hidden="1">{#N/A,#N/A,FALSE,"단축1";#N/A,#N/A,FALSE,"단축2";#N/A,#N/A,FALSE,"단축3";#N/A,#N/A,FALSE,"장축";#N/A,#N/A,FALSE,"4WD"}</definedName>
    <definedName name="생기요건1" localSheetId="3" hidden="1">{#N/A,#N/A,FALSE,"단축1";#N/A,#N/A,FALSE,"단축2";#N/A,#N/A,FALSE,"단축3";#N/A,#N/A,FALSE,"장축";#N/A,#N/A,FALSE,"4WD"}</definedName>
    <definedName name="생기요건1" localSheetId="2" hidden="1">{#N/A,#N/A,FALSE,"단축1";#N/A,#N/A,FALSE,"단축2";#N/A,#N/A,FALSE,"단축3";#N/A,#N/A,FALSE,"장축";#N/A,#N/A,FALSE,"4WD"}</definedName>
    <definedName name="생기요건1" localSheetId="1" hidden="1">{#N/A,#N/A,FALSE,"단축1";#N/A,#N/A,FALSE,"단축2";#N/A,#N/A,FALSE,"단축3";#N/A,#N/A,FALSE,"장축";#N/A,#N/A,FALSE,"4WD"}</definedName>
    <definedName name="생기요건1" hidden="1">{#N/A,#N/A,FALSE,"단축1";#N/A,#N/A,FALSE,"단축2";#N/A,#N/A,FALSE,"단축3";#N/A,#N/A,FALSE,"장축";#N/A,#N/A,FALSE,"4WD"}</definedName>
    <definedName name="생능1">#N/A</definedName>
    <definedName name="생능2">#N/A</definedName>
    <definedName name="생산">#N/A</definedName>
    <definedName name="생산.SPA">#REF!</definedName>
    <definedName name="생산.SPG">#REF!</definedName>
    <definedName name="생산95">#REF!</definedName>
    <definedName name="생산96">#REF!</definedName>
    <definedName name="생산97">#REF!</definedName>
    <definedName name="생산98">#REF!</definedName>
    <definedName name="생산TON" localSheetId="13" hidden="1">{#N/A,#N/A,TRUE,"Y생산";#N/A,#N/A,TRUE,"Y판매";#N/A,#N/A,TRUE,"Y총물량";#N/A,#N/A,TRUE,"Y능력";#N/A,#N/A,TRUE,"YKD"}</definedName>
    <definedName name="생산TON" localSheetId="10" hidden="1">{#N/A,#N/A,TRUE,"Y생산";#N/A,#N/A,TRUE,"Y판매";#N/A,#N/A,TRUE,"Y총물량";#N/A,#N/A,TRUE,"Y능력";#N/A,#N/A,TRUE,"YKD"}</definedName>
    <definedName name="생산TON" localSheetId="12" hidden="1">{#N/A,#N/A,TRUE,"Y생산";#N/A,#N/A,TRUE,"Y판매";#N/A,#N/A,TRUE,"Y총물량";#N/A,#N/A,TRUE,"Y능력";#N/A,#N/A,TRUE,"YKD"}</definedName>
    <definedName name="생산TON" localSheetId="15" hidden="1">{#N/A,#N/A,TRUE,"Y생산";#N/A,#N/A,TRUE,"Y판매";#N/A,#N/A,TRUE,"Y총물량";#N/A,#N/A,TRUE,"Y능력";#N/A,#N/A,TRUE,"YKD"}</definedName>
    <definedName name="생산TON" localSheetId="11" hidden="1">{#N/A,#N/A,TRUE,"Y생산";#N/A,#N/A,TRUE,"Y판매";#N/A,#N/A,TRUE,"Y총물량";#N/A,#N/A,TRUE,"Y능력";#N/A,#N/A,TRUE,"YKD"}</definedName>
    <definedName name="생산TON" localSheetId="14" hidden="1">{#N/A,#N/A,TRUE,"Y생산";#N/A,#N/A,TRUE,"Y판매";#N/A,#N/A,TRUE,"Y총물량";#N/A,#N/A,TRUE,"Y능력";#N/A,#N/A,TRUE,"YKD"}</definedName>
    <definedName name="생산TON" localSheetId="7" hidden="1">{#N/A,#N/A,TRUE,"Y생산";#N/A,#N/A,TRUE,"Y판매";#N/A,#N/A,TRUE,"Y총물량";#N/A,#N/A,TRUE,"Y능력";#N/A,#N/A,TRUE,"YKD"}</definedName>
    <definedName name="생산TON" localSheetId="4" hidden="1">{#N/A,#N/A,TRUE,"Y생산";#N/A,#N/A,TRUE,"Y판매";#N/A,#N/A,TRUE,"Y총물량";#N/A,#N/A,TRUE,"Y능력";#N/A,#N/A,TRUE,"YKD"}</definedName>
    <definedName name="생산TON" localSheetId="6" hidden="1">{#N/A,#N/A,TRUE,"Y생산";#N/A,#N/A,TRUE,"Y판매";#N/A,#N/A,TRUE,"Y총물량";#N/A,#N/A,TRUE,"Y능력";#N/A,#N/A,TRUE,"YKD"}</definedName>
    <definedName name="생산TON" localSheetId="9" hidden="1">{#N/A,#N/A,TRUE,"Y생산";#N/A,#N/A,TRUE,"Y판매";#N/A,#N/A,TRUE,"Y총물량";#N/A,#N/A,TRUE,"Y능력";#N/A,#N/A,TRUE,"YKD"}</definedName>
    <definedName name="생산TON" localSheetId="5" hidden="1">{#N/A,#N/A,TRUE,"Y생산";#N/A,#N/A,TRUE,"Y판매";#N/A,#N/A,TRUE,"Y총물량";#N/A,#N/A,TRUE,"Y능력";#N/A,#N/A,TRUE,"YKD"}</definedName>
    <definedName name="생산TON" localSheetId="8" hidden="1">{#N/A,#N/A,TRUE,"Y생산";#N/A,#N/A,TRUE,"Y판매";#N/A,#N/A,TRUE,"Y총물량";#N/A,#N/A,TRUE,"Y능력";#N/A,#N/A,TRUE,"YKD"}</definedName>
    <definedName name="생산TON" localSheetId="3"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#REF!</definedName>
    <definedName name="생산능력">#N/A</definedName>
    <definedName name="생산대수" localSheetId="3">#REF!</definedName>
    <definedName name="생산대수" localSheetId="2">#REF!</definedName>
    <definedName name="생산대수">#REF!</definedName>
    <definedName name="생산설비" localSheetId="13">{"구분",0,"Auto","Auto","";"발의부서",0,"Auto","Auto",""}</definedName>
    <definedName name="생산설비" localSheetId="10">{"구분",0,"Auto","Auto","";"발의부서",0,"Auto","Auto",""}</definedName>
    <definedName name="생산설비" localSheetId="12">{"구분",0,"Auto","Auto","";"발의부서",0,"Auto","Auto",""}</definedName>
    <definedName name="생산설비" localSheetId="15">{"구분",0,"Auto","Auto","";"발의부서",0,"Auto","Auto",""}</definedName>
    <definedName name="생산설비" localSheetId="11">{"구분",0,"Auto","Auto","";"발의부서",0,"Auto","Auto",""}</definedName>
    <definedName name="생산설비" localSheetId="14">{"구분",0,"Auto","Auto","";"발의부서",0,"Auto","Auto",""}</definedName>
    <definedName name="생산설비" localSheetId="7">{"구분",0,"Auto","Auto","";"발의부서",0,"Auto","Auto",""}</definedName>
    <definedName name="생산설비" localSheetId="4">{"구분",0,"Auto","Auto","";"발의부서",0,"Auto","Auto",""}</definedName>
    <definedName name="생산설비" localSheetId="6">{"구분",0,"Auto","Auto","";"발의부서",0,"Auto","Auto",""}</definedName>
    <definedName name="생산설비" localSheetId="9">{"구분",0,"Auto","Auto","";"발의부서",0,"Auto","Auto",""}</definedName>
    <definedName name="생산설비" localSheetId="5">{"구분",0,"Auto","Auto","";"발의부서",0,"Auto","Auto",""}</definedName>
    <definedName name="생산설비" localSheetId="8">{"구분",0,"Auto","Auto","";"발의부서",0,"Auto","Auto",""}</definedName>
    <definedName name="생산설비" localSheetId="3">{"구분",0,"Auto","Auto","";"발의부서",0,"Auto","Auto",""}</definedName>
    <definedName name="생산설비" localSheetId="2">{"구분",0,"Auto","Auto","";"발의부서",0,"Auto","Auto",""}</definedName>
    <definedName name="생산설비" localSheetId="1">{"구분",0,"Auto","Auto","";"발의부서",0,"Auto","Auto",""}</definedName>
    <definedName name="생산설비">{"구분",0,"Auto","Auto","";"발의부서",0,"Auto","Auto",""}</definedName>
    <definedName name="생요서4" localSheetId="13" hidden="1">{#N/A,#N/A,FALSE,"단축1";#N/A,#N/A,FALSE,"단축2";#N/A,#N/A,FALSE,"단축3";#N/A,#N/A,FALSE,"장축";#N/A,#N/A,FALSE,"4WD"}</definedName>
    <definedName name="생요서4" localSheetId="10" hidden="1">{#N/A,#N/A,FALSE,"단축1";#N/A,#N/A,FALSE,"단축2";#N/A,#N/A,FALSE,"단축3";#N/A,#N/A,FALSE,"장축";#N/A,#N/A,FALSE,"4WD"}</definedName>
    <definedName name="생요서4" localSheetId="12" hidden="1">{#N/A,#N/A,FALSE,"단축1";#N/A,#N/A,FALSE,"단축2";#N/A,#N/A,FALSE,"단축3";#N/A,#N/A,FALSE,"장축";#N/A,#N/A,FALSE,"4WD"}</definedName>
    <definedName name="생요서4" localSheetId="15" hidden="1">{#N/A,#N/A,FALSE,"단축1";#N/A,#N/A,FALSE,"단축2";#N/A,#N/A,FALSE,"단축3";#N/A,#N/A,FALSE,"장축";#N/A,#N/A,FALSE,"4WD"}</definedName>
    <definedName name="생요서4" localSheetId="11" hidden="1">{#N/A,#N/A,FALSE,"단축1";#N/A,#N/A,FALSE,"단축2";#N/A,#N/A,FALSE,"단축3";#N/A,#N/A,FALSE,"장축";#N/A,#N/A,FALSE,"4WD"}</definedName>
    <definedName name="생요서4" localSheetId="14" hidden="1">{#N/A,#N/A,FALSE,"단축1";#N/A,#N/A,FALSE,"단축2";#N/A,#N/A,FALSE,"단축3";#N/A,#N/A,FALSE,"장축";#N/A,#N/A,FALSE,"4WD"}</definedName>
    <definedName name="생요서4" localSheetId="7" hidden="1">{#N/A,#N/A,FALSE,"단축1";#N/A,#N/A,FALSE,"단축2";#N/A,#N/A,FALSE,"단축3";#N/A,#N/A,FALSE,"장축";#N/A,#N/A,FALSE,"4WD"}</definedName>
    <definedName name="생요서4" localSheetId="4" hidden="1">{#N/A,#N/A,FALSE,"단축1";#N/A,#N/A,FALSE,"단축2";#N/A,#N/A,FALSE,"단축3";#N/A,#N/A,FALSE,"장축";#N/A,#N/A,FALSE,"4WD"}</definedName>
    <definedName name="생요서4" localSheetId="6" hidden="1">{#N/A,#N/A,FALSE,"단축1";#N/A,#N/A,FALSE,"단축2";#N/A,#N/A,FALSE,"단축3";#N/A,#N/A,FALSE,"장축";#N/A,#N/A,FALSE,"4WD"}</definedName>
    <definedName name="생요서4" localSheetId="9" hidden="1">{#N/A,#N/A,FALSE,"단축1";#N/A,#N/A,FALSE,"단축2";#N/A,#N/A,FALSE,"단축3";#N/A,#N/A,FALSE,"장축";#N/A,#N/A,FALSE,"4WD"}</definedName>
    <definedName name="생요서4" localSheetId="5" hidden="1">{#N/A,#N/A,FALSE,"단축1";#N/A,#N/A,FALSE,"단축2";#N/A,#N/A,FALSE,"단축3";#N/A,#N/A,FALSE,"장축";#N/A,#N/A,FALSE,"4WD"}</definedName>
    <definedName name="생요서4" localSheetId="8" hidden="1">{#N/A,#N/A,FALSE,"단축1";#N/A,#N/A,FALSE,"단축2";#N/A,#N/A,FALSE,"단축3";#N/A,#N/A,FALSE,"장축";#N/A,#N/A,FALSE,"4WD"}</definedName>
    <definedName name="생요서4" localSheetId="3" hidden="1">{#N/A,#N/A,FALSE,"단축1";#N/A,#N/A,FALSE,"단축2";#N/A,#N/A,FALSE,"단축3";#N/A,#N/A,FALSE,"장축";#N/A,#N/A,FALSE,"4WD"}</definedName>
    <definedName name="생요서4" localSheetId="2" hidden="1">{#N/A,#N/A,FALSE,"단축1";#N/A,#N/A,FALSE,"단축2";#N/A,#N/A,FALSE,"단축3";#N/A,#N/A,FALSE,"장축";#N/A,#N/A,FALSE,"4WD"}</definedName>
    <definedName name="생요서4" localSheetId="1" hidden="1">{#N/A,#N/A,FALSE,"단축1";#N/A,#N/A,FALSE,"단축2";#N/A,#N/A,FALSE,"단축3";#N/A,#N/A,FALSE,"장축";#N/A,#N/A,FALSE,"4WD"}</definedName>
    <definedName name="생요서4" hidden="1">{#N/A,#N/A,FALSE,"단축1";#N/A,#N/A,FALSE,"단축2";#N/A,#N/A,FALSE,"단축3";#N/A,#N/A,FALSE,"장축";#N/A,#N/A,FALSE,"4WD"}</definedName>
    <definedName name="샤시">#N/A</definedName>
    <definedName name="샤시.문제">#N/A</definedName>
    <definedName name="샤시Ⅲ">#N/A</definedName>
    <definedName name="샤시M">#N/A</definedName>
    <definedName name="샤시MD일">#N/A</definedName>
    <definedName name="서부목표누계">#N/A</definedName>
    <definedName name="서부산목표누계">#N/A</definedName>
    <definedName name="서부산실적누계">#N/A</definedName>
    <definedName name="서부실적누계">#N/A</definedName>
    <definedName name="서비스" localSheetId="13" hidden="1">{#N/A,#N/A,FALSE,"인원";#N/A,#N/A,FALSE,"비용2";#N/A,#N/A,FALSE,"비용1";#N/A,#N/A,FALSE,"비용";#N/A,#N/A,FALSE,"보증2";#N/A,#N/A,FALSE,"보증1";#N/A,#N/A,FALSE,"보증";#N/A,#N/A,FALSE,"손익1";#N/A,#N/A,FALSE,"손익";#N/A,#N/A,FALSE,"부서별매출";#N/A,#N/A,FALSE,"매출"}</definedName>
    <definedName name="서비스" localSheetId="10" hidden="1">{#N/A,#N/A,FALSE,"인원";#N/A,#N/A,FALSE,"비용2";#N/A,#N/A,FALSE,"비용1";#N/A,#N/A,FALSE,"비용";#N/A,#N/A,FALSE,"보증2";#N/A,#N/A,FALSE,"보증1";#N/A,#N/A,FALSE,"보증";#N/A,#N/A,FALSE,"손익1";#N/A,#N/A,FALSE,"손익";#N/A,#N/A,FALSE,"부서별매출";#N/A,#N/A,FALSE,"매출"}</definedName>
    <definedName name="서비스" localSheetId="12" hidden="1">{#N/A,#N/A,FALSE,"인원";#N/A,#N/A,FALSE,"비용2";#N/A,#N/A,FALSE,"비용1";#N/A,#N/A,FALSE,"비용";#N/A,#N/A,FALSE,"보증2";#N/A,#N/A,FALSE,"보증1";#N/A,#N/A,FALSE,"보증";#N/A,#N/A,FALSE,"손익1";#N/A,#N/A,FALSE,"손익";#N/A,#N/A,FALSE,"부서별매출";#N/A,#N/A,FALSE,"매출"}</definedName>
    <definedName name="서비스" localSheetId="15" hidden="1">{#N/A,#N/A,FALSE,"인원";#N/A,#N/A,FALSE,"비용2";#N/A,#N/A,FALSE,"비용1";#N/A,#N/A,FALSE,"비용";#N/A,#N/A,FALSE,"보증2";#N/A,#N/A,FALSE,"보증1";#N/A,#N/A,FALSE,"보증";#N/A,#N/A,FALSE,"손익1";#N/A,#N/A,FALSE,"손익";#N/A,#N/A,FALSE,"부서별매출";#N/A,#N/A,FALSE,"매출"}</definedName>
    <definedName name="서비스" localSheetId="11" hidden="1">{#N/A,#N/A,FALSE,"인원";#N/A,#N/A,FALSE,"비용2";#N/A,#N/A,FALSE,"비용1";#N/A,#N/A,FALSE,"비용";#N/A,#N/A,FALSE,"보증2";#N/A,#N/A,FALSE,"보증1";#N/A,#N/A,FALSE,"보증";#N/A,#N/A,FALSE,"손익1";#N/A,#N/A,FALSE,"손익";#N/A,#N/A,FALSE,"부서별매출";#N/A,#N/A,FALSE,"매출"}</definedName>
    <definedName name="서비스" localSheetId="14" hidden="1">{#N/A,#N/A,FALSE,"인원";#N/A,#N/A,FALSE,"비용2";#N/A,#N/A,FALSE,"비용1";#N/A,#N/A,FALSE,"비용";#N/A,#N/A,FALSE,"보증2";#N/A,#N/A,FALSE,"보증1";#N/A,#N/A,FALSE,"보증";#N/A,#N/A,FALSE,"손익1";#N/A,#N/A,FALSE,"손익";#N/A,#N/A,FALSE,"부서별매출";#N/A,#N/A,FALSE,"매출"}</definedName>
    <definedName name="서비스" localSheetId="7"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localSheetId="6" hidden="1">{#N/A,#N/A,FALSE,"인원";#N/A,#N/A,FALSE,"비용2";#N/A,#N/A,FALSE,"비용1";#N/A,#N/A,FALSE,"비용";#N/A,#N/A,FALSE,"보증2";#N/A,#N/A,FALSE,"보증1";#N/A,#N/A,FALSE,"보증";#N/A,#N/A,FALSE,"손익1";#N/A,#N/A,FALSE,"손익";#N/A,#N/A,FALSE,"부서별매출";#N/A,#N/A,FALSE,"매출"}</definedName>
    <definedName name="서비스" localSheetId="9" hidden="1">{#N/A,#N/A,FALSE,"인원";#N/A,#N/A,FALSE,"비용2";#N/A,#N/A,FALSE,"비용1";#N/A,#N/A,FALSE,"비용";#N/A,#N/A,FALSE,"보증2";#N/A,#N/A,FALSE,"보증1";#N/A,#N/A,FALSE,"보증";#N/A,#N/A,FALSE,"손익1";#N/A,#N/A,FALSE,"손익";#N/A,#N/A,FALSE,"부서별매출";#N/A,#N/A,FALSE,"매출"}</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8"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울" localSheetId="13">[0]!BlankMacro1</definedName>
    <definedName name="서울" localSheetId="10">[0]!BlankMacro1</definedName>
    <definedName name="서울" localSheetId="12">[0]!BlankMacro1</definedName>
    <definedName name="서울" localSheetId="15">[0]!BlankMacro1</definedName>
    <definedName name="서울" localSheetId="11">[0]!BlankMacro1</definedName>
    <definedName name="서울" localSheetId="14">[0]!BlankMacro1</definedName>
    <definedName name="서울" localSheetId="7">[0]!BlankMacro1</definedName>
    <definedName name="서울" localSheetId="4">[0]!BlankMacro1</definedName>
    <definedName name="서울" localSheetId="6">[0]!BlankMacro1</definedName>
    <definedName name="서울" localSheetId="9">[0]!BlankMacro1</definedName>
    <definedName name="서울" localSheetId="5">[0]!BlankMacro1</definedName>
    <definedName name="서울" localSheetId="8">[0]!BlankMacro1</definedName>
    <definedName name="서울" localSheetId="0">[0]!BlankMacro1</definedName>
    <definedName name="서울" localSheetId="3">[0]!BlankMacro1</definedName>
    <definedName name="서울" localSheetId="2">[0]!BlankMacro1</definedName>
    <definedName name="서울" localSheetId="1">[0]!BlankMacro1</definedName>
    <definedName name="서울">[0]!BlankMacro1</definedName>
    <definedName name="석탄운반차">#N/A</definedName>
    <definedName name="선ㄱㄱㄱㄱㄱㄱㄱㄱ" localSheetId="13">BlankMacro1</definedName>
    <definedName name="선ㄱㄱㄱㄱㄱㄱㄱㄱ" localSheetId="10">BlankMacro1</definedName>
    <definedName name="선ㄱㄱㄱㄱㄱㄱㄱㄱ" localSheetId="12">BlankMacro1</definedName>
    <definedName name="선ㄱㄱㄱㄱㄱㄱㄱㄱ" localSheetId="15">BlankMacro1</definedName>
    <definedName name="선ㄱㄱㄱㄱㄱㄱㄱㄱ" localSheetId="11">BlankMacro1</definedName>
    <definedName name="선ㄱㄱㄱㄱㄱㄱㄱㄱ" localSheetId="14">BlankMacro1</definedName>
    <definedName name="선ㄱㄱㄱㄱㄱㄱㄱㄱ" localSheetId="7">BlankMacro1</definedName>
    <definedName name="선ㄱㄱㄱㄱㄱㄱㄱㄱ" localSheetId="4">BlankMacro1</definedName>
    <definedName name="선ㄱㄱㄱㄱㄱㄱㄱㄱ" localSheetId="6">BlankMacro1</definedName>
    <definedName name="선ㄱㄱㄱㄱㄱㄱㄱㄱ" localSheetId="9">BlankMacro1</definedName>
    <definedName name="선ㄱㄱㄱㄱㄱㄱㄱㄱ" localSheetId="5">BlankMacro1</definedName>
    <definedName name="선ㄱㄱㄱㄱㄱㄱㄱㄱ" localSheetId="8">BlankMacro1</definedName>
    <definedName name="선ㄱㄱㄱㄱㄱㄱㄱㄱ" localSheetId="0">BlankMacro1</definedName>
    <definedName name="선ㄱㄱㄱㄱㄱㄱㄱㄱ" localSheetId="3">BlankMacro1</definedName>
    <definedName name="선ㄱㄱㄱㄱㄱㄱㄱㄱ" localSheetId="2">BlankMacro1</definedName>
    <definedName name="선ㄱㄱㄱㄱㄱㄱㄱㄱ" localSheetId="1">BlankMacro1</definedName>
    <definedName name="선ㄱㄱㄱㄱㄱㄱㄱㄱ">BlankMacro1</definedName>
    <definedName name="선ㄹ허">#N/A</definedName>
    <definedName name="선별" localSheetId="13" hidden="1">{#N/A,#N/A,FALSE,"단축1";#N/A,#N/A,FALSE,"단축2";#N/A,#N/A,FALSE,"단축3";#N/A,#N/A,FALSE,"장축";#N/A,#N/A,FALSE,"4WD"}</definedName>
    <definedName name="선별" localSheetId="10" hidden="1">{#N/A,#N/A,FALSE,"단축1";#N/A,#N/A,FALSE,"단축2";#N/A,#N/A,FALSE,"단축3";#N/A,#N/A,FALSE,"장축";#N/A,#N/A,FALSE,"4WD"}</definedName>
    <definedName name="선별" localSheetId="12" hidden="1">{#N/A,#N/A,FALSE,"단축1";#N/A,#N/A,FALSE,"단축2";#N/A,#N/A,FALSE,"단축3";#N/A,#N/A,FALSE,"장축";#N/A,#N/A,FALSE,"4WD"}</definedName>
    <definedName name="선별" localSheetId="15" hidden="1">{#N/A,#N/A,FALSE,"단축1";#N/A,#N/A,FALSE,"단축2";#N/A,#N/A,FALSE,"단축3";#N/A,#N/A,FALSE,"장축";#N/A,#N/A,FALSE,"4WD"}</definedName>
    <definedName name="선별" localSheetId="11" hidden="1">{#N/A,#N/A,FALSE,"단축1";#N/A,#N/A,FALSE,"단축2";#N/A,#N/A,FALSE,"단축3";#N/A,#N/A,FALSE,"장축";#N/A,#N/A,FALSE,"4WD"}</definedName>
    <definedName name="선별" localSheetId="14" hidden="1">{#N/A,#N/A,FALSE,"단축1";#N/A,#N/A,FALSE,"단축2";#N/A,#N/A,FALSE,"단축3";#N/A,#N/A,FALSE,"장축";#N/A,#N/A,FALSE,"4WD"}</definedName>
    <definedName name="선별" localSheetId="7" hidden="1">{#N/A,#N/A,FALSE,"단축1";#N/A,#N/A,FALSE,"단축2";#N/A,#N/A,FALSE,"단축3";#N/A,#N/A,FALSE,"장축";#N/A,#N/A,FALSE,"4WD"}</definedName>
    <definedName name="선별" localSheetId="4" hidden="1">{#N/A,#N/A,FALSE,"단축1";#N/A,#N/A,FALSE,"단축2";#N/A,#N/A,FALSE,"단축3";#N/A,#N/A,FALSE,"장축";#N/A,#N/A,FALSE,"4WD"}</definedName>
    <definedName name="선별" localSheetId="6" hidden="1">{#N/A,#N/A,FALSE,"단축1";#N/A,#N/A,FALSE,"단축2";#N/A,#N/A,FALSE,"단축3";#N/A,#N/A,FALSE,"장축";#N/A,#N/A,FALSE,"4WD"}</definedName>
    <definedName name="선별" localSheetId="9" hidden="1">{#N/A,#N/A,FALSE,"단축1";#N/A,#N/A,FALSE,"단축2";#N/A,#N/A,FALSE,"단축3";#N/A,#N/A,FALSE,"장축";#N/A,#N/A,FALSE,"4WD"}</definedName>
    <definedName name="선별" localSheetId="5" hidden="1">{#N/A,#N/A,FALSE,"단축1";#N/A,#N/A,FALSE,"단축2";#N/A,#N/A,FALSE,"단축3";#N/A,#N/A,FALSE,"장축";#N/A,#N/A,FALSE,"4WD"}</definedName>
    <definedName name="선별" localSheetId="8" hidden="1">{#N/A,#N/A,FALSE,"단축1";#N/A,#N/A,FALSE,"단축2";#N/A,#N/A,FALSE,"단축3";#N/A,#N/A,FALSE,"장축";#N/A,#N/A,FALSE,"4WD"}</definedName>
    <definedName name="선별" localSheetId="3" hidden="1">{#N/A,#N/A,FALSE,"단축1";#N/A,#N/A,FALSE,"단축2";#N/A,#N/A,FALSE,"단축3";#N/A,#N/A,FALSE,"장축";#N/A,#N/A,FALSE,"4WD"}</definedName>
    <definedName name="선별" localSheetId="2" hidden="1">{#N/A,#N/A,FALSE,"단축1";#N/A,#N/A,FALSE,"단축2";#N/A,#N/A,FALSE,"단축3";#N/A,#N/A,FALSE,"장축";#N/A,#N/A,FALSE,"4WD"}</definedName>
    <definedName name="선별" localSheetId="1" hidden="1">{#N/A,#N/A,FALSE,"단축1";#N/A,#N/A,FALSE,"단축2";#N/A,#N/A,FALSE,"단축3";#N/A,#N/A,FALSE,"장축";#N/A,#N/A,FALSE,"4WD"}</definedName>
    <definedName name="선별" hidden="1">{#N/A,#N/A,FALSE,"단축1";#N/A,#N/A,FALSE,"단축2";#N/A,#N/A,FALSE,"단축3";#N/A,#N/A,FALSE,"장축";#N/A,#N/A,FALSE,"4WD"}</definedName>
    <definedName name="선수평균달성율">#N/A</definedName>
    <definedName name="선수평균버스">#N/A</definedName>
    <definedName name="선수평균소상">#N/A</definedName>
    <definedName name="선항영">#N/A</definedName>
    <definedName name="설계_고">#N/A</definedName>
    <definedName name="설계_저">#N/A</definedName>
    <definedName name="설계_중">#N/A</definedName>
    <definedName name="설계원가" localSheetId="13">#REF!</definedName>
    <definedName name="설계원가" localSheetId="10">#REF!</definedName>
    <definedName name="설계원가" localSheetId="12">#REF!</definedName>
    <definedName name="설계원가" localSheetId="15">#REF!</definedName>
    <definedName name="설계원가" localSheetId="11">#REF!</definedName>
    <definedName name="설계원가" localSheetId="14">#REF!</definedName>
    <definedName name="설계원가" localSheetId="7">#REF!</definedName>
    <definedName name="설계원가" localSheetId="4">#REF!</definedName>
    <definedName name="설계원가" localSheetId="6">#REF!</definedName>
    <definedName name="설계원가" localSheetId="9">#REF!</definedName>
    <definedName name="설계원가" localSheetId="5">#REF!</definedName>
    <definedName name="설계원가" localSheetId="8">#REF!</definedName>
    <definedName name="설계원가" localSheetId="3">#REF!</definedName>
    <definedName name="설계원가" localSheetId="2">#REF!</definedName>
    <definedName name="설계원가">#REF!</definedName>
    <definedName name="설계팀" localSheetId="13">#REF!</definedName>
    <definedName name="설계팀" localSheetId="10">#REF!</definedName>
    <definedName name="설계팀" localSheetId="12">#REF!</definedName>
    <definedName name="설계팀" localSheetId="15">#REF!</definedName>
    <definedName name="설계팀" localSheetId="11">#REF!</definedName>
    <definedName name="설계팀" localSheetId="14">#REF!</definedName>
    <definedName name="설계팀" localSheetId="7">#REF!</definedName>
    <definedName name="설계팀" localSheetId="4">#REF!</definedName>
    <definedName name="설계팀" localSheetId="6">#REF!</definedName>
    <definedName name="설계팀" localSheetId="9">#REF!</definedName>
    <definedName name="설계팀" localSheetId="5">#REF!</definedName>
    <definedName name="설계팀" localSheetId="8">#REF!</definedName>
    <definedName name="설계팀" localSheetId="3">#REF!</definedName>
    <definedName name="설계팀" localSheetId="2">#REF!</definedName>
    <definedName name="설계팀">#REF!</definedName>
    <definedName name="설비">#N/A</definedName>
    <definedName name="설비상각비" localSheetId="3">#REF!</definedName>
    <definedName name="설비상각비" localSheetId="2">#REF!</definedName>
    <definedName name="설비상각비">#REF!</definedName>
    <definedName name="설원1">#N/A</definedName>
    <definedName name="성남목표누계">#N/A</definedName>
    <definedName name="성남실적누계">#N/A</definedName>
    <definedName name="성치환">#N/A</definedName>
    <definedName name="세부내용">#N/A</definedName>
    <definedName name="세부사양">#N/A</definedName>
    <definedName name="세부생산계획" localSheetId="13" hidden="1">{#N/A,#N/A,TRUE,"Y생산";#N/A,#N/A,TRUE,"Y판매";#N/A,#N/A,TRUE,"Y총물량";#N/A,#N/A,TRUE,"Y능력";#N/A,#N/A,TRUE,"YKD"}</definedName>
    <definedName name="세부생산계획" localSheetId="10" hidden="1">{#N/A,#N/A,TRUE,"Y생산";#N/A,#N/A,TRUE,"Y판매";#N/A,#N/A,TRUE,"Y총물량";#N/A,#N/A,TRUE,"Y능력";#N/A,#N/A,TRUE,"YKD"}</definedName>
    <definedName name="세부생산계획" localSheetId="12" hidden="1">{#N/A,#N/A,TRUE,"Y생산";#N/A,#N/A,TRUE,"Y판매";#N/A,#N/A,TRUE,"Y총물량";#N/A,#N/A,TRUE,"Y능력";#N/A,#N/A,TRUE,"YKD"}</definedName>
    <definedName name="세부생산계획" localSheetId="15" hidden="1">{#N/A,#N/A,TRUE,"Y생산";#N/A,#N/A,TRUE,"Y판매";#N/A,#N/A,TRUE,"Y총물량";#N/A,#N/A,TRUE,"Y능력";#N/A,#N/A,TRUE,"YKD"}</definedName>
    <definedName name="세부생산계획" localSheetId="11" hidden="1">{#N/A,#N/A,TRUE,"Y생산";#N/A,#N/A,TRUE,"Y판매";#N/A,#N/A,TRUE,"Y총물량";#N/A,#N/A,TRUE,"Y능력";#N/A,#N/A,TRUE,"YKD"}</definedName>
    <definedName name="세부생산계획" localSheetId="14" hidden="1">{#N/A,#N/A,TRUE,"Y생산";#N/A,#N/A,TRUE,"Y판매";#N/A,#N/A,TRUE,"Y총물량";#N/A,#N/A,TRUE,"Y능력";#N/A,#N/A,TRUE,"YKD"}</definedName>
    <definedName name="세부생산계획" localSheetId="7" hidden="1">{#N/A,#N/A,TRUE,"Y생산";#N/A,#N/A,TRUE,"Y판매";#N/A,#N/A,TRUE,"Y총물량";#N/A,#N/A,TRUE,"Y능력";#N/A,#N/A,TRUE,"YKD"}</definedName>
    <definedName name="세부생산계획" localSheetId="4" hidden="1">{#N/A,#N/A,TRUE,"Y생산";#N/A,#N/A,TRUE,"Y판매";#N/A,#N/A,TRUE,"Y총물량";#N/A,#N/A,TRUE,"Y능력";#N/A,#N/A,TRUE,"YKD"}</definedName>
    <definedName name="세부생산계획" localSheetId="6" hidden="1">{#N/A,#N/A,TRUE,"Y생산";#N/A,#N/A,TRUE,"Y판매";#N/A,#N/A,TRUE,"Y총물량";#N/A,#N/A,TRUE,"Y능력";#N/A,#N/A,TRUE,"YKD"}</definedName>
    <definedName name="세부생산계획" localSheetId="9" hidden="1">{#N/A,#N/A,TRUE,"Y생산";#N/A,#N/A,TRUE,"Y판매";#N/A,#N/A,TRUE,"Y총물량";#N/A,#N/A,TRUE,"Y능력";#N/A,#N/A,TRUE,"YKD"}</definedName>
    <definedName name="세부생산계획" localSheetId="5" hidden="1">{#N/A,#N/A,TRUE,"Y생산";#N/A,#N/A,TRUE,"Y판매";#N/A,#N/A,TRUE,"Y총물량";#N/A,#N/A,TRUE,"Y능력";#N/A,#N/A,TRUE,"YKD"}</definedName>
    <definedName name="세부생산계획" localSheetId="8" hidden="1">{#N/A,#N/A,TRUE,"Y생산";#N/A,#N/A,TRUE,"Y판매";#N/A,#N/A,TRUE,"Y총물량";#N/A,#N/A,TRUE,"Y능력";#N/A,#N/A,TRUE,"YKD"}</definedName>
    <definedName name="세부생산계획" localSheetId="3" hidden="1">{#N/A,#N/A,TRUE,"Y생산";#N/A,#N/A,TRUE,"Y판매";#N/A,#N/A,TRUE,"Y총물량";#N/A,#N/A,TRUE,"Y능력";#N/A,#N/A,TRUE,"YKD"}</definedName>
    <definedName name="세부생산계획" localSheetId="2" hidden="1">{#N/A,#N/A,TRUE,"Y생산";#N/A,#N/A,TRUE,"Y판매";#N/A,#N/A,TRUE,"Y총물량";#N/A,#N/A,TRUE,"Y능력";#N/A,#N/A,TRUE,"YKD"}</definedName>
    <definedName name="세부생산계획" localSheetId="1" hidden="1">{#N/A,#N/A,TRUE,"Y생산";#N/A,#N/A,TRUE,"Y판매";#N/A,#N/A,TRUE,"Y총물량";#N/A,#N/A,TRUE,"Y능력";#N/A,#N/A,TRUE,"YKD"}</definedName>
    <definedName name="세부생산계획" hidden="1">{#N/A,#N/A,TRUE,"Y생산";#N/A,#N/A,TRUE,"Y판매";#N/A,#N/A,TRUE,"Y총물량";#N/A,#N/A,TRUE,"Y능력";#N/A,#N/A,TRUE,"YKD"}</definedName>
    <definedName name="세부일정" localSheetId="13" hidden="1">{#N/A,#N/A,FALSE,"단축1";#N/A,#N/A,FALSE,"단축2";#N/A,#N/A,FALSE,"단축3";#N/A,#N/A,FALSE,"장축";#N/A,#N/A,FALSE,"4WD"}</definedName>
    <definedName name="세부일정" localSheetId="10" hidden="1">{#N/A,#N/A,FALSE,"단축1";#N/A,#N/A,FALSE,"단축2";#N/A,#N/A,FALSE,"단축3";#N/A,#N/A,FALSE,"장축";#N/A,#N/A,FALSE,"4WD"}</definedName>
    <definedName name="세부일정" localSheetId="12" hidden="1">{#N/A,#N/A,FALSE,"단축1";#N/A,#N/A,FALSE,"단축2";#N/A,#N/A,FALSE,"단축3";#N/A,#N/A,FALSE,"장축";#N/A,#N/A,FALSE,"4WD"}</definedName>
    <definedName name="세부일정" localSheetId="15" hidden="1">{#N/A,#N/A,FALSE,"단축1";#N/A,#N/A,FALSE,"단축2";#N/A,#N/A,FALSE,"단축3";#N/A,#N/A,FALSE,"장축";#N/A,#N/A,FALSE,"4WD"}</definedName>
    <definedName name="세부일정" localSheetId="11" hidden="1">{#N/A,#N/A,FALSE,"단축1";#N/A,#N/A,FALSE,"단축2";#N/A,#N/A,FALSE,"단축3";#N/A,#N/A,FALSE,"장축";#N/A,#N/A,FALSE,"4WD"}</definedName>
    <definedName name="세부일정" localSheetId="14" hidden="1">{#N/A,#N/A,FALSE,"단축1";#N/A,#N/A,FALSE,"단축2";#N/A,#N/A,FALSE,"단축3";#N/A,#N/A,FALSE,"장축";#N/A,#N/A,FALSE,"4WD"}</definedName>
    <definedName name="세부일정" localSheetId="7" hidden="1">{#N/A,#N/A,FALSE,"단축1";#N/A,#N/A,FALSE,"단축2";#N/A,#N/A,FALSE,"단축3";#N/A,#N/A,FALSE,"장축";#N/A,#N/A,FALSE,"4WD"}</definedName>
    <definedName name="세부일정" localSheetId="4" hidden="1">{#N/A,#N/A,FALSE,"단축1";#N/A,#N/A,FALSE,"단축2";#N/A,#N/A,FALSE,"단축3";#N/A,#N/A,FALSE,"장축";#N/A,#N/A,FALSE,"4WD"}</definedName>
    <definedName name="세부일정" localSheetId="6" hidden="1">{#N/A,#N/A,FALSE,"단축1";#N/A,#N/A,FALSE,"단축2";#N/A,#N/A,FALSE,"단축3";#N/A,#N/A,FALSE,"장축";#N/A,#N/A,FALSE,"4WD"}</definedName>
    <definedName name="세부일정" localSheetId="9" hidden="1">{#N/A,#N/A,FALSE,"단축1";#N/A,#N/A,FALSE,"단축2";#N/A,#N/A,FALSE,"단축3";#N/A,#N/A,FALSE,"장축";#N/A,#N/A,FALSE,"4WD"}</definedName>
    <definedName name="세부일정" localSheetId="5" hidden="1">{#N/A,#N/A,FALSE,"단축1";#N/A,#N/A,FALSE,"단축2";#N/A,#N/A,FALSE,"단축3";#N/A,#N/A,FALSE,"장축";#N/A,#N/A,FALSE,"4WD"}</definedName>
    <definedName name="세부일정" localSheetId="8" hidden="1">{#N/A,#N/A,FALSE,"단축1";#N/A,#N/A,FALSE,"단축2";#N/A,#N/A,FALSE,"단축3";#N/A,#N/A,FALSE,"장축";#N/A,#N/A,FALSE,"4WD"}</definedName>
    <definedName name="세부일정" localSheetId="3" hidden="1">{#N/A,#N/A,FALSE,"단축1";#N/A,#N/A,FALSE,"단축2";#N/A,#N/A,FALSE,"단축3";#N/A,#N/A,FALSE,"장축";#N/A,#N/A,FALSE,"4WD"}</definedName>
    <definedName name="세부일정" localSheetId="2" hidden="1">{#N/A,#N/A,FALSE,"단축1";#N/A,#N/A,FALSE,"단축2";#N/A,#N/A,FALSE,"단축3";#N/A,#N/A,FALSE,"장축";#N/A,#N/A,FALSE,"4WD"}</definedName>
    <definedName name="세부일정" localSheetId="1" hidden="1">{#N/A,#N/A,FALSE,"단축1";#N/A,#N/A,FALSE,"단축2";#N/A,#N/A,FALSE,"단축3";#N/A,#N/A,FALSE,"장축";#N/A,#N/A,FALSE,"4WD"}</definedName>
    <definedName name="세부일정" hidden="1">{#N/A,#N/A,FALSE,"단축1";#N/A,#N/A,FALSE,"단축2";#N/A,#N/A,FALSE,"단축3";#N/A,#N/A,FALSE,"장축";#N/A,#N/A,FALSE,"4WD"}</definedName>
    <definedName name="세부일정.1" localSheetId="13" hidden="1">{#N/A,#N/A,FALSE,"단축1";#N/A,#N/A,FALSE,"단축2";#N/A,#N/A,FALSE,"단축3";#N/A,#N/A,FALSE,"장축";#N/A,#N/A,FALSE,"4WD"}</definedName>
    <definedName name="세부일정.1" localSheetId="10" hidden="1">{#N/A,#N/A,FALSE,"단축1";#N/A,#N/A,FALSE,"단축2";#N/A,#N/A,FALSE,"단축3";#N/A,#N/A,FALSE,"장축";#N/A,#N/A,FALSE,"4WD"}</definedName>
    <definedName name="세부일정.1" localSheetId="12" hidden="1">{#N/A,#N/A,FALSE,"단축1";#N/A,#N/A,FALSE,"단축2";#N/A,#N/A,FALSE,"단축3";#N/A,#N/A,FALSE,"장축";#N/A,#N/A,FALSE,"4WD"}</definedName>
    <definedName name="세부일정.1" localSheetId="15" hidden="1">{#N/A,#N/A,FALSE,"단축1";#N/A,#N/A,FALSE,"단축2";#N/A,#N/A,FALSE,"단축3";#N/A,#N/A,FALSE,"장축";#N/A,#N/A,FALSE,"4WD"}</definedName>
    <definedName name="세부일정.1" localSheetId="11" hidden="1">{#N/A,#N/A,FALSE,"단축1";#N/A,#N/A,FALSE,"단축2";#N/A,#N/A,FALSE,"단축3";#N/A,#N/A,FALSE,"장축";#N/A,#N/A,FALSE,"4WD"}</definedName>
    <definedName name="세부일정.1" localSheetId="14" hidden="1">{#N/A,#N/A,FALSE,"단축1";#N/A,#N/A,FALSE,"단축2";#N/A,#N/A,FALSE,"단축3";#N/A,#N/A,FALSE,"장축";#N/A,#N/A,FALSE,"4WD"}</definedName>
    <definedName name="세부일정.1" localSheetId="7" hidden="1">{#N/A,#N/A,FALSE,"단축1";#N/A,#N/A,FALSE,"단축2";#N/A,#N/A,FALSE,"단축3";#N/A,#N/A,FALSE,"장축";#N/A,#N/A,FALSE,"4WD"}</definedName>
    <definedName name="세부일정.1" localSheetId="4" hidden="1">{#N/A,#N/A,FALSE,"단축1";#N/A,#N/A,FALSE,"단축2";#N/A,#N/A,FALSE,"단축3";#N/A,#N/A,FALSE,"장축";#N/A,#N/A,FALSE,"4WD"}</definedName>
    <definedName name="세부일정.1" localSheetId="6" hidden="1">{#N/A,#N/A,FALSE,"단축1";#N/A,#N/A,FALSE,"단축2";#N/A,#N/A,FALSE,"단축3";#N/A,#N/A,FALSE,"장축";#N/A,#N/A,FALSE,"4WD"}</definedName>
    <definedName name="세부일정.1" localSheetId="9" hidden="1">{#N/A,#N/A,FALSE,"단축1";#N/A,#N/A,FALSE,"단축2";#N/A,#N/A,FALSE,"단축3";#N/A,#N/A,FALSE,"장축";#N/A,#N/A,FALSE,"4WD"}</definedName>
    <definedName name="세부일정.1" localSheetId="5" hidden="1">{#N/A,#N/A,FALSE,"단축1";#N/A,#N/A,FALSE,"단축2";#N/A,#N/A,FALSE,"단축3";#N/A,#N/A,FALSE,"장축";#N/A,#N/A,FALSE,"4WD"}</definedName>
    <definedName name="세부일정.1" localSheetId="8" hidden="1">{#N/A,#N/A,FALSE,"단축1";#N/A,#N/A,FALSE,"단축2";#N/A,#N/A,FALSE,"단축3";#N/A,#N/A,FALSE,"장축";#N/A,#N/A,FALSE,"4WD"}</definedName>
    <definedName name="세부일정.1" localSheetId="3" hidden="1">{#N/A,#N/A,FALSE,"단축1";#N/A,#N/A,FALSE,"단축2";#N/A,#N/A,FALSE,"단축3";#N/A,#N/A,FALSE,"장축";#N/A,#N/A,FALSE,"4WD"}</definedName>
    <definedName name="세부일정.1" localSheetId="2" hidden="1">{#N/A,#N/A,FALSE,"단축1";#N/A,#N/A,FALSE,"단축2";#N/A,#N/A,FALSE,"단축3";#N/A,#N/A,FALSE,"장축";#N/A,#N/A,FALSE,"4WD"}</definedName>
    <definedName name="세부일정.1" localSheetId="1" hidden="1">{#N/A,#N/A,FALSE,"단축1";#N/A,#N/A,FALSE,"단축2";#N/A,#N/A,FALSE,"단축3";#N/A,#N/A,FALSE,"장축";#N/A,#N/A,FALSE,"4WD"}</definedName>
    <definedName name="세부일정.1" hidden="1">{#N/A,#N/A,FALSE,"단축1";#N/A,#N/A,FALSE,"단축2";#N/A,#N/A,FALSE,"단축3";#N/A,#N/A,FALSE,"장축";#N/A,#N/A,FALSE,"4WD"}</definedName>
    <definedName name="세왕123" localSheetId="13" hidden="1">{#N/A,#N/A,FALSE,"단축1";#N/A,#N/A,FALSE,"단축2";#N/A,#N/A,FALSE,"단축3";#N/A,#N/A,FALSE,"장축";#N/A,#N/A,FALSE,"4WD"}</definedName>
    <definedName name="세왕123" localSheetId="10" hidden="1">{#N/A,#N/A,FALSE,"단축1";#N/A,#N/A,FALSE,"단축2";#N/A,#N/A,FALSE,"단축3";#N/A,#N/A,FALSE,"장축";#N/A,#N/A,FALSE,"4WD"}</definedName>
    <definedName name="세왕123" localSheetId="12" hidden="1">{#N/A,#N/A,FALSE,"단축1";#N/A,#N/A,FALSE,"단축2";#N/A,#N/A,FALSE,"단축3";#N/A,#N/A,FALSE,"장축";#N/A,#N/A,FALSE,"4WD"}</definedName>
    <definedName name="세왕123" localSheetId="15" hidden="1">{#N/A,#N/A,FALSE,"단축1";#N/A,#N/A,FALSE,"단축2";#N/A,#N/A,FALSE,"단축3";#N/A,#N/A,FALSE,"장축";#N/A,#N/A,FALSE,"4WD"}</definedName>
    <definedName name="세왕123" localSheetId="11" hidden="1">{#N/A,#N/A,FALSE,"단축1";#N/A,#N/A,FALSE,"단축2";#N/A,#N/A,FALSE,"단축3";#N/A,#N/A,FALSE,"장축";#N/A,#N/A,FALSE,"4WD"}</definedName>
    <definedName name="세왕123" localSheetId="14" hidden="1">{#N/A,#N/A,FALSE,"단축1";#N/A,#N/A,FALSE,"단축2";#N/A,#N/A,FALSE,"단축3";#N/A,#N/A,FALSE,"장축";#N/A,#N/A,FALSE,"4WD"}</definedName>
    <definedName name="세왕123" localSheetId="7" hidden="1">{#N/A,#N/A,FALSE,"단축1";#N/A,#N/A,FALSE,"단축2";#N/A,#N/A,FALSE,"단축3";#N/A,#N/A,FALSE,"장축";#N/A,#N/A,FALSE,"4WD"}</definedName>
    <definedName name="세왕123" localSheetId="4" hidden="1">{#N/A,#N/A,FALSE,"단축1";#N/A,#N/A,FALSE,"단축2";#N/A,#N/A,FALSE,"단축3";#N/A,#N/A,FALSE,"장축";#N/A,#N/A,FALSE,"4WD"}</definedName>
    <definedName name="세왕123" localSheetId="6" hidden="1">{#N/A,#N/A,FALSE,"단축1";#N/A,#N/A,FALSE,"단축2";#N/A,#N/A,FALSE,"단축3";#N/A,#N/A,FALSE,"장축";#N/A,#N/A,FALSE,"4WD"}</definedName>
    <definedName name="세왕123" localSheetId="9" hidden="1">{#N/A,#N/A,FALSE,"단축1";#N/A,#N/A,FALSE,"단축2";#N/A,#N/A,FALSE,"단축3";#N/A,#N/A,FALSE,"장축";#N/A,#N/A,FALSE,"4WD"}</definedName>
    <definedName name="세왕123" localSheetId="5" hidden="1">{#N/A,#N/A,FALSE,"단축1";#N/A,#N/A,FALSE,"단축2";#N/A,#N/A,FALSE,"단축3";#N/A,#N/A,FALSE,"장축";#N/A,#N/A,FALSE,"4WD"}</definedName>
    <definedName name="세왕123" localSheetId="8" hidden="1">{#N/A,#N/A,FALSE,"단축1";#N/A,#N/A,FALSE,"단축2";#N/A,#N/A,FALSE,"단축3";#N/A,#N/A,FALSE,"장축";#N/A,#N/A,FALSE,"4WD"}</definedName>
    <definedName name="세왕123" localSheetId="3"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hidden="1">{#N/A,#N/A,FALSE,"단축1";#N/A,#N/A,FALSE,"단축2";#N/A,#N/A,FALSE,"단축3";#N/A,#N/A,FALSE,"장축";#N/A,#N/A,FALSE,"4WD"}</definedName>
    <definedName name="세일">#N/A</definedName>
    <definedName name="셀리카" hidden="1">#REF!</definedName>
    <definedName name="소">#REF!</definedName>
    <definedName name="소계1">#N/A</definedName>
    <definedName name="소계11">#N/A</definedName>
    <definedName name="소물_BRKT_SUB_용접RH" localSheetId="13">#REF!</definedName>
    <definedName name="소물_BRKT_SUB_용접RH" localSheetId="10">#REF!</definedName>
    <definedName name="소물_BRKT_SUB_용접RH" localSheetId="12">#REF!</definedName>
    <definedName name="소물_BRKT_SUB_용접RH" localSheetId="15">#REF!</definedName>
    <definedName name="소물_BRKT_SUB_용접RH" localSheetId="11">#REF!</definedName>
    <definedName name="소물_BRKT_SUB_용접RH" localSheetId="14">#REF!</definedName>
    <definedName name="소물_BRKT_SUB_용접RH" localSheetId="7">#REF!</definedName>
    <definedName name="소물_BRKT_SUB_용접RH" localSheetId="4">#REF!</definedName>
    <definedName name="소물_BRKT_SUB_용접RH" localSheetId="6">#REF!</definedName>
    <definedName name="소물_BRKT_SUB_용접RH" localSheetId="9">#REF!</definedName>
    <definedName name="소물_BRKT_SUB_용접RH" localSheetId="5">#REF!</definedName>
    <definedName name="소물_BRKT_SUB_용접RH" localSheetId="8">#REF!</definedName>
    <definedName name="소물_BRKT_SUB_용접RH" localSheetId="3">#REF!</definedName>
    <definedName name="소물_BRKT_SUB_용접RH" localSheetId="2">#REF!</definedName>
    <definedName name="소물_BRKT_SUB_용접RH">#REF!</definedName>
    <definedName name="소뮨" localSheetId="13" hidden="1">{#N/A,#N/A,FALSE,"단축1";#N/A,#N/A,FALSE,"단축2";#N/A,#N/A,FALSE,"단축3";#N/A,#N/A,FALSE,"장축";#N/A,#N/A,FALSE,"4WD"}</definedName>
    <definedName name="소뮨" localSheetId="10" hidden="1">{#N/A,#N/A,FALSE,"단축1";#N/A,#N/A,FALSE,"단축2";#N/A,#N/A,FALSE,"단축3";#N/A,#N/A,FALSE,"장축";#N/A,#N/A,FALSE,"4WD"}</definedName>
    <definedName name="소뮨" localSheetId="12" hidden="1">{#N/A,#N/A,FALSE,"단축1";#N/A,#N/A,FALSE,"단축2";#N/A,#N/A,FALSE,"단축3";#N/A,#N/A,FALSE,"장축";#N/A,#N/A,FALSE,"4WD"}</definedName>
    <definedName name="소뮨" localSheetId="15" hidden="1">{#N/A,#N/A,FALSE,"단축1";#N/A,#N/A,FALSE,"단축2";#N/A,#N/A,FALSE,"단축3";#N/A,#N/A,FALSE,"장축";#N/A,#N/A,FALSE,"4WD"}</definedName>
    <definedName name="소뮨" localSheetId="11" hidden="1">{#N/A,#N/A,FALSE,"단축1";#N/A,#N/A,FALSE,"단축2";#N/A,#N/A,FALSE,"단축3";#N/A,#N/A,FALSE,"장축";#N/A,#N/A,FALSE,"4WD"}</definedName>
    <definedName name="소뮨" localSheetId="14" hidden="1">{#N/A,#N/A,FALSE,"단축1";#N/A,#N/A,FALSE,"단축2";#N/A,#N/A,FALSE,"단축3";#N/A,#N/A,FALSE,"장축";#N/A,#N/A,FALSE,"4WD"}</definedName>
    <definedName name="소뮨" localSheetId="7" hidden="1">{#N/A,#N/A,FALSE,"단축1";#N/A,#N/A,FALSE,"단축2";#N/A,#N/A,FALSE,"단축3";#N/A,#N/A,FALSE,"장축";#N/A,#N/A,FALSE,"4WD"}</definedName>
    <definedName name="소뮨" localSheetId="4" hidden="1">{#N/A,#N/A,FALSE,"단축1";#N/A,#N/A,FALSE,"단축2";#N/A,#N/A,FALSE,"단축3";#N/A,#N/A,FALSE,"장축";#N/A,#N/A,FALSE,"4WD"}</definedName>
    <definedName name="소뮨" localSheetId="6" hidden="1">{#N/A,#N/A,FALSE,"단축1";#N/A,#N/A,FALSE,"단축2";#N/A,#N/A,FALSE,"단축3";#N/A,#N/A,FALSE,"장축";#N/A,#N/A,FALSE,"4WD"}</definedName>
    <definedName name="소뮨" localSheetId="9" hidden="1">{#N/A,#N/A,FALSE,"단축1";#N/A,#N/A,FALSE,"단축2";#N/A,#N/A,FALSE,"단축3";#N/A,#N/A,FALSE,"장축";#N/A,#N/A,FALSE,"4WD"}</definedName>
    <definedName name="소뮨" localSheetId="5" hidden="1">{#N/A,#N/A,FALSE,"단축1";#N/A,#N/A,FALSE,"단축2";#N/A,#N/A,FALSE,"단축3";#N/A,#N/A,FALSE,"장축";#N/A,#N/A,FALSE,"4WD"}</definedName>
    <definedName name="소뮨" localSheetId="8" hidden="1">{#N/A,#N/A,FALSE,"단축1";#N/A,#N/A,FALSE,"단축2";#N/A,#N/A,FALSE,"단축3";#N/A,#N/A,FALSE,"장축";#N/A,#N/A,FALSE,"4WD"}</definedName>
    <definedName name="소뮨" localSheetId="3" hidden="1">{#N/A,#N/A,FALSE,"단축1";#N/A,#N/A,FALSE,"단축2";#N/A,#N/A,FALSE,"단축3";#N/A,#N/A,FALSE,"장축";#N/A,#N/A,FALSE,"4WD"}</definedName>
    <definedName name="소뮨" localSheetId="2" hidden="1">{#N/A,#N/A,FALSE,"단축1";#N/A,#N/A,FALSE,"단축2";#N/A,#N/A,FALSE,"단축3";#N/A,#N/A,FALSE,"장축";#N/A,#N/A,FALSE,"4WD"}</definedName>
    <definedName name="소뮨" localSheetId="1" hidden="1">{#N/A,#N/A,FALSE,"단축1";#N/A,#N/A,FALSE,"단축2";#N/A,#N/A,FALSE,"단축3";#N/A,#N/A,FALSE,"장축";#N/A,#N/A,FALSE,"4WD"}</definedName>
    <definedName name="소뮨" hidden="1">{#N/A,#N/A,FALSE,"단축1";#N/A,#N/A,FALSE,"단축2";#N/A,#N/A,FALSE,"단축3";#N/A,#N/A,FALSE,"장축";#N/A,#N/A,FALSE,"4WD"}</definedName>
    <definedName name="소성" localSheetId="13">{"994시행","SUM(994시행)","YNNNN",FALSE;"9일분기시행","SUM(9일분기시행)","YNNNN",FALSE;"이분기","SUM(이분기)","YNNNN",FALSE}</definedName>
    <definedName name="소성" localSheetId="10">{"994시행","SUM(994시행)","YNNNN",FALSE;"9일분기시행","SUM(9일분기시행)","YNNNN",FALSE;"이분기","SUM(이분기)","YNNNN",FALSE}</definedName>
    <definedName name="소성" localSheetId="12">{"994시행","SUM(994시행)","YNNNN",FALSE;"9일분기시행","SUM(9일분기시행)","YNNNN",FALSE;"이분기","SUM(이분기)","YNNNN",FALSE}</definedName>
    <definedName name="소성" localSheetId="15">{"994시행","SUM(994시행)","YNNNN",FALSE;"9일분기시행","SUM(9일분기시행)","YNNNN",FALSE;"이분기","SUM(이분기)","YNNNN",FALSE}</definedName>
    <definedName name="소성" localSheetId="11">{"994시행","SUM(994시행)","YNNNN",FALSE;"9일분기시행","SUM(9일분기시행)","YNNNN",FALSE;"이분기","SUM(이분기)","YNNNN",FALSE}</definedName>
    <definedName name="소성" localSheetId="14">{"994시행","SUM(994시행)","YNNNN",FALSE;"9일분기시행","SUM(9일분기시행)","YNNNN",FALSE;"이분기","SUM(이분기)","YNNNN",FALSE}</definedName>
    <definedName name="소성" localSheetId="7">{"994시행","SUM(994시행)","YNNNN",FALSE;"9일분기시행","SUM(9일분기시행)","YNNNN",FALSE;"이분기","SUM(이분기)","YNNNN",FALSE}</definedName>
    <definedName name="소성" localSheetId="4">{"994시행","SUM(994시행)","YNNNN",FALSE;"9일분기시행","SUM(9일분기시행)","YNNNN",FALSE;"이분기","SUM(이분기)","YNNNN",FALSE}</definedName>
    <definedName name="소성" localSheetId="6">{"994시행","SUM(994시행)","YNNNN",FALSE;"9일분기시행","SUM(9일분기시행)","YNNNN",FALSE;"이분기","SUM(이분기)","YNNNN",FALSE}</definedName>
    <definedName name="소성" localSheetId="9">{"994시행","SUM(994시행)","YNNNN",FALSE;"9일분기시행","SUM(9일분기시행)","YNNNN",FALSE;"이분기","SUM(이분기)","YNNNN",FALSE}</definedName>
    <definedName name="소성" localSheetId="5">{"994시행","SUM(994시행)","YNNNN",FALSE;"9일분기시행","SUM(9일분기시행)","YNNNN",FALSE;"이분기","SUM(이분기)","YNNNN",FALSE}</definedName>
    <definedName name="소성" localSheetId="8">{"994시행","SUM(994시행)","YNNNN",FALSE;"9일분기시행","SUM(9일분기시행)","YNNNN",FALSE;"이분기","SUM(이분기)","YNNNN",FALSE}</definedName>
    <definedName name="소성" localSheetId="3">{"994시행","SUM(994시행)","YNNNN",FALSE;"9일분기시행","SUM(9일분기시행)","YNNNN",FALSE;"이분기","SUM(이분기)","YNNNN",FALSE}</definedName>
    <definedName name="소성" localSheetId="2">{"994시행","SUM(994시행)","YNNNN",FALSE;"9일분기시행","SUM(9일분기시행)","YNNNN",FALSE;"이분기","SUM(이분기)","YNNNN",FALSE}</definedName>
    <definedName name="소성" localSheetId="1">{"994시행","SUM(994시행)","YNNNN",FALSE;"9일분기시행","SUM(9일분기시행)","YNNNN",FALSE;"이분기","SUM(이분기)","YNNNN",FALSE}</definedName>
    <definedName name="소성">{"994시행","SUM(994시행)","YNNNN",FALSE;"9일분기시행","SUM(9일분기시행)","YNNNN",FALSE;"이분기","SUM(이분기)","YNNNN",FALSE}</definedName>
    <definedName name="소성2" localSheetId="13">{"구분",0,"Auto","Auto","";"발의부서",0,"Auto","Auto",""}</definedName>
    <definedName name="소성2" localSheetId="10">{"구분",0,"Auto","Auto","";"발의부서",0,"Auto","Auto",""}</definedName>
    <definedName name="소성2" localSheetId="12">{"구분",0,"Auto","Auto","";"발의부서",0,"Auto","Auto",""}</definedName>
    <definedName name="소성2" localSheetId="15">{"구분",0,"Auto","Auto","";"발의부서",0,"Auto","Auto",""}</definedName>
    <definedName name="소성2" localSheetId="11">{"구분",0,"Auto","Auto","";"발의부서",0,"Auto","Auto",""}</definedName>
    <definedName name="소성2" localSheetId="14">{"구분",0,"Auto","Auto","";"발의부서",0,"Auto","Auto",""}</definedName>
    <definedName name="소성2" localSheetId="7">{"구분",0,"Auto","Auto","";"발의부서",0,"Auto","Auto",""}</definedName>
    <definedName name="소성2" localSheetId="4">{"구분",0,"Auto","Auto","";"발의부서",0,"Auto","Auto",""}</definedName>
    <definedName name="소성2" localSheetId="6">{"구분",0,"Auto","Auto","";"발의부서",0,"Auto","Auto",""}</definedName>
    <definedName name="소성2" localSheetId="9">{"구분",0,"Auto","Auto","";"발의부서",0,"Auto","Auto",""}</definedName>
    <definedName name="소성2" localSheetId="5">{"구분",0,"Auto","Auto","";"발의부서",0,"Auto","Auto",""}</definedName>
    <definedName name="소성2" localSheetId="8">{"구분",0,"Auto","Auto","";"발의부서",0,"Auto","Auto",""}</definedName>
    <definedName name="소성2" localSheetId="3">{"구분",0,"Auto","Auto","";"발의부서",0,"Auto","Auto",""}</definedName>
    <definedName name="소성2" localSheetId="2">{"구분",0,"Auto","Auto","";"발의부서",0,"Auto","Auto",""}</definedName>
    <definedName name="소성2" localSheetId="1">{"구분",0,"Auto","Auto","";"발의부서",0,"Auto","Auto",""}</definedName>
    <definedName name="소성2">{"구분",0,"Auto","Auto","";"발의부서",0,"Auto","Auto",""}</definedName>
    <definedName name="소요">#N/A</definedName>
    <definedName name="소요비용">#N/A</definedName>
    <definedName name="소재" localSheetId="3">#REF!</definedName>
    <definedName name="소재" localSheetId="2">#REF!</definedName>
    <definedName name="소재">#REF!</definedName>
    <definedName name="소재검토">#N/A</definedName>
    <definedName name="소하" localSheetId="13">BlankMacro1</definedName>
    <definedName name="소하" localSheetId="10">BlankMacro1</definedName>
    <definedName name="소하" localSheetId="12">BlankMacro1</definedName>
    <definedName name="소하" localSheetId="15">BlankMacro1</definedName>
    <definedName name="소하" localSheetId="11">BlankMacro1</definedName>
    <definedName name="소하" localSheetId="14">BlankMacro1</definedName>
    <definedName name="소하" localSheetId="7">BlankMacro1</definedName>
    <definedName name="소하" localSheetId="4">BlankMacro1</definedName>
    <definedName name="소하" localSheetId="6">BlankMacro1</definedName>
    <definedName name="소하" localSheetId="9">BlankMacro1</definedName>
    <definedName name="소하" localSheetId="5">BlankMacro1</definedName>
    <definedName name="소하" localSheetId="8">BlankMacro1</definedName>
    <definedName name="소하" localSheetId="0">BlankMacro1</definedName>
    <definedName name="소하" localSheetId="3">BlankMacro1</definedName>
    <definedName name="소하" localSheetId="2">BlankMacro1</definedName>
    <definedName name="소하" localSheetId="1">BlankMacro1</definedName>
    <definedName name="소하">BlankMacro1</definedName>
    <definedName name="소하단가">89064</definedName>
    <definedName name="소하리" localSheetId="13">BlankMacro1</definedName>
    <definedName name="소하리" localSheetId="10">BlankMacro1</definedName>
    <definedName name="소하리" localSheetId="12">BlankMacro1</definedName>
    <definedName name="소하리" localSheetId="15">BlankMacro1</definedName>
    <definedName name="소하리" localSheetId="11">BlankMacro1</definedName>
    <definedName name="소하리" localSheetId="14">BlankMacro1</definedName>
    <definedName name="소하리" localSheetId="7">BlankMacro1</definedName>
    <definedName name="소하리" localSheetId="4">BlankMacro1</definedName>
    <definedName name="소하리" localSheetId="6">BlankMacro1</definedName>
    <definedName name="소하리" localSheetId="9">BlankMacro1</definedName>
    <definedName name="소하리" localSheetId="5">BlankMacro1</definedName>
    <definedName name="소하리" localSheetId="8">BlankMacro1</definedName>
    <definedName name="소하리" localSheetId="0">BlankMacro1</definedName>
    <definedName name="소하리" localSheetId="3">BlankMacro1</definedName>
    <definedName name="소하리" localSheetId="2">BlankMacro1</definedName>
    <definedName name="소하리" localSheetId="1">BlankMacro1</definedName>
    <definedName name="소하리">BlankMacro1</definedName>
    <definedName name="소하프로젝트" localSheetId="13" hidden="1">{#N/A,#N/A,FALSE,"단축1";#N/A,#N/A,FALSE,"단축2";#N/A,#N/A,FALSE,"단축3";#N/A,#N/A,FALSE,"장축";#N/A,#N/A,FALSE,"4WD"}</definedName>
    <definedName name="소하프로젝트" localSheetId="10" hidden="1">{#N/A,#N/A,FALSE,"단축1";#N/A,#N/A,FALSE,"단축2";#N/A,#N/A,FALSE,"단축3";#N/A,#N/A,FALSE,"장축";#N/A,#N/A,FALSE,"4WD"}</definedName>
    <definedName name="소하프로젝트" localSheetId="12" hidden="1">{#N/A,#N/A,FALSE,"단축1";#N/A,#N/A,FALSE,"단축2";#N/A,#N/A,FALSE,"단축3";#N/A,#N/A,FALSE,"장축";#N/A,#N/A,FALSE,"4WD"}</definedName>
    <definedName name="소하프로젝트" localSheetId="15" hidden="1">{#N/A,#N/A,FALSE,"단축1";#N/A,#N/A,FALSE,"단축2";#N/A,#N/A,FALSE,"단축3";#N/A,#N/A,FALSE,"장축";#N/A,#N/A,FALSE,"4WD"}</definedName>
    <definedName name="소하프로젝트" localSheetId="11" hidden="1">{#N/A,#N/A,FALSE,"단축1";#N/A,#N/A,FALSE,"단축2";#N/A,#N/A,FALSE,"단축3";#N/A,#N/A,FALSE,"장축";#N/A,#N/A,FALSE,"4WD"}</definedName>
    <definedName name="소하프로젝트" localSheetId="14" hidden="1">{#N/A,#N/A,FALSE,"단축1";#N/A,#N/A,FALSE,"단축2";#N/A,#N/A,FALSE,"단축3";#N/A,#N/A,FALSE,"장축";#N/A,#N/A,FALSE,"4WD"}</definedName>
    <definedName name="소하프로젝트" localSheetId="7" hidden="1">{#N/A,#N/A,FALSE,"단축1";#N/A,#N/A,FALSE,"단축2";#N/A,#N/A,FALSE,"단축3";#N/A,#N/A,FALSE,"장축";#N/A,#N/A,FALSE,"4WD"}</definedName>
    <definedName name="소하프로젝트" localSheetId="4" hidden="1">{#N/A,#N/A,FALSE,"단축1";#N/A,#N/A,FALSE,"단축2";#N/A,#N/A,FALSE,"단축3";#N/A,#N/A,FALSE,"장축";#N/A,#N/A,FALSE,"4WD"}</definedName>
    <definedName name="소하프로젝트" localSheetId="6" hidden="1">{#N/A,#N/A,FALSE,"단축1";#N/A,#N/A,FALSE,"단축2";#N/A,#N/A,FALSE,"단축3";#N/A,#N/A,FALSE,"장축";#N/A,#N/A,FALSE,"4WD"}</definedName>
    <definedName name="소하프로젝트" localSheetId="9" hidden="1">{#N/A,#N/A,FALSE,"단축1";#N/A,#N/A,FALSE,"단축2";#N/A,#N/A,FALSE,"단축3";#N/A,#N/A,FALSE,"장축";#N/A,#N/A,FALSE,"4WD"}</definedName>
    <definedName name="소하프로젝트" localSheetId="5" hidden="1">{#N/A,#N/A,FALSE,"단축1";#N/A,#N/A,FALSE,"단축2";#N/A,#N/A,FALSE,"단축3";#N/A,#N/A,FALSE,"장축";#N/A,#N/A,FALSE,"4WD"}</definedName>
    <definedName name="소하프로젝트" localSheetId="8" hidden="1">{#N/A,#N/A,FALSE,"단축1";#N/A,#N/A,FALSE,"단축2";#N/A,#N/A,FALSE,"단축3";#N/A,#N/A,FALSE,"장축";#N/A,#N/A,FALSE,"4WD"}</definedName>
    <definedName name="소하프로젝트" localSheetId="3"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소화주철장판" localSheetId="13" hidden="1">{#N/A,#N/A,FALSE,"단축1";#N/A,#N/A,FALSE,"단축2";#N/A,#N/A,FALSE,"단축3";#N/A,#N/A,FALSE,"장축";#N/A,#N/A,FALSE,"4WD"}</definedName>
    <definedName name="소화주철장판" localSheetId="10" hidden="1">{#N/A,#N/A,FALSE,"단축1";#N/A,#N/A,FALSE,"단축2";#N/A,#N/A,FALSE,"단축3";#N/A,#N/A,FALSE,"장축";#N/A,#N/A,FALSE,"4WD"}</definedName>
    <definedName name="소화주철장판" localSheetId="12" hidden="1">{#N/A,#N/A,FALSE,"단축1";#N/A,#N/A,FALSE,"단축2";#N/A,#N/A,FALSE,"단축3";#N/A,#N/A,FALSE,"장축";#N/A,#N/A,FALSE,"4WD"}</definedName>
    <definedName name="소화주철장판" localSheetId="15" hidden="1">{#N/A,#N/A,FALSE,"단축1";#N/A,#N/A,FALSE,"단축2";#N/A,#N/A,FALSE,"단축3";#N/A,#N/A,FALSE,"장축";#N/A,#N/A,FALSE,"4WD"}</definedName>
    <definedName name="소화주철장판" localSheetId="11" hidden="1">{#N/A,#N/A,FALSE,"단축1";#N/A,#N/A,FALSE,"단축2";#N/A,#N/A,FALSE,"단축3";#N/A,#N/A,FALSE,"장축";#N/A,#N/A,FALSE,"4WD"}</definedName>
    <definedName name="소화주철장판" localSheetId="14" hidden="1">{#N/A,#N/A,FALSE,"단축1";#N/A,#N/A,FALSE,"단축2";#N/A,#N/A,FALSE,"단축3";#N/A,#N/A,FALSE,"장축";#N/A,#N/A,FALSE,"4WD"}</definedName>
    <definedName name="소화주철장판" localSheetId="7" hidden="1">{#N/A,#N/A,FALSE,"단축1";#N/A,#N/A,FALSE,"단축2";#N/A,#N/A,FALSE,"단축3";#N/A,#N/A,FALSE,"장축";#N/A,#N/A,FALSE,"4WD"}</definedName>
    <definedName name="소화주철장판" localSheetId="4" hidden="1">{#N/A,#N/A,FALSE,"단축1";#N/A,#N/A,FALSE,"단축2";#N/A,#N/A,FALSE,"단축3";#N/A,#N/A,FALSE,"장축";#N/A,#N/A,FALSE,"4WD"}</definedName>
    <definedName name="소화주철장판" localSheetId="6" hidden="1">{#N/A,#N/A,FALSE,"단축1";#N/A,#N/A,FALSE,"단축2";#N/A,#N/A,FALSE,"단축3";#N/A,#N/A,FALSE,"장축";#N/A,#N/A,FALSE,"4WD"}</definedName>
    <definedName name="소화주철장판" localSheetId="9" hidden="1">{#N/A,#N/A,FALSE,"단축1";#N/A,#N/A,FALSE,"단축2";#N/A,#N/A,FALSE,"단축3";#N/A,#N/A,FALSE,"장축";#N/A,#N/A,FALSE,"4WD"}</definedName>
    <definedName name="소화주철장판" localSheetId="5" hidden="1">{#N/A,#N/A,FALSE,"단축1";#N/A,#N/A,FALSE,"단축2";#N/A,#N/A,FALSE,"단축3";#N/A,#N/A,FALSE,"장축";#N/A,#N/A,FALSE,"4WD"}</definedName>
    <definedName name="소화주철장판" localSheetId="8" hidden="1">{#N/A,#N/A,FALSE,"단축1";#N/A,#N/A,FALSE,"단축2";#N/A,#N/A,FALSE,"단축3";#N/A,#N/A,FALSE,"장축";#N/A,#N/A,FALSE,"4WD"}</definedName>
    <definedName name="소화주철장판" localSheetId="3" hidden="1">{#N/A,#N/A,FALSE,"단축1";#N/A,#N/A,FALSE,"단축2";#N/A,#N/A,FALSE,"단축3";#N/A,#N/A,FALSE,"장축";#N/A,#N/A,FALSE,"4WD"}</definedName>
    <definedName name="소화주철장판" localSheetId="2" hidden="1">{#N/A,#N/A,FALSE,"단축1";#N/A,#N/A,FALSE,"단축2";#N/A,#N/A,FALSE,"단축3";#N/A,#N/A,FALSE,"장축";#N/A,#N/A,FALSE,"4WD"}</definedName>
    <definedName name="소화주철장판" localSheetId="1" hidden="1">{#N/A,#N/A,FALSE,"단축1";#N/A,#N/A,FALSE,"단축2";#N/A,#N/A,FALSE,"단축3";#N/A,#N/A,FALSE,"장축";#N/A,#N/A,FALSE,"4WD"}</definedName>
    <definedName name="소화주철장판" hidden="1">{#N/A,#N/A,FALSE,"단축1";#N/A,#N/A,FALSE,"단축2";#N/A,#N/A,FALSE,"단축3";#N/A,#N/A,FALSE,"장축";#N/A,#N/A,FALSE,"4WD"}</definedName>
    <definedName name="송" localSheetId="13" hidden="1">{#N/A,#N/A,TRUE,"Y생산";#N/A,#N/A,TRUE,"Y판매";#N/A,#N/A,TRUE,"Y총물량";#N/A,#N/A,TRUE,"Y능력";#N/A,#N/A,TRUE,"YKD"}</definedName>
    <definedName name="송" localSheetId="10" hidden="1">{#N/A,#N/A,TRUE,"Y생산";#N/A,#N/A,TRUE,"Y판매";#N/A,#N/A,TRUE,"Y총물량";#N/A,#N/A,TRUE,"Y능력";#N/A,#N/A,TRUE,"YKD"}</definedName>
    <definedName name="송" localSheetId="12" hidden="1">{#N/A,#N/A,TRUE,"Y생산";#N/A,#N/A,TRUE,"Y판매";#N/A,#N/A,TRUE,"Y총물량";#N/A,#N/A,TRUE,"Y능력";#N/A,#N/A,TRUE,"YKD"}</definedName>
    <definedName name="송" localSheetId="15" hidden="1">{#N/A,#N/A,TRUE,"Y생산";#N/A,#N/A,TRUE,"Y판매";#N/A,#N/A,TRUE,"Y총물량";#N/A,#N/A,TRUE,"Y능력";#N/A,#N/A,TRUE,"YKD"}</definedName>
    <definedName name="송" localSheetId="11" hidden="1">{#N/A,#N/A,TRUE,"Y생산";#N/A,#N/A,TRUE,"Y판매";#N/A,#N/A,TRUE,"Y총물량";#N/A,#N/A,TRUE,"Y능력";#N/A,#N/A,TRUE,"YKD"}</definedName>
    <definedName name="송" localSheetId="14" hidden="1">{#N/A,#N/A,TRUE,"Y생산";#N/A,#N/A,TRUE,"Y판매";#N/A,#N/A,TRUE,"Y총물량";#N/A,#N/A,TRUE,"Y능력";#N/A,#N/A,TRUE,"YKD"}</definedName>
    <definedName name="송" localSheetId="7" hidden="1">{#N/A,#N/A,TRUE,"Y생산";#N/A,#N/A,TRUE,"Y판매";#N/A,#N/A,TRUE,"Y총물량";#N/A,#N/A,TRUE,"Y능력";#N/A,#N/A,TRUE,"YKD"}</definedName>
    <definedName name="송" localSheetId="4" hidden="1">{#N/A,#N/A,TRUE,"Y생산";#N/A,#N/A,TRUE,"Y판매";#N/A,#N/A,TRUE,"Y총물량";#N/A,#N/A,TRUE,"Y능력";#N/A,#N/A,TRUE,"YKD"}</definedName>
    <definedName name="송" localSheetId="6" hidden="1">{#N/A,#N/A,TRUE,"Y생산";#N/A,#N/A,TRUE,"Y판매";#N/A,#N/A,TRUE,"Y총물량";#N/A,#N/A,TRUE,"Y능력";#N/A,#N/A,TRUE,"YKD"}</definedName>
    <definedName name="송" localSheetId="9" hidden="1">{#N/A,#N/A,TRUE,"Y생산";#N/A,#N/A,TRUE,"Y판매";#N/A,#N/A,TRUE,"Y총물량";#N/A,#N/A,TRUE,"Y능력";#N/A,#N/A,TRUE,"YKD"}</definedName>
    <definedName name="송" localSheetId="5" hidden="1">{#N/A,#N/A,TRUE,"Y생산";#N/A,#N/A,TRUE,"Y판매";#N/A,#N/A,TRUE,"Y총물량";#N/A,#N/A,TRUE,"Y능력";#N/A,#N/A,TRUE,"YKD"}</definedName>
    <definedName name="송" localSheetId="8" hidden="1">{#N/A,#N/A,TRUE,"Y생산";#N/A,#N/A,TRUE,"Y판매";#N/A,#N/A,TRUE,"Y총물량";#N/A,#N/A,TRUE,"Y능력";#N/A,#N/A,TRUE,"YKD"}</definedName>
    <definedName name="송" localSheetId="3"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13" hidden="1">{#N/A,#N/A,TRUE,"Y생산";#N/A,#N/A,TRUE,"Y판매";#N/A,#N/A,TRUE,"Y총물량";#N/A,#N/A,TRUE,"Y능력";#N/A,#N/A,TRUE,"YKD"}</definedName>
    <definedName name="송창기" localSheetId="10" hidden="1">{#N/A,#N/A,TRUE,"Y생산";#N/A,#N/A,TRUE,"Y판매";#N/A,#N/A,TRUE,"Y총물량";#N/A,#N/A,TRUE,"Y능력";#N/A,#N/A,TRUE,"YKD"}</definedName>
    <definedName name="송창기" localSheetId="12" hidden="1">{#N/A,#N/A,TRUE,"Y생산";#N/A,#N/A,TRUE,"Y판매";#N/A,#N/A,TRUE,"Y총물량";#N/A,#N/A,TRUE,"Y능력";#N/A,#N/A,TRUE,"YKD"}</definedName>
    <definedName name="송창기" localSheetId="15" hidden="1">{#N/A,#N/A,TRUE,"Y생산";#N/A,#N/A,TRUE,"Y판매";#N/A,#N/A,TRUE,"Y총물량";#N/A,#N/A,TRUE,"Y능력";#N/A,#N/A,TRUE,"YKD"}</definedName>
    <definedName name="송창기" localSheetId="11" hidden="1">{#N/A,#N/A,TRUE,"Y생산";#N/A,#N/A,TRUE,"Y판매";#N/A,#N/A,TRUE,"Y총물량";#N/A,#N/A,TRUE,"Y능력";#N/A,#N/A,TRUE,"YKD"}</definedName>
    <definedName name="송창기" localSheetId="14" hidden="1">{#N/A,#N/A,TRUE,"Y생산";#N/A,#N/A,TRUE,"Y판매";#N/A,#N/A,TRUE,"Y총물량";#N/A,#N/A,TRUE,"Y능력";#N/A,#N/A,TRUE,"YKD"}</definedName>
    <definedName name="송창기" localSheetId="7" hidden="1">{#N/A,#N/A,TRUE,"Y생산";#N/A,#N/A,TRUE,"Y판매";#N/A,#N/A,TRUE,"Y총물량";#N/A,#N/A,TRUE,"Y능력";#N/A,#N/A,TRUE,"YKD"}</definedName>
    <definedName name="송창기" localSheetId="4" hidden="1">{#N/A,#N/A,TRUE,"Y생산";#N/A,#N/A,TRUE,"Y판매";#N/A,#N/A,TRUE,"Y총물량";#N/A,#N/A,TRUE,"Y능력";#N/A,#N/A,TRUE,"YKD"}</definedName>
    <definedName name="송창기" localSheetId="6" hidden="1">{#N/A,#N/A,TRUE,"Y생산";#N/A,#N/A,TRUE,"Y판매";#N/A,#N/A,TRUE,"Y총물량";#N/A,#N/A,TRUE,"Y능력";#N/A,#N/A,TRUE,"YKD"}</definedName>
    <definedName name="송창기" localSheetId="9" hidden="1">{#N/A,#N/A,TRUE,"Y생산";#N/A,#N/A,TRUE,"Y판매";#N/A,#N/A,TRUE,"Y총물량";#N/A,#N/A,TRUE,"Y능력";#N/A,#N/A,TRUE,"YKD"}</definedName>
    <definedName name="송창기" localSheetId="5" hidden="1">{#N/A,#N/A,TRUE,"Y생산";#N/A,#N/A,TRUE,"Y판매";#N/A,#N/A,TRUE,"Y총물량";#N/A,#N/A,TRUE,"Y능력";#N/A,#N/A,TRUE,"YKD"}</definedName>
    <definedName name="송창기" localSheetId="8" hidden="1">{#N/A,#N/A,TRUE,"Y생산";#N/A,#N/A,TRUE,"Y판매";#N/A,#N/A,TRUE,"Y총물량";#N/A,#N/A,TRUE,"Y능력";#N/A,#N/A,TRUE,"YKD"}</definedName>
    <definedName name="송창기" localSheetId="3"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드뇨ㅡ교" localSheetId="13">BlankMacro1</definedName>
    <definedName name="쇼드뇨ㅡ교" localSheetId="10">BlankMacro1</definedName>
    <definedName name="쇼드뇨ㅡ교" localSheetId="12">BlankMacro1</definedName>
    <definedName name="쇼드뇨ㅡ교" localSheetId="15">BlankMacro1</definedName>
    <definedName name="쇼드뇨ㅡ교" localSheetId="11">BlankMacro1</definedName>
    <definedName name="쇼드뇨ㅡ교" localSheetId="14">BlankMacro1</definedName>
    <definedName name="쇼드뇨ㅡ교" localSheetId="7">BlankMacro1</definedName>
    <definedName name="쇼드뇨ㅡ교" localSheetId="4">BlankMacro1</definedName>
    <definedName name="쇼드뇨ㅡ교" localSheetId="6">BlankMacro1</definedName>
    <definedName name="쇼드뇨ㅡ교" localSheetId="9">BlankMacro1</definedName>
    <definedName name="쇼드뇨ㅡ교" localSheetId="5">BlankMacro1</definedName>
    <definedName name="쇼드뇨ㅡ교" localSheetId="8">BlankMacro1</definedName>
    <definedName name="쇼드뇨ㅡ교" localSheetId="0">BlankMacro1</definedName>
    <definedName name="쇼드뇨ㅡ교" localSheetId="3">BlankMacro1</definedName>
    <definedName name="쇼드뇨ㅡ교" localSheetId="2">BlankMacro1</definedName>
    <definedName name="쇼드뇨ㅡ교" localSheetId="1">BlankMacro1</definedName>
    <definedName name="쇼드뇨ㅡ교">BlankMacro1</definedName>
    <definedName name="쇼바2" localSheetId="13" hidden="1">{#N/A,#N/A,FALSE,"단축1";#N/A,#N/A,FALSE,"단축2";#N/A,#N/A,FALSE,"단축3";#N/A,#N/A,FALSE,"장축";#N/A,#N/A,FALSE,"4WD"}</definedName>
    <definedName name="쇼바2" localSheetId="10" hidden="1">{#N/A,#N/A,FALSE,"단축1";#N/A,#N/A,FALSE,"단축2";#N/A,#N/A,FALSE,"단축3";#N/A,#N/A,FALSE,"장축";#N/A,#N/A,FALSE,"4WD"}</definedName>
    <definedName name="쇼바2" localSheetId="12" hidden="1">{#N/A,#N/A,FALSE,"단축1";#N/A,#N/A,FALSE,"단축2";#N/A,#N/A,FALSE,"단축3";#N/A,#N/A,FALSE,"장축";#N/A,#N/A,FALSE,"4WD"}</definedName>
    <definedName name="쇼바2" localSheetId="15" hidden="1">{#N/A,#N/A,FALSE,"단축1";#N/A,#N/A,FALSE,"단축2";#N/A,#N/A,FALSE,"단축3";#N/A,#N/A,FALSE,"장축";#N/A,#N/A,FALSE,"4WD"}</definedName>
    <definedName name="쇼바2" localSheetId="11" hidden="1">{#N/A,#N/A,FALSE,"단축1";#N/A,#N/A,FALSE,"단축2";#N/A,#N/A,FALSE,"단축3";#N/A,#N/A,FALSE,"장축";#N/A,#N/A,FALSE,"4WD"}</definedName>
    <definedName name="쇼바2" localSheetId="14" hidden="1">{#N/A,#N/A,FALSE,"단축1";#N/A,#N/A,FALSE,"단축2";#N/A,#N/A,FALSE,"단축3";#N/A,#N/A,FALSE,"장축";#N/A,#N/A,FALSE,"4WD"}</definedName>
    <definedName name="쇼바2" localSheetId="7" hidden="1">{#N/A,#N/A,FALSE,"단축1";#N/A,#N/A,FALSE,"단축2";#N/A,#N/A,FALSE,"단축3";#N/A,#N/A,FALSE,"장축";#N/A,#N/A,FALSE,"4WD"}</definedName>
    <definedName name="쇼바2" localSheetId="4" hidden="1">{#N/A,#N/A,FALSE,"단축1";#N/A,#N/A,FALSE,"단축2";#N/A,#N/A,FALSE,"단축3";#N/A,#N/A,FALSE,"장축";#N/A,#N/A,FALSE,"4WD"}</definedName>
    <definedName name="쇼바2" localSheetId="6" hidden="1">{#N/A,#N/A,FALSE,"단축1";#N/A,#N/A,FALSE,"단축2";#N/A,#N/A,FALSE,"단축3";#N/A,#N/A,FALSE,"장축";#N/A,#N/A,FALSE,"4WD"}</definedName>
    <definedName name="쇼바2" localSheetId="9" hidden="1">{#N/A,#N/A,FALSE,"단축1";#N/A,#N/A,FALSE,"단축2";#N/A,#N/A,FALSE,"단축3";#N/A,#N/A,FALSE,"장축";#N/A,#N/A,FALSE,"4WD"}</definedName>
    <definedName name="쇼바2" localSheetId="5" hidden="1">{#N/A,#N/A,FALSE,"단축1";#N/A,#N/A,FALSE,"단축2";#N/A,#N/A,FALSE,"단축3";#N/A,#N/A,FALSE,"장축";#N/A,#N/A,FALSE,"4WD"}</definedName>
    <definedName name="쇼바2" localSheetId="8" hidden="1">{#N/A,#N/A,FALSE,"단축1";#N/A,#N/A,FALSE,"단축2";#N/A,#N/A,FALSE,"단축3";#N/A,#N/A,FALSE,"장축";#N/A,#N/A,FALSE,"4WD"}</definedName>
    <definedName name="쇼바2" localSheetId="3"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쇼ㅗ" localSheetId="13">BlankMacro1</definedName>
    <definedName name="쇼ㅗ" localSheetId="10">BlankMacro1</definedName>
    <definedName name="쇼ㅗ" localSheetId="12">BlankMacro1</definedName>
    <definedName name="쇼ㅗ" localSheetId="15">BlankMacro1</definedName>
    <definedName name="쇼ㅗ" localSheetId="11">BlankMacro1</definedName>
    <definedName name="쇼ㅗ" localSheetId="14">BlankMacro1</definedName>
    <definedName name="쇼ㅗ" localSheetId="7">BlankMacro1</definedName>
    <definedName name="쇼ㅗ" localSheetId="4">BlankMacro1</definedName>
    <definedName name="쇼ㅗ" localSheetId="6">BlankMacro1</definedName>
    <definedName name="쇼ㅗ" localSheetId="9">BlankMacro1</definedName>
    <definedName name="쇼ㅗ" localSheetId="5">BlankMacro1</definedName>
    <definedName name="쇼ㅗ" localSheetId="8">BlankMacro1</definedName>
    <definedName name="쇼ㅗ" localSheetId="0">BlankMacro1</definedName>
    <definedName name="쇼ㅗ" localSheetId="3">BlankMacro1</definedName>
    <definedName name="쇼ㅗ" localSheetId="2">BlankMacro1</definedName>
    <definedName name="쇼ㅗ" localSheetId="1">BlankMacro1</definedName>
    <definedName name="쇼ㅗ">BlankMacro1</definedName>
    <definedName name="수량">#N/A</definedName>
    <definedName name="수선비">#REF!</definedName>
    <definedName name="수익">#N/A</definedName>
    <definedName name="수익4속" localSheetId="13" hidden="1">{#N/A,#N/A,FALSE,"단축1";#N/A,#N/A,FALSE,"단축2";#N/A,#N/A,FALSE,"단축3";#N/A,#N/A,FALSE,"장축";#N/A,#N/A,FALSE,"4WD"}</definedName>
    <definedName name="수익4속" localSheetId="10" hidden="1">{#N/A,#N/A,FALSE,"단축1";#N/A,#N/A,FALSE,"단축2";#N/A,#N/A,FALSE,"단축3";#N/A,#N/A,FALSE,"장축";#N/A,#N/A,FALSE,"4WD"}</definedName>
    <definedName name="수익4속" localSheetId="12" hidden="1">{#N/A,#N/A,FALSE,"단축1";#N/A,#N/A,FALSE,"단축2";#N/A,#N/A,FALSE,"단축3";#N/A,#N/A,FALSE,"장축";#N/A,#N/A,FALSE,"4WD"}</definedName>
    <definedName name="수익4속" localSheetId="15" hidden="1">{#N/A,#N/A,FALSE,"단축1";#N/A,#N/A,FALSE,"단축2";#N/A,#N/A,FALSE,"단축3";#N/A,#N/A,FALSE,"장축";#N/A,#N/A,FALSE,"4WD"}</definedName>
    <definedName name="수익4속" localSheetId="11" hidden="1">{#N/A,#N/A,FALSE,"단축1";#N/A,#N/A,FALSE,"단축2";#N/A,#N/A,FALSE,"단축3";#N/A,#N/A,FALSE,"장축";#N/A,#N/A,FALSE,"4WD"}</definedName>
    <definedName name="수익4속" localSheetId="14" hidden="1">{#N/A,#N/A,FALSE,"단축1";#N/A,#N/A,FALSE,"단축2";#N/A,#N/A,FALSE,"단축3";#N/A,#N/A,FALSE,"장축";#N/A,#N/A,FALSE,"4WD"}</definedName>
    <definedName name="수익4속" localSheetId="7" hidden="1">{#N/A,#N/A,FALSE,"단축1";#N/A,#N/A,FALSE,"단축2";#N/A,#N/A,FALSE,"단축3";#N/A,#N/A,FALSE,"장축";#N/A,#N/A,FALSE,"4WD"}</definedName>
    <definedName name="수익4속" localSheetId="4" hidden="1">{#N/A,#N/A,FALSE,"단축1";#N/A,#N/A,FALSE,"단축2";#N/A,#N/A,FALSE,"단축3";#N/A,#N/A,FALSE,"장축";#N/A,#N/A,FALSE,"4WD"}</definedName>
    <definedName name="수익4속" localSheetId="6" hidden="1">{#N/A,#N/A,FALSE,"단축1";#N/A,#N/A,FALSE,"단축2";#N/A,#N/A,FALSE,"단축3";#N/A,#N/A,FALSE,"장축";#N/A,#N/A,FALSE,"4WD"}</definedName>
    <definedName name="수익4속" localSheetId="9" hidden="1">{#N/A,#N/A,FALSE,"단축1";#N/A,#N/A,FALSE,"단축2";#N/A,#N/A,FALSE,"단축3";#N/A,#N/A,FALSE,"장축";#N/A,#N/A,FALSE,"4WD"}</definedName>
    <definedName name="수익4속" localSheetId="5" hidden="1">{#N/A,#N/A,FALSE,"단축1";#N/A,#N/A,FALSE,"단축2";#N/A,#N/A,FALSE,"단축3";#N/A,#N/A,FALSE,"장축";#N/A,#N/A,FALSE,"4WD"}</definedName>
    <definedName name="수익4속" localSheetId="8" hidden="1">{#N/A,#N/A,FALSE,"단축1";#N/A,#N/A,FALSE,"단축2";#N/A,#N/A,FALSE,"단축3";#N/A,#N/A,FALSE,"장축";#N/A,#N/A,FALSE,"4WD"}</definedName>
    <definedName name="수익4속" localSheetId="3" hidden="1">{#N/A,#N/A,FALSE,"단축1";#N/A,#N/A,FALSE,"단축2";#N/A,#N/A,FALSE,"단축3";#N/A,#N/A,FALSE,"장축";#N/A,#N/A,FALSE,"4WD"}</definedName>
    <definedName name="수익4속" localSheetId="2" hidden="1">{#N/A,#N/A,FALSE,"단축1";#N/A,#N/A,FALSE,"단축2";#N/A,#N/A,FALSE,"단축3";#N/A,#N/A,FALSE,"장축";#N/A,#N/A,FALSE,"4WD"}</definedName>
    <definedName name="수익4속" localSheetId="1" hidden="1">{#N/A,#N/A,FALSE,"단축1";#N/A,#N/A,FALSE,"단축2";#N/A,#N/A,FALSE,"단축3";#N/A,#N/A,FALSE,"장축";#N/A,#N/A,FALSE,"4WD"}</definedName>
    <definedName name="수익4속" hidden="1">{#N/A,#N/A,FALSE,"단축1";#N/A,#N/A,FALSE,"단축2";#N/A,#N/A,FALSE,"단축3";#N/A,#N/A,FALSE,"장축";#N/A,#N/A,FALSE,"4WD"}</definedName>
    <definedName name="수정">#REF!</definedName>
    <definedName name="수정물량" localSheetId="13" hidden="1">{#N/A,#N/A,TRUE,"Y생산";#N/A,#N/A,TRUE,"Y판매";#N/A,#N/A,TRUE,"Y총물량";#N/A,#N/A,TRUE,"Y능력";#N/A,#N/A,TRUE,"YKD"}</definedName>
    <definedName name="수정물량" localSheetId="10" hidden="1">{#N/A,#N/A,TRUE,"Y생산";#N/A,#N/A,TRUE,"Y판매";#N/A,#N/A,TRUE,"Y총물량";#N/A,#N/A,TRUE,"Y능력";#N/A,#N/A,TRUE,"YKD"}</definedName>
    <definedName name="수정물량" localSheetId="12" hidden="1">{#N/A,#N/A,TRUE,"Y생산";#N/A,#N/A,TRUE,"Y판매";#N/A,#N/A,TRUE,"Y총물량";#N/A,#N/A,TRUE,"Y능력";#N/A,#N/A,TRUE,"YKD"}</definedName>
    <definedName name="수정물량" localSheetId="15" hidden="1">{#N/A,#N/A,TRUE,"Y생산";#N/A,#N/A,TRUE,"Y판매";#N/A,#N/A,TRUE,"Y총물량";#N/A,#N/A,TRUE,"Y능력";#N/A,#N/A,TRUE,"YKD"}</definedName>
    <definedName name="수정물량" localSheetId="11" hidden="1">{#N/A,#N/A,TRUE,"Y생산";#N/A,#N/A,TRUE,"Y판매";#N/A,#N/A,TRUE,"Y총물량";#N/A,#N/A,TRUE,"Y능력";#N/A,#N/A,TRUE,"YKD"}</definedName>
    <definedName name="수정물량" localSheetId="14" hidden="1">{#N/A,#N/A,TRUE,"Y생산";#N/A,#N/A,TRUE,"Y판매";#N/A,#N/A,TRUE,"Y총물량";#N/A,#N/A,TRUE,"Y능력";#N/A,#N/A,TRUE,"YKD"}</definedName>
    <definedName name="수정물량" localSheetId="7" hidden="1">{#N/A,#N/A,TRUE,"Y생산";#N/A,#N/A,TRUE,"Y판매";#N/A,#N/A,TRUE,"Y총물량";#N/A,#N/A,TRUE,"Y능력";#N/A,#N/A,TRUE,"YKD"}</definedName>
    <definedName name="수정물량" localSheetId="4" hidden="1">{#N/A,#N/A,TRUE,"Y생산";#N/A,#N/A,TRUE,"Y판매";#N/A,#N/A,TRUE,"Y총물량";#N/A,#N/A,TRUE,"Y능력";#N/A,#N/A,TRUE,"YKD"}</definedName>
    <definedName name="수정물량" localSheetId="6" hidden="1">{#N/A,#N/A,TRUE,"Y생산";#N/A,#N/A,TRUE,"Y판매";#N/A,#N/A,TRUE,"Y총물량";#N/A,#N/A,TRUE,"Y능력";#N/A,#N/A,TRUE,"YKD"}</definedName>
    <definedName name="수정물량" localSheetId="9" hidden="1">{#N/A,#N/A,TRUE,"Y생산";#N/A,#N/A,TRUE,"Y판매";#N/A,#N/A,TRUE,"Y총물량";#N/A,#N/A,TRUE,"Y능력";#N/A,#N/A,TRUE,"YKD"}</definedName>
    <definedName name="수정물량" localSheetId="5" hidden="1">{#N/A,#N/A,TRUE,"Y생산";#N/A,#N/A,TRUE,"Y판매";#N/A,#N/A,TRUE,"Y총물량";#N/A,#N/A,TRUE,"Y능력";#N/A,#N/A,TRUE,"YKD"}</definedName>
    <definedName name="수정물량" localSheetId="8" hidden="1">{#N/A,#N/A,TRUE,"Y생산";#N/A,#N/A,TRUE,"Y판매";#N/A,#N/A,TRUE,"Y총물량";#N/A,#N/A,TRUE,"Y능력";#N/A,#N/A,TRUE,"YKD"}</definedName>
    <definedName name="수정물량" localSheetId="3"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출"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2">#N/A</definedName>
    <definedName name="수출판촉비총괄" hidden="1">#N/A</definedName>
    <definedName name="스티어">#N/A</definedName>
    <definedName name="승상용" localSheetId="3">#REF!</definedName>
    <definedName name="승상용" localSheetId="2">#REF!</definedName>
    <definedName name="승상용">#REF!</definedName>
    <definedName name="시간" localSheetId="13" hidden="1">{#N/A,#N/A,TRUE,"Y생산";#N/A,#N/A,TRUE,"Y판매";#N/A,#N/A,TRUE,"Y총물량";#N/A,#N/A,TRUE,"Y능력";#N/A,#N/A,TRUE,"YKD"}</definedName>
    <definedName name="시간" localSheetId="10" hidden="1">{#N/A,#N/A,TRUE,"Y생산";#N/A,#N/A,TRUE,"Y판매";#N/A,#N/A,TRUE,"Y총물량";#N/A,#N/A,TRUE,"Y능력";#N/A,#N/A,TRUE,"YKD"}</definedName>
    <definedName name="시간" localSheetId="12" hidden="1">{#N/A,#N/A,TRUE,"Y생산";#N/A,#N/A,TRUE,"Y판매";#N/A,#N/A,TRUE,"Y총물량";#N/A,#N/A,TRUE,"Y능력";#N/A,#N/A,TRUE,"YKD"}</definedName>
    <definedName name="시간" localSheetId="15" hidden="1">{#N/A,#N/A,TRUE,"Y생산";#N/A,#N/A,TRUE,"Y판매";#N/A,#N/A,TRUE,"Y총물량";#N/A,#N/A,TRUE,"Y능력";#N/A,#N/A,TRUE,"YKD"}</definedName>
    <definedName name="시간" localSheetId="11" hidden="1">{#N/A,#N/A,TRUE,"Y생산";#N/A,#N/A,TRUE,"Y판매";#N/A,#N/A,TRUE,"Y총물량";#N/A,#N/A,TRUE,"Y능력";#N/A,#N/A,TRUE,"YKD"}</definedName>
    <definedName name="시간" localSheetId="14" hidden="1">{#N/A,#N/A,TRUE,"Y생산";#N/A,#N/A,TRUE,"Y판매";#N/A,#N/A,TRUE,"Y총물량";#N/A,#N/A,TRUE,"Y능력";#N/A,#N/A,TRUE,"YKD"}</definedName>
    <definedName name="시간" localSheetId="7" hidden="1">{#N/A,#N/A,TRUE,"Y생산";#N/A,#N/A,TRUE,"Y판매";#N/A,#N/A,TRUE,"Y총물량";#N/A,#N/A,TRUE,"Y능력";#N/A,#N/A,TRUE,"YKD"}</definedName>
    <definedName name="시간" localSheetId="4" hidden="1">{#N/A,#N/A,TRUE,"Y생산";#N/A,#N/A,TRUE,"Y판매";#N/A,#N/A,TRUE,"Y총물량";#N/A,#N/A,TRUE,"Y능력";#N/A,#N/A,TRUE,"YKD"}</definedName>
    <definedName name="시간" localSheetId="6" hidden="1">{#N/A,#N/A,TRUE,"Y생산";#N/A,#N/A,TRUE,"Y판매";#N/A,#N/A,TRUE,"Y총물량";#N/A,#N/A,TRUE,"Y능력";#N/A,#N/A,TRUE,"YKD"}</definedName>
    <definedName name="시간" localSheetId="9" hidden="1">{#N/A,#N/A,TRUE,"Y생산";#N/A,#N/A,TRUE,"Y판매";#N/A,#N/A,TRUE,"Y총물량";#N/A,#N/A,TRUE,"Y능력";#N/A,#N/A,TRUE,"YKD"}</definedName>
    <definedName name="시간" localSheetId="5" hidden="1">{#N/A,#N/A,TRUE,"Y생산";#N/A,#N/A,TRUE,"Y판매";#N/A,#N/A,TRUE,"Y총물량";#N/A,#N/A,TRUE,"Y능력";#N/A,#N/A,TRUE,"YKD"}</definedName>
    <definedName name="시간" localSheetId="8" hidden="1">{#N/A,#N/A,TRUE,"Y생산";#N/A,#N/A,TRUE,"Y판매";#N/A,#N/A,TRUE,"Y총물량";#N/A,#N/A,TRUE,"Y능력";#N/A,#N/A,TRUE,"YKD"}</definedName>
    <definedName name="시간" localSheetId="3"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그마1" localSheetId="13" hidden="1">{#N/A,#N/A,FALSE,"단축1";#N/A,#N/A,FALSE,"단축2";#N/A,#N/A,FALSE,"단축3";#N/A,#N/A,FALSE,"장축";#N/A,#N/A,FALSE,"4WD"}</definedName>
    <definedName name="시그마1" localSheetId="10" hidden="1">{#N/A,#N/A,FALSE,"단축1";#N/A,#N/A,FALSE,"단축2";#N/A,#N/A,FALSE,"단축3";#N/A,#N/A,FALSE,"장축";#N/A,#N/A,FALSE,"4WD"}</definedName>
    <definedName name="시그마1" localSheetId="12" hidden="1">{#N/A,#N/A,FALSE,"단축1";#N/A,#N/A,FALSE,"단축2";#N/A,#N/A,FALSE,"단축3";#N/A,#N/A,FALSE,"장축";#N/A,#N/A,FALSE,"4WD"}</definedName>
    <definedName name="시그마1" localSheetId="15" hidden="1">{#N/A,#N/A,FALSE,"단축1";#N/A,#N/A,FALSE,"단축2";#N/A,#N/A,FALSE,"단축3";#N/A,#N/A,FALSE,"장축";#N/A,#N/A,FALSE,"4WD"}</definedName>
    <definedName name="시그마1" localSheetId="11" hidden="1">{#N/A,#N/A,FALSE,"단축1";#N/A,#N/A,FALSE,"단축2";#N/A,#N/A,FALSE,"단축3";#N/A,#N/A,FALSE,"장축";#N/A,#N/A,FALSE,"4WD"}</definedName>
    <definedName name="시그마1" localSheetId="14" hidden="1">{#N/A,#N/A,FALSE,"단축1";#N/A,#N/A,FALSE,"단축2";#N/A,#N/A,FALSE,"단축3";#N/A,#N/A,FALSE,"장축";#N/A,#N/A,FALSE,"4WD"}</definedName>
    <definedName name="시그마1" localSheetId="7" hidden="1">{#N/A,#N/A,FALSE,"단축1";#N/A,#N/A,FALSE,"단축2";#N/A,#N/A,FALSE,"단축3";#N/A,#N/A,FALSE,"장축";#N/A,#N/A,FALSE,"4WD"}</definedName>
    <definedName name="시그마1" localSheetId="4" hidden="1">{#N/A,#N/A,FALSE,"단축1";#N/A,#N/A,FALSE,"단축2";#N/A,#N/A,FALSE,"단축3";#N/A,#N/A,FALSE,"장축";#N/A,#N/A,FALSE,"4WD"}</definedName>
    <definedName name="시그마1" localSheetId="6" hidden="1">{#N/A,#N/A,FALSE,"단축1";#N/A,#N/A,FALSE,"단축2";#N/A,#N/A,FALSE,"단축3";#N/A,#N/A,FALSE,"장축";#N/A,#N/A,FALSE,"4WD"}</definedName>
    <definedName name="시그마1" localSheetId="9" hidden="1">{#N/A,#N/A,FALSE,"단축1";#N/A,#N/A,FALSE,"단축2";#N/A,#N/A,FALSE,"단축3";#N/A,#N/A,FALSE,"장축";#N/A,#N/A,FALSE,"4WD"}</definedName>
    <definedName name="시그마1" localSheetId="5" hidden="1">{#N/A,#N/A,FALSE,"단축1";#N/A,#N/A,FALSE,"단축2";#N/A,#N/A,FALSE,"단축3";#N/A,#N/A,FALSE,"장축";#N/A,#N/A,FALSE,"4WD"}</definedName>
    <definedName name="시그마1" localSheetId="8" hidden="1">{#N/A,#N/A,FALSE,"단축1";#N/A,#N/A,FALSE,"단축2";#N/A,#N/A,FALSE,"단축3";#N/A,#N/A,FALSE,"장축";#N/A,#N/A,FALSE,"4WD"}</definedName>
    <definedName name="시그마1" localSheetId="3" hidden="1">{#N/A,#N/A,FALSE,"단축1";#N/A,#N/A,FALSE,"단축2";#N/A,#N/A,FALSE,"단축3";#N/A,#N/A,FALSE,"장축";#N/A,#N/A,FALSE,"4WD"}</definedName>
    <definedName name="시그마1" localSheetId="2" hidden="1">{#N/A,#N/A,FALSE,"단축1";#N/A,#N/A,FALSE,"단축2";#N/A,#N/A,FALSE,"단축3";#N/A,#N/A,FALSE,"장축";#N/A,#N/A,FALSE,"4WD"}</definedName>
    <definedName name="시그마1" localSheetId="1" hidden="1">{#N/A,#N/A,FALSE,"단축1";#N/A,#N/A,FALSE,"단축2";#N/A,#N/A,FALSE,"단축3";#N/A,#N/A,FALSE,"장축";#N/A,#N/A,FALSE,"4WD"}</definedName>
    <definedName name="시그마1" hidden="1">{#N/A,#N/A,FALSE,"단축1";#N/A,#N/A,FALSE,"단축2";#N/A,#N/A,FALSE,"단축3";#N/A,#N/A,FALSE,"장축";#N/A,#N/A,FALSE,"4WD"}</definedName>
    <definedName name="시기조정" localSheetId="13" hidden="1">{#N/A,#N/A,FALSE,"인원";#N/A,#N/A,FALSE,"비용2";#N/A,#N/A,FALSE,"비용1";#N/A,#N/A,FALSE,"비용";#N/A,#N/A,FALSE,"보증2";#N/A,#N/A,FALSE,"보증1";#N/A,#N/A,FALSE,"보증";#N/A,#N/A,FALSE,"손익1";#N/A,#N/A,FALSE,"손익";#N/A,#N/A,FALSE,"부서별매출";#N/A,#N/A,FALSE,"매출"}</definedName>
    <definedName name="시기조정" localSheetId="10" hidden="1">{#N/A,#N/A,FALSE,"인원";#N/A,#N/A,FALSE,"비용2";#N/A,#N/A,FALSE,"비용1";#N/A,#N/A,FALSE,"비용";#N/A,#N/A,FALSE,"보증2";#N/A,#N/A,FALSE,"보증1";#N/A,#N/A,FALSE,"보증";#N/A,#N/A,FALSE,"손익1";#N/A,#N/A,FALSE,"손익";#N/A,#N/A,FALSE,"부서별매출";#N/A,#N/A,FALSE,"매출"}</definedName>
    <definedName name="시기조정" localSheetId="12" hidden="1">{#N/A,#N/A,FALSE,"인원";#N/A,#N/A,FALSE,"비용2";#N/A,#N/A,FALSE,"비용1";#N/A,#N/A,FALSE,"비용";#N/A,#N/A,FALSE,"보증2";#N/A,#N/A,FALSE,"보증1";#N/A,#N/A,FALSE,"보증";#N/A,#N/A,FALSE,"손익1";#N/A,#N/A,FALSE,"손익";#N/A,#N/A,FALSE,"부서별매출";#N/A,#N/A,FALSE,"매출"}</definedName>
    <definedName name="시기조정" localSheetId="15" hidden="1">{#N/A,#N/A,FALSE,"인원";#N/A,#N/A,FALSE,"비용2";#N/A,#N/A,FALSE,"비용1";#N/A,#N/A,FALSE,"비용";#N/A,#N/A,FALSE,"보증2";#N/A,#N/A,FALSE,"보증1";#N/A,#N/A,FALSE,"보증";#N/A,#N/A,FALSE,"손익1";#N/A,#N/A,FALSE,"손익";#N/A,#N/A,FALSE,"부서별매출";#N/A,#N/A,FALSE,"매출"}</definedName>
    <definedName name="시기조정" localSheetId="11" hidden="1">{#N/A,#N/A,FALSE,"인원";#N/A,#N/A,FALSE,"비용2";#N/A,#N/A,FALSE,"비용1";#N/A,#N/A,FALSE,"비용";#N/A,#N/A,FALSE,"보증2";#N/A,#N/A,FALSE,"보증1";#N/A,#N/A,FALSE,"보증";#N/A,#N/A,FALSE,"손익1";#N/A,#N/A,FALSE,"손익";#N/A,#N/A,FALSE,"부서별매출";#N/A,#N/A,FALSE,"매출"}</definedName>
    <definedName name="시기조정" localSheetId="14" hidden="1">{#N/A,#N/A,FALSE,"인원";#N/A,#N/A,FALSE,"비용2";#N/A,#N/A,FALSE,"비용1";#N/A,#N/A,FALSE,"비용";#N/A,#N/A,FALSE,"보증2";#N/A,#N/A,FALSE,"보증1";#N/A,#N/A,FALSE,"보증";#N/A,#N/A,FALSE,"손익1";#N/A,#N/A,FALSE,"손익";#N/A,#N/A,FALSE,"부서별매출";#N/A,#N/A,FALSE,"매출"}</definedName>
    <definedName name="시기조정" localSheetId="7"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localSheetId="6" hidden="1">{#N/A,#N/A,FALSE,"인원";#N/A,#N/A,FALSE,"비용2";#N/A,#N/A,FALSE,"비용1";#N/A,#N/A,FALSE,"비용";#N/A,#N/A,FALSE,"보증2";#N/A,#N/A,FALSE,"보증1";#N/A,#N/A,FALSE,"보증";#N/A,#N/A,FALSE,"손익1";#N/A,#N/A,FALSE,"손익";#N/A,#N/A,FALSE,"부서별매출";#N/A,#N/A,FALSE,"매출"}</definedName>
    <definedName name="시기조정" localSheetId="9"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8"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리즈" localSheetId="13" hidden="1">{#N/A,#N/A,FALSE,"단축1";#N/A,#N/A,FALSE,"단축2";#N/A,#N/A,FALSE,"단축3";#N/A,#N/A,FALSE,"장축";#N/A,#N/A,FALSE,"4WD"}</definedName>
    <definedName name="시리즈" localSheetId="10" hidden="1">{#N/A,#N/A,FALSE,"단축1";#N/A,#N/A,FALSE,"단축2";#N/A,#N/A,FALSE,"단축3";#N/A,#N/A,FALSE,"장축";#N/A,#N/A,FALSE,"4WD"}</definedName>
    <definedName name="시리즈" localSheetId="12" hidden="1">{#N/A,#N/A,FALSE,"단축1";#N/A,#N/A,FALSE,"단축2";#N/A,#N/A,FALSE,"단축3";#N/A,#N/A,FALSE,"장축";#N/A,#N/A,FALSE,"4WD"}</definedName>
    <definedName name="시리즈" localSheetId="15" hidden="1">{#N/A,#N/A,FALSE,"단축1";#N/A,#N/A,FALSE,"단축2";#N/A,#N/A,FALSE,"단축3";#N/A,#N/A,FALSE,"장축";#N/A,#N/A,FALSE,"4WD"}</definedName>
    <definedName name="시리즈" localSheetId="11" hidden="1">{#N/A,#N/A,FALSE,"단축1";#N/A,#N/A,FALSE,"단축2";#N/A,#N/A,FALSE,"단축3";#N/A,#N/A,FALSE,"장축";#N/A,#N/A,FALSE,"4WD"}</definedName>
    <definedName name="시리즈" localSheetId="14" hidden="1">{#N/A,#N/A,FALSE,"단축1";#N/A,#N/A,FALSE,"단축2";#N/A,#N/A,FALSE,"단축3";#N/A,#N/A,FALSE,"장축";#N/A,#N/A,FALSE,"4WD"}</definedName>
    <definedName name="시리즈" localSheetId="7" hidden="1">{#N/A,#N/A,FALSE,"단축1";#N/A,#N/A,FALSE,"단축2";#N/A,#N/A,FALSE,"단축3";#N/A,#N/A,FALSE,"장축";#N/A,#N/A,FALSE,"4WD"}</definedName>
    <definedName name="시리즈" localSheetId="4" hidden="1">{#N/A,#N/A,FALSE,"단축1";#N/A,#N/A,FALSE,"단축2";#N/A,#N/A,FALSE,"단축3";#N/A,#N/A,FALSE,"장축";#N/A,#N/A,FALSE,"4WD"}</definedName>
    <definedName name="시리즈" localSheetId="6" hidden="1">{#N/A,#N/A,FALSE,"단축1";#N/A,#N/A,FALSE,"단축2";#N/A,#N/A,FALSE,"단축3";#N/A,#N/A,FALSE,"장축";#N/A,#N/A,FALSE,"4WD"}</definedName>
    <definedName name="시리즈" localSheetId="9" hidden="1">{#N/A,#N/A,FALSE,"단축1";#N/A,#N/A,FALSE,"단축2";#N/A,#N/A,FALSE,"단축3";#N/A,#N/A,FALSE,"장축";#N/A,#N/A,FALSE,"4WD"}</definedName>
    <definedName name="시리즈" localSheetId="5" hidden="1">{#N/A,#N/A,FALSE,"단축1";#N/A,#N/A,FALSE,"단축2";#N/A,#N/A,FALSE,"단축3";#N/A,#N/A,FALSE,"장축";#N/A,#N/A,FALSE,"4WD"}</definedName>
    <definedName name="시리즈" localSheetId="8" hidden="1">{#N/A,#N/A,FALSE,"단축1";#N/A,#N/A,FALSE,"단축2";#N/A,#N/A,FALSE,"단축3";#N/A,#N/A,FALSE,"장축";#N/A,#N/A,FALSE,"4WD"}</definedName>
    <definedName name="시리즈" localSheetId="3" hidden="1">{#N/A,#N/A,FALSE,"단축1";#N/A,#N/A,FALSE,"단축2";#N/A,#N/A,FALSE,"단축3";#N/A,#N/A,FALSE,"장축";#N/A,#N/A,FALSE,"4WD"}</definedName>
    <definedName name="시리즈" localSheetId="2" hidden="1">{#N/A,#N/A,FALSE,"단축1";#N/A,#N/A,FALSE,"단축2";#N/A,#N/A,FALSE,"단축3";#N/A,#N/A,FALSE,"장축";#N/A,#N/A,FALSE,"4WD"}</definedName>
    <definedName name="시리즈" localSheetId="1" hidden="1">{#N/A,#N/A,FALSE,"단축1";#N/A,#N/A,FALSE,"단축2";#N/A,#N/A,FALSE,"단축3";#N/A,#N/A,FALSE,"장축";#N/A,#N/A,FALSE,"4WD"}</definedName>
    <definedName name="시리즈" hidden="1">{#N/A,#N/A,FALSE,"단축1";#N/A,#N/A,FALSE,"단축2";#N/A,#N/A,FALSE,"단축3";#N/A,#N/A,FALSE,"장축";#N/A,#N/A,FALSE,"4WD"}</definedName>
    <definedName name="시설">#N/A</definedName>
    <definedName name="시설현황1">#N/A</definedName>
    <definedName name="시장동향" localSheetId="13" hidden="1">{#N/A,#N/A,TRUE,"Y생산";#N/A,#N/A,TRUE,"Y판매";#N/A,#N/A,TRUE,"Y총물량";#N/A,#N/A,TRUE,"Y능력";#N/A,#N/A,TRUE,"YKD"}</definedName>
    <definedName name="시장동향" localSheetId="10" hidden="1">{#N/A,#N/A,TRUE,"Y생산";#N/A,#N/A,TRUE,"Y판매";#N/A,#N/A,TRUE,"Y총물량";#N/A,#N/A,TRUE,"Y능력";#N/A,#N/A,TRUE,"YKD"}</definedName>
    <definedName name="시장동향" localSheetId="12" hidden="1">{#N/A,#N/A,TRUE,"Y생산";#N/A,#N/A,TRUE,"Y판매";#N/A,#N/A,TRUE,"Y총물량";#N/A,#N/A,TRUE,"Y능력";#N/A,#N/A,TRUE,"YKD"}</definedName>
    <definedName name="시장동향" localSheetId="15" hidden="1">{#N/A,#N/A,TRUE,"Y생산";#N/A,#N/A,TRUE,"Y판매";#N/A,#N/A,TRUE,"Y총물량";#N/A,#N/A,TRUE,"Y능력";#N/A,#N/A,TRUE,"YKD"}</definedName>
    <definedName name="시장동향" localSheetId="11" hidden="1">{#N/A,#N/A,TRUE,"Y생산";#N/A,#N/A,TRUE,"Y판매";#N/A,#N/A,TRUE,"Y총물량";#N/A,#N/A,TRUE,"Y능력";#N/A,#N/A,TRUE,"YKD"}</definedName>
    <definedName name="시장동향" localSheetId="14" hidden="1">{#N/A,#N/A,TRUE,"Y생산";#N/A,#N/A,TRUE,"Y판매";#N/A,#N/A,TRUE,"Y총물량";#N/A,#N/A,TRUE,"Y능력";#N/A,#N/A,TRUE,"YKD"}</definedName>
    <definedName name="시장동향" localSheetId="7" hidden="1">{#N/A,#N/A,TRUE,"Y생산";#N/A,#N/A,TRUE,"Y판매";#N/A,#N/A,TRUE,"Y총물량";#N/A,#N/A,TRUE,"Y능력";#N/A,#N/A,TRUE,"YKD"}</definedName>
    <definedName name="시장동향" localSheetId="4" hidden="1">{#N/A,#N/A,TRUE,"Y생산";#N/A,#N/A,TRUE,"Y판매";#N/A,#N/A,TRUE,"Y총물량";#N/A,#N/A,TRUE,"Y능력";#N/A,#N/A,TRUE,"YKD"}</definedName>
    <definedName name="시장동향" localSheetId="6" hidden="1">{#N/A,#N/A,TRUE,"Y생산";#N/A,#N/A,TRUE,"Y판매";#N/A,#N/A,TRUE,"Y총물량";#N/A,#N/A,TRUE,"Y능력";#N/A,#N/A,TRUE,"YKD"}</definedName>
    <definedName name="시장동향" localSheetId="9" hidden="1">{#N/A,#N/A,TRUE,"Y생산";#N/A,#N/A,TRUE,"Y판매";#N/A,#N/A,TRUE,"Y총물량";#N/A,#N/A,TRUE,"Y능력";#N/A,#N/A,TRUE,"YKD"}</definedName>
    <definedName name="시장동향" localSheetId="5" hidden="1">{#N/A,#N/A,TRUE,"Y생산";#N/A,#N/A,TRUE,"Y판매";#N/A,#N/A,TRUE,"Y총물량";#N/A,#N/A,TRUE,"Y능력";#N/A,#N/A,TRUE,"YKD"}</definedName>
    <definedName name="시장동향" localSheetId="8" hidden="1">{#N/A,#N/A,TRUE,"Y생산";#N/A,#N/A,TRUE,"Y판매";#N/A,#N/A,TRUE,"Y총물량";#N/A,#N/A,TRUE,"Y능력";#N/A,#N/A,TRUE,"YKD"}</definedName>
    <definedName name="시장동향" localSheetId="3" hidden="1">{#N/A,#N/A,TRUE,"Y생산";#N/A,#N/A,TRUE,"Y판매";#N/A,#N/A,TRUE,"Y총물량";#N/A,#N/A,TRUE,"Y능력";#N/A,#N/A,TRUE,"YKD"}</definedName>
    <definedName name="시장동향" localSheetId="2" hidden="1">{#N/A,#N/A,TRUE,"Y생산";#N/A,#N/A,TRUE,"Y판매";#N/A,#N/A,TRUE,"Y총물량";#N/A,#N/A,TRUE,"Y능력";#N/A,#N/A,TRUE,"YKD"}</definedName>
    <definedName name="시장동향" localSheetId="1" hidden="1">{#N/A,#N/A,TRUE,"Y생산";#N/A,#N/A,TRUE,"Y판매";#N/A,#N/A,TRUE,"Y총물량";#N/A,#N/A,TRUE,"Y능력";#N/A,#N/A,TRUE,"YKD"}</definedName>
    <definedName name="시장동향" hidden="1">{#N/A,#N/A,TRUE,"Y생산";#N/A,#N/A,TRUE,"Y판매";#N/A,#N/A,TRUE,"Y총물량";#N/A,#N/A,TRUE,"Y능력";#N/A,#N/A,TRUE,"YKD"}</definedName>
    <definedName name="신" localSheetId="3">#REF!</definedName>
    <definedName name="신" localSheetId="2">#REF!</definedName>
    <definedName name="신">#REF!</definedName>
    <definedName name="신AT종합" localSheetId="13" hidden="1">{#N/A,#N/A,FALSE,"단축1";#N/A,#N/A,FALSE,"단축2";#N/A,#N/A,FALSE,"단축3";#N/A,#N/A,FALSE,"장축";#N/A,#N/A,FALSE,"4WD"}</definedName>
    <definedName name="신AT종합" localSheetId="10" hidden="1">{#N/A,#N/A,FALSE,"단축1";#N/A,#N/A,FALSE,"단축2";#N/A,#N/A,FALSE,"단축3";#N/A,#N/A,FALSE,"장축";#N/A,#N/A,FALSE,"4WD"}</definedName>
    <definedName name="신AT종합" localSheetId="12" hidden="1">{#N/A,#N/A,FALSE,"단축1";#N/A,#N/A,FALSE,"단축2";#N/A,#N/A,FALSE,"단축3";#N/A,#N/A,FALSE,"장축";#N/A,#N/A,FALSE,"4WD"}</definedName>
    <definedName name="신AT종합" localSheetId="15" hidden="1">{#N/A,#N/A,FALSE,"단축1";#N/A,#N/A,FALSE,"단축2";#N/A,#N/A,FALSE,"단축3";#N/A,#N/A,FALSE,"장축";#N/A,#N/A,FALSE,"4WD"}</definedName>
    <definedName name="신AT종합" localSheetId="11" hidden="1">{#N/A,#N/A,FALSE,"단축1";#N/A,#N/A,FALSE,"단축2";#N/A,#N/A,FALSE,"단축3";#N/A,#N/A,FALSE,"장축";#N/A,#N/A,FALSE,"4WD"}</definedName>
    <definedName name="신AT종합" localSheetId="14" hidden="1">{#N/A,#N/A,FALSE,"단축1";#N/A,#N/A,FALSE,"단축2";#N/A,#N/A,FALSE,"단축3";#N/A,#N/A,FALSE,"장축";#N/A,#N/A,FALSE,"4WD"}</definedName>
    <definedName name="신AT종합" localSheetId="7" hidden="1">{#N/A,#N/A,FALSE,"단축1";#N/A,#N/A,FALSE,"단축2";#N/A,#N/A,FALSE,"단축3";#N/A,#N/A,FALSE,"장축";#N/A,#N/A,FALSE,"4WD"}</definedName>
    <definedName name="신AT종합" localSheetId="4" hidden="1">{#N/A,#N/A,FALSE,"단축1";#N/A,#N/A,FALSE,"단축2";#N/A,#N/A,FALSE,"단축3";#N/A,#N/A,FALSE,"장축";#N/A,#N/A,FALSE,"4WD"}</definedName>
    <definedName name="신AT종합" localSheetId="6" hidden="1">{#N/A,#N/A,FALSE,"단축1";#N/A,#N/A,FALSE,"단축2";#N/A,#N/A,FALSE,"단축3";#N/A,#N/A,FALSE,"장축";#N/A,#N/A,FALSE,"4WD"}</definedName>
    <definedName name="신AT종합" localSheetId="9" hidden="1">{#N/A,#N/A,FALSE,"단축1";#N/A,#N/A,FALSE,"단축2";#N/A,#N/A,FALSE,"단축3";#N/A,#N/A,FALSE,"장축";#N/A,#N/A,FALSE,"4WD"}</definedName>
    <definedName name="신AT종합" localSheetId="5" hidden="1">{#N/A,#N/A,FALSE,"단축1";#N/A,#N/A,FALSE,"단축2";#N/A,#N/A,FALSE,"단축3";#N/A,#N/A,FALSE,"장축";#N/A,#N/A,FALSE,"4WD"}</definedName>
    <definedName name="신AT종합" localSheetId="8" hidden="1">{#N/A,#N/A,FALSE,"단축1";#N/A,#N/A,FALSE,"단축2";#N/A,#N/A,FALSE,"단축3";#N/A,#N/A,FALSE,"장축";#N/A,#N/A,FALSE,"4WD"}</definedName>
    <definedName name="신AT종합" localSheetId="3" hidden="1">{#N/A,#N/A,FALSE,"단축1";#N/A,#N/A,FALSE,"단축2";#N/A,#N/A,FALSE,"단축3";#N/A,#N/A,FALSE,"장축";#N/A,#N/A,FALSE,"4WD"}</definedName>
    <definedName name="신AT종합" localSheetId="2" hidden="1">{#N/A,#N/A,FALSE,"단축1";#N/A,#N/A,FALSE,"단축2";#N/A,#N/A,FALSE,"단축3";#N/A,#N/A,FALSE,"장축";#N/A,#N/A,FALSE,"4WD"}</definedName>
    <definedName name="신AT종합" localSheetId="1" hidden="1">{#N/A,#N/A,FALSE,"단축1";#N/A,#N/A,FALSE,"단축2";#N/A,#N/A,FALSE,"단축3";#N/A,#N/A,FALSE,"장축";#N/A,#N/A,FALSE,"4WD"}</definedName>
    <definedName name="신AT종합" hidden="1">{#N/A,#N/A,FALSE,"단축1";#N/A,#N/A,FALSE,"단축2";#N/A,#N/A,FALSE,"단축3";#N/A,#N/A,FALSE,"장축";#N/A,#N/A,FALSE,"4WD"}</definedName>
    <definedName name="신규" localSheetId="13">BlankMacro1</definedName>
    <definedName name="신규" localSheetId="10">BlankMacro1</definedName>
    <definedName name="신규" localSheetId="12">BlankMacro1</definedName>
    <definedName name="신규" localSheetId="15">BlankMacro1</definedName>
    <definedName name="신규" localSheetId="11">BlankMacro1</definedName>
    <definedName name="신규" localSheetId="14">BlankMacro1</definedName>
    <definedName name="신규" localSheetId="7">BlankMacro1</definedName>
    <definedName name="신규" localSheetId="4">BlankMacro1</definedName>
    <definedName name="신규" localSheetId="6">BlankMacro1</definedName>
    <definedName name="신규" localSheetId="9">BlankMacro1</definedName>
    <definedName name="신규" localSheetId="5">BlankMacro1</definedName>
    <definedName name="신규" localSheetId="8">BlankMacro1</definedName>
    <definedName name="신규" localSheetId="0">BlankMacro1</definedName>
    <definedName name="신규" localSheetId="3">BlankMacro1</definedName>
    <definedName name="신규" localSheetId="2">BlankMacro1</definedName>
    <definedName name="신규" localSheetId="1">BlankMacro1</definedName>
    <definedName name="신규">BlankMacro1</definedName>
    <definedName name="신기술_신공법" localSheetId="13" hidden="1">{#N/A,#N/A,FALSE,"단축1";#N/A,#N/A,FALSE,"단축2";#N/A,#N/A,FALSE,"단축3";#N/A,#N/A,FALSE,"장축";#N/A,#N/A,FALSE,"4WD"}</definedName>
    <definedName name="신기술_신공법" localSheetId="10" hidden="1">{#N/A,#N/A,FALSE,"단축1";#N/A,#N/A,FALSE,"단축2";#N/A,#N/A,FALSE,"단축3";#N/A,#N/A,FALSE,"장축";#N/A,#N/A,FALSE,"4WD"}</definedName>
    <definedName name="신기술_신공법" localSheetId="12" hidden="1">{#N/A,#N/A,FALSE,"단축1";#N/A,#N/A,FALSE,"단축2";#N/A,#N/A,FALSE,"단축3";#N/A,#N/A,FALSE,"장축";#N/A,#N/A,FALSE,"4WD"}</definedName>
    <definedName name="신기술_신공법" localSheetId="15" hidden="1">{#N/A,#N/A,FALSE,"단축1";#N/A,#N/A,FALSE,"단축2";#N/A,#N/A,FALSE,"단축3";#N/A,#N/A,FALSE,"장축";#N/A,#N/A,FALSE,"4WD"}</definedName>
    <definedName name="신기술_신공법" localSheetId="11" hidden="1">{#N/A,#N/A,FALSE,"단축1";#N/A,#N/A,FALSE,"단축2";#N/A,#N/A,FALSE,"단축3";#N/A,#N/A,FALSE,"장축";#N/A,#N/A,FALSE,"4WD"}</definedName>
    <definedName name="신기술_신공법" localSheetId="14" hidden="1">{#N/A,#N/A,FALSE,"단축1";#N/A,#N/A,FALSE,"단축2";#N/A,#N/A,FALSE,"단축3";#N/A,#N/A,FALSE,"장축";#N/A,#N/A,FALSE,"4WD"}</definedName>
    <definedName name="신기술_신공법" localSheetId="7" hidden="1">{#N/A,#N/A,FALSE,"단축1";#N/A,#N/A,FALSE,"단축2";#N/A,#N/A,FALSE,"단축3";#N/A,#N/A,FALSE,"장축";#N/A,#N/A,FALSE,"4WD"}</definedName>
    <definedName name="신기술_신공법" localSheetId="4" hidden="1">{#N/A,#N/A,FALSE,"단축1";#N/A,#N/A,FALSE,"단축2";#N/A,#N/A,FALSE,"단축3";#N/A,#N/A,FALSE,"장축";#N/A,#N/A,FALSE,"4WD"}</definedName>
    <definedName name="신기술_신공법" localSheetId="6" hidden="1">{#N/A,#N/A,FALSE,"단축1";#N/A,#N/A,FALSE,"단축2";#N/A,#N/A,FALSE,"단축3";#N/A,#N/A,FALSE,"장축";#N/A,#N/A,FALSE,"4WD"}</definedName>
    <definedName name="신기술_신공법" localSheetId="9" hidden="1">{#N/A,#N/A,FALSE,"단축1";#N/A,#N/A,FALSE,"단축2";#N/A,#N/A,FALSE,"단축3";#N/A,#N/A,FALSE,"장축";#N/A,#N/A,FALSE,"4WD"}</definedName>
    <definedName name="신기술_신공법" localSheetId="5" hidden="1">{#N/A,#N/A,FALSE,"단축1";#N/A,#N/A,FALSE,"단축2";#N/A,#N/A,FALSE,"단축3";#N/A,#N/A,FALSE,"장축";#N/A,#N/A,FALSE,"4WD"}</definedName>
    <definedName name="신기술_신공법" localSheetId="8" hidden="1">{#N/A,#N/A,FALSE,"단축1";#N/A,#N/A,FALSE,"단축2";#N/A,#N/A,FALSE,"단축3";#N/A,#N/A,FALSE,"장축";#N/A,#N/A,FALSE,"4WD"}</definedName>
    <definedName name="신기술_신공법" localSheetId="3" hidden="1">{#N/A,#N/A,FALSE,"단축1";#N/A,#N/A,FALSE,"단축2";#N/A,#N/A,FALSE,"단축3";#N/A,#N/A,FALSE,"장축";#N/A,#N/A,FALSE,"4WD"}</definedName>
    <definedName name="신기술_신공법" localSheetId="2" hidden="1">{#N/A,#N/A,FALSE,"단축1";#N/A,#N/A,FALSE,"단축2";#N/A,#N/A,FALSE,"단축3";#N/A,#N/A,FALSE,"장축";#N/A,#N/A,FALSE,"4WD"}</definedName>
    <definedName name="신기술_신공법" localSheetId="1" hidden="1">{#N/A,#N/A,FALSE,"단축1";#N/A,#N/A,FALSE,"단축2";#N/A,#N/A,FALSE,"단축3";#N/A,#N/A,FALSE,"장축";#N/A,#N/A,FALSE,"4WD"}</definedName>
    <definedName name="신기술_신공법" hidden="1">{#N/A,#N/A,FALSE,"단축1";#N/A,#N/A,FALSE,"단축2";#N/A,#N/A,FALSE,"단축3";#N/A,#N/A,FALSE,"장축";#N/A,#N/A,FALSE,"4WD"}</definedName>
    <definedName name="신뢰">#N/A</definedName>
    <definedName name="신뢰성">#N/A</definedName>
    <definedName name="신뢰성설비">#N/A</definedName>
    <definedName name="신세대종합" localSheetId="13" hidden="1">{#N/A,#N/A,FALSE,"단축1";#N/A,#N/A,FALSE,"단축2";#N/A,#N/A,FALSE,"단축3";#N/A,#N/A,FALSE,"장축";#N/A,#N/A,FALSE,"4WD"}</definedName>
    <definedName name="신세대종합" localSheetId="10" hidden="1">{#N/A,#N/A,FALSE,"단축1";#N/A,#N/A,FALSE,"단축2";#N/A,#N/A,FALSE,"단축3";#N/A,#N/A,FALSE,"장축";#N/A,#N/A,FALSE,"4WD"}</definedName>
    <definedName name="신세대종합" localSheetId="12" hidden="1">{#N/A,#N/A,FALSE,"단축1";#N/A,#N/A,FALSE,"단축2";#N/A,#N/A,FALSE,"단축3";#N/A,#N/A,FALSE,"장축";#N/A,#N/A,FALSE,"4WD"}</definedName>
    <definedName name="신세대종합" localSheetId="15" hidden="1">{#N/A,#N/A,FALSE,"단축1";#N/A,#N/A,FALSE,"단축2";#N/A,#N/A,FALSE,"단축3";#N/A,#N/A,FALSE,"장축";#N/A,#N/A,FALSE,"4WD"}</definedName>
    <definedName name="신세대종합" localSheetId="11" hidden="1">{#N/A,#N/A,FALSE,"단축1";#N/A,#N/A,FALSE,"단축2";#N/A,#N/A,FALSE,"단축3";#N/A,#N/A,FALSE,"장축";#N/A,#N/A,FALSE,"4WD"}</definedName>
    <definedName name="신세대종합" localSheetId="14" hidden="1">{#N/A,#N/A,FALSE,"단축1";#N/A,#N/A,FALSE,"단축2";#N/A,#N/A,FALSE,"단축3";#N/A,#N/A,FALSE,"장축";#N/A,#N/A,FALSE,"4WD"}</definedName>
    <definedName name="신세대종합" localSheetId="7" hidden="1">{#N/A,#N/A,FALSE,"단축1";#N/A,#N/A,FALSE,"단축2";#N/A,#N/A,FALSE,"단축3";#N/A,#N/A,FALSE,"장축";#N/A,#N/A,FALSE,"4WD"}</definedName>
    <definedName name="신세대종합" localSheetId="4" hidden="1">{#N/A,#N/A,FALSE,"단축1";#N/A,#N/A,FALSE,"단축2";#N/A,#N/A,FALSE,"단축3";#N/A,#N/A,FALSE,"장축";#N/A,#N/A,FALSE,"4WD"}</definedName>
    <definedName name="신세대종합" localSheetId="6" hidden="1">{#N/A,#N/A,FALSE,"단축1";#N/A,#N/A,FALSE,"단축2";#N/A,#N/A,FALSE,"단축3";#N/A,#N/A,FALSE,"장축";#N/A,#N/A,FALSE,"4WD"}</definedName>
    <definedName name="신세대종합" localSheetId="9" hidden="1">{#N/A,#N/A,FALSE,"단축1";#N/A,#N/A,FALSE,"단축2";#N/A,#N/A,FALSE,"단축3";#N/A,#N/A,FALSE,"장축";#N/A,#N/A,FALSE,"4WD"}</definedName>
    <definedName name="신세대종합" localSheetId="5" hidden="1">{#N/A,#N/A,FALSE,"단축1";#N/A,#N/A,FALSE,"단축2";#N/A,#N/A,FALSE,"단축3";#N/A,#N/A,FALSE,"장축";#N/A,#N/A,FALSE,"4WD"}</definedName>
    <definedName name="신세대종합" localSheetId="8" hidden="1">{#N/A,#N/A,FALSE,"단축1";#N/A,#N/A,FALSE,"단축2";#N/A,#N/A,FALSE,"단축3";#N/A,#N/A,FALSE,"장축";#N/A,#N/A,FALSE,"4WD"}</definedName>
    <definedName name="신세대종합" localSheetId="3" hidden="1">{#N/A,#N/A,FALSE,"단축1";#N/A,#N/A,FALSE,"단축2";#N/A,#N/A,FALSE,"단축3";#N/A,#N/A,FALSE,"장축";#N/A,#N/A,FALSE,"4WD"}</definedName>
    <definedName name="신세대종합" localSheetId="2" hidden="1">{#N/A,#N/A,FALSE,"단축1";#N/A,#N/A,FALSE,"단축2";#N/A,#N/A,FALSE,"단축3";#N/A,#N/A,FALSE,"장축";#N/A,#N/A,FALSE,"4WD"}</definedName>
    <definedName name="신세대종합" localSheetId="1" hidden="1">{#N/A,#N/A,FALSE,"단축1";#N/A,#N/A,FALSE,"단축2";#N/A,#N/A,FALSE,"단축3";#N/A,#N/A,FALSE,"장축";#N/A,#N/A,FALSE,"4WD"}</definedName>
    <definedName name="신세대종합" hidden="1">{#N/A,#N/A,FALSE,"단축1";#N/A,#N/A,FALSE,"단축2";#N/A,#N/A,FALSE,"단축3";#N/A,#N/A,FALSE,"장축";#N/A,#N/A,FALSE,"4WD"}</definedName>
    <definedName name="신양식1">#N/A</definedName>
    <definedName name="신양식2">#N/A</definedName>
    <definedName name="신양식3">#N/A</definedName>
    <definedName name="신양식4" localSheetId="13">#REF!</definedName>
    <definedName name="신양식4" localSheetId="10">#REF!</definedName>
    <definedName name="신양식4" localSheetId="12">#REF!</definedName>
    <definedName name="신양식4" localSheetId="15">#REF!</definedName>
    <definedName name="신양식4" localSheetId="11">#REF!</definedName>
    <definedName name="신양식4" localSheetId="14">#REF!</definedName>
    <definedName name="신양식4" localSheetId="7">#REF!</definedName>
    <definedName name="신양식4" localSheetId="4">#REF!</definedName>
    <definedName name="신양식4" localSheetId="6">#REF!</definedName>
    <definedName name="신양식4" localSheetId="9">#REF!</definedName>
    <definedName name="신양식4" localSheetId="5">#REF!</definedName>
    <definedName name="신양식4" localSheetId="8">#REF!</definedName>
    <definedName name="신양식4" localSheetId="3">#REF!</definedName>
    <definedName name="신양식4" localSheetId="2">#REF!</definedName>
    <definedName name="신양식4">#REF!</definedName>
    <definedName name="신양식5" localSheetId="13">#REF!</definedName>
    <definedName name="신양식5" localSheetId="10">#REF!</definedName>
    <definedName name="신양식5" localSheetId="12">#REF!</definedName>
    <definedName name="신양식5" localSheetId="15">#REF!</definedName>
    <definedName name="신양식5" localSheetId="11">#REF!</definedName>
    <definedName name="신양식5" localSheetId="14">#REF!</definedName>
    <definedName name="신양식5" localSheetId="7">#REF!</definedName>
    <definedName name="신양식5" localSheetId="4">#REF!</definedName>
    <definedName name="신양식5" localSheetId="6">#REF!</definedName>
    <definedName name="신양식5" localSheetId="9">#REF!</definedName>
    <definedName name="신양식5" localSheetId="5">#REF!</definedName>
    <definedName name="신양식5" localSheetId="8">#REF!</definedName>
    <definedName name="신양식5" localSheetId="3">#REF!</definedName>
    <definedName name="신양식5" localSheetId="2">#REF!</definedName>
    <definedName name="신양식5">#REF!</definedName>
    <definedName name="신양식6">#N/A</definedName>
    <definedName name="신용" localSheetId="13" hidden="1">{#N/A,#N/A,FALSE,"인원";#N/A,#N/A,FALSE,"비용2";#N/A,#N/A,FALSE,"비용1";#N/A,#N/A,FALSE,"비용";#N/A,#N/A,FALSE,"보증2";#N/A,#N/A,FALSE,"보증1";#N/A,#N/A,FALSE,"보증";#N/A,#N/A,FALSE,"손익1";#N/A,#N/A,FALSE,"손익";#N/A,#N/A,FALSE,"부서별매출";#N/A,#N/A,FALSE,"매출"}</definedName>
    <definedName name="신용" localSheetId="10" hidden="1">{#N/A,#N/A,FALSE,"인원";#N/A,#N/A,FALSE,"비용2";#N/A,#N/A,FALSE,"비용1";#N/A,#N/A,FALSE,"비용";#N/A,#N/A,FALSE,"보증2";#N/A,#N/A,FALSE,"보증1";#N/A,#N/A,FALSE,"보증";#N/A,#N/A,FALSE,"손익1";#N/A,#N/A,FALSE,"손익";#N/A,#N/A,FALSE,"부서별매출";#N/A,#N/A,FALSE,"매출"}</definedName>
    <definedName name="신용" localSheetId="12" hidden="1">{#N/A,#N/A,FALSE,"인원";#N/A,#N/A,FALSE,"비용2";#N/A,#N/A,FALSE,"비용1";#N/A,#N/A,FALSE,"비용";#N/A,#N/A,FALSE,"보증2";#N/A,#N/A,FALSE,"보증1";#N/A,#N/A,FALSE,"보증";#N/A,#N/A,FALSE,"손익1";#N/A,#N/A,FALSE,"손익";#N/A,#N/A,FALSE,"부서별매출";#N/A,#N/A,FALSE,"매출"}</definedName>
    <definedName name="신용" localSheetId="15" hidden="1">{#N/A,#N/A,FALSE,"인원";#N/A,#N/A,FALSE,"비용2";#N/A,#N/A,FALSE,"비용1";#N/A,#N/A,FALSE,"비용";#N/A,#N/A,FALSE,"보증2";#N/A,#N/A,FALSE,"보증1";#N/A,#N/A,FALSE,"보증";#N/A,#N/A,FALSE,"손익1";#N/A,#N/A,FALSE,"손익";#N/A,#N/A,FALSE,"부서별매출";#N/A,#N/A,FALSE,"매출"}</definedName>
    <definedName name="신용" localSheetId="11" hidden="1">{#N/A,#N/A,FALSE,"인원";#N/A,#N/A,FALSE,"비용2";#N/A,#N/A,FALSE,"비용1";#N/A,#N/A,FALSE,"비용";#N/A,#N/A,FALSE,"보증2";#N/A,#N/A,FALSE,"보증1";#N/A,#N/A,FALSE,"보증";#N/A,#N/A,FALSE,"손익1";#N/A,#N/A,FALSE,"손익";#N/A,#N/A,FALSE,"부서별매출";#N/A,#N/A,FALSE,"매출"}</definedName>
    <definedName name="신용" localSheetId="14" hidden="1">{#N/A,#N/A,FALSE,"인원";#N/A,#N/A,FALSE,"비용2";#N/A,#N/A,FALSE,"비용1";#N/A,#N/A,FALSE,"비용";#N/A,#N/A,FALSE,"보증2";#N/A,#N/A,FALSE,"보증1";#N/A,#N/A,FALSE,"보증";#N/A,#N/A,FALSE,"손익1";#N/A,#N/A,FALSE,"손익";#N/A,#N/A,FALSE,"부서별매출";#N/A,#N/A,FALSE,"매출"}</definedName>
    <definedName name="신용" localSheetId="7"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9"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8"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3" hidden="1">{#N/A,#N/A,FALSE,"인원";#N/A,#N/A,FALSE,"비용2";#N/A,#N/A,FALSE,"비용1";#N/A,#N/A,FALSE,"비용";#N/A,#N/A,FALSE,"보증2";#N/A,#N/A,FALSE,"보증1";#N/A,#N/A,FALSE,"보증";#N/A,#N/A,FALSE,"손익1";#N/A,#N/A,FALSE,"손익";#N/A,#N/A,FALSE,"부서별매출";#N/A,#N/A,FALSE,"매출"}</definedName>
    <definedName name="신용1" localSheetId="10" hidden="1">{#N/A,#N/A,FALSE,"인원";#N/A,#N/A,FALSE,"비용2";#N/A,#N/A,FALSE,"비용1";#N/A,#N/A,FALSE,"비용";#N/A,#N/A,FALSE,"보증2";#N/A,#N/A,FALSE,"보증1";#N/A,#N/A,FALSE,"보증";#N/A,#N/A,FALSE,"손익1";#N/A,#N/A,FALSE,"손익";#N/A,#N/A,FALSE,"부서별매출";#N/A,#N/A,FALSE,"매출"}</definedName>
    <definedName name="신용1" localSheetId="12" hidden="1">{#N/A,#N/A,FALSE,"인원";#N/A,#N/A,FALSE,"비용2";#N/A,#N/A,FALSE,"비용1";#N/A,#N/A,FALSE,"비용";#N/A,#N/A,FALSE,"보증2";#N/A,#N/A,FALSE,"보증1";#N/A,#N/A,FALSE,"보증";#N/A,#N/A,FALSE,"손익1";#N/A,#N/A,FALSE,"손익";#N/A,#N/A,FALSE,"부서별매출";#N/A,#N/A,FALSE,"매출"}</definedName>
    <definedName name="신용1" localSheetId="15" hidden="1">{#N/A,#N/A,FALSE,"인원";#N/A,#N/A,FALSE,"비용2";#N/A,#N/A,FALSE,"비용1";#N/A,#N/A,FALSE,"비용";#N/A,#N/A,FALSE,"보증2";#N/A,#N/A,FALSE,"보증1";#N/A,#N/A,FALSE,"보증";#N/A,#N/A,FALSE,"손익1";#N/A,#N/A,FALSE,"손익";#N/A,#N/A,FALSE,"부서별매출";#N/A,#N/A,FALSE,"매출"}</definedName>
    <definedName name="신용1" localSheetId="11" hidden="1">{#N/A,#N/A,FALSE,"인원";#N/A,#N/A,FALSE,"비용2";#N/A,#N/A,FALSE,"비용1";#N/A,#N/A,FALSE,"비용";#N/A,#N/A,FALSE,"보증2";#N/A,#N/A,FALSE,"보증1";#N/A,#N/A,FALSE,"보증";#N/A,#N/A,FALSE,"손익1";#N/A,#N/A,FALSE,"손익";#N/A,#N/A,FALSE,"부서별매출";#N/A,#N/A,FALSE,"매출"}</definedName>
    <definedName name="신용1" localSheetId="14"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localSheetId="4" hidden="1">{#N/A,#N/A,FALSE,"인원";#N/A,#N/A,FALSE,"비용2";#N/A,#N/A,FALSE,"비용1";#N/A,#N/A,FALSE,"비용";#N/A,#N/A,FALSE,"보증2";#N/A,#N/A,FALSE,"보증1";#N/A,#N/A,FALSE,"보증";#N/A,#N/A,FALSE,"손익1";#N/A,#N/A,FALSE,"손익";#N/A,#N/A,FALSE,"부서별매출";#N/A,#N/A,FALSE,"매출"}</definedName>
    <definedName name="신용1" localSheetId="6" hidden="1">{#N/A,#N/A,FALSE,"인원";#N/A,#N/A,FALSE,"비용2";#N/A,#N/A,FALSE,"비용1";#N/A,#N/A,FALSE,"비용";#N/A,#N/A,FALSE,"보증2";#N/A,#N/A,FALSE,"보증1";#N/A,#N/A,FALSE,"보증";#N/A,#N/A,FALSE,"손익1";#N/A,#N/A,FALSE,"손익";#N/A,#N/A,FALSE,"부서별매출";#N/A,#N/A,FALSE,"매출"}</definedName>
    <definedName name="신용1" localSheetId="9" hidden="1">{#N/A,#N/A,FALSE,"인원";#N/A,#N/A,FALSE,"비용2";#N/A,#N/A,FALSE,"비용1";#N/A,#N/A,FALSE,"비용";#N/A,#N/A,FALSE,"보증2";#N/A,#N/A,FALSE,"보증1";#N/A,#N/A,FALSE,"보증";#N/A,#N/A,FALSE,"손익1";#N/A,#N/A,FALSE,"손익";#N/A,#N/A,FALSE,"부서별매출";#N/A,#N/A,FALSE,"매출"}</definedName>
    <definedName name="신용1" localSheetId="5" hidden="1">{#N/A,#N/A,FALSE,"인원";#N/A,#N/A,FALSE,"비용2";#N/A,#N/A,FALSE,"비용1";#N/A,#N/A,FALSE,"비용";#N/A,#N/A,FALSE,"보증2";#N/A,#N/A,FALSE,"보증1";#N/A,#N/A,FALSE,"보증";#N/A,#N/A,FALSE,"손익1";#N/A,#N/A,FALSE,"손익";#N/A,#N/A,FALSE,"부서별매출";#N/A,#N/A,FALSE,"매출"}</definedName>
    <definedName name="신용1" localSheetId="8" hidden="1">{#N/A,#N/A,FALSE,"인원";#N/A,#N/A,FALSE,"비용2";#N/A,#N/A,FALSE,"비용1";#N/A,#N/A,FALSE,"비용";#N/A,#N/A,FALSE,"보증2";#N/A,#N/A,FALSE,"보증1";#N/A,#N/A,FALSE,"보증";#N/A,#N/A,FALSE,"손익1";#N/A,#N/A,FALSE,"손익";#N/A,#N/A,FALSE,"부서별매출";#N/A,#N/A,FALSE,"매출"}</definedName>
    <definedName name="신용1" localSheetId="3" hidden="1">{#N/A,#N/A,FALSE,"인원";#N/A,#N/A,FALSE,"비용2";#N/A,#N/A,FALSE,"비용1";#N/A,#N/A,FALSE,"비용";#N/A,#N/A,FALSE,"보증2";#N/A,#N/A,FALSE,"보증1";#N/A,#N/A,FALSE,"보증";#N/A,#N/A,FALSE,"손익1";#N/A,#N/A,FALSE,"손익";#N/A,#N/A,FALSE,"부서별매출";#N/A,#N/A,FALSE,"매출"}</definedName>
    <definedName name="신용1" localSheetId="2"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종기">#N/A</definedName>
    <definedName name="신차VE">(#REF!,#REF!)</definedName>
    <definedName name="신차개발" localSheetId="13" hidden="1">{#N/A,#N/A,FALSE,"단축1";#N/A,#N/A,FALSE,"단축2";#N/A,#N/A,FALSE,"단축3";#N/A,#N/A,FALSE,"장축";#N/A,#N/A,FALSE,"4WD"}</definedName>
    <definedName name="신차개발" localSheetId="10" hidden="1">{#N/A,#N/A,FALSE,"단축1";#N/A,#N/A,FALSE,"단축2";#N/A,#N/A,FALSE,"단축3";#N/A,#N/A,FALSE,"장축";#N/A,#N/A,FALSE,"4WD"}</definedName>
    <definedName name="신차개발" localSheetId="12" hidden="1">{#N/A,#N/A,FALSE,"단축1";#N/A,#N/A,FALSE,"단축2";#N/A,#N/A,FALSE,"단축3";#N/A,#N/A,FALSE,"장축";#N/A,#N/A,FALSE,"4WD"}</definedName>
    <definedName name="신차개발" localSheetId="15" hidden="1">{#N/A,#N/A,FALSE,"단축1";#N/A,#N/A,FALSE,"단축2";#N/A,#N/A,FALSE,"단축3";#N/A,#N/A,FALSE,"장축";#N/A,#N/A,FALSE,"4WD"}</definedName>
    <definedName name="신차개발" localSheetId="11" hidden="1">{#N/A,#N/A,FALSE,"단축1";#N/A,#N/A,FALSE,"단축2";#N/A,#N/A,FALSE,"단축3";#N/A,#N/A,FALSE,"장축";#N/A,#N/A,FALSE,"4WD"}</definedName>
    <definedName name="신차개발" localSheetId="14" hidden="1">{#N/A,#N/A,FALSE,"단축1";#N/A,#N/A,FALSE,"단축2";#N/A,#N/A,FALSE,"단축3";#N/A,#N/A,FALSE,"장축";#N/A,#N/A,FALSE,"4WD"}</definedName>
    <definedName name="신차개발" localSheetId="7" hidden="1">{#N/A,#N/A,FALSE,"단축1";#N/A,#N/A,FALSE,"단축2";#N/A,#N/A,FALSE,"단축3";#N/A,#N/A,FALSE,"장축";#N/A,#N/A,FALSE,"4WD"}</definedName>
    <definedName name="신차개발" localSheetId="4" hidden="1">{#N/A,#N/A,FALSE,"단축1";#N/A,#N/A,FALSE,"단축2";#N/A,#N/A,FALSE,"단축3";#N/A,#N/A,FALSE,"장축";#N/A,#N/A,FALSE,"4WD"}</definedName>
    <definedName name="신차개발" localSheetId="6" hidden="1">{#N/A,#N/A,FALSE,"단축1";#N/A,#N/A,FALSE,"단축2";#N/A,#N/A,FALSE,"단축3";#N/A,#N/A,FALSE,"장축";#N/A,#N/A,FALSE,"4WD"}</definedName>
    <definedName name="신차개발" localSheetId="9" hidden="1">{#N/A,#N/A,FALSE,"단축1";#N/A,#N/A,FALSE,"단축2";#N/A,#N/A,FALSE,"단축3";#N/A,#N/A,FALSE,"장축";#N/A,#N/A,FALSE,"4WD"}</definedName>
    <definedName name="신차개발" localSheetId="5" hidden="1">{#N/A,#N/A,FALSE,"단축1";#N/A,#N/A,FALSE,"단축2";#N/A,#N/A,FALSE,"단축3";#N/A,#N/A,FALSE,"장축";#N/A,#N/A,FALSE,"4WD"}</definedName>
    <definedName name="신차개발" localSheetId="8" hidden="1">{#N/A,#N/A,FALSE,"단축1";#N/A,#N/A,FALSE,"단축2";#N/A,#N/A,FALSE,"단축3";#N/A,#N/A,FALSE,"장축";#N/A,#N/A,FALSE,"4WD"}</definedName>
    <definedName name="신차개발" localSheetId="3" hidden="1">{#N/A,#N/A,FALSE,"단축1";#N/A,#N/A,FALSE,"단축2";#N/A,#N/A,FALSE,"단축3";#N/A,#N/A,FALSE,"장축";#N/A,#N/A,FALSE,"4WD"}</definedName>
    <definedName name="신차개발" localSheetId="2" hidden="1">{#N/A,#N/A,FALSE,"단축1";#N/A,#N/A,FALSE,"단축2";#N/A,#N/A,FALSE,"단축3";#N/A,#N/A,FALSE,"장축";#N/A,#N/A,FALSE,"4WD"}</definedName>
    <definedName name="신차개발" localSheetId="1" hidden="1">{#N/A,#N/A,FALSE,"단축1";#N/A,#N/A,FALSE,"단축2";#N/A,#N/A,FALSE,"단축3";#N/A,#N/A,FALSE,"장축";#N/A,#N/A,FALSE,"4WD"}</definedName>
    <definedName name="신차개발" hidden="1">{#N/A,#N/A,FALSE,"단축1";#N/A,#N/A,FALSE,"단축2";#N/A,#N/A,FALSE,"단축3";#N/A,#N/A,FALSE,"장축";#N/A,#N/A,FALSE,"4WD"}</definedName>
    <definedName name="신차팀">#N/A</definedName>
    <definedName name="신차품질일정" localSheetId="13" hidden="1">{#N/A,#N/A,FALSE,"단축1";#N/A,#N/A,FALSE,"단축2";#N/A,#N/A,FALSE,"단축3";#N/A,#N/A,FALSE,"장축";#N/A,#N/A,FALSE,"4WD"}</definedName>
    <definedName name="신차품질일정" localSheetId="10" hidden="1">{#N/A,#N/A,FALSE,"단축1";#N/A,#N/A,FALSE,"단축2";#N/A,#N/A,FALSE,"단축3";#N/A,#N/A,FALSE,"장축";#N/A,#N/A,FALSE,"4WD"}</definedName>
    <definedName name="신차품질일정" localSheetId="12" hidden="1">{#N/A,#N/A,FALSE,"단축1";#N/A,#N/A,FALSE,"단축2";#N/A,#N/A,FALSE,"단축3";#N/A,#N/A,FALSE,"장축";#N/A,#N/A,FALSE,"4WD"}</definedName>
    <definedName name="신차품질일정" localSheetId="15" hidden="1">{#N/A,#N/A,FALSE,"단축1";#N/A,#N/A,FALSE,"단축2";#N/A,#N/A,FALSE,"단축3";#N/A,#N/A,FALSE,"장축";#N/A,#N/A,FALSE,"4WD"}</definedName>
    <definedName name="신차품질일정" localSheetId="11" hidden="1">{#N/A,#N/A,FALSE,"단축1";#N/A,#N/A,FALSE,"단축2";#N/A,#N/A,FALSE,"단축3";#N/A,#N/A,FALSE,"장축";#N/A,#N/A,FALSE,"4WD"}</definedName>
    <definedName name="신차품질일정" localSheetId="14" hidden="1">{#N/A,#N/A,FALSE,"단축1";#N/A,#N/A,FALSE,"단축2";#N/A,#N/A,FALSE,"단축3";#N/A,#N/A,FALSE,"장축";#N/A,#N/A,FALSE,"4WD"}</definedName>
    <definedName name="신차품질일정" localSheetId="7" hidden="1">{#N/A,#N/A,FALSE,"단축1";#N/A,#N/A,FALSE,"단축2";#N/A,#N/A,FALSE,"단축3";#N/A,#N/A,FALSE,"장축";#N/A,#N/A,FALSE,"4WD"}</definedName>
    <definedName name="신차품질일정" localSheetId="4" hidden="1">{#N/A,#N/A,FALSE,"단축1";#N/A,#N/A,FALSE,"단축2";#N/A,#N/A,FALSE,"단축3";#N/A,#N/A,FALSE,"장축";#N/A,#N/A,FALSE,"4WD"}</definedName>
    <definedName name="신차품질일정" localSheetId="6" hidden="1">{#N/A,#N/A,FALSE,"단축1";#N/A,#N/A,FALSE,"단축2";#N/A,#N/A,FALSE,"단축3";#N/A,#N/A,FALSE,"장축";#N/A,#N/A,FALSE,"4WD"}</definedName>
    <definedName name="신차품질일정" localSheetId="9" hidden="1">{#N/A,#N/A,FALSE,"단축1";#N/A,#N/A,FALSE,"단축2";#N/A,#N/A,FALSE,"단축3";#N/A,#N/A,FALSE,"장축";#N/A,#N/A,FALSE,"4WD"}</definedName>
    <definedName name="신차품질일정" localSheetId="5" hidden="1">{#N/A,#N/A,FALSE,"단축1";#N/A,#N/A,FALSE,"단축2";#N/A,#N/A,FALSE,"단축3";#N/A,#N/A,FALSE,"장축";#N/A,#N/A,FALSE,"4WD"}</definedName>
    <definedName name="신차품질일정" localSheetId="8" hidden="1">{#N/A,#N/A,FALSE,"단축1";#N/A,#N/A,FALSE,"단축2";#N/A,#N/A,FALSE,"단축3";#N/A,#N/A,FALSE,"장축";#N/A,#N/A,FALSE,"4WD"}</definedName>
    <definedName name="신차품질일정" localSheetId="3" hidden="1">{#N/A,#N/A,FALSE,"단축1";#N/A,#N/A,FALSE,"단축2";#N/A,#N/A,FALSE,"단축3";#N/A,#N/A,FALSE,"장축";#N/A,#N/A,FALSE,"4WD"}</definedName>
    <definedName name="신차품질일정" localSheetId="2" hidden="1">{#N/A,#N/A,FALSE,"단축1";#N/A,#N/A,FALSE,"단축2";#N/A,#N/A,FALSE,"단축3";#N/A,#N/A,FALSE,"장축";#N/A,#N/A,FALSE,"4WD"}</definedName>
    <definedName name="신차품질일정" localSheetId="1" hidden="1">{#N/A,#N/A,FALSE,"단축1";#N/A,#N/A,FALSE,"단축2";#N/A,#N/A,FALSE,"단축3";#N/A,#N/A,FALSE,"장축";#N/A,#N/A,FALSE,"4WD"}</definedName>
    <definedName name="신차품질일정" hidden="1">{#N/A,#N/A,FALSE,"단축1";#N/A,#N/A,FALSE,"단축2";#N/A,#N/A,FALSE,"단축3";#N/A,#N/A,FALSE,"장축";#N/A,#N/A,FALSE,"4WD"}</definedName>
    <definedName name="실시" localSheetId="13" hidden="1">{#N/A,#N/A,FALSE,"단축1";#N/A,#N/A,FALSE,"단축2";#N/A,#N/A,FALSE,"단축3";#N/A,#N/A,FALSE,"장축";#N/A,#N/A,FALSE,"4WD"}</definedName>
    <definedName name="실시" localSheetId="10" hidden="1">{#N/A,#N/A,FALSE,"단축1";#N/A,#N/A,FALSE,"단축2";#N/A,#N/A,FALSE,"단축3";#N/A,#N/A,FALSE,"장축";#N/A,#N/A,FALSE,"4WD"}</definedName>
    <definedName name="실시" localSheetId="12" hidden="1">{#N/A,#N/A,FALSE,"단축1";#N/A,#N/A,FALSE,"단축2";#N/A,#N/A,FALSE,"단축3";#N/A,#N/A,FALSE,"장축";#N/A,#N/A,FALSE,"4WD"}</definedName>
    <definedName name="실시" localSheetId="15" hidden="1">{#N/A,#N/A,FALSE,"단축1";#N/A,#N/A,FALSE,"단축2";#N/A,#N/A,FALSE,"단축3";#N/A,#N/A,FALSE,"장축";#N/A,#N/A,FALSE,"4WD"}</definedName>
    <definedName name="실시" localSheetId="11" hidden="1">{#N/A,#N/A,FALSE,"단축1";#N/A,#N/A,FALSE,"단축2";#N/A,#N/A,FALSE,"단축3";#N/A,#N/A,FALSE,"장축";#N/A,#N/A,FALSE,"4WD"}</definedName>
    <definedName name="실시" localSheetId="14" hidden="1">{#N/A,#N/A,FALSE,"단축1";#N/A,#N/A,FALSE,"단축2";#N/A,#N/A,FALSE,"단축3";#N/A,#N/A,FALSE,"장축";#N/A,#N/A,FALSE,"4WD"}</definedName>
    <definedName name="실시" localSheetId="7" hidden="1">{#N/A,#N/A,FALSE,"단축1";#N/A,#N/A,FALSE,"단축2";#N/A,#N/A,FALSE,"단축3";#N/A,#N/A,FALSE,"장축";#N/A,#N/A,FALSE,"4WD"}</definedName>
    <definedName name="실시" localSheetId="4" hidden="1">{#N/A,#N/A,FALSE,"단축1";#N/A,#N/A,FALSE,"단축2";#N/A,#N/A,FALSE,"단축3";#N/A,#N/A,FALSE,"장축";#N/A,#N/A,FALSE,"4WD"}</definedName>
    <definedName name="실시" localSheetId="6" hidden="1">{#N/A,#N/A,FALSE,"단축1";#N/A,#N/A,FALSE,"단축2";#N/A,#N/A,FALSE,"단축3";#N/A,#N/A,FALSE,"장축";#N/A,#N/A,FALSE,"4WD"}</definedName>
    <definedName name="실시" localSheetId="9" hidden="1">{#N/A,#N/A,FALSE,"단축1";#N/A,#N/A,FALSE,"단축2";#N/A,#N/A,FALSE,"단축3";#N/A,#N/A,FALSE,"장축";#N/A,#N/A,FALSE,"4WD"}</definedName>
    <definedName name="실시" localSheetId="5" hidden="1">{#N/A,#N/A,FALSE,"단축1";#N/A,#N/A,FALSE,"단축2";#N/A,#N/A,FALSE,"단축3";#N/A,#N/A,FALSE,"장축";#N/A,#N/A,FALSE,"4WD"}</definedName>
    <definedName name="실시" localSheetId="8" hidden="1">{#N/A,#N/A,FALSE,"단축1";#N/A,#N/A,FALSE,"단축2";#N/A,#N/A,FALSE,"단축3";#N/A,#N/A,FALSE,"장축";#N/A,#N/A,FALSE,"4WD"}</definedName>
    <definedName name="실시" localSheetId="3" hidden="1">{#N/A,#N/A,FALSE,"단축1";#N/A,#N/A,FALSE,"단축2";#N/A,#N/A,FALSE,"단축3";#N/A,#N/A,FALSE,"장축";#N/A,#N/A,FALSE,"4WD"}</definedName>
    <definedName name="실시" localSheetId="2" hidden="1">{#N/A,#N/A,FALSE,"단축1";#N/A,#N/A,FALSE,"단축2";#N/A,#N/A,FALSE,"단축3";#N/A,#N/A,FALSE,"장축";#N/A,#N/A,FALSE,"4WD"}</definedName>
    <definedName name="실시" localSheetId="1" hidden="1">{#N/A,#N/A,FALSE,"단축1";#N/A,#N/A,FALSE,"단축2";#N/A,#N/A,FALSE,"단축3";#N/A,#N/A,FALSE,"장축";#N/A,#N/A,FALSE,"4WD"}</definedName>
    <definedName name="실시" hidden="1">{#N/A,#N/A,FALSE,"단축1";#N/A,#N/A,FALSE,"단축2";#N/A,#N/A,FALSE,"단축3";#N/A,#N/A,FALSE,"장축";#N/A,#N/A,FALSE,"4WD"}</definedName>
    <definedName name="실적1">#N/A</definedName>
    <definedName name="실적10">#N/A</definedName>
    <definedName name="실적11">#N/A</definedName>
    <definedName name="실적12" localSheetId="13">#REF!</definedName>
    <definedName name="실적12" localSheetId="10">#REF!</definedName>
    <definedName name="실적12" localSheetId="12">#REF!</definedName>
    <definedName name="실적12" localSheetId="15">#REF!</definedName>
    <definedName name="실적12" localSheetId="11">#REF!</definedName>
    <definedName name="실적12" localSheetId="14">#REF!</definedName>
    <definedName name="실적12" localSheetId="7">#REF!</definedName>
    <definedName name="실적12" localSheetId="4">#REF!</definedName>
    <definedName name="실적12" localSheetId="6">#REF!</definedName>
    <definedName name="실적12" localSheetId="9">#REF!</definedName>
    <definedName name="실적12" localSheetId="5">#REF!</definedName>
    <definedName name="실적12" localSheetId="8">#REF!</definedName>
    <definedName name="실적12" localSheetId="3">#REF!</definedName>
    <definedName name="실적12" localSheetId="2">#REF!</definedName>
    <definedName name="실적12">#REF!</definedName>
    <definedName name="실적13" localSheetId="13">#REF!</definedName>
    <definedName name="실적13" localSheetId="10">#REF!</definedName>
    <definedName name="실적13" localSheetId="12">#REF!</definedName>
    <definedName name="실적13" localSheetId="15">#REF!</definedName>
    <definedName name="실적13" localSheetId="11">#REF!</definedName>
    <definedName name="실적13" localSheetId="14">#REF!</definedName>
    <definedName name="실적13" localSheetId="7">#REF!</definedName>
    <definedName name="실적13" localSheetId="4">#REF!</definedName>
    <definedName name="실적13" localSheetId="6">#REF!</definedName>
    <definedName name="실적13" localSheetId="9">#REF!</definedName>
    <definedName name="실적13" localSheetId="5">#REF!</definedName>
    <definedName name="실적13" localSheetId="8">#REF!</definedName>
    <definedName name="실적13" localSheetId="3">#REF!</definedName>
    <definedName name="실적13" localSheetId="2">#REF!</definedName>
    <definedName name="실적13">#REF!</definedName>
    <definedName name="실적2" localSheetId="13">#REF!</definedName>
    <definedName name="실적2" localSheetId="10">#REF!</definedName>
    <definedName name="실적2" localSheetId="12">#REF!</definedName>
    <definedName name="실적2" localSheetId="15">#REF!</definedName>
    <definedName name="실적2" localSheetId="11">#REF!</definedName>
    <definedName name="실적2" localSheetId="14">#REF!</definedName>
    <definedName name="실적2" localSheetId="7">#REF!</definedName>
    <definedName name="실적2" localSheetId="4">#REF!</definedName>
    <definedName name="실적2" localSheetId="6">#REF!</definedName>
    <definedName name="실적2" localSheetId="9">#REF!</definedName>
    <definedName name="실적2" localSheetId="5">#REF!</definedName>
    <definedName name="실적2" localSheetId="8">#REF!</definedName>
    <definedName name="실적2" localSheetId="3">#REF!</definedName>
    <definedName name="실적2" localSheetId="2">#REF!</definedName>
    <definedName name="실적2">#REF!</definedName>
    <definedName name="실적3" localSheetId="13">#REF!</definedName>
    <definedName name="실적3" localSheetId="10">#REF!</definedName>
    <definedName name="실적3" localSheetId="12">#REF!</definedName>
    <definedName name="실적3" localSheetId="15">#REF!</definedName>
    <definedName name="실적3" localSheetId="11">#REF!</definedName>
    <definedName name="실적3" localSheetId="14">#REF!</definedName>
    <definedName name="실적3" localSheetId="7">#REF!</definedName>
    <definedName name="실적3" localSheetId="4">#REF!</definedName>
    <definedName name="실적3" localSheetId="6">#REF!</definedName>
    <definedName name="실적3" localSheetId="9">#REF!</definedName>
    <definedName name="실적3" localSheetId="5">#REF!</definedName>
    <definedName name="실적3" localSheetId="8">#REF!</definedName>
    <definedName name="실적3" localSheetId="3">#REF!</definedName>
    <definedName name="실적3" localSheetId="2">#REF!</definedName>
    <definedName name="실적3">#REF!</definedName>
    <definedName name="실적4" localSheetId="13">#REF!</definedName>
    <definedName name="실적4" localSheetId="10">#REF!</definedName>
    <definedName name="실적4" localSheetId="12">#REF!</definedName>
    <definedName name="실적4" localSheetId="15">#REF!</definedName>
    <definedName name="실적4" localSheetId="11">#REF!</definedName>
    <definedName name="실적4" localSheetId="14">#REF!</definedName>
    <definedName name="실적4" localSheetId="7">#REF!</definedName>
    <definedName name="실적4" localSheetId="4">#REF!</definedName>
    <definedName name="실적4" localSheetId="6">#REF!</definedName>
    <definedName name="실적4" localSheetId="9">#REF!</definedName>
    <definedName name="실적4" localSheetId="5">#REF!</definedName>
    <definedName name="실적4" localSheetId="8">#REF!</definedName>
    <definedName name="실적4" localSheetId="3">#REF!</definedName>
    <definedName name="실적4" localSheetId="2">#REF!</definedName>
    <definedName name="실적4">#REF!</definedName>
    <definedName name="실적5" localSheetId="13">#REF!</definedName>
    <definedName name="실적5" localSheetId="10">#REF!</definedName>
    <definedName name="실적5" localSheetId="12">#REF!</definedName>
    <definedName name="실적5" localSheetId="15">#REF!</definedName>
    <definedName name="실적5" localSheetId="11">#REF!</definedName>
    <definedName name="실적5" localSheetId="14">#REF!</definedName>
    <definedName name="실적5" localSheetId="7">#REF!</definedName>
    <definedName name="실적5" localSheetId="4">#REF!</definedName>
    <definedName name="실적5" localSheetId="6">#REF!</definedName>
    <definedName name="실적5" localSheetId="9">#REF!</definedName>
    <definedName name="실적5" localSheetId="5">#REF!</definedName>
    <definedName name="실적5" localSheetId="8">#REF!</definedName>
    <definedName name="실적5" localSheetId="3">#REF!</definedName>
    <definedName name="실적5" localSheetId="2">#REF!</definedName>
    <definedName name="실적5">#REF!</definedName>
    <definedName name="실적6" localSheetId="13">#REF!</definedName>
    <definedName name="실적6" localSheetId="10">#REF!</definedName>
    <definedName name="실적6" localSheetId="12">#REF!</definedName>
    <definedName name="실적6" localSheetId="15">#REF!</definedName>
    <definedName name="실적6" localSheetId="11">#REF!</definedName>
    <definedName name="실적6" localSheetId="14">#REF!</definedName>
    <definedName name="실적6" localSheetId="7">#REF!</definedName>
    <definedName name="실적6" localSheetId="4">#REF!</definedName>
    <definedName name="실적6" localSheetId="6">#REF!</definedName>
    <definedName name="실적6" localSheetId="9">#REF!</definedName>
    <definedName name="실적6" localSheetId="5">#REF!</definedName>
    <definedName name="실적6" localSheetId="8">#REF!</definedName>
    <definedName name="실적6" localSheetId="3">#REF!</definedName>
    <definedName name="실적6" localSheetId="2">#REF!</definedName>
    <definedName name="실적6">#REF!</definedName>
    <definedName name="실적7" localSheetId="13">#REF!</definedName>
    <definedName name="실적7" localSheetId="10">#REF!</definedName>
    <definedName name="실적7" localSheetId="12">#REF!</definedName>
    <definedName name="실적7" localSheetId="15">#REF!</definedName>
    <definedName name="실적7" localSheetId="11">#REF!</definedName>
    <definedName name="실적7" localSheetId="14">#REF!</definedName>
    <definedName name="실적7" localSheetId="7">#REF!</definedName>
    <definedName name="실적7" localSheetId="4">#REF!</definedName>
    <definedName name="실적7" localSheetId="6">#REF!</definedName>
    <definedName name="실적7" localSheetId="9">#REF!</definedName>
    <definedName name="실적7" localSheetId="5">#REF!</definedName>
    <definedName name="실적7" localSheetId="8">#REF!</definedName>
    <definedName name="실적7" localSheetId="3">#REF!</definedName>
    <definedName name="실적7" localSheetId="2">#REF!</definedName>
    <definedName name="실적7">#REF!</definedName>
    <definedName name="실적8" localSheetId="13">#REF!</definedName>
    <definedName name="실적8" localSheetId="10">#REF!</definedName>
    <definedName name="실적8" localSheetId="12">#REF!</definedName>
    <definedName name="실적8" localSheetId="15">#REF!</definedName>
    <definedName name="실적8" localSheetId="11">#REF!</definedName>
    <definedName name="실적8" localSheetId="14">#REF!</definedName>
    <definedName name="실적8" localSheetId="7">#REF!</definedName>
    <definedName name="실적8" localSheetId="4">#REF!</definedName>
    <definedName name="실적8" localSheetId="6">#REF!</definedName>
    <definedName name="실적8" localSheetId="9">#REF!</definedName>
    <definedName name="실적8" localSheetId="5">#REF!</definedName>
    <definedName name="실적8" localSheetId="8">#REF!</definedName>
    <definedName name="실적8" localSheetId="3">#REF!</definedName>
    <definedName name="실적8" localSheetId="2">#REF!</definedName>
    <definedName name="실적8">#REF!</definedName>
    <definedName name="실적9" localSheetId="13">#REF!</definedName>
    <definedName name="실적9" localSheetId="10">#REF!</definedName>
    <definedName name="실적9" localSheetId="12">#REF!</definedName>
    <definedName name="실적9" localSheetId="15">#REF!</definedName>
    <definedName name="실적9" localSheetId="11">#REF!</definedName>
    <definedName name="실적9" localSheetId="14">#REF!</definedName>
    <definedName name="실적9" localSheetId="7">#REF!</definedName>
    <definedName name="실적9" localSheetId="4">#REF!</definedName>
    <definedName name="실적9" localSheetId="6">#REF!</definedName>
    <definedName name="실적9" localSheetId="9">#REF!</definedName>
    <definedName name="실적9" localSheetId="5">#REF!</definedName>
    <definedName name="실적9" localSheetId="8">#REF!</definedName>
    <definedName name="실적9" localSheetId="3">#REF!</definedName>
    <definedName name="실적9" localSheetId="2">#REF!</definedName>
    <definedName name="실적9">#REF!</definedName>
    <definedName name="실적집계" localSheetId="13" hidden="1">{#N/A,#N/A,FALSE,"단축1";#N/A,#N/A,FALSE,"단축2";#N/A,#N/A,FALSE,"단축3";#N/A,#N/A,FALSE,"장축";#N/A,#N/A,FALSE,"4WD"}</definedName>
    <definedName name="실적집계" localSheetId="10" hidden="1">{#N/A,#N/A,FALSE,"단축1";#N/A,#N/A,FALSE,"단축2";#N/A,#N/A,FALSE,"단축3";#N/A,#N/A,FALSE,"장축";#N/A,#N/A,FALSE,"4WD"}</definedName>
    <definedName name="실적집계" localSheetId="12" hidden="1">{#N/A,#N/A,FALSE,"단축1";#N/A,#N/A,FALSE,"단축2";#N/A,#N/A,FALSE,"단축3";#N/A,#N/A,FALSE,"장축";#N/A,#N/A,FALSE,"4WD"}</definedName>
    <definedName name="실적집계" localSheetId="15" hidden="1">{#N/A,#N/A,FALSE,"단축1";#N/A,#N/A,FALSE,"단축2";#N/A,#N/A,FALSE,"단축3";#N/A,#N/A,FALSE,"장축";#N/A,#N/A,FALSE,"4WD"}</definedName>
    <definedName name="실적집계" localSheetId="11" hidden="1">{#N/A,#N/A,FALSE,"단축1";#N/A,#N/A,FALSE,"단축2";#N/A,#N/A,FALSE,"단축3";#N/A,#N/A,FALSE,"장축";#N/A,#N/A,FALSE,"4WD"}</definedName>
    <definedName name="실적집계" localSheetId="14" hidden="1">{#N/A,#N/A,FALSE,"단축1";#N/A,#N/A,FALSE,"단축2";#N/A,#N/A,FALSE,"단축3";#N/A,#N/A,FALSE,"장축";#N/A,#N/A,FALSE,"4WD"}</definedName>
    <definedName name="실적집계" localSheetId="7" hidden="1">{#N/A,#N/A,FALSE,"단축1";#N/A,#N/A,FALSE,"단축2";#N/A,#N/A,FALSE,"단축3";#N/A,#N/A,FALSE,"장축";#N/A,#N/A,FALSE,"4WD"}</definedName>
    <definedName name="실적집계" localSheetId="4" hidden="1">{#N/A,#N/A,FALSE,"단축1";#N/A,#N/A,FALSE,"단축2";#N/A,#N/A,FALSE,"단축3";#N/A,#N/A,FALSE,"장축";#N/A,#N/A,FALSE,"4WD"}</definedName>
    <definedName name="실적집계" localSheetId="6" hidden="1">{#N/A,#N/A,FALSE,"단축1";#N/A,#N/A,FALSE,"단축2";#N/A,#N/A,FALSE,"단축3";#N/A,#N/A,FALSE,"장축";#N/A,#N/A,FALSE,"4WD"}</definedName>
    <definedName name="실적집계" localSheetId="9" hidden="1">{#N/A,#N/A,FALSE,"단축1";#N/A,#N/A,FALSE,"단축2";#N/A,#N/A,FALSE,"단축3";#N/A,#N/A,FALSE,"장축";#N/A,#N/A,FALSE,"4WD"}</definedName>
    <definedName name="실적집계" localSheetId="5" hidden="1">{#N/A,#N/A,FALSE,"단축1";#N/A,#N/A,FALSE,"단축2";#N/A,#N/A,FALSE,"단축3";#N/A,#N/A,FALSE,"장축";#N/A,#N/A,FALSE,"4WD"}</definedName>
    <definedName name="실적집계" localSheetId="8" hidden="1">{#N/A,#N/A,FALSE,"단축1";#N/A,#N/A,FALSE,"단축2";#N/A,#N/A,FALSE,"단축3";#N/A,#N/A,FALSE,"장축";#N/A,#N/A,FALSE,"4WD"}</definedName>
    <definedName name="실적집계" localSheetId="3" hidden="1">{#N/A,#N/A,FALSE,"단축1";#N/A,#N/A,FALSE,"단축2";#N/A,#N/A,FALSE,"단축3";#N/A,#N/A,FALSE,"장축";#N/A,#N/A,FALSE,"4WD"}</definedName>
    <definedName name="실적집계" localSheetId="2" hidden="1">{#N/A,#N/A,FALSE,"단축1";#N/A,#N/A,FALSE,"단축2";#N/A,#N/A,FALSE,"단축3";#N/A,#N/A,FALSE,"장축";#N/A,#N/A,FALSE,"4WD"}</definedName>
    <definedName name="실적집계" localSheetId="1" hidden="1">{#N/A,#N/A,FALSE,"단축1";#N/A,#N/A,FALSE,"단축2";#N/A,#N/A,FALSE,"단축3";#N/A,#N/A,FALSE,"장축";#N/A,#N/A,FALSE,"4WD"}</definedName>
    <definedName name="실적집계" hidden="1">{#N/A,#N/A,FALSE,"단축1";#N/A,#N/A,FALSE,"단축2";#N/A,#N/A,FALSE,"단축3";#N/A,#N/A,FALSE,"장축";#N/A,#N/A,FALSE,"4WD"}</definedName>
    <definedName name="십이월">#N/A</definedName>
    <definedName name="쓰리엘">#REF!</definedName>
    <definedName name="ㅇ"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ㄹ" localSheetId="13" hidden="1">{#N/A,#N/A,FALSE,"단축1";#N/A,#N/A,FALSE,"단축2";#N/A,#N/A,FALSE,"단축3";#N/A,#N/A,FALSE,"장축";#N/A,#N/A,FALSE,"4WD"}</definedName>
    <definedName name="ㅇㄴㄹ" localSheetId="10" hidden="1">{#N/A,#N/A,FALSE,"단축1";#N/A,#N/A,FALSE,"단축2";#N/A,#N/A,FALSE,"단축3";#N/A,#N/A,FALSE,"장축";#N/A,#N/A,FALSE,"4WD"}</definedName>
    <definedName name="ㅇㄴㄹ" localSheetId="12" hidden="1">{#N/A,#N/A,FALSE,"단축1";#N/A,#N/A,FALSE,"단축2";#N/A,#N/A,FALSE,"단축3";#N/A,#N/A,FALSE,"장축";#N/A,#N/A,FALSE,"4WD"}</definedName>
    <definedName name="ㅇㄴㄹ" localSheetId="15" hidden="1">{#N/A,#N/A,FALSE,"단축1";#N/A,#N/A,FALSE,"단축2";#N/A,#N/A,FALSE,"단축3";#N/A,#N/A,FALSE,"장축";#N/A,#N/A,FALSE,"4WD"}</definedName>
    <definedName name="ㅇㄴㄹ" localSheetId="11" hidden="1">{#N/A,#N/A,FALSE,"단축1";#N/A,#N/A,FALSE,"단축2";#N/A,#N/A,FALSE,"단축3";#N/A,#N/A,FALSE,"장축";#N/A,#N/A,FALSE,"4WD"}</definedName>
    <definedName name="ㅇㄴㄹ" localSheetId="14" hidden="1">{#N/A,#N/A,FALSE,"단축1";#N/A,#N/A,FALSE,"단축2";#N/A,#N/A,FALSE,"단축3";#N/A,#N/A,FALSE,"장축";#N/A,#N/A,FALSE,"4WD"}</definedName>
    <definedName name="ㅇㄴㄹ" localSheetId="7" hidden="1">{#N/A,#N/A,FALSE,"단축1";#N/A,#N/A,FALSE,"단축2";#N/A,#N/A,FALSE,"단축3";#N/A,#N/A,FALSE,"장축";#N/A,#N/A,FALSE,"4WD"}</definedName>
    <definedName name="ㅇㄴㄹ" localSheetId="4" hidden="1">{#N/A,#N/A,FALSE,"단축1";#N/A,#N/A,FALSE,"단축2";#N/A,#N/A,FALSE,"단축3";#N/A,#N/A,FALSE,"장축";#N/A,#N/A,FALSE,"4WD"}</definedName>
    <definedName name="ㅇㄴㄹ" localSheetId="6" hidden="1">{#N/A,#N/A,FALSE,"단축1";#N/A,#N/A,FALSE,"단축2";#N/A,#N/A,FALSE,"단축3";#N/A,#N/A,FALSE,"장축";#N/A,#N/A,FALSE,"4WD"}</definedName>
    <definedName name="ㅇㄴㄹ" localSheetId="9" hidden="1">{#N/A,#N/A,FALSE,"단축1";#N/A,#N/A,FALSE,"단축2";#N/A,#N/A,FALSE,"단축3";#N/A,#N/A,FALSE,"장축";#N/A,#N/A,FALSE,"4WD"}</definedName>
    <definedName name="ㅇㄴㄹ" localSheetId="5" hidden="1">{#N/A,#N/A,FALSE,"단축1";#N/A,#N/A,FALSE,"단축2";#N/A,#N/A,FALSE,"단축3";#N/A,#N/A,FALSE,"장축";#N/A,#N/A,FALSE,"4WD"}</definedName>
    <definedName name="ㅇㄴㄹ" localSheetId="8" hidden="1">{#N/A,#N/A,FALSE,"단축1";#N/A,#N/A,FALSE,"단축2";#N/A,#N/A,FALSE,"단축3";#N/A,#N/A,FALSE,"장축";#N/A,#N/A,FALSE,"4WD"}</definedName>
    <definedName name="ㅇㄴㄹ" localSheetId="3" hidden="1">{#N/A,#N/A,FALSE,"단축1";#N/A,#N/A,FALSE,"단축2";#N/A,#N/A,FALSE,"단축3";#N/A,#N/A,FALSE,"장축";#N/A,#N/A,FALSE,"4WD"}</definedName>
    <definedName name="ㅇㄴㄹ" localSheetId="2" hidden="1">{#N/A,#N/A,FALSE,"단축1";#N/A,#N/A,FALSE,"단축2";#N/A,#N/A,FALSE,"단축3";#N/A,#N/A,FALSE,"장축";#N/A,#N/A,FALSE,"4WD"}</definedName>
    <definedName name="ㅇㄴㄹ" localSheetId="1" hidden="1">{#N/A,#N/A,FALSE,"단축1";#N/A,#N/A,FALSE,"단축2";#N/A,#N/A,FALSE,"단축3";#N/A,#N/A,FALSE,"장축";#N/A,#N/A,FALSE,"4WD"}</definedName>
    <definedName name="ㅇㄴㄹ" hidden="1">{#N/A,#N/A,FALSE,"단축1";#N/A,#N/A,FALSE,"단축2";#N/A,#N/A,FALSE,"단축3";#N/A,#N/A,FALSE,"장축";#N/A,#N/A,FALSE,"4WD"}</definedName>
    <definedName name="ㅇㄴㅀㅁ" localSheetId="13">{"XLSHEET.XLA"}</definedName>
    <definedName name="ㅇㄴㅀㅁ" localSheetId="10">{"XLSHEET.XLA"}</definedName>
    <definedName name="ㅇㄴㅀㅁ" localSheetId="12">{"XLSHEET.XLA"}</definedName>
    <definedName name="ㅇㄴㅀㅁ" localSheetId="15">{"XLSHEET.XLA"}</definedName>
    <definedName name="ㅇㄴㅀㅁ" localSheetId="11">{"XLSHEET.XLA"}</definedName>
    <definedName name="ㅇㄴㅀㅁ" localSheetId="14">{"XLSHEET.XLA"}</definedName>
    <definedName name="ㅇㄴㅀㅁ" localSheetId="7">{"XLSHEET.XLA"}</definedName>
    <definedName name="ㅇㄴㅀㅁ" localSheetId="4">{"XLSHEET.XLA"}</definedName>
    <definedName name="ㅇㄴㅀㅁ" localSheetId="6">{"XLSHEET.XLA"}</definedName>
    <definedName name="ㅇㄴㅀㅁ" localSheetId="9">{"XLSHEET.XLA"}</definedName>
    <definedName name="ㅇㄴㅀㅁ" localSheetId="5">{"XLSHEET.XLA"}</definedName>
    <definedName name="ㅇㄴㅀㅁ" localSheetId="8">{"XLSHEET.XLA"}</definedName>
    <definedName name="ㅇㄴㅀㅁ" localSheetId="3">{"XLSHEET.XLA"}</definedName>
    <definedName name="ㅇㄴㅀㅁ" localSheetId="2">{"XLSHEET.XLA"}</definedName>
    <definedName name="ㅇㄴㅀㅁ" localSheetId="1">{"XLSHEET.XLA"}</definedName>
    <definedName name="ㅇㄴㅀㅁ">{"XLSHEET.XLA"}</definedName>
    <definedName name="ㅇㄴㅀㅇ" localSheetId="13" hidden="1">{#N/A,#N/A,FALSE,"단축1";#N/A,#N/A,FALSE,"단축2";#N/A,#N/A,FALSE,"단축3";#N/A,#N/A,FALSE,"장축";#N/A,#N/A,FALSE,"4WD"}</definedName>
    <definedName name="ㅇㄴㅀㅇ" localSheetId="10" hidden="1">{#N/A,#N/A,FALSE,"단축1";#N/A,#N/A,FALSE,"단축2";#N/A,#N/A,FALSE,"단축3";#N/A,#N/A,FALSE,"장축";#N/A,#N/A,FALSE,"4WD"}</definedName>
    <definedName name="ㅇㄴㅀㅇ" localSheetId="12" hidden="1">{#N/A,#N/A,FALSE,"단축1";#N/A,#N/A,FALSE,"단축2";#N/A,#N/A,FALSE,"단축3";#N/A,#N/A,FALSE,"장축";#N/A,#N/A,FALSE,"4WD"}</definedName>
    <definedName name="ㅇㄴㅀㅇ" localSheetId="15" hidden="1">{#N/A,#N/A,FALSE,"단축1";#N/A,#N/A,FALSE,"단축2";#N/A,#N/A,FALSE,"단축3";#N/A,#N/A,FALSE,"장축";#N/A,#N/A,FALSE,"4WD"}</definedName>
    <definedName name="ㅇㄴㅀㅇ" localSheetId="11" hidden="1">{#N/A,#N/A,FALSE,"단축1";#N/A,#N/A,FALSE,"단축2";#N/A,#N/A,FALSE,"단축3";#N/A,#N/A,FALSE,"장축";#N/A,#N/A,FALSE,"4WD"}</definedName>
    <definedName name="ㅇㄴㅀㅇ" localSheetId="14" hidden="1">{#N/A,#N/A,FALSE,"단축1";#N/A,#N/A,FALSE,"단축2";#N/A,#N/A,FALSE,"단축3";#N/A,#N/A,FALSE,"장축";#N/A,#N/A,FALSE,"4WD"}</definedName>
    <definedName name="ㅇㄴㅀㅇ" localSheetId="7" hidden="1">{#N/A,#N/A,FALSE,"단축1";#N/A,#N/A,FALSE,"단축2";#N/A,#N/A,FALSE,"단축3";#N/A,#N/A,FALSE,"장축";#N/A,#N/A,FALSE,"4WD"}</definedName>
    <definedName name="ㅇㄴㅀㅇ" localSheetId="4" hidden="1">{#N/A,#N/A,FALSE,"단축1";#N/A,#N/A,FALSE,"단축2";#N/A,#N/A,FALSE,"단축3";#N/A,#N/A,FALSE,"장축";#N/A,#N/A,FALSE,"4WD"}</definedName>
    <definedName name="ㅇㄴㅀㅇ" localSheetId="6" hidden="1">{#N/A,#N/A,FALSE,"단축1";#N/A,#N/A,FALSE,"단축2";#N/A,#N/A,FALSE,"단축3";#N/A,#N/A,FALSE,"장축";#N/A,#N/A,FALSE,"4WD"}</definedName>
    <definedName name="ㅇㄴㅀㅇ" localSheetId="9" hidden="1">{#N/A,#N/A,FALSE,"단축1";#N/A,#N/A,FALSE,"단축2";#N/A,#N/A,FALSE,"단축3";#N/A,#N/A,FALSE,"장축";#N/A,#N/A,FALSE,"4WD"}</definedName>
    <definedName name="ㅇㄴㅀㅇ" localSheetId="5" hidden="1">{#N/A,#N/A,FALSE,"단축1";#N/A,#N/A,FALSE,"단축2";#N/A,#N/A,FALSE,"단축3";#N/A,#N/A,FALSE,"장축";#N/A,#N/A,FALSE,"4WD"}</definedName>
    <definedName name="ㅇㄴㅀㅇ" localSheetId="8" hidden="1">{#N/A,#N/A,FALSE,"단축1";#N/A,#N/A,FALSE,"단축2";#N/A,#N/A,FALSE,"단축3";#N/A,#N/A,FALSE,"장축";#N/A,#N/A,FALSE,"4WD"}</definedName>
    <definedName name="ㅇㄴㅀㅇ" localSheetId="3" hidden="1">{#N/A,#N/A,FALSE,"단축1";#N/A,#N/A,FALSE,"단축2";#N/A,#N/A,FALSE,"단축3";#N/A,#N/A,FALSE,"장축";#N/A,#N/A,FALSE,"4WD"}</definedName>
    <definedName name="ㅇㄴㅀㅇ" localSheetId="2" hidden="1">{#N/A,#N/A,FALSE,"단축1";#N/A,#N/A,FALSE,"단축2";#N/A,#N/A,FALSE,"단축3";#N/A,#N/A,FALSE,"장축";#N/A,#N/A,FALSE,"4WD"}</definedName>
    <definedName name="ㅇㄴㅀㅇ" localSheetId="1" hidden="1">{#N/A,#N/A,FALSE,"단축1";#N/A,#N/A,FALSE,"단축2";#N/A,#N/A,FALSE,"단축3";#N/A,#N/A,FALSE,"장축";#N/A,#N/A,FALSE,"4WD"}</definedName>
    <definedName name="ㅇㄴㅀㅇ" hidden="1">{#N/A,#N/A,FALSE,"단축1";#N/A,#N/A,FALSE,"단축2";#N/A,#N/A,FALSE,"단축3";#N/A,#N/A,FALSE,"장축";#N/A,#N/A,FALSE,"4WD"}</definedName>
    <definedName name="ㅇㄷㄷ겨">#N/A</definedName>
    <definedName name="ㅇㄹ" hidden="1">#REF!</definedName>
    <definedName name="ㅇㄹㄴ" localSheetId="13" hidden="1">{#N/A,#N/A,FALSE,"단축1";#N/A,#N/A,FALSE,"단축2";#N/A,#N/A,FALSE,"단축3";#N/A,#N/A,FALSE,"장축";#N/A,#N/A,FALSE,"4WD"}</definedName>
    <definedName name="ㅇㄹㄴ" localSheetId="10" hidden="1">{#N/A,#N/A,FALSE,"단축1";#N/A,#N/A,FALSE,"단축2";#N/A,#N/A,FALSE,"단축3";#N/A,#N/A,FALSE,"장축";#N/A,#N/A,FALSE,"4WD"}</definedName>
    <definedName name="ㅇㄹㄴ" localSheetId="12" hidden="1">{#N/A,#N/A,FALSE,"단축1";#N/A,#N/A,FALSE,"단축2";#N/A,#N/A,FALSE,"단축3";#N/A,#N/A,FALSE,"장축";#N/A,#N/A,FALSE,"4WD"}</definedName>
    <definedName name="ㅇㄹㄴ" localSheetId="15" hidden="1">{#N/A,#N/A,FALSE,"단축1";#N/A,#N/A,FALSE,"단축2";#N/A,#N/A,FALSE,"단축3";#N/A,#N/A,FALSE,"장축";#N/A,#N/A,FALSE,"4WD"}</definedName>
    <definedName name="ㅇㄹㄴ" localSheetId="11" hidden="1">{#N/A,#N/A,FALSE,"단축1";#N/A,#N/A,FALSE,"단축2";#N/A,#N/A,FALSE,"단축3";#N/A,#N/A,FALSE,"장축";#N/A,#N/A,FALSE,"4WD"}</definedName>
    <definedName name="ㅇㄹㄴ" localSheetId="14" hidden="1">{#N/A,#N/A,FALSE,"단축1";#N/A,#N/A,FALSE,"단축2";#N/A,#N/A,FALSE,"단축3";#N/A,#N/A,FALSE,"장축";#N/A,#N/A,FALSE,"4WD"}</definedName>
    <definedName name="ㅇㄹㄴ" localSheetId="7" hidden="1">{#N/A,#N/A,FALSE,"단축1";#N/A,#N/A,FALSE,"단축2";#N/A,#N/A,FALSE,"단축3";#N/A,#N/A,FALSE,"장축";#N/A,#N/A,FALSE,"4WD"}</definedName>
    <definedName name="ㅇㄹㄴ" localSheetId="4" hidden="1">{#N/A,#N/A,FALSE,"단축1";#N/A,#N/A,FALSE,"단축2";#N/A,#N/A,FALSE,"단축3";#N/A,#N/A,FALSE,"장축";#N/A,#N/A,FALSE,"4WD"}</definedName>
    <definedName name="ㅇㄹㄴ" localSheetId="6" hidden="1">{#N/A,#N/A,FALSE,"단축1";#N/A,#N/A,FALSE,"단축2";#N/A,#N/A,FALSE,"단축3";#N/A,#N/A,FALSE,"장축";#N/A,#N/A,FALSE,"4WD"}</definedName>
    <definedName name="ㅇㄹㄴ" localSheetId="9" hidden="1">{#N/A,#N/A,FALSE,"단축1";#N/A,#N/A,FALSE,"단축2";#N/A,#N/A,FALSE,"단축3";#N/A,#N/A,FALSE,"장축";#N/A,#N/A,FALSE,"4WD"}</definedName>
    <definedName name="ㅇㄹㄴ" localSheetId="5" hidden="1">{#N/A,#N/A,FALSE,"단축1";#N/A,#N/A,FALSE,"단축2";#N/A,#N/A,FALSE,"단축3";#N/A,#N/A,FALSE,"장축";#N/A,#N/A,FALSE,"4WD"}</definedName>
    <definedName name="ㅇㄹㄴ" localSheetId="8" hidden="1">{#N/A,#N/A,FALSE,"단축1";#N/A,#N/A,FALSE,"단축2";#N/A,#N/A,FALSE,"단축3";#N/A,#N/A,FALSE,"장축";#N/A,#N/A,FALSE,"4WD"}</definedName>
    <definedName name="ㅇㄹㄴ" localSheetId="3" hidden="1">{#N/A,#N/A,FALSE,"단축1";#N/A,#N/A,FALSE,"단축2";#N/A,#N/A,FALSE,"단축3";#N/A,#N/A,FALSE,"장축";#N/A,#N/A,FALSE,"4WD"}</definedName>
    <definedName name="ㅇㄹㄴ" localSheetId="2" hidden="1">{#N/A,#N/A,FALSE,"단축1";#N/A,#N/A,FALSE,"단축2";#N/A,#N/A,FALSE,"단축3";#N/A,#N/A,FALSE,"장축";#N/A,#N/A,FALSE,"4WD"}</definedName>
    <definedName name="ㅇㄹㄴ" localSheetId="1" hidden="1">{#N/A,#N/A,FALSE,"단축1";#N/A,#N/A,FALSE,"단축2";#N/A,#N/A,FALSE,"단축3";#N/A,#N/A,FALSE,"장축";#N/A,#N/A,FALSE,"4WD"}</definedName>
    <definedName name="ㅇㄹㄴ" hidden="1">{#N/A,#N/A,FALSE,"단축1";#N/A,#N/A,FALSE,"단축2";#N/A,#N/A,FALSE,"단축3";#N/A,#N/A,FALSE,"장축";#N/A,#N/A,FALSE,"4WD"}</definedName>
    <definedName name="ㅇㄹㄴㅇㄹ" localSheetId="13">{"Book1","공동준비.xls"}</definedName>
    <definedName name="ㅇㄹㄴㅇㄹ" localSheetId="10">{"Book1","공동준비.xls"}</definedName>
    <definedName name="ㅇㄹㄴㅇㄹ" localSheetId="12">{"Book1","공동준비.xls"}</definedName>
    <definedName name="ㅇㄹㄴㅇㄹ" localSheetId="15">{"Book1","공동준비.xls"}</definedName>
    <definedName name="ㅇㄹㄴㅇㄹ" localSheetId="11">{"Book1","공동준비.xls"}</definedName>
    <definedName name="ㅇㄹㄴㅇㄹ" localSheetId="14">{"Book1","공동준비.xls"}</definedName>
    <definedName name="ㅇㄹㄴㅇㄹ" localSheetId="7">{"Book1","공동준비.xls"}</definedName>
    <definedName name="ㅇㄹㄴㅇㄹ" localSheetId="4">{"Book1","공동준비.xls"}</definedName>
    <definedName name="ㅇㄹㄴㅇㄹ" localSheetId="6">{"Book1","공동준비.xls"}</definedName>
    <definedName name="ㅇㄹㄴㅇㄹ" localSheetId="9">{"Book1","공동준비.xls"}</definedName>
    <definedName name="ㅇㄹㄴㅇㄹ" localSheetId="5">{"Book1","공동준비.xls"}</definedName>
    <definedName name="ㅇㄹㄴㅇㄹ" localSheetId="8">{"Book1","공동준비.xls"}</definedName>
    <definedName name="ㅇㄹㄴㅇㄹ" localSheetId="3">{"Book1","공동준비.xls"}</definedName>
    <definedName name="ㅇㄹㄴㅇㄹ" localSheetId="2">{"Book1","공동준비.xls"}</definedName>
    <definedName name="ㅇㄹㄴㅇㄹ" localSheetId="1">{"Book1","공동준비.xls"}</definedName>
    <definedName name="ㅇㄹㄴㅇㄹ">{"Book1","공동준비.xls"}</definedName>
    <definedName name="ㅇㄹㅇ">#N/A</definedName>
    <definedName name="ㅇㄹㅇㄹ">#N/A</definedName>
    <definedName name="ㅇㄹㅇㄹㅇㄹ">#N/A</definedName>
    <definedName name="ㅇ로ㅗㅇㄹ" localSheetId="13">BlankMacro1</definedName>
    <definedName name="ㅇ로ㅗㅇㄹ" localSheetId="10">BlankMacro1</definedName>
    <definedName name="ㅇ로ㅗㅇㄹ" localSheetId="12">BlankMacro1</definedName>
    <definedName name="ㅇ로ㅗㅇㄹ" localSheetId="15">BlankMacro1</definedName>
    <definedName name="ㅇ로ㅗㅇㄹ" localSheetId="11">BlankMacro1</definedName>
    <definedName name="ㅇ로ㅗㅇㄹ" localSheetId="14">BlankMacro1</definedName>
    <definedName name="ㅇ로ㅗㅇㄹ" localSheetId="7">BlankMacro1</definedName>
    <definedName name="ㅇ로ㅗㅇㄹ" localSheetId="4">BlankMacro1</definedName>
    <definedName name="ㅇ로ㅗㅇㄹ" localSheetId="6">BlankMacro1</definedName>
    <definedName name="ㅇ로ㅗㅇㄹ" localSheetId="9">BlankMacro1</definedName>
    <definedName name="ㅇ로ㅗㅇㄹ" localSheetId="5">BlankMacro1</definedName>
    <definedName name="ㅇ로ㅗㅇㄹ" localSheetId="8">BlankMacro1</definedName>
    <definedName name="ㅇ로ㅗㅇㄹ" localSheetId="0">BlankMacro1</definedName>
    <definedName name="ㅇ로ㅗㅇㄹ" localSheetId="3">BlankMacro1</definedName>
    <definedName name="ㅇ로ㅗㅇㄹ" localSheetId="2">BlankMacro1</definedName>
    <definedName name="ㅇ로ㅗㅇㄹ" localSheetId="1">BlankMacro1</definedName>
    <definedName name="ㅇ로ㅗㅇㄹ">BlankMacro1</definedName>
    <definedName name="ㅇ롱" localSheetId="13" hidden="1">{#N/A,#N/A,FALSE,"단축1";#N/A,#N/A,FALSE,"단축2";#N/A,#N/A,FALSE,"단축3";#N/A,#N/A,FALSE,"장축";#N/A,#N/A,FALSE,"4WD"}</definedName>
    <definedName name="ㅇ롱" localSheetId="10" hidden="1">{#N/A,#N/A,FALSE,"단축1";#N/A,#N/A,FALSE,"단축2";#N/A,#N/A,FALSE,"단축3";#N/A,#N/A,FALSE,"장축";#N/A,#N/A,FALSE,"4WD"}</definedName>
    <definedName name="ㅇ롱" localSheetId="12" hidden="1">{#N/A,#N/A,FALSE,"단축1";#N/A,#N/A,FALSE,"단축2";#N/A,#N/A,FALSE,"단축3";#N/A,#N/A,FALSE,"장축";#N/A,#N/A,FALSE,"4WD"}</definedName>
    <definedName name="ㅇ롱" localSheetId="15" hidden="1">{#N/A,#N/A,FALSE,"단축1";#N/A,#N/A,FALSE,"단축2";#N/A,#N/A,FALSE,"단축3";#N/A,#N/A,FALSE,"장축";#N/A,#N/A,FALSE,"4WD"}</definedName>
    <definedName name="ㅇ롱" localSheetId="11" hidden="1">{#N/A,#N/A,FALSE,"단축1";#N/A,#N/A,FALSE,"단축2";#N/A,#N/A,FALSE,"단축3";#N/A,#N/A,FALSE,"장축";#N/A,#N/A,FALSE,"4WD"}</definedName>
    <definedName name="ㅇ롱" localSheetId="14" hidden="1">{#N/A,#N/A,FALSE,"단축1";#N/A,#N/A,FALSE,"단축2";#N/A,#N/A,FALSE,"단축3";#N/A,#N/A,FALSE,"장축";#N/A,#N/A,FALSE,"4WD"}</definedName>
    <definedName name="ㅇ롱" localSheetId="7" hidden="1">{#N/A,#N/A,FALSE,"단축1";#N/A,#N/A,FALSE,"단축2";#N/A,#N/A,FALSE,"단축3";#N/A,#N/A,FALSE,"장축";#N/A,#N/A,FALSE,"4WD"}</definedName>
    <definedName name="ㅇ롱" localSheetId="4" hidden="1">{#N/A,#N/A,FALSE,"단축1";#N/A,#N/A,FALSE,"단축2";#N/A,#N/A,FALSE,"단축3";#N/A,#N/A,FALSE,"장축";#N/A,#N/A,FALSE,"4WD"}</definedName>
    <definedName name="ㅇ롱" localSheetId="6" hidden="1">{#N/A,#N/A,FALSE,"단축1";#N/A,#N/A,FALSE,"단축2";#N/A,#N/A,FALSE,"단축3";#N/A,#N/A,FALSE,"장축";#N/A,#N/A,FALSE,"4WD"}</definedName>
    <definedName name="ㅇ롱" localSheetId="9" hidden="1">{#N/A,#N/A,FALSE,"단축1";#N/A,#N/A,FALSE,"단축2";#N/A,#N/A,FALSE,"단축3";#N/A,#N/A,FALSE,"장축";#N/A,#N/A,FALSE,"4WD"}</definedName>
    <definedName name="ㅇ롱" localSheetId="5" hidden="1">{#N/A,#N/A,FALSE,"단축1";#N/A,#N/A,FALSE,"단축2";#N/A,#N/A,FALSE,"단축3";#N/A,#N/A,FALSE,"장축";#N/A,#N/A,FALSE,"4WD"}</definedName>
    <definedName name="ㅇ롱" localSheetId="8" hidden="1">{#N/A,#N/A,FALSE,"단축1";#N/A,#N/A,FALSE,"단축2";#N/A,#N/A,FALSE,"단축3";#N/A,#N/A,FALSE,"장축";#N/A,#N/A,FALSE,"4WD"}</definedName>
    <definedName name="ㅇ롱" localSheetId="3" hidden="1">{#N/A,#N/A,FALSE,"단축1";#N/A,#N/A,FALSE,"단축2";#N/A,#N/A,FALSE,"단축3";#N/A,#N/A,FALSE,"장축";#N/A,#N/A,FALSE,"4WD"}</definedName>
    <definedName name="ㅇ롱" localSheetId="2" hidden="1">{#N/A,#N/A,FALSE,"단축1";#N/A,#N/A,FALSE,"단축2";#N/A,#N/A,FALSE,"단축3";#N/A,#N/A,FALSE,"장축";#N/A,#N/A,FALSE,"4WD"}</definedName>
    <definedName name="ㅇ롱" localSheetId="1" hidden="1">{#N/A,#N/A,FALSE,"단축1";#N/A,#N/A,FALSE,"단축2";#N/A,#N/A,FALSE,"단축3";#N/A,#N/A,FALSE,"장축";#N/A,#N/A,FALSE,"4WD"}</definedName>
    <definedName name="ㅇ롱" hidden="1">{#N/A,#N/A,FALSE,"단축1";#N/A,#N/A,FALSE,"단축2";#N/A,#N/A,FALSE,"단축3";#N/A,#N/A,FALSE,"장축";#N/A,#N/A,FALSE,"4WD"}</definedName>
    <definedName name="ㅇ롱ㄹ">#N/A</definedName>
    <definedName name="ㅇ롱로">#N/A</definedName>
    <definedName name="ㅇ류" localSheetId="13" hidden="1">{#N/A,#N/A,FALSE,"단축1";#N/A,#N/A,FALSE,"단축2";#N/A,#N/A,FALSE,"단축3";#N/A,#N/A,FALSE,"장축";#N/A,#N/A,FALSE,"4WD"}</definedName>
    <definedName name="ㅇ류" localSheetId="10" hidden="1">{#N/A,#N/A,FALSE,"단축1";#N/A,#N/A,FALSE,"단축2";#N/A,#N/A,FALSE,"단축3";#N/A,#N/A,FALSE,"장축";#N/A,#N/A,FALSE,"4WD"}</definedName>
    <definedName name="ㅇ류" localSheetId="12" hidden="1">{#N/A,#N/A,FALSE,"단축1";#N/A,#N/A,FALSE,"단축2";#N/A,#N/A,FALSE,"단축3";#N/A,#N/A,FALSE,"장축";#N/A,#N/A,FALSE,"4WD"}</definedName>
    <definedName name="ㅇ류" localSheetId="15" hidden="1">{#N/A,#N/A,FALSE,"단축1";#N/A,#N/A,FALSE,"단축2";#N/A,#N/A,FALSE,"단축3";#N/A,#N/A,FALSE,"장축";#N/A,#N/A,FALSE,"4WD"}</definedName>
    <definedName name="ㅇ류" localSheetId="11" hidden="1">{#N/A,#N/A,FALSE,"단축1";#N/A,#N/A,FALSE,"단축2";#N/A,#N/A,FALSE,"단축3";#N/A,#N/A,FALSE,"장축";#N/A,#N/A,FALSE,"4WD"}</definedName>
    <definedName name="ㅇ류" localSheetId="14" hidden="1">{#N/A,#N/A,FALSE,"단축1";#N/A,#N/A,FALSE,"단축2";#N/A,#N/A,FALSE,"단축3";#N/A,#N/A,FALSE,"장축";#N/A,#N/A,FALSE,"4WD"}</definedName>
    <definedName name="ㅇ류" localSheetId="7" hidden="1">{#N/A,#N/A,FALSE,"단축1";#N/A,#N/A,FALSE,"단축2";#N/A,#N/A,FALSE,"단축3";#N/A,#N/A,FALSE,"장축";#N/A,#N/A,FALSE,"4WD"}</definedName>
    <definedName name="ㅇ류" localSheetId="4" hidden="1">{#N/A,#N/A,FALSE,"단축1";#N/A,#N/A,FALSE,"단축2";#N/A,#N/A,FALSE,"단축3";#N/A,#N/A,FALSE,"장축";#N/A,#N/A,FALSE,"4WD"}</definedName>
    <definedName name="ㅇ류" localSheetId="6" hidden="1">{#N/A,#N/A,FALSE,"단축1";#N/A,#N/A,FALSE,"단축2";#N/A,#N/A,FALSE,"단축3";#N/A,#N/A,FALSE,"장축";#N/A,#N/A,FALSE,"4WD"}</definedName>
    <definedName name="ㅇ류" localSheetId="9" hidden="1">{#N/A,#N/A,FALSE,"단축1";#N/A,#N/A,FALSE,"단축2";#N/A,#N/A,FALSE,"단축3";#N/A,#N/A,FALSE,"장축";#N/A,#N/A,FALSE,"4WD"}</definedName>
    <definedName name="ㅇ류" localSheetId="5" hidden="1">{#N/A,#N/A,FALSE,"단축1";#N/A,#N/A,FALSE,"단축2";#N/A,#N/A,FALSE,"단축3";#N/A,#N/A,FALSE,"장축";#N/A,#N/A,FALSE,"4WD"}</definedName>
    <definedName name="ㅇ류" localSheetId="8" hidden="1">{#N/A,#N/A,FALSE,"단축1";#N/A,#N/A,FALSE,"단축2";#N/A,#N/A,FALSE,"단축3";#N/A,#N/A,FALSE,"장축";#N/A,#N/A,FALSE,"4WD"}</definedName>
    <definedName name="ㅇ류" localSheetId="3" hidden="1">{#N/A,#N/A,FALSE,"단축1";#N/A,#N/A,FALSE,"단축2";#N/A,#N/A,FALSE,"단축3";#N/A,#N/A,FALSE,"장축";#N/A,#N/A,FALSE,"4WD"}</definedName>
    <definedName name="ㅇ류" localSheetId="2" hidden="1">{#N/A,#N/A,FALSE,"단축1";#N/A,#N/A,FALSE,"단축2";#N/A,#N/A,FALSE,"단축3";#N/A,#N/A,FALSE,"장축";#N/A,#N/A,FALSE,"4WD"}</definedName>
    <definedName name="ㅇ류" localSheetId="1" hidden="1">{#N/A,#N/A,FALSE,"단축1";#N/A,#N/A,FALSE,"단축2";#N/A,#N/A,FALSE,"단축3";#N/A,#N/A,FALSE,"장축";#N/A,#N/A,FALSE,"4WD"}</definedName>
    <definedName name="ㅇ류" hidden="1">{#N/A,#N/A,FALSE,"단축1";#N/A,#N/A,FALSE,"단축2";#N/A,#N/A,FALSE,"단축3";#N/A,#N/A,FALSE,"장축";#N/A,#N/A,FALSE,"4WD"}</definedName>
    <definedName name="ㅇ륭" localSheetId="13" hidden="1">{#N/A,#N/A,FALSE,"단축1";#N/A,#N/A,FALSE,"단축2";#N/A,#N/A,FALSE,"단축3";#N/A,#N/A,FALSE,"장축";#N/A,#N/A,FALSE,"4WD"}</definedName>
    <definedName name="ㅇ륭" localSheetId="10" hidden="1">{#N/A,#N/A,FALSE,"단축1";#N/A,#N/A,FALSE,"단축2";#N/A,#N/A,FALSE,"단축3";#N/A,#N/A,FALSE,"장축";#N/A,#N/A,FALSE,"4WD"}</definedName>
    <definedName name="ㅇ륭" localSheetId="12" hidden="1">{#N/A,#N/A,FALSE,"단축1";#N/A,#N/A,FALSE,"단축2";#N/A,#N/A,FALSE,"단축3";#N/A,#N/A,FALSE,"장축";#N/A,#N/A,FALSE,"4WD"}</definedName>
    <definedName name="ㅇ륭" localSheetId="15" hidden="1">{#N/A,#N/A,FALSE,"단축1";#N/A,#N/A,FALSE,"단축2";#N/A,#N/A,FALSE,"단축3";#N/A,#N/A,FALSE,"장축";#N/A,#N/A,FALSE,"4WD"}</definedName>
    <definedName name="ㅇ륭" localSheetId="11" hidden="1">{#N/A,#N/A,FALSE,"단축1";#N/A,#N/A,FALSE,"단축2";#N/A,#N/A,FALSE,"단축3";#N/A,#N/A,FALSE,"장축";#N/A,#N/A,FALSE,"4WD"}</definedName>
    <definedName name="ㅇ륭" localSheetId="14" hidden="1">{#N/A,#N/A,FALSE,"단축1";#N/A,#N/A,FALSE,"단축2";#N/A,#N/A,FALSE,"단축3";#N/A,#N/A,FALSE,"장축";#N/A,#N/A,FALSE,"4WD"}</definedName>
    <definedName name="ㅇ륭" localSheetId="7" hidden="1">{#N/A,#N/A,FALSE,"단축1";#N/A,#N/A,FALSE,"단축2";#N/A,#N/A,FALSE,"단축3";#N/A,#N/A,FALSE,"장축";#N/A,#N/A,FALSE,"4WD"}</definedName>
    <definedName name="ㅇ륭" localSheetId="4" hidden="1">{#N/A,#N/A,FALSE,"단축1";#N/A,#N/A,FALSE,"단축2";#N/A,#N/A,FALSE,"단축3";#N/A,#N/A,FALSE,"장축";#N/A,#N/A,FALSE,"4WD"}</definedName>
    <definedName name="ㅇ륭" localSheetId="6" hidden="1">{#N/A,#N/A,FALSE,"단축1";#N/A,#N/A,FALSE,"단축2";#N/A,#N/A,FALSE,"단축3";#N/A,#N/A,FALSE,"장축";#N/A,#N/A,FALSE,"4WD"}</definedName>
    <definedName name="ㅇ륭" localSheetId="9" hidden="1">{#N/A,#N/A,FALSE,"단축1";#N/A,#N/A,FALSE,"단축2";#N/A,#N/A,FALSE,"단축3";#N/A,#N/A,FALSE,"장축";#N/A,#N/A,FALSE,"4WD"}</definedName>
    <definedName name="ㅇ륭" localSheetId="5" hidden="1">{#N/A,#N/A,FALSE,"단축1";#N/A,#N/A,FALSE,"단축2";#N/A,#N/A,FALSE,"단축3";#N/A,#N/A,FALSE,"장축";#N/A,#N/A,FALSE,"4WD"}</definedName>
    <definedName name="ㅇ륭" localSheetId="8" hidden="1">{#N/A,#N/A,FALSE,"단축1";#N/A,#N/A,FALSE,"단축2";#N/A,#N/A,FALSE,"단축3";#N/A,#N/A,FALSE,"장축";#N/A,#N/A,FALSE,"4WD"}</definedName>
    <definedName name="ㅇ륭" localSheetId="3" hidden="1">{#N/A,#N/A,FALSE,"단축1";#N/A,#N/A,FALSE,"단축2";#N/A,#N/A,FALSE,"단축3";#N/A,#N/A,FALSE,"장축";#N/A,#N/A,FALSE,"4WD"}</definedName>
    <definedName name="ㅇ륭" localSheetId="2" hidden="1">{#N/A,#N/A,FALSE,"단축1";#N/A,#N/A,FALSE,"단축2";#N/A,#N/A,FALSE,"단축3";#N/A,#N/A,FALSE,"장축";#N/A,#N/A,FALSE,"4WD"}</definedName>
    <definedName name="ㅇ륭" localSheetId="1" hidden="1">{#N/A,#N/A,FALSE,"단축1";#N/A,#N/A,FALSE,"단축2";#N/A,#N/A,FALSE,"단축3";#N/A,#N/A,FALSE,"장축";#N/A,#N/A,FALSE,"4WD"}</definedName>
    <definedName name="ㅇ륭" hidden="1">{#N/A,#N/A,FALSE,"단축1";#N/A,#N/A,FALSE,"단축2";#N/A,#N/A,FALSE,"단축3";#N/A,#N/A,FALSE,"장축";#N/A,#N/A,FALSE,"4WD"}</definedName>
    <definedName name="ㅇㄻㄴㅇ롸ㅣ" localSheetId="13" hidden="1">{#N/A,#N/A,FALSE,"단축1";#N/A,#N/A,FALSE,"단축2";#N/A,#N/A,FALSE,"단축3";#N/A,#N/A,FALSE,"장축";#N/A,#N/A,FALSE,"4WD"}</definedName>
    <definedName name="ㅇㄻㄴㅇ롸ㅣ" localSheetId="10" hidden="1">{#N/A,#N/A,FALSE,"단축1";#N/A,#N/A,FALSE,"단축2";#N/A,#N/A,FALSE,"단축3";#N/A,#N/A,FALSE,"장축";#N/A,#N/A,FALSE,"4WD"}</definedName>
    <definedName name="ㅇㄻㄴㅇ롸ㅣ" localSheetId="12" hidden="1">{#N/A,#N/A,FALSE,"단축1";#N/A,#N/A,FALSE,"단축2";#N/A,#N/A,FALSE,"단축3";#N/A,#N/A,FALSE,"장축";#N/A,#N/A,FALSE,"4WD"}</definedName>
    <definedName name="ㅇㄻㄴㅇ롸ㅣ" localSheetId="15" hidden="1">{#N/A,#N/A,FALSE,"단축1";#N/A,#N/A,FALSE,"단축2";#N/A,#N/A,FALSE,"단축3";#N/A,#N/A,FALSE,"장축";#N/A,#N/A,FALSE,"4WD"}</definedName>
    <definedName name="ㅇㄻㄴㅇ롸ㅣ" localSheetId="11" hidden="1">{#N/A,#N/A,FALSE,"단축1";#N/A,#N/A,FALSE,"단축2";#N/A,#N/A,FALSE,"단축3";#N/A,#N/A,FALSE,"장축";#N/A,#N/A,FALSE,"4WD"}</definedName>
    <definedName name="ㅇㄻㄴㅇ롸ㅣ" localSheetId="14" hidden="1">{#N/A,#N/A,FALSE,"단축1";#N/A,#N/A,FALSE,"단축2";#N/A,#N/A,FALSE,"단축3";#N/A,#N/A,FALSE,"장축";#N/A,#N/A,FALSE,"4WD"}</definedName>
    <definedName name="ㅇㄻㄴㅇ롸ㅣ" localSheetId="7" hidden="1">{#N/A,#N/A,FALSE,"단축1";#N/A,#N/A,FALSE,"단축2";#N/A,#N/A,FALSE,"단축3";#N/A,#N/A,FALSE,"장축";#N/A,#N/A,FALSE,"4WD"}</definedName>
    <definedName name="ㅇㄻㄴㅇ롸ㅣ" localSheetId="4" hidden="1">{#N/A,#N/A,FALSE,"단축1";#N/A,#N/A,FALSE,"단축2";#N/A,#N/A,FALSE,"단축3";#N/A,#N/A,FALSE,"장축";#N/A,#N/A,FALSE,"4WD"}</definedName>
    <definedName name="ㅇㄻㄴㅇ롸ㅣ" localSheetId="6" hidden="1">{#N/A,#N/A,FALSE,"단축1";#N/A,#N/A,FALSE,"단축2";#N/A,#N/A,FALSE,"단축3";#N/A,#N/A,FALSE,"장축";#N/A,#N/A,FALSE,"4WD"}</definedName>
    <definedName name="ㅇㄻㄴㅇ롸ㅣ" localSheetId="9" hidden="1">{#N/A,#N/A,FALSE,"단축1";#N/A,#N/A,FALSE,"단축2";#N/A,#N/A,FALSE,"단축3";#N/A,#N/A,FALSE,"장축";#N/A,#N/A,FALSE,"4WD"}</definedName>
    <definedName name="ㅇㄻㄴㅇ롸ㅣ" localSheetId="5" hidden="1">{#N/A,#N/A,FALSE,"단축1";#N/A,#N/A,FALSE,"단축2";#N/A,#N/A,FALSE,"단축3";#N/A,#N/A,FALSE,"장축";#N/A,#N/A,FALSE,"4WD"}</definedName>
    <definedName name="ㅇㄻㄴㅇ롸ㅣ" localSheetId="8" hidden="1">{#N/A,#N/A,FALSE,"단축1";#N/A,#N/A,FALSE,"단축2";#N/A,#N/A,FALSE,"단축3";#N/A,#N/A,FALSE,"장축";#N/A,#N/A,FALSE,"4WD"}</definedName>
    <definedName name="ㅇㄻㄴㅇ롸ㅣ" localSheetId="3" hidden="1">{#N/A,#N/A,FALSE,"단축1";#N/A,#N/A,FALSE,"단축2";#N/A,#N/A,FALSE,"단축3";#N/A,#N/A,FALSE,"장축";#N/A,#N/A,FALSE,"4WD"}</definedName>
    <definedName name="ㅇㄻㄴㅇ롸ㅣ" localSheetId="2" hidden="1">{#N/A,#N/A,FALSE,"단축1";#N/A,#N/A,FALSE,"단축2";#N/A,#N/A,FALSE,"단축3";#N/A,#N/A,FALSE,"장축";#N/A,#N/A,FALSE,"4WD"}</definedName>
    <definedName name="ㅇㄻㄴㅇ롸ㅣ" localSheetId="1" hidden="1">{#N/A,#N/A,FALSE,"단축1";#N/A,#N/A,FALSE,"단축2";#N/A,#N/A,FALSE,"단축3";#N/A,#N/A,FALSE,"장축";#N/A,#N/A,FALSE,"4WD"}</definedName>
    <definedName name="ㅇㄻㄴㅇ롸ㅣ" hidden="1">{#N/A,#N/A,FALSE,"단축1";#N/A,#N/A,FALSE,"단축2";#N/A,#N/A,FALSE,"단축3";#N/A,#N/A,FALSE,"장축";#N/A,#N/A,FALSE,"4WD"}</definedName>
    <definedName name="ㅇㄻㄴㅇㄻㄴ">#REF!</definedName>
    <definedName name="ㅇㅀ" localSheetId="13">{"994시행","SUM(994시행)","YNNNN",FALSE;"9일분기시행","SUM(9일분기시행)","YNNNN",FALSE;"이분기","SUM(이분기)","YNNNN",FALSE}</definedName>
    <definedName name="ㅇㅀ" localSheetId="10">{"994시행","SUM(994시행)","YNNNN",FALSE;"9일분기시행","SUM(9일분기시행)","YNNNN",FALSE;"이분기","SUM(이분기)","YNNNN",FALSE}</definedName>
    <definedName name="ㅇㅀ" localSheetId="12">{"994시행","SUM(994시행)","YNNNN",FALSE;"9일분기시행","SUM(9일분기시행)","YNNNN",FALSE;"이분기","SUM(이분기)","YNNNN",FALSE}</definedName>
    <definedName name="ㅇㅀ" localSheetId="15">{"994시행","SUM(994시행)","YNNNN",FALSE;"9일분기시행","SUM(9일분기시행)","YNNNN",FALSE;"이분기","SUM(이분기)","YNNNN",FALSE}</definedName>
    <definedName name="ㅇㅀ" localSheetId="11">{"994시행","SUM(994시행)","YNNNN",FALSE;"9일분기시행","SUM(9일분기시행)","YNNNN",FALSE;"이분기","SUM(이분기)","YNNNN",FALSE}</definedName>
    <definedName name="ㅇㅀ" localSheetId="14">{"994시행","SUM(994시행)","YNNNN",FALSE;"9일분기시행","SUM(9일분기시행)","YNNNN",FALSE;"이분기","SUM(이분기)","YNNNN",FALSE}</definedName>
    <definedName name="ㅇㅀ" localSheetId="7">{"994시행","SUM(994시행)","YNNNN",FALSE;"9일분기시행","SUM(9일분기시행)","YNNNN",FALSE;"이분기","SUM(이분기)","YNNNN",FALSE}</definedName>
    <definedName name="ㅇㅀ" localSheetId="4">{"994시행","SUM(994시행)","YNNNN",FALSE;"9일분기시행","SUM(9일분기시행)","YNNNN",FALSE;"이분기","SUM(이분기)","YNNNN",FALSE}</definedName>
    <definedName name="ㅇㅀ" localSheetId="6">{"994시행","SUM(994시행)","YNNNN",FALSE;"9일분기시행","SUM(9일분기시행)","YNNNN",FALSE;"이분기","SUM(이분기)","YNNNN",FALSE}</definedName>
    <definedName name="ㅇㅀ" localSheetId="9">{"994시행","SUM(994시행)","YNNNN",FALSE;"9일분기시행","SUM(9일분기시행)","YNNNN",FALSE;"이분기","SUM(이분기)","YNNNN",FALSE}</definedName>
    <definedName name="ㅇㅀ" localSheetId="5">{"994시행","SUM(994시행)","YNNNN",FALSE;"9일분기시행","SUM(9일분기시행)","YNNNN",FALSE;"이분기","SUM(이분기)","YNNNN",FALSE}</definedName>
    <definedName name="ㅇㅀ" localSheetId="8">{"994시행","SUM(994시행)","YNNNN",FALSE;"9일분기시행","SUM(9일분기시행)","YNNNN",FALSE;"이분기","SUM(이분기)","YNNNN",FALSE}</definedName>
    <definedName name="ㅇㅀ" localSheetId="3">{"994시행","SUM(994시행)","YNNNN",FALSE;"9일분기시행","SUM(9일분기시행)","YNNNN",FALSE;"이분기","SUM(이분기)","YNNNN",FALSE}</definedName>
    <definedName name="ㅇㅀ" localSheetId="2">{"994시행","SUM(994시행)","YNNNN",FALSE;"9일분기시행","SUM(9일분기시행)","YNNNN",FALSE;"이분기","SUM(이분기)","YNNNN",FALSE}</definedName>
    <definedName name="ㅇㅀ" localSheetId="1">{"994시행","SUM(994시행)","YNNNN",FALSE;"9일분기시행","SUM(9일분기시행)","YNNNN",FALSE;"이분기","SUM(이분기)","YNNNN",FALSE}</definedName>
    <definedName name="ㅇㅀ">{"994시행","SUM(994시행)","YNNNN",FALSE;"9일분기시행","SUM(9일분기시행)","YNNNN",FALSE;"이분기","SUM(이분기)","YNNNN",FALSE}</definedName>
    <definedName name="ㅇㅀ호" localSheetId="13" hidden="1">{#N/A,#N/A,FALSE,"단축1";#N/A,#N/A,FALSE,"단축2";#N/A,#N/A,FALSE,"단축3";#N/A,#N/A,FALSE,"장축";#N/A,#N/A,FALSE,"4WD"}</definedName>
    <definedName name="ㅇㅀ호" localSheetId="10" hidden="1">{#N/A,#N/A,FALSE,"단축1";#N/A,#N/A,FALSE,"단축2";#N/A,#N/A,FALSE,"단축3";#N/A,#N/A,FALSE,"장축";#N/A,#N/A,FALSE,"4WD"}</definedName>
    <definedName name="ㅇㅀ호" localSheetId="12" hidden="1">{#N/A,#N/A,FALSE,"단축1";#N/A,#N/A,FALSE,"단축2";#N/A,#N/A,FALSE,"단축3";#N/A,#N/A,FALSE,"장축";#N/A,#N/A,FALSE,"4WD"}</definedName>
    <definedName name="ㅇㅀ호" localSheetId="15" hidden="1">{#N/A,#N/A,FALSE,"단축1";#N/A,#N/A,FALSE,"단축2";#N/A,#N/A,FALSE,"단축3";#N/A,#N/A,FALSE,"장축";#N/A,#N/A,FALSE,"4WD"}</definedName>
    <definedName name="ㅇㅀ호" localSheetId="11" hidden="1">{#N/A,#N/A,FALSE,"단축1";#N/A,#N/A,FALSE,"단축2";#N/A,#N/A,FALSE,"단축3";#N/A,#N/A,FALSE,"장축";#N/A,#N/A,FALSE,"4WD"}</definedName>
    <definedName name="ㅇㅀ호" localSheetId="14" hidden="1">{#N/A,#N/A,FALSE,"단축1";#N/A,#N/A,FALSE,"단축2";#N/A,#N/A,FALSE,"단축3";#N/A,#N/A,FALSE,"장축";#N/A,#N/A,FALSE,"4WD"}</definedName>
    <definedName name="ㅇㅀ호" localSheetId="7" hidden="1">{#N/A,#N/A,FALSE,"단축1";#N/A,#N/A,FALSE,"단축2";#N/A,#N/A,FALSE,"단축3";#N/A,#N/A,FALSE,"장축";#N/A,#N/A,FALSE,"4WD"}</definedName>
    <definedName name="ㅇㅀ호" localSheetId="4" hidden="1">{#N/A,#N/A,FALSE,"단축1";#N/A,#N/A,FALSE,"단축2";#N/A,#N/A,FALSE,"단축3";#N/A,#N/A,FALSE,"장축";#N/A,#N/A,FALSE,"4WD"}</definedName>
    <definedName name="ㅇㅀ호" localSheetId="6" hidden="1">{#N/A,#N/A,FALSE,"단축1";#N/A,#N/A,FALSE,"단축2";#N/A,#N/A,FALSE,"단축3";#N/A,#N/A,FALSE,"장축";#N/A,#N/A,FALSE,"4WD"}</definedName>
    <definedName name="ㅇㅀ호" localSheetId="9" hidden="1">{#N/A,#N/A,FALSE,"단축1";#N/A,#N/A,FALSE,"단축2";#N/A,#N/A,FALSE,"단축3";#N/A,#N/A,FALSE,"장축";#N/A,#N/A,FALSE,"4WD"}</definedName>
    <definedName name="ㅇㅀ호" localSheetId="5" hidden="1">{#N/A,#N/A,FALSE,"단축1";#N/A,#N/A,FALSE,"단축2";#N/A,#N/A,FALSE,"단축3";#N/A,#N/A,FALSE,"장축";#N/A,#N/A,FALSE,"4WD"}</definedName>
    <definedName name="ㅇㅀ호" localSheetId="8" hidden="1">{#N/A,#N/A,FALSE,"단축1";#N/A,#N/A,FALSE,"단축2";#N/A,#N/A,FALSE,"단축3";#N/A,#N/A,FALSE,"장축";#N/A,#N/A,FALSE,"4WD"}</definedName>
    <definedName name="ㅇㅀ호" localSheetId="3" hidden="1">{#N/A,#N/A,FALSE,"단축1";#N/A,#N/A,FALSE,"단축2";#N/A,#N/A,FALSE,"단축3";#N/A,#N/A,FALSE,"장축";#N/A,#N/A,FALSE,"4WD"}</definedName>
    <definedName name="ㅇㅀ호" localSheetId="2" hidden="1">{#N/A,#N/A,FALSE,"단축1";#N/A,#N/A,FALSE,"단축2";#N/A,#N/A,FALSE,"단축3";#N/A,#N/A,FALSE,"장축";#N/A,#N/A,FALSE,"4WD"}</definedName>
    <definedName name="ㅇㅀ호" localSheetId="1" hidden="1">{#N/A,#N/A,FALSE,"단축1";#N/A,#N/A,FALSE,"단축2";#N/A,#N/A,FALSE,"단축3";#N/A,#N/A,FALSE,"장축";#N/A,#N/A,FALSE,"4WD"}</definedName>
    <definedName name="ㅇㅀ호" hidden="1">{#N/A,#N/A,FALSE,"단축1";#N/A,#N/A,FALSE,"단축2";#N/A,#N/A,FALSE,"단축3";#N/A,#N/A,FALSE,"장축";#N/A,#N/A,FALSE,"4WD"}</definedName>
    <definedName name="ㅇㅇ" localSheetId="13">{"구분",0,"Auto","Auto","";"발의부서",0,"Auto","Auto",""}</definedName>
    <definedName name="ㅇㅇ" localSheetId="10">{"구분",0,"Auto","Auto","";"발의부서",0,"Auto","Auto",""}</definedName>
    <definedName name="ㅇㅇ" localSheetId="12">{"구분",0,"Auto","Auto","";"발의부서",0,"Auto","Auto",""}</definedName>
    <definedName name="ㅇㅇ" localSheetId="15">{"구분",0,"Auto","Auto","";"발의부서",0,"Auto","Auto",""}</definedName>
    <definedName name="ㅇㅇ" localSheetId="11">{"구분",0,"Auto","Auto","";"발의부서",0,"Auto","Auto",""}</definedName>
    <definedName name="ㅇㅇ" localSheetId="14">{"구분",0,"Auto","Auto","";"발의부서",0,"Auto","Auto",""}</definedName>
    <definedName name="ㅇㅇ" localSheetId="7">{"구분",0,"Auto","Auto","";"발의부서",0,"Auto","Auto",""}</definedName>
    <definedName name="ㅇㅇ" localSheetId="4">{"구분",0,"Auto","Auto","";"발의부서",0,"Auto","Auto",""}</definedName>
    <definedName name="ㅇㅇ" localSheetId="6">{"구분",0,"Auto","Auto","";"발의부서",0,"Auto","Auto",""}</definedName>
    <definedName name="ㅇㅇ" localSheetId="9">{"구분",0,"Auto","Auto","";"발의부서",0,"Auto","Auto",""}</definedName>
    <definedName name="ㅇㅇ" localSheetId="5">{"구분",0,"Auto","Auto","";"발의부서",0,"Auto","Auto",""}</definedName>
    <definedName name="ㅇㅇ" localSheetId="8">{"구분",0,"Auto","Auto","";"발의부서",0,"Auto","Auto",""}</definedName>
    <definedName name="ㅇㅇ" localSheetId="3">{"구분",0,"Auto","Auto","";"발의부서",0,"Auto","Auto",""}</definedName>
    <definedName name="ㅇㅇ" localSheetId="2">{"구분",0,"Auto","Auto","";"발의부서",0,"Auto","Auto",""}</definedName>
    <definedName name="ㅇㅇ" localSheetId="1">{"구분",0,"Auto","Auto","";"발의부서",0,"Auto","Auto",""}</definedName>
    <definedName name="ㅇㅇ">{"구분",0,"Auto","Auto","";"발의부서",0,"Auto","Auto",""}</definedName>
    <definedName name="ㅇㅇㄹ" localSheetId="13" hidden="1">{#N/A,#N/A,FALSE,"ROW DATA"}</definedName>
    <definedName name="ㅇㅇㄹ" localSheetId="10" hidden="1">{#N/A,#N/A,FALSE,"ROW DATA"}</definedName>
    <definedName name="ㅇㅇㄹ" localSheetId="12" hidden="1">{#N/A,#N/A,FALSE,"ROW DATA"}</definedName>
    <definedName name="ㅇㅇㄹ" localSheetId="15" hidden="1">{#N/A,#N/A,FALSE,"ROW DATA"}</definedName>
    <definedName name="ㅇㅇㄹ" localSheetId="11" hidden="1">{#N/A,#N/A,FALSE,"ROW DATA"}</definedName>
    <definedName name="ㅇㅇㄹ" localSheetId="14" hidden="1">{#N/A,#N/A,FALSE,"ROW DATA"}</definedName>
    <definedName name="ㅇㅇㄹ" localSheetId="7" hidden="1">{#N/A,#N/A,FALSE,"ROW DATA"}</definedName>
    <definedName name="ㅇㅇㄹ" localSheetId="4" hidden="1">{#N/A,#N/A,FALSE,"ROW DATA"}</definedName>
    <definedName name="ㅇㅇㄹ" localSheetId="6" hidden="1">{#N/A,#N/A,FALSE,"ROW DATA"}</definedName>
    <definedName name="ㅇㅇㄹ" localSheetId="9" hidden="1">{#N/A,#N/A,FALSE,"ROW DATA"}</definedName>
    <definedName name="ㅇㅇㄹ" localSheetId="5" hidden="1">{#N/A,#N/A,FALSE,"ROW DATA"}</definedName>
    <definedName name="ㅇㅇㄹ" localSheetId="8" hidden="1">{#N/A,#N/A,FALSE,"ROW DATA"}</definedName>
    <definedName name="ㅇㅇㄹ" localSheetId="0" hidden="1">{#N/A,#N/A,FALSE,"ROW DATA"}</definedName>
    <definedName name="ㅇㅇㄹ" localSheetId="3" hidden="1">{#N/A,#N/A,FALSE,"ROW DATA"}</definedName>
    <definedName name="ㅇㅇㄹ" localSheetId="2" hidden="1">{#N/A,#N/A,FALSE,"ROW DATA"}</definedName>
    <definedName name="ㅇㅇㄹ" localSheetId="1" hidden="1">{#N/A,#N/A,FALSE,"ROW DATA"}</definedName>
    <definedName name="ㅇㅇㄹ" hidden="1">{#N/A,#N/A,FALSE,"ROW DATA"}</definedName>
    <definedName name="ㅇㅇㄹㄹ" localSheetId="13" hidden="1">{#N/A,#N/A,FALSE,"표지";#N/A,#N/A,FALSE,"전제";#N/A,#N/A,FALSE,"손익-자 (2)";#N/A,#N/A,FALSE,"손익-자";#N/A,#N/A,FALSE,"손익-마 (2)";#N/A,#N/A,FALSE,"손익-마";#N/A,#N/A,FALSE,"총손최종"}</definedName>
    <definedName name="ㅇㅇㄹㄹ" localSheetId="10" hidden="1">{#N/A,#N/A,FALSE,"표지";#N/A,#N/A,FALSE,"전제";#N/A,#N/A,FALSE,"손익-자 (2)";#N/A,#N/A,FALSE,"손익-자";#N/A,#N/A,FALSE,"손익-마 (2)";#N/A,#N/A,FALSE,"손익-마";#N/A,#N/A,FALSE,"총손최종"}</definedName>
    <definedName name="ㅇㅇㄹㄹ" localSheetId="12" hidden="1">{#N/A,#N/A,FALSE,"표지";#N/A,#N/A,FALSE,"전제";#N/A,#N/A,FALSE,"손익-자 (2)";#N/A,#N/A,FALSE,"손익-자";#N/A,#N/A,FALSE,"손익-마 (2)";#N/A,#N/A,FALSE,"손익-마";#N/A,#N/A,FALSE,"총손최종"}</definedName>
    <definedName name="ㅇㅇㄹㄹ" localSheetId="15" hidden="1">{#N/A,#N/A,FALSE,"표지";#N/A,#N/A,FALSE,"전제";#N/A,#N/A,FALSE,"손익-자 (2)";#N/A,#N/A,FALSE,"손익-자";#N/A,#N/A,FALSE,"손익-마 (2)";#N/A,#N/A,FALSE,"손익-마";#N/A,#N/A,FALSE,"총손최종"}</definedName>
    <definedName name="ㅇㅇㄹㄹ" localSheetId="11" hidden="1">{#N/A,#N/A,FALSE,"표지";#N/A,#N/A,FALSE,"전제";#N/A,#N/A,FALSE,"손익-자 (2)";#N/A,#N/A,FALSE,"손익-자";#N/A,#N/A,FALSE,"손익-마 (2)";#N/A,#N/A,FALSE,"손익-마";#N/A,#N/A,FALSE,"총손최종"}</definedName>
    <definedName name="ㅇㅇㄹㄹ" localSheetId="14" hidden="1">{#N/A,#N/A,FALSE,"표지";#N/A,#N/A,FALSE,"전제";#N/A,#N/A,FALSE,"손익-자 (2)";#N/A,#N/A,FALSE,"손익-자";#N/A,#N/A,FALSE,"손익-마 (2)";#N/A,#N/A,FALSE,"손익-마";#N/A,#N/A,FALSE,"총손최종"}</definedName>
    <definedName name="ㅇㅇㄹㄹ" localSheetId="7" hidden="1">{#N/A,#N/A,FALSE,"표지";#N/A,#N/A,FALSE,"전제";#N/A,#N/A,FALSE,"손익-자 (2)";#N/A,#N/A,FALSE,"손익-자";#N/A,#N/A,FALSE,"손익-마 (2)";#N/A,#N/A,FALSE,"손익-마";#N/A,#N/A,FALSE,"총손최종"}</definedName>
    <definedName name="ㅇㅇㄹㄹ" localSheetId="4" hidden="1">{#N/A,#N/A,FALSE,"표지";#N/A,#N/A,FALSE,"전제";#N/A,#N/A,FALSE,"손익-자 (2)";#N/A,#N/A,FALSE,"손익-자";#N/A,#N/A,FALSE,"손익-마 (2)";#N/A,#N/A,FALSE,"손익-마";#N/A,#N/A,FALSE,"총손최종"}</definedName>
    <definedName name="ㅇㅇㄹㄹ" localSheetId="6" hidden="1">{#N/A,#N/A,FALSE,"표지";#N/A,#N/A,FALSE,"전제";#N/A,#N/A,FALSE,"손익-자 (2)";#N/A,#N/A,FALSE,"손익-자";#N/A,#N/A,FALSE,"손익-마 (2)";#N/A,#N/A,FALSE,"손익-마";#N/A,#N/A,FALSE,"총손최종"}</definedName>
    <definedName name="ㅇㅇㄹㄹ" localSheetId="9" hidden="1">{#N/A,#N/A,FALSE,"표지";#N/A,#N/A,FALSE,"전제";#N/A,#N/A,FALSE,"손익-자 (2)";#N/A,#N/A,FALSE,"손익-자";#N/A,#N/A,FALSE,"손익-마 (2)";#N/A,#N/A,FALSE,"손익-마";#N/A,#N/A,FALSE,"총손최종"}</definedName>
    <definedName name="ㅇㅇㄹㄹ" localSheetId="5" hidden="1">{#N/A,#N/A,FALSE,"표지";#N/A,#N/A,FALSE,"전제";#N/A,#N/A,FALSE,"손익-자 (2)";#N/A,#N/A,FALSE,"손익-자";#N/A,#N/A,FALSE,"손익-마 (2)";#N/A,#N/A,FALSE,"손익-마";#N/A,#N/A,FALSE,"총손최종"}</definedName>
    <definedName name="ㅇㅇㄹㄹ" localSheetId="8" hidden="1">{#N/A,#N/A,FALSE,"표지";#N/A,#N/A,FALSE,"전제";#N/A,#N/A,FALSE,"손익-자 (2)";#N/A,#N/A,FALSE,"손익-자";#N/A,#N/A,FALSE,"손익-마 (2)";#N/A,#N/A,FALSE,"손익-마";#N/A,#N/A,FALSE,"총손최종"}</definedName>
    <definedName name="ㅇㅇㄹㄹ" localSheetId="3" hidden="1">{#N/A,#N/A,FALSE,"표지";#N/A,#N/A,FALSE,"전제";#N/A,#N/A,FALSE,"손익-자 (2)";#N/A,#N/A,FALSE,"손익-자";#N/A,#N/A,FALSE,"손익-마 (2)";#N/A,#N/A,FALSE,"손익-마";#N/A,#N/A,FALSE,"총손최종"}</definedName>
    <definedName name="ㅇㅇㄹㄹ" localSheetId="2" hidden="1">{#N/A,#N/A,FALSE,"표지";#N/A,#N/A,FALSE,"전제";#N/A,#N/A,FALSE,"손익-자 (2)";#N/A,#N/A,FALSE,"손익-자";#N/A,#N/A,FALSE,"손익-마 (2)";#N/A,#N/A,FALSE,"손익-마";#N/A,#N/A,FALSE,"총손최종"}</definedName>
    <definedName name="ㅇㅇㄹㄹ" localSheetId="1"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ㄴㅇㄻㄴㅇㄻㄴㅇㄻㄴㄻ" localSheetId="13">BlankMacro1</definedName>
    <definedName name="ㅇㅇㄻㄴㅇㄻㄴㅇㄻㄴㅇㄻㄴㄻ" localSheetId="10">BlankMacro1</definedName>
    <definedName name="ㅇㅇㄻㄴㅇㄻㄴㅇㄻㄴㅇㄻㄴㄻ" localSheetId="12">BlankMacro1</definedName>
    <definedName name="ㅇㅇㄻㄴㅇㄻㄴㅇㄻㄴㅇㄻㄴㄻ" localSheetId="15">BlankMacro1</definedName>
    <definedName name="ㅇㅇㄻㄴㅇㄻㄴㅇㄻㄴㅇㄻㄴㄻ" localSheetId="11">BlankMacro1</definedName>
    <definedName name="ㅇㅇㄻㄴㅇㄻㄴㅇㄻㄴㅇㄻㄴㄻ" localSheetId="14">BlankMacro1</definedName>
    <definedName name="ㅇㅇㄻㄴㅇㄻㄴㅇㄻㄴㅇㄻㄴㄻ" localSheetId="7">BlankMacro1</definedName>
    <definedName name="ㅇㅇㄻㄴㅇㄻㄴㅇㄻㄴㅇㄻㄴㄻ" localSheetId="4">BlankMacro1</definedName>
    <definedName name="ㅇㅇㄻㄴㅇㄻㄴㅇㄻㄴㅇㄻㄴㄻ" localSheetId="6">BlankMacro1</definedName>
    <definedName name="ㅇㅇㄻㄴㅇㄻㄴㅇㄻㄴㅇㄻㄴㄻ" localSheetId="9">BlankMacro1</definedName>
    <definedName name="ㅇㅇㄻㄴㅇㄻㄴㅇㄻㄴㅇㄻㄴㄻ" localSheetId="5">BlankMacro1</definedName>
    <definedName name="ㅇㅇㄻㄴㅇㄻㄴㅇㄻㄴㅇㄻㄴㄻ" localSheetId="8">BlankMacro1</definedName>
    <definedName name="ㅇㅇㄻㄴㅇㄻㄴㅇㄻㄴㅇㄻㄴㄻ" localSheetId="0">BlankMacro1</definedName>
    <definedName name="ㅇㅇㄻㄴㅇㄻㄴㅇㄻㄴㅇㄻㄴㄻ" localSheetId="3">BlankMacro1</definedName>
    <definedName name="ㅇㅇㄻㄴㅇㄻㄴㅇㄻㄴㅇㄻㄴㄻ" localSheetId="2">BlankMacro1</definedName>
    <definedName name="ㅇㅇㄻㄴㅇㄻㄴㅇㄻㄴㅇㄻㄴㄻ" localSheetId="1">BlankMacro1</definedName>
    <definedName name="ㅇㅇㄻㄴㅇㄻㄴㅇㄻㄴㅇㄻㄴㄻ">BlankMacro1</definedName>
    <definedName name="ㅇㅇㅇ">#REF!</definedName>
    <definedName name="ㅇㅇㅇㅇㅇㅇㅇ" localSheetId="13" hidden="1">{#N/A,#N/A,FALSE,"단축1";#N/A,#N/A,FALSE,"단축2";#N/A,#N/A,FALSE,"단축3";#N/A,#N/A,FALSE,"장축";#N/A,#N/A,FALSE,"4WD"}</definedName>
    <definedName name="ㅇㅇㅇㅇㅇㅇㅇ" localSheetId="10" hidden="1">{#N/A,#N/A,FALSE,"단축1";#N/A,#N/A,FALSE,"단축2";#N/A,#N/A,FALSE,"단축3";#N/A,#N/A,FALSE,"장축";#N/A,#N/A,FALSE,"4WD"}</definedName>
    <definedName name="ㅇㅇㅇㅇㅇㅇㅇ" localSheetId="12" hidden="1">{#N/A,#N/A,FALSE,"단축1";#N/A,#N/A,FALSE,"단축2";#N/A,#N/A,FALSE,"단축3";#N/A,#N/A,FALSE,"장축";#N/A,#N/A,FALSE,"4WD"}</definedName>
    <definedName name="ㅇㅇㅇㅇㅇㅇㅇ" localSheetId="15" hidden="1">{#N/A,#N/A,FALSE,"단축1";#N/A,#N/A,FALSE,"단축2";#N/A,#N/A,FALSE,"단축3";#N/A,#N/A,FALSE,"장축";#N/A,#N/A,FALSE,"4WD"}</definedName>
    <definedName name="ㅇㅇㅇㅇㅇㅇㅇ" localSheetId="11" hidden="1">{#N/A,#N/A,FALSE,"단축1";#N/A,#N/A,FALSE,"단축2";#N/A,#N/A,FALSE,"단축3";#N/A,#N/A,FALSE,"장축";#N/A,#N/A,FALSE,"4WD"}</definedName>
    <definedName name="ㅇㅇㅇㅇㅇㅇㅇ" localSheetId="14" hidden="1">{#N/A,#N/A,FALSE,"단축1";#N/A,#N/A,FALSE,"단축2";#N/A,#N/A,FALSE,"단축3";#N/A,#N/A,FALSE,"장축";#N/A,#N/A,FALSE,"4WD"}</definedName>
    <definedName name="ㅇㅇㅇㅇㅇㅇㅇ" localSheetId="7" hidden="1">{#N/A,#N/A,FALSE,"단축1";#N/A,#N/A,FALSE,"단축2";#N/A,#N/A,FALSE,"단축3";#N/A,#N/A,FALSE,"장축";#N/A,#N/A,FALSE,"4WD"}</definedName>
    <definedName name="ㅇㅇㅇㅇㅇㅇㅇ" localSheetId="4" hidden="1">{#N/A,#N/A,FALSE,"단축1";#N/A,#N/A,FALSE,"단축2";#N/A,#N/A,FALSE,"단축3";#N/A,#N/A,FALSE,"장축";#N/A,#N/A,FALSE,"4WD"}</definedName>
    <definedName name="ㅇㅇㅇㅇㅇㅇㅇ" localSheetId="6" hidden="1">{#N/A,#N/A,FALSE,"단축1";#N/A,#N/A,FALSE,"단축2";#N/A,#N/A,FALSE,"단축3";#N/A,#N/A,FALSE,"장축";#N/A,#N/A,FALSE,"4WD"}</definedName>
    <definedName name="ㅇㅇㅇㅇㅇㅇㅇ" localSheetId="9" hidden="1">{#N/A,#N/A,FALSE,"단축1";#N/A,#N/A,FALSE,"단축2";#N/A,#N/A,FALSE,"단축3";#N/A,#N/A,FALSE,"장축";#N/A,#N/A,FALSE,"4WD"}</definedName>
    <definedName name="ㅇㅇㅇㅇㅇㅇㅇ" localSheetId="5" hidden="1">{#N/A,#N/A,FALSE,"단축1";#N/A,#N/A,FALSE,"단축2";#N/A,#N/A,FALSE,"단축3";#N/A,#N/A,FALSE,"장축";#N/A,#N/A,FALSE,"4WD"}</definedName>
    <definedName name="ㅇㅇㅇㅇㅇㅇㅇ" localSheetId="8" hidden="1">{#N/A,#N/A,FALSE,"단축1";#N/A,#N/A,FALSE,"단축2";#N/A,#N/A,FALSE,"단축3";#N/A,#N/A,FALSE,"장축";#N/A,#N/A,FALSE,"4WD"}</definedName>
    <definedName name="ㅇㅇㅇㅇㅇㅇㅇ" localSheetId="3" hidden="1">{#N/A,#N/A,FALSE,"단축1";#N/A,#N/A,FALSE,"단축2";#N/A,#N/A,FALSE,"단축3";#N/A,#N/A,FALSE,"장축";#N/A,#N/A,FALSE,"4WD"}</definedName>
    <definedName name="ㅇㅇㅇㅇㅇㅇㅇ" localSheetId="2" hidden="1">{#N/A,#N/A,FALSE,"단축1";#N/A,#N/A,FALSE,"단축2";#N/A,#N/A,FALSE,"단축3";#N/A,#N/A,FALSE,"장축";#N/A,#N/A,FALSE,"4WD"}</definedName>
    <definedName name="ㅇㅇㅇㅇㅇㅇㅇ" localSheetId="1" hidden="1">{#N/A,#N/A,FALSE,"단축1";#N/A,#N/A,FALSE,"단축2";#N/A,#N/A,FALSE,"단축3";#N/A,#N/A,FALSE,"장축";#N/A,#N/A,FALSE,"4WD"}</definedName>
    <definedName name="ㅇㅇㅇㅇㅇㅇㅇ" hidden="1">{#N/A,#N/A,FALSE,"단축1";#N/A,#N/A,FALSE,"단축2";#N/A,#N/A,FALSE,"단축3";#N/A,#N/A,FALSE,"장축";#N/A,#N/A,FALSE,"4WD"}</definedName>
    <definedName name="ㅇㅎ" localSheetId="13" hidden="1">{#N/A,#N/A,FALSE,"단축1";#N/A,#N/A,FALSE,"단축2";#N/A,#N/A,FALSE,"단축3";#N/A,#N/A,FALSE,"장축";#N/A,#N/A,FALSE,"4WD"}</definedName>
    <definedName name="ㅇㅎ" localSheetId="10" hidden="1">{#N/A,#N/A,FALSE,"단축1";#N/A,#N/A,FALSE,"단축2";#N/A,#N/A,FALSE,"단축3";#N/A,#N/A,FALSE,"장축";#N/A,#N/A,FALSE,"4WD"}</definedName>
    <definedName name="ㅇㅎ" localSheetId="12" hidden="1">{#N/A,#N/A,FALSE,"단축1";#N/A,#N/A,FALSE,"단축2";#N/A,#N/A,FALSE,"단축3";#N/A,#N/A,FALSE,"장축";#N/A,#N/A,FALSE,"4WD"}</definedName>
    <definedName name="ㅇㅎ" localSheetId="15" hidden="1">{#N/A,#N/A,FALSE,"단축1";#N/A,#N/A,FALSE,"단축2";#N/A,#N/A,FALSE,"단축3";#N/A,#N/A,FALSE,"장축";#N/A,#N/A,FALSE,"4WD"}</definedName>
    <definedName name="ㅇㅎ" localSheetId="11" hidden="1">{#N/A,#N/A,FALSE,"단축1";#N/A,#N/A,FALSE,"단축2";#N/A,#N/A,FALSE,"단축3";#N/A,#N/A,FALSE,"장축";#N/A,#N/A,FALSE,"4WD"}</definedName>
    <definedName name="ㅇㅎ" localSheetId="14" hidden="1">{#N/A,#N/A,FALSE,"단축1";#N/A,#N/A,FALSE,"단축2";#N/A,#N/A,FALSE,"단축3";#N/A,#N/A,FALSE,"장축";#N/A,#N/A,FALSE,"4WD"}</definedName>
    <definedName name="ㅇㅎ" localSheetId="7" hidden="1">{#N/A,#N/A,FALSE,"단축1";#N/A,#N/A,FALSE,"단축2";#N/A,#N/A,FALSE,"단축3";#N/A,#N/A,FALSE,"장축";#N/A,#N/A,FALSE,"4WD"}</definedName>
    <definedName name="ㅇㅎ" localSheetId="4" hidden="1">{#N/A,#N/A,FALSE,"단축1";#N/A,#N/A,FALSE,"단축2";#N/A,#N/A,FALSE,"단축3";#N/A,#N/A,FALSE,"장축";#N/A,#N/A,FALSE,"4WD"}</definedName>
    <definedName name="ㅇㅎ" localSheetId="6" hidden="1">{#N/A,#N/A,FALSE,"단축1";#N/A,#N/A,FALSE,"단축2";#N/A,#N/A,FALSE,"단축3";#N/A,#N/A,FALSE,"장축";#N/A,#N/A,FALSE,"4WD"}</definedName>
    <definedName name="ㅇㅎ" localSheetId="9" hidden="1">{#N/A,#N/A,FALSE,"단축1";#N/A,#N/A,FALSE,"단축2";#N/A,#N/A,FALSE,"단축3";#N/A,#N/A,FALSE,"장축";#N/A,#N/A,FALSE,"4WD"}</definedName>
    <definedName name="ㅇㅎ" localSheetId="5" hidden="1">{#N/A,#N/A,FALSE,"단축1";#N/A,#N/A,FALSE,"단축2";#N/A,#N/A,FALSE,"단축3";#N/A,#N/A,FALSE,"장축";#N/A,#N/A,FALSE,"4WD"}</definedName>
    <definedName name="ㅇㅎ" localSheetId="8" hidden="1">{#N/A,#N/A,FALSE,"단축1";#N/A,#N/A,FALSE,"단축2";#N/A,#N/A,FALSE,"단축3";#N/A,#N/A,FALSE,"장축";#N/A,#N/A,FALSE,"4WD"}</definedName>
    <definedName name="ㅇㅎ" localSheetId="3" hidden="1">{#N/A,#N/A,FALSE,"단축1";#N/A,#N/A,FALSE,"단축2";#N/A,#N/A,FALSE,"단축3";#N/A,#N/A,FALSE,"장축";#N/A,#N/A,FALSE,"4WD"}</definedName>
    <definedName name="ㅇㅎ" localSheetId="2" hidden="1">{#N/A,#N/A,FALSE,"단축1";#N/A,#N/A,FALSE,"단축2";#N/A,#N/A,FALSE,"단축3";#N/A,#N/A,FALSE,"장축";#N/A,#N/A,FALSE,"4WD"}</definedName>
    <definedName name="ㅇㅎ" localSheetId="1" hidden="1">{#N/A,#N/A,FALSE,"단축1";#N/A,#N/A,FALSE,"단축2";#N/A,#N/A,FALSE,"단축3";#N/A,#N/A,FALSE,"장축";#N/A,#N/A,FALSE,"4WD"}</definedName>
    <definedName name="ㅇㅎ" hidden="1">{#N/A,#N/A,FALSE,"단축1";#N/A,#N/A,FALSE,"단축2";#N/A,#N/A,FALSE,"단축3";#N/A,#N/A,FALSE,"장축";#N/A,#N/A,FALSE,"4WD"}</definedName>
    <definedName name="ㅇㅎㄹ" localSheetId="13" hidden="1">{#N/A,#N/A,FALSE,"단축1";#N/A,#N/A,FALSE,"단축2";#N/A,#N/A,FALSE,"단축3";#N/A,#N/A,FALSE,"장축";#N/A,#N/A,FALSE,"4WD"}</definedName>
    <definedName name="ㅇㅎㄹ" localSheetId="10" hidden="1">{#N/A,#N/A,FALSE,"단축1";#N/A,#N/A,FALSE,"단축2";#N/A,#N/A,FALSE,"단축3";#N/A,#N/A,FALSE,"장축";#N/A,#N/A,FALSE,"4WD"}</definedName>
    <definedName name="ㅇㅎㄹ" localSheetId="12" hidden="1">{#N/A,#N/A,FALSE,"단축1";#N/A,#N/A,FALSE,"단축2";#N/A,#N/A,FALSE,"단축3";#N/A,#N/A,FALSE,"장축";#N/A,#N/A,FALSE,"4WD"}</definedName>
    <definedName name="ㅇㅎㄹ" localSheetId="15" hidden="1">{#N/A,#N/A,FALSE,"단축1";#N/A,#N/A,FALSE,"단축2";#N/A,#N/A,FALSE,"단축3";#N/A,#N/A,FALSE,"장축";#N/A,#N/A,FALSE,"4WD"}</definedName>
    <definedName name="ㅇㅎㄹ" localSheetId="11" hidden="1">{#N/A,#N/A,FALSE,"단축1";#N/A,#N/A,FALSE,"단축2";#N/A,#N/A,FALSE,"단축3";#N/A,#N/A,FALSE,"장축";#N/A,#N/A,FALSE,"4WD"}</definedName>
    <definedName name="ㅇㅎㄹ" localSheetId="14" hidden="1">{#N/A,#N/A,FALSE,"단축1";#N/A,#N/A,FALSE,"단축2";#N/A,#N/A,FALSE,"단축3";#N/A,#N/A,FALSE,"장축";#N/A,#N/A,FALSE,"4WD"}</definedName>
    <definedName name="ㅇㅎㄹ" localSheetId="7" hidden="1">{#N/A,#N/A,FALSE,"단축1";#N/A,#N/A,FALSE,"단축2";#N/A,#N/A,FALSE,"단축3";#N/A,#N/A,FALSE,"장축";#N/A,#N/A,FALSE,"4WD"}</definedName>
    <definedName name="ㅇㅎㄹ" localSheetId="4" hidden="1">{#N/A,#N/A,FALSE,"단축1";#N/A,#N/A,FALSE,"단축2";#N/A,#N/A,FALSE,"단축3";#N/A,#N/A,FALSE,"장축";#N/A,#N/A,FALSE,"4WD"}</definedName>
    <definedName name="ㅇㅎㄹ" localSheetId="6" hidden="1">{#N/A,#N/A,FALSE,"단축1";#N/A,#N/A,FALSE,"단축2";#N/A,#N/A,FALSE,"단축3";#N/A,#N/A,FALSE,"장축";#N/A,#N/A,FALSE,"4WD"}</definedName>
    <definedName name="ㅇㅎㄹ" localSheetId="9" hidden="1">{#N/A,#N/A,FALSE,"단축1";#N/A,#N/A,FALSE,"단축2";#N/A,#N/A,FALSE,"단축3";#N/A,#N/A,FALSE,"장축";#N/A,#N/A,FALSE,"4WD"}</definedName>
    <definedName name="ㅇㅎㄹ" localSheetId="5" hidden="1">{#N/A,#N/A,FALSE,"단축1";#N/A,#N/A,FALSE,"단축2";#N/A,#N/A,FALSE,"단축3";#N/A,#N/A,FALSE,"장축";#N/A,#N/A,FALSE,"4WD"}</definedName>
    <definedName name="ㅇㅎㄹ" localSheetId="8" hidden="1">{#N/A,#N/A,FALSE,"단축1";#N/A,#N/A,FALSE,"단축2";#N/A,#N/A,FALSE,"단축3";#N/A,#N/A,FALSE,"장축";#N/A,#N/A,FALSE,"4WD"}</definedName>
    <definedName name="ㅇㅎㄹ" localSheetId="3" hidden="1">{#N/A,#N/A,FALSE,"단축1";#N/A,#N/A,FALSE,"단축2";#N/A,#N/A,FALSE,"단축3";#N/A,#N/A,FALSE,"장축";#N/A,#N/A,FALSE,"4WD"}</definedName>
    <definedName name="ㅇㅎㄹ" localSheetId="2" hidden="1">{#N/A,#N/A,FALSE,"단축1";#N/A,#N/A,FALSE,"단축2";#N/A,#N/A,FALSE,"단축3";#N/A,#N/A,FALSE,"장축";#N/A,#N/A,FALSE,"4WD"}</definedName>
    <definedName name="ㅇㅎㄹ" localSheetId="1" hidden="1">{#N/A,#N/A,FALSE,"단축1";#N/A,#N/A,FALSE,"단축2";#N/A,#N/A,FALSE,"단축3";#N/A,#N/A,FALSE,"장축";#N/A,#N/A,FALSE,"4WD"}</definedName>
    <definedName name="ㅇㅎㄹ" hidden="1">{#N/A,#N/A,FALSE,"단축1";#N/A,#N/A,FALSE,"단축2";#N/A,#N/A,FALSE,"단축3";#N/A,#N/A,FALSE,"장축";#N/A,#N/A,FALSE,"4WD"}</definedName>
    <definedName name="ㅇㅎㅇ로ㅓ">#N/A</definedName>
    <definedName name="ㅇㅎ오" localSheetId="13" hidden="1">{#N/A,#N/A,FALSE,"단축1";#N/A,#N/A,FALSE,"단축2";#N/A,#N/A,FALSE,"단축3";#N/A,#N/A,FALSE,"장축";#N/A,#N/A,FALSE,"4WD"}</definedName>
    <definedName name="ㅇㅎ오" localSheetId="10" hidden="1">{#N/A,#N/A,FALSE,"단축1";#N/A,#N/A,FALSE,"단축2";#N/A,#N/A,FALSE,"단축3";#N/A,#N/A,FALSE,"장축";#N/A,#N/A,FALSE,"4WD"}</definedName>
    <definedName name="ㅇㅎ오" localSheetId="12" hidden="1">{#N/A,#N/A,FALSE,"단축1";#N/A,#N/A,FALSE,"단축2";#N/A,#N/A,FALSE,"단축3";#N/A,#N/A,FALSE,"장축";#N/A,#N/A,FALSE,"4WD"}</definedName>
    <definedName name="ㅇㅎ오" localSheetId="15" hidden="1">{#N/A,#N/A,FALSE,"단축1";#N/A,#N/A,FALSE,"단축2";#N/A,#N/A,FALSE,"단축3";#N/A,#N/A,FALSE,"장축";#N/A,#N/A,FALSE,"4WD"}</definedName>
    <definedName name="ㅇㅎ오" localSheetId="11" hidden="1">{#N/A,#N/A,FALSE,"단축1";#N/A,#N/A,FALSE,"단축2";#N/A,#N/A,FALSE,"단축3";#N/A,#N/A,FALSE,"장축";#N/A,#N/A,FALSE,"4WD"}</definedName>
    <definedName name="ㅇㅎ오" localSheetId="14" hidden="1">{#N/A,#N/A,FALSE,"단축1";#N/A,#N/A,FALSE,"단축2";#N/A,#N/A,FALSE,"단축3";#N/A,#N/A,FALSE,"장축";#N/A,#N/A,FALSE,"4WD"}</definedName>
    <definedName name="ㅇㅎ오" localSheetId="7" hidden="1">{#N/A,#N/A,FALSE,"단축1";#N/A,#N/A,FALSE,"단축2";#N/A,#N/A,FALSE,"단축3";#N/A,#N/A,FALSE,"장축";#N/A,#N/A,FALSE,"4WD"}</definedName>
    <definedName name="ㅇㅎ오" localSheetId="4" hidden="1">{#N/A,#N/A,FALSE,"단축1";#N/A,#N/A,FALSE,"단축2";#N/A,#N/A,FALSE,"단축3";#N/A,#N/A,FALSE,"장축";#N/A,#N/A,FALSE,"4WD"}</definedName>
    <definedName name="ㅇㅎ오" localSheetId="6" hidden="1">{#N/A,#N/A,FALSE,"단축1";#N/A,#N/A,FALSE,"단축2";#N/A,#N/A,FALSE,"단축3";#N/A,#N/A,FALSE,"장축";#N/A,#N/A,FALSE,"4WD"}</definedName>
    <definedName name="ㅇㅎ오" localSheetId="9" hidden="1">{#N/A,#N/A,FALSE,"단축1";#N/A,#N/A,FALSE,"단축2";#N/A,#N/A,FALSE,"단축3";#N/A,#N/A,FALSE,"장축";#N/A,#N/A,FALSE,"4WD"}</definedName>
    <definedName name="ㅇㅎ오" localSheetId="5" hidden="1">{#N/A,#N/A,FALSE,"단축1";#N/A,#N/A,FALSE,"단축2";#N/A,#N/A,FALSE,"단축3";#N/A,#N/A,FALSE,"장축";#N/A,#N/A,FALSE,"4WD"}</definedName>
    <definedName name="ㅇㅎ오" localSheetId="8" hidden="1">{#N/A,#N/A,FALSE,"단축1";#N/A,#N/A,FALSE,"단축2";#N/A,#N/A,FALSE,"단축3";#N/A,#N/A,FALSE,"장축";#N/A,#N/A,FALSE,"4WD"}</definedName>
    <definedName name="ㅇㅎ오" localSheetId="3" hidden="1">{#N/A,#N/A,FALSE,"단축1";#N/A,#N/A,FALSE,"단축2";#N/A,#N/A,FALSE,"단축3";#N/A,#N/A,FALSE,"장축";#N/A,#N/A,FALSE,"4WD"}</definedName>
    <definedName name="ㅇㅎ오" localSheetId="2" hidden="1">{#N/A,#N/A,FALSE,"단축1";#N/A,#N/A,FALSE,"단축2";#N/A,#N/A,FALSE,"단축3";#N/A,#N/A,FALSE,"장축";#N/A,#N/A,FALSE,"4WD"}</definedName>
    <definedName name="ㅇㅎ오" localSheetId="1" hidden="1">{#N/A,#N/A,FALSE,"단축1";#N/A,#N/A,FALSE,"단축2";#N/A,#N/A,FALSE,"단축3";#N/A,#N/A,FALSE,"장축";#N/A,#N/A,FALSE,"4WD"}</definedName>
    <definedName name="ㅇㅎ오" hidden="1">{#N/A,#N/A,FALSE,"단축1";#N/A,#N/A,FALSE,"단축2";#N/A,#N/A,FALSE,"단축3";#N/A,#N/A,FALSE,"장축";#N/A,#N/A,FALSE,"4WD"}</definedName>
    <definedName name="ㅇ허">#REF!</definedName>
    <definedName name="ㅇ호" localSheetId="13">[0]!BlankMacro1</definedName>
    <definedName name="ㅇ호" localSheetId="10">[0]!BlankMacro1</definedName>
    <definedName name="ㅇ호" localSheetId="12">[0]!BlankMacro1</definedName>
    <definedName name="ㅇ호" localSheetId="15">[0]!BlankMacro1</definedName>
    <definedName name="ㅇ호" localSheetId="11">[0]!BlankMacro1</definedName>
    <definedName name="ㅇ호" localSheetId="14">[0]!BlankMacro1</definedName>
    <definedName name="ㅇ호" localSheetId="7">[0]!BlankMacro1</definedName>
    <definedName name="ㅇ호" localSheetId="4">[0]!BlankMacro1</definedName>
    <definedName name="ㅇ호" localSheetId="6">[0]!BlankMacro1</definedName>
    <definedName name="ㅇ호" localSheetId="9">[0]!BlankMacro1</definedName>
    <definedName name="ㅇ호" localSheetId="5">[0]!BlankMacro1</definedName>
    <definedName name="ㅇ호" localSheetId="8">[0]!BlankMacro1</definedName>
    <definedName name="ㅇ호" localSheetId="0">[0]!BlankMacro1</definedName>
    <definedName name="ㅇ호" localSheetId="3">[0]!BlankMacro1</definedName>
    <definedName name="ㅇ호" localSheetId="2">[0]!BlankMacro1</definedName>
    <definedName name="ㅇ호" localSheetId="1">[0]!BlankMacro1</definedName>
    <definedName name="ㅇ호">[0]!BlankMacro1</definedName>
    <definedName name="아" localSheetId="13">#REF!</definedName>
    <definedName name="아" localSheetId="10">#REF!</definedName>
    <definedName name="아" localSheetId="12">#REF!</definedName>
    <definedName name="아" localSheetId="15">#REF!</definedName>
    <definedName name="아" localSheetId="11">#REF!</definedName>
    <definedName name="아" localSheetId="14">#REF!</definedName>
    <definedName name="아" localSheetId="7">#REF!</definedName>
    <definedName name="아" localSheetId="4">#REF!</definedName>
    <definedName name="아" localSheetId="6">#REF!</definedName>
    <definedName name="아" localSheetId="9">#REF!</definedName>
    <definedName name="아" localSheetId="5">#REF!</definedName>
    <definedName name="아" localSheetId="8">#REF!</definedName>
    <definedName name="아" localSheetId="3">#REF!</definedName>
    <definedName name="아" localSheetId="2">#REF!</definedName>
    <definedName name="아">#REF!</definedName>
    <definedName name="아라" localSheetId="13">BlankMacro1</definedName>
    <definedName name="아라" localSheetId="10">BlankMacro1</definedName>
    <definedName name="아라" localSheetId="12">BlankMacro1</definedName>
    <definedName name="아라" localSheetId="15">BlankMacro1</definedName>
    <definedName name="아라" localSheetId="11">BlankMacro1</definedName>
    <definedName name="아라" localSheetId="14">BlankMacro1</definedName>
    <definedName name="아라" localSheetId="7">BlankMacro1</definedName>
    <definedName name="아라" localSheetId="4">BlankMacro1</definedName>
    <definedName name="아라" localSheetId="6">BlankMacro1</definedName>
    <definedName name="아라" localSheetId="9">BlankMacro1</definedName>
    <definedName name="아라" localSheetId="5">BlankMacro1</definedName>
    <definedName name="아라" localSheetId="8">BlankMacro1</definedName>
    <definedName name="아라" localSheetId="0">BlankMacro1</definedName>
    <definedName name="아라" localSheetId="3">BlankMacro1</definedName>
    <definedName name="아라" localSheetId="2">BlankMacro1</definedName>
    <definedName name="아라" localSheetId="1">BlankMacro1</definedName>
    <definedName name="아라">BlankMacro1</definedName>
    <definedName name="아아" localSheetId="13" hidden="1">{#N/A,#N/A,FALSE,"인원";#N/A,#N/A,FALSE,"비용2";#N/A,#N/A,FALSE,"비용1";#N/A,#N/A,FALSE,"비용";#N/A,#N/A,FALSE,"보증2";#N/A,#N/A,FALSE,"보증1";#N/A,#N/A,FALSE,"보증";#N/A,#N/A,FALSE,"손익1";#N/A,#N/A,FALSE,"손익";#N/A,#N/A,FALSE,"부서별매출";#N/A,#N/A,FALSE,"매출"}</definedName>
    <definedName name="아아" localSheetId="10" hidden="1">{#N/A,#N/A,FALSE,"인원";#N/A,#N/A,FALSE,"비용2";#N/A,#N/A,FALSE,"비용1";#N/A,#N/A,FALSE,"비용";#N/A,#N/A,FALSE,"보증2";#N/A,#N/A,FALSE,"보증1";#N/A,#N/A,FALSE,"보증";#N/A,#N/A,FALSE,"손익1";#N/A,#N/A,FALSE,"손익";#N/A,#N/A,FALSE,"부서별매출";#N/A,#N/A,FALSE,"매출"}</definedName>
    <definedName name="아아" localSheetId="12" hidden="1">{#N/A,#N/A,FALSE,"인원";#N/A,#N/A,FALSE,"비용2";#N/A,#N/A,FALSE,"비용1";#N/A,#N/A,FALSE,"비용";#N/A,#N/A,FALSE,"보증2";#N/A,#N/A,FALSE,"보증1";#N/A,#N/A,FALSE,"보증";#N/A,#N/A,FALSE,"손익1";#N/A,#N/A,FALSE,"손익";#N/A,#N/A,FALSE,"부서별매출";#N/A,#N/A,FALSE,"매출"}</definedName>
    <definedName name="아아" localSheetId="15" hidden="1">{#N/A,#N/A,FALSE,"인원";#N/A,#N/A,FALSE,"비용2";#N/A,#N/A,FALSE,"비용1";#N/A,#N/A,FALSE,"비용";#N/A,#N/A,FALSE,"보증2";#N/A,#N/A,FALSE,"보증1";#N/A,#N/A,FALSE,"보증";#N/A,#N/A,FALSE,"손익1";#N/A,#N/A,FALSE,"손익";#N/A,#N/A,FALSE,"부서별매출";#N/A,#N/A,FALSE,"매출"}</definedName>
    <definedName name="아아" localSheetId="11" hidden="1">{#N/A,#N/A,FALSE,"인원";#N/A,#N/A,FALSE,"비용2";#N/A,#N/A,FALSE,"비용1";#N/A,#N/A,FALSE,"비용";#N/A,#N/A,FALSE,"보증2";#N/A,#N/A,FALSE,"보증1";#N/A,#N/A,FALSE,"보증";#N/A,#N/A,FALSE,"손익1";#N/A,#N/A,FALSE,"손익";#N/A,#N/A,FALSE,"부서별매출";#N/A,#N/A,FALSE,"매출"}</definedName>
    <definedName name="아아" localSheetId="14" hidden="1">{#N/A,#N/A,FALSE,"인원";#N/A,#N/A,FALSE,"비용2";#N/A,#N/A,FALSE,"비용1";#N/A,#N/A,FALSE,"비용";#N/A,#N/A,FALSE,"보증2";#N/A,#N/A,FALSE,"보증1";#N/A,#N/A,FALSE,"보증";#N/A,#N/A,FALSE,"손익1";#N/A,#N/A,FALSE,"손익";#N/A,#N/A,FALSE,"부서별매출";#N/A,#N/A,FALSE,"매출"}</definedName>
    <definedName name="아아" localSheetId="7" hidden="1">{#N/A,#N/A,FALSE,"인원";#N/A,#N/A,FALSE,"비용2";#N/A,#N/A,FALSE,"비용1";#N/A,#N/A,FALSE,"비용";#N/A,#N/A,FALSE,"보증2";#N/A,#N/A,FALSE,"보증1";#N/A,#N/A,FALSE,"보증";#N/A,#N/A,FALSE,"손익1";#N/A,#N/A,FALSE,"손익";#N/A,#N/A,FALSE,"부서별매출";#N/A,#N/A,FALSE,"매출"}</definedName>
    <definedName name="아아" localSheetId="4" hidden="1">{#N/A,#N/A,FALSE,"인원";#N/A,#N/A,FALSE,"비용2";#N/A,#N/A,FALSE,"비용1";#N/A,#N/A,FALSE,"비용";#N/A,#N/A,FALSE,"보증2";#N/A,#N/A,FALSE,"보증1";#N/A,#N/A,FALSE,"보증";#N/A,#N/A,FALSE,"손익1";#N/A,#N/A,FALSE,"손익";#N/A,#N/A,FALSE,"부서별매출";#N/A,#N/A,FALSE,"매출"}</definedName>
    <definedName name="아아" localSheetId="6" hidden="1">{#N/A,#N/A,FALSE,"인원";#N/A,#N/A,FALSE,"비용2";#N/A,#N/A,FALSE,"비용1";#N/A,#N/A,FALSE,"비용";#N/A,#N/A,FALSE,"보증2";#N/A,#N/A,FALSE,"보증1";#N/A,#N/A,FALSE,"보증";#N/A,#N/A,FALSE,"손익1";#N/A,#N/A,FALSE,"손익";#N/A,#N/A,FALSE,"부서별매출";#N/A,#N/A,FALSE,"매출"}</definedName>
    <definedName name="아아" localSheetId="9" hidden="1">{#N/A,#N/A,FALSE,"인원";#N/A,#N/A,FALSE,"비용2";#N/A,#N/A,FALSE,"비용1";#N/A,#N/A,FALSE,"비용";#N/A,#N/A,FALSE,"보증2";#N/A,#N/A,FALSE,"보증1";#N/A,#N/A,FALSE,"보증";#N/A,#N/A,FALSE,"손익1";#N/A,#N/A,FALSE,"손익";#N/A,#N/A,FALSE,"부서별매출";#N/A,#N/A,FALSE,"매출"}</definedName>
    <definedName name="아아" localSheetId="5" hidden="1">{#N/A,#N/A,FALSE,"인원";#N/A,#N/A,FALSE,"비용2";#N/A,#N/A,FALSE,"비용1";#N/A,#N/A,FALSE,"비용";#N/A,#N/A,FALSE,"보증2";#N/A,#N/A,FALSE,"보증1";#N/A,#N/A,FALSE,"보증";#N/A,#N/A,FALSE,"손익1";#N/A,#N/A,FALSE,"손익";#N/A,#N/A,FALSE,"부서별매출";#N/A,#N/A,FALSE,"매출"}</definedName>
    <definedName name="아아" localSheetId="8" hidden="1">{#N/A,#N/A,FALSE,"인원";#N/A,#N/A,FALSE,"비용2";#N/A,#N/A,FALSE,"비용1";#N/A,#N/A,FALSE,"비용";#N/A,#N/A,FALSE,"보증2";#N/A,#N/A,FALSE,"보증1";#N/A,#N/A,FALSE,"보증";#N/A,#N/A,FALSE,"손익1";#N/A,#N/A,FALSE,"손익";#N/A,#N/A,FALSE,"부서별매출";#N/A,#N/A,FALSE,"매출"}</definedName>
    <definedName name="아아" localSheetId="3" hidden="1">{#N/A,#N/A,FALSE,"인원";#N/A,#N/A,FALSE,"비용2";#N/A,#N/A,FALSE,"비용1";#N/A,#N/A,FALSE,"비용";#N/A,#N/A,FALSE,"보증2";#N/A,#N/A,FALSE,"보증1";#N/A,#N/A,FALSE,"보증";#N/A,#N/A,FALSE,"손익1";#N/A,#N/A,FALSE,"손익";#N/A,#N/A,FALSE,"부서별매출";#N/A,#N/A,FALSE,"매출"}</definedName>
    <definedName name="아아" localSheetId="2" hidden="1">{#N/A,#N/A,FALSE,"인원";#N/A,#N/A,FALSE,"비용2";#N/A,#N/A,FALSE,"비용1";#N/A,#N/A,FALSE,"비용";#N/A,#N/A,FALSE,"보증2";#N/A,#N/A,FALSE,"보증1";#N/A,#N/A,FALSE,"보증";#N/A,#N/A,FALSE,"손익1";#N/A,#N/A,FALSE,"손익";#N/A,#N/A,FALSE,"부서별매출";#N/A,#N/A,FALSE,"매출"}</definedName>
    <definedName name="아아" localSheetId="1" hidden="1">{#N/A,#N/A,FALSE,"인원";#N/A,#N/A,FALSE,"비용2";#N/A,#N/A,FALSE,"비용1";#N/A,#N/A,FALSE,"비용";#N/A,#N/A,FALSE,"보증2";#N/A,#N/A,FALSE,"보증1";#N/A,#N/A,FALSE,"보증";#N/A,#N/A,FALSE,"손익1";#N/A,#N/A,FALSE,"손익";#N/A,#N/A,FALSE,"부서별매출";#N/A,#N/A,FALSE,"매출"}</definedName>
    <definedName name="아아" hidden="1">{#N/A,#N/A,FALSE,"인원";#N/A,#N/A,FALSE,"비용2";#N/A,#N/A,FALSE,"비용1";#N/A,#N/A,FALSE,"비용";#N/A,#N/A,FALSE,"보증2";#N/A,#N/A,FALSE,"보증1";#N/A,#N/A,FALSE,"보증";#N/A,#N/A,FALSE,"손익1";#N/A,#N/A,FALSE,"손익";#N/A,#N/A,FALSE,"부서별매출";#N/A,#N/A,FALSE,"매출"}</definedName>
    <definedName name="아아아" localSheetId="13">BlankMacro1</definedName>
    <definedName name="아아아" localSheetId="10">BlankMacro1</definedName>
    <definedName name="아아아" localSheetId="12">BlankMacro1</definedName>
    <definedName name="아아아" localSheetId="15">BlankMacro1</definedName>
    <definedName name="아아아" localSheetId="11">BlankMacro1</definedName>
    <definedName name="아아아" localSheetId="14">BlankMacro1</definedName>
    <definedName name="아아아" localSheetId="7">BlankMacro1</definedName>
    <definedName name="아아아" localSheetId="4">BlankMacro1</definedName>
    <definedName name="아아아" localSheetId="6">BlankMacro1</definedName>
    <definedName name="아아아" localSheetId="9">BlankMacro1</definedName>
    <definedName name="아아아" localSheetId="5">BlankMacro1</definedName>
    <definedName name="아아아" localSheetId="8">BlankMacro1</definedName>
    <definedName name="아아아" localSheetId="0">{#N/A,#N/A,FALSE,"ROW DATA"}</definedName>
    <definedName name="아아아" localSheetId="3">BlankMacro1</definedName>
    <definedName name="아아아" localSheetId="2">BlankMacro1</definedName>
    <definedName name="아아아" localSheetId="1">BlankMacro1</definedName>
    <definedName name="아아아">BlankMacro1</definedName>
    <definedName name="아앙"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안내">#N/A</definedName>
    <definedName name="안내인사말">#N/A</definedName>
    <definedName name="안현모" localSheetId="13" hidden="1">{#N/A,#N/A,FALSE,"단축1";#N/A,#N/A,FALSE,"단축2";#N/A,#N/A,FALSE,"단축3";#N/A,#N/A,FALSE,"장축";#N/A,#N/A,FALSE,"4WD"}</definedName>
    <definedName name="안현모" localSheetId="10" hidden="1">{#N/A,#N/A,FALSE,"단축1";#N/A,#N/A,FALSE,"단축2";#N/A,#N/A,FALSE,"단축3";#N/A,#N/A,FALSE,"장축";#N/A,#N/A,FALSE,"4WD"}</definedName>
    <definedName name="안현모" localSheetId="12" hidden="1">{#N/A,#N/A,FALSE,"단축1";#N/A,#N/A,FALSE,"단축2";#N/A,#N/A,FALSE,"단축3";#N/A,#N/A,FALSE,"장축";#N/A,#N/A,FALSE,"4WD"}</definedName>
    <definedName name="안현모" localSheetId="15" hidden="1">{#N/A,#N/A,FALSE,"단축1";#N/A,#N/A,FALSE,"단축2";#N/A,#N/A,FALSE,"단축3";#N/A,#N/A,FALSE,"장축";#N/A,#N/A,FALSE,"4WD"}</definedName>
    <definedName name="안현모" localSheetId="11" hidden="1">{#N/A,#N/A,FALSE,"단축1";#N/A,#N/A,FALSE,"단축2";#N/A,#N/A,FALSE,"단축3";#N/A,#N/A,FALSE,"장축";#N/A,#N/A,FALSE,"4WD"}</definedName>
    <definedName name="안현모" localSheetId="14" hidden="1">{#N/A,#N/A,FALSE,"단축1";#N/A,#N/A,FALSE,"단축2";#N/A,#N/A,FALSE,"단축3";#N/A,#N/A,FALSE,"장축";#N/A,#N/A,FALSE,"4WD"}</definedName>
    <definedName name="안현모" localSheetId="7" hidden="1">{#N/A,#N/A,FALSE,"단축1";#N/A,#N/A,FALSE,"단축2";#N/A,#N/A,FALSE,"단축3";#N/A,#N/A,FALSE,"장축";#N/A,#N/A,FALSE,"4WD"}</definedName>
    <definedName name="안현모" localSheetId="4" hidden="1">{#N/A,#N/A,FALSE,"단축1";#N/A,#N/A,FALSE,"단축2";#N/A,#N/A,FALSE,"단축3";#N/A,#N/A,FALSE,"장축";#N/A,#N/A,FALSE,"4WD"}</definedName>
    <definedName name="안현모" localSheetId="6" hidden="1">{#N/A,#N/A,FALSE,"단축1";#N/A,#N/A,FALSE,"단축2";#N/A,#N/A,FALSE,"단축3";#N/A,#N/A,FALSE,"장축";#N/A,#N/A,FALSE,"4WD"}</definedName>
    <definedName name="안현모" localSheetId="9" hidden="1">{#N/A,#N/A,FALSE,"단축1";#N/A,#N/A,FALSE,"단축2";#N/A,#N/A,FALSE,"단축3";#N/A,#N/A,FALSE,"장축";#N/A,#N/A,FALSE,"4WD"}</definedName>
    <definedName name="안현모" localSheetId="5" hidden="1">{#N/A,#N/A,FALSE,"단축1";#N/A,#N/A,FALSE,"단축2";#N/A,#N/A,FALSE,"단축3";#N/A,#N/A,FALSE,"장축";#N/A,#N/A,FALSE,"4WD"}</definedName>
    <definedName name="안현모" localSheetId="8" hidden="1">{#N/A,#N/A,FALSE,"단축1";#N/A,#N/A,FALSE,"단축2";#N/A,#N/A,FALSE,"단축3";#N/A,#N/A,FALSE,"장축";#N/A,#N/A,FALSE,"4WD"}</definedName>
    <definedName name="안현모" localSheetId="3" hidden="1">{#N/A,#N/A,FALSE,"단축1";#N/A,#N/A,FALSE,"단축2";#N/A,#N/A,FALSE,"단축3";#N/A,#N/A,FALSE,"장축";#N/A,#N/A,FALSE,"4WD"}</definedName>
    <definedName name="안현모" localSheetId="2" hidden="1">{#N/A,#N/A,FALSE,"단축1";#N/A,#N/A,FALSE,"단축2";#N/A,#N/A,FALSE,"단축3";#N/A,#N/A,FALSE,"장축";#N/A,#N/A,FALSE,"4WD"}</definedName>
    <definedName name="안현모" localSheetId="1" hidden="1">{#N/A,#N/A,FALSE,"단축1";#N/A,#N/A,FALSE,"단축2";#N/A,#N/A,FALSE,"단축3";#N/A,#N/A,FALSE,"장축";#N/A,#N/A,FALSE,"4WD"}</definedName>
    <definedName name="안현모" hidden="1">{#N/A,#N/A,FALSE,"단축1";#N/A,#N/A,FALSE,"단축2";#N/A,#N/A,FALSE,"단축3";#N/A,#N/A,FALSE,"장축";#N/A,#N/A,FALSE,"4WD"}</definedName>
    <definedName name="알">#REF!</definedName>
    <definedName name="액슬" localSheetId="13" hidden="1">{#N/A,#N/A,FALSE,"단축1";#N/A,#N/A,FALSE,"단축2";#N/A,#N/A,FALSE,"단축3";#N/A,#N/A,FALSE,"장축";#N/A,#N/A,FALSE,"4WD"}</definedName>
    <definedName name="액슬" localSheetId="10" hidden="1">{#N/A,#N/A,FALSE,"단축1";#N/A,#N/A,FALSE,"단축2";#N/A,#N/A,FALSE,"단축3";#N/A,#N/A,FALSE,"장축";#N/A,#N/A,FALSE,"4WD"}</definedName>
    <definedName name="액슬" localSheetId="12" hidden="1">{#N/A,#N/A,FALSE,"단축1";#N/A,#N/A,FALSE,"단축2";#N/A,#N/A,FALSE,"단축3";#N/A,#N/A,FALSE,"장축";#N/A,#N/A,FALSE,"4WD"}</definedName>
    <definedName name="액슬" localSheetId="15" hidden="1">{#N/A,#N/A,FALSE,"단축1";#N/A,#N/A,FALSE,"단축2";#N/A,#N/A,FALSE,"단축3";#N/A,#N/A,FALSE,"장축";#N/A,#N/A,FALSE,"4WD"}</definedName>
    <definedName name="액슬" localSheetId="11" hidden="1">{#N/A,#N/A,FALSE,"단축1";#N/A,#N/A,FALSE,"단축2";#N/A,#N/A,FALSE,"단축3";#N/A,#N/A,FALSE,"장축";#N/A,#N/A,FALSE,"4WD"}</definedName>
    <definedName name="액슬" localSheetId="14" hidden="1">{#N/A,#N/A,FALSE,"단축1";#N/A,#N/A,FALSE,"단축2";#N/A,#N/A,FALSE,"단축3";#N/A,#N/A,FALSE,"장축";#N/A,#N/A,FALSE,"4WD"}</definedName>
    <definedName name="액슬" localSheetId="7" hidden="1">{#N/A,#N/A,FALSE,"단축1";#N/A,#N/A,FALSE,"단축2";#N/A,#N/A,FALSE,"단축3";#N/A,#N/A,FALSE,"장축";#N/A,#N/A,FALSE,"4WD"}</definedName>
    <definedName name="액슬" localSheetId="4" hidden="1">{#N/A,#N/A,FALSE,"단축1";#N/A,#N/A,FALSE,"단축2";#N/A,#N/A,FALSE,"단축3";#N/A,#N/A,FALSE,"장축";#N/A,#N/A,FALSE,"4WD"}</definedName>
    <definedName name="액슬" localSheetId="6" hidden="1">{#N/A,#N/A,FALSE,"단축1";#N/A,#N/A,FALSE,"단축2";#N/A,#N/A,FALSE,"단축3";#N/A,#N/A,FALSE,"장축";#N/A,#N/A,FALSE,"4WD"}</definedName>
    <definedName name="액슬" localSheetId="9" hidden="1">{#N/A,#N/A,FALSE,"단축1";#N/A,#N/A,FALSE,"단축2";#N/A,#N/A,FALSE,"단축3";#N/A,#N/A,FALSE,"장축";#N/A,#N/A,FALSE,"4WD"}</definedName>
    <definedName name="액슬" localSheetId="5" hidden="1">{#N/A,#N/A,FALSE,"단축1";#N/A,#N/A,FALSE,"단축2";#N/A,#N/A,FALSE,"단축3";#N/A,#N/A,FALSE,"장축";#N/A,#N/A,FALSE,"4WD"}</definedName>
    <definedName name="액슬" localSheetId="8" hidden="1">{#N/A,#N/A,FALSE,"단축1";#N/A,#N/A,FALSE,"단축2";#N/A,#N/A,FALSE,"단축3";#N/A,#N/A,FALSE,"장축";#N/A,#N/A,FALSE,"4WD"}</definedName>
    <definedName name="액슬" localSheetId="3"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hidden="1">{#N/A,#N/A,FALSE,"단축1";#N/A,#N/A,FALSE,"단축2";#N/A,#N/A,FALSE,"단축3";#N/A,#N/A,FALSE,"장축";#N/A,#N/A,FALSE,"4WD"}</definedName>
    <definedName name="액티브셀삭제">#N/A</definedName>
    <definedName name="양대호" localSheetId="13" hidden="1">{#N/A,#N/A,FALSE,"단축1";#N/A,#N/A,FALSE,"단축2";#N/A,#N/A,FALSE,"단축3";#N/A,#N/A,FALSE,"장축";#N/A,#N/A,FALSE,"4WD"}</definedName>
    <definedName name="양대호" localSheetId="10" hidden="1">{#N/A,#N/A,FALSE,"단축1";#N/A,#N/A,FALSE,"단축2";#N/A,#N/A,FALSE,"단축3";#N/A,#N/A,FALSE,"장축";#N/A,#N/A,FALSE,"4WD"}</definedName>
    <definedName name="양대호" localSheetId="12" hidden="1">{#N/A,#N/A,FALSE,"단축1";#N/A,#N/A,FALSE,"단축2";#N/A,#N/A,FALSE,"단축3";#N/A,#N/A,FALSE,"장축";#N/A,#N/A,FALSE,"4WD"}</definedName>
    <definedName name="양대호" localSheetId="15" hidden="1">{#N/A,#N/A,FALSE,"단축1";#N/A,#N/A,FALSE,"단축2";#N/A,#N/A,FALSE,"단축3";#N/A,#N/A,FALSE,"장축";#N/A,#N/A,FALSE,"4WD"}</definedName>
    <definedName name="양대호" localSheetId="11" hidden="1">{#N/A,#N/A,FALSE,"단축1";#N/A,#N/A,FALSE,"단축2";#N/A,#N/A,FALSE,"단축3";#N/A,#N/A,FALSE,"장축";#N/A,#N/A,FALSE,"4WD"}</definedName>
    <definedName name="양대호" localSheetId="14" hidden="1">{#N/A,#N/A,FALSE,"단축1";#N/A,#N/A,FALSE,"단축2";#N/A,#N/A,FALSE,"단축3";#N/A,#N/A,FALSE,"장축";#N/A,#N/A,FALSE,"4WD"}</definedName>
    <definedName name="양대호" localSheetId="7" hidden="1">{#N/A,#N/A,FALSE,"단축1";#N/A,#N/A,FALSE,"단축2";#N/A,#N/A,FALSE,"단축3";#N/A,#N/A,FALSE,"장축";#N/A,#N/A,FALSE,"4WD"}</definedName>
    <definedName name="양대호" localSheetId="4" hidden="1">{#N/A,#N/A,FALSE,"단축1";#N/A,#N/A,FALSE,"단축2";#N/A,#N/A,FALSE,"단축3";#N/A,#N/A,FALSE,"장축";#N/A,#N/A,FALSE,"4WD"}</definedName>
    <definedName name="양대호" localSheetId="6" hidden="1">{#N/A,#N/A,FALSE,"단축1";#N/A,#N/A,FALSE,"단축2";#N/A,#N/A,FALSE,"단축3";#N/A,#N/A,FALSE,"장축";#N/A,#N/A,FALSE,"4WD"}</definedName>
    <definedName name="양대호" localSheetId="9" hidden="1">{#N/A,#N/A,FALSE,"단축1";#N/A,#N/A,FALSE,"단축2";#N/A,#N/A,FALSE,"단축3";#N/A,#N/A,FALSE,"장축";#N/A,#N/A,FALSE,"4WD"}</definedName>
    <definedName name="양대호" localSheetId="5" hidden="1">{#N/A,#N/A,FALSE,"단축1";#N/A,#N/A,FALSE,"단축2";#N/A,#N/A,FALSE,"단축3";#N/A,#N/A,FALSE,"장축";#N/A,#N/A,FALSE,"4WD"}</definedName>
    <definedName name="양대호" localSheetId="8" hidden="1">{#N/A,#N/A,FALSE,"단축1";#N/A,#N/A,FALSE,"단축2";#N/A,#N/A,FALSE,"단축3";#N/A,#N/A,FALSE,"장축";#N/A,#N/A,FALSE,"4WD"}</definedName>
    <definedName name="양대호" localSheetId="3"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#N/A</definedName>
    <definedName name="양식">#N/A</definedName>
    <definedName name="양식1">#N/A</definedName>
    <definedName name="양식4"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쩌구">#N/A</definedName>
    <definedName name="업무" localSheetId="13">[0]!BlankMacro1</definedName>
    <definedName name="업무" localSheetId="10">[0]!BlankMacro1</definedName>
    <definedName name="업무" localSheetId="12">[0]!BlankMacro1</definedName>
    <definedName name="업무" localSheetId="15">[0]!BlankMacro1</definedName>
    <definedName name="업무" localSheetId="11">[0]!BlankMacro1</definedName>
    <definedName name="업무" localSheetId="14">[0]!BlankMacro1</definedName>
    <definedName name="업무" localSheetId="7">[0]!BlankMacro1</definedName>
    <definedName name="업무" localSheetId="4">[0]!BlankMacro1</definedName>
    <definedName name="업무" localSheetId="6">[0]!BlankMacro1</definedName>
    <definedName name="업무" localSheetId="9">[0]!BlankMacro1</definedName>
    <definedName name="업무" localSheetId="5">[0]!BlankMacro1</definedName>
    <definedName name="업무" localSheetId="8">[0]!BlankMacro1</definedName>
    <definedName name="업무" localSheetId="0">[0]!BlankMacro1</definedName>
    <definedName name="업무" localSheetId="3">[0]!BlankMacro1</definedName>
    <definedName name="업무" localSheetId="2">[0]!BlankMacro1</definedName>
    <definedName name="업무" localSheetId="1">[0]!BlankMacro1</definedName>
    <definedName name="업무">[0]!BlankMacro1</definedName>
    <definedName name="업무2" localSheetId="13">[0]!BlankMacro1</definedName>
    <definedName name="업무2" localSheetId="10">[0]!BlankMacro1</definedName>
    <definedName name="업무2" localSheetId="12">[0]!BlankMacro1</definedName>
    <definedName name="업무2" localSheetId="15">[0]!BlankMacro1</definedName>
    <definedName name="업무2" localSheetId="11">[0]!BlankMacro1</definedName>
    <definedName name="업무2" localSheetId="14">[0]!BlankMacro1</definedName>
    <definedName name="업무2" localSheetId="7">[0]!BlankMacro1</definedName>
    <definedName name="업무2" localSheetId="4">[0]!BlankMacro1</definedName>
    <definedName name="업무2" localSheetId="6">[0]!BlankMacro1</definedName>
    <definedName name="업무2" localSheetId="9">[0]!BlankMacro1</definedName>
    <definedName name="업무2" localSheetId="5">[0]!BlankMacro1</definedName>
    <definedName name="업무2" localSheetId="8">[0]!BlankMacro1</definedName>
    <definedName name="업무2" localSheetId="0">[0]!BlankMacro1</definedName>
    <definedName name="업무2" localSheetId="3">[0]!BlankMacro1</definedName>
    <definedName name="업무2" localSheetId="2">[0]!BlankMacro1</definedName>
    <definedName name="업무2" localSheetId="1">[0]!BlankMacro1</definedName>
    <definedName name="업무2">[0]!BlankMacro1</definedName>
    <definedName name="업종" localSheetId="3">#REF!</definedName>
    <definedName name="업종" localSheetId="2">#REF!</definedName>
    <definedName name="업종">#REF!</definedName>
    <definedName name="업종선택">#REF!</definedName>
    <definedName name="업체">#N/A</definedName>
    <definedName name="업체CODE">NA()</definedName>
    <definedName name="업체명">#N/A</definedName>
    <definedName name="업체재고_재고_List">#N/A</definedName>
    <definedName name="업체주소">#N/A</definedName>
    <definedName name="엉댜ㄷㅈ">#N/A</definedName>
    <definedName name="엉댜ㄷㅈ1">#N/A</definedName>
    <definedName name="에스에이" localSheetId="13" hidden="1">{#N/A,#N/A,FALSE,"단축1";#N/A,#N/A,FALSE,"단축2";#N/A,#N/A,FALSE,"단축3";#N/A,#N/A,FALSE,"장축";#N/A,#N/A,FALSE,"4WD"}</definedName>
    <definedName name="에스에이" localSheetId="10" hidden="1">{#N/A,#N/A,FALSE,"단축1";#N/A,#N/A,FALSE,"단축2";#N/A,#N/A,FALSE,"단축3";#N/A,#N/A,FALSE,"장축";#N/A,#N/A,FALSE,"4WD"}</definedName>
    <definedName name="에스에이" localSheetId="12" hidden="1">{#N/A,#N/A,FALSE,"단축1";#N/A,#N/A,FALSE,"단축2";#N/A,#N/A,FALSE,"단축3";#N/A,#N/A,FALSE,"장축";#N/A,#N/A,FALSE,"4WD"}</definedName>
    <definedName name="에스에이" localSheetId="15" hidden="1">{#N/A,#N/A,FALSE,"단축1";#N/A,#N/A,FALSE,"단축2";#N/A,#N/A,FALSE,"단축3";#N/A,#N/A,FALSE,"장축";#N/A,#N/A,FALSE,"4WD"}</definedName>
    <definedName name="에스에이" localSheetId="11" hidden="1">{#N/A,#N/A,FALSE,"단축1";#N/A,#N/A,FALSE,"단축2";#N/A,#N/A,FALSE,"단축3";#N/A,#N/A,FALSE,"장축";#N/A,#N/A,FALSE,"4WD"}</definedName>
    <definedName name="에스에이" localSheetId="14" hidden="1">{#N/A,#N/A,FALSE,"단축1";#N/A,#N/A,FALSE,"단축2";#N/A,#N/A,FALSE,"단축3";#N/A,#N/A,FALSE,"장축";#N/A,#N/A,FALSE,"4WD"}</definedName>
    <definedName name="에스에이" localSheetId="7" hidden="1">{#N/A,#N/A,FALSE,"단축1";#N/A,#N/A,FALSE,"단축2";#N/A,#N/A,FALSE,"단축3";#N/A,#N/A,FALSE,"장축";#N/A,#N/A,FALSE,"4WD"}</definedName>
    <definedName name="에스에이" localSheetId="4" hidden="1">{#N/A,#N/A,FALSE,"단축1";#N/A,#N/A,FALSE,"단축2";#N/A,#N/A,FALSE,"단축3";#N/A,#N/A,FALSE,"장축";#N/A,#N/A,FALSE,"4WD"}</definedName>
    <definedName name="에스에이" localSheetId="6" hidden="1">{#N/A,#N/A,FALSE,"단축1";#N/A,#N/A,FALSE,"단축2";#N/A,#N/A,FALSE,"단축3";#N/A,#N/A,FALSE,"장축";#N/A,#N/A,FALSE,"4WD"}</definedName>
    <definedName name="에스에이" localSheetId="9" hidden="1">{#N/A,#N/A,FALSE,"단축1";#N/A,#N/A,FALSE,"단축2";#N/A,#N/A,FALSE,"단축3";#N/A,#N/A,FALSE,"장축";#N/A,#N/A,FALSE,"4WD"}</definedName>
    <definedName name="에스에이" localSheetId="5" hidden="1">{#N/A,#N/A,FALSE,"단축1";#N/A,#N/A,FALSE,"단축2";#N/A,#N/A,FALSE,"단축3";#N/A,#N/A,FALSE,"장축";#N/A,#N/A,FALSE,"4WD"}</definedName>
    <definedName name="에스에이" localSheetId="8" hidden="1">{#N/A,#N/A,FALSE,"단축1";#N/A,#N/A,FALSE,"단축2";#N/A,#N/A,FALSE,"단축3";#N/A,#N/A,FALSE,"장축";#N/A,#N/A,FALSE,"4WD"}</definedName>
    <definedName name="에스에이" localSheetId="3" hidden="1">{#N/A,#N/A,FALSE,"단축1";#N/A,#N/A,FALSE,"단축2";#N/A,#N/A,FALSE,"단축3";#N/A,#N/A,FALSE,"장축";#N/A,#N/A,FALSE,"4WD"}</definedName>
    <definedName name="에스에이" localSheetId="2" hidden="1">{#N/A,#N/A,FALSE,"단축1";#N/A,#N/A,FALSE,"단축2";#N/A,#N/A,FALSE,"단축3";#N/A,#N/A,FALSE,"장축";#N/A,#N/A,FALSE,"4WD"}</definedName>
    <definedName name="에스에이" localSheetId="1" hidden="1">{#N/A,#N/A,FALSE,"단축1";#N/A,#N/A,FALSE,"단축2";#N/A,#N/A,FALSE,"단축3";#N/A,#N/A,FALSE,"장축";#N/A,#N/A,FALSE,"4WD"}</definedName>
    <definedName name="에스에이" hidden="1">{#N/A,#N/A,FALSE,"단축1";#N/A,#N/A,FALSE,"단축2";#N/A,#N/A,FALSE,"단축3";#N/A,#N/A,FALSE,"장축";#N/A,#N/A,FALSE,"4WD"}</definedName>
    <definedName name="에어벤트" localSheetId="13" hidden="1">{#N/A,#N/A,FALSE,"단축1";#N/A,#N/A,FALSE,"단축2";#N/A,#N/A,FALSE,"단축3";#N/A,#N/A,FALSE,"장축";#N/A,#N/A,FALSE,"4WD"}</definedName>
    <definedName name="에어벤트" localSheetId="10" hidden="1">{#N/A,#N/A,FALSE,"단축1";#N/A,#N/A,FALSE,"단축2";#N/A,#N/A,FALSE,"단축3";#N/A,#N/A,FALSE,"장축";#N/A,#N/A,FALSE,"4WD"}</definedName>
    <definedName name="에어벤트" localSheetId="12" hidden="1">{#N/A,#N/A,FALSE,"단축1";#N/A,#N/A,FALSE,"단축2";#N/A,#N/A,FALSE,"단축3";#N/A,#N/A,FALSE,"장축";#N/A,#N/A,FALSE,"4WD"}</definedName>
    <definedName name="에어벤트" localSheetId="15" hidden="1">{#N/A,#N/A,FALSE,"단축1";#N/A,#N/A,FALSE,"단축2";#N/A,#N/A,FALSE,"단축3";#N/A,#N/A,FALSE,"장축";#N/A,#N/A,FALSE,"4WD"}</definedName>
    <definedName name="에어벤트" localSheetId="11" hidden="1">{#N/A,#N/A,FALSE,"단축1";#N/A,#N/A,FALSE,"단축2";#N/A,#N/A,FALSE,"단축3";#N/A,#N/A,FALSE,"장축";#N/A,#N/A,FALSE,"4WD"}</definedName>
    <definedName name="에어벤트" localSheetId="14" hidden="1">{#N/A,#N/A,FALSE,"단축1";#N/A,#N/A,FALSE,"단축2";#N/A,#N/A,FALSE,"단축3";#N/A,#N/A,FALSE,"장축";#N/A,#N/A,FALSE,"4WD"}</definedName>
    <definedName name="에어벤트" localSheetId="7" hidden="1">{#N/A,#N/A,FALSE,"단축1";#N/A,#N/A,FALSE,"단축2";#N/A,#N/A,FALSE,"단축3";#N/A,#N/A,FALSE,"장축";#N/A,#N/A,FALSE,"4WD"}</definedName>
    <definedName name="에어벤트" localSheetId="4" hidden="1">{#N/A,#N/A,FALSE,"단축1";#N/A,#N/A,FALSE,"단축2";#N/A,#N/A,FALSE,"단축3";#N/A,#N/A,FALSE,"장축";#N/A,#N/A,FALSE,"4WD"}</definedName>
    <definedName name="에어벤트" localSheetId="6" hidden="1">{#N/A,#N/A,FALSE,"단축1";#N/A,#N/A,FALSE,"단축2";#N/A,#N/A,FALSE,"단축3";#N/A,#N/A,FALSE,"장축";#N/A,#N/A,FALSE,"4WD"}</definedName>
    <definedName name="에어벤트" localSheetId="9" hidden="1">{#N/A,#N/A,FALSE,"단축1";#N/A,#N/A,FALSE,"단축2";#N/A,#N/A,FALSE,"단축3";#N/A,#N/A,FALSE,"장축";#N/A,#N/A,FALSE,"4WD"}</definedName>
    <definedName name="에어벤트" localSheetId="5" hidden="1">{#N/A,#N/A,FALSE,"단축1";#N/A,#N/A,FALSE,"단축2";#N/A,#N/A,FALSE,"단축3";#N/A,#N/A,FALSE,"장축";#N/A,#N/A,FALSE,"4WD"}</definedName>
    <definedName name="에어벤트" localSheetId="8" hidden="1">{#N/A,#N/A,FALSE,"단축1";#N/A,#N/A,FALSE,"단축2";#N/A,#N/A,FALSE,"단축3";#N/A,#N/A,FALSE,"장축";#N/A,#N/A,FALSE,"4WD"}</definedName>
    <definedName name="에어벤트" localSheetId="3"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hidden="1">{#N/A,#N/A,FALSE,"단축1";#N/A,#N/A,FALSE,"단축2";#N/A,#N/A,FALSE,"단축3";#N/A,#N/A,FALSE,"장축";#N/A,#N/A,FALSE,"4WD"}</definedName>
    <definedName name="에이" localSheetId="13" hidden="1">{#N/A,#N/A,TRUE,"Y생산";#N/A,#N/A,TRUE,"Y판매";#N/A,#N/A,TRUE,"Y총물량";#N/A,#N/A,TRUE,"Y능력";#N/A,#N/A,TRUE,"YKD"}</definedName>
    <definedName name="에이" localSheetId="10" hidden="1">{#N/A,#N/A,TRUE,"Y생산";#N/A,#N/A,TRUE,"Y판매";#N/A,#N/A,TRUE,"Y총물량";#N/A,#N/A,TRUE,"Y능력";#N/A,#N/A,TRUE,"YKD"}</definedName>
    <definedName name="에이" localSheetId="12" hidden="1">{#N/A,#N/A,TRUE,"Y생산";#N/A,#N/A,TRUE,"Y판매";#N/A,#N/A,TRUE,"Y총물량";#N/A,#N/A,TRUE,"Y능력";#N/A,#N/A,TRUE,"YKD"}</definedName>
    <definedName name="에이" localSheetId="15" hidden="1">{#N/A,#N/A,TRUE,"Y생산";#N/A,#N/A,TRUE,"Y판매";#N/A,#N/A,TRUE,"Y총물량";#N/A,#N/A,TRUE,"Y능력";#N/A,#N/A,TRUE,"YKD"}</definedName>
    <definedName name="에이" localSheetId="11" hidden="1">{#N/A,#N/A,TRUE,"Y생산";#N/A,#N/A,TRUE,"Y판매";#N/A,#N/A,TRUE,"Y총물량";#N/A,#N/A,TRUE,"Y능력";#N/A,#N/A,TRUE,"YKD"}</definedName>
    <definedName name="에이" localSheetId="14" hidden="1">{#N/A,#N/A,TRUE,"Y생산";#N/A,#N/A,TRUE,"Y판매";#N/A,#N/A,TRUE,"Y총물량";#N/A,#N/A,TRUE,"Y능력";#N/A,#N/A,TRUE,"YKD"}</definedName>
    <definedName name="에이" localSheetId="7" hidden="1">{#N/A,#N/A,TRUE,"Y생산";#N/A,#N/A,TRUE,"Y판매";#N/A,#N/A,TRUE,"Y총물량";#N/A,#N/A,TRUE,"Y능력";#N/A,#N/A,TRUE,"YKD"}</definedName>
    <definedName name="에이" localSheetId="4" hidden="1">{#N/A,#N/A,TRUE,"Y생산";#N/A,#N/A,TRUE,"Y판매";#N/A,#N/A,TRUE,"Y총물량";#N/A,#N/A,TRUE,"Y능력";#N/A,#N/A,TRUE,"YKD"}</definedName>
    <definedName name="에이" localSheetId="6" hidden="1">{#N/A,#N/A,TRUE,"Y생산";#N/A,#N/A,TRUE,"Y판매";#N/A,#N/A,TRUE,"Y총물량";#N/A,#N/A,TRUE,"Y능력";#N/A,#N/A,TRUE,"YKD"}</definedName>
    <definedName name="에이" localSheetId="9" hidden="1">{#N/A,#N/A,TRUE,"Y생산";#N/A,#N/A,TRUE,"Y판매";#N/A,#N/A,TRUE,"Y총물량";#N/A,#N/A,TRUE,"Y능력";#N/A,#N/A,TRUE,"YKD"}</definedName>
    <definedName name="에이" localSheetId="5" hidden="1">{#N/A,#N/A,TRUE,"Y생산";#N/A,#N/A,TRUE,"Y판매";#N/A,#N/A,TRUE,"Y총물량";#N/A,#N/A,TRUE,"Y능력";#N/A,#N/A,TRUE,"YKD"}</definedName>
    <definedName name="에이" localSheetId="8" hidden="1">{#N/A,#N/A,TRUE,"Y생산";#N/A,#N/A,TRUE,"Y판매";#N/A,#N/A,TRUE,"Y총물량";#N/A,#N/A,TRUE,"Y능력";#N/A,#N/A,TRUE,"YKD"}</definedName>
    <definedName name="에이" localSheetId="3"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#N/A</definedName>
    <definedName name="엔비용">#N/A</definedName>
    <definedName name="엔진별">#N/A</definedName>
    <definedName name="엠제이" localSheetId="13">{"구분",0,"Auto","Auto","";"발의부서",0,"Auto","Auto",""}</definedName>
    <definedName name="엠제이" localSheetId="10">{"구분",0,"Auto","Auto","";"발의부서",0,"Auto","Auto",""}</definedName>
    <definedName name="엠제이" localSheetId="12">{"구분",0,"Auto","Auto","";"발의부서",0,"Auto","Auto",""}</definedName>
    <definedName name="엠제이" localSheetId="15">{"구분",0,"Auto","Auto","";"발의부서",0,"Auto","Auto",""}</definedName>
    <definedName name="엠제이" localSheetId="11">{"구분",0,"Auto","Auto","";"발의부서",0,"Auto","Auto",""}</definedName>
    <definedName name="엠제이" localSheetId="14">{"구분",0,"Auto","Auto","";"발의부서",0,"Auto","Auto",""}</definedName>
    <definedName name="엠제이" localSheetId="7">{"구분",0,"Auto","Auto","";"발의부서",0,"Auto","Auto",""}</definedName>
    <definedName name="엠제이" localSheetId="4">{"구분",0,"Auto","Auto","";"발의부서",0,"Auto","Auto",""}</definedName>
    <definedName name="엠제이" localSheetId="6">{"구분",0,"Auto","Auto","";"발의부서",0,"Auto","Auto",""}</definedName>
    <definedName name="엠제이" localSheetId="9">{"구분",0,"Auto","Auto","";"발의부서",0,"Auto","Auto",""}</definedName>
    <definedName name="엠제이" localSheetId="5">{"구분",0,"Auto","Auto","";"발의부서",0,"Auto","Auto",""}</definedName>
    <definedName name="엠제이" localSheetId="8">{"구분",0,"Auto","Auto","";"발의부서",0,"Auto","Auto",""}</definedName>
    <definedName name="엠제이" localSheetId="3">{"구분",0,"Auto","Auto","";"발의부서",0,"Auto","Auto",""}</definedName>
    <definedName name="엠제이" localSheetId="2">{"구분",0,"Auto","Auto","";"발의부서",0,"Auto","Auto",""}</definedName>
    <definedName name="엠제이" localSheetId="1">{"구분",0,"Auto","Auto","";"발의부서",0,"Auto","Auto",""}</definedName>
    <definedName name="엠제이">{"구분",0,"Auto","Auto","";"발의부서",0,"Auto","Auto",""}</definedName>
    <definedName name="여여영" localSheetId="13">#REF!</definedName>
    <definedName name="여여영" localSheetId="10">#REF!</definedName>
    <definedName name="여여영" localSheetId="12">#REF!</definedName>
    <definedName name="여여영" localSheetId="15">#REF!</definedName>
    <definedName name="여여영" localSheetId="11">#REF!</definedName>
    <definedName name="여여영" localSheetId="14">#REF!</definedName>
    <definedName name="여여영" localSheetId="7">#REF!</definedName>
    <definedName name="여여영" localSheetId="4">#REF!</definedName>
    <definedName name="여여영" localSheetId="6">#REF!</definedName>
    <definedName name="여여영" localSheetId="9">#REF!</definedName>
    <definedName name="여여영" localSheetId="5">#REF!</definedName>
    <definedName name="여여영" localSheetId="8">#REF!</definedName>
    <definedName name="여여영" localSheetId="3">#REF!</definedName>
    <definedName name="여여영" localSheetId="2">#REF!</definedName>
    <definedName name="여여영">#REF!</definedName>
    <definedName name="여유분">#N/A</definedName>
    <definedName name="연료탱크3" localSheetId="13" hidden="1">{#N/A,#N/A,FALSE,"단축1";#N/A,#N/A,FALSE,"단축2";#N/A,#N/A,FALSE,"단축3";#N/A,#N/A,FALSE,"장축";#N/A,#N/A,FALSE,"4WD"}</definedName>
    <definedName name="연료탱크3" localSheetId="10" hidden="1">{#N/A,#N/A,FALSE,"단축1";#N/A,#N/A,FALSE,"단축2";#N/A,#N/A,FALSE,"단축3";#N/A,#N/A,FALSE,"장축";#N/A,#N/A,FALSE,"4WD"}</definedName>
    <definedName name="연료탱크3" localSheetId="12" hidden="1">{#N/A,#N/A,FALSE,"단축1";#N/A,#N/A,FALSE,"단축2";#N/A,#N/A,FALSE,"단축3";#N/A,#N/A,FALSE,"장축";#N/A,#N/A,FALSE,"4WD"}</definedName>
    <definedName name="연료탱크3" localSheetId="15" hidden="1">{#N/A,#N/A,FALSE,"단축1";#N/A,#N/A,FALSE,"단축2";#N/A,#N/A,FALSE,"단축3";#N/A,#N/A,FALSE,"장축";#N/A,#N/A,FALSE,"4WD"}</definedName>
    <definedName name="연료탱크3" localSheetId="11" hidden="1">{#N/A,#N/A,FALSE,"단축1";#N/A,#N/A,FALSE,"단축2";#N/A,#N/A,FALSE,"단축3";#N/A,#N/A,FALSE,"장축";#N/A,#N/A,FALSE,"4WD"}</definedName>
    <definedName name="연료탱크3" localSheetId="14" hidden="1">{#N/A,#N/A,FALSE,"단축1";#N/A,#N/A,FALSE,"단축2";#N/A,#N/A,FALSE,"단축3";#N/A,#N/A,FALSE,"장축";#N/A,#N/A,FALSE,"4WD"}</definedName>
    <definedName name="연료탱크3" localSheetId="7" hidden="1">{#N/A,#N/A,FALSE,"단축1";#N/A,#N/A,FALSE,"단축2";#N/A,#N/A,FALSE,"단축3";#N/A,#N/A,FALSE,"장축";#N/A,#N/A,FALSE,"4WD"}</definedName>
    <definedName name="연료탱크3" localSheetId="4" hidden="1">{#N/A,#N/A,FALSE,"단축1";#N/A,#N/A,FALSE,"단축2";#N/A,#N/A,FALSE,"단축3";#N/A,#N/A,FALSE,"장축";#N/A,#N/A,FALSE,"4WD"}</definedName>
    <definedName name="연료탱크3" localSheetId="6" hidden="1">{#N/A,#N/A,FALSE,"단축1";#N/A,#N/A,FALSE,"단축2";#N/A,#N/A,FALSE,"단축3";#N/A,#N/A,FALSE,"장축";#N/A,#N/A,FALSE,"4WD"}</definedName>
    <definedName name="연료탱크3" localSheetId="9" hidden="1">{#N/A,#N/A,FALSE,"단축1";#N/A,#N/A,FALSE,"단축2";#N/A,#N/A,FALSE,"단축3";#N/A,#N/A,FALSE,"장축";#N/A,#N/A,FALSE,"4WD"}</definedName>
    <definedName name="연료탱크3" localSheetId="5" hidden="1">{#N/A,#N/A,FALSE,"단축1";#N/A,#N/A,FALSE,"단축2";#N/A,#N/A,FALSE,"단축3";#N/A,#N/A,FALSE,"장축";#N/A,#N/A,FALSE,"4WD"}</definedName>
    <definedName name="연료탱크3" localSheetId="8" hidden="1">{#N/A,#N/A,FALSE,"단축1";#N/A,#N/A,FALSE,"단축2";#N/A,#N/A,FALSE,"단축3";#N/A,#N/A,FALSE,"장축";#N/A,#N/A,FALSE,"4WD"}</definedName>
    <definedName name="연료탱크3" localSheetId="3" hidden="1">{#N/A,#N/A,FALSE,"단축1";#N/A,#N/A,FALSE,"단축2";#N/A,#N/A,FALSE,"단축3";#N/A,#N/A,FALSE,"장축";#N/A,#N/A,FALSE,"4WD"}</definedName>
    <definedName name="연료탱크3" localSheetId="2" hidden="1">{#N/A,#N/A,FALSE,"단축1";#N/A,#N/A,FALSE,"단축2";#N/A,#N/A,FALSE,"단축3";#N/A,#N/A,FALSE,"장축";#N/A,#N/A,FALSE,"4WD"}</definedName>
    <definedName name="연료탱크3" localSheetId="1" hidden="1">{#N/A,#N/A,FALSE,"단축1";#N/A,#N/A,FALSE,"단축2";#N/A,#N/A,FALSE,"단축3";#N/A,#N/A,FALSE,"장축";#N/A,#N/A,FALSE,"4WD"}</definedName>
    <definedName name="연료탱크3" hidden="1">{#N/A,#N/A,FALSE,"단축1";#N/A,#N/A,FALSE,"단축2";#N/A,#N/A,FALSE,"단축3";#N/A,#N/A,FALSE,"장축";#N/A,#N/A,FALSE,"4WD"}</definedName>
    <definedName name="연료펌프" hidden="1">#N/A</definedName>
    <definedName name="연말공사">#N/A</definedName>
    <definedName name="열처리" localSheetId="13" hidden="1">{#N/A,#N/A,FALSE,"단축1";#N/A,#N/A,FALSE,"단축2";#N/A,#N/A,FALSE,"단축3";#N/A,#N/A,FALSE,"장축";#N/A,#N/A,FALSE,"4WD"}</definedName>
    <definedName name="열처리" localSheetId="10" hidden="1">{#N/A,#N/A,FALSE,"단축1";#N/A,#N/A,FALSE,"단축2";#N/A,#N/A,FALSE,"단축3";#N/A,#N/A,FALSE,"장축";#N/A,#N/A,FALSE,"4WD"}</definedName>
    <definedName name="열처리" localSheetId="12" hidden="1">{#N/A,#N/A,FALSE,"단축1";#N/A,#N/A,FALSE,"단축2";#N/A,#N/A,FALSE,"단축3";#N/A,#N/A,FALSE,"장축";#N/A,#N/A,FALSE,"4WD"}</definedName>
    <definedName name="열처리" localSheetId="15" hidden="1">{#N/A,#N/A,FALSE,"단축1";#N/A,#N/A,FALSE,"단축2";#N/A,#N/A,FALSE,"단축3";#N/A,#N/A,FALSE,"장축";#N/A,#N/A,FALSE,"4WD"}</definedName>
    <definedName name="열처리" localSheetId="11" hidden="1">{#N/A,#N/A,FALSE,"단축1";#N/A,#N/A,FALSE,"단축2";#N/A,#N/A,FALSE,"단축3";#N/A,#N/A,FALSE,"장축";#N/A,#N/A,FALSE,"4WD"}</definedName>
    <definedName name="열처리" localSheetId="14" hidden="1">{#N/A,#N/A,FALSE,"단축1";#N/A,#N/A,FALSE,"단축2";#N/A,#N/A,FALSE,"단축3";#N/A,#N/A,FALSE,"장축";#N/A,#N/A,FALSE,"4WD"}</definedName>
    <definedName name="열처리" localSheetId="7" hidden="1">{#N/A,#N/A,FALSE,"단축1";#N/A,#N/A,FALSE,"단축2";#N/A,#N/A,FALSE,"단축3";#N/A,#N/A,FALSE,"장축";#N/A,#N/A,FALSE,"4WD"}</definedName>
    <definedName name="열처리" localSheetId="4" hidden="1">{#N/A,#N/A,FALSE,"단축1";#N/A,#N/A,FALSE,"단축2";#N/A,#N/A,FALSE,"단축3";#N/A,#N/A,FALSE,"장축";#N/A,#N/A,FALSE,"4WD"}</definedName>
    <definedName name="열처리" localSheetId="6" hidden="1">{#N/A,#N/A,FALSE,"단축1";#N/A,#N/A,FALSE,"단축2";#N/A,#N/A,FALSE,"단축3";#N/A,#N/A,FALSE,"장축";#N/A,#N/A,FALSE,"4WD"}</definedName>
    <definedName name="열처리" localSheetId="9" hidden="1">{#N/A,#N/A,FALSE,"단축1";#N/A,#N/A,FALSE,"단축2";#N/A,#N/A,FALSE,"단축3";#N/A,#N/A,FALSE,"장축";#N/A,#N/A,FALSE,"4WD"}</definedName>
    <definedName name="열처리" localSheetId="5" hidden="1">{#N/A,#N/A,FALSE,"단축1";#N/A,#N/A,FALSE,"단축2";#N/A,#N/A,FALSE,"단축3";#N/A,#N/A,FALSE,"장축";#N/A,#N/A,FALSE,"4WD"}</definedName>
    <definedName name="열처리" localSheetId="8" hidden="1">{#N/A,#N/A,FALSE,"단축1";#N/A,#N/A,FALSE,"단축2";#N/A,#N/A,FALSE,"단축3";#N/A,#N/A,FALSE,"장축";#N/A,#N/A,FALSE,"4WD"}</definedName>
    <definedName name="열처리" localSheetId="3" hidden="1">{#N/A,#N/A,FALSE,"단축1";#N/A,#N/A,FALSE,"단축2";#N/A,#N/A,FALSE,"단축3";#N/A,#N/A,FALSE,"장축";#N/A,#N/A,FALSE,"4WD"}</definedName>
    <definedName name="열처리" localSheetId="2" hidden="1">{#N/A,#N/A,FALSE,"단축1";#N/A,#N/A,FALSE,"단축2";#N/A,#N/A,FALSE,"단축3";#N/A,#N/A,FALSE,"장축";#N/A,#N/A,FALSE,"4WD"}</definedName>
    <definedName name="열처리" localSheetId="1" hidden="1">{#N/A,#N/A,FALSE,"단축1";#N/A,#N/A,FALSE,"단축2";#N/A,#N/A,FALSE,"단축3";#N/A,#N/A,FALSE,"장축";#N/A,#N/A,FALSE,"4WD"}</definedName>
    <definedName name="열처리" hidden="1">{#N/A,#N/A,FALSE,"단축1";#N/A,#N/A,FALSE,"단축2";#N/A,#N/A,FALSE,"단축3";#N/A,#N/A,FALSE,"장축";#N/A,#N/A,FALSE,"4WD"}</definedName>
    <definedName name="엿">#N/A</definedName>
    <definedName name="영">#N/A</definedName>
    <definedName name="영업" localSheetId="13" hidden="1">#REF!</definedName>
    <definedName name="영업" localSheetId="10" hidden="1">#REF!</definedName>
    <definedName name="영업" localSheetId="12" hidden="1">#REF!</definedName>
    <definedName name="영업" localSheetId="15" hidden="1">#REF!</definedName>
    <definedName name="영업" localSheetId="11" hidden="1">#REF!</definedName>
    <definedName name="영업" localSheetId="14" hidden="1">#REF!</definedName>
    <definedName name="영업" localSheetId="7" hidden="1">#REF!</definedName>
    <definedName name="영업" localSheetId="4" hidden="1">#REF!</definedName>
    <definedName name="영업" localSheetId="6" hidden="1">#REF!</definedName>
    <definedName name="영업" localSheetId="9" hidden="1">#REF!</definedName>
    <definedName name="영업" localSheetId="5" hidden="1">#REF!</definedName>
    <definedName name="영업" localSheetId="8" hidden="1">#REF!</definedName>
    <definedName name="영업" localSheetId="3" hidden="1">#REF!</definedName>
    <definedName name="영업" localSheetId="2" hidden="1">#REF!</definedName>
    <definedName name="영업" hidden="1">#REF!</definedName>
    <definedName name="영업보고" localSheetId="13">BlankMacro1</definedName>
    <definedName name="영업보고" localSheetId="10">BlankMacro1</definedName>
    <definedName name="영업보고" localSheetId="12">BlankMacro1</definedName>
    <definedName name="영업보고" localSheetId="15">BlankMacro1</definedName>
    <definedName name="영업보고" localSheetId="11">BlankMacro1</definedName>
    <definedName name="영업보고" localSheetId="14">BlankMacro1</definedName>
    <definedName name="영업보고" localSheetId="7">BlankMacro1</definedName>
    <definedName name="영업보고" localSheetId="4">BlankMacro1</definedName>
    <definedName name="영업보고" localSheetId="6">BlankMacro1</definedName>
    <definedName name="영업보고" localSheetId="9">BlankMacro1</definedName>
    <definedName name="영업보고" localSheetId="5">BlankMacro1</definedName>
    <definedName name="영업보고" localSheetId="8">BlankMacro1</definedName>
    <definedName name="영업보고" localSheetId="0">BlankMacro1</definedName>
    <definedName name="영업보고" localSheetId="3">BlankMacro1</definedName>
    <definedName name="영업보고" localSheetId="2">BlankMacro1</definedName>
    <definedName name="영업보고" localSheetId="1">BlankMacro1</definedName>
    <definedName name="영업보고">BlankMacro1</definedName>
    <definedName name="영업보고2000" localSheetId="13">BlankMacro1</definedName>
    <definedName name="영업보고2000" localSheetId="10">BlankMacro1</definedName>
    <definedName name="영업보고2000" localSheetId="12">BlankMacro1</definedName>
    <definedName name="영업보고2000" localSheetId="15">BlankMacro1</definedName>
    <definedName name="영업보고2000" localSheetId="11">BlankMacro1</definedName>
    <definedName name="영업보고2000" localSheetId="14">BlankMacro1</definedName>
    <definedName name="영업보고2000" localSheetId="7">BlankMacro1</definedName>
    <definedName name="영업보고2000" localSheetId="4">BlankMacro1</definedName>
    <definedName name="영업보고2000" localSheetId="6">BlankMacro1</definedName>
    <definedName name="영업보고2000" localSheetId="9">BlankMacro1</definedName>
    <definedName name="영업보고2000" localSheetId="5">BlankMacro1</definedName>
    <definedName name="영업보고2000" localSheetId="8">BlankMacro1</definedName>
    <definedName name="영업보고2000" localSheetId="0">BlankMacro1</definedName>
    <definedName name="영업보고2000" localSheetId="3">BlankMacro1</definedName>
    <definedName name="영업보고2000" localSheetId="2">BlankMacro1</definedName>
    <definedName name="영업보고2000" localSheetId="1">BlankMacro1</definedName>
    <definedName name="영업보고2000">BlankMacro1</definedName>
    <definedName name="예">#N/A</definedName>
    <definedName name="예산구조">#N/A</definedName>
    <definedName name="예산총괄시트설ONLY">#N/A</definedName>
    <definedName name="예상EO">#REF!</definedName>
    <definedName name="예주맨">#N/A</definedName>
    <definedName name="오" localSheetId="13">{"994시행","SUM(994시행)","YNNNN",FALSE;"9일분기시행","SUM(9일분기시행)","YNNNN",FALSE;"이분기","SUM(이분기)","YNNNN",FALSE}</definedName>
    <definedName name="오" localSheetId="10">{"994시행","SUM(994시행)","YNNNN",FALSE;"9일분기시행","SUM(9일분기시행)","YNNNN",FALSE;"이분기","SUM(이분기)","YNNNN",FALSE}</definedName>
    <definedName name="오" localSheetId="12">{"994시행","SUM(994시행)","YNNNN",FALSE;"9일분기시행","SUM(9일분기시행)","YNNNN",FALSE;"이분기","SUM(이분기)","YNNNN",FALSE}</definedName>
    <definedName name="오" localSheetId="15">{"994시행","SUM(994시행)","YNNNN",FALSE;"9일분기시행","SUM(9일분기시행)","YNNNN",FALSE;"이분기","SUM(이분기)","YNNNN",FALSE}</definedName>
    <definedName name="오" localSheetId="11">{"994시행","SUM(994시행)","YNNNN",FALSE;"9일분기시행","SUM(9일분기시행)","YNNNN",FALSE;"이분기","SUM(이분기)","YNNNN",FALSE}</definedName>
    <definedName name="오" localSheetId="14">{"994시행","SUM(994시행)","YNNNN",FALSE;"9일분기시행","SUM(9일분기시행)","YNNNN",FALSE;"이분기","SUM(이분기)","YNNNN",FALSE}</definedName>
    <definedName name="오" localSheetId="7">{"994시행","SUM(994시행)","YNNNN",FALSE;"9일분기시행","SUM(9일분기시행)","YNNNN",FALSE;"이분기","SUM(이분기)","YNNNN",FALSE}</definedName>
    <definedName name="오" localSheetId="4">{"994시행","SUM(994시행)","YNNNN",FALSE;"9일분기시행","SUM(9일분기시행)","YNNNN",FALSE;"이분기","SUM(이분기)","YNNNN",FALSE}</definedName>
    <definedName name="오" localSheetId="6">{"994시행","SUM(994시행)","YNNNN",FALSE;"9일분기시행","SUM(9일분기시행)","YNNNN",FALSE;"이분기","SUM(이분기)","YNNNN",FALSE}</definedName>
    <definedName name="오" localSheetId="9">{"994시행","SUM(994시행)","YNNNN",FALSE;"9일분기시행","SUM(9일분기시행)","YNNNN",FALSE;"이분기","SUM(이분기)","YNNNN",FALSE}</definedName>
    <definedName name="오" localSheetId="5">{"994시행","SUM(994시행)","YNNNN",FALSE;"9일분기시행","SUM(9일분기시행)","YNNNN",FALSE;"이분기","SUM(이분기)","YNNNN",FALSE}</definedName>
    <definedName name="오" localSheetId="8">{"994시행","SUM(994시행)","YNNNN",FALSE;"9일분기시행","SUM(9일분기시행)","YNNNN",FALSE;"이분기","SUM(이분기)","YNNNN",FALSE}</definedName>
    <definedName name="오" localSheetId="3">{"994시행","SUM(994시행)","YNNNN",FALSE;"9일분기시행","SUM(9일분기시행)","YNNNN",FALSE;"이분기","SUM(이분기)","YNNNN",FALSE}</definedName>
    <definedName name="오" localSheetId="2">{"994시행","SUM(994시행)","YNNNN",FALSE;"9일분기시행","SUM(9일분기시행)","YNNNN",FALSE;"이분기","SUM(이분기)","YNNNN",FALSE}</definedName>
    <definedName name="오" localSheetId="1">{"994시행","SUM(994시행)","YNNNN",FALSE;"9일분기시행","SUM(9일분기시행)","YNNNN",FALSE;"이분기","SUM(이분기)","YNNNN",FALSE}</definedName>
    <definedName name="오">{"994시행","SUM(994시행)","YNNNN",FALSE;"9일분기시행","SUM(9일분기시행)","YNNNN",FALSE;"이분기","SUM(이분기)","YNNNN",FALSE}</definedName>
    <definedName name="오성협" localSheetId="13" hidden="1">{#N/A,#N/A,TRUE,"Y생산";#N/A,#N/A,TRUE,"Y판매";#N/A,#N/A,TRUE,"Y총물량";#N/A,#N/A,TRUE,"Y능력";#N/A,#N/A,TRUE,"YKD"}</definedName>
    <definedName name="오성협" localSheetId="10" hidden="1">{#N/A,#N/A,TRUE,"Y생산";#N/A,#N/A,TRUE,"Y판매";#N/A,#N/A,TRUE,"Y총물량";#N/A,#N/A,TRUE,"Y능력";#N/A,#N/A,TRUE,"YKD"}</definedName>
    <definedName name="오성협" localSheetId="12" hidden="1">{#N/A,#N/A,TRUE,"Y생산";#N/A,#N/A,TRUE,"Y판매";#N/A,#N/A,TRUE,"Y총물량";#N/A,#N/A,TRUE,"Y능력";#N/A,#N/A,TRUE,"YKD"}</definedName>
    <definedName name="오성협" localSheetId="15" hidden="1">{#N/A,#N/A,TRUE,"Y생산";#N/A,#N/A,TRUE,"Y판매";#N/A,#N/A,TRUE,"Y총물량";#N/A,#N/A,TRUE,"Y능력";#N/A,#N/A,TRUE,"YKD"}</definedName>
    <definedName name="오성협" localSheetId="11" hidden="1">{#N/A,#N/A,TRUE,"Y생산";#N/A,#N/A,TRUE,"Y판매";#N/A,#N/A,TRUE,"Y총물량";#N/A,#N/A,TRUE,"Y능력";#N/A,#N/A,TRUE,"YKD"}</definedName>
    <definedName name="오성협" localSheetId="14" hidden="1">{#N/A,#N/A,TRUE,"Y생산";#N/A,#N/A,TRUE,"Y판매";#N/A,#N/A,TRUE,"Y총물량";#N/A,#N/A,TRUE,"Y능력";#N/A,#N/A,TRUE,"YKD"}</definedName>
    <definedName name="오성협" localSheetId="7" hidden="1">{#N/A,#N/A,TRUE,"Y생산";#N/A,#N/A,TRUE,"Y판매";#N/A,#N/A,TRUE,"Y총물량";#N/A,#N/A,TRUE,"Y능력";#N/A,#N/A,TRUE,"YKD"}</definedName>
    <definedName name="오성협" localSheetId="4" hidden="1">{#N/A,#N/A,TRUE,"Y생산";#N/A,#N/A,TRUE,"Y판매";#N/A,#N/A,TRUE,"Y총물량";#N/A,#N/A,TRUE,"Y능력";#N/A,#N/A,TRUE,"YKD"}</definedName>
    <definedName name="오성협" localSheetId="6" hidden="1">{#N/A,#N/A,TRUE,"Y생산";#N/A,#N/A,TRUE,"Y판매";#N/A,#N/A,TRUE,"Y총물량";#N/A,#N/A,TRUE,"Y능력";#N/A,#N/A,TRUE,"YKD"}</definedName>
    <definedName name="오성협" localSheetId="9" hidden="1">{#N/A,#N/A,TRUE,"Y생산";#N/A,#N/A,TRUE,"Y판매";#N/A,#N/A,TRUE,"Y총물량";#N/A,#N/A,TRUE,"Y능력";#N/A,#N/A,TRUE,"YKD"}</definedName>
    <definedName name="오성협" localSheetId="5" hidden="1">{#N/A,#N/A,TRUE,"Y생산";#N/A,#N/A,TRUE,"Y판매";#N/A,#N/A,TRUE,"Y총물량";#N/A,#N/A,TRUE,"Y능력";#N/A,#N/A,TRUE,"YKD"}</definedName>
    <definedName name="오성협" localSheetId="8" hidden="1">{#N/A,#N/A,TRUE,"Y생산";#N/A,#N/A,TRUE,"Y판매";#N/A,#N/A,TRUE,"Y총물량";#N/A,#N/A,TRUE,"Y능력";#N/A,#N/A,TRUE,"YKD"}</definedName>
    <definedName name="오성협" localSheetId="3"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오인원">#N/A</definedName>
    <definedName name="외__감">#N/A</definedName>
    <definedName name="외부소음">#N/A</definedName>
    <definedName name="외주계획" localSheetId="13" hidden="1">{#N/A,#N/A,TRUE,"Y생산";#N/A,#N/A,TRUE,"Y판매";#N/A,#N/A,TRUE,"Y총물량";#N/A,#N/A,TRUE,"Y능력";#N/A,#N/A,TRUE,"YKD"}</definedName>
    <definedName name="외주계획" localSheetId="10" hidden="1">{#N/A,#N/A,TRUE,"Y생산";#N/A,#N/A,TRUE,"Y판매";#N/A,#N/A,TRUE,"Y총물량";#N/A,#N/A,TRUE,"Y능력";#N/A,#N/A,TRUE,"YKD"}</definedName>
    <definedName name="외주계획" localSheetId="12" hidden="1">{#N/A,#N/A,TRUE,"Y생산";#N/A,#N/A,TRUE,"Y판매";#N/A,#N/A,TRUE,"Y총물량";#N/A,#N/A,TRUE,"Y능력";#N/A,#N/A,TRUE,"YKD"}</definedName>
    <definedName name="외주계획" localSheetId="15" hidden="1">{#N/A,#N/A,TRUE,"Y생산";#N/A,#N/A,TRUE,"Y판매";#N/A,#N/A,TRUE,"Y총물량";#N/A,#N/A,TRUE,"Y능력";#N/A,#N/A,TRUE,"YKD"}</definedName>
    <definedName name="외주계획" localSheetId="11" hidden="1">{#N/A,#N/A,TRUE,"Y생산";#N/A,#N/A,TRUE,"Y판매";#N/A,#N/A,TRUE,"Y총물량";#N/A,#N/A,TRUE,"Y능력";#N/A,#N/A,TRUE,"YKD"}</definedName>
    <definedName name="외주계획" localSheetId="14" hidden="1">{#N/A,#N/A,TRUE,"Y생산";#N/A,#N/A,TRUE,"Y판매";#N/A,#N/A,TRUE,"Y총물량";#N/A,#N/A,TRUE,"Y능력";#N/A,#N/A,TRUE,"YKD"}</definedName>
    <definedName name="외주계획" localSheetId="7" hidden="1">{#N/A,#N/A,TRUE,"Y생산";#N/A,#N/A,TRUE,"Y판매";#N/A,#N/A,TRUE,"Y총물량";#N/A,#N/A,TRUE,"Y능력";#N/A,#N/A,TRUE,"YKD"}</definedName>
    <definedName name="외주계획" localSheetId="4" hidden="1">{#N/A,#N/A,TRUE,"Y생산";#N/A,#N/A,TRUE,"Y판매";#N/A,#N/A,TRUE,"Y총물량";#N/A,#N/A,TRUE,"Y능력";#N/A,#N/A,TRUE,"YKD"}</definedName>
    <definedName name="외주계획" localSheetId="6" hidden="1">{#N/A,#N/A,TRUE,"Y생산";#N/A,#N/A,TRUE,"Y판매";#N/A,#N/A,TRUE,"Y총물량";#N/A,#N/A,TRUE,"Y능력";#N/A,#N/A,TRUE,"YKD"}</definedName>
    <definedName name="외주계획" localSheetId="9" hidden="1">{#N/A,#N/A,TRUE,"Y생산";#N/A,#N/A,TRUE,"Y판매";#N/A,#N/A,TRUE,"Y총물량";#N/A,#N/A,TRUE,"Y능력";#N/A,#N/A,TRUE,"YKD"}</definedName>
    <definedName name="외주계획" localSheetId="5" hidden="1">{#N/A,#N/A,TRUE,"Y생산";#N/A,#N/A,TRUE,"Y판매";#N/A,#N/A,TRUE,"Y총물량";#N/A,#N/A,TRUE,"Y능력";#N/A,#N/A,TRUE,"YKD"}</definedName>
    <definedName name="외주계획" localSheetId="8" hidden="1">{#N/A,#N/A,TRUE,"Y생산";#N/A,#N/A,TRUE,"Y판매";#N/A,#N/A,TRUE,"Y총물량";#N/A,#N/A,TRUE,"Y능력";#N/A,#N/A,TRUE,"YKD"}</definedName>
    <definedName name="외주계획" localSheetId="3"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#N/A</definedName>
    <definedName name="용도96" localSheetId="13">#REF!</definedName>
    <definedName name="용도96" localSheetId="10">#REF!</definedName>
    <definedName name="용도96" localSheetId="12">#REF!</definedName>
    <definedName name="용도96" localSheetId="15">#REF!</definedName>
    <definedName name="용도96" localSheetId="11">#REF!</definedName>
    <definedName name="용도96" localSheetId="14">#REF!</definedName>
    <definedName name="용도96" localSheetId="7">#REF!</definedName>
    <definedName name="용도96" localSheetId="4">#REF!</definedName>
    <definedName name="용도96" localSheetId="6">#REF!</definedName>
    <definedName name="용도96" localSheetId="9">#REF!</definedName>
    <definedName name="용도96" localSheetId="5">#REF!</definedName>
    <definedName name="용도96" localSheetId="8">#REF!</definedName>
    <definedName name="용도96" localSheetId="3">#REF!</definedName>
    <definedName name="용도96" localSheetId="2">#REF!</definedName>
    <definedName name="용도96">#REF!</definedName>
    <definedName name="용역" localSheetId="13" hidden="1">{#N/A,#N/A,TRUE,"Y생산";#N/A,#N/A,TRUE,"Y판매";#N/A,#N/A,TRUE,"Y총물량";#N/A,#N/A,TRUE,"Y능력";#N/A,#N/A,TRUE,"YKD"}</definedName>
    <definedName name="용역" localSheetId="10" hidden="1">{#N/A,#N/A,TRUE,"Y생산";#N/A,#N/A,TRUE,"Y판매";#N/A,#N/A,TRUE,"Y총물량";#N/A,#N/A,TRUE,"Y능력";#N/A,#N/A,TRUE,"YKD"}</definedName>
    <definedName name="용역" localSheetId="12" hidden="1">{#N/A,#N/A,TRUE,"Y생산";#N/A,#N/A,TRUE,"Y판매";#N/A,#N/A,TRUE,"Y총물량";#N/A,#N/A,TRUE,"Y능력";#N/A,#N/A,TRUE,"YKD"}</definedName>
    <definedName name="용역" localSheetId="15" hidden="1">{#N/A,#N/A,TRUE,"Y생산";#N/A,#N/A,TRUE,"Y판매";#N/A,#N/A,TRUE,"Y총물량";#N/A,#N/A,TRUE,"Y능력";#N/A,#N/A,TRUE,"YKD"}</definedName>
    <definedName name="용역" localSheetId="11" hidden="1">{#N/A,#N/A,TRUE,"Y생산";#N/A,#N/A,TRUE,"Y판매";#N/A,#N/A,TRUE,"Y총물량";#N/A,#N/A,TRUE,"Y능력";#N/A,#N/A,TRUE,"YKD"}</definedName>
    <definedName name="용역" localSheetId="14" hidden="1">{#N/A,#N/A,TRUE,"Y생산";#N/A,#N/A,TRUE,"Y판매";#N/A,#N/A,TRUE,"Y총물량";#N/A,#N/A,TRUE,"Y능력";#N/A,#N/A,TRUE,"YKD"}</definedName>
    <definedName name="용역" localSheetId="7" hidden="1">{#N/A,#N/A,TRUE,"Y생산";#N/A,#N/A,TRUE,"Y판매";#N/A,#N/A,TRUE,"Y총물량";#N/A,#N/A,TRUE,"Y능력";#N/A,#N/A,TRUE,"YKD"}</definedName>
    <definedName name="용역" localSheetId="4" hidden="1">{#N/A,#N/A,TRUE,"Y생산";#N/A,#N/A,TRUE,"Y판매";#N/A,#N/A,TRUE,"Y총물량";#N/A,#N/A,TRUE,"Y능력";#N/A,#N/A,TRUE,"YKD"}</definedName>
    <definedName name="용역" localSheetId="6" hidden="1">{#N/A,#N/A,TRUE,"Y생산";#N/A,#N/A,TRUE,"Y판매";#N/A,#N/A,TRUE,"Y총물량";#N/A,#N/A,TRUE,"Y능력";#N/A,#N/A,TRUE,"YKD"}</definedName>
    <definedName name="용역" localSheetId="9" hidden="1">{#N/A,#N/A,TRUE,"Y생산";#N/A,#N/A,TRUE,"Y판매";#N/A,#N/A,TRUE,"Y총물량";#N/A,#N/A,TRUE,"Y능력";#N/A,#N/A,TRUE,"YKD"}</definedName>
    <definedName name="용역" localSheetId="5" hidden="1">{#N/A,#N/A,TRUE,"Y생산";#N/A,#N/A,TRUE,"Y판매";#N/A,#N/A,TRUE,"Y총물량";#N/A,#N/A,TRUE,"Y능력";#N/A,#N/A,TRUE,"YKD"}</definedName>
    <definedName name="용역" localSheetId="8" hidden="1">{#N/A,#N/A,TRUE,"Y생산";#N/A,#N/A,TRUE,"Y판매";#N/A,#N/A,TRUE,"Y총물량";#N/A,#N/A,TRUE,"Y능력";#N/A,#N/A,TRUE,"YKD"}</definedName>
    <definedName name="용역" localSheetId="3" hidden="1">{#N/A,#N/A,TRUE,"Y생산";#N/A,#N/A,TRUE,"Y판매";#N/A,#N/A,TRUE,"Y총물량";#N/A,#N/A,TRUE,"Y능력";#N/A,#N/A,TRUE,"YKD"}</definedName>
    <definedName name="용역" localSheetId="2" hidden="1">{#N/A,#N/A,TRUE,"Y생산";#N/A,#N/A,TRUE,"Y판매";#N/A,#N/A,TRUE,"Y총물량";#N/A,#N/A,TRUE,"Y능력";#N/A,#N/A,TRUE,"YKD"}</definedName>
    <definedName name="용역" localSheetId="1" hidden="1">{#N/A,#N/A,TRUE,"Y생산";#N/A,#N/A,TRUE,"Y판매";#N/A,#N/A,TRUE,"Y총물량";#N/A,#N/A,TRUE,"Y능력";#N/A,#N/A,TRUE,"YKD"}</definedName>
    <definedName name="용역" hidden="1">{#N/A,#N/A,TRUE,"Y생산";#N/A,#N/A,TRUE,"Y판매";#N/A,#N/A,TRUE,"Y총물량";#N/A,#N/A,TRUE,"Y능력";#N/A,#N/A,TRUE,"YKD"}</definedName>
    <definedName name="용역경비">#N/A</definedName>
    <definedName name="우선" localSheetId="13">BlankMacro1</definedName>
    <definedName name="우선" localSheetId="10">BlankMacro1</definedName>
    <definedName name="우선" localSheetId="12">BlankMacro1</definedName>
    <definedName name="우선" localSheetId="15">BlankMacro1</definedName>
    <definedName name="우선" localSheetId="11">BlankMacro1</definedName>
    <definedName name="우선" localSheetId="14">BlankMacro1</definedName>
    <definedName name="우선" localSheetId="7">BlankMacro1</definedName>
    <definedName name="우선" localSheetId="4">BlankMacro1</definedName>
    <definedName name="우선" localSheetId="6">BlankMacro1</definedName>
    <definedName name="우선" localSheetId="9">BlankMacro1</definedName>
    <definedName name="우선" localSheetId="5">BlankMacro1</definedName>
    <definedName name="우선" localSheetId="8">BlankMacro1</definedName>
    <definedName name="우선" localSheetId="0">BlankMacro1</definedName>
    <definedName name="우선" localSheetId="3">BlankMacro1</definedName>
    <definedName name="우선" localSheetId="2">BlankMacro1</definedName>
    <definedName name="우선" localSheetId="1">BlankMacro1</definedName>
    <definedName name="우선">BlankMacro1</definedName>
    <definedName name="운반">#N/A</definedName>
    <definedName name="운반CAP" localSheetId="3">#REF!</definedName>
    <definedName name="운반CAP" localSheetId="2">#REF!</definedName>
    <definedName name="운반CAP">#REF!</definedName>
    <definedName name="운송"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운송"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원">1</definedName>
    <definedName name="원EA→27.5원EA">#N/A</definedName>
    <definedName name="원가" localSheetId="13" hidden="1">{#N/A,#N/A,FALSE,"인원";#N/A,#N/A,FALSE,"비용2";#N/A,#N/A,FALSE,"비용1";#N/A,#N/A,FALSE,"비용";#N/A,#N/A,FALSE,"보증2";#N/A,#N/A,FALSE,"보증1";#N/A,#N/A,FALSE,"보증";#N/A,#N/A,FALSE,"손익1";#N/A,#N/A,FALSE,"손익";#N/A,#N/A,FALSE,"부서별매출";#N/A,#N/A,FALSE,"매출"}</definedName>
    <definedName name="원가" localSheetId="10" hidden="1">{#N/A,#N/A,FALSE,"인원";#N/A,#N/A,FALSE,"비용2";#N/A,#N/A,FALSE,"비용1";#N/A,#N/A,FALSE,"비용";#N/A,#N/A,FALSE,"보증2";#N/A,#N/A,FALSE,"보증1";#N/A,#N/A,FALSE,"보증";#N/A,#N/A,FALSE,"손익1";#N/A,#N/A,FALSE,"손익";#N/A,#N/A,FALSE,"부서별매출";#N/A,#N/A,FALSE,"매출"}</definedName>
    <definedName name="원가" localSheetId="12" hidden="1">{#N/A,#N/A,FALSE,"인원";#N/A,#N/A,FALSE,"비용2";#N/A,#N/A,FALSE,"비용1";#N/A,#N/A,FALSE,"비용";#N/A,#N/A,FALSE,"보증2";#N/A,#N/A,FALSE,"보증1";#N/A,#N/A,FALSE,"보증";#N/A,#N/A,FALSE,"손익1";#N/A,#N/A,FALSE,"손익";#N/A,#N/A,FALSE,"부서별매출";#N/A,#N/A,FALSE,"매출"}</definedName>
    <definedName name="원가" localSheetId="15" hidden="1">{#N/A,#N/A,FALSE,"인원";#N/A,#N/A,FALSE,"비용2";#N/A,#N/A,FALSE,"비용1";#N/A,#N/A,FALSE,"비용";#N/A,#N/A,FALSE,"보증2";#N/A,#N/A,FALSE,"보증1";#N/A,#N/A,FALSE,"보증";#N/A,#N/A,FALSE,"손익1";#N/A,#N/A,FALSE,"손익";#N/A,#N/A,FALSE,"부서별매출";#N/A,#N/A,FALSE,"매출"}</definedName>
    <definedName name="원가" localSheetId="11" hidden="1">{#N/A,#N/A,FALSE,"인원";#N/A,#N/A,FALSE,"비용2";#N/A,#N/A,FALSE,"비용1";#N/A,#N/A,FALSE,"비용";#N/A,#N/A,FALSE,"보증2";#N/A,#N/A,FALSE,"보증1";#N/A,#N/A,FALSE,"보증";#N/A,#N/A,FALSE,"손익1";#N/A,#N/A,FALSE,"손익";#N/A,#N/A,FALSE,"부서별매출";#N/A,#N/A,FALSE,"매출"}</definedName>
    <definedName name="원가" localSheetId="14" hidden="1">{#N/A,#N/A,FALSE,"인원";#N/A,#N/A,FALSE,"비용2";#N/A,#N/A,FALSE,"비용1";#N/A,#N/A,FALSE,"비용";#N/A,#N/A,FALSE,"보증2";#N/A,#N/A,FALSE,"보증1";#N/A,#N/A,FALSE,"보증";#N/A,#N/A,FALSE,"손익1";#N/A,#N/A,FALSE,"손익";#N/A,#N/A,FALSE,"부서별매출";#N/A,#N/A,FALSE,"매출"}</definedName>
    <definedName name="원가" localSheetId="7"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localSheetId="6" hidden="1">{#N/A,#N/A,FALSE,"인원";#N/A,#N/A,FALSE,"비용2";#N/A,#N/A,FALSE,"비용1";#N/A,#N/A,FALSE,"비용";#N/A,#N/A,FALSE,"보증2";#N/A,#N/A,FALSE,"보증1";#N/A,#N/A,FALSE,"보증";#N/A,#N/A,FALSE,"손익1";#N/A,#N/A,FALSE,"손익";#N/A,#N/A,FALSE,"부서별매출";#N/A,#N/A,FALSE,"매출"}</definedName>
    <definedName name="원가" localSheetId="9" hidden="1">{#N/A,#N/A,FALSE,"인원";#N/A,#N/A,FALSE,"비용2";#N/A,#N/A,FALSE,"비용1";#N/A,#N/A,FALSE,"비용";#N/A,#N/A,FALSE,"보증2";#N/A,#N/A,FALSE,"보증1";#N/A,#N/A,FALSE,"보증";#N/A,#N/A,FALSE,"손익1";#N/A,#N/A,FALSE,"손익";#N/A,#N/A,FALSE,"부서별매출";#N/A,#N/A,FALSE,"매출"}</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8"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1">#N/A</definedName>
    <definedName name="원가개선" localSheetId="13">[0]!BlankMacro1</definedName>
    <definedName name="원가개선" localSheetId="10">[0]!BlankMacro1</definedName>
    <definedName name="원가개선" localSheetId="12">[0]!BlankMacro1</definedName>
    <definedName name="원가개선" localSheetId="15">[0]!BlankMacro1</definedName>
    <definedName name="원가개선" localSheetId="11">[0]!BlankMacro1</definedName>
    <definedName name="원가개선" localSheetId="14">[0]!BlankMacro1</definedName>
    <definedName name="원가개선" localSheetId="7">[0]!BlankMacro1</definedName>
    <definedName name="원가개선" localSheetId="4">[0]!BlankMacro1</definedName>
    <definedName name="원가개선" localSheetId="6">[0]!BlankMacro1</definedName>
    <definedName name="원가개선" localSheetId="9">[0]!BlankMacro1</definedName>
    <definedName name="원가개선" localSheetId="5">[0]!BlankMacro1</definedName>
    <definedName name="원가개선" localSheetId="8">[0]!BlankMacro1</definedName>
    <definedName name="원가개선" localSheetId="0">[0]!BlankMacro1</definedName>
    <definedName name="원가개선" localSheetId="3">[0]!BlankMacro1</definedName>
    <definedName name="원가개선" localSheetId="2">[0]!BlankMacro1</definedName>
    <definedName name="원가개선" localSheetId="1">[0]!BlankMacro1</definedName>
    <definedName name="원가개선">[0]!BlankMacro1</definedName>
    <definedName name="원가계산서">#REF!</definedName>
    <definedName name="원가이름" localSheetId="13" hidden="1">{#N/A,#N/A,FALSE,"인원";#N/A,#N/A,FALSE,"비용2";#N/A,#N/A,FALSE,"비용1";#N/A,#N/A,FALSE,"비용";#N/A,#N/A,FALSE,"보증2";#N/A,#N/A,FALSE,"보증1";#N/A,#N/A,FALSE,"보증";#N/A,#N/A,FALSE,"손익1";#N/A,#N/A,FALSE,"손익";#N/A,#N/A,FALSE,"부서별매출";#N/A,#N/A,FALSE,"매출"}</definedName>
    <definedName name="원가이름" localSheetId="10" hidden="1">{#N/A,#N/A,FALSE,"인원";#N/A,#N/A,FALSE,"비용2";#N/A,#N/A,FALSE,"비용1";#N/A,#N/A,FALSE,"비용";#N/A,#N/A,FALSE,"보증2";#N/A,#N/A,FALSE,"보증1";#N/A,#N/A,FALSE,"보증";#N/A,#N/A,FALSE,"손익1";#N/A,#N/A,FALSE,"손익";#N/A,#N/A,FALSE,"부서별매출";#N/A,#N/A,FALSE,"매출"}</definedName>
    <definedName name="원가이름" localSheetId="12" hidden="1">{#N/A,#N/A,FALSE,"인원";#N/A,#N/A,FALSE,"비용2";#N/A,#N/A,FALSE,"비용1";#N/A,#N/A,FALSE,"비용";#N/A,#N/A,FALSE,"보증2";#N/A,#N/A,FALSE,"보증1";#N/A,#N/A,FALSE,"보증";#N/A,#N/A,FALSE,"손익1";#N/A,#N/A,FALSE,"손익";#N/A,#N/A,FALSE,"부서별매출";#N/A,#N/A,FALSE,"매출"}</definedName>
    <definedName name="원가이름" localSheetId="15" hidden="1">{#N/A,#N/A,FALSE,"인원";#N/A,#N/A,FALSE,"비용2";#N/A,#N/A,FALSE,"비용1";#N/A,#N/A,FALSE,"비용";#N/A,#N/A,FALSE,"보증2";#N/A,#N/A,FALSE,"보증1";#N/A,#N/A,FALSE,"보증";#N/A,#N/A,FALSE,"손익1";#N/A,#N/A,FALSE,"손익";#N/A,#N/A,FALSE,"부서별매출";#N/A,#N/A,FALSE,"매출"}</definedName>
    <definedName name="원가이름" localSheetId="11" hidden="1">{#N/A,#N/A,FALSE,"인원";#N/A,#N/A,FALSE,"비용2";#N/A,#N/A,FALSE,"비용1";#N/A,#N/A,FALSE,"비용";#N/A,#N/A,FALSE,"보증2";#N/A,#N/A,FALSE,"보증1";#N/A,#N/A,FALSE,"보증";#N/A,#N/A,FALSE,"손익1";#N/A,#N/A,FALSE,"손익";#N/A,#N/A,FALSE,"부서별매출";#N/A,#N/A,FALSE,"매출"}</definedName>
    <definedName name="원가이름" localSheetId="14" hidden="1">{#N/A,#N/A,FALSE,"인원";#N/A,#N/A,FALSE,"비용2";#N/A,#N/A,FALSE,"비용1";#N/A,#N/A,FALSE,"비용";#N/A,#N/A,FALSE,"보증2";#N/A,#N/A,FALSE,"보증1";#N/A,#N/A,FALSE,"보증";#N/A,#N/A,FALSE,"손익1";#N/A,#N/A,FALSE,"손익";#N/A,#N/A,FALSE,"부서별매출";#N/A,#N/A,FALSE,"매출"}</definedName>
    <definedName name="원가이름" localSheetId="7" hidden="1">{#N/A,#N/A,FALSE,"인원";#N/A,#N/A,FALSE,"비용2";#N/A,#N/A,FALSE,"비용1";#N/A,#N/A,FALSE,"비용";#N/A,#N/A,FALSE,"보증2";#N/A,#N/A,FALSE,"보증1";#N/A,#N/A,FALSE,"보증";#N/A,#N/A,FALSE,"손익1";#N/A,#N/A,FALSE,"손익";#N/A,#N/A,FALSE,"부서별매출";#N/A,#N/A,FALSE,"매출"}</definedName>
    <definedName name="원가이름" localSheetId="4" hidden="1">{#N/A,#N/A,FALSE,"인원";#N/A,#N/A,FALSE,"비용2";#N/A,#N/A,FALSE,"비용1";#N/A,#N/A,FALSE,"비용";#N/A,#N/A,FALSE,"보증2";#N/A,#N/A,FALSE,"보증1";#N/A,#N/A,FALSE,"보증";#N/A,#N/A,FALSE,"손익1";#N/A,#N/A,FALSE,"손익";#N/A,#N/A,FALSE,"부서별매출";#N/A,#N/A,FALSE,"매출"}</definedName>
    <definedName name="원가이름" localSheetId="6" hidden="1">{#N/A,#N/A,FALSE,"인원";#N/A,#N/A,FALSE,"비용2";#N/A,#N/A,FALSE,"비용1";#N/A,#N/A,FALSE,"비용";#N/A,#N/A,FALSE,"보증2";#N/A,#N/A,FALSE,"보증1";#N/A,#N/A,FALSE,"보증";#N/A,#N/A,FALSE,"손익1";#N/A,#N/A,FALSE,"손익";#N/A,#N/A,FALSE,"부서별매출";#N/A,#N/A,FALSE,"매출"}</definedName>
    <definedName name="원가이름" localSheetId="9" hidden="1">{#N/A,#N/A,FALSE,"인원";#N/A,#N/A,FALSE,"비용2";#N/A,#N/A,FALSE,"비용1";#N/A,#N/A,FALSE,"비용";#N/A,#N/A,FALSE,"보증2";#N/A,#N/A,FALSE,"보증1";#N/A,#N/A,FALSE,"보증";#N/A,#N/A,FALSE,"손익1";#N/A,#N/A,FALSE,"손익";#N/A,#N/A,FALSE,"부서별매출";#N/A,#N/A,FALSE,"매출"}</definedName>
    <definedName name="원가이름" localSheetId="5" hidden="1">{#N/A,#N/A,FALSE,"인원";#N/A,#N/A,FALSE,"비용2";#N/A,#N/A,FALSE,"비용1";#N/A,#N/A,FALSE,"비용";#N/A,#N/A,FALSE,"보증2";#N/A,#N/A,FALSE,"보증1";#N/A,#N/A,FALSE,"보증";#N/A,#N/A,FALSE,"손익1";#N/A,#N/A,FALSE,"손익";#N/A,#N/A,FALSE,"부서별매출";#N/A,#N/A,FALSE,"매출"}</definedName>
    <definedName name="원가이름" localSheetId="8" hidden="1">{#N/A,#N/A,FALSE,"인원";#N/A,#N/A,FALSE,"비용2";#N/A,#N/A,FALSE,"비용1";#N/A,#N/A,FALSE,"비용";#N/A,#N/A,FALSE,"보증2";#N/A,#N/A,FALSE,"보증1";#N/A,#N/A,FALSE,"보증";#N/A,#N/A,FALSE,"손익1";#N/A,#N/A,FALSE,"손익";#N/A,#N/A,FALSE,"부서별매출";#N/A,#N/A,FALSE,"매출"}</definedName>
    <definedName name="원가이름" localSheetId="3" hidden="1">{#N/A,#N/A,FALSE,"인원";#N/A,#N/A,FALSE,"비용2";#N/A,#N/A,FALSE,"비용1";#N/A,#N/A,FALSE,"비용";#N/A,#N/A,FALSE,"보증2";#N/A,#N/A,FALSE,"보증1";#N/A,#N/A,FALSE,"보증";#N/A,#N/A,FALSE,"손익1";#N/A,#N/A,FALSE,"손익";#N/A,#N/A,FALSE,"부서별매출";#N/A,#N/A,FALSE,"매출"}</definedName>
    <definedName name="원가이름" localSheetId="2" hidden="1">{#N/A,#N/A,FALSE,"인원";#N/A,#N/A,FALSE,"비용2";#N/A,#N/A,FALSE,"비용1";#N/A,#N/A,FALSE,"비용";#N/A,#N/A,FALSE,"보증2";#N/A,#N/A,FALSE,"보증1";#N/A,#N/A,FALSE,"보증";#N/A,#N/A,FALSE,"손익1";#N/A,#N/A,FALSE,"손익";#N/A,#N/A,FALSE,"부서별매출";#N/A,#N/A,FALSE,"매출"}</definedName>
    <definedName name="원가이름" localSheetId="1" hidden="1">{#N/A,#N/A,FALSE,"인원";#N/A,#N/A,FALSE,"비용2";#N/A,#N/A,FALSE,"비용1";#N/A,#N/A,FALSE,"비용";#N/A,#N/A,FALSE,"보증2";#N/A,#N/A,FALSE,"보증1";#N/A,#N/A,FALSE,"보증";#N/A,#N/A,FALSE,"손익1";#N/A,#N/A,FALSE,"손익";#N/A,#N/A,FALSE,"부서별매출";#N/A,#N/A,FALSE,"매출"}</definedName>
    <definedName name="원가이름" hidden="1">{#N/A,#N/A,FALSE,"인원";#N/A,#N/A,FALSE,"비용2";#N/A,#N/A,FALSE,"비용1";#N/A,#N/A,FALSE,"비용";#N/A,#N/A,FALSE,"보증2";#N/A,#N/A,FALSE,"보증1";#N/A,#N/A,FALSE,"보증";#N/A,#N/A,FALSE,"손익1";#N/A,#N/A,FALSE,"손익";#N/A,#N/A,FALSE,"부서별매출";#N/A,#N/A,FALSE,"매출"}</definedName>
    <definedName name="원단위">#REF!</definedName>
    <definedName name="원식1" localSheetId="13">BlankMacro1</definedName>
    <definedName name="원식1" localSheetId="10">BlankMacro1</definedName>
    <definedName name="원식1" localSheetId="12">BlankMacro1</definedName>
    <definedName name="원식1" localSheetId="15">BlankMacro1</definedName>
    <definedName name="원식1" localSheetId="11">BlankMacro1</definedName>
    <definedName name="원식1" localSheetId="14">BlankMacro1</definedName>
    <definedName name="원식1" localSheetId="7">BlankMacro1</definedName>
    <definedName name="원식1" localSheetId="4">BlankMacro1</definedName>
    <definedName name="원식1" localSheetId="6">BlankMacro1</definedName>
    <definedName name="원식1" localSheetId="9">BlankMacro1</definedName>
    <definedName name="원식1" localSheetId="5">BlankMacro1</definedName>
    <definedName name="원식1" localSheetId="8">BlankMacro1</definedName>
    <definedName name="원식1" localSheetId="0">BlankMacro1</definedName>
    <definedName name="원식1" localSheetId="3">BlankMacro1</definedName>
    <definedName name="원식1" localSheetId="2">BlankMacro1</definedName>
    <definedName name="원식1" localSheetId="1">BlankMacro1</definedName>
    <definedName name="원식1">BlankMacro1</definedName>
    <definedName name="원식2" localSheetId="13">BlankMacro1</definedName>
    <definedName name="원식2" localSheetId="10">BlankMacro1</definedName>
    <definedName name="원식2" localSheetId="12">BlankMacro1</definedName>
    <definedName name="원식2" localSheetId="15">BlankMacro1</definedName>
    <definedName name="원식2" localSheetId="11">BlankMacro1</definedName>
    <definedName name="원식2" localSheetId="14">BlankMacro1</definedName>
    <definedName name="원식2" localSheetId="7">BlankMacro1</definedName>
    <definedName name="원식2" localSheetId="4">BlankMacro1</definedName>
    <definedName name="원식2" localSheetId="6">BlankMacro1</definedName>
    <definedName name="원식2" localSheetId="9">BlankMacro1</definedName>
    <definedName name="원식2" localSheetId="5">BlankMacro1</definedName>
    <definedName name="원식2" localSheetId="8">BlankMacro1</definedName>
    <definedName name="원식2" localSheetId="0">BlankMacro1</definedName>
    <definedName name="원식2" localSheetId="3">BlankMacro1</definedName>
    <definedName name="원식2" localSheetId="2">BlankMacro1</definedName>
    <definedName name="원식2" localSheetId="1">BlankMacro1</definedName>
    <definedName name="원식2">BlankMacro1</definedName>
    <definedName name="원식3" localSheetId="13">BlankMacro1</definedName>
    <definedName name="원식3" localSheetId="10">BlankMacro1</definedName>
    <definedName name="원식3" localSheetId="12">BlankMacro1</definedName>
    <definedName name="원식3" localSheetId="15">BlankMacro1</definedName>
    <definedName name="원식3" localSheetId="11">BlankMacro1</definedName>
    <definedName name="원식3" localSheetId="14">BlankMacro1</definedName>
    <definedName name="원식3" localSheetId="7">BlankMacro1</definedName>
    <definedName name="원식3" localSheetId="4">BlankMacro1</definedName>
    <definedName name="원식3" localSheetId="6">BlankMacro1</definedName>
    <definedName name="원식3" localSheetId="9">BlankMacro1</definedName>
    <definedName name="원식3" localSheetId="5">BlankMacro1</definedName>
    <definedName name="원식3" localSheetId="8">BlankMacro1</definedName>
    <definedName name="원식3" localSheetId="0">BlankMacro1</definedName>
    <definedName name="원식3" localSheetId="3">BlankMacro1</definedName>
    <definedName name="원식3" localSheetId="2">BlankMacro1</definedName>
    <definedName name="원식3" localSheetId="1">BlankMacro1</definedName>
    <definedName name="원식3">BlankMacro1</definedName>
    <definedName name="월별영업">#N/A</definedName>
    <definedName name="월평균">#N/A</definedName>
    <definedName name="유사차" localSheetId="13" hidden="1">{#N/A,#N/A,FALSE,"신규dep";#N/A,#N/A,FALSE,"신규dep-금형상각후";#N/A,#N/A,FALSE,"신규dep-연구비상각후";#N/A,#N/A,FALSE,"신규dep-기계,공구상각후"}</definedName>
    <definedName name="유사차" localSheetId="10" hidden="1">{#N/A,#N/A,FALSE,"신규dep";#N/A,#N/A,FALSE,"신규dep-금형상각후";#N/A,#N/A,FALSE,"신규dep-연구비상각후";#N/A,#N/A,FALSE,"신규dep-기계,공구상각후"}</definedName>
    <definedName name="유사차" localSheetId="12" hidden="1">{#N/A,#N/A,FALSE,"신규dep";#N/A,#N/A,FALSE,"신규dep-금형상각후";#N/A,#N/A,FALSE,"신규dep-연구비상각후";#N/A,#N/A,FALSE,"신규dep-기계,공구상각후"}</definedName>
    <definedName name="유사차" localSheetId="15" hidden="1">{#N/A,#N/A,FALSE,"신규dep";#N/A,#N/A,FALSE,"신규dep-금형상각후";#N/A,#N/A,FALSE,"신규dep-연구비상각후";#N/A,#N/A,FALSE,"신규dep-기계,공구상각후"}</definedName>
    <definedName name="유사차" localSheetId="11" hidden="1">{#N/A,#N/A,FALSE,"신규dep";#N/A,#N/A,FALSE,"신규dep-금형상각후";#N/A,#N/A,FALSE,"신규dep-연구비상각후";#N/A,#N/A,FALSE,"신규dep-기계,공구상각후"}</definedName>
    <definedName name="유사차" localSheetId="14" hidden="1">{#N/A,#N/A,FALSE,"신규dep";#N/A,#N/A,FALSE,"신규dep-금형상각후";#N/A,#N/A,FALSE,"신규dep-연구비상각후";#N/A,#N/A,FALSE,"신규dep-기계,공구상각후"}</definedName>
    <definedName name="유사차" localSheetId="7" hidden="1">{#N/A,#N/A,FALSE,"신규dep";#N/A,#N/A,FALSE,"신규dep-금형상각후";#N/A,#N/A,FALSE,"신규dep-연구비상각후";#N/A,#N/A,FALSE,"신규dep-기계,공구상각후"}</definedName>
    <definedName name="유사차" localSheetId="4" hidden="1">{#N/A,#N/A,FALSE,"신규dep";#N/A,#N/A,FALSE,"신규dep-금형상각후";#N/A,#N/A,FALSE,"신규dep-연구비상각후";#N/A,#N/A,FALSE,"신규dep-기계,공구상각후"}</definedName>
    <definedName name="유사차" localSheetId="6" hidden="1">{#N/A,#N/A,FALSE,"신규dep";#N/A,#N/A,FALSE,"신규dep-금형상각후";#N/A,#N/A,FALSE,"신규dep-연구비상각후";#N/A,#N/A,FALSE,"신규dep-기계,공구상각후"}</definedName>
    <definedName name="유사차" localSheetId="9" hidden="1">{#N/A,#N/A,FALSE,"신규dep";#N/A,#N/A,FALSE,"신규dep-금형상각후";#N/A,#N/A,FALSE,"신규dep-연구비상각후";#N/A,#N/A,FALSE,"신규dep-기계,공구상각후"}</definedName>
    <definedName name="유사차" localSheetId="5" hidden="1">{#N/A,#N/A,FALSE,"신규dep";#N/A,#N/A,FALSE,"신규dep-금형상각후";#N/A,#N/A,FALSE,"신규dep-연구비상각후";#N/A,#N/A,FALSE,"신규dep-기계,공구상각후"}</definedName>
    <definedName name="유사차" localSheetId="8" hidden="1">{#N/A,#N/A,FALSE,"신규dep";#N/A,#N/A,FALSE,"신규dep-금형상각후";#N/A,#N/A,FALSE,"신규dep-연구비상각후";#N/A,#N/A,FALSE,"신규dep-기계,공구상각후"}</definedName>
    <definedName name="유사차" localSheetId="3" hidden="1">{#N/A,#N/A,FALSE,"신규dep";#N/A,#N/A,FALSE,"신규dep-금형상각후";#N/A,#N/A,FALSE,"신규dep-연구비상각후";#N/A,#N/A,FALSE,"신규dep-기계,공구상각후"}</definedName>
    <definedName name="유사차" localSheetId="2" hidden="1">{#N/A,#N/A,FALSE,"신규dep";#N/A,#N/A,FALSE,"신규dep-금형상각후";#N/A,#N/A,FALSE,"신규dep-연구비상각후";#N/A,#N/A,FALSE,"신규dep-기계,공구상각후"}</definedName>
    <definedName name="유사차" localSheetId="1"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효면적" localSheetId="13">#REF!</definedName>
    <definedName name="유효면적" localSheetId="10">#REF!</definedName>
    <definedName name="유효면적" localSheetId="12">#REF!</definedName>
    <definedName name="유효면적" localSheetId="15">#REF!</definedName>
    <definedName name="유효면적" localSheetId="11">#REF!</definedName>
    <definedName name="유효면적" localSheetId="14">#REF!</definedName>
    <definedName name="유효면적" localSheetId="7">#REF!</definedName>
    <definedName name="유효면적" localSheetId="4">#REF!</definedName>
    <definedName name="유효면적" localSheetId="6">#REF!</definedName>
    <definedName name="유효면적" localSheetId="9">#REF!</definedName>
    <definedName name="유효면적" localSheetId="5">#REF!</definedName>
    <definedName name="유효면적" localSheetId="8">#REF!</definedName>
    <definedName name="유효면적">#REF!</definedName>
    <definedName name="을">#N/A</definedName>
    <definedName name="을지">#N/A</definedName>
    <definedName name="음질">#N/A</definedName>
    <definedName name="의뢰">#N/A</definedName>
    <definedName name="의장" localSheetId="13">{"구분",0,"Auto","Auto","";"발의부서",0,"Auto","Auto",""}</definedName>
    <definedName name="의장" localSheetId="10">{"구분",0,"Auto","Auto","";"발의부서",0,"Auto","Auto",""}</definedName>
    <definedName name="의장" localSheetId="12">{"구분",0,"Auto","Auto","";"발의부서",0,"Auto","Auto",""}</definedName>
    <definedName name="의장" localSheetId="15">{"구분",0,"Auto","Auto","";"발의부서",0,"Auto","Auto",""}</definedName>
    <definedName name="의장" localSheetId="11">{"구분",0,"Auto","Auto","";"발의부서",0,"Auto","Auto",""}</definedName>
    <definedName name="의장" localSheetId="14">{"구분",0,"Auto","Auto","";"발의부서",0,"Auto","Auto",""}</definedName>
    <definedName name="의장" localSheetId="7">{"구분",0,"Auto","Auto","";"발의부서",0,"Auto","Auto",""}</definedName>
    <definedName name="의장" localSheetId="4">{"구분",0,"Auto","Auto","";"발의부서",0,"Auto","Auto",""}</definedName>
    <definedName name="의장" localSheetId="6">{"구분",0,"Auto","Auto","";"발의부서",0,"Auto","Auto",""}</definedName>
    <definedName name="의장" localSheetId="9">{"구분",0,"Auto","Auto","";"발의부서",0,"Auto","Auto",""}</definedName>
    <definedName name="의장" localSheetId="5">{"구분",0,"Auto","Auto","";"발의부서",0,"Auto","Auto",""}</definedName>
    <definedName name="의장" localSheetId="8">{"구분",0,"Auto","Auto","";"발의부서",0,"Auto","Auto",""}</definedName>
    <definedName name="의장" localSheetId="3">{"구분",0,"Auto","Auto","";"발의부서",0,"Auto","Auto",""}</definedName>
    <definedName name="의장" localSheetId="2">{"구분",0,"Auto","Auto","";"발의부서",0,"Auto","Auto",""}</definedName>
    <definedName name="의장" localSheetId="1">{"구분",0,"Auto","Auto","";"발의부서",0,"Auto","Auto",""}</definedName>
    <definedName name="의장">{"구분",0,"Auto","Auto","";"발의부서",0,"Auto","Auto",""}</definedName>
    <definedName name="의장설계">#N/A</definedName>
    <definedName name="의장현황">#N/A</definedName>
    <definedName name="이1">#N/A</definedName>
    <definedName name="이12">#N/A</definedName>
    <definedName name="이1312">#N/A</definedName>
    <definedName name="이4">#N/A</definedName>
    <definedName name="이6">#N/A</definedName>
    <definedName name="이715">#N/A</definedName>
    <definedName name="이78">#N/A</definedName>
    <definedName name="이동">#REF!</definedName>
    <definedName name="이라">#N/A</definedName>
    <definedName name="이름" localSheetId="13" hidden="1">{#N/A,#N/A,FALSE,"단축1";#N/A,#N/A,FALSE,"단축2";#N/A,#N/A,FALSE,"단축3";#N/A,#N/A,FALSE,"장축";#N/A,#N/A,FALSE,"4WD"}</definedName>
    <definedName name="이름" localSheetId="10" hidden="1">{#N/A,#N/A,FALSE,"단축1";#N/A,#N/A,FALSE,"단축2";#N/A,#N/A,FALSE,"단축3";#N/A,#N/A,FALSE,"장축";#N/A,#N/A,FALSE,"4WD"}</definedName>
    <definedName name="이름" localSheetId="12" hidden="1">{#N/A,#N/A,FALSE,"단축1";#N/A,#N/A,FALSE,"단축2";#N/A,#N/A,FALSE,"단축3";#N/A,#N/A,FALSE,"장축";#N/A,#N/A,FALSE,"4WD"}</definedName>
    <definedName name="이름" localSheetId="15" hidden="1">{#N/A,#N/A,FALSE,"단축1";#N/A,#N/A,FALSE,"단축2";#N/A,#N/A,FALSE,"단축3";#N/A,#N/A,FALSE,"장축";#N/A,#N/A,FALSE,"4WD"}</definedName>
    <definedName name="이름" localSheetId="11" hidden="1">{#N/A,#N/A,FALSE,"단축1";#N/A,#N/A,FALSE,"단축2";#N/A,#N/A,FALSE,"단축3";#N/A,#N/A,FALSE,"장축";#N/A,#N/A,FALSE,"4WD"}</definedName>
    <definedName name="이름" localSheetId="14" hidden="1">{#N/A,#N/A,FALSE,"단축1";#N/A,#N/A,FALSE,"단축2";#N/A,#N/A,FALSE,"단축3";#N/A,#N/A,FALSE,"장축";#N/A,#N/A,FALSE,"4WD"}</definedName>
    <definedName name="이름" localSheetId="7" hidden="1">{#N/A,#N/A,FALSE,"단축1";#N/A,#N/A,FALSE,"단축2";#N/A,#N/A,FALSE,"단축3";#N/A,#N/A,FALSE,"장축";#N/A,#N/A,FALSE,"4WD"}</definedName>
    <definedName name="이름" localSheetId="4" hidden="1">{#N/A,#N/A,FALSE,"단축1";#N/A,#N/A,FALSE,"단축2";#N/A,#N/A,FALSE,"단축3";#N/A,#N/A,FALSE,"장축";#N/A,#N/A,FALSE,"4WD"}</definedName>
    <definedName name="이름" localSheetId="6" hidden="1">{#N/A,#N/A,FALSE,"단축1";#N/A,#N/A,FALSE,"단축2";#N/A,#N/A,FALSE,"단축3";#N/A,#N/A,FALSE,"장축";#N/A,#N/A,FALSE,"4WD"}</definedName>
    <definedName name="이름" localSheetId="9" hidden="1">{#N/A,#N/A,FALSE,"단축1";#N/A,#N/A,FALSE,"단축2";#N/A,#N/A,FALSE,"단축3";#N/A,#N/A,FALSE,"장축";#N/A,#N/A,FALSE,"4WD"}</definedName>
    <definedName name="이름" localSheetId="5" hidden="1">{#N/A,#N/A,FALSE,"단축1";#N/A,#N/A,FALSE,"단축2";#N/A,#N/A,FALSE,"단축3";#N/A,#N/A,FALSE,"장축";#N/A,#N/A,FALSE,"4WD"}</definedName>
    <definedName name="이름" localSheetId="8" hidden="1">{#N/A,#N/A,FALSE,"단축1";#N/A,#N/A,FALSE,"단축2";#N/A,#N/A,FALSE,"단축3";#N/A,#N/A,FALSE,"장축";#N/A,#N/A,FALSE,"4WD"}</definedName>
    <definedName name="이름" localSheetId="3" hidden="1">{#N/A,#N/A,FALSE,"단축1";#N/A,#N/A,FALSE,"단축2";#N/A,#N/A,FALSE,"단축3";#N/A,#N/A,FALSE,"장축";#N/A,#N/A,FALSE,"4WD"}</definedName>
    <definedName name="이름" localSheetId="2" hidden="1">{#N/A,#N/A,FALSE,"단축1";#N/A,#N/A,FALSE,"단축2";#N/A,#N/A,FALSE,"단축3";#N/A,#N/A,FALSE,"장축";#N/A,#N/A,FALSE,"4WD"}</definedName>
    <definedName name="이름" localSheetId="1" hidden="1">{#N/A,#N/A,FALSE,"단축1";#N/A,#N/A,FALSE,"단축2";#N/A,#N/A,FALSE,"단축3";#N/A,#N/A,FALSE,"장축";#N/A,#N/A,FALSE,"4WD"}</definedName>
    <definedName name="이름" hidden="1">{#N/A,#N/A,FALSE,"단축1";#N/A,#N/A,FALSE,"단축2";#N/A,#N/A,FALSE,"단축3";#N/A,#N/A,FALSE,"장축";#N/A,#N/A,FALSE,"4WD"}</definedName>
    <definedName name="이알">#N/A</definedName>
    <definedName name="이영호">#N/A</definedName>
    <definedName name="이윤">#REF!</definedName>
    <definedName name="이윤율">#REF!</definedName>
    <definedName name="이재주">#REF!</definedName>
    <definedName name="이종옥" localSheetId="13">#REF!</definedName>
    <definedName name="이종옥" localSheetId="10">#REF!</definedName>
    <definedName name="이종옥" localSheetId="12">#REF!</definedName>
    <definedName name="이종옥" localSheetId="15">#REF!</definedName>
    <definedName name="이종옥" localSheetId="11">#REF!</definedName>
    <definedName name="이종옥" localSheetId="14">#REF!</definedName>
    <definedName name="이종옥" localSheetId="7">#REF!</definedName>
    <definedName name="이종옥" localSheetId="4">#REF!</definedName>
    <definedName name="이종옥" localSheetId="6">#REF!</definedName>
    <definedName name="이종옥" localSheetId="9">#REF!</definedName>
    <definedName name="이종옥" localSheetId="5">#REF!</definedName>
    <definedName name="이종옥" localSheetId="8">#REF!</definedName>
    <definedName name="이종옥" localSheetId="3">#REF!</definedName>
    <definedName name="이종옥" localSheetId="2">#REF!</definedName>
    <definedName name="이종옥">#REF!</definedName>
    <definedName name="이창현" localSheetId="13">#REF!</definedName>
    <definedName name="이창현" localSheetId="10">#REF!</definedName>
    <definedName name="이창현" localSheetId="12">#REF!</definedName>
    <definedName name="이창현" localSheetId="15">#REF!</definedName>
    <definedName name="이창현" localSheetId="11">#REF!</definedName>
    <definedName name="이창현" localSheetId="14">#REF!</definedName>
    <definedName name="이창현" localSheetId="7">#REF!</definedName>
    <definedName name="이창현" localSheetId="4">#REF!</definedName>
    <definedName name="이창현" localSheetId="6">#REF!</definedName>
    <definedName name="이창현" localSheetId="9">#REF!</definedName>
    <definedName name="이창현" localSheetId="5">#REF!</definedName>
    <definedName name="이창현" localSheetId="8">#REF!</definedName>
    <definedName name="이창현" localSheetId="3">#REF!</definedName>
    <definedName name="이창현" localSheetId="2">#REF!</definedName>
    <definedName name="이창현">#REF!</definedName>
    <definedName name="이혁준" localSheetId="13" hidden="1">{#N/A,#N/A,FALSE,"단축1";#N/A,#N/A,FALSE,"단축2";#N/A,#N/A,FALSE,"단축3";#N/A,#N/A,FALSE,"장축";#N/A,#N/A,FALSE,"4WD"}</definedName>
    <definedName name="이혁준" localSheetId="10" hidden="1">{#N/A,#N/A,FALSE,"단축1";#N/A,#N/A,FALSE,"단축2";#N/A,#N/A,FALSE,"단축3";#N/A,#N/A,FALSE,"장축";#N/A,#N/A,FALSE,"4WD"}</definedName>
    <definedName name="이혁준" localSheetId="12" hidden="1">{#N/A,#N/A,FALSE,"단축1";#N/A,#N/A,FALSE,"단축2";#N/A,#N/A,FALSE,"단축3";#N/A,#N/A,FALSE,"장축";#N/A,#N/A,FALSE,"4WD"}</definedName>
    <definedName name="이혁준" localSheetId="15" hidden="1">{#N/A,#N/A,FALSE,"단축1";#N/A,#N/A,FALSE,"단축2";#N/A,#N/A,FALSE,"단축3";#N/A,#N/A,FALSE,"장축";#N/A,#N/A,FALSE,"4WD"}</definedName>
    <definedName name="이혁준" localSheetId="11" hidden="1">{#N/A,#N/A,FALSE,"단축1";#N/A,#N/A,FALSE,"단축2";#N/A,#N/A,FALSE,"단축3";#N/A,#N/A,FALSE,"장축";#N/A,#N/A,FALSE,"4WD"}</definedName>
    <definedName name="이혁준" localSheetId="14" hidden="1">{#N/A,#N/A,FALSE,"단축1";#N/A,#N/A,FALSE,"단축2";#N/A,#N/A,FALSE,"단축3";#N/A,#N/A,FALSE,"장축";#N/A,#N/A,FALSE,"4WD"}</definedName>
    <definedName name="이혁준" localSheetId="7" hidden="1">{#N/A,#N/A,FALSE,"단축1";#N/A,#N/A,FALSE,"단축2";#N/A,#N/A,FALSE,"단축3";#N/A,#N/A,FALSE,"장축";#N/A,#N/A,FALSE,"4WD"}</definedName>
    <definedName name="이혁준" localSheetId="4" hidden="1">{#N/A,#N/A,FALSE,"단축1";#N/A,#N/A,FALSE,"단축2";#N/A,#N/A,FALSE,"단축3";#N/A,#N/A,FALSE,"장축";#N/A,#N/A,FALSE,"4WD"}</definedName>
    <definedName name="이혁준" localSheetId="6" hidden="1">{#N/A,#N/A,FALSE,"단축1";#N/A,#N/A,FALSE,"단축2";#N/A,#N/A,FALSE,"단축3";#N/A,#N/A,FALSE,"장축";#N/A,#N/A,FALSE,"4WD"}</definedName>
    <definedName name="이혁준" localSheetId="9" hidden="1">{#N/A,#N/A,FALSE,"단축1";#N/A,#N/A,FALSE,"단축2";#N/A,#N/A,FALSE,"단축3";#N/A,#N/A,FALSE,"장축";#N/A,#N/A,FALSE,"4WD"}</definedName>
    <definedName name="이혁준" localSheetId="5" hidden="1">{#N/A,#N/A,FALSE,"단축1";#N/A,#N/A,FALSE,"단축2";#N/A,#N/A,FALSE,"단축3";#N/A,#N/A,FALSE,"장축";#N/A,#N/A,FALSE,"4WD"}</definedName>
    <definedName name="이혁준" localSheetId="8" hidden="1">{#N/A,#N/A,FALSE,"단축1";#N/A,#N/A,FALSE,"단축2";#N/A,#N/A,FALSE,"단축3";#N/A,#N/A,FALSE,"장축";#N/A,#N/A,FALSE,"4WD"}</definedName>
    <definedName name="이혁준" localSheetId="3" hidden="1">{#N/A,#N/A,FALSE,"단축1";#N/A,#N/A,FALSE,"단축2";#N/A,#N/A,FALSE,"단축3";#N/A,#N/A,FALSE,"장축";#N/A,#N/A,FALSE,"4WD"}</definedName>
    <definedName name="이혁준" localSheetId="2" hidden="1">{#N/A,#N/A,FALSE,"단축1";#N/A,#N/A,FALSE,"단축2";#N/A,#N/A,FALSE,"단축3";#N/A,#N/A,FALSE,"장축";#N/A,#N/A,FALSE,"4WD"}</definedName>
    <definedName name="이혁준" localSheetId="1" hidden="1">{#N/A,#N/A,FALSE,"단축1";#N/A,#N/A,FALSE,"단축2";#N/A,#N/A,FALSE,"단축3";#N/A,#N/A,FALSE,"장축";#N/A,#N/A,FALSE,"4WD"}</definedName>
    <definedName name="이혁준" hidden="1">{#N/A,#N/A,FALSE,"단축1";#N/A,#N/A,FALSE,"단축2";#N/A,#N/A,FALSE,"단축3";#N/A,#N/A,FALSE,"장축";#N/A,#N/A,FALSE,"4WD"}</definedName>
    <definedName name="인건" localSheetId="13" hidden="1">{#N/A,#N/A,FALSE,"인원";#N/A,#N/A,FALSE,"비용2";#N/A,#N/A,FALSE,"비용1";#N/A,#N/A,FALSE,"비용";#N/A,#N/A,FALSE,"보증2";#N/A,#N/A,FALSE,"보증1";#N/A,#N/A,FALSE,"보증";#N/A,#N/A,FALSE,"손익1";#N/A,#N/A,FALSE,"손익";#N/A,#N/A,FALSE,"부서별매출";#N/A,#N/A,FALSE,"매출"}</definedName>
    <definedName name="인건" localSheetId="10" hidden="1">{#N/A,#N/A,FALSE,"인원";#N/A,#N/A,FALSE,"비용2";#N/A,#N/A,FALSE,"비용1";#N/A,#N/A,FALSE,"비용";#N/A,#N/A,FALSE,"보증2";#N/A,#N/A,FALSE,"보증1";#N/A,#N/A,FALSE,"보증";#N/A,#N/A,FALSE,"손익1";#N/A,#N/A,FALSE,"손익";#N/A,#N/A,FALSE,"부서별매출";#N/A,#N/A,FALSE,"매출"}</definedName>
    <definedName name="인건" localSheetId="12" hidden="1">{#N/A,#N/A,FALSE,"인원";#N/A,#N/A,FALSE,"비용2";#N/A,#N/A,FALSE,"비용1";#N/A,#N/A,FALSE,"비용";#N/A,#N/A,FALSE,"보증2";#N/A,#N/A,FALSE,"보증1";#N/A,#N/A,FALSE,"보증";#N/A,#N/A,FALSE,"손익1";#N/A,#N/A,FALSE,"손익";#N/A,#N/A,FALSE,"부서별매출";#N/A,#N/A,FALSE,"매출"}</definedName>
    <definedName name="인건" localSheetId="15" hidden="1">{#N/A,#N/A,FALSE,"인원";#N/A,#N/A,FALSE,"비용2";#N/A,#N/A,FALSE,"비용1";#N/A,#N/A,FALSE,"비용";#N/A,#N/A,FALSE,"보증2";#N/A,#N/A,FALSE,"보증1";#N/A,#N/A,FALSE,"보증";#N/A,#N/A,FALSE,"손익1";#N/A,#N/A,FALSE,"손익";#N/A,#N/A,FALSE,"부서별매출";#N/A,#N/A,FALSE,"매출"}</definedName>
    <definedName name="인건" localSheetId="11" hidden="1">{#N/A,#N/A,FALSE,"인원";#N/A,#N/A,FALSE,"비용2";#N/A,#N/A,FALSE,"비용1";#N/A,#N/A,FALSE,"비용";#N/A,#N/A,FALSE,"보증2";#N/A,#N/A,FALSE,"보증1";#N/A,#N/A,FALSE,"보증";#N/A,#N/A,FALSE,"손익1";#N/A,#N/A,FALSE,"손익";#N/A,#N/A,FALSE,"부서별매출";#N/A,#N/A,FALSE,"매출"}</definedName>
    <definedName name="인건" localSheetId="14" hidden="1">{#N/A,#N/A,FALSE,"인원";#N/A,#N/A,FALSE,"비용2";#N/A,#N/A,FALSE,"비용1";#N/A,#N/A,FALSE,"비용";#N/A,#N/A,FALSE,"보증2";#N/A,#N/A,FALSE,"보증1";#N/A,#N/A,FALSE,"보증";#N/A,#N/A,FALSE,"손익1";#N/A,#N/A,FALSE,"손익";#N/A,#N/A,FALSE,"부서별매출";#N/A,#N/A,FALSE,"매출"}</definedName>
    <definedName name="인건" localSheetId="7" hidden="1">{#N/A,#N/A,FALSE,"인원";#N/A,#N/A,FALSE,"비용2";#N/A,#N/A,FALSE,"비용1";#N/A,#N/A,FALSE,"비용";#N/A,#N/A,FALSE,"보증2";#N/A,#N/A,FALSE,"보증1";#N/A,#N/A,FALSE,"보증";#N/A,#N/A,FALSE,"손익1";#N/A,#N/A,FALSE,"손익";#N/A,#N/A,FALSE,"부서별매출";#N/A,#N/A,FALSE,"매출"}</definedName>
    <definedName name="인건" localSheetId="4" hidden="1">{#N/A,#N/A,FALSE,"인원";#N/A,#N/A,FALSE,"비용2";#N/A,#N/A,FALSE,"비용1";#N/A,#N/A,FALSE,"비용";#N/A,#N/A,FALSE,"보증2";#N/A,#N/A,FALSE,"보증1";#N/A,#N/A,FALSE,"보증";#N/A,#N/A,FALSE,"손익1";#N/A,#N/A,FALSE,"손익";#N/A,#N/A,FALSE,"부서별매출";#N/A,#N/A,FALSE,"매출"}</definedName>
    <definedName name="인건" localSheetId="6" hidden="1">{#N/A,#N/A,FALSE,"인원";#N/A,#N/A,FALSE,"비용2";#N/A,#N/A,FALSE,"비용1";#N/A,#N/A,FALSE,"비용";#N/A,#N/A,FALSE,"보증2";#N/A,#N/A,FALSE,"보증1";#N/A,#N/A,FALSE,"보증";#N/A,#N/A,FALSE,"손익1";#N/A,#N/A,FALSE,"손익";#N/A,#N/A,FALSE,"부서별매출";#N/A,#N/A,FALSE,"매출"}</definedName>
    <definedName name="인건" localSheetId="9" hidden="1">{#N/A,#N/A,FALSE,"인원";#N/A,#N/A,FALSE,"비용2";#N/A,#N/A,FALSE,"비용1";#N/A,#N/A,FALSE,"비용";#N/A,#N/A,FALSE,"보증2";#N/A,#N/A,FALSE,"보증1";#N/A,#N/A,FALSE,"보증";#N/A,#N/A,FALSE,"손익1";#N/A,#N/A,FALSE,"손익";#N/A,#N/A,FALSE,"부서별매출";#N/A,#N/A,FALSE,"매출"}</definedName>
    <definedName name="인건" localSheetId="5" hidden="1">{#N/A,#N/A,FALSE,"인원";#N/A,#N/A,FALSE,"비용2";#N/A,#N/A,FALSE,"비용1";#N/A,#N/A,FALSE,"비용";#N/A,#N/A,FALSE,"보증2";#N/A,#N/A,FALSE,"보증1";#N/A,#N/A,FALSE,"보증";#N/A,#N/A,FALSE,"손익1";#N/A,#N/A,FALSE,"손익";#N/A,#N/A,FALSE,"부서별매출";#N/A,#N/A,FALSE,"매출"}</definedName>
    <definedName name="인건" localSheetId="8" hidden="1">{#N/A,#N/A,FALSE,"인원";#N/A,#N/A,FALSE,"비용2";#N/A,#N/A,FALSE,"비용1";#N/A,#N/A,FALSE,"비용";#N/A,#N/A,FALSE,"보증2";#N/A,#N/A,FALSE,"보증1";#N/A,#N/A,FALSE,"보증";#N/A,#N/A,FALSE,"손익1";#N/A,#N/A,FALSE,"손익";#N/A,#N/A,FALSE,"부서별매출";#N/A,#N/A,FALSE,"매출"}</definedName>
    <definedName name="인건" localSheetId="3" hidden="1">{#N/A,#N/A,FALSE,"인원";#N/A,#N/A,FALSE,"비용2";#N/A,#N/A,FALSE,"비용1";#N/A,#N/A,FALSE,"비용";#N/A,#N/A,FALSE,"보증2";#N/A,#N/A,FALSE,"보증1";#N/A,#N/A,FALSE,"보증";#N/A,#N/A,FALSE,"손익1";#N/A,#N/A,FALSE,"손익";#N/A,#N/A,FALSE,"부서별매출";#N/A,#N/A,FALSE,"매출"}</definedName>
    <definedName name="인건" localSheetId="2" hidden="1">{#N/A,#N/A,FALSE,"인원";#N/A,#N/A,FALSE,"비용2";#N/A,#N/A,FALSE,"비용1";#N/A,#N/A,FALSE,"비용";#N/A,#N/A,FALSE,"보증2";#N/A,#N/A,FALSE,"보증1";#N/A,#N/A,FALSE,"보증";#N/A,#N/A,FALSE,"손익1";#N/A,#N/A,FALSE,"손익";#N/A,#N/A,FALSE,"부서별매출";#N/A,#N/A,FALSE,"매출"}</definedName>
    <definedName name="인건" localSheetId="1" hidden="1">{#N/A,#N/A,FALSE,"인원";#N/A,#N/A,FALSE,"비용2";#N/A,#N/A,FALSE,"비용1";#N/A,#N/A,FALSE,"비용";#N/A,#N/A,FALSE,"보증2";#N/A,#N/A,FALSE,"보증1";#N/A,#N/A,FALSE,"보증";#N/A,#N/A,FALSE,"손익1";#N/A,#N/A,FALSE,"손익";#N/A,#N/A,FALSE,"부서별매출";#N/A,#N/A,FALSE,"매출"}</definedName>
    <definedName name="인건" hidden="1">{#N/A,#N/A,FALSE,"인원";#N/A,#N/A,FALSE,"비용2";#N/A,#N/A,FALSE,"비용1";#N/A,#N/A,FALSE,"비용";#N/A,#N/A,FALSE,"보증2";#N/A,#N/A,FALSE,"보증1";#N/A,#N/A,FALSE,"보증";#N/A,#N/A,FALSE,"손익1";#N/A,#N/A,FALSE,"손익";#N/A,#N/A,FALSE,"부서별매출";#N/A,#N/A,FALSE,"매출"}</definedName>
    <definedName name="인몰드2" localSheetId="13" hidden="1">{#N/A,#N/A,FALSE,"단축1";#N/A,#N/A,FALSE,"단축2";#N/A,#N/A,FALSE,"단축3";#N/A,#N/A,FALSE,"장축";#N/A,#N/A,FALSE,"4WD"}</definedName>
    <definedName name="인몰드2" localSheetId="10" hidden="1">{#N/A,#N/A,FALSE,"단축1";#N/A,#N/A,FALSE,"단축2";#N/A,#N/A,FALSE,"단축3";#N/A,#N/A,FALSE,"장축";#N/A,#N/A,FALSE,"4WD"}</definedName>
    <definedName name="인몰드2" localSheetId="12" hidden="1">{#N/A,#N/A,FALSE,"단축1";#N/A,#N/A,FALSE,"단축2";#N/A,#N/A,FALSE,"단축3";#N/A,#N/A,FALSE,"장축";#N/A,#N/A,FALSE,"4WD"}</definedName>
    <definedName name="인몰드2" localSheetId="15" hidden="1">{#N/A,#N/A,FALSE,"단축1";#N/A,#N/A,FALSE,"단축2";#N/A,#N/A,FALSE,"단축3";#N/A,#N/A,FALSE,"장축";#N/A,#N/A,FALSE,"4WD"}</definedName>
    <definedName name="인몰드2" localSheetId="11" hidden="1">{#N/A,#N/A,FALSE,"단축1";#N/A,#N/A,FALSE,"단축2";#N/A,#N/A,FALSE,"단축3";#N/A,#N/A,FALSE,"장축";#N/A,#N/A,FALSE,"4WD"}</definedName>
    <definedName name="인몰드2" localSheetId="14" hidden="1">{#N/A,#N/A,FALSE,"단축1";#N/A,#N/A,FALSE,"단축2";#N/A,#N/A,FALSE,"단축3";#N/A,#N/A,FALSE,"장축";#N/A,#N/A,FALSE,"4WD"}</definedName>
    <definedName name="인몰드2" localSheetId="7" hidden="1">{#N/A,#N/A,FALSE,"단축1";#N/A,#N/A,FALSE,"단축2";#N/A,#N/A,FALSE,"단축3";#N/A,#N/A,FALSE,"장축";#N/A,#N/A,FALSE,"4WD"}</definedName>
    <definedName name="인몰드2" localSheetId="4" hidden="1">{#N/A,#N/A,FALSE,"단축1";#N/A,#N/A,FALSE,"단축2";#N/A,#N/A,FALSE,"단축3";#N/A,#N/A,FALSE,"장축";#N/A,#N/A,FALSE,"4WD"}</definedName>
    <definedName name="인몰드2" localSheetId="6" hidden="1">{#N/A,#N/A,FALSE,"단축1";#N/A,#N/A,FALSE,"단축2";#N/A,#N/A,FALSE,"단축3";#N/A,#N/A,FALSE,"장축";#N/A,#N/A,FALSE,"4WD"}</definedName>
    <definedName name="인몰드2" localSheetId="9" hidden="1">{#N/A,#N/A,FALSE,"단축1";#N/A,#N/A,FALSE,"단축2";#N/A,#N/A,FALSE,"단축3";#N/A,#N/A,FALSE,"장축";#N/A,#N/A,FALSE,"4WD"}</definedName>
    <definedName name="인몰드2" localSheetId="5" hidden="1">{#N/A,#N/A,FALSE,"단축1";#N/A,#N/A,FALSE,"단축2";#N/A,#N/A,FALSE,"단축3";#N/A,#N/A,FALSE,"장축";#N/A,#N/A,FALSE,"4WD"}</definedName>
    <definedName name="인몰드2" localSheetId="8" hidden="1">{#N/A,#N/A,FALSE,"단축1";#N/A,#N/A,FALSE,"단축2";#N/A,#N/A,FALSE,"단축3";#N/A,#N/A,FALSE,"장축";#N/A,#N/A,FALSE,"4WD"}</definedName>
    <definedName name="인몰드2" localSheetId="3"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hidden="1">{#N/A,#N/A,FALSE,"단축1";#N/A,#N/A,FALSE,"단축2";#N/A,#N/A,FALSE,"단축3";#N/A,#N/A,FALSE,"장축";#N/A,#N/A,FALSE,"4WD"}</definedName>
    <definedName name="인몰드성형" localSheetId="13" hidden="1">{#N/A,#N/A,FALSE,"단축1";#N/A,#N/A,FALSE,"단축2";#N/A,#N/A,FALSE,"단축3";#N/A,#N/A,FALSE,"장축";#N/A,#N/A,FALSE,"4WD"}</definedName>
    <definedName name="인몰드성형" localSheetId="10" hidden="1">{#N/A,#N/A,FALSE,"단축1";#N/A,#N/A,FALSE,"단축2";#N/A,#N/A,FALSE,"단축3";#N/A,#N/A,FALSE,"장축";#N/A,#N/A,FALSE,"4WD"}</definedName>
    <definedName name="인몰드성형" localSheetId="12" hidden="1">{#N/A,#N/A,FALSE,"단축1";#N/A,#N/A,FALSE,"단축2";#N/A,#N/A,FALSE,"단축3";#N/A,#N/A,FALSE,"장축";#N/A,#N/A,FALSE,"4WD"}</definedName>
    <definedName name="인몰드성형" localSheetId="15" hidden="1">{#N/A,#N/A,FALSE,"단축1";#N/A,#N/A,FALSE,"단축2";#N/A,#N/A,FALSE,"단축3";#N/A,#N/A,FALSE,"장축";#N/A,#N/A,FALSE,"4WD"}</definedName>
    <definedName name="인몰드성형" localSheetId="11" hidden="1">{#N/A,#N/A,FALSE,"단축1";#N/A,#N/A,FALSE,"단축2";#N/A,#N/A,FALSE,"단축3";#N/A,#N/A,FALSE,"장축";#N/A,#N/A,FALSE,"4WD"}</definedName>
    <definedName name="인몰드성형" localSheetId="14" hidden="1">{#N/A,#N/A,FALSE,"단축1";#N/A,#N/A,FALSE,"단축2";#N/A,#N/A,FALSE,"단축3";#N/A,#N/A,FALSE,"장축";#N/A,#N/A,FALSE,"4WD"}</definedName>
    <definedName name="인몰드성형" localSheetId="7" hidden="1">{#N/A,#N/A,FALSE,"단축1";#N/A,#N/A,FALSE,"단축2";#N/A,#N/A,FALSE,"단축3";#N/A,#N/A,FALSE,"장축";#N/A,#N/A,FALSE,"4WD"}</definedName>
    <definedName name="인몰드성형" localSheetId="4" hidden="1">{#N/A,#N/A,FALSE,"단축1";#N/A,#N/A,FALSE,"단축2";#N/A,#N/A,FALSE,"단축3";#N/A,#N/A,FALSE,"장축";#N/A,#N/A,FALSE,"4WD"}</definedName>
    <definedName name="인몰드성형" localSheetId="6" hidden="1">{#N/A,#N/A,FALSE,"단축1";#N/A,#N/A,FALSE,"단축2";#N/A,#N/A,FALSE,"단축3";#N/A,#N/A,FALSE,"장축";#N/A,#N/A,FALSE,"4WD"}</definedName>
    <definedName name="인몰드성형" localSheetId="9" hidden="1">{#N/A,#N/A,FALSE,"단축1";#N/A,#N/A,FALSE,"단축2";#N/A,#N/A,FALSE,"단축3";#N/A,#N/A,FALSE,"장축";#N/A,#N/A,FALSE,"4WD"}</definedName>
    <definedName name="인몰드성형" localSheetId="5" hidden="1">{#N/A,#N/A,FALSE,"단축1";#N/A,#N/A,FALSE,"단축2";#N/A,#N/A,FALSE,"단축3";#N/A,#N/A,FALSE,"장축";#N/A,#N/A,FALSE,"4WD"}</definedName>
    <definedName name="인몰드성형" localSheetId="8" hidden="1">{#N/A,#N/A,FALSE,"단축1";#N/A,#N/A,FALSE,"단축2";#N/A,#N/A,FALSE,"단축3";#N/A,#N/A,FALSE,"장축";#N/A,#N/A,FALSE,"4WD"}</definedName>
    <definedName name="인몰드성형" localSheetId="3"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hidden="1">{#N/A,#N/A,FALSE,"단축1";#N/A,#N/A,FALSE,"단축2";#N/A,#N/A,FALSE,"단축3";#N/A,#N/A,FALSE,"장축";#N/A,#N/A,FALSE,"4WD"}</definedName>
    <definedName name="인쇄제목">#REF!</definedName>
    <definedName name="인원" localSheetId="13" hidden="1">{#N/A,#N/A,FALSE,"인원";#N/A,#N/A,FALSE,"비용2";#N/A,#N/A,FALSE,"비용1";#N/A,#N/A,FALSE,"비용";#N/A,#N/A,FALSE,"보증2";#N/A,#N/A,FALSE,"보증1";#N/A,#N/A,FALSE,"보증";#N/A,#N/A,FALSE,"손익1";#N/A,#N/A,FALSE,"손익";#N/A,#N/A,FALSE,"부서별매출";#N/A,#N/A,FALSE,"매출"}</definedName>
    <definedName name="인원" localSheetId="10" hidden="1">{#N/A,#N/A,FALSE,"인원";#N/A,#N/A,FALSE,"비용2";#N/A,#N/A,FALSE,"비용1";#N/A,#N/A,FALSE,"비용";#N/A,#N/A,FALSE,"보증2";#N/A,#N/A,FALSE,"보증1";#N/A,#N/A,FALSE,"보증";#N/A,#N/A,FALSE,"손익1";#N/A,#N/A,FALSE,"손익";#N/A,#N/A,FALSE,"부서별매출";#N/A,#N/A,FALSE,"매출"}</definedName>
    <definedName name="인원" localSheetId="12" hidden="1">{#N/A,#N/A,FALSE,"인원";#N/A,#N/A,FALSE,"비용2";#N/A,#N/A,FALSE,"비용1";#N/A,#N/A,FALSE,"비용";#N/A,#N/A,FALSE,"보증2";#N/A,#N/A,FALSE,"보증1";#N/A,#N/A,FALSE,"보증";#N/A,#N/A,FALSE,"손익1";#N/A,#N/A,FALSE,"손익";#N/A,#N/A,FALSE,"부서별매출";#N/A,#N/A,FALSE,"매출"}</definedName>
    <definedName name="인원" localSheetId="15" hidden="1">{#N/A,#N/A,FALSE,"인원";#N/A,#N/A,FALSE,"비용2";#N/A,#N/A,FALSE,"비용1";#N/A,#N/A,FALSE,"비용";#N/A,#N/A,FALSE,"보증2";#N/A,#N/A,FALSE,"보증1";#N/A,#N/A,FALSE,"보증";#N/A,#N/A,FALSE,"손익1";#N/A,#N/A,FALSE,"손익";#N/A,#N/A,FALSE,"부서별매출";#N/A,#N/A,FALSE,"매출"}</definedName>
    <definedName name="인원" localSheetId="11" hidden="1">{#N/A,#N/A,FALSE,"인원";#N/A,#N/A,FALSE,"비용2";#N/A,#N/A,FALSE,"비용1";#N/A,#N/A,FALSE,"비용";#N/A,#N/A,FALSE,"보증2";#N/A,#N/A,FALSE,"보증1";#N/A,#N/A,FALSE,"보증";#N/A,#N/A,FALSE,"손익1";#N/A,#N/A,FALSE,"손익";#N/A,#N/A,FALSE,"부서별매출";#N/A,#N/A,FALSE,"매출"}</definedName>
    <definedName name="인원" localSheetId="14" hidden="1">{#N/A,#N/A,FALSE,"인원";#N/A,#N/A,FALSE,"비용2";#N/A,#N/A,FALSE,"비용1";#N/A,#N/A,FALSE,"비용";#N/A,#N/A,FALSE,"보증2";#N/A,#N/A,FALSE,"보증1";#N/A,#N/A,FALSE,"보증";#N/A,#N/A,FALSE,"손익1";#N/A,#N/A,FALSE,"손익";#N/A,#N/A,FALSE,"부서별매출";#N/A,#N/A,FALSE,"매출"}</definedName>
    <definedName name="인원" localSheetId="7" hidden="1">{#N/A,#N/A,FALSE,"인원";#N/A,#N/A,FALSE,"비용2";#N/A,#N/A,FALSE,"비용1";#N/A,#N/A,FALSE,"비용";#N/A,#N/A,FALSE,"보증2";#N/A,#N/A,FALSE,"보증1";#N/A,#N/A,FALSE,"보증";#N/A,#N/A,FALSE,"손익1";#N/A,#N/A,FALSE,"손익";#N/A,#N/A,FALSE,"부서별매출";#N/A,#N/A,FALSE,"매출"}</definedName>
    <definedName name="인원" localSheetId="4" hidden="1">{#N/A,#N/A,FALSE,"인원";#N/A,#N/A,FALSE,"비용2";#N/A,#N/A,FALSE,"비용1";#N/A,#N/A,FALSE,"비용";#N/A,#N/A,FALSE,"보증2";#N/A,#N/A,FALSE,"보증1";#N/A,#N/A,FALSE,"보증";#N/A,#N/A,FALSE,"손익1";#N/A,#N/A,FALSE,"손익";#N/A,#N/A,FALSE,"부서별매출";#N/A,#N/A,FALSE,"매출"}</definedName>
    <definedName name="인원" localSheetId="6" hidden="1">{#N/A,#N/A,FALSE,"인원";#N/A,#N/A,FALSE,"비용2";#N/A,#N/A,FALSE,"비용1";#N/A,#N/A,FALSE,"비용";#N/A,#N/A,FALSE,"보증2";#N/A,#N/A,FALSE,"보증1";#N/A,#N/A,FALSE,"보증";#N/A,#N/A,FALSE,"손익1";#N/A,#N/A,FALSE,"손익";#N/A,#N/A,FALSE,"부서별매출";#N/A,#N/A,FALSE,"매출"}</definedName>
    <definedName name="인원" localSheetId="9" hidden="1">{#N/A,#N/A,FALSE,"인원";#N/A,#N/A,FALSE,"비용2";#N/A,#N/A,FALSE,"비용1";#N/A,#N/A,FALSE,"비용";#N/A,#N/A,FALSE,"보증2";#N/A,#N/A,FALSE,"보증1";#N/A,#N/A,FALSE,"보증";#N/A,#N/A,FALSE,"손익1";#N/A,#N/A,FALSE,"손익";#N/A,#N/A,FALSE,"부서별매출";#N/A,#N/A,FALSE,"매출"}</definedName>
    <definedName name="인원" localSheetId="5" hidden="1">{#N/A,#N/A,FALSE,"인원";#N/A,#N/A,FALSE,"비용2";#N/A,#N/A,FALSE,"비용1";#N/A,#N/A,FALSE,"비용";#N/A,#N/A,FALSE,"보증2";#N/A,#N/A,FALSE,"보증1";#N/A,#N/A,FALSE,"보증";#N/A,#N/A,FALSE,"손익1";#N/A,#N/A,FALSE,"손익";#N/A,#N/A,FALSE,"부서별매출";#N/A,#N/A,FALSE,"매출"}</definedName>
    <definedName name="인원" localSheetId="8" hidden="1">{#N/A,#N/A,FALSE,"인원";#N/A,#N/A,FALSE,"비용2";#N/A,#N/A,FALSE,"비용1";#N/A,#N/A,FALSE,"비용";#N/A,#N/A,FALSE,"보증2";#N/A,#N/A,FALSE,"보증1";#N/A,#N/A,FALSE,"보증";#N/A,#N/A,FALSE,"손익1";#N/A,#N/A,FALSE,"손익";#N/A,#N/A,FALSE,"부서별매출";#N/A,#N/A,FALSE,"매출"}</definedName>
    <definedName name="인원" localSheetId="3" hidden="1">{#N/A,#N/A,FALSE,"인원";#N/A,#N/A,FALSE,"비용2";#N/A,#N/A,FALSE,"비용1";#N/A,#N/A,FALSE,"비용";#N/A,#N/A,FALSE,"보증2";#N/A,#N/A,FALSE,"보증1";#N/A,#N/A,FALSE,"보증";#N/A,#N/A,FALSE,"손익1";#N/A,#N/A,FALSE,"손익";#N/A,#N/A,FALSE,"부서별매출";#N/A,#N/A,FALSE,"매출"}</definedName>
    <definedName name="인원" localSheetId="2" hidden="1">{#N/A,#N/A,FALSE,"인원";#N/A,#N/A,FALSE,"비용2";#N/A,#N/A,FALSE,"비용1";#N/A,#N/A,FALSE,"비용";#N/A,#N/A,FALSE,"보증2";#N/A,#N/A,FALSE,"보증1";#N/A,#N/A,FALSE,"보증";#N/A,#N/A,FALSE,"손익1";#N/A,#N/A,FALSE,"손익";#N/A,#N/A,FALSE,"부서별매출";#N/A,#N/A,FALSE,"매출"}</definedName>
    <definedName name="인원" localSheetId="1" hidden="1">{#N/A,#N/A,FALSE,"인원";#N/A,#N/A,FALSE,"비용2";#N/A,#N/A,FALSE,"비용1";#N/A,#N/A,FALSE,"비용";#N/A,#N/A,FALSE,"보증2";#N/A,#N/A,FALSE,"보증1";#N/A,#N/A,FALSE,"보증";#N/A,#N/A,FALSE,"손익1";#N/A,#N/A,FALSE,"손익";#N/A,#N/A,FALSE,"부서별매출";#N/A,#N/A,FALSE,"매출"}</definedName>
    <definedName name="인원" hidden="1">{#N/A,#N/A,FALSE,"인원";#N/A,#N/A,FALSE,"비용2";#N/A,#N/A,FALSE,"비용1";#N/A,#N/A,FALSE,"비용";#N/A,#N/A,FALSE,"보증2";#N/A,#N/A,FALSE,"보증1";#N/A,#N/A,FALSE,"보증";#N/A,#N/A,FALSE,"손익1";#N/A,#N/A,FALSE,"손익";#N/A,#N/A,FALSE,"부서별매출";#N/A,#N/A,FALSE,"매출"}</definedName>
    <definedName name="인원차량">#N/A</definedName>
    <definedName name="인천목표누계">#N/A</definedName>
    <definedName name="인천실적누계">#N/A</definedName>
    <definedName name="일">#N/A</definedName>
    <definedName name="일경비">#N/A</definedName>
    <definedName name="일관비">#REF!</definedName>
    <definedName name="일관비율">#REF!</definedName>
    <definedName name="일반현황">#N/A</definedName>
    <definedName name="일자별" localSheetId="13" hidden="1">{#N/A,#N/A,TRUE,"Y생산";#N/A,#N/A,TRUE,"Y판매";#N/A,#N/A,TRUE,"Y총물량";#N/A,#N/A,TRUE,"Y능력";#N/A,#N/A,TRUE,"YKD"}</definedName>
    <definedName name="일자별" localSheetId="10" hidden="1">{#N/A,#N/A,TRUE,"Y생산";#N/A,#N/A,TRUE,"Y판매";#N/A,#N/A,TRUE,"Y총물량";#N/A,#N/A,TRUE,"Y능력";#N/A,#N/A,TRUE,"YKD"}</definedName>
    <definedName name="일자별" localSheetId="12" hidden="1">{#N/A,#N/A,TRUE,"Y생산";#N/A,#N/A,TRUE,"Y판매";#N/A,#N/A,TRUE,"Y총물량";#N/A,#N/A,TRUE,"Y능력";#N/A,#N/A,TRUE,"YKD"}</definedName>
    <definedName name="일자별" localSheetId="15" hidden="1">{#N/A,#N/A,TRUE,"Y생산";#N/A,#N/A,TRUE,"Y판매";#N/A,#N/A,TRUE,"Y총물량";#N/A,#N/A,TRUE,"Y능력";#N/A,#N/A,TRUE,"YKD"}</definedName>
    <definedName name="일자별" localSheetId="11" hidden="1">{#N/A,#N/A,TRUE,"Y생산";#N/A,#N/A,TRUE,"Y판매";#N/A,#N/A,TRUE,"Y총물량";#N/A,#N/A,TRUE,"Y능력";#N/A,#N/A,TRUE,"YKD"}</definedName>
    <definedName name="일자별" localSheetId="14" hidden="1">{#N/A,#N/A,TRUE,"Y생산";#N/A,#N/A,TRUE,"Y판매";#N/A,#N/A,TRUE,"Y총물량";#N/A,#N/A,TRUE,"Y능력";#N/A,#N/A,TRUE,"YKD"}</definedName>
    <definedName name="일자별" localSheetId="7" hidden="1">{#N/A,#N/A,TRUE,"Y생산";#N/A,#N/A,TRUE,"Y판매";#N/A,#N/A,TRUE,"Y총물량";#N/A,#N/A,TRUE,"Y능력";#N/A,#N/A,TRUE,"YKD"}</definedName>
    <definedName name="일자별" localSheetId="4" hidden="1">{#N/A,#N/A,TRUE,"Y생산";#N/A,#N/A,TRUE,"Y판매";#N/A,#N/A,TRUE,"Y총물량";#N/A,#N/A,TRUE,"Y능력";#N/A,#N/A,TRUE,"YKD"}</definedName>
    <definedName name="일자별" localSheetId="6" hidden="1">{#N/A,#N/A,TRUE,"Y생산";#N/A,#N/A,TRUE,"Y판매";#N/A,#N/A,TRUE,"Y총물량";#N/A,#N/A,TRUE,"Y능력";#N/A,#N/A,TRUE,"YKD"}</definedName>
    <definedName name="일자별" localSheetId="9" hidden="1">{#N/A,#N/A,TRUE,"Y생산";#N/A,#N/A,TRUE,"Y판매";#N/A,#N/A,TRUE,"Y총물량";#N/A,#N/A,TRUE,"Y능력";#N/A,#N/A,TRUE,"YKD"}</definedName>
    <definedName name="일자별" localSheetId="5" hidden="1">{#N/A,#N/A,TRUE,"Y생산";#N/A,#N/A,TRUE,"Y판매";#N/A,#N/A,TRUE,"Y총물량";#N/A,#N/A,TRUE,"Y능력";#N/A,#N/A,TRUE,"YKD"}</definedName>
    <definedName name="일자별" localSheetId="8" hidden="1">{#N/A,#N/A,TRUE,"Y생산";#N/A,#N/A,TRUE,"Y판매";#N/A,#N/A,TRUE,"Y총물량";#N/A,#N/A,TRUE,"Y능력";#N/A,#N/A,TRUE,"YKD"}</definedName>
    <definedName name="일자별" localSheetId="3"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일정">#N/A</definedName>
    <definedName name="일정계획"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판관비">#N/A</definedName>
    <definedName name="임"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도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률">#REF!</definedName>
    <definedName name="임시">#N/A</definedName>
    <definedName name="임율" localSheetId="3">#REF!</definedName>
    <definedName name="임율" localSheetId="2">#REF!</definedName>
    <definedName name="임율">#REF!</definedName>
    <definedName name="임율DATA">#REF!</definedName>
    <definedName name="임율선택">#REF!</definedName>
    <definedName name="임율표">#N/A</definedName>
    <definedName name="입범석">#N/A</definedName>
    <definedName name="ㅈ">#N/A</definedName>
    <definedName name="ㅈ고모" localSheetId="13" hidden="1">{#N/A,#N/A,FALSE,"단축1";#N/A,#N/A,FALSE,"단축2";#N/A,#N/A,FALSE,"단축3";#N/A,#N/A,FALSE,"장축";#N/A,#N/A,FALSE,"4WD"}</definedName>
    <definedName name="ㅈ고모" localSheetId="10" hidden="1">{#N/A,#N/A,FALSE,"단축1";#N/A,#N/A,FALSE,"단축2";#N/A,#N/A,FALSE,"단축3";#N/A,#N/A,FALSE,"장축";#N/A,#N/A,FALSE,"4WD"}</definedName>
    <definedName name="ㅈ고모" localSheetId="12" hidden="1">{#N/A,#N/A,FALSE,"단축1";#N/A,#N/A,FALSE,"단축2";#N/A,#N/A,FALSE,"단축3";#N/A,#N/A,FALSE,"장축";#N/A,#N/A,FALSE,"4WD"}</definedName>
    <definedName name="ㅈ고모" localSheetId="15" hidden="1">{#N/A,#N/A,FALSE,"단축1";#N/A,#N/A,FALSE,"단축2";#N/A,#N/A,FALSE,"단축3";#N/A,#N/A,FALSE,"장축";#N/A,#N/A,FALSE,"4WD"}</definedName>
    <definedName name="ㅈ고모" localSheetId="11" hidden="1">{#N/A,#N/A,FALSE,"단축1";#N/A,#N/A,FALSE,"단축2";#N/A,#N/A,FALSE,"단축3";#N/A,#N/A,FALSE,"장축";#N/A,#N/A,FALSE,"4WD"}</definedName>
    <definedName name="ㅈ고모" localSheetId="14" hidden="1">{#N/A,#N/A,FALSE,"단축1";#N/A,#N/A,FALSE,"단축2";#N/A,#N/A,FALSE,"단축3";#N/A,#N/A,FALSE,"장축";#N/A,#N/A,FALSE,"4WD"}</definedName>
    <definedName name="ㅈ고모" localSheetId="7" hidden="1">{#N/A,#N/A,FALSE,"단축1";#N/A,#N/A,FALSE,"단축2";#N/A,#N/A,FALSE,"단축3";#N/A,#N/A,FALSE,"장축";#N/A,#N/A,FALSE,"4WD"}</definedName>
    <definedName name="ㅈ고모" localSheetId="4" hidden="1">{#N/A,#N/A,FALSE,"단축1";#N/A,#N/A,FALSE,"단축2";#N/A,#N/A,FALSE,"단축3";#N/A,#N/A,FALSE,"장축";#N/A,#N/A,FALSE,"4WD"}</definedName>
    <definedName name="ㅈ고모" localSheetId="6" hidden="1">{#N/A,#N/A,FALSE,"단축1";#N/A,#N/A,FALSE,"단축2";#N/A,#N/A,FALSE,"단축3";#N/A,#N/A,FALSE,"장축";#N/A,#N/A,FALSE,"4WD"}</definedName>
    <definedName name="ㅈ고모" localSheetId="9" hidden="1">{#N/A,#N/A,FALSE,"단축1";#N/A,#N/A,FALSE,"단축2";#N/A,#N/A,FALSE,"단축3";#N/A,#N/A,FALSE,"장축";#N/A,#N/A,FALSE,"4WD"}</definedName>
    <definedName name="ㅈ고모" localSheetId="5" hidden="1">{#N/A,#N/A,FALSE,"단축1";#N/A,#N/A,FALSE,"단축2";#N/A,#N/A,FALSE,"단축3";#N/A,#N/A,FALSE,"장축";#N/A,#N/A,FALSE,"4WD"}</definedName>
    <definedName name="ㅈ고모" localSheetId="8" hidden="1">{#N/A,#N/A,FALSE,"단축1";#N/A,#N/A,FALSE,"단축2";#N/A,#N/A,FALSE,"단축3";#N/A,#N/A,FALSE,"장축";#N/A,#N/A,FALSE,"4WD"}</definedName>
    <definedName name="ㅈ고모" localSheetId="3" hidden="1">{#N/A,#N/A,FALSE,"단축1";#N/A,#N/A,FALSE,"단축2";#N/A,#N/A,FALSE,"단축3";#N/A,#N/A,FALSE,"장축";#N/A,#N/A,FALSE,"4WD"}</definedName>
    <definedName name="ㅈ고모" localSheetId="2" hidden="1">{#N/A,#N/A,FALSE,"단축1";#N/A,#N/A,FALSE,"단축2";#N/A,#N/A,FALSE,"단축3";#N/A,#N/A,FALSE,"장축";#N/A,#N/A,FALSE,"4WD"}</definedName>
    <definedName name="ㅈ고모" localSheetId="1" hidden="1">{#N/A,#N/A,FALSE,"단축1";#N/A,#N/A,FALSE,"단축2";#N/A,#N/A,FALSE,"단축3";#N/A,#N/A,FALSE,"장축";#N/A,#N/A,FALSE,"4WD"}</definedName>
    <definedName name="ㅈ고모" hidden="1">{#N/A,#N/A,FALSE,"단축1";#N/A,#N/A,FALSE,"단축2";#N/A,#N/A,FALSE,"단축3";#N/A,#N/A,FALSE,"장축";#N/A,#N/A,FALSE,"4WD"}</definedName>
    <definedName name="ㅈㄴㄴ" localSheetId="13" hidden="1">{#N/A,#N/A,FALSE,"단축1";#N/A,#N/A,FALSE,"단축2";#N/A,#N/A,FALSE,"단축3";#N/A,#N/A,FALSE,"장축";#N/A,#N/A,FALSE,"4WD"}</definedName>
    <definedName name="ㅈㄴㄴ" localSheetId="10" hidden="1">{#N/A,#N/A,FALSE,"단축1";#N/A,#N/A,FALSE,"단축2";#N/A,#N/A,FALSE,"단축3";#N/A,#N/A,FALSE,"장축";#N/A,#N/A,FALSE,"4WD"}</definedName>
    <definedName name="ㅈㄴㄴ" localSheetId="12" hidden="1">{#N/A,#N/A,FALSE,"단축1";#N/A,#N/A,FALSE,"단축2";#N/A,#N/A,FALSE,"단축3";#N/A,#N/A,FALSE,"장축";#N/A,#N/A,FALSE,"4WD"}</definedName>
    <definedName name="ㅈㄴㄴ" localSheetId="15" hidden="1">{#N/A,#N/A,FALSE,"단축1";#N/A,#N/A,FALSE,"단축2";#N/A,#N/A,FALSE,"단축3";#N/A,#N/A,FALSE,"장축";#N/A,#N/A,FALSE,"4WD"}</definedName>
    <definedName name="ㅈㄴㄴ" localSheetId="11" hidden="1">{#N/A,#N/A,FALSE,"단축1";#N/A,#N/A,FALSE,"단축2";#N/A,#N/A,FALSE,"단축3";#N/A,#N/A,FALSE,"장축";#N/A,#N/A,FALSE,"4WD"}</definedName>
    <definedName name="ㅈㄴㄴ" localSheetId="14" hidden="1">{#N/A,#N/A,FALSE,"단축1";#N/A,#N/A,FALSE,"단축2";#N/A,#N/A,FALSE,"단축3";#N/A,#N/A,FALSE,"장축";#N/A,#N/A,FALSE,"4WD"}</definedName>
    <definedName name="ㅈㄴㄴ" localSheetId="7" hidden="1">{#N/A,#N/A,FALSE,"단축1";#N/A,#N/A,FALSE,"단축2";#N/A,#N/A,FALSE,"단축3";#N/A,#N/A,FALSE,"장축";#N/A,#N/A,FALSE,"4WD"}</definedName>
    <definedName name="ㅈㄴㄴ" localSheetId="4" hidden="1">{#N/A,#N/A,FALSE,"단축1";#N/A,#N/A,FALSE,"단축2";#N/A,#N/A,FALSE,"단축3";#N/A,#N/A,FALSE,"장축";#N/A,#N/A,FALSE,"4WD"}</definedName>
    <definedName name="ㅈㄴㄴ" localSheetId="6" hidden="1">{#N/A,#N/A,FALSE,"단축1";#N/A,#N/A,FALSE,"단축2";#N/A,#N/A,FALSE,"단축3";#N/A,#N/A,FALSE,"장축";#N/A,#N/A,FALSE,"4WD"}</definedName>
    <definedName name="ㅈㄴㄴ" localSheetId="9" hidden="1">{#N/A,#N/A,FALSE,"단축1";#N/A,#N/A,FALSE,"단축2";#N/A,#N/A,FALSE,"단축3";#N/A,#N/A,FALSE,"장축";#N/A,#N/A,FALSE,"4WD"}</definedName>
    <definedName name="ㅈㄴㄴ" localSheetId="5" hidden="1">{#N/A,#N/A,FALSE,"단축1";#N/A,#N/A,FALSE,"단축2";#N/A,#N/A,FALSE,"단축3";#N/A,#N/A,FALSE,"장축";#N/A,#N/A,FALSE,"4WD"}</definedName>
    <definedName name="ㅈㄴㄴ" localSheetId="8" hidden="1">{#N/A,#N/A,FALSE,"단축1";#N/A,#N/A,FALSE,"단축2";#N/A,#N/A,FALSE,"단축3";#N/A,#N/A,FALSE,"장축";#N/A,#N/A,FALSE,"4WD"}</definedName>
    <definedName name="ㅈㄴㄴ" localSheetId="3" hidden="1">{#N/A,#N/A,FALSE,"단축1";#N/A,#N/A,FALSE,"단축2";#N/A,#N/A,FALSE,"단축3";#N/A,#N/A,FALSE,"장축";#N/A,#N/A,FALSE,"4WD"}</definedName>
    <definedName name="ㅈㄴㄴ" localSheetId="2" hidden="1">{#N/A,#N/A,FALSE,"단축1";#N/A,#N/A,FALSE,"단축2";#N/A,#N/A,FALSE,"단축3";#N/A,#N/A,FALSE,"장축";#N/A,#N/A,FALSE,"4WD"}</definedName>
    <definedName name="ㅈㄴㄴ" localSheetId="1" hidden="1">{#N/A,#N/A,FALSE,"단축1";#N/A,#N/A,FALSE,"단축2";#N/A,#N/A,FALSE,"단축3";#N/A,#N/A,FALSE,"장축";#N/A,#N/A,FALSE,"4WD"}</definedName>
    <definedName name="ㅈㄴㄴ" hidden="1">{#N/A,#N/A,FALSE,"단축1";#N/A,#N/A,FALSE,"단축2";#N/A,#N/A,FALSE,"단축3";#N/A,#N/A,FALSE,"장축";#N/A,#N/A,FALSE,"4WD"}</definedName>
    <definedName name="ㅈㄴㅇㄹㅊㅁ" localSheetId="13" hidden="1">{#N/A,#N/A,FALSE,"단축1";#N/A,#N/A,FALSE,"단축2";#N/A,#N/A,FALSE,"단축3";#N/A,#N/A,FALSE,"장축";#N/A,#N/A,FALSE,"4WD"}</definedName>
    <definedName name="ㅈㄴㅇㄹㅊㅁ" localSheetId="10" hidden="1">{#N/A,#N/A,FALSE,"단축1";#N/A,#N/A,FALSE,"단축2";#N/A,#N/A,FALSE,"단축3";#N/A,#N/A,FALSE,"장축";#N/A,#N/A,FALSE,"4WD"}</definedName>
    <definedName name="ㅈㄴㅇㄹㅊㅁ" localSheetId="12" hidden="1">{#N/A,#N/A,FALSE,"단축1";#N/A,#N/A,FALSE,"단축2";#N/A,#N/A,FALSE,"단축3";#N/A,#N/A,FALSE,"장축";#N/A,#N/A,FALSE,"4WD"}</definedName>
    <definedName name="ㅈㄴㅇㄹㅊㅁ" localSheetId="15" hidden="1">{#N/A,#N/A,FALSE,"단축1";#N/A,#N/A,FALSE,"단축2";#N/A,#N/A,FALSE,"단축3";#N/A,#N/A,FALSE,"장축";#N/A,#N/A,FALSE,"4WD"}</definedName>
    <definedName name="ㅈㄴㅇㄹㅊㅁ" localSheetId="11" hidden="1">{#N/A,#N/A,FALSE,"단축1";#N/A,#N/A,FALSE,"단축2";#N/A,#N/A,FALSE,"단축3";#N/A,#N/A,FALSE,"장축";#N/A,#N/A,FALSE,"4WD"}</definedName>
    <definedName name="ㅈㄴㅇㄹㅊㅁ" localSheetId="14" hidden="1">{#N/A,#N/A,FALSE,"단축1";#N/A,#N/A,FALSE,"단축2";#N/A,#N/A,FALSE,"단축3";#N/A,#N/A,FALSE,"장축";#N/A,#N/A,FALSE,"4WD"}</definedName>
    <definedName name="ㅈㄴㅇㄹㅊㅁ" localSheetId="7" hidden="1">{#N/A,#N/A,FALSE,"단축1";#N/A,#N/A,FALSE,"단축2";#N/A,#N/A,FALSE,"단축3";#N/A,#N/A,FALSE,"장축";#N/A,#N/A,FALSE,"4WD"}</definedName>
    <definedName name="ㅈㄴㅇㄹㅊㅁ" localSheetId="4" hidden="1">{#N/A,#N/A,FALSE,"단축1";#N/A,#N/A,FALSE,"단축2";#N/A,#N/A,FALSE,"단축3";#N/A,#N/A,FALSE,"장축";#N/A,#N/A,FALSE,"4WD"}</definedName>
    <definedName name="ㅈㄴㅇㄹㅊㅁ" localSheetId="6" hidden="1">{#N/A,#N/A,FALSE,"단축1";#N/A,#N/A,FALSE,"단축2";#N/A,#N/A,FALSE,"단축3";#N/A,#N/A,FALSE,"장축";#N/A,#N/A,FALSE,"4WD"}</definedName>
    <definedName name="ㅈㄴㅇㄹㅊㅁ" localSheetId="9" hidden="1">{#N/A,#N/A,FALSE,"단축1";#N/A,#N/A,FALSE,"단축2";#N/A,#N/A,FALSE,"단축3";#N/A,#N/A,FALSE,"장축";#N/A,#N/A,FALSE,"4WD"}</definedName>
    <definedName name="ㅈㄴㅇㄹㅊㅁ" localSheetId="5" hidden="1">{#N/A,#N/A,FALSE,"단축1";#N/A,#N/A,FALSE,"단축2";#N/A,#N/A,FALSE,"단축3";#N/A,#N/A,FALSE,"장축";#N/A,#N/A,FALSE,"4WD"}</definedName>
    <definedName name="ㅈㄴㅇㄹㅊㅁ" localSheetId="8" hidden="1">{#N/A,#N/A,FALSE,"단축1";#N/A,#N/A,FALSE,"단축2";#N/A,#N/A,FALSE,"단축3";#N/A,#N/A,FALSE,"장축";#N/A,#N/A,FALSE,"4WD"}</definedName>
    <definedName name="ㅈㄴㅇㄹㅊㅁ" localSheetId="3" hidden="1">{#N/A,#N/A,FALSE,"단축1";#N/A,#N/A,FALSE,"단축2";#N/A,#N/A,FALSE,"단축3";#N/A,#N/A,FALSE,"장축";#N/A,#N/A,FALSE,"4WD"}</definedName>
    <definedName name="ㅈㄴㅇㄹㅊㅁ" localSheetId="2" hidden="1">{#N/A,#N/A,FALSE,"단축1";#N/A,#N/A,FALSE,"단축2";#N/A,#N/A,FALSE,"단축3";#N/A,#N/A,FALSE,"장축";#N/A,#N/A,FALSE,"4WD"}</definedName>
    <definedName name="ㅈㄴㅇㄹㅊㅁ" localSheetId="1" hidden="1">{#N/A,#N/A,FALSE,"단축1";#N/A,#N/A,FALSE,"단축2";#N/A,#N/A,FALSE,"단축3";#N/A,#N/A,FALSE,"장축";#N/A,#N/A,FALSE,"4WD"}</definedName>
    <definedName name="ㅈㄴㅇㄹㅊㅁ" hidden="1">{#N/A,#N/A,FALSE,"단축1";#N/A,#N/A,FALSE,"단축2";#N/A,#N/A,FALSE,"단축3";#N/A,#N/A,FALSE,"장축";#N/A,#N/A,FALSE,"4WD"}</definedName>
    <definedName name="ㅈㄷ">#REF!</definedName>
    <definedName name="ㅈㄷㄱ">#N/A</definedName>
    <definedName name="ㅈㄷㄷㄷㄷㄷㄷ">#N/A</definedName>
    <definedName name="ㅈㄹ" localSheetId="13" hidden="1">{#N/A,#N/A,FALSE,"단축1";#N/A,#N/A,FALSE,"단축2";#N/A,#N/A,FALSE,"단축3";#N/A,#N/A,FALSE,"장축";#N/A,#N/A,FALSE,"4WD"}</definedName>
    <definedName name="ㅈㄹ" localSheetId="10" hidden="1">{#N/A,#N/A,FALSE,"단축1";#N/A,#N/A,FALSE,"단축2";#N/A,#N/A,FALSE,"단축3";#N/A,#N/A,FALSE,"장축";#N/A,#N/A,FALSE,"4WD"}</definedName>
    <definedName name="ㅈㄹ" localSheetId="12" hidden="1">{#N/A,#N/A,FALSE,"단축1";#N/A,#N/A,FALSE,"단축2";#N/A,#N/A,FALSE,"단축3";#N/A,#N/A,FALSE,"장축";#N/A,#N/A,FALSE,"4WD"}</definedName>
    <definedName name="ㅈㄹ" localSheetId="15" hidden="1">{#N/A,#N/A,FALSE,"단축1";#N/A,#N/A,FALSE,"단축2";#N/A,#N/A,FALSE,"단축3";#N/A,#N/A,FALSE,"장축";#N/A,#N/A,FALSE,"4WD"}</definedName>
    <definedName name="ㅈㄹ" localSheetId="11" hidden="1">{#N/A,#N/A,FALSE,"단축1";#N/A,#N/A,FALSE,"단축2";#N/A,#N/A,FALSE,"단축3";#N/A,#N/A,FALSE,"장축";#N/A,#N/A,FALSE,"4WD"}</definedName>
    <definedName name="ㅈㄹ" localSheetId="14" hidden="1">{#N/A,#N/A,FALSE,"단축1";#N/A,#N/A,FALSE,"단축2";#N/A,#N/A,FALSE,"단축3";#N/A,#N/A,FALSE,"장축";#N/A,#N/A,FALSE,"4WD"}</definedName>
    <definedName name="ㅈㄹ" localSheetId="7" hidden="1">{#N/A,#N/A,FALSE,"단축1";#N/A,#N/A,FALSE,"단축2";#N/A,#N/A,FALSE,"단축3";#N/A,#N/A,FALSE,"장축";#N/A,#N/A,FALSE,"4WD"}</definedName>
    <definedName name="ㅈㄹ" localSheetId="4" hidden="1">{#N/A,#N/A,FALSE,"단축1";#N/A,#N/A,FALSE,"단축2";#N/A,#N/A,FALSE,"단축3";#N/A,#N/A,FALSE,"장축";#N/A,#N/A,FALSE,"4WD"}</definedName>
    <definedName name="ㅈㄹ" localSheetId="6" hidden="1">{#N/A,#N/A,FALSE,"단축1";#N/A,#N/A,FALSE,"단축2";#N/A,#N/A,FALSE,"단축3";#N/A,#N/A,FALSE,"장축";#N/A,#N/A,FALSE,"4WD"}</definedName>
    <definedName name="ㅈㄹ" localSheetId="9" hidden="1">{#N/A,#N/A,FALSE,"단축1";#N/A,#N/A,FALSE,"단축2";#N/A,#N/A,FALSE,"단축3";#N/A,#N/A,FALSE,"장축";#N/A,#N/A,FALSE,"4WD"}</definedName>
    <definedName name="ㅈㄹ" localSheetId="5" hidden="1">{#N/A,#N/A,FALSE,"단축1";#N/A,#N/A,FALSE,"단축2";#N/A,#N/A,FALSE,"단축3";#N/A,#N/A,FALSE,"장축";#N/A,#N/A,FALSE,"4WD"}</definedName>
    <definedName name="ㅈㄹ" localSheetId="8" hidden="1">{#N/A,#N/A,FALSE,"단축1";#N/A,#N/A,FALSE,"단축2";#N/A,#N/A,FALSE,"단축3";#N/A,#N/A,FALSE,"장축";#N/A,#N/A,FALSE,"4WD"}</definedName>
    <definedName name="ㅈㄹ" localSheetId="3" hidden="1">{#N/A,#N/A,FALSE,"단축1";#N/A,#N/A,FALSE,"단축2";#N/A,#N/A,FALSE,"단축3";#N/A,#N/A,FALSE,"장축";#N/A,#N/A,FALSE,"4WD"}</definedName>
    <definedName name="ㅈㄹ" localSheetId="2" hidden="1">{#N/A,#N/A,FALSE,"단축1";#N/A,#N/A,FALSE,"단축2";#N/A,#N/A,FALSE,"단축3";#N/A,#N/A,FALSE,"장축";#N/A,#N/A,FALSE,"4WD"}</definedName>
    <definedName name="ㅈㄹ" localSheetId="1" hidden="1">{#N/A,#N/A,FALSE,"단축1";#N/A,#N/A,FALSE,"단축2";#N/A,#N/A,FALSE,"단축3";#N/A,#N/A,FALSE,"장축";#N/A,#N/A,FALSE,"4WD"}</definedName>
    <definedName name="ㅈㄹ" hidden="1">{#N/A,#N/A,FALSE,"단축1";#N/A,#N/A,FALSE,"단축2";#N/A,#N/A,FALSE,"단축3";#N/A,#N/A,FALSE,"장축";#N/A,#N/A,FALSE,"4WD"}</definedName>
    <definedName name="ㅈㅁㅇㄼㅈㅇ" localSheetId="13" hidden="1">{#N/A,#N/A,FALSE,"단축1";#N/A,#N/A,FALSE,"단축2";#N/A,#N/A,FALSE,"단축3";#N/A,#N/A,FALSE,"장축";#N/A,#N/A,FALSE,"4WD"}</definedName>
    <definedName name="ㅈㅁㅇㄼㅈㅇ" localSheetId="10" hidden="1">{#N/A,#N/A,FALSE,"단축1";#N/A,#N/A,FALSE,"단축2";#N/A,#N/A,FALSE,"단축3";#N/A,#N/A,FALSE,"장축";#N/A,#N/A,FALSE,"4WD"}</definedName>
    <definedName name="ㅈㅁㅇㄼㅈㅇ" localSheetId="12" hidden="1">{#N/A,#N/A,FALSE,"단축1";#N/A,#N/A,FALSE,"단축2";#N/A,#N/A,FALSE,"단축3";#N/A,#N/A,FALSE,"장축";#N/A,#N/A,FALSE,"4WD"}</definedName>
    <definedName name="ㅈㅁㅇㄼㅈㅇ" localSheetId="15" hidden="1">{#N/A,#N/A,FALSE,"단축1";#N/A,#N/A,FALSE,"단축2";#N/A,#N/A,FALSE,"단축3";#N/A,#N/A,FALSE,"장축";#N/A,#N/A,FALSE,"4WD"}</definedName>
    <definedName name="ㅈㅁㅇㄼㅈㅇ" localSheetId="11" hidden="1">{#N/A,#N/A,FALSE,"단축1";#N/A,#N/A,FALSE,"단축2";#N/A,#N/A,FALSE,"단축3";#N/A,#N/A,FALSE,"장축";#N/A,#N/A,FALSE,"4WD"}</definedName>
    <definedName name="ㅈㅁㅇㄼㅈㅇ" localSheetId="14" hidden="1">{#N/A,#N/A,FALSE,"단축1";#N/A,#N/A,FALSE,"단축2";#N/A,#N/A,FALSE,"단축3";#N/A,#N/A,FALSE,"장축";#N/A,#N/A,FALSE,"4WD"}</definedName>
    <definedName name="ㅈㅁㅇㄼㅈㅇ" localSheetId="7" hidden="1">{#N/A,#N/A,FALSE,"단축1";#N/A,#N/A,FALSE,"단축2";#N/A,#N/A,FALSE,"단축3";#N/A,#N/A,FALSE,"장축";#N/A,#N/A,FALSE,"4WD"}</definedName>
    <definedName name="ㅈㅁㅇㄼㅈㅇ" localSheetId="4" hidden="1">{#N/A,#N/A,FALSE,"단축1";#N/A,#N/A,FALSE,"단축2";#N/A,#N/A,FALSE,"단축3";#N/A,#N/A,FALSE,"장축";#N/A,#N/A,FALSE,"4WD"}</definedName>
    <definedName name="ㅈㅁㅇㄼㅈㅇ" localSheetId="6" hidden="1">{#N/A,#N/A,FALSE,"단축1";#N/A,#N/A,FALSE,"단축2";#N/A,#N/A,FALSE,"단축3";#N/A,#N/A,FALSE,"장축";#N/A,#N/A,FALSE,"4WD"}</definedName>
    <definedName name="ㅈㅁㅇㄼㅈㅇ" localSheetId="9" hidden="1">{#N/A,#N/A,FALSE,"단축1";#N/A,#N/A,FALSE,"단축2";#N/A,#N/A,FALSE,"단축3";#N/A,#N/A,FALSE,"장축";#N/A,#N/A,FALSE,"4WD"}</definedName>
    <definedName name="ㅈㅁㅇㄼㅈㅇ" localSheetId="5" hidden="1">{#N/A,#N/A,FALSE,"단축1";#N/A,#N/A,FALSE,"단축2";#N/A,#N/A,FALSE,"단축3";#N/A,#N/A,FALSE,"장축";#N/A,#N/A,FALSE,"4WD"}</definedName>
    <definedName name="ㅈㅁㅇㄼㅈㅇ" localSheetId="8" hidden="1">{#N/A,#N/A,FALSE,"단축1";#N/A,#N/A,FALSE,"단축2";#N/A,#N/A,FALSE,"단축3";#N/A,#N/A,FALSE,"장축";#N/A,#N/A,FALSE,"4WD"}</definedName>
    <definedName name="ㅈㅁㅇㄼㅈㅇ" localSheetId="3" hidden="1">{#N/A,#N/A,FALSE,"단축1";#N/A,#N/A,FALSE,"단축2";#N/A,#N/A,FALSE,"단축3";#N/A,#N/A,FALSE,"장축";#N/A,#N/A,FALSE,"4WD"}</definedName>
    <definedName name="ㅈㅁㅇㄼㅈㅇ" localSheetId="2" hidden="1">{#N/A,#N/A,FALSE,"단축1";#N/A,#N/A,FALSE,"단축2";#N/A,#N/A,FALSE,"단축3";#N/A,#N/A,FALSE,"장축";#N/A,#N/A,FALSE,"4WD"}</definedName>
    <definedName name="ㅈㅁㅇㄼㅈㅇ" localSheetId="1" hidden="1">{#N/A,#N/A,FALSE,"단축1";#N/A,#N/A,FALSE,"단축2";#N/A,#N/A,FALSE,"단축3";#N/A,#N/A,FALSE,"장축";#N/A,#N/A,FALSE,"4WD"}</definedName>
    <definedName name="ㅈㅁㅇㄼㅈㅇ" hidden="1">{#N/A,#N/A,FALSE,"단축1";#N/A,#N/A,FALSE,"단축2";#N/A,#N/A,FALSE,"단축3";#N/A,#N/A,FALSE,"장축";#N/A,#N/A,FALSE,"4WD"}</definedName>
    <definedName name="ㅈㅂㄷㄱ">#N/A</definedName>
    <definedName name="ㅈㅂㄷㅈㅂ" localSheetId="13">{"994시행","SUM(994시행)","YNNNN",FALSE;"9일분기시행","SUM(9일분기시행)","YNNNN",FALSE;"이분기","SUM(이분기)","YNNNN",FALSE}</definedName>
    <definedName name="ㅈㅂㄷㅈㅂ" localSheetId="10">{"994시행","SUM(994시행)","YNNNN",FALSE;"9일분기시행","SUM(9일분기시행)","YNNNN",FALSE;"이분기","SUM(이분기)","YNNNN",FALSE}</definedName>
    <definedName name="ㅈㅂㄷㅈㅂ" localSheetId="12">{"994시행","SUM(994시행)","YNNNN",FALSE;"9일분기시행","SUM(9일분기시행)","YNNNN",FALSE;"이분기","SUM(이분기)","YNNNN",FALSE}</definedName>
    <definedName name="ㅈㅂㄷㅈㅂ" localSheetId="15">{"994시행","SUM(994시행)","YNNNN",FALSE;"9일분기시행","SUM(9일분기시행)","YNNNN",FALSE;"이분기","SUM(이분기)","YNNNN",FALSE}</definedName>
    <definedName name="ㅈㅂㄷㅈㅂ" localSheetId="11">{"994시행","SUM(994시행)","YNNNN",FALSE;"9일분기시행","SUM(9일분기시행)","YNNNN",FALSE;"이분기","SUM(이분기)","YNNNN",FALSE}</definedName>
    <definedName name="ㅈㅂㄷㅈㅂ" localSheetId="14">{"994시행","SUM(994시행)","YNNNN",FALSE;"9일분기시행","SUM(9일분기시행)","YNNNN",FALSE;"이분기","SUM(이분기)","YNNNN",FALSE}</definedName>
    <definedName name="ㅈㅂㄷㅈㅂ" localSheetId="7">{"994시행","SUM(994시행)","YNNNN",FALSE;"9일분기시행","SUM(9일분기시행)","YNNNN",FALSE;"이분기","SUM(이분기)","YNNNN",FALSE}</definedName>
    <definedName name="ㅈㅂㄷㅈㅂ" localSheetId="4">{"994시행","SUM(994시행)","YNNNN",FALSE;"9일분기시행","SUM(9일분기시행)","YNNNN",FALSE;"이분기","SUM(이분기)","YNNNN",FALSE}</definedName>
    <definedName name="ㅈㅂㄷㅈㅂ" localSheetId="6">{"994시행","SUM(994시행)","YNNNN",FALSE;"9일분기시행","SUM(9일분기시행)","YNNNN",FALSE;"이분기","SUM(이분기)","YNNNN",FALSE}</definedName>
    <definedName name="ㅈㅂㄷㅈㅂ" localSheetId="9">{"994시행","SUM(994시행)","YNNNN",FALSE;"9일분기시행","SUM(9일분기시행)","YNNNN",FALSE;"이분기","SUM(이분기)","YNNNN",FALSE}</definedName>
    <definedName name="ㅈㅂㄷㅈㅂ" localSheetId="5">{"994시행","SUM(994시행)","YNNNN",FALSE;"9일분기시행","SUM(9일분기시행)","YNNNN",FALSE;"이분기","SUM(이분기)","YNNNN",FALSE}</definedName>
    <definedName name="ㅈㅂㄷㅈㅂ" localSheetId="8">{"994시행","SUM(994시행)","YNNNN",FALSE;"9일분기시행","SUM(9일분기시행)","YNNNN",FALSE;"이분기","SUM(이분기)","YNNNN",FALSE}</definedName>
    <definedName name="ㅈㅂㄷㅈㅂ" localSheetId="3">{"994시행","SUM(994시행)","YNNNN",FALSE;"9일분기시행","SUM(9일분기시행)","YNNNN",FALSE;"이분기","SUM(이분기)","YNNNN",FALSE}</definedName>
    <definedName name="ㅈㅂㄷㅈㅂ" localSheetId="2">{"994시행","SUM(994시행)","YNNNN",FALSE;"9일분기시행","SUM(9일분기시행)","YNNNN",FALSE;"이분기","SUM(이분기)","YNNNN",FALSE}</definedName>
    <definedName name="ㅈㅂㄷㅈㅂ" localSheetId="1">{"994시행","SUM(994시행)","YNNNN",FALSE;"9일분기시행","SUM(9일분기시행)","YNNNN",FALSE;"이분기","SUM(이분기)","YNNNN",FALSE}</definedName>
    <definedName name="ㅈㅂㄷㅈㅂ">{"994시행","SUM(994시행)","YNNNN",FALSE;"9일분기시행","SUM(9일분기시행)","YNNNN",FALSE;"이분기","SUM(이분기)","YNNNN",FALSE}</definedName>
    <definedName name="ㅈㅈ"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ㅂㅈㄷ" localSheetId="13" hidden="1">{#N/A,#N/A,FALSE,"단축1";#N/A,#N/A,FALSE,"단축2";#N/A,#N/A,FALSE,"단축3";#N/A,#N/A,FALSE,"장축";#N/A,#N/A,FALSE,"4WD"}</definedName>
    <definedName name="ㅈㅈㅂㅈㄷ" localSheetId="10" hidden="1">{#N/A,#N/A,FALSE,"단축1";#N/A,#N/A,FALSE,"단축2";#N/A,#N/A,FALSE,"단축3";#N/A,#N/A,FALSE,"장축";#N/A,#N/A,FALSE,"4WD"}</definedName>
    <definedName name="ㅈㅈㅂㅈㄷ" localSheetId="12" hidden="1">{#N/A,#N/A,FALSE,"단축1";#N/A,#N/A,FALSE,"단축2";#N/A,#N/A,FALSE,"단축3";#N/A,#N/A,FALSE,"장축";#N/A,#N/A,FALSE,"4WD"}</definedName>
    <definedName name="ㅈㅈㅂㅈㄷ" localSheetId="15" hidden="1">{#N/A,#N/A,FALSE,"단축1";#N/A,#N/A,FALSE,"단축2";#N/A,#N/A,FALSE,"단축3";#N/A,#N/A,FALSE,"장축";#N/A,#N/A,FALSE,"4WD"}</definedName>
    <definedName name="ㅈㅈㅂㅈㄷ" localSheetId="11" hidden="1">{#N/A,#N/A,FALSE,"단축1";#N/A,#N/A,FALSE,"단축2";#N/A,#N/A,FALSE,"단축3";#N/A,#N/A,FALSE,"장축";#N/A,#N/A,FALSE,"4WD"}</definedName>
    <definedName name="ㅈㅈㅂㅈㄷ" localSheetId="14" hidden="1">{#N/A,#N/A,FALSE,"단축1";#N/A,#N/A,FALSE,"단축2";#N/A,#N/A,FALSE,"단축3";#N/A,#N/A,FALSE,"장축";#N/A,#N/A,FALSE,"4WD"}</definedName>
    <definedName name="ㅈㅈㅂㅈㄷ" localSheetId="7" hidden="1">{#N/A,#N/A,FALSE,"단축1";#N/A,#N/A,FALSE,"단축2";#N/A,#N/A,FALSE,"단축3";#N/A,#N/A,FALSE,"장축";#N/A,#N/A,FALSE,"4WD"}</definedName>
    <definedName name="ㅈㅈㅂㅈㄷ" localSheetId="4" hidden="1">{#N/A,#N/A,FALSE,"단축1";#N/A,#N/A,FALSE,"단축2";#N/A,#N/A,FALSE,"단축3";#N/A,#N/A,FALSE,"장축";#N/A,#N/A,FALSE,"4WD"}</definedName>
    <definedName name="ㅈㅈㅂㅈㄷ" localSheetId="6" hidden="1">{#N/A,#N/A,FALSE,"단축1";#N/A,#N/A,FALSE,"단축2";#N/A,#N/A,FALSE,"단축3";#N/A,#N/A,FALSE,"장축";#N/A,#N/A,FALSE,"4WD"}</definedName>
    <definedName name="ㅈㅈㅂㅈㄷ" localSheetId="9" hidden="1">{#N/A,#N/A,FALSE,"단축1";#N/A,#N/A,FALSE,"단축2";#N/A,#N/A,FALSE,"단축3";#N/A,#N/A,FALSE,"장축";#N/A,#N/A,FALSE,"4WD"}</definedName>
    <definedName name="ㅈㅈㅂㅈㄷ" localSheetId="5" hidden="1">{#N/A,#N/A,FALSE,"단축1";#N/A,#N/A,FALSE,"단축2";#N/A,#N/A,FALSE,"단축3";#N/A,#N/A,FALSE,"장축";#N/A,#N/A,FALSE,"4WD"}</definedName>
    <definedName name="ㅈㅈㅂㅈㄷ" localSheetId="8" hidden="1">{#N/A,#N/A,FALSE,"단축1";#N/A,#N/A,FALSE,"단축2";#N/A,#N/A,FALSE,"단축3";#N/A,#N/A,FALSE,"장축";#N/A,#N/A,FALSE,"4WD"}</definedName>
    <definedName name="ㅈㅈㅂㅈㄷ" localSheetId="3" hidden="1">{#N/A,#N/A,FALSE,"단축1";#N/A,#N/A,FALSE,"단축2";#N/A,#N/A,FALSE,"단축3";#N/A,#N/A,FALSE,"장축";#N/A,#N/A,FALSE,"4WD"}</definedName>
    <definedName name="ㅈㅈㅂㅈㄷ" localSheetId="2" hidden="1">{#N/A,#N/A,FALSE,"단축1";#N/A,#N/A,FALSE,"단축2";#N/A,#N/A,FALSE,"단축3";#N/A,#N/A,FALSE,"장축";#N/A,#N/A,FALSE,"4WD"}</definedName>
    <definedName name="ㅈㅈㅂㅈㄷ" localSheetId="1" hidden="1">{#N/A,#N/A,FALSE,"단축1";#N/A,#N/A,FALSE,"단축2";#N/A,#N/A,FALSE,"단축3";#N/A,#N/A,FALSE,"장축";#N/A,#N/A,FALSE,"4WD"}</definedName>
    <definedName name="ㅈㅈㅂㅈㄷ" hidden="1">{#N/A,#N/A,FALSE,"단축1";#N/A,#N/A,FALSE,"단축2";#N/A,#N/A,FALSE,"단축3";#N/A,#N/A,FALSE,"장축";#N/A,#N/A,FALSE,"4WD"}</definedName>
    <definedName name="ㅈㅈㅈ"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#N/A</definedName>
    <definedName name="ㅈㅈㅈㅈㅈㅈㅈㅈ" localSheetId="13">BlankMacro1</definedName>
    <definedName name="ㅈㅈㅈㅈㅈㅈㅈㅈ" localSheetId="10">BlankMacro1</definedName>
    <definedName name="ㅈㅈㅈㅈㅈㅈㅈㅈ" localSheetId="12">BlankMacro1</definedName>
    <definedName name="ㅈㅈㅈㅈㅈㅈㅈㅈ" localSheetId="15">BlankMacro1</definedName>
    <definedName name="ㅈㅈㅈㅈㅈㅈㅈㅈ" localSheetId="11">BlankMacro1</definedName>
    <definedName name="ㅈㅈㅈㅈㅈㅈㅈㅈ" localSheetId="14">BlankMacro1</definedName>
    <definedName name="ㅈㅈㅈㅈㅈㅈㅈㅈ" localSheetId="7">BlankMacro1</definedName>
    <definedName name="ㅈㅈㅈㅈㅈㅈㅈㅈ" localSheetId="4">BlankMacro1</definedName>
    <definedName name="ㅈㅈㅈㅈㅈㅈㅈㅈ" localSheetId="6">BlankMacro1</definedName>
    <definedName name="ㅈㅈㅈㅈㅈㅈㅈㅈ" localSheetId="9">BlankMacro1</definedName>
    <definedName name="ㅈㅈㅈㅈㅈㅈㅈㅈ" localSheetId="5">BlankMacro1</definedName>
    <definedName name="ㅈㅈㅈㅈㅈㅈㅈㅈ" localSheetId="8">BlankMacro1</definedName>
    <definedName name="ㅈㅈㅈㅈㅈㅈㅈㅈ" localSheetId="0">BlankMacro1</definedName>
    <definedName name="ㅈㅈㅈㅈㅈㅈㅈㅈ" localSheetId="3">BlankMacro1</definedName>
    <definedName name="ㅈㅈㅈㅈㅈㅈㅈㅈ" localSheetId="2">BlankMacro1</definedName>
    <definedName name="ㅈㅈㅈㅈㅈㅈㅈㅈ" localSheetId="1">BlankMacro1</definedName>
    <definedName name="ㅈㅈㅈㅈㅈㅈㅈㅈ">BlankMacro1</definedName>
    <definedName name="ㅈㅈㅈㅈㅈㅈㅈㅈㅈㅈㅈㅈㅈㅈㅈㅈㅈㅈㅈㅈㅈㅈㅈㅈㅈㅈㅈㅈㅈㅈㅈㅈㅈㅈㅈㅈㅈ" localSheetId="13">BlankMacro1</definedName>
    <definedName name="ㅈㅈㅈㅈㅈㅈㅈㅈㅈㅈㅈㅈㅈㅈㅈㅈㅈㅈㅈㅈㅈㅈㅈㅈㅈㅈㅈㅈㅈㅈㅈㅈㅈㅈㅈㅈㅈ" localSheetId="10">BlankMacro1</definedName>
    <definedName name="ㅈㅈㅈㅈㅈㅈㅈㅈㅈㅈㅈㅈㅈㅈㅈㅈㅈㅈㅈㅈㅈㅈㅈㅈㅈㅈㅈㅈㅈㅈㅈㅈㅈㅈㅈㅈㅈ" localSheetId="12">BlankMacro1</definedName>
    <definedName name="ㅈㅈㅈㅈㅈㅈㅈㅈㅈㅈㅈㅈㅈㅈㅈㅈㅈㅈㅈㅈㅈㅈㅈㅈㅈㅈㅈㅈㅈㅈㅈㅈㅈㅈㅈㅈㅈ" localSheetId="15">BlankMacro1</definedName>
    <definedName name="ㅈㅈㅈㅈㅈㅈㅈㅈㅈㅈㅈㅈㅈㅈㅈㅈㅈㅈㅈㅈㅈㅈㅈㅈㅈㅈㅈㅈㅈㅈㅈㅈㅈㅈㅈㅈㅈ" localSheetId="11">BlankMacro1</definedName>
    <definedName name="ㅈㅈㅈㅈㅈㅈㅈㅈㅈㅈㅈㅈㅈㅈㅈㅈㅈㅈㅈㅈㅈㅈㅈㅈㅈㅈㅈㅈㅈㅈㅈㅈㅈㅈㅈㅈㅈ" localSheetId="14">BlankMacro1</definedName>
    <definedName name="ㅈㅈㅈㅈㅈㅈㅈㅈㅈㅈㅈㅈㅈㅈㅈㅈㅈㅈㅈㅈㅈㅈㅈㅈㅈㅈㅈㅈㅈㅈㅈㅈㅈㅈㅈㅈㅈ" localSheetId="7">BlankMacro1</definedName>
    <definedName name="ㅈㅈㅈㅈㅈㅈㅈㅈㅈㅈㅈㅈㅈㅈㅈㅈㅈㅈㅈㅈㅈㅈㅈㅈㅈㅈㅈㅈㅈㅈㅈㅈㅈㅈㅈㅈㅈ" localSheetId="4">BlankMacro1</definedName>
    <definedName name="ㅈㅈㅈㅈㅈㅈㅈㅈㅈㅈㅈㅈㅈㅈㅈㅈㅈㅈㅈㅈㅈㅈㅈㅈㅈㅈㅈㅈㅈㅈㅈㅈㅈㅈㅈㅈㅈ" localSheetId="6">BlankMacro1</definedName>
    <definedName name="ㅈㅈㅈㅈㅈㅈㅈㅈㅈㅈㅈㅈㅈㅈㅈㅈㅈㅈㅈㅈㅈㅈㅈㅈㅈㅈㅈㅈㅈㅈㅈㅈㅈㅈㅈㅈㅈ" localSheetId="9">BlankMacro1</definedName>
    <definedName name="ㅈㅈㅈㅈㅈㅈㅈㅈㅈㅈㅈㅈㅈㅈㅈㅈㅈㅈㅈㅈㅈㅈㅈㅈㅈㅈㅈㅈㅈㅈㅈㅈㅈㅈㅈㅈㅈ" localSheetId="5">BlankMacro1</definedName>
    <definedName name="ㅈㅈㅈㅈㅈㅈㅈㅈㅈㅈㅈㅈㅈㅈㅈㅈㅈㅈㅈㅈㅈㅈㅈㅈㅈㅈㅈㅈㅈㅈㅈㅈㅈㅈㅈㅈㅈ" localSheetId="8">BlankMacro1</definedName>
    <definedName name="ㅈㅈㅈㅈㅈㅈㅈㅈㅈㅈㅈㅈㅈㅈㅈㅈㅈㅈㅈㅈㅈㅈㅈㅈㅈㅈㅈㅈㅈㅈㅈㅈㅈㅈㅈㅈㅈ" localSheetId="0">BlankMacro1</definedName>
    <definedName name="ㅈㅈㅈㅈㅈㅈㅈㅈㅈㅈㅈㅈㅈㅈㅈㅈㅈㅈㅈㅈㅈㅈㅈㅈㅈㅈㅈㅈㅈㅈㅈㅈㅈㅈㅈㅈㅈ" localSheetId="3">BlankMacro1</definedName>
    <definedName name="ㅈㅈㅈㅈㅈㅈㅈㅈㅈㅈㅈㅈㅈㅈㅈㅈㅈㅈㅈㅈㅈㅈㅈㅈㅈㅈㅈㅈㅈㅈㅈㅈㅈㅈㅈㅈㅈ" localSheetId="2">BlankMacro1</definedName>
    <definedName name="ㅈㅈㅈㅈㅈㅈㅈㅈㅈㅈㅈㅈㅈㅈㅈㅈㅈㅈㅈㅈㅈㅈㅈㅈㅈㅈㅈㅈㅈㅈㅈㅈㅈㅈㅈㅈㅈ" localSheetId="1">BlankMacro1</definedName>
    <definedName name="ㅈㅈㅈㅈㅈㅈㅈㅈㅈㅈㅈㅈㅈㅈㅈㅈㅈㅈㅈㅈㅈㅈㅈㅈㅈㅈㅈㅈㅈㅈㅈㅈㅈㅈㅈㅈㅈ">BlankMacro1</definedName>
    <definedName name="자">#REF!</definedName>
    <definedName name="자격">#N/A</definedName>
    <definedName name="자료정리" localSheetId="13" hidden="1">{#N/A,#N/A,FALSE,"단축1";#N/A,#N/A,FALSE,"단축2";#N/A,#N/A,FALSE,"단축3";#N/A,#N/A,FALSE,"장축";#N/A,#N/A,FALSE,"4WD"}</definedName>
    <definedName name="자료정리" localSheetId="10" hidden="1">{#N/A,#N/A,FALSE,"단축1";#N/A,#N/A,FALSE,"단축2";#N/A,#N/A,FALSE,"단축3";#N/A,#N/A,FALSE,"장축";#N/A,#N/A,FALSE,"4WD"}</definedName>
    <definedName name="자료정리" localSheetId="12" hidden="1">{#N/A,#N/A,FALSE,"단축1";#N/A,#N/A,FALSE,"단축2";#N/A,#N/A,FALSE,"단축3";#N/A,#N/A,FALSE,"장축";#N/A,#N/A,FALSE,"4WD"}</definedName>
    <definedName name="자료정리" localSheetId="15" hidden="1">{#N/A,#N/A,FALSE,"단축1";#N/A,#N/A,FALSE,"단축2";#N/A,#N/A,FALSE,"단축3";#N/A,#N/A,FALSE,"장축";#N/A,#N/A,FALSE,"4WD"}</definedName>
    <definedName name="자료정리" localSheetId="11" hidden="1">{#N/A,#N/A,FALSE,"단축1";#N/A,#N/A,FALSE,"단축2";#N/A,#N/A,FALSE,"단축3";#N/A,#N/A,FALSE,"장축";#N/A,#N/A,FALSE,"4WD"}</definedName>
    <definedName name="자료정리" localSheetId="14" hidden="1">{#N/A,#N/A,FALSE,"단축1";#N/A,#N/A,FALSE,"단축2";#N/A,#N/A,FALSE,"단축3";#N/A,#N/A,FALSE,"장축";#N/A,#N/A,FALSE,"4WD"}</definedName>
    <definedName name="자료정리" localSheetId="7" hidden="1">{#N/A,#N/A,FALSE,"단축1";#N/A,#N/A,FALSE,"단축2";#N/A,#N/A,FALSE,"단축3";#N/A,#N/A,FALSE,"장축";#N/A,#N/A,FALSE,"4WD"}</definedName>
    <definedName name="자료정리" localSheetId="4" hidden="1">{#N/A,#N/A,FALSE,"단축1";#N/A,#N/A,FALSE,"단축2";#N/A,#N/A,FALSE,"단축3";#N/A,#N/A,FALSE,"장축";#N/A,#N/A,FALSE,"4WD"}</definedName>
    <definedName name="자료정리" localSheetId="6" hidden="1">{#N/A,#N/A,FALSE,"단축1";#N/A,#N/A,FALSE,"단축2";#N/A,#N/A,FALSE,"단축3";#N/A,#N/A,FALSE,"장축";#N/A,#N/A,FALSE,"4WD"}</definedName>
    <definedName name="자료정리" localSheetId="9" hidden="1">{#N/A,#N/A,FALSE,"단축1";#N/A,#N/A,FALSE,"단축2";#N/A,#N/A,FALSE,"단축3";#N/A,#N/A,FALSE,"장축";#N/A,#N/A,FALSE,"4WD"}</definedName>
    <definedName name="자료정리" localSheetId="5" hidden="1">{#N/A,#N/A,FALSE,"단축1";#N/A,#N/A,FALSE,"단축2";#N/A,#N/A,FALSE,"단축3";#N/A,#N/A,FALSE,"장축";#N/A,#N/A,FALSE,"4WD"}</definedName>
    <definedName name="자료정리" localSheetId="8" hidden="1">{#N/A,#N/A,FALSE,"단축1";#N/A,#N/A,FALSE,"단축2";#N/A,#N/A,FALSE,"단축3";#N/A,#N/A,FALSE,"장축";#N/A,#N/A,FALSE,"4WD"}</definedName>
    <definedName name="자료정리" localSheetId="3"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hidden="1">{#N/A,#N/A,FALSE,"단축1";#N/A,#N/A,FALSE,"단축2";#N/A,#N/A,FALSE,"단축3";#N/A,#N/A,FALSE,"장축";#N/A,#N/A,FALSE,"4WD"}</definedName>
    <definedName name="자료표">#N/A</definedName>
    <definedName name="자산관리대장">#N/A</definedName>
    <definedName name="자작맨">#N/A</definedName>
    <definedName name="자재_고">#N/A</definedName>
    <definedName name="자재_저">#N/A</definedName>
    <definedName name="자재_중">#N/A</definedName>
    <definedName name="작성일" localSheetId="3">#REF!</definedName>
    <definedName name="작성일" localSheetId="2">#REF!</definedName>
    <definedName name="작성일">#REF!</definedName>
    <definedName name="작성일_">#N/A</definedName>
    <definedName name="작업인원">#N/A</definedName>
    <definedName name="잘됨">#N/A</definedName>
    <definedName name="잘못">#N/A</definedName>
    <definedName name="장기">#N/A</definedName>
    <definedName name="장기투자.94.BB" localSheetId="13">#REF!</definedName>
    <definedName name="장기투자.94.BB" localSheetId="10">#REF!</definedName>
    <definedName name="장기투자.94.BB" localSheetId="12">#REF!</definedName>
    <definedName name="장기투자.94.BB" localSheetId="15">#REF!</definedName>
    <definedName name="장기투자.94.BB" localSheetId="11">#REF!</definedName>
    <definedName name="장기투자.94.BB" localSheetId="14">#REF!</definedName>
    <definedName name="장기투자.94.BB" localSheetId="7">#REF!</definedName>
    <definedName name="장기투자.94.BB" localSheetId="4">#REF!</definedName>
    <definedName name="장기투자.94.BB" localSheetId="6">#REF!</definedName>
    <definedName name="장기투자.94.BB" localSheetId="9">#REF!</definedName>
    <definedName name="장기투자.94.BB" localSheetId="5">#REF!</definedName>
    <definedName name="장기투자.94.BB" localSheetId="8">#REF!</definedName>
    <definedName name="장기투자.94.BB" localSheetId="3">#REF!</definedName>
    <definedName name="장기투자.94.BB" localSheetId="2">#REF!</definedName>
    <definedName name="장기투자.94.BB">#REF!</definedName>
    <definedName name="장비효율">#REF!</definedName>
    <definedName name="장종찬">#N/A</definedName>
    <definedName name="장중혁" localSheetId="13">{"XLSHEET.XLA"}</definedName>
    <definedName name="장중혁" localSheetId="10">{"XLSHEET.XLA"}</definedName>
    <definedName name="장중혁" localSheetId="12">{"XLSHEET.XLA"}</definedName>
    <definedName name="장중혁" localSheetId="15">{"XLSHEET.XLA"}</definedName>
    <definedName name="장중혁" localSheetId="11">{"XLSHEET.XLA"}</definedName>
    <definedName name="장중혁" localSheetId="14">{"XLSHEET.XLA"}</definedName>
    <definedName name="장중혁" localSheetId="7">{"XLSHEET.XLA"}</definedName>
    <definedName name="장중혁" localSheetId="4">{"XLSHEET.XLA"}</definedName>
    <definedName name="장중혁" localSheetId="6">{"XLSHEET.XLA"}</definedName>
    <definedName name="장중혁" localSheetId="9">{"XLSHEET.XLA"}</definedName>
    <definedName name="장중혁" localSheetId="5">{"XLSHEET.XLA"}</definedName>
    <definedName name="장중혁" localSheetId="8">{"XLSHEET.XLA"}</definedName>
    <definedName name="장중혁" localSheetId="3">{"XLSHEET.XLA"}</definedName>
    <definedName name="장중혁" localSheetId="2">{"XLSHEET.XLA"}</definedName>
    <definedName name="장중혁" localSheetId="1">{"XLSHEET.XLA"}</definedName>
    <definedName name="장중혁">{"XLSHEET.XLA"}</definedName>
    <definedName name="재고" localSheetId="13" hidden="1">{#N/A,#N/A,FALSE,"인원";#N/A,#N/A,FALSE,"비용2";#N/A,#N/A,FALSE,"비용1";#N/A,#N/A,FALSE,"비용";#N/A,#N/A,FALSE,"보증2";#N/A,#N/A,FALSE,"보증1";#N/A,#N/A,FALSE,"보증";#N/A,#N/A,FALSE,"손익1";#N/A,#N/A,FALSE,"손익";#N/A,#N/A,FALSE,"부서별매출";#N/A,#N/A,FALSE,"매출"}</definedName>
    <definedName name="재고" localSheetId="10" hidden="1">{#N/A,#N/A,FALSE,"인원";#N/A,#N/A,FALSE,"비용2";#N/A,#N/A,FALSE,"비용1";#N/A,#N/A,FALSE,"비용";#N/A,#N/A,FALSE,"보증2";#N/A,#N/A,FALSE,"보증1";#N/A,#N/A,FALSE,"보증";#N/A,#N/A,FALSE,"손익1";#N/A,#N/A,FALSE,"손익";#N/A,#N/A,FALSE,"부서별매출";#N/A,#N/A,FALSE,"매출"}</definedName>
    <definedName name="재고" localSheetId="12" hidden="1">{#N/A,#N/A,FALSE,"인원";#N/A,#N/A,FALSE,"비용2";#N/A,#N/A,FALSE,"비용1";#N/A,#N/A,FALSE,"비용";#N/A,#N/A,FALSE,"보증2";#N/A,#N/A,FALSE,"보증1";#N/A,#N/A,FALSE,"보증";#N/A,#N/A,FALSE,"손익1";#N/A,#N/A,FALSE,"손익";#N/A,#N/A,FALSE,"부서별매출";#N/A,#N/A,FALSE,"매출"}</definedName>
    <definedName name="재고" localSheetId="15" hidden="1">{#N/A,#N/A,FALSE,"인원";#N/A,#N/A,FALSE,"비용2";#N/A,#N/A,FALSE,"비용1";#N/A,#N/A,FALSE,"비용";#N/A,#N/A,FALSE,"보증2";#N/A,#N/A,FALSE,"보증1";#N/A,#N/A,FALSE,"보증";#N/A,#N/A,FALSE,"손익1";#N/A,#N/A,FALSE,"손익";#N/A,#N/A,FALSE,"부서별매출";#N/A,#N/A,FALSE,"매출"}</definedName>
    <definedName name="재고" localSheetId="11" hidden="1">{#N/A,#N/A,FALSE,"인원";#N/A,#N/A,FALSE,"비용2";#N/A,#N/A,FALSE,"비용1";#N/A,#N/A,FALSE,"비용";#N/A,#N/A,FALSE,"보증2";#N/A,#N/A,FALSE,"보증1";#N/A,#N/A,FALSE,"보증";#N/A,#N/A,FALSE,"손익1";#N/A,#N/A,FALSE,"손익";#N/A,#N/A,FALSE,"부서별매출";#N/A,#N/A,FALSE,"매출"}</definedName>
    <definedName name="재고" localSheetId="14" hidden="1">{#N/A,#N/A,FALSE,"인원";#N/A,#N/A,FALSE,"비용2";#N/A,#N/A,FALSE,"비용1";#N/A,#N/A,FALSE,"비용";#N/A,#N/A,FALSE,"보증2";#N/A,#N/A,FALSE,"보증1";#N/A,#N/A,FALSE,"보증";#N/A,#N/A,FALSE,"손익1";#N/A,#N/A,FALSE,"손익";#N/A,#N/A,FALSE,"부서별매출";#N/A,#N/A,FALSE,"매출"}</definedName>
    <definedName name="재고" localSheetId="7"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localSheetId="6" hidden="1">{#N/A,#N/A,FALSE,"인원";#N/A,#N/A,FALSE,"비용2";#N/A,#N/A,FALSE,"비용1";#N/A,#N/A,FALSE,"비용";#N/A,#N/A,FALSE,"보증2";#N/A,#N/A,FALSE,"보증1";#N/A,#N/A,FALSE,"보증";#N/A,#N/A,FALSE,"손익1";#N/A,#N/A,FALSE,"손익";#N/A,#N/A,FALSE,"부서별매출";#N/A,#N/A,FALSE,"매출"}</definedName>
    <definedName name="재고" localSheetId="9" hidden="1">{#N/A,#N/A,FALSE,"인원";#N/A,#N/A,FALSE,"비용2";#N/A,#N/A,FALSE,"비용1";#N/A,#N/A,FALSE,"비용";#N/A,#N/A,FALSE,"보증2";#N/A,#N/A,FALSE,"보증1";#N/A,#N/A,FALSE,"보증";#N/A,#N/A,FALSE,"손익1";#N/A,#N/A,FALSE,"손익";#N/A,#N/A,FALSE,"부서별매출";#N/A,#N/A,FALSE,"매출"}</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8"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료단가">#REF!</definedName>
    <definedName name="재료비">#REF!</definedName>
    <definedName name="재료비010">#N/A</definedName>
    <definedName name="재료비계" localSheetId="13">#REF!</definedName>
    <definedName name="재료비계" localSheetId="10">#REF!</definedName>
    <definedName name="재료비계" localSheetId="12">#REF!</definedName>
    <definedName name="재료비계" localSheetId="15">#REF!</definedName>
    <definedName name="재료비계" localSheetId="11">#REF!</definedName>
    <definedName name="재료비계" localSheetId="14">#REF!</definedName>
    <definedName name="재료비계" localSheetId="7">#REF!</definedName>
    <definedName name="재료비계" localSheetId="4">#REF!</definedName>
    <definedName name="재료비계" localSheetId="6">#REF!</definedName>
    <definedName name="재료비계" localSheetId="9">#REF!</definedName>
    <definedName name="재료비계" localSheetId="5">#REF!</definedName>
    <definedName name="재료비계" localSheetId="8">#REF!</definedName>
    <definedName name="재료비계" localSheetId="3">#REF!</definedName>
    <definedName name="재료비계" localSheetId="2">#REF!</definedName>
    <definedName name="재료비계">#REF!</definedName>
    <definedName name="재료예산" localSheetId="13" hidden="1">{#N/A,#N/A,FALSE,"단축1";#N/A,#N/A,FALSE,"단축2";#N/A,#N/A,FALSE,"단축3";#N/A,#N/A,FALSE,"장축";#N/A,#N/A,FALSE,"4WD"}</definedName>
    <definedName name="재료예산" localSheetId="10" hidden="1">{#N/A,#N/A,FALSE,"단축1";#N/A,#N/A,FALSE,"단축2";#N/A,#N/A,FALSE,"단축3";#N/A,#N/A,FALSE,"장축";#N/A,#N/A,FALSE,"4WD"}</definedName>
    <definedName name="재료예산" localSheetId="12" hidden="1">{#N/A,#N/A,FALSE,"단축1";#N/A,#N/A,FALSE,"단축2";#N/A,#N/A,FALSE,"단축3";#N/A,#N/A,FALSE,"장축";#N/A,#N/A,FALSE,"4WD"}</definedName>
    <definedName name="재료예산" localSheetId="15" hidden="1">{#N/A,#N/A,FALSE,"단축1";#N/A,#N/A,FALSE,"단축2";#N/A,#N/A,FALSE,"단축3";#N/A,#N/A,FALSE,"장축";#N/A,#N/A,FALSE,"4WD"}</definedName>
    <definedName name="재료예산" localSheetId="11" hidden="1">{#N/A,#N/A,FALSE,"단축1";#N/A,#N/A,FALSE,"단축2";#N/A,#N/A,FALSE,"단축3";#N/A,#N/A,FALSE,"장축";#N/A,#N/A,FALSE,"4WD"}</definedName>
    <definedName name="재료예산" localSheetId="14" hidden="1">{#N/A,#N/A,FALSE,"단축1";#N/A,#N/A,FALSE,"단축2";#N/A,#N/A,FALSE,"단축3";#N/A,#N/A,FALSE,"장축";#N/A,#N/A,FALSE,"4WD"}</definedName>
    <definedName name="재료예산" localSheetId="7" hidden="1">{#N/A,#N/A,FALSE,"단축1";#N/A,#N/A,FALSE,"단축2";#N/A,#N/A,FALSE,"단축3";#N/A,#N/A,FALSE,"장축";#N/A,#N/A,FALSE,"4WD"}</definedName>
    <definedName name="재료예산" localSheetId="4" hidden="1">{#N/A,#N/A,FALSE,"단축1";#N/A,#N/A,FALSE,"단축2";#N/A,#N/A,FALSE,"단축3";#N/A,#N/A,FALSE,"장축";#N/A,#N/A,FALSE,"4WD"}</definedName>
    <definedName name="재료예산" localSheetId="6" hidden="1">{#N/A,#N/A,FALSE,"단축1";#N/A,#N/A,FALSE,"단축2";#N/A,#N/A,FALSE,"단축3";#N/A,#N/A,FALSE,"장축";#N/A,#N/A,FALSE,"4WD"}</definedName>
    <definedName name="재료예산" localSheetId="9" hidden="1">{#N/A,#N/A,FALSE,"단축1";#N/A,#N/A,FALSE,"단축2";#N/A,#N/A,FALSE,"단축3";#N/A,#N/A,FALSE,"장축";#N/A,#N/A,FALSE,"4WD"}</definedName>
    <definedName name="재료예산" localSheetId="5" hidden="1">{#N/A,#N/A,FALSE,"단축1";#N/A,#N/A,FALSE,"단축2";#N/A,#N/A,FALSE,"단축3";#N/A,#N/A,FALSE,"장축";#N/A,#N/A,FALSE,"4WD"}</definedName>
    <definedName name="재료예산" localSheetId="8" hidden="1">{#N/A,#N/A,FALSE,"단축1";#N/A,#N/A,FALSE,"단축2";#N/A,#N/A,FALSE,"단축3";#N/A,#N/A,FALSE,"장축";#N/A,#N/A,FALSE,"4WD"}</definedName>
    <definedName name="재료예산" localSheetId="3" hidden="1">{#N/A,#N/A,FALSE,"단축1";#N/A,#N/A,FALSE,"단축2";#N/A,#N/A,FALSE,"단축3";#N/A,#N/A,FALSE,"장축";#N/A,#N/A,FALSE,"4WD"}</definedName>
    <definedName name="재료예산" localSheetId="2" hidden="1">{#N/A,#N/A,FALSE,"단축1";#N/A,#N/A,FALSE,"단축2";#N/A,#N/A,FALSE,"단축3";#N/A,#N/A,FALSE,"장축";#N/A,#N/A,FALSE,"4WD"}</definedName>
    <definedName name="재료예산" localSheetId="1" hidden="1">{#N/A,#N/A,FALSE,"단축1";#N/A,#N/A,FALSE,"단축2";#N/A,#N/A,FALSE,"단축3";#N/A,#N/A,FALSE,"장축";#N/A,#N/A,FALSE,"4WD"}</definedName>
    <definedName name="재료예산" hidden="1">{#N/A,#N/A,FALSE,"단축1";#N/A,#N/A,FALSE,"단축2";#N/A,#N/A,FALSE,"단축3";#N/A,#N/A,FALSE,"장축";#N/A,#N/A,FALSE,"4WD"}</definedName>
    <definedName name="재작성" localSheetId="13" hidden="1">{#N/A,#N/A,FALSE,"ROW DATA"}</definedName>
    <definedName name="재작성" localSheetId="10" hidden="1">{#N/A,#N/A,FALSE,"ROW DATA"}</definedName>
    <definedName name="재작성" localSheetId="12" hidden="1">{#N/A,#N/A,FALSE,"ROW DATA"}</definedName>
    <definedName name="재작성" localSheetId="15" hidden="1">{#N/A,#N/A,FALSE,"ROW DATA"}</definedName>
    <definedName name="재작성" localSheetId="11" hidden="1">{#N/A,#N/A,FALSE,"ROW DATA"}</definedName>
    <definedName name="재작성" localSheetId="14" hidden="1">{#N/A,#N/A,FALSE,"ROW DATA"}</definedName>
    <definedName name="재작성" localSheetId="7" hidden="1">{#N/A,#N/A,FALSE,"ROW DATA"}</definedName>
    <definedName name="재작성" localSheetId="4" hidden="1">{#N/A,#N/A,FALSE,"ROW DATA"}</definedName>
    <definedName name="재작성" localSheetId="6" hidden="1">{#N/A,#N/A,FALSE,"ROW DATA"}</definedName>
    <definedName name="재작성" localSheetId="9" hidden="1">{#N/A,#N/A,FALSE,"ROW DATA"}</definedName>
    <definedName name="재작성" localSheetId="5" hidden="1">{#N/A,#N/A,FALSE,"ROW DATA"}</definedName>
    <definedName name="재작성" localSheetId="8" hidden="1">{#N/A,#N/A,FALSE,"ROW DATA"}</definedName>
    <definedName name="재작성" localSheetId="0" hidden="1">{#N/A,#N/A,FALSE,"ROW DATA"}</definedName>
    <definedName name="재작성" localSheetId="3" hidden="1">{#N/A,#N/A,FALSE,"ROW DATA"}</definedName>
    <definedName name="재작성" localSheetId="2" hidden="1">{#N/A,#N/A,FALSE,"ROW DATA"}</definedName>
    <definedName name="재작성" localSheetId="1" hidden="1">{#N/A,#N/A,FALSE,"ROW DATA"}</definedName>
    <definedName name="재작성" hidden="1">{#N/A,#N/A,FALSE,"ROW DATA"}</definedName>
    <definedName name="재질">#REF!</definedName>
    <definedName name="재질LIST">#REF!</definedName>
    <definedName name="재질구분">#N/A</definedName>
    <definedName name="재질단가">#N/A</definedName>
    <definedName name="재질명">#REF!</definedName>
    <definedName name="재질명표">#N/A</definedName>
    <definedName name="재털이">#N/A</definedName>
    <definedName name="저쩌구">#N/A</definedName>
    <definedName name="적고">#N/A</definedName>
    <definedName name="적용중량">#N/A</definedName>
    <definedName name="적용현황">#N/A</definedName>
    <definedName name="전개계획" localSheetId="13" hidden="1">{#N/A,#N/A,FALSE,"단축1";#N/A,#N/A,FALSE,"단축2";#N/A,#N/A,FALSE,"단축3";#N/A,#N/A,FALSE,"장축";#N/A,#N/A,FALSE,"4WD"}</definedName>
    <definedName name="전개계획" localSheetId="10" hidden="1">{#N/A,#N/A,FALSE,"단축1";#N/A,#N/A,FALSE,"단축2";#N/A,#N/A,FALSE,"단축3";#N/A,#N/A,FALSE,"장축";#N/A,#N/A,FALSE,"4WD"}</definedName>
    <definedName name="전개계획" localSheetId="12" hidden="1">{#N/A,#N/A,FALSE,"단축1";#N/A,#N/A,FALSE,"단축2";#N/A,#N/A,FALSE,"단축3";#N/A,#N/A,FALSE,"장축";#N/A,#N/A,FALSE,"4WD"}</definedName>
    <definedName name="전개계획" localSheetId="15" hidden="1">{#N/A,#N/A,FALSE,"단축1";#N/A,#N/A,FALSE,"단축2";#N/A,#N/A,FALSE,"단축3";#N/A,#N/A,FALSE,"장축";#N/A,#N/A,FALSE,"4WD"}</definedName>
    <definedName name="전개계획" localSheetId="11" hidden="1">{#N/A,#N/A,FALSE,"단축1";#N/A,#N/A,FALSE,"단축2";#N/A,#N/A,FALSE,"단축3";#N/A,#N/A,FALSE,"장축";#N/A,#N/A,FALSE,"4WD"}</definedName>
    <definedName name="전개계획" localSheetId="14" hidden="1">{#N/A,#N/A,FALSE,"단축1";#N/A,#N/A,FALSE,"단축2";#N/A,#N/A,FALSE,"단축3";#N/A,#N/A,FALSE,"장축";#N/A,#N/A,FALSE,"4WD"}</definedName>
    <definedName name="전개계획" localSheetId="7" hidden="1">{#N/A,#N/A,FALSE,"단축1";#N/A,#N/A,FALSE,"단축2";#N/A,#N/A,FALSE,"단축3";#N/A,#N/A,FALSE,"장축";#N/A,#N/A,FALSE,"4WD"}</definedName>
    <definedName name="전개계획" localSheetId="4" hidden="1">{#N/A,#N/A,FALSE,"단축1";#N/A,#N/A,FALSE,"단축2";#N/A,#N/A,FALSE,"단축3";#N/A,#N/A,FALSE,"장축";#N/A,#N/A,FALSE,"4WD"}</definedName>
    <definedName name="전개계획" localSheetId="6" hidden="1">{#N/A,#N/A,FALSE,"단축1";#N/A,#N/A,FALSE,"단축2";#N/A,#N/A,FALSE,"단축3";#N/A,#N/A,FALSE,"장축";#N/A,#N/A,FALSE,"4WD"}</definedName>
    <definedName name="전개계획" localSheetId="9" hidden="1">{#N/A,#N/A,FALSE,"단축1";#N/A,#N/A,FALSE,"단축2";#N/A,#N/A,FALSE,"단축3";#N/A,#N/A,FALSE,"장축";#N/A,#N/A,FALSE,"4WD"}</definedName>
    <definedName name="전개계획" localSheetId="5" hidden="1">{#N/A,#N/A,FALSE,"단축1";#N/A,#N/A,FALSE,"단축2";#N/A,#N/A,FALSE,"단축3";#N/A,#N/A,FALSE,"장축";#N/A,#N/A,FALSE,"4WD"}</definedName>
    <definedName name="전개계획" localSheetId="8" hidden="1">{#N/A,#N/A,FALSE,"단축1";#N/A,#N/A,FALSE,"단축2";#N/A,#N/A,FALSE,"단축3";#N/A,#N/A,FALSE,"장축";#N/A,#N/A,FALSE,"4WD"}</definedName>
    <definedName name="전개계획" localSheetId="3"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13" hidden="1">{#N/A,#N/A,FALSE,"단축1";#N/A,#N/A,FALSE,"단축2";#N/A,#N/A,FALSE,"단축3";#N/A,#N/A,FALSE,"장축";#N/A,#N/A,FALSE,"4WD"}</definedName>
    <definedName name="전개방안2" localSheetId="10" hidden="1">{#N/A,#N/A,FALSE,"단축1";#N/A,#N/A,FALSE,"단축2";#N/A,#N/A,FALSE,"단축3";#N/A,#N/A,FALSE,"장축";#N/A,#N/A,FALSE,"4WD"}</definedName>
    <definedName name="전개방안2" localSheetId="12" hidden="1">{#N/A,#N/A,FALSE,"단축1";#N/A,#N/A,FALSE,"단축2";#N/A,#N/A,FALSE,"단축3";#N/A,#N/A,FALSE,"장축";#N/A,#N/A,FALSE,"4WD"}</definedName>
    <definedName name="전개방안2" localSheetId="15" hidden="1">{#N/A,#N/A,FALSE,"단축1";#N/A,#N/A,FALSE,"단축2";#N/A,#N/A,FALSE,"단축3";#N/A,#N/A,FALSE,"장축";#N/A,#N/A,FALSE,"4WD"}</definedName>
    <definedName name="전개방안2" localSheetId="11" hidden="1">{#N/A,#N/A,FALSE,"단축1";#N/A,#N/A,FALSE,"단축2";#N/A,#N/A,FALSE,"단축3";#N/A,#N/A,FALSE,"장축";#N/A,#N/A,FALSE,"4WD"}</definedName>
    <definedName name="전개방안2" localSheetId="14" hidden="1">{#N/A,#N/A,FALSE,"단축1";#N/A,#N/A,FALSE,"단축2";#N/A,#N/A,FALSE,"단축3";#N/A,#N/A,FALSE,"장축";#N/A,#N/A,FALSE,"4WD"}</definedName>
    <definedName name="전개방안2" localSheetId="7" hidden="1">{#N/A,#N/A,FALSE,"단축1";#N/A,#N/A,FALSE,"단축2";#N/A,#N/A,FALSE,"단축3";#N/A,#N/A,FALSE,"장축";#N/A,#N/A,FALSE,"4WD"}</definedName>
    <definedName name="전개방안2" localSheetId="4" hidden="1">{#N/A,#N/A,FALSE,"단축1";#N/A,#N/A,FALSE,"단축2";#N/A,#N/A,FALSE,"단축3";#N/A,#N/A,FALSE,"장축";#N/A,#N/A,FALSE,"4WD"}</definedName>
    <definedName name="전개방안2" localSheetId="6" hidden="1">{#N/A,#N/A,FALSE,"단축1";#N/A,#N/A,FALSE,"단축2";#N/A,#N/A,FALSE,"단축3";#N/A,#N/A,FALSE,"장축";#N/A,#N/A,FALSE,"4WD"}</definedName>
    <definedName name="전개방안2" localSheetId="9" hidden="1">{#N/A,#N/A,FALSE,"단축1";#N/A,#N/A,FALSE,"단축2";#N/A,#N/A,FALSE,"단축3";#N/A,#N/A,FALSE,"장축";#N/A,#N/A,FALSE,"4WD"}</definedName>
    <definedName name="전개방안2" localSheetId="5" hidden="1">{#N/A,#N/A,FALSE,"단축1";#N/A,#N/A,FALSE,"단축2";#N/A,#N/A,FALSE,"단축3";#N/A,#N/A,FALSE,"장축";#N/A,#N/A,FALSE,"4WD"}</definedName>
    <definedName name="전개방안2" localSheetId="8" hidden="1">{#N/A,#N/A,FALSE,"단축1";#N/A,#N/A,FALSE,"단축2";#N/A,#N/A,FALSE,"단축3";#N/A,#N/A,FALSE,"장축";#N/A,#N/A,FALSE,"4WD"}</definedName>
    <definedName name="전개방안2" localSheetId="3"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략1">#N/A</definedName>
    <definedName name="전력단가" localSheetId="3">#REF!</definedName>
    <definedName name="전력단가" localSheetId="2">#REF!</definedName>
    <definedName name="전력단가">#REF!</definedName>
    <definedName name="전력비">#REF!</definedName>
    <definedName name="전수검사2차실적보고">#N/A</definedName>
    <definedName name="전자시">#N/A</definedName>
    <definedName name="전장" localSheetId="3">#REF!</definedName>
    <definedName name="전장" localSheetId="2">#REF!</definedName>
    <definedName name="전장">#REF!</definedName>
    <definedName name="전장.문" localSheetId="13">#REF!</definedName>
    <definedName name="전장.문" localSheetId="10">#REF!</definedName>
    <definedName name="전장.문" localSheetId="12">#REF!</definedName>
    <definedName name="전장.문" localSheetId="15">#REF!</definedName>
    <definedName name="전장.문" localSheetId="11">#REF!</definedName>
    <definedName name="전장.문" localSheetId="14">#REF!</definedName>
    <definedName name="전장.문" localSheetId="7">#REF!</definedName>
    <definedName name="전장.문" localSheetId="4">#REF!</definedName>
    <definedName name="전장.문" localSheetId="6">#REF!</definedName>
    <definedName name="전장.문" localSheetId="9">#REF!</definedName>
    <definedName name="전장.문" localSheetId="5">#REF!</definedName>
    <definedName name="전장.문" localSheetId="8">#REF!</definedName>
    <definedName name="전장.문" localSheetId="3">#REF!</definedName>
    <definedName name="전장.문" localSheetId="2">#REF!</definedName>
    <definedName name="전장.문">#REF!</definedName>
    <definedName name="전장su" localSheetId="13">#REF!</definedName>
    <definedName name="전장su" localSheetId="10">#REF!</definedName>
    <definedName name="전장su" localSheetId="12">#REF!</definedName>
    <definedName name="전장su" localSheetId="15">#REF!</definedName>
    <definedName name="전장su" localSheetId="11">#REF!</definedName>
    <definedName name="전장su" localSheetId="14">#REF!</definedName>
    <definedName name="전장su" localSheetId="7">#REF!</definedName>
    <definedName name="전장su" localSheetId="4">#REF!</definedName>
    <definedName name="전장su" localSheetId="6">#REF!</definedName>
    <definedName name="전장su" localSheetId="9">#REF!</definedName>
    <definedName name="전장su" localSheetId="5">#REF!</definedName>
    <definedName name="전장su" localSheetId="8">#REF!</definedName>
    <definedName name="전장su" localSheetId="3">#REF!</definedName>
    <definedName name="전장su" localSheetId="2">#REF!</definedName>
    <definedName name="전장su">#REF!</definedName>
    <definedName name="전차종" localSheetId="13" hidden="1">{#N/A,#N/A,FALSE,"표지";#N/A,#N/A,FALSE,"전제";#N/A,#N/A,FALSE,"대당";#N/A,#N/A,FALSE,"가공비";#N/A,#N/A,FALSE,"재료비";#N/A,#N/A,FALSE,"손익"}</definedName>
    <definedName name="전차종" localSheetId="10" hidden="1">{#N/A,#N/A,FALSE,"표지";#N/A,#N/A,FALSE,"전제";#N/A,#N/A,FALSE,"대당";#N/A,#N/A,FALSE,"가공비";#N/A,#N/A,FALSE,"재료비";#N/A,#N/A,FALSE,"손익"}</definedName>
    <definedName name="전차종" localSheetId="12" hidden="1">{#N/A,#N/A,FALSE,"표지";#N/A,#N/A,FALSE,"전제";#N/A,#N/A,FALSE,"대당";#N/A,#N/A,FALSE,"가공비";#N/A,#N/A,FALSE,"재료비";#N/A,#N/A,FALSE,"손익"}</definedName>
    <definedName name="전차종" localSheetId="15" hidden="1">{#N/A,#N/A,FALSE,"표지";#N/A,#N/A,FALSE,"전제";#N/A,#N/A,FALSE,"대당";#N/A,#N/A,FALSE,"가공비";#N/A,#N/A,FALSE,"재료비";#N/A,#N/A,FALSE,"손익"}</definedName>
    <definedName name="전차종" localSheetId="11" hidden="1">{#N/A,#N/A,FALSE,"표지";#N/A,#N/A,FALSE,"전제";#N/A,#N/A,FALSE,"대당";#N/A,#N/A,FALSE,"가공비";#N/A,#N/A,FALSE,"재료비";#N/A,#N/A,FALSE,"손익"}</definedName>
    <definedName name="전차종" localSheetId="14" hidden="1">{#N/A,#N/A,FALSE,"표지";#N/A,#N/A,FALSE,"전제";#N/A,#N/A,FALSE,"대당";#N/A,#N/A,FALSE,"가공비";#N/A,#N/A,FALSE,"재료비";#N/A,#N/A,FALSE,"손익"}</definedName>
    <definedName name="전차종" localSheetId="7" hidden="1">{#N/A,#N/A,FALSE,"표지";#N/A,#N/A,FALSE,"전제";#N/A,#N/A,FALSE,"대당";#N/A,#N/A,FALSE,"가공비";#N/A,#N/A,FALSE,"재료비";#N/A,#N/A,FALSE,"손익"}</definedName>
    <definedName name="전차종" localSheetId="4" hidden="1">{#N/A,#N/A,FALSE,"표지";#N/A,#N/A,FALSE,"전제";#N/A,#N/A,FALSE,"대당";#N/A,#N/A,FALSE,"가공비";#N/A,#N/A,FALSE,"재료비";#N/A,#N/A,FALSE,"손익"}</definedName>
    <definedName name="전차종" localSheetId="6" hidden="1">{#N/A,#N/A,FALSE,"표지";#N/A,#N/A,FALSE,"전제";#N/A,#N/A,FALSE,"대당";#N/A,#N/A,FALSE,"가공비";#N/A,#N/A,FALSE,"재료비";#N/A,#N/A,FALSE,"손익"}</definedName>
    <definedName name="전차종" localSheetId="9" hidden="1">{#N/A,#N/A,FALSE,"표지";#N/A,#N/A,FALSE,"전제";#N/A,#N/A,FALSE,"대당";#N/A,#N/A,FALSE,"가공비";#N/A,#N/A,FALSE,"재료비";#N/A,#N/A,FALSE,"손익"}</definedName>
    <definedName name="전차종" localSheetId="5" hidden="1">{#N/A,#N/A,FALSE,"표지";#N/A,#N/A,FALSE,"전제";#N/A,#N/A,FALSE,"대당";#N/A,#N/A,FALSE,"가공비";#N/A,#N/A,FALSE,"재료비";#N/A,#N/A,FALSE,"손익"}</definedName>
    <definedName name="전차종" localSheetId="8" hidden="1">{#N/A,#N/A,FALSE,"표지";#N/A,#N/A,FALSE,"전제";#N/A,#N/A,FALSE,"대당";#N/A,#N/A,FALSE,"가공비";#N/A,#N/A,FALSE,"재료비";#N/A,#N/A,FALSE,"손익"}</definedName>
    <definedName name="전차종" localSheetId="3"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localSheetId="1" hidden="1">{#N/A,#N/A,FALSE,"표지";#N/A,#N/A,FALSE,"전제";#N/A,#N/A,FALSE,"대당";#N/A,#N/A,FALSE,"가공비";#N/A,#N/A,FALSE,"재료비";#N/A,#N/A,FALSE,"손익"}</definedName>
    <definedName name="전차종" hidden="1">{#N/A,#N/A,FALSE,"표지";#N/A,#N/A,FALSE,"전제";#N/A,#N/A,FALSE,"대당";#N/A,#N/A,FALSE,"가공비";#N/A,#N/A,FALSE,"재료비";#N/A,#N/A,FALSE,"손익"}</definedName>
    <definedName name="전체">#N/A</definedName>
    <definedName name="전체1" localSheetId="13" hidden="1">{#N/A,#N/A,FALSE,"단축1";#N/A,#N/A,FALSE,"단축2";#N/A,#N/A,FALSE,"단축3";#N/A,#N/A,FALSE,"장축";#N/A,#N/A,FALSE,"4WD"}</definedName>
    <definedName name="전체1" localSheetId="10" hidden="1">{#N/A,#N/A,FALSE,"단축1";#N/A,#N/A,FALSE,"단축2";#N/A,#N/A,FALSE,"단축3";#N/A,#N/A,FALSE,"장축";#N/A,#N/A,FALSE,"4WD"}</definedName>
    <definedName name="전체1" localSheetId="12" hidden="1">{#N/A,#N/A,FALSE,"단축1";#N/A,#N/A,FALSE,"단축2";#N/A,#N/A,FALSE,"단축3";#N/A,#N/A,FALSE,"장축";#N/A,#N/A,FALSE,"4WD"}</definedName>
    <definedName name="전체1" localSheetId="15" hidden="1">{#N/A,#N/A,FALSE,"단축1";#N/A,#N/A,FALSE,"단축2";#N/A,#N/A,FALSE,"단축3";#N/A,#N/A,FALSE,"장축";#N/A,#N/A,FALSE,"4WD"}</definedName>
    <definedName name="전체1" localSheetId="11" hidden="1">{#N/A,#N/A,FALSE,"단축1";#N/A,#N/A,FALSE,"단축2";#N/A,#N/A,FALSE,"단축3";#N/A,#N/A,FALSE,"장축";#N/A,#N/A,FALSE,"4WD"}</definedName>
    <definedName name="전체1" localSheetId="14" hidden="1">{#N/A,#N/A,FALSE,"단축1";#N/A,#N/A,FALSE,"단축2";#N/A,#N/A,FALSE,"단축3";#N/A,#N/A,FALSE,"장축";#N/A,#N/A,FALSE,"4WD"}</definedName>
    <definedName name="전체1" localSheetId="7" hidden="1">{#N/A,#N/A,FALSE,"단축1";#N/A,#N/A,FALSE,"단축2";#N/A,#N/A,FALSE,"단축3";#N/A,#N/A,FALSE,"장축";#N/A,#N/A,FALSE,"4WD"}</definedName>
    <definedName name="전체1" localSheetId="4" hidden="1">{#N/A,#N/A,FALSE,"단축1";#N/A,#N/A,FALSE,"단축2";#N/A,#N/A,FALSE,"단축3";#N/A,#N/A,FALSE,"장축";#N/A,#N/A,FALSE,"4WD"}</definedName>
    <definedName name="전체1" localSheetId="6" hidden="1">{#N/A,#N/A,FALSE,"단축1";#N/A,#N/A,FALSE,"단축2";#N/A,#N/A,FALSE,"단축3";#N/A,#N/A,FALSE,"장축";#N/A,#N/A,FALSE,"4WD"}</definedName>
    <definedName name="전체1" localSheetId="9" hidden="1">{#N/A,#N/A,FALSE,"단축1";#N/A,#N/A,FALSE,"단축2";#N/A,#N/A,FALSE,"단축3";#N/A,#N/A,FALSE,"장축";#N/A,#N/A,FALSE,"4WD"}</definedName>
    <definedName name="전체1" localSheetId="5" hidden="1">{#N/A,#N/A,FALSE,"단축1";#N/A,#N/A,FALSE,"단축2";#N/A,#N/A,FALSE,"단축3";#N/A,#N/A,FALSE,"장축";#N/A,#N/A,FALSE,"4WD"}</definedName>
    <definedName name="전체1" localSheetId="8" hidden="1">{#N/A,#N/A,FALSE,"단축1";#N/A,#N/A,FALSE,"단축2";#N/A,#N/A,FALSE,"단축3";#N/A,#N/A,FALSE,"장축";#N/A,#N/A,FALSE,"4WD"}</definedName>
    <definedName name="전체1" localSheetId="3" hidden="1">{#N/A,#N/A,FALSE,"단축1";#N/A,#N/A,FALSE,"단축2";#N/A,#N/A,FALSE,"단축3";#N/A,#N/A,FALSE,"장축";#N/A,#N/A,FALSE,"4WD"}</definedName>
    <definedName name="전체1" localSheetId="2" hidden="1">{#N/A,#N/A,FALSE,"단축1";#N/A,#N/A,FALSE,"단축2";#N/A,#N/A,FALSE,"단축3";#N/A,#N/A,FALSE,"장축";#N/A,#N/A,FALSE,"4WD"}</definedName>
    <definedName name="전체1" localSheetId="1" hidden="1">{#N/A,#N/A,FALSE,"단축1";#N/A,#N/A,FALSE,"단축2";#N/A,#N/A,FALSE,"단축3";#N/A,#N/A,FALSE,"장축";#N/A,#N/A,FALSE,"4WD"}</definedName>
    <definedName name="전체1" hidden="1">{#N/A,#N/A,FALSE,"단축1";#N/A,#N/A,FALSE,"단축2";#N/A,#N/A,FALSE,"단축3";#N/A,#N/A,FALSE,"장축";#N/A,#N/A,FALSE,"4WD"}</definedName>
    <definedName name="전체2" localSheetId="13" hidden="1">{#N/A,#N/A,FALSE,"단축1";#N/A,#N/A,FALSE,"단축2";#N/A,#N/A,FALSE,"단축3";#N/A,#N/A,FALSE,"장축";#N/A,#N/A,FALSE,"4WD"}</definedName>
    <definedName name="전체2" localSheetId="10" hidden="1">{#N/A,#N/A,FALSE,"단축1";#N/A,#N/A,FALSE,"단축2";#N/A,#N/A,FALSE,"단축3";#N/A,#N/A,FALSE,"장축";#N/A,#N/A,FALSE,"4WD"}</definedName>
    <definedName name="전체2" localSheetId="12" hidden="1">{#N/A,#N/A,FALSE,"단축1";#N/A,#N/A,FALSE,"단축2";#N/A,#N/A,FALSE,"단축3";#N/A,#N/A,FALSE,"장축";#N/A,#N/A,FALSE,"4WD"}</definedName>
    <definedName name="전체2" localSheetId="15" hidden="1">{#N/A,#N/A,FALSE,"단축1";#N/A,#N/A,FALSE,"단축2";#N/A,#N/A,FALSE,"단축3";#N/A,#N/A,FALSE,"장축";#N/A,#N/A,FALSE,"4WD"}</definedName>
    <definedName name="전체2" localSheetId="11" hidden="1">{#N/A,#N/A,FALSE,"단축1";#N/A,#N/A,FALSE,"단축2";#N/A,#N/A,FALSE,"단축3";#N/A,#N/A,FALSE,"장축";#N/A,#N/A,FALSE,"4WD"}</definedName>
    <definedName name="전체2" localSheetId="14" hidden="1">{#N/A,#N/A,FALSE,"단축1";#N/A,#N/A,FALSE,"단축2";#N/A,#N/A,FALSE,"단축3";#N/A,#N/A,FALSE,"장축";#N/A,#N/A,FALSE,"4WD"}</definedName>
    <definedName name="전체2" localSheetId="7" hidden="1">{#N/A,#N/A,FALSE,"단축1";#N/A,#N/A,FALSE,"단축2";#N/A,#N/A,FALSE,"단축3";#N/A,#N/A,FALSE,"장축";#N/A,#N/A,FALSE,"4WD"}</definedName>
    <definedName name="전체2" localSheetId="4" hidden="1">{#N/A,#N/A,FALSE,"단축1";#N/A,#N/A,FALSE,"단축2";#N/A,#N/A,FALSE,"단축3";#N/A,#N/A,FALSE,"장축";#N/A,#N/A,FALSE,"4WD"}</definedName>
    <definedName name="전체2" localSheetId="6" hidden="1">{#N/A,#N/A,FALSE,"단축1";#N/A,#N/A,FALSE,"단축2";#N/A,#N/A,FALSE,"단축3";#N/A,#N/A,FALSE,"장축";#N/A,#N/A,FALSE,"4WD"}</definedName>
    <definedName name="전체2" localSheetId="9" hidden="1">{#N/A,#N/A,FALSE,"단축1";#N/A,#N/A,FALSE,"단축2";#N/A,#N/A,FALSE,"단축3";#N/A,#N/A,FALSE,"장축";#N/A,#N/A,FALSE,"4WD"}</definedName>
    <definedName name="전체2" localSheetId="5" hidden="1">{#N/A,#N/A,FALSE,"단축1";#N/A,#N/A,FALSE,"단축2";#N/A,#N/A,FALSE,"단축3";#N/A,#N/A,FALSE,"장축";#N/A,#N/A,FALSE,"4WD"}</definedName>
    <definedName name="전체2" localSheetId="8" hidden="1">{#N/A,#N/A,FALSE,"단축1";#N/A,#N/A,FALSE,"단축2";#N/A,#N/A,FALSE,"단축3";#N/A,#N/A,FALSE,"장축";#N/A,#N/A,FALSE,"4WD"}</definedName>
    <definedName name="전체2" localSheetId="3" hidden="1">{#N/A,#N/A,FALSE,"단축1";#N/A,#N/A,FALSE,"단축2";#N/A,#N/A,FALSE,"단축3";#N/A,#N/A,FALSE,"장축";#N/A,#N/A,FALSE,"4WD"}</definedName>
    <definedName name="전체2" localSheetId="2" hidden="1">{#N/A,#N/A,FALSE,"단축1";#N/A,#N/A,FALSE,"단축2";#N/A,#N/A,FALSE,"단축3";#N/A,#N/A,FALSE,"장축";#N/A,#N/A,FALSE,"4WD"}</definedName>
    <definedName name="전체2" localSheetId="1" hidden="1">{#N/A,#N/A,FALSE,"단축1";#N/A,#N/A,FALSE,"단축2";#N/A,#N/A,FALSE,"단축3";#N/A,#N/A,FALSE,"장축";#N/A,#N/A,FALSE,"4WD"}</definedName>
    <definedName name="전체2" hidden="1">{#N/A,#N/A,FALSE,"단축1";#N/A,#N/A,FALSE,"단축2";#N/A,#N/A,FALSE,"단축3";#N/A,#N/A,FALSE,"장축";#N/A,#N/A,FALSE,"4WD"}</definedName>
    <definedName name="전체현황" localSheetId="13" hidden="1">{#N/A,#N/A,FALSE,"단축1";#N/A,#N/A,FALSE,"단축2";#N/A,#N/A,FALSE,"단축3";#N/A,#N/A,FALSE,"장축";#N/A,#N/A,FALSE,"4WD"}</definedName>
    <definedName name="전체현황" localSheetId="10" hidden="1">{#N/A,#N/A,FALSE,"단축1";#N/A,#N/A,FALSE,"단축2";#N/A,#N/A,FALSE,"단축3";#N/A,#N/A,FALSE,"장축";#N/A,#N/A,FALSE,"4WD"}</definedName>
    <definedName name="전체현황" localSheetId="12" hidden="1">{#N/A,#N/A,FALSE,"단축1";#N/A,#N/A,FALSE,"단축2";#N/A,#N/A,FALSE,"단축3";#N/A,#N/A,FALSE,"장축";#N/A,#N/A,FALSE,"4WD"}</definedName>
    <definedName name="전체현황" localSheetId="15" hidden="1">{#N/A,#N/A,FALSE,"단축1";#N/A,#N/A,FALSE,"단축2";#N/A,#N/A,FALSE,"단축3";#N/A,#N/A,FALSE,"장축";#N/A,#N/A,FALSE,"4WD"}</definedName>
    <definedName name="전체현황" localSheetId="11" hidden="1">{#N/A,#N/A,FALSE,"단축1";#N/A,#N/A,FALSE,"단축2";#N/A,#N/A,FALSE,"단축3";#N/A,#N/A,FALSE,"장축";#N/A,#N/A,FALSE,"4WD"}</definedName>
    <definedName name="전체현황" localSheetId="14" hidden="1">{#N/A,#N/A,FALSE,"단축1";#N/A,#N/A,FALSE,"단축2";#N/A,#N/A,FALSE,"단축3";#N/A,#N/A,FALSE,"장축";#N/A,#N/A,FALSE,"4WD"}</definedName>
    <definedName name="전체현황" localSheetId="7" hidden="1">{#N/A,#N/A,FALSE,"단축1";#N/A,#N/A,FALSE,"단축2";#N/A,#N/A,FALSE,"단축3";#N/A,#N/A,FALSE,"장축";#N/A,#N/A,FALSE,"4WD"}</definedName>
    <definedName name="전체현황" localSheetId="4" hidden="1">{#N/A,#N/A,FALSE,"단축1";#N/A,#N/A,FALSE,"단축2";#N/A,#N/A,FALSE,"단축3";#N/A,#N/A,FALSE,"장축";#N/A,#N/A,FALSE,"4WD"}</definedName>
    <definedName name="전체현황" localSheetId="6" hidden="1">{#N/A,#N/A,FALSE,"단축1";#N/A,#N/A,FALSE,"단축2";#N/A,#N/A,FALSE,"단축3";#N/A,#N/A,FALSE,"장축";#N/A,#N/A,FALSE,"4WD"}</definedName>
    <definedName name="전체현황" localSheetId="9" hidden="1">{#N/A,#N/A,FALSE,"단축1";#N/A,#N/A,FALSE,"단축2";#N/A,#N/A,FALSE,"단축3";#N/A,#N/A,FALSE,"장축";#N/A,#N/A,FALSE,"4WD"}</definedName>
    <definedName name="전체현황" localSheetId="5" hidden="1">{#N/A,#N/A,FALSE,"단축1";#N/A,#N/A,FALSE,"단축2";#N/A,#N/A,FALSE,"단축3";#N/A,#N/A,FALSE,"장축";#N/A,#N/A,FALSE,"4WD"}</definedName>
    <definedName name="전체현황" localSheetId="8" hidden="1">{#N/A,#N/A,FALSE,"단축1";#N/A,#N/A,FALSE,"단축2";#N/A,#N/A,FALSE,"단축3";#N/A,#N/A,FALSE,"장축";#N/A,#N/A,FALSE,"4WD"}</definedName>
    <definedName name="전체현황" localSheetId="3" hidden="1">{#N/A,#N/A,FALSE,"단축1";#N/A,#N/A,FALSE,"단축2";#N/A,#N/A,FALSE,"단축3";#N/A,#N/A,FALSE,"장축";#N/A,#N/A,FALSE,"4WD"}</definedName>
    <definedName name="전체현황" localSheetId="2" hidden="1">{#N/A,#N/A,FALSE,"단축1";#N/A,#N/A,FALSE,"단축2";#N/A,#N/A,FALSE,"단축3";#N/A,#N/A,FALSE,"장축";#N/A,#N/A,FALSE,"4WD"}</definedName>
    <definedName name="전체현황" localSheetId="1" hidden="1">{#N/A,#N/A,FALSE,"단축1";#N/A,#N/A,FALSE,"단축2";#N/A,#N/A,FALSE,"단축3";#N/A,#N/A,FALSE,"장축";#N/A,#N/A,FALSE,"4WD"}</definedName>
    <definedName name="전체현황" hidden="1">{#N/A,#N/A,FALSE,"단축1";#N/A,#N/A,FALSE,"단축2";#N/A,#N/A,FALSE,"단축3";#N/A,#N/A,FALSE,"장축";#N/A,#N/A,FALSE,"4WD"}</definedName>
    <definedName name="전체현황1">#N/A</definedName>
    <definedName name="전환배품">#N/A</definedName>
    <definedName name="전후" localSheetId="13">#REF!</definedName>
    <definedName name="전후" localSheetId="10">#REF!</definedName>
    <definedName name="전후" localSheetId="12">#REF!</definedName>
    <definedName name="전후" localSheetId="15">#REF!</definedName>
    <definedName name="전후" localSheetId="11">#REF!</definedName>
    <definedName name="전후" localSheetId="14">#REF!</definedName>
    <definedName name="전후" localSheetId="7">#REF!</definedName>
    <definedName name="전후" localSheetId="4">#REF!</definedName>
    <definedName name="전후" localSheetId="6">#REF!</definedName>
    <definedName name="전후" localSheetId="9">#REF!</definedName>
    <definedName name="전후" localSheetId="5">#REF!</definedName>
    <definedName name="전후" localSheetId="8">#REF!</definedName>
    <definedName name="전후">#REF!</definedName>
    <definedName name="전후분석" localSheetId="13" hidden="1">{#N/A,#N/A,FALSE,"단축1";#N/A,#N/A,FALSE,"단축2";#N/A,#N/A,FALSE,"단축3";#N/A,#N/A,FALSE,"장축";#N/A,#N/A,FALSE,"4WD"}</definedName>
    <definedName name="전후분석" localSheetId="10" hidden="1">{#N/A,#N/A,FALSE,"단축1";#N/A,#N/A,FALSE,"단축2";#N/A,#N/A,FALSE,"단축3";#N/A,#N/A,FALSE,"장축";#N/A,#N/A,FALSE,"4WD"}</definedName>
    <definedName name="전후분석" localSheetId="12" hidden="1">{#N/A,#N/A,FALSE,"단축1";#N/A,#N/A,FALSE,"단축2";#N/A,#N/A,FALSE,"단축3";#N/A,#N/A,FALSE,"장축";#N/A,#N/A,FALSE,"4WD"}</definedName>
    <definedName name="전후분석" localSheetId="15" hidden="1">{#N/A,#N/A,FALSE,"단축1";#N/A,#N/A,FALSE,"단축2";#N/A,#N/A,FALSE,"단축3";#N/A,#N/A,FALSE,"장축";#N/A,#N/A,FALSE,"4WD"}</definedName>
    <definedName name="전후분석" localSheetId="11" hidden="1">{#N/A,#N/A,FALSE,"단축1";#N/A,#N/A,FALSE,"단축2";#N/A,#N/A,FALSE,"단축3";#N/A,#N/A,FALSE,"장축";#N/A,#N/A,FALSE,"4WD"}</definedName>
    <definedName name="전후분석" localSheetId="14" hidden="1">{#N/A,#N/A,FALSE,"단축1";#N/A,#N/A,FALSE,"단축2";#N/A,#N/A,FALSE,"단축3";#N/A,#N/A,FALSE,"장축";#N/A,#N/A,FALSE,"4WD"}</definedName>
    <definedName name="전후분석" localSheetId="7" hidden="1">{#N/A,#N/A,FALSE,"단축1";#N/A,#N/A,FALSE,"단축2";#N/A,#N/A,FALSE,"단축3";#N/A,#N/A,FALSE,"장축";#N/A,#N/A,FALSE,"4WD"}</definedName>
    <definedName name="전후분석" localSheetId="4" hidden="1">{#N/A,#N/A,FALSE,"단축1";#N/A,#N/A,FALSE,"단축2";#N/A,#N/A,FALSE,"단축3";#N/A,#N/A,FALSE,"장축";#N/A,#N/A,FALSE,"4WD"}</definedName>
    <definedName name="전후분석" localSheetId="6" hidden="1">{#N/A,#N/A,FALSE,"단축1";#N/A,#N/A,FALSE,"단축2";#N/A,#N/A,FALSE,"단축3";#N/A,#N/A,FALSE,"장축";#N/A,#N/A,FALSE,"4WD"}</definedName>
    <definedName name="전후분석" localSheetId="9" hidden="1">{#N/A,#N/A,FALSE,"단축1";#N/A,#N/A,FALSE,"단축2";#N/A,#N/A,FALSE,"단축3";#N/A,#N/A,FALSE,"장축";#N/A,#N/A,FALSE,"4WD"}</definedName>
    <definedName name="전후분석" localSheetId="5" hidden="1">{#N/A,#N/A,FALSE,"단축1";#N/A,#N/A,FALSE,"단축2";#N/A,#N/A,FALSE,"단축3";#N/A,#N/A,FALSE,"장축";#N/A,#N/A,FALSE,"4WD"}</definedName>
    <definedName name="전후분석" localSheetId="8" hidden="1">{#N/A,#N/A,FALSE,"단축1";#N/A,#N/A,FALSE,"단축2";#N/A,#N/A,FALSE,"단축3";#N/A,#N/A,FALSE,"장축";#N/A,#N/A,FALSE,"4WD"}</definedName>
    <definedName name="전후분석" localSheetId="3" hidden="1">{#N/A,#N/A,FALSE,"단축1";#N/A,#N/A,FALSE,"단축2";#N/A,#N/A,FALSE,"단축3";#N/A,#N/A,FALSE,"장축";#N/A,#N/A,FALSE,"4WD"}</definedName>
    <definedName name="전후분석" localSheetId="2" hidden="1">{#N/A,#N/A,FALSE,"단축1";#N/A,#N/A,FALSE,"단축2";#N/A,#N/A,FALSE,"단축3";#N/A,#N/A,FALSE,"장축";#N/A,#N/A,FALSE,"4WD"}</definedName>
    <definedName name="전후분석" localSheetId="1" hidden="1">{#N/A,#N/A,FALSE,"단축1";#N/A,#N/A,FALSE,"단축2";#N/A,#N/A,FALSE,"단축3";#N/A,#N/A,FALSE,"장축";#N/A,#N/A,FALSE,"4WD"}</definedName>
    <definedName name="전후분석" hidden="1">{#N/A,#N/A,FALSE,"단축1";#N/A,#N/A,FALSE,"단축2";#N/A,#N/A,FALSE,"단축3";#N/A,#N/A,FALSE,"장축";#N/A,#N/A,FALSE,"4WD"}</definedName>
    <definedName name="전후분석을" localSheetId="13" hidden="1">{#N/A,#N/A,FALSE,"단축1";#N/A,#N/A,FALSE,"단축2";#N/A,#N/A,FALSE,"단축3";#N/A,#N/A,FALSE,"장축";#N/A,#N/A,FALSE,"4WD"}</definedName>
    <definedName name="전후분석을" localSheetId="10" hidden="1">{#N/A,#N/A,FALSE,"단축1";#N/A,#N/A,FALSE,"단축2";#N/A,#N/A,FALSE,"단축3";#N/A,#N/A,FALSE,"장축";#N/A,#N/A,FALSE,"4WD"}</definedName>
    <definedName name="전후분석을" localSheetId="12" hidden="1">{#N/A,#N/A,FALSE,"단축1";#N/A,#N/A,FALSE,"단축2";#N/A,#N/A,FALSE,"단축3";#N/A,#N/A,FALSE,"장축";#N/A,#N/A,FALSE,"4WD"}</definedName>
    <definedName name="전후분석을" localSheetId="15" hidden="1">{#N/A,#N/A,FALSE,"단축1";#N/A,#N/A,FALSE,"단축2";#N/A,#N/A,FALSE,"단축3";#N/A,#N/A,FALSE,"장축";#N/A,#N/A,FALSE,"4WD"}</definedName>
    <definedName name="전후분석을" localSheetId="11" hidden="1">{#N/A,#N/A,FALSE,"단축1";#N/A,#N/A,FALSE,"단축2";#N/A,#N/A,FALSE,"단축3";#N/A,#N/A,FALSE,"장축";#N/A,#N/A,FALSE,"4WD"}</definedName>
    <definedName name="전후분석을" localSheetId="14" hidden="1">{#N/A,#N/A,FALSE,"단축1";#N/A,#N/A,FALSE,"단축2";#N/A,#N/A,FALSE,"단축3";#N/A,#N/A,FALSE,"장축";#N/A,#N/A,FALSE,"4WD"}</definedName>
    <definedName name="전후분석을" localSheetId="7" hidden="1">{#N/A,#N/A,FALSE,"단축1";#N/A,#N/A,FALSE,"단축2";#N/A,#N/A,FALSE,"단축3";#N/A,#N/A,FALSE,"장축";#N/A,#N/A,FALSE,"4WD"}</definedName>
    <definedName name="전후분석을" localSheetId="4" hidden="1">{#N/A,#N/A,FALSE,"단축1";#N/A,#N/A,FALSE,"단축2";#N/A,#N/A,FALSE,"단축3";#N/A,#N/A,FALSE,"장축";#N/A,#N/A,FALSE,"4WD"}</definedName>
    <definedName name="전후분석을" localSheetId="6" hidden="1">{#N/A,#N/A,FALSE,"단축1";#N/A,#N/A,FALSE,"단축2";#N/A,#N/A,FALSE,"단축3";#N/A,#N/A,FALSE,"장축";#N/A,#N/A,FALSE,"4WD"}</definedName>
    <definedName name="전후분석을" localSheetId="9" hidden="1">{#N/A,#N/A,FALSE,"단축1";#N/A,#N/A,FALSE,"단축2";#N/A,#N/A,FALSE,"단축3";#N/A,#N/A,FALSE,"장축";#N/A,#N/A,FALSE,"4WD"}</definedName>
    <definedName name="전후분석을" localSheetId="5" hidden="1">{#N/A,#N/A,FALSE,"단축1";#N/A,#N/A,FALSE,"단축2";#N/A,#N/A,FALSE,"단축3";#N/A,#N/A,FALSE,"장축";#N/A,#N/A,FALSE,"4WD"}</definedName>
    <definedName name="전후분석을" localSheetId="8" hidden="1">{#N/A,#N/A,FALSE,"단축1";#N/A,#N/A,FALSE,"단축2";#N/A,#N/A,FALSE,"단축3";#N/A,#N/A,FALSE,"장축";#N/A,#N/A,FALSE,"4WD"}</definedName>
    <definedName name="전후분석을" localSheetId="3" hidden="1">{#N/A,#N/A,FALSE,"단축1";#N/A,#N/A,FALSE,"단축2";#N/A,#N/A,FALSE,"단축3";#N/A,#N/A,FALSE,"장축";#N/A,#N/A,FALSE,"4WD"}</definedName>
    <definedName name="전후분석을" localSheetId="2" hidden="1">{#N/A,#N/A,FALSE,"단축1";#N/A,#N/A,FALSE,"단축2";#N/A,#N/A,FALSE,"단축3";#N/A,#N/A,FALSE,"장축";#N/A,#N/A,FALSE,"4WD"}</definedName>
    <definedName name="전후분석을" localSheetId="1" hidden="1">{#N/A,#N/A,FALSE,"단축1";#N/A,#N/A,FALSE,"단축2";#N/A,#N/A,FALSE,"단축3";#N/A,#N/A,FALSE,"장축";#N/A,#N/A,FALSE,"4WD"}</definedName>
    <definedName name="전후분석을" hidden="1">{#N/A,#N/A,FALSE,"단축1";#N/A,#N/A,FALSE,"단축2";#N/A,#N/A,FALSE,"단축3";#N/A,#N/A,FALSE,"장축";#N/A,#N/A,FALSE,"4WD"}</definedName>
    <definedName name="절감" localSheetId="13">[0]!BlankMacro1</definedName>
    <definedName name="절감" localSheetId="10">[0]!BlankMacro1</definedName>
    <definedName name="절감" localSheetId="12">[0]!BlankMacro1</definedName>
    <definedName name="절감" localSheetId="15">[0]!BlankMacro1</definedName>
    <definedName name="절감" localSheetId="11">[0]!BlankMacro1</definedName>
    <definedName name="절감" localSheetId="14">[0]!BlankMacro1</definedName>
    <definedName name="절감" localSheetId="7">[0]!BlankMacro1</definedName>
    <definedName name="절감" localSheetId="4">[0]!BlankMacro1</definedName>
    <definedName name="절감" localSheetId="6">[0]!BlankMacro1</definedName>
    <definedName name="절감" localSheetId="9">[0]!BlankMacro1</definedName>
    <definedName name="절감" localSheetId="5">[0]!BlankMacro1</definedName>
    <definedName name="절감" localSheetId="8">[0]!BlankMacro1</definedName>
    <definedName name="절감" localSheetId="0">[0]!BlankMacro1</definedName>
    <definedName name="절감" localSheetId="3">[0]!BlankMacro1</definedName>
    <definedName name="절감" localSheetId="2">[0]!BlankMacro1</definedName>
    <definedName name="절감" localSheetId="1">[0]!BlankMacro1</definedName>
    <definedName name="절감">[0]!BlankMacro1</definedName>
    <definedName name="점평03.DIS.del_c">#N/A</definedName>
    <definedName name="점평04.001.SD">#N/A</definedName>
    <definedName name="정" localSheetId="13" hidden="1">{#N/A,#N/A,FALSE,"단축1";#N/A,#N/A,FALSE,"단축2";#N/A,#N/A,FALSE,"단축3";#N/A,#N/A,FALSE,"장축";#N/A,#N/A,FALSE,"4WD"}</definedName>
    <definedName name="정" localSheetId="10" hidden="1">{#N/A,#N/A,FALSE,"단축1";#N/A,#N/A,FALSE,"단축2";#N/A,#N/A,FALSE,"단축3";#N/A,#N/A,FALSE,"장축";#N/A,#N/A,FALSE,"4WD"}</definedName>
    <definedName name="정" localSheetId="12" hidden="1">{#N/A,#N/A,FALSE,"단축1";#N/A,#N/A,FALSE,"단축2";#N/A,#N/A,FALSE,"단축3";#N/A,#N/A,FALSE,"장축";#N/A,#N/A,FALSE,"4WD"}</definedName>
    <definedName name="정" localSheetId="15" hidden="1">{#N/A,#N/A,FALSE,"단축1";#N/A,#N/A,FALSE,"단축2";#N/A,#N/A,FALSE,"단축3";#N/A,#N/A,FALSE,"장축";#N/A,#N/A,FALSE,"4WD"}</definedName>
    <definedName name="정" localSheetId="11" hidden="1">{#N/A,#N/A,FALSE,"단축1";#N/A,#N/A,FALSE,"단축2";#N/A,#N/A,FALSE,"단축3";#N/A,#N/A,FALSE,"장축";#N/A,#N/A,FALSE,"4WD"}</definedName>
    <definedName name="정" localSheetId="14" hidden="1">{#N/A,#N/A,FALSE,"단축1";#N/A,#N/A,FALSE,"단축2";#N/A,#N/A,FALSE,"단축3";#N/A,#N/A,FALSE,"장축";#N/A,#N/A,FALSE,"4WD"}</definedName>
    <definedName name="정" localSheetId="7" hidden="1">{#N/A,#N/A,FALSE,"단축1";#N/A,#N/A,FALSE,"단축2";#N/A,#N/A,FALSE,"단축3";#N/A,#N/A,FALSE,"장축";#N/A,#N/A,FALSE,"4WD"}</definedName>
    <definedName name="정" localSheetId="4" hidden="1">{#N/A,#N/A,FALSE,"단축1";#N/A,#N/A,FALSE,"단축2";#N/A,#N/A,FALSE,"단축3";#N/A,#N/A,FALSE,"장축";#N/A,#N/A,FALSE,"4WD"}</definedName>
    <definedName name="정" localSheetId="6" hidden="1">{#N/A,#N/A,FALSE,"단축1";#N/A,#N/A,FALSE,"단축2";#N/A,#N/A,FALSE,"단축3";#N/A,#N/A,FALSE,"장축";#N/A,#N/A,FALSE,"4WD"}</definedName>
    <definedName name="정" localSheetId="9" hidden="1">{#N/A,#N/A,FALSE,"단축1";#N/A,#N/A,FALSE,"단축2";#N/A,#N/A,FALSE,"단축3";#N/A,#N/A,FALSE,"장축";#N/A,#N/A,FALSE,"4WD"}</definedName>
    <definedName name="정" localSheetId="5" hidden="1">{#N/A,#N/A,FALSE,"단축1";#N/A,#N/A,FALSE,"단축2";#N/A,#N/A,FALSE,"단축3";#N/A,#N/A,FALSE,"장축";#N/A,#N/A,FALSE,"4WD"}</definedName>
    <definedName name="정" localSheetId="8" hidden="1">{#N/A,#N/A,FALSE,"단축1";#N/A,#N/A,FALSE,"단축2";#N/A,#N/A,FALSE,"단축3";#N/A,#N/A,FALSE,"장축";#N/A,#N/A,FALSE,"4WD"}</definedName>
    <definedName name="정" localSheetId="3" hidden="1">{#N/A,#N/A,FALSE,"단축1";#N/A,#N/A,FALSE,"단축2";#N/A,#N/A,FALSE,"단축3";#N/A,#N/A,FALSE,"장축";#N/A,#N/A,FALSE,"4WD"}</definedName>
    <definedName name="정" localSheetId="2" hidden="1">{#N/A,#N/A,FALSE,"단축1";#N/A,#N/A,FALSE,"단축2";#N/A,#N/A,FALSE,"단축3";#N/A,#N/A,FALSE,"장축";#N/A,#N/A,FALSE,"4WD"}</definedName>
    <definedName name="정" localSheetId="1" hidden="1">{#N/A,#N/A,FALSE,"단축1";#N/A,#N/A,FALSE,"단축2";#N/A,#N/A,FALSE,"단축3";#N/A,#N/A,FALSE,"장축";#N/A,#N/A,FALSE,"4WD"}</definedName>
    <definedName name="정" hidden="1">{#N/A,#N/A,FALSE,"단축1";#N/A,#N/A,FALSE,"단축2";#N/A,#N/A,FALSE,"단축3";#N/A,#N/A,FALSE,"장축";#N/A,#N/A,FALSE,"4WD"}</definedName>
    <definedName name="정건">#N/A</definedName>
    <definedName name="정비대수" localSheetId="13" hidden="1">{#N/A,#N/A,FALSE,"인원";#N/A,#N/A,FALSE,"비용2";#N/A,#N/A,FALSE,"비용1";#N/A,#N/A,FALSE,"비용";#N/A,#N/A,FALSE,"보증2";#N/A,#N/A,FALSE,"보증1";#N/A,#N/A,FALSE,"보증";#N/A,#N/A,FALSE,"손익1";#N/A,#N/A,FALSE,"손익";#N/A,#N/A,FALSE,"부서별매출";#N/A,#N/A,FALSE,"매출"}</definedName>
    <definedName name="정비대수" localSheetId="10" hidden="1">{#N/A,#N/A,FALSE,"인원";#N/A,#N/A,FALSE,"비용2";#N/A,#N/A,FALSE,"비용1";#N/A,#N/A,FALSE,"비용";#N/A,#N/A,FALSE,"보증2";#N/A,#N/A,FALSE,"보증1";#N/A,#N/A,FALSE,"보증";#N/A,#N/A,FALSE,"손익1";#N/A,#N/A,FALSE,"손익";#N/A,#N/A,FALSE,"부서별매출";#N/A,#N/A,FALSE,"매출"}</definedName>
    <definedName name="정비대수" localSheetId="12" hidden="1">{#N/A,#N/A,FALSE,"인원";#N/A,#N/A,FALSE,"비용2";#N/A,#N/A,FALSE,"비용1";#N/A,#N/A,FALSE,"비용";#N/A,#N/A,FALSE,"보증2";#N/A,#N/A,FALSE,"보증1";#N/A,#N/A,FALSE,"보증";#N/A,#N/A,FALSE,"손익1";#N/A,#N/A,FALSE,"손익";#N/A,#N/A,FALSE,"부서별매출";#N/A,#N/A,FALSE,"매출"}</definedName>
    <definedName name="정비대수" localSheetId="15" hidden="1">{#N/A,#N/A,FALSE,"인원";#N/A,#N/A,FALSE,"비용2";#N/A,#N/A,FALSE,"비용1";#N/A,#N/A,FALSE,"비용";#N/A,#N/A,FALSE,"보증2";#N/A,#N/A,FALSE,"보증1";#N/A,#N/A,FALSE,"보증";#N/A,#N/A,FALSE,"손익1";#N/A,#N/A,FALSE,"손익";#N/A,#N/A,FALSE,"부서별매출";#N/A,#N/A,FALSE,"매출"}</definedName>
    <definedName name="정비대수" localSheetId="11" hidden="1">{#N/A,#N/A,FALSE,"인원";#N/A,#N/A,FALSE,"비용2";#N/A,#N/A,FALSE,"비용1";#N/A,#N/A,FALSE,"비용";#N/A,#N/A,FALSE,"보증2";#N/A,#N/A,FALSE,"보증1";#N/A,#N/A,FALSE,"보증";#N/A,#N/A,FALSE,"손익1";#N/A,#N/A,FALSE,"손익";#N/A,#N/A,FALSE,"부서별매출";#N/A,#N/A,FALSE,"매출"}</definedName>
    <definedName name="정비대수" localSheetId="14" hidden="1">{#N/A,#N/A,FALSE,"인원";#N/A,#N/A,FALSE,"비용2";#N/A,#N/A,FALSE,"비용1";#N/A,#N/A,FALSE,"비용";#N/A,#N/A,FALSE,"보증2";#N/A,#N/A,FALSE,"보증1";#N/A,#N/A,FALSE,"보증";#N/A,#N/A,FALSE,"손익1";#N/A,#N/A,FALSE,"손익";#N/A,#N/A,FALSE,"부서별매출";#N/A,#N/A,FALSE,"매출"}</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9"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8"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13" hidden="1">{#N/A,#N/A,TRUE,"Y생산";#N/A,#N/A,TRUE,"Y판매";#N/A,#N/A,TRUE,"Y총물량";#N/A,#N/A,TRUE,"Y능력";#N/A,#N/A,TRUE,"YKD"}</definedName>
    <definedName name="정수용" localSheetId="10" hidden="1">{#N/A,#N/A,TRUE,"Y생산";#N/A,#N/A,TRUE,"Y판매";#N/A,#N/A,TRUE,"Y총물량";#N/A,#N/A,TRUE,"Y능력";#N/A,#N/A,TRUE,"YKD"}</definedName>
    <definedName name="정수용" localSheetId="12" hidden="1">{#N/A,#N/A,TRUE,"Y생산";#N/A,#N/A,TRUE,"Y판매";#N/A,#N/A,TRUE,"Y총물량";#N/A,#N/A,TRUE,"Y능력";#N/A,#N/A,TRUE,"YKD"}</definedName>
    <definedName name="정수용" localSheetId="15" hidden="1">{#N/A,#N/A,TRUE,"Y생산";#N/A,#N/A,TRUE,"Y판매";#N/A,#N/A,TRUE,"Y총물량";#N/A,#N/A,TRUE,"Y능력";#N/A,#N/A,TRUE,"YKD"}</definedName>
    <definedName name="정수용" localSheetId="11" hidden="1">{#N/A,#N/A,TRUE,"Y생산";#N/A,#N/A,TRUE,"Y판매";#N/A,#N/A,TRUE,"Y총물량";#N/A,#N/A,TRUE,"Y능력";#N/A,#N/A,TRUE,"YKD"}</definedName>
    <definedName name="정수용" localSheetId="14" hidden="1">{#N/A,#N/A,TRUE,"Y생산";#N/A,#N/A,TRUE,"Y판매";#N/A,#N/A,TRUE,"Y총물량";#N/A,#N/A,TRUE,"Y능력";#N/A,#N/A,TRUE,"YKD"}</definedName>
    <definedName name="정수용" localSheetId="7" hidden="1">{#N/A,#N/A,TRUE,"Y생산";#N/A,#N/A,TRUE,"Y판매";#N/A,#N/A,TRUE,"Y총물량";#N/A,#N/A,TRUE,"Y능력";#N/A,#N/A,TRUE,"YKD"}</definedName>
    <definedName name="정수용" localSheetId="4" hidden="1">{#N/A,#N/A,TRUE,"Y생산";#N/A,#N/A,TRUE,"Y판매";#N/A,#N/A,TRUE,"Y총물량";#N/A,#N/A,TRUE,"Y능력";#N/A,#N/A,TRUE,"YKD"}</definedName>
    <definedName name="정수용" localSheetId="6" hidden="1">{#N/A,#N/A,TRUE,"Y생산";#N/A,#N/A,TRUE,"Y판매";#N/A,#N/A,TRUE,"Y총물량";#N/A,#N/A,TRUE,"Y능력";#N/A,#N/A,TRUE,"YKD"}</definedName>
    <definedName name="정수용" localSheetId="9" hidden="1">{#N/A,#N/A,TRUE,"Y생산";#N/A,#N/A,TRUE,"Y판매";#N/A,#N/A,TRUE,"Y총물량";#N/A,#N/A,TRUE,"Y능력";#N/A,#N/A,TRUE,"YKD"}</definedName>
    <definedName name="정수용" localSheetId="5" hidden="1">{#N/A,#N/A,TRUE,"Y생산";#N/A,#N/A,TRUE,"Y판매";#N/A,#N/A,TRUE,"Y총물량";#N/A,#N/A,TRUE,"Y능력";#N/A,#N/A,TRUE,"YKD"}</definedName>
    <definedName name="정수용" localSheetId="8" hidden="1">{#N/A,#N/A,TRUE,"Y생산";#N/A,#N/A,TRUE,"Y판매";#N/A,#N/A,TRUE,"Y총물량";#N/A,#N/A,TRUE,"Y능력";#N/A,#N/A,TRUE,"YKD"}</definedName>
    <definedName name="정수용" localSheetId="3"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종구">#N/A</definedName>
    <definedName name="정치.AA">#N/A</definedName>
    <definedName name="정치문제">#N/A</definedName>
    <definedName name="정치설명">#N/A</definedName>
    <definedName name="제목">#REF!</definedName>
    <definedName name="제안A">#N/A</definedName>
    <definedName name="제안B">#N/A</definedName>
    <definedName name="제작cost" localSheetId="13">#REF!</definedName>
    <definedName name="제작cost" localSheetId="10">#REF!</definedName>
    <definedName name="제작cost" localSheetId="12">#REF!</definedName>
    <definedName name="제작cost" localSheetId="15">#REF!</definedName>
    <definedName name="제작cost" localSheetId="11">#REF!</definedName>
    <definedName name="제작cost" localSheetId="14">#REF!</definedName>
    <definedName name="제작cost" localSheetId="7">#REF!</definedName>
    <definedName name="제작cost" localSheetId="4">#REF!</definedName>
    <definedName name="제작cost" localSheetId="6">#REF!</definedName>
    <definedName name="제작cost" localSheetId="9">#REF!</definedName>
    <definedName name="제작cost" localSheetId="5">#REF!</definedName>
    <definedName name="제작cost" localSheetId="8">#REF!</definedName>
    <definedName name="제작cost" localSheetId="3">#REF!</definedName>
    <definedName name="제작cost" localSheetId="2">#REF!</definedName>
    <definedName name="제작cost">#REF!</definedName>
    <definedName name="제조" localSheetId="13" hidden="1">{#N/A,#N/A,FALSE,"단축1";#N/A,#N/A,FALSE,"단축2";#N/A,#N/A,FALSE,"단축3";#N/A,#N/A,FALSE,"장축";#N/A,#N/A,FALSE,"4WD"}</definedName>
    <definedName name="제조" localSheetId="10" hidden="1">{#N/A,#N/A,FALSE,"단축1";#N/A,#N/A,FALSE,"단축2";#N/A,#N/A,FALSE,"단축3";#N/A,#N/A,FALSE,"장축";#N/A,#N/A,FALSE,"4WD"}</definedName>
    <definedName name="제조" localSheetId="12" hidden="1">{#N/A,#N/A,FALSE,"단축1";#N/A,#N/A,FALSE,"단축2";#N/A,#N/A,FALSE,"단축3";#N/A,#N/A,FALSE,"장축";#N/A,#N/A,FALSE,"4WD"}</definedName>
    <definedName name="제조" localSheetId="15" hidden="1">{#N/A,#N/A,FALSE,"단축1";#N/A,#N/A,FALSE,"단축2";#N/A,#N/A,FALSE,"단축3";#N/A,#N/A,FALSE,"장축";#N/A,#N/A,FALSE,"4WD"}</definedName>
    <definedName name="제조" localSheetId="11" hidden="1">{#N/A,#N/A,FALSE,"단축1";#N/A,#N/A,FALSE,"단축2";#N/A,#N/A,FALSE,"단축3";#N/A,#N/A,FALSE,"장축";#N/A,#N/A,FALSE,"4WD"}</definedName>
    <definedName name="제조" localSheetId="14" hidden="1">{#N/A,#N/A,FALSE,"단축1";#N/A,#N/A,FALSE,"단축2";#N/A,#N/A,FALSE,"단축3";#N/A,#N/A,FALSE,"장축";#N/A,#N/A,FALSE,"4WD"}</definedName>
    <definedName name="제조" localSheetId="7" hidden="1">{#N/A,#N/A,FALSE,"단축1";#N/A,#N/A,FALSE,"단축2";#N/A,#N/A,FALSE,"단축3";#N/A,#N/A,FALSE,"장축";#N/A,#N/A,FALSE,"4WD"}</definedName>
    <definedName name="제조" localSheetId="4" hidden="1">{#N/A,#N/A,FALSE,"단축1";#N/A,#N/A,FALSE,"단축2";#N/A,#N/A,FALSE,"단축3";#N/A,#N/A,FALSE,"장축";#N/A,#N/A,FALSE,"4WD"}</definedName>
    <definedName name="제조" localSheetId="6" hidden="1">{#N/A,#N/A,FALSE,"단축1";#N/A,#N/A,FALSE,"단축2";#N/A,#N/A,FALSE,"단축3";#N/A,#N/A,FALSE,"장축";#N/A,#N/A,FALSE,"4WD"}</definedName>
    <definedName name="제조" localSheetId="9" hidden="1">{#N/A,#N/A,FALSE,"단축1";#N/A,#N/A,FALSE,"단축2";#N/A,#N/A,FALSE,"단축3";#N/A,#N/A,FALSE,"장축";#N/A,#N/A,FALSE,"4WD"}</definedName>
    <definedName name="제조" localSheetId="5" hidden="1">{#N/A,#N/A,FALSE,"단축1";#N/A,#N/A,FALSE,"단축2";#N/A,#N/A,FALSE,"단축3";#N/A,#N/A,FALSE,"장축";#N/A,#N/A,FALSE,"4WD"}</definedName>
    <definedName name="제조" localSheetId="8" hidden="1">{#N/A,#N/A,FALSE,"단축1";#N/A,#N/A,FALSE,"단축2";#N/A,#N/A,FALSE,"단축3";#N/A,#N/A,FALSE,"장축";#N/A,#N/A,FALSE,"4WD"}</definedName>
    <definedName name="제조" localSheetId="3" hidden="1">{#N/A,#N/A,FALSE,"단축1";#N/A,#N/A,FALSE,"단축2";#N/A,#N/A,FALSE,"단축3";#N/A,#N/A,FALSE,"장축";#N/A,#N/A,FALSE,"4WD"}</definedName>
    <definedName name="제조" localSheetId="2" hidden="1">{#N/A,#N/A,FALSE,"단축1";#N/A,#N/A,FALSE,"단축2";#N/A,#N/A,FALSE,"단축3";#N/A,#N/A,FALSE,"장축";#N/A,#N/A,FALSE,"4WD"}</definedName>
    <definedName name="제조" localSheetId="1" hidden="1">{#N/A,#N/A,FALSE,"단축1";#N/A,#N/A,FALSE,"단축2";#N/A,#N/A,FALSE,"단축3";#N/A,#N/A,FALSE,"장축";#N/A,#N/A,FALSE,"4WD"}</definedName>
    <definedName name="제조" hidden="1">{#N/A,#N/A,FALSE,"단축1";#N/A,#N/A,FALSE,"단축2";#N/A,#N/A,FALSE,"단축3";#N/A,#N/A,FALSE,"장축";#N/A,#N/A,FALSE,"4WD"}</definedName>
    <definedName name="제조원가" localSheetId="3">#REF!</definedName>
    <definedName name="제조원가" localSheetId="2">#REF!</definedName>
    <definedName name="제조원가">#REF!</definedName>
    <definedName name="제조원가2">#N/A</definedName>
    <definedName name="제품설계예산" localSheetId="13" hidden="1">{#N/A,#N/A,FALSE,"단축1";#N/A,#N/A,FALSE,"단축2";#N/A,#N/A,FALSE,"단축3";#N/A,#N/A,FALSE,"장축";#N/A,#N/A,FALSE,"4WD"}</definedName>
    <definedName name="제품설계예산" localSheetId="10" hidden="1">{#N/A,#N/A,FALSE,"단축1";#N/A,#N/A,FALSE,"단축2";#N/A,#N/A,FALSE,"단축3";#N/A,#N/A,FALSE,"장축";#N/A,#N/A,FALSE,"4WD"}</definedName>
    <definedName name="제품설계예산" localSheetId="12" hidden="1">{#N/A,#N/A,FALSE,"단축1";#N/A,#N/A,FALSE,"단축2";#N/A,#N/A,FALSE,"단축3";#N/A,#N/A,FALSE,"장축";#N/A,#N/A,FALSE,"4WD"}</definedName>
    <definedName name="제품설계예산" localSheetId="15" hidden="1">{#N/A,#N/A,FALSE,"단축1";#N/A,#N/A,FALSE,"단축2";#N/A,#N/A,FALSE,"단축3";#N/A,#N/A,FALSE,"장축";#N/A,#N/A,FALSE,"4WD"}</definedName>
    <definedName name="제품설계예산" localSheetId="11" hidden="1">{#N/A,#N/A,FALSE,"단축1";#N/A,#N/A,FALSE,"단축2";#N/A,#N/A,FALSE,"단축3";#N/A,#N/A,FALSE,"장축";#N/A,#N/A,FALSE,"4WD"}</definedName>
    <definedName name="제품설계예산" localSheetId="14" hidden="1">{#N/A,#N/A,FALSE,"단축1";#N/A,#N/A,FALSE,"단축2";#N/A,#N/A,FALSE,"단축3";#N/A,#N/A,FALSE,"장축";#N/A,#N/A,FALSE,"4WD"}</definedName>
    <definedName name="제품설계예산" localSheetId="7" hidden="1">{#N/A,#N/A,FALSE,"단축1";#N/A,#N/A,FALSE,"단축2";#N/A,#N/A,FALSE,"단축3";#N/A,#N/A,FALSE,"장축";#N/A,#N/A,FALSE,"4WD"}</definedName>
    <definedName name="제품설계예산" localSheetId="4" hidden="1">{#N/A,#N/A,FALSE,"단축1";#N/A,#N/A,FALSE,"단축2";#N/A,#N/A,FALSE,"단축3";#N/A,#N/A,FALSE,"장축";#N/A,#N/A,FALSE,"4WD"}</definedName>
    <definedName name="제품설계예산" localSheetId="6" hidden="1">{#N/A,#N/A,FALSE,"단축1";#N/A,#N/A,FALSE,"단축2";#N/A,#N/A,FALSE,"단축3";#N/A,#N/A,FALSE,"장축";#N/A,#N/A,FALSE,"4WD"}</definedName>
    <definedName name="제품설계예산" localSheetId="9" hidden="1">{#N/A,#N/A,FALSE,"단축1";#N/A,#N/A,FALSE,"단축2";#N/A,#N/A,FALSE,"단축3";#N/A,#N/A,FALSE,"장축";#N/A,#N/A,FALSE,"4WD"}</definedName>
    <definedName name="제품설계예산" localSheetId="5" hidden="1">{#N/A,#N/A,FALSE,"단축1";#N/A,#N/A,FALSE,"단축2";#N/A,#N/A,FALSE,"단축3";#N/A,#N/A,FALSE,"장축";#N/A,#N/A,FALSE,"4WD"}</definedName>
    <definedName name="제품설계예산" localSheetId="8" hidden="1">{#N/A,#N/A,FALSE,"단축1";#N/A,#N/A,FALSE,"단축2";#N/A,#N/A,FALSE,"단축3";#N/A,#N/A,FALSE,"장축";#N/A,#N/A,FALSE,"4WD"}</definedName>
    <definedName name="제품설계예산" localSheetId="3" hidden="1">{#N/A,#N/A,FALSE,"단축1";#N/A,#N/A,FALSE,"단축2";#N/A,#N/A,FALSE,"단축3";#N/A,#N/A,FALSE,"장축";#N/A,#N/A,FALSE,"4WD"}</definedName>
    <definedName name="제품설계예산" localSheetId="2" hidden="1">{#N/A,#N/A,FALSE,"단축1";#N/A,#N/A,FALSE,"단축2";#N/A,#N/A,FALSE,"단축3";#N/A,#N/A,FALSE,"장축";#N/A,#N/A,FALSE,"4WD"}</definedName>
    <definedName name="제품설계예산" localSheetId="1" hidden="1">{#N/A,#N/A,FALSE,"단축1";#N/A,#N/A,FALSE,"단축2";#N/A,#N/A,FALSE,"단축3";#N/A,#N/A,FALSE,"장축";#N/A,#N/A,FALSE,"4WD"}</definedName>
    <definedName name="제품설계예산" hidden="1">{#N/A,#N/A,FALSE,"단축1";#N/A,#N/A,FALSE,"단축2";#N/A,#N/A,FALSE,"단축3";#N/A,#N/A,FALSE,"장축";#N/A,#N/A,FALSE,"4WD"}</definedName>
    <definedName name="조립" localSheetId="13" hidden="1">{#N/A,#N/A,FALSE,"단축1";#N/A,#N/A,FALSE,"단축2";#N/A,#N/A,FALSE,"단축3";#N/A,#N/A,FALSE,"장축";#N/A,#N/A,FALSE,"4WD"}</definedName>
    <definedName name="조립" localSheetId="10" hidden="1">{#N/A,#N/A,FALSE,"단축1";#N/A,#N/A,FALSE,"단축2";#N/A,#N/A,FALSE,"단축3";#N/A,#N/A,FALSE,"장축";#N/A,#N/A,FALSE,"4WD"}</definedName>
    <definedName name="조립" localSheetId="12" hidden="1">{#N/A,#N/A,FALSE,"단축1";#N/A,#N/A,FALSE,"단축2";#N/A,#N/A,FALSE,"단축3";#N/A,#N/A,FALSE,"장축";#N/A,#N/A,FALSE,"4WD"}</definedName>
    <definedName name="조립" localSheetId="15" hidden="1">{#N/A,#N/A,FALSE,"단축1";#N/A,#N/A,FALSE,"단축2";#N/A,#N/A,FALSE,"단축3";#N/A,#N/A,FALSE,"장축";#N/A,#N/A,FALSE,"4WD"}</definedName>
    <definedName name="조립" localSheetId="11" hidden="1">{#N/A,#N/A,FALSE,"단축1";#N/A,#N/A,FALSE,"단축2";#N/A,#N/A,FALSE,"단축3";#N/A,#N/A,FALSE,"장축";#N/A,#N/A,FALSE,"4WD"}</definedName>
    <definedName name="조립" localSheetId="14" hidden="1">{#N/A,#N/A,FALSE,"단축1";#N/A,#N/A,FALSE,"단축2";#N/A,#N/A,FALSE,"단축3";#N/A,#N/A,FALSE,"장축";#N/A,#N/A,FALSE,"4WD"}</definedName>
    <definedName name="조립" localSheetId="7" hidden="1">{#N/A,#N/A,FALSE,"단축1";#N/A,#N/A,FALSE,"단축2";#N/A,#N/A,FALSE,"단축3";#N/A,#N/A,FALSE,"장축";#N/A,#N/A,FALSE,"4WD"}</definedName>
    <definedName name="조립" localSheetId="4" hidden="1">{#N/A,#N/A,FALSE,"단축1";#N/A,#N/A,FALSE,"단축2";#N/A,#N/A,FALSE,"단축3";#N/A,#N/A,FALSE,"장축";#N/A,#N/A,FALSE,"4WD"}</definedName>
    <definedName name="조립" localSheetId="6" hidden="1">{#N/A,#N/A,FALSE,"단축1";#N/A,#N/A,FALSE,"단축2";#N/A,#N/A,FALSE,"단축3";#N/A,#N/A,FALSE,"장축";#N/A,#N/A,FALSE,"4WD"}</definedName>
    <definedName name="조립" localSheetId="9" hidden="1">{#N/A,#N/A,FALSE,"단축1";#N/A,#N/A,FALSE,"단축2";#N/A,#N/A,FALSE,"단축3";#N/A,#N/A,FALSE,"장축";#N/A,#N/A,FALSE,"4WD"}</definedName>
    <definedName name="조립" localSheetId="5" hidden="1">{#N/A,#N/A,FALSE,"단축1";#N/A,#N/A,FALSE,"단축2";#N/A,#N/A,FALSE,"단축3";#N/A,#N/A,FALSE,"장축";#N/A,#N/A,FALSE,"4WD"}</definedName>
    <definedName name="조립" localSheetId="8" hidden="1">{#N/A,#N/A,FALSE,"단축1";#N/A,#N/A,FALSE,"단축2";#N/A,#N/A,FALSE,"단축3";#N/A,#N/A,FALSE,"장축";#N/A,#N/A,FALSE,"4WD"}</definedName>
    <definedName name="조립" localSheetId="3" hidden="1">{#N/A,#N/A,FALSE,"단축1";#N/A,#N/A,FALSE,"단축2";#N/A,#N/A,FALSE,"단축3";#N/A,#N/A,FALSE,"장축";#N/A,#N/A,FALSE,"4WD"}</definedName>
    <definedName name="조립" localSheetId="2" hidden="1">{#N/A,#N/A,FALSE,"단축1";#N/A,#N/A,FALSE,"단축2";#N/A,#N/A,FALSE,"단축3";#N/A,#N/A,FALSE,"장축";#N/A,#N/A,FALSE,"4WD"}</definedName>
    <definedName name="조립" localSheetId="1" hidden="1">{#N/A,#N/A,FALSE,"단축1";#N/A,#N/A,FALSE,"단축2";#N/A,#N/A,FALSE,"단축3";#N/A,#N/A,FALSE,"장축";#N/A,#N/A,FALSE,"4WD"}</definedName>
    <definedName name="조립" hidden="1">{#N/A,#N/A,FALSE,"단축1";#N/A,#N/A,FALSE,"단축2";#N/A,#N/A,FALSE,"단축3";#N/A,#N/A,FALSE,"장축";#N/A,#N/A,FALSE,"4WD"}</definedName>
    <definedName name="조립기" localSheetId="13" hidden="1">{#N/A,#N/A,FALSE,"단축1";#N/A,#N/A,FALSE,"단축2";#N/A,#N/A,FALSE,"단축3";#N/A,#N/A,FALSE,"장축";#N/A,#N/A,FALSE,"4WD"}</definedName>
    <definedName name="조립기" localSheetId="10" hidden="1">{#N/A,#N/A,FALSE,"단축1";#N/A,#N/A,FALSE,"단축2";#N/A,#N/A,FALSE,"단축3";#N/A,#N/A,FALSE,"장축";#N/A,#N/A,FALSE,"4WD"}</definedName>
    <definedName name="조립기" localSheetId="12" hidden="1">{#N/A,#N/A,FALSE,"단축1";#N/A,#N/A,FALSE,"단축2";#N/A,#N/A,FALSE,"단축3";#N/A,#N/A,FALSE,"장축";#N/A,#N/A,FALSE,"4WD"}</definedName>
    <definedName name="조립기" localSheetId="15" hidden="1">{#N/A,#N/A,FALSE,"단축1";#N/A,#N/A,FALSE,"단축2";#N/A,#N/A,FALSE,"단축3";#N/A,#N/A,FALSE,"장축";#N/A,#N/A,FALSE,"4WD"}</definedName>
    <definedName name="조립기" localSheetId="11" hidden="1">{#N/A,#N/A,FALSE,"단축1";#N/A,#N/A,FALSE,"단축2";#N/A,#N/A,FALSE,"단축3";#N/A,#N/A,FALSE,"장축";#N/A,#N/A,FALSE,"4WD"}</definedName>
    <definedName name="조립기" localSheetId="14" hidden="1">{#N/A,#N/A,FALSE,"단축1";#N/A,#N/A,FALSE,"단축2";#N/A,#N/A,FALSE,"단축3";#N/A,#N/A,FALSE,"장축";#N/A,#N/A,FALSE,"4WD"}</definedName>
    <definedName name="조립기" localSheetId="7" hidden="1">{#N/A,#N/A,FALSE,"단축1";#N/A,#N/A,FALSE,"단축2";#N/A,#N/A,FALSE,"단축3";#N/A,#N/A,FALSE,"장축";#N/A,#N/A,FALSE,"4WD"}</definedName>
    <definedName name="조립기" localSheetId="4" hidden="1">{#N/A,#N/A,FALSE,"단축1";#N/A,#N/A,FALSE,"단축2";#N/A,#N/A,FALSE,"단축3";#N/A,#N/A,FALSE,"장축";#N/A,#N/A,FALSE,"4WD"}</definedName>
    <definedName name="조립기" localSheetId="6" hidden="1">{#N/A,#N/A,FALSE,"단축1";#N/A,#N/A,FALSE,"단축2";#N/A,#N/A,FALSE,"단축3";#N/A,#N/A,FALSE,"장축";#N/A,#N/A,FALSE,"4WD"}</definedName>
    <definedName name="조립기" localSheetId="9" hidden="1">{#N/A,#N/A,FALSE,"단축1";#N/A,#N/A,FALSE,"단축2";#N/A,#N/A,FALSE,"단축3";#N/A,#N/A,FALSE,"장축";#N/A,#N/A,FALSE,"4WD"}</definedName>
    <definedName name="조립기" localSheetId="5" hidden="1">{#N/A,#N/A,FALSE,"단축1";#N/A,#N/A,FALSE,"단축2";#N/A,#N/A,FALSE,"단축3";#N/A,#N/A,FALSE,"장축";#N/A,#N/A,FALSE,"4WD"}</definedName>
    <definedName name="조립기" localSheetId="8" hidden="1">{#N/A,#N/A,FALSE,"단축1";#N/A,#N/A,FALSE,"단축2";#N/A,#N/A,FALSE,"단축3";#N/A,#N/A,FALSE,"장축";#N/A,#N/A,FALSE,"4WD"}</definedName>
    <definedName name="조립기" localSheetId="3" hidden="1">{#N/A,#N/A,FALSE,"단축1";#N/A,#N/A,FALSE,"단축2";#N/A,#N/A,FALSE,"단축3";#N/A,#N/A,FALSE,"장축";#N/A,#N/A,FALSE,"4WD"}</definedName>
    <definedName name="조립기" localSheetId="2" hidden="1">{#N/A,#N/A,FALSE,"단축1";#N/A,#N/A,FALSE,"단축2";#N/A,#N/A,FALSE,"단축3";#N/A,#N/A,FALSE,"장축";#N/A,#N/A,FALSE,"4WD"}</definedName>
    <definedName name="조립기" localSheetId="1" hidden="1">{#N/A,#N/A,FALSE,"단축1";#N/A,#N/A,FALSE,"단축2";#N/A,#N/A,FALSE,"단축3";#N/A,#N/A,FALSE,"장축";#N/A,#N/A,FALSE,"4WD"}</definedName>
    <definedName name="조립기" hidden="1">{#N/A,#N/A,FALSE,"단축1";#N/A,#N/A,FALSE,"단축2";#N/A,#N/A,FALSE,"단축3";#N/A,#N/A,FALSE,"장축";#N/A,#N/A,FALSE,"4WD"}</definedName>
    <definedName name="조립라인">"Chart 6"</definedName>
    <definedName name="조립실적">#N/A</definedName>
    <definedName name="조사">#REF!</definedName>
    <definedName name="조성인" localSheetId="13" hidden="1">{#N/A,#N/A,TRUE,"Y생산";#N/A,#N/A,TRUE,"Y판매";#N/A,#N/A,TRUE,"Y총물량";#N/A,#N/A,TRUE,"Y능력";#N/A,#N/A,TRUE,"YKD"}</definedName>
    <definedName name="조성인" localSheetId="10" hidden="1">{#N/A,#N/A,TRUE,"Y생산";#N/A,#N/A,TRUE,"Y판매";#N/A,#N/A,TRUE,"Y총물량";#N/A,#N/A,TRUE,"Y능력";#N/A,#N/A,TRUE,"YKD"}</definedName>
    <definedName name="조성인" localSheetId="12" hidden="1">{#N/A,#N/A,TRUE,"Y생산";#N/A,#N/A,TRUE,"Y판매";#N/A,#N/A,TRUE,"Y총물량";#N/A,#N/A,TRUE,"Y능력";#N/A,#N/A,TRUE,"YKD"}</definedName>
    <definedName name="조성인" localSheetId="15" hidden="1">{#N/A,#N/A,TRUE,"Y생산";#N/A,#N/A,TRUE,"Y판매";#N/A,#N/A,TRUE,"Y총물량";#N/A,#N/A,TRUE,"Y능력";#N/A,#N/A,TRUE,"YKD"}</definedName>
    <definedName name="조성인" localSheetId="11" hidden="1">{#N/A,#N/A,TRUE,"Y생산";#N/A,#N/A,TRUE,"Y판매";#N/A,#N/A,TRUE,"Y총물량";#N/A,#N/A,TRUE,"Y능력";#N/A,#N/A,TRUE,"YKD"}</definedName>
    <definedName name="조성인" localSheetId="14" hidden="1">{#N/A,#N/A,TRUE,"Y생산";#N/A,#N/A,TRUE,"Y판매";#N/A,#N/A,TRUE,"Y총물량";#N/A,#N/A,TRUE,"Y능력";#N/A,#N/A,TRUE,"YKD"}</definedName>
    <definedName name="조성인" localSheetId="7" hidden="1">{#N/A,#N/A,TRUE,"Y생산";#N/A,#N/A,TRUE,"Y판매";#N/A,#N/A,TRUE,"Y총물량";#N/A,#N/A,TRUE,"Y능력";#N/A,#N/A,TRUE,"YKD"}</definedName>
    <definedName name="조성인" localSheetId="4" hidden="1">{#N/A,#N/A,TRUE,"Y생산";#N/A,#N/A,TRUE,"Y판매";#N/A,#N/A,TRUE,"Y총물량";#N/A,#N/A,TRUE,"Y능력";#N/A,#N/A,TRUE,"YKD"}</definedName>
    <definedName name="조성인" localSheetId="6" hidden="1">{#N/A,#N/A,TRUE,"Y생산";#N/A,#N/A,TRUE,"Y판매";#N/A,#N/A,TRUE,"Y총물량";#N/A,#N/A,TRUE,"Y능력";#N/A,#N/A,TRUE,"YKD"}</definedName>
    <definedName name="조성인" localSheetId="9" hidden="1">{#N/A,#N/A,TRUE,"Y생산";#N/A,#N/A,TRUE,"Y판매";#N/A,#N/A,TRUE,"Y총물량";#N/A,#N/A,TRUE,"Y능력";#N/A,#N/A,TRUE,"YKD"}</definedName>
    <definedName name="조성인" localSheetId="5" hidden="1">{#N/A,#N/A,TRUE,"Y생산";#N/A,#N/A,TRUE,"Y판매";#N/A,#N/A,TRUE,"Y총물량";#N/A,#N/A,TRUE,"Y능력";#N/A,#N/A,TRUE,"YKD"}</definedName>
    <definedName name="조성인" localSheetId="8" hidden="1">{#N/A,#N/A,TRUE,"Y생산";#N/A,#N/A,TRUE,"Y판매";#N/A,#N/A,TRUE,"Y총물량";#N/A,#N/A,TRUE,"Y능력";#N/A,#N/A,TRUE,"YKD"}</definedName>
    <definedName name="조성인" localSheetId="3" hidden="1">{#N/A,#N/A,TRUE,"Y생산";#N/A,#N/A,TRUE,"Y판매";#N/A,#N/A,TRUE,"Y총물량";#N/A,#N/A,TRUE,"Y능력";#N/A,#N/A,TRUE,"YKD"}</definedName>
    <definedName name="조성인" localSheetId="2" hidden="1">{#N/A,#N/A,TRUE,"Y생산";#N/A,#N/A,TRUE,"Y판매";#N/A,#N/A,TRUE,"Y총물량";#N/A,#N/A,TRUE,"Y능력";#N/A,#N/A,TRUE,"YKD"}</definedName>
    <definedName name="조성인" localSheetId="1" hidden="1">{#N/A,#N/A,TRUE,"Y생산";#N/A,#N/A,TRUE,"Y판매";#N/A,#N/A,TRUE,"Y총물량";#N/A,#N/A,TRUE,"Y능력";#N/A,#N/A,TRUE,"YKD"}</definedName>
    <definedName name="조성인" hidden="1">{#N/A,#N/A,TRUE,"Y생산";#N/A,#N/A,TRUE,"Y판매";#N/A,#N/A,TRUE,"Y총물량";#N/A,#N/A,TRUE,"Y능력";#N/A,#N/A,TRUE,"YKD"}</definedName>
    <definedName name="조직">#N/A</definedName>
    <definedName name="조치" localSheetId="13" hidden="1">{#N/A,#N/A,FALSE,"단축1";#N/A,#N/A,FALSE,"단축2";#N/A,#N/A,FALSE,"단축3";#N/A,#N/A,FALSE,"장축";#N/A,#N/A,FALSE,"4WD"}</definedName>
    <definedName name="조치" localSheetId="10" hidden="1">{#N/A,#N/A,FALSE,"단축1";#N/A,#N/A,FALSE,"단축2";#N/A,#N/A,FALSE,"단축3";#N/A,#N/A,FALSE,"장축";#N/A,#N/A,FALSE,"4WD"}</definedName>
    <definedName name="조치" localSheetId="12" hidden="1">{#N/A,#N/A,FALSE,"단축1";#N/A,#N/A,FALSE,"단축2";#N/A,#N/A,FALSE,"단축3";#N/A,#N/A,FALSE,"장축";#N/A,#N/A,FALSE,"4WD"}</definedName>
    <definedName name="조치" localSheetId="15" hidden="1">{#N/A,#N/A,FALSE,"단축1";#N/A,#N/A,FALSE,"단축2";#N/A,#N/A,FALSE,"단축3";#N/A,#N/A,FALSE,"장축";#N/A,#N/A,FALSE,"4WD"}</definedName>
    <definedName name="조치" localSheetId="11" hidden="1">{#N/A,#N/A,FALSE,"단축1";#N/A,#N/A,FALSE,"단축2";#N/A,#N/A,FALSE,"단축3";#N/A,#N/A,FALSE,"장축";#N/A,#N/A,FALSE,"4WD"}</definedName>
    <definedName name="조치" localSheetId="14" hidden="1">{#N/A,#N/A,FALSE,"단축1";#N/A,#N/A,FALSE,"단축2";#N/A,#N/A,FALSE,"단축3";#N/A,#N/A,FALSE,"장축";#N/A,#N/A,FALSE,"4WD"}</definedName>
    <definedName name="조치" localSheetId="7" hidden="1">{#N/A,#N/A,FALSE,"단축1";#N/A,#N/A,FALSE,"단축2";#N/A,#N/A,FALSE,"단축3";#N/A,#N/A,FALSE,"장축";#N/A,#N/A,FALSE,"4WD"}</definedName>
    <definedName name="조치" localSheetId="4" hidden="1">{#N/A,#N/A,FALSE,"단축1";#N/A,#N/A,FALSE,"단축2";#N/A,#N/A,FALSE,"단축3";#N/A,#N/A,FALSE,"장축";#N/A,#N/A,FALSE,"4WD"}</definedName>
    <definedName name="조치" localSheetId="6" hidden="1">{#N/A,#N/A,FALSE,"단축1";#N/A,#N/A,FALSE,"단축2";#N/A,#N/A,FALSE,"단축3";#N/A,#N/A,FALSE,"장축";#N/A,#N/A,FALSE,"4WD"}</definedName>
    <definedName name="조치" localSheetId="9" hidden="1">{#N/A,#N/A,FALSE,"단축1";#N/A,#N/A,FALSE,"단축2";#N/A,#N/A,FALSE,"단축3";#N/A,#N/A,FALSE,"장축";#N/A,#N/A,FALSE,"4WD"}</definedName>
    <definedName name="조치" localSheetId="5" hidden="1">{#N/A,#N/A,FALSE,"단축1";#N/A,#N/A,FALSE,"단축2";#N/A,#N/A,FALSE,"단축3";#N/A,#N/A,FALSE,"장축";#N/A,#N/A,FALSE,"4WD"}</definedName>
    <definedName name="조치" localSheetId="8" hidden="1">{#N/A,#N/A,FALSE,"단축1";#N/A,#N/A,FALSE,"단축2";#N/A,#N/A,FALSE,"단축3";#N/A,#N/A,FALSE,"장축";#N/A,#N/A,FALSE,"4WD"}</definedName>
    <definedName name="조치" localSheetId="3" hidden="1">{#N/A,#N/A,FALSE,"단축1";#N/A,#N/A,FALSE,"단축2";#N/A,#N/A,FALSE,"단축3";#N/A,#N/A,FALSE,"장축";#N/A,#N/A,FALSE,"4WD"}</definedName>
    <definedName name="조치" localSheetId="2" hidden="1">{#N/A,#N/A,FALSE,"단축1";#N/A,#N/A,FALSE,"단축2";#N/A,#N/A,FALSE,"단축3";#N/A,#N/A,FALSE,"장축";#N/A,#N/A,FALSE,"4WD"}</definedName>
    <definedName name="조치" localSheetId="1" hidden="1">{#N/A,#N/A,FALSE,"단축1";#N/A,#N/A,FALSE,"단축2";#N/A,#N/A,FALSE,"단축3";#N/A,#N/A,FALSE,"장축";#N/A,#N/A,FALSE,"4WD"}</definedName>
    <definedName name="조치" hidden="1">{#N/A,#N/A,FALSE,"단축1";#N/A,#N/A,FALSE,"단축2";#N/A,#N/A,FALSE,"단축3";#N/A,#N/A,FALSE,"장축";#N/A,#N/A,FALSE,"4WD"}</definedName>
    <definedName name="종">#N/A</definedName>
    <definedName name="종원">#N/A</definedName>
    <definedName name="종합123" localSheetId="13">BlankMacro1</definedName>
    <definedName name="종합123" localSheetId="10">BlankMacro1</definedName>
    <definedName name="종합123" localSheetId="12">BlankMacro1</definedName>
    <definedName name="종합123" localSheetId="15">BlankMacro1</definedName>
    <definedName name="종합123" localSheetId="11">BlankMacro1</definedName>
    <definedName name="종합123" localSheetId="14">BlankMacro1</definedName>
    <definedName name="종합123" localSheetId="7">BlankMacro1</definedName>
    <definedName name="종합123" localSheetId="4">BlankMacro1</definedName>
    <definedName name="종합123" localSheetId="6">BlankMacro1</definedName>
    <definedName name="종합123" localSheetId="9">BlankMacro1</definedName>
    <definedName name="종합123" localSheetId="5">BlankMacro1</definedName>
    <definedName name="종합123" localSheetId="8">BlankMacro1</definedName>
    <definedName name="종합123" localSheetId="0">BlankMacro1</definedName>
    <definedName name="종합123" localSheetId="3">BlankMacro1</definedName>
    <definedName name="종합123" localSheetId="2">BlankMacro1</definedName>
    <definedName name="종합123" localSheetId="1">BlankMacro1</definedName>
    <definedName name="종합123">BlankMacro1</definedName>
    <definedName name="종합2" localSheetId="13">[0]!BlankMacro1</definedName>
    <definedName name="종합2" localSheetId="10">[0]!BlankMacro1</definedName>
    <definedName name="종합2" localSheetId="12">[0]!BlankMacro1</definedName>
    <definedName name="종합2" localSheetId="15">[0]!BlankMacro1</definedName>
    <definedName name="종합2" localSheetId="11">[0]!BlankMacro1</definedName>
    <definedName name="종합2" localSheetId="14">[0]!BlankMacro1</definedName>
    <definedName name="종합2" localSheetId="7">[0]!BlankMacro1</definedName>
    <definedName name="종합2" localSheetId="4">[0]!BlankMacro1</definedName>
    <definedName name="종합2" localSheetId="6">[0]!BlankMacro1</definedName>
    <definedName name="종합2" localSheetId="9">[0]!BlankMacro1</definedName>
    <definedName name="종합2" localSheetId="5">[0]!BlankMacro1</definedName>
    <definedName name="종합2" localSheetId="8">[0]!BlankMacro1</definedName>
    <definedName name="종합2" localSheetId="0">[0]!BlankMacro1</definedName>
    <definedName name="종합2" localSheetId="3">[0]!BlankMacro1</definedName>
    <definedName name="종합2" localSheetId="2">[0]!BlankMacro1</definedName>
    <definedName name="종합2" localSheetId="1">[0]!BlankMacro1</definedName>
    <definedName name="종합2">[0]!BlankMacro1</definedName>
    <definedName name="종합추이" localSheetId="13">[0]!BlankMacro1</definedName>
    <definedName name="종합추이" localSheetId="10">[0]!BlankMacro1</definedName>
    <definedName name="종합추이" localSheetId="12">[0]!BlankMacro1</definedName>
    <definedName name="종합추이" localSheetId="15">[0]!BlankMacro1</definedName>
    <definedName name="종합추이" localSheetId="11">[0]!BlankMacro1</definedName>
    <definedName name="종합추이" localSheetId="14">[0]!BlankMacro1</definedName>
    <definedName name="종합추이" localSheetId="7">[0]!BlankMacro1</definedName>
    <definedName name="종합추이" localSheetId="4">[0]!BlankMacro1</definedName>
    <definedName name="종합추이" localSheetId="6">[0]!BlankMacro1</definedName>
    <definedName name="종합추이" localSheetId="9">[0]!BlankMacro1</definedName>
    <definedName name="종합추이" localSheetId="5">[0]!BlankMacro1</definedName>
    <definedName name="종합추이" localSheetId="8">[0]!BlankMacro1</definedName>
    <definedName name="종합추이" localSheetId="0">[0]!BlankMacro1</definedName>
    <definedName name="종합추이" localSheetId="3">[0]!BlankMacro1</definedName>
    <definedName name="종합추이" localSheetId="2">[0]!BlankMacro1</definedName>
    <definedName name="종합추이" localSheetId="1">[0]!BlankMacro1</definedName>
    <definedName name="종합추이">[0]!BlankMacro1</definedName>
    <definedName name="종합표">#N/A</definedName>
    <definedName name="좆까" localSheetId="13">BlankMacro1</definedName>
    <definedName name="좆까" localSheetId="10">BlankMacro1</definedName>
    <definedName name="좆까" localSheetId="12">BlankMacro1</definedName>
    <definedName name="좆까" localSheetId="15">BlankMacro1</definedName>
    <definedName name="좆까" localSheetId="11">BlankMacro1</definedName>
    <definedName name="좆까" localSheetId="14">BlankMacro1</definedName>
    <definedName name="좆까" localSheetId="7">BlankMacro1</definedName>
    <definedName name="좆까" localSheetId="4">BlankMacro1</definedName>
    <definedName name="좆까" localSheetId="6">BlankMacro1</definedName>
    <definedName name="좆까" localSheetId="9">BlankMacro1</definedName>
    <definedName name="좆까" localSheetId="5">BlankMacro1</definedName>
    <definedName name="좆까" localSheetId="8">BlankMacro1</definedName>
    <definedName name="좆까" localSheetId="0">BlankMacro1</definedName>
    <definedName name="좆까" localSheetId="3">BlankMacro1</definedName>
    <definedName name="좆까" localSheetId="2">BlankMacro1</definedName>
    <definedName name="좆까" localSheetId="1">BlankMacro1</definedName>
    <definedName name="좆까">BlankMacro1</definedName>
    <definedName name="좌석">#N/A</definedName>
    <definedName name="주소">#N/A</definedName>
    <definedName name="주요" localSheetId="13" hidden="1">{#N/A,#N/A,TRUE,"Y생산";#N/A,#N/A,TRUE,"Y판매";#N/A,#N/A,TRUE,"Y총물량";#N/A,#N/A,TRUE,"Y능력";#N/A,#N/A,TRUE,"YKD"}</definedName>
    <definedName name="주요" localSheetId="10" hidden="1">{#N/A,#N/A,TRUE,"Y생산";#N/A,#N/A,TRUE,"Y판매";#N/A,#N/A,TRUE,"Y총물량";#N/A,#N/A,TRUE,"Y능력";#N/A,#N/A,TRUE,"YKD"}</definedName>
    <definedName name="주요" localSheetId="12" hidden="1">{#N/A,#N/A,TRUE,"Y생산";#N/A,#N/A,TRUE,"Y판매";#N/A,#N/A,TRUE,"Y총물량";#N/A,#N/A,TRUE,"Y능력";#N/A,#N/A,TRUE,"YKD"}</definedName>
    <definedName name="주요" localSheetId="15" hidden="1">{#N/A,#N/A,TRUE,"Y생산";#N/A,#N/A,TRUE,"Y판매";#N/A,#N/A,TRUE,"Y총물량";#N/A,#N/A,TRUE,"Y능력";#N/A,#N/A,TRUE,"YKD"}</definedName>
    <definedName name="주요" localSheetId="11" hidden="1">{#N/A,#N/A,TRUE,"Y생산";#N/A,#N/A,TRUE,"Y판매";#N/A,#N/A,TRUE,"Y총물량";#N/A,#N/A,TRUE,"Y능력";#N/A,#N/A,TRUE,"YKD"}</definedName>
    <definedName name="주요" localSheetId="14" hidden="1">{#N/A,#N/A,TRUE,"Y생산";#N/A,#N/A,TRUE,"Y판매";#N/A,#N/A,TRUE,"Y총물량";#N/A,#N/A,TRUE,"Y능력";#N/A,#N/A,TRUE,"YKD"}</definedName>
    <definedName name="주요" localSheetId="7" hidden="1">{#N/A,#N/A,TRUE,"Y생산";#N/A,#N/A,TRUE,"Y판매";#N/A,#N/A,TRUE,"Y총물량";#N/A,#N/A,TRUE,"Y능력";#N/A,#N/A,TRUE,"YKD"}</definedName>
    <definedName name="주요" localSheetId="4" hidden="1">{#N/A,#N/A,TRUE,"Y생산";#N/A,#N/A,TRUE,"Y판매";#N/A,#N/A,TRUE,"Y총물량";#N/A,#N/A,TRUE,"Y능력";#N/A,#N/A,TRUE,"YKD"}</definedName>
    <definedName name="주요" localSheetId="6" hidden="1">{#N/A,#N/A,TRUE,"Y생산";#N/A,#N/A,TRUE,"Y판매";#N/A,#N/A,TRUE,"Y총물량";#N/A,#N/A,TRUE,"Y능력";#N/A,#N/A,TRUE,"YKD"}</definedName>
    <definedName name="주요" localSheetId="9" hidden="1">{#N/A,#N/A,TRUE,"Y생산";#N/A,#N/A,TRUE,"Y판매";#N/A,#N/A,TRUE,"Y총물량";#N/A,#N/A,TRUE,"Y능력";#N/A,#N/A,TRUE,"YKD"}</definedName>
    <definedName name="주요" localSheetId="5" hidden="1">{#N/A,#N/A,TRUE,"Y생산";#N/A,#N/A,TRUE,"Y판매";#N/A,#N/A,TRUE,"Y총물량";#N/A,#N/A,TRUE,"Y능력";#N/A,#N/A,TRUE,"YKD"}</definedName>
    <definedName name="주요" localSheetId="8" hidden="1">{#N/A,#N/A,TRUE,"Y생산";#N/A,#N/A,TRUE,"Y판매";#N/A,#N/A,TRUE,"Y총물량";#N/A,#N/A,TRUE,"Y능력";#N/A,#N/A,TRUE,"YKD"}</definedName>
    <definedName name="주요" localSheetId="3"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개정" localSheetId="13">{"Book1","공동준비.xls"}</definedName>
    <definedName name="주요개정" localSheetId="10">{"Book1","공동준비.xls"}</definedName>
    <definedName name="주요개정" localSheetId="12">{"Book1","공동준비.xls"}</definedName>
    <definedName name="주요개정" localSheetId="15">{"Book1","공동준비.xls"}</definedName>
    <definedName name="주요개정" localSheetId="11">{"Book1","공동준비.xls"}</definedName>
    <definedName name="주요개정" localSheetId="14">{"Book1","공동준비.xls"}</definedName>
    <definedName name="주요개정" localSheetId="7">{"Book1","공동준비.xls"}</definedName>
    <definedName name="주요개정" localSheetId="4">{"Book1","공동준비.xls"}</definedName>
    <definedName name="주요개정" localSheetId="6">{"Book1","공동준비.xls"}</definedName>
    <definedName name="주요개정" localSheetId="9">{"Book1","공동준비.xls"}</definedName>
    <definedName name="주요개정" localSheetId="5">{"Book1","공동준비.xls"}</definedName>
    <definedName name="주요개정" localSheetId="8">{"Book1","공동준비.xls"}</definedName>
    <definedName name="주요개정" localSheetId="3">{"Book1","공동준비.xls"}</definedName>
    <definedName name="주요개정" localSheetId="2">{"Book1","공동준비.xls"}</definedName>
    <definedName name="주요개정" localSheetId="1">{"Book1","공동준비.xls"}</definedName>
    <definedName name="주요개정">{"Book1","공동준비.xls"}</definedName>
    <definedName name="주요개정2" localSheetId="13">{"Book1","공동준비.xls"}</definedName>
    <definedName name="주요개정2" localSheetId="10">{"Book1","공동준비.xls"}</definedName>
    <definedName name="주요개정2" localSheetId="12">{"Book1","공동준비.xls"}</definedName>
    <definedName name="주요개정2" localSheetId="15">{"Book1","공동준비.xls"}</definedName>
    <definedName name="주요개정2" localSheetId="11">{"Book1","공동준비.xls"}</definedName>
    <definedName name="주요개정2" localSheetId="14">{"Book1","공동준비.xls"}</definedName>
    <definedName name="주요개정2" localSheetId="7">{"Book1","공동준비.xls"}</definedName>
    <definedName name="주요개정2" localSheetId="4">{"Book1","공동준비.xls"}</definedName>
    <definedName name="주요개정2" localSheetId="6">{"Book1","공동준비.xls"}</definedName>
    <definedName name="주요개정2" localSheetId="9">{"Book1","공동준비.xls"}</definedName>
    <definedName name="주요개정2" localSheetId="5">{"Book1","공동준비.xls"}</definedName>
    <definedName name="주요개정2" localSheetId="8">{"Book1","공동준비.xls"}</definedName>
    <definedName name="주요개정2" localSheetId="3">{"Book1","공동준비.xls"}</definedName>
    <definedName name="주요개정2" localSheetId="2">{"Book1","공동준비.xls"}</definedName>
    <definedName name="주요개정2" localSheetId="1">{"Book1","공동준비.xls"}</definedName>
    <definedName name="주요개정2">{"Book1","공동준비.xls"}</definedName>
    <definedName name="주요문제점">#N/A</definedName>
    <definedName name="주요문제점개선대책9808">#N/A</definedName>
    <definedName name="주요업무1" localSheetId="13">[0]!BlankMacro1</definedName>
    <definedName name="주요업무1" localSheetId="10">[0]!BlankMacro1</definedName>
    <definedName name="주요업무1" localSheetId="12">[0]!BlankMacro1</definedName>
    <definedName name="주요업무1" localSheetId="15">[0]!BlankMacro1</definedName>
    <definedName name="주요업무1" localSheetId="11">[0]!BlankMacro1</definedName>
    <definedName name="주요업무1" localSheetId="14">[0]!BlankMacro1</definedName>
    <definedName name="주요업무1" localSheetId="7">[0]!BlankMacro1</definedName>
    <definedName name="주요업무1" localSheetId="4">[0]!BlankMacro1</definedName>
    <definedName name="주요업무1" localSheetId="6">[0]!BlankMacro1</definedName>
    <definedName name="주요업무1" localSheetId="9">[0]!BlankMacro1</definedName>
    <definedName name="주요업무1" localSheetId="5">[0]!BlankMacro1</definedName>
    <definedName name="주요업무1" localSheetId="8">[0]!BlankMacro1</definedName>
    <definedName name="주요업무1" localSheetId="0">[0]!BlankMacro1</definedName>
    <definedName name="주요업무1" localSheetId="3">[0]!BlankMacro1</definedName>
    <definedName name="주요업무1" localSheetId="2">[0]!BlankMacro1</definedName>
    <definedName name="주요업무1" localSheetId="1">[0]!BlankMacro1</definedName>
    <definedName name="주요업무1">[0]!BlankMacro1</definedName>
    <definedName name="주요업무2" localSheetId="13" hidden="1">{#N/A,#N/A,TRUE,"Y생산";#N/A,#N/A,TRUE,"Y판매";#N/A,#N/A,TRUE,"Y총물량";#N/A,#N/A,TRUE,"Y능력";#N/A,#N/A,TRUE,"YKD"}</definedName>
    <definedName name="주요업무2" localSheetId="10" hidden="1">{#N/A,#N/A,TRUE,"Y생산";#N/A,#N/A,TRUE,"Y판매";#N/A,#N/A,TRUE,"Y총물량";#N/A,#N/A,TRUE,"Y능력";#N/A,#N/A,TRUE,"YKD"}</definedName>
    <definedName name="주요업무2" localSheetId="12" hidden="1">{#N/A,#N/A,TRUE,"Y생산";#N/A,#N/A,TRUE,"Y판매";#N/A,#N/A,TRUE,"Y총물량";#N/A,#N/A,TRUE,"Y능력";#N/A,#N/A,TRUE,"YKD"}</definedName>
    <definedName name="주요업무2" localSheetId="15" hidden="1">{#N/A,#N/A,TRUE,"Y생산";#N/A,#N/A,TRUE,"Y판매";#N/A,#N/A,TRUE,"Y총물량";#N/A,#N/A,TRUE,"Y능력";#N/A,#N/A,TRUE,"YKD"}</definedName>
    <definedName name="주요업무2" localSheetId="11" hidden="1">{#N/A,#N/A,TRUE,"Y생산";#N/A,#N/A,TRUE,"Y판매";#N/A,#N/A,TRUE,"Y총물량";#N/A,#N/A,TRUE,"Y능력";#N/A,#N/A,TRUE,"YKD"}</definedName>
    <definedName name="주요업무2" localSheetId="14" hidden="1">{#N/A,#N/A,TRUE,"Y생산";#N/A,#N/A,TRUE,"Y판매";#N/A,#N/A,TRUE,"Y총물량";#N/A,#N/A,TRUE,"Y능력";#N/A,#N/A,TRUE,"YKD"}</definedName>
    <definedName name="주요업무2" localSheetId="7" hidden="1">{#N/A,#N/A,TRUE,"Y생산";#N/A,#N/A,TRUE,"Y판매";#N/A,#N/A,TRUE,"Y총물량";#N/A,#N/A,TRUE,"Y능력";#N/A,#N/A,TRUE,"YKD"}</definedName>
    <definedName name="주요업무2" localSheetId="4" hidden="1">{#N/A,#N/A,TRUE,"Y생산";#N/A,#N/A,TRUE,"Y판매";#N/A,#N/A,TRUE,"Y총물량";#N/A,#N/A,TRUE,"Y능력";#N/A,#N/A,TRUE,"YKD"}</definedName>
    <definedName name="주요업무2" localSheetId="6" hidden="1">{#N/A,#N/A,TRUE,"Y생산";#N/A,#N/A,TRUE,"Y판매";#N/A,#N/A,TRUE,"Y총물량";#N/A,#N/A,TRUE,"Y능력";#N/A,#N/A,TRUE,"YKD"}</definedName>
    <definedName name="주요업무2" localSheetId="9" hidden="1">{#N/A,#N/A,TRUE,"Y생산";#N/A,#N/A,TRUE,"Y판매";#N/A,#N/A,TRUE,"Y총물량";#N/A,#N/A,TRUE,"Y능력";#N/A,#N/A,TRUE,"YKD"}</definedName>
    <definedName name="주요업무2" localSheetId="5" hidden="1">{#N/A,#N/A,TRUE,"Y생산";#N/A,#N/A,TRUE,"Y판매";#N/A,#N/A,TRUE,"Y총물량";#N/A,#N/A,TRUE,"Y능력";#N/A,#N/A,TRUE,"YKD"}</definedName>
    <definedName name="주요업무2" localSheetId="8" hidden="1">{#N/A,#N/A,TRUE,"Y생산";#N/A,#N/A,TRUE,"Y판매";#N/A,#N/A,TRUE,"Y총물량";#N/A,#N/A,TRUE,"Y능력";#N/A,#N/A,TRUE,"YKD"}</definedName>
    <definedName name="주요업무2" localSheetId="3"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13" hidden="1">{#N/A,#N/A,TRUE,"Y생산";#N/A,#N/A,TRUE,"Y판매";#N/A,#N/A,TRUE,"Y총물량";#N/A,#N/A,TRUE,"Y능력";#N/A,#N/A,TRUE,"YKD"}</definedName>
    <definedName name="주요업무3" localSheetId="10" hidden="1">{#N/A,#N/A,TRUE,"Y생산";#N/A,#N/A,TRUE,"Y판매";#N/A,#N/A,TRUE,"Y총물량";#N/A,#N/A,TRUE,"Y능력";#N/A,#N/A,TRUE,"YKD"}</definedName>
    <definedName name="주요업무3" localSheetId="12" hidden="1">{#N/A,#N/A,TRUE,"Y생산";#N/A,#N/A,TRUE,"Y판매";#N/A,#N/A,TRUE,"Y총물량";#N/A,#N/A,TRUE,"Y능력";#N/A,#N/A,TRUE,"YKD"}</definedName>
    <definedName name="주요업무3" localSheetId="15" hidden="1">{#N/A,#N/A,TRUE,"Y생산";#N/A,#N/A,TRUE,"Y판매";#N/A,#N/A,TRUE,"Y총물량";#N/A,#N/A,TRUE,"Y능력";#N/A,#N/A,TRUE,"YKD"}</definedName>
    <definedName name="주요업무3" localSheetId="11" hidden="1">{#N/A,#N/A,TRUE,"Y생산";#N/A,#N/A,TRUE,"Y판매";#N/A,#N/A,TRUE,"Y총물량";#N/A,#N/A,TRUE,"Y능력";#N/A,#N/A,TRUE,"YKD"}</definedName>
    <definedName name="주요업무3" localSheetId="14" hidden="1">{#N/A,#N/A,TRUE,"Y생산";#N/A,#N/A,TRUE,"Y판매";#N/A,#N/A,TRUE,"Y총물량";#N/A,#N/A,TRUE,"Y능력";#N/A,#N/A,TRUE,"YKD"}</definedName>
    <definedName name="주요업무3" localSheetId="7" hidden="1">{#N/A,#N/A,TRUE,"Y생산";#N/A,#N/A,TRUE,"Y판매";#N/A,#N/A,TRUE,"Y총물량";#N/A,#N/A,TRUE,"Y능력";#N/A,#N/A,TRUE,"YKD"}</definedName>
    <definedName name="주요업무3" localSheetId="4" hidden="1">{#N/A,#N/A,TRUE,"Y생산";#N/A,#N/A,TRUE,"Y판매";#N/A,#N/A,TRUE,"Y총물량";#N/A,#N/A,TRUE,"Y능력";#N/A,#N/A,TRUE,"YKD"}</definedName>
    <definedName name="주요업무3" localSheetId="6" hidden="1">{#N/A,#N/A,TRUE,"Y생산";#N/A,#N/A,TRUE,"Y판매";#N/A,#N/A,TRUE,"Y총물량";#N/A,#N/A,TRUE,"Y능력";#N/A,#N/A,TRUE,"YKD"}</definedName>
    <definedName name="주요업무3" localSheetId="9" hidden="1">{#N/A,#N/A,TRUE,"Y생산";#N/A,#N/A,TRUE,"Y판매";#N/A,#N/A,TRUE,"Y총물량";#N/A,#N/A,TRUE,"Y능력";#N/A,#N/A,TRUE,"YKD"}</definedName>
    <definedName name="주요업무3" localSheetId="5" hidden="1">{#N/A,#N/A,TRUE,"Y생산";#N/A,#N/A,TRUE,"Y판매";#N/A,#N/A,TRUE,"Y총물량";#N/A,#N/A,TRUE,"Y능력";#N/A,#N/A,TRUE,"YKD"}</definedName>
    <definedName name="주요업무3" localSheetId="8" hidden="1">{#N/A,#N/A,TRUE,"Y생산";#N/A,#N/A,TRUE,"Y판매";#N/A,#N/A,TRUE,"Y총물량";#N/A,#N/A,TRUE,"Y능력";#N/A,#N/A,TRUE,"YKD"}</definedName>
    <definedName name="주요업무3" localSheetId="3"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localSheetId="13" hidden="1">{#N/A,#N/A,FALSE,"단축1";#N/A,#N/A,FALSE,"단축2";#N/A,#N/A,FALSE,"단축3";#N/A,#N/A,FALSE,"장축";#N/A,#N/A,FALSE,"4WD"}</definedName>
    <definedName name="주요제원" localSheetId="10" hidden="1">{#N/A,#N/A,FALSE,"단축1";#N/A,#N/A,FALSE,"단축2";#N/A,#N/A,FALSE,"단축3";#N/A,#N/A,FALSE,"장축";#N/A,#N/A,FALSE,"4WD"}</definedName>
    <definedName name="주요제원" localSheetId="12" hidden="1">{#N/A,#N/A,FALSE,"단축1";#N/A,#N/A,FALSE,"단축2";#N/A,#N/A,FALSE,"단축3";#N/A,#N/A,FALSE,"장축";#N/A,#N/A,FALSE,"4WD"}</definedName>
    <definedName name="주요제원" localSheetId="15" hidden="1">{#N/A,#N/A,FALSE,"단축1";#N/A,#N/A,FALSE,"단축2";#N/A,#N/A,FALSE,"단축3";#N/A,#N/A,FALSE,"장축";#N/A,#N/A,FALSE,"4WD"}</definedName>
    <definedName name="주요제원" localSheetId="11" hidden="1">{#N/A,#N/A,FALSE,"단축1";#N/A,#N/A,FALSE,"단축2";#N/A,#N/A,FALSE,"단축3";#N/A,#N/A,FALSE,"장축";#N/A,#N/A,FALSE,"4WD"}</definedName>
    <definedName name="주요제원" localSheetId="14" hidden="1">{#N/A,#N/A,FALSE,"단축1";#N/A,#N/A,FALSE,"단축2";#N/A,#N/A,FALSE,"단축3";#N/A,#N/A,FALSE,"장축";#N/A,#N/A,FALSE,"4WD"}</definedName>
    <definedName name="주요제원" localSheetId="7" hidden="1">{#N/A,#N/A,FALSE,"단축1";#N/A,#N/A,FALSE,"단축2";#N/A,#N/A,FALSE,"단축3";#N/A,#N/A,FALSE,"장축";#N/A,#N/A,FALSE,"4WD"}</definedName>
    <definedName name="주요제원" localSheetId="4" hidden="1">{#N/A,#N/A,FALSE,"단축1";#N/A,#N/A,FALSE,"단축2";#N/A,#N/A,FALSE,"단축3";#N/A,#N/A,FALSE,"장축";#N/A,#N/A,FALSE,"4WD"}</definedName>
    <definedName name="주요제원" localSheetId="6" hidden="1">{#N/A,#N/A,FALSE,"단축1";#N/A,#N/A,FALSE,"단축2";#N/A,#N/A,FALSE,"단축3";#N/A,#N/A,FALSE,"장축";#N/A,#N/A,FALSE,"4WD"}</definedName>
    <definedName name="주요제원" localSheetId="9" hidden="1">{#N/A,#N/A,FALSE,"단축1";#N/A,#N/A,FALSE,"단축2";#N/A,#N/A,FALSE,"단축3";#N/A,#N/A,FALSE,"장축";#N/A,#N/A,FALSE,"4WD"}</definedName>
    <definedName name="주요제원" localSheetId="5" hidden="1">{#N/A,#N/A,FALSE,"단축1";#N/A,#N/A,FALSE,"단축2";#N/A,#N/A,FALSE,"단축3";#N/A,#N/A,FALSE,"장축";#N/A,#N/A,FALSE,"4WD"}</definedName>
    <definedName name="주요제원" localSheetId="8" hidden="1">{#N/A,#N/A,FALSE,"단축1";#N/A,#N/A,FALSE,"단축2";#N/A,#N/A,FALSE,"단축3";#N/A,#N/A,FALSE,"장축";#N/A,#N/A,FALSE,"4WD"}</definedName>
    <definedName name="주요제원" localSheetId="3"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정관" localSheetId="13" hidden="1">{#N/A,#N/A,TRUE,"일정"}</definedName>
    <definedName name="주정관" localSheetId="10" hidden="1">{#N/A,#N/A,TRUE,"일정"}</definedName>
    <definedName name="주정관" localSheetId="12" hidden="1">{#N/A,#N/A,TRUE,"일정"}</definedName>
    <definedName name="주정관" localSheetId="15" hidden="1">{#N/A,#N/A,TRUE,"일정"}</definedName>
    <definedName name="주정관" localSheetId="11" hidden="1">{#N/A,#N/A,TRUE,"일정"}</definedName>
    <definedName name="주정관" localSheetId="14" hidden="1">{#N/A,#N/A,TRUE,"일정"}</definedName>
    <definedName name="주정관" localSheetId="7" hidden="1">{#N/A,#N/A,TRUE,"일정"}</definedName>
    <definedName name="주정관" localSheetId="4" hidden="1">{#N/A,#N/A,TRUE,"일정"}</definedName>
    <definedName name="주정관" localSheetId="6" hidden="1">{#N/A,#N/A,TRUE,"일정"}</definedName>
    <definedName name="주정관" localSheetId="9" hidden="1">{#N/A,#N/A,TRUE,"일정"}</definedName>
    <definedName name="주정관" localSheetId="5" hidden="1">{#N/A,#N/A,TRUE,"일정"}</definedName>
    <definedName name="주정관" localSheetId="8" hidden="1">{#N/A,#N/A,TRUE,"일정"}</definedName>
    <definedName name="주정관" localSheetId="3" hidden="1">{#N/A,#N/A,TRUE,"일정"}</definedName>
    <definedName name="주정관" localSheetId="2" hidden="1">{#N/A,#N/A,TRUE,"일정"}</definedName>
    <definedName name="주정관" localSheetId="1" hidden="1">{#N/A,#N/A,TRUE,"일정"}</definedName>
    <definedName name="주정관" hidden="1">{#N/A,#N/A,TRUE,"일정"}</definedName>
    <definedName name="주조네">#N/A</definedName>
    <definedName name="주조맨">#N/A</definedName>
    <definedName name="주조예">#N/A</definedName>
    <definedName name="주조진">#N/A</definedName>
    <definedName name="주조청">#N/A</definedName>
    <definedName name="주행P12GRP">#N/A</definedName>
    <definedName name="주행RATING표">#N/A</definedName>
    <definedName name="주행문제">#N/A</definedName>
    <definedName name="주화면복귀">#N/A</definedName>
    <definedName name="준비시간">#N/A</definedName>
    <definedName name="준비시간은__가동율_80__적용반영">#REF!</definedName>
    <definedName name="중" localSheetId="13">#REF!,#REF!,#REF!,#REF!,#REF!,#REF!,#REF!,#REF!,#REF!,#REF!</definedName>
    <definedName name="중" localSheetId="10">#REF!,#REF!,#REF!,#REF!,#REF!,#REF!,#REF!,#REF!,#REF!,#REF!</definedName>
    <definedName name="중" localSheetId="12">#REF!,#REF!,#REF!,#REF!,#REF!,#REF!,#REF!,#REF!,#REF!,#REF!</definedName>
    <definedName name="중" localSheetId="15">#REF!,#REF!,#REF!,#REF!,#REF!,#REF!,#REF!,#REF!,#REF!,#REF!</definedName>
    <definedName name="중" localSheetId="11">#REF!,#REF!,#REF!,#REF!,#REF!,#REF!,#REF!,#REF!,#REF!,#REF!</definedName>
    <definedName name="중" localSheetId="14">#REF!,#REF!,#REF!,#REF!,#REF!,#REF!,#REF!,#REF!,#REF!,#REF!</definedName>
    <definedName name="중" localSheetId="7">#REF!,#REF!,#REF!,#REF!,#REF!,#REF!,#REF!,#REF!,#REF!,#REF!</definedName>
    <definedName name="중" localSheetId="4">#REF!,#REF!,#REF!,#REF!,#REF!,#REF!,#REF!,#REF!,#REF!,#REF!</definedName>
    <definedName name="중" localSheetId="6">#REF!,#REF!,#REF!,#REF!,#REF!,#REF!,#REF!,#REF!,#REF!,#REF!</definedName>
    <definedName name="중" localSheetId="9">#REF!,#REF!,#REF!,#REF!,#REF!,#REF!,#REF!,#REF!,#REF!,#REF!</definedName>
    <definedName name="중" localSheetId="5">#REF!,#REF!,#REF!,#REF!,#REF!,#REF!,#REF!,#REF!,#REF!,#REF!</definedName>
    <definedName name="중" localSheetId="8">#REF!,#REF!,#REF!,#REF!,#REF!,#REF!,#REF!,#REF!,#REF!,#REF!</definedName>
    <definedName name="중" localSheetId="3">#REF!,#REF!,#REF!,#REF!,#REF!,#REF!,#REF!,#REF!,#REF!,#REF!</definedName>
    <definedName name="중" localSheetId="2">#REF!,#REF!,#REF!,#REF!,#REF!,#REF!,#REF!,#REF!,#REF!,#REF!</definedName>
    <definedName name="중">#REF!,#REF!,#REF!,#REF!,#REF!,#REF!,#REF!,#REF!,#REF!,#REF!</definedName>
    <definedName name="중단" localSheetId="13">#REF!</definedName>
    <definedName name="중단" localSheetId="10">#REF!</definedName>
    <definedName name="중단" localSheetId="12">#REF!</definedName>
    <definedName name="중단" localSheetId="15">#REF!</definedName>
    <definedName name="중단" localSheetId="11">#REF!</definedName>
    <definedName name="중단" localSheetId="14">#REF!</definedName>
    <definedName name="중단" localSheetId="7">#REF!</definedName>
    <definedName name="중단" localSheetId="4">#REF!</definedName>
    <definedName name="중단" localSheetId="6">#REF!</definedName>
    <definedName name="중단" localSheetId="9">#REF!</definedName>
    <definedName name="중단" localSheetId="5">#REF!</definedName>
    <definedName name="중단" localSheetId="8">#REF!</definedName>
    <definedName name="중단" localSheetId="3">#REF!</definedName>
    <definedName name="중단" localSheetId="2">#REF!</definedName>
    <definedName name="중단">#REF!</definedName>
    <definedName name="중복.13">"?A*"</definedName>
    <definedName name="중부목표누계">#N/A</definedName>
    <definedName name="중부실적누계">#N/A</definedName>
    <definedName name="중식1" localSheetId="13">BlankMacro1</definedName>
    <definedName name="중식1" localSheetId="10">BlankMacro1</definedName>
    <definedName name="중식1" localSheetId="12">BlankMacro1</definedName>
    <definedName name="중식1" localSheetId="15">BlankMacro1</definedName>
    <definedName name="중식1" localSheetId="11">BlankMacro1</definedName>
    <definedName name="중식1" localSheetId="14">BlankMacro1</definedName>
    <definedName name="중식1" localSheetId="7">BlankMacro1</definedName>
    <definedName name="중식1" localSheetId="4">BlankMacro1</definedName>
    <definedName name="중식1" localSheetId="6">BlankMacro1</definedName>
    <definedName name="중식1" localSheetId="9">BlankMacro1</definedName>
    <definedName name="중식1" localSheetId="5">BlankMacro1</definedName>
    <definedName name="중식1" localSheetId="8">BlankMacro1</definedName>
    <definedName name="중식1" localSheetId="0">BlankMacro1</definedName>
    <definedName name="중식1" localSheetId="3">BlankMacro1</definedName>
    <definedName name="중식1" localSheetId="2">BlankMacro1</definedName>
    <definedName name="중식1" localSheetId="1">BlankMacro1</definedName>
    <definedName name="중식1">BlankMacro1</definedName>
    <definedName name="중앙" localSheetId="13" hidden="1">{#N/A,#N/A,FALSE,"단축1";#N/A,#N/A,FALSE,"단축2";#N/A,#N/A,FALSE,"단축3";#N/A,#N/A,FALSE,"장축";#N/A,#N/A,FALSE,"4WD"}</definedName>
    <definedName name="중앙" localSheetId="10" hidden="1">{#N/A,#N/A,FALSE,"단축1";#N/A,#N/A,FALSE,"단축2";#N/A,#N/A,FALSE,"단축3";#N/A,#N/A,FALSE,"장축";#N/A,#N/A,FALSE,"4WD"}</definedName>
    <definedName name="중앙" localSheetId="12" hidden="1">{#N/A,#N/A,FALSE,"단축1";#N/A,#N/A,FALSE,"단축2";#N/A,#N/A,FALSE,"단축3";#N/A,#N/A,FALSE,"장축";#N/A,#N/A,FALSE,"4WD"}</definedName>
    <definedName name="중앙" localSheetId="15" hidden="1">{#N/A,#N/A,FALSE,"단축1";#N/A,#N/A,FALSE,"단축2";#N/A,#N/A,FALSE,"단축3";#N/A,#N/A,FALSE,"장축";#N/A,#N/A,FALSE,"4WD"}</definedName>
    <definedName name="중앙" localSheetId="11" hidden="1">{#N/A,#N/A,FALSE,"단축1";#N/A,#N/A,FALSE,"단축2";#N/A,#N/A,FALSE,"단축3";#N/A,#N/A,FALSE,"장축";#N/A,#N/A,FALSE,"4WD"}</definedName>
    <definedName name="중앙" localSheetId="14" hidden="1">{#N/A,#N/A,FALSE,"단축1";#N/A,#N/A,FALSE,"단축2";#N/A,#N/A,FALSE,"단축3";#N/A,#N/A,FALSE,"장축";#N/A,#N/A,FALSE,"4WD"}</definedName>
    <definedName name="중앙" localSheetId="7" hidden="1">{#N/A,#N/A,FALSE,"단축1";#N/A,#N/A,FALSE,"단축2";#N/A,#N/A,FALSE,"단축3";#N/A,#N/A,FALSE,"장축";#N/A,#N/A,FALSE,"4WD"}</definedName>
    <definedName name="중앙" localSheetId="4" hidden="1">{#N/A,#N/A,FALSE,"단축1";#N/A,#N/A,FALSE,"단축2";#N/A,#N/A,FALSE,"단축3";#N/A,#N/A,FALSE,"장축";#N/A,#N/A,FALSE,"4WD"}</definedName>
    <definedName name="중앙" localSheetId="6" hidden="1">{#N/A,#N/A,FALSE,"단축1";#N/A,#N/A,FALSE,"단축2";#N/A,#N/A,FALSE,"단축3";#N/A,#N/A,FALSE,"장축";#N/A,#N/A,FALSE,"4WD"}</definedName>
    <definedName name="중앙" localSheetId="9" hidden="1">{#N/A,#N/A,FALSE,"단축1";#N/A,#N/A,FALSE,"단축2";#N/A,#N/A,FALSE,"단축3";#N/A,#N/A,FALSE,"장축";#N/A,#N/A,FALSE,"4WD"}</definedName>
    <definedName name="중앙" localSheetId="5" hidden="1">{#N/A,#N/A,FALSE,"단축1";#N/A,#N/A,FALSE,"단축2";#N/A,#N/A,FALSE,"단축3";#N/A,#N/A,FALSE,"장축";#N/A,#N/A,FALSE,"4WD"}</definedName>
    <definedName name="중앙" localSheetId="8" hidden="1">{#N/A,#N/A,FALSE,"단축1";#N/A,#N/A,FALSE,"단축2";#N/A,#N/A,FALSE,"단축3";#N/A,#N/A,FALSE,"장축";#N/A,#N/A,FALSE,"4WD"}</definedName>
    <definedName name="중앙" localSheetId="3"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hidden="1">{#N/A,#N/A,FALSE,"단축1";#N/A,#N/A,FALSE,"단축2";#N/A,#N/A,FALSE,"단축3";#N/A,#N/A,FALSE,"장축";#N/A,#N/A,FALSE,"4WD"}</definedName>
    <definedName name="증가율">#N/A</definedName>
    <definedName name="지" localSheetId="13" hidden="1">{#N/A,#N/A,TRUE,"Y생산";#N/A,#N/A,TRUE,"Y판매";#N/A,#N/A,TRUE,"Y총물량";#N/A,#N/A,TRUE,"Y능력";#N/A,#N/A,TRUE,"YKD"}</definedName>
    <definedName name="지" localSheetId="10" hidden="1">{#N/A,#N/A,TRUE,"Y생산";#N/A,#N/A,TRUE,"Y판매";#N/A,#N/A,TRUE,"Y총물량";#N/A,#N/A,TRUE,"Y능력";#N/A,#N/A,TRUE,"YKD"}</definedName>
    <definedName name="지" localSheetId="12" hidden="1">{#N/A,#N/A,TRUE,"Y생산";#N/A,#N/A,TRUE,"Y판매";#N/A,#N/A,TRUE,"Y총물량";#N/A,#N/A,TRUE,"Y능력";#N/A,#N/A,TRUE,"YKD"}</definedName>
    <definedName name="지" localSheetId="15" hidden="1">{#N/A,#N/A,TRUE,"Y생산";#N/A,#N/A,TRUE,"Y판매";#N/A,#N/A,TRUE,"Y총물량";#N/A,#N/A,TRUE,"Y능력";#N/A,#N/A,TRUE,"YKD"}</definedName>
    <definedName name="지" localSheetId="11" hidden="1">{#N/A,#N/A,TRUE,"Y생산";#N/A,#N/A,TRUE,"Y판매";#N/A,#N/A,TRUE,"Y총물량";#N/A,#N/A,TRUE,"Y능력";#N/A,#N/A,TRUE,"YKD"}</definedName>
    <definedName name="지" localSheetId="14" hidden="1">{#N/A,#N/A,TRUE,"Y생산";#N/A,#N/A,TRUE,"Y판매";#N/A,#N/A,TRUE,"Y총물량";#N/A,#N/A,TRUE,"Y능력";#N/A,#N/A,TRUE,"YKD"}</definedName>
    <definedName name="지" localSheetId="7" hidden="1">{#N/A,#N/A,TRUE,"Y생산";#N/A,#N/A,TRUE,"Y판매";#N/A,#N/A,TRUE,"Y총물량";#N/A,#N/A,TRUE,"Y능력";#N/A,#N/A,TRUE,"YKD"}</definedName>
    <definedName name="지" localSheetId="4" hidden="1">{#N/A,#N/A,TRUE,"Y생산";#N/A,#N/A,TRUE,"Y판매";#N/A,#N/A,TRUE,"Y총물량";#N/A,#N/A,TRUE,"Y능력";#N/A,#N/A,TRUE,"YKD"}</definedName>
    <definedName name="지" localSheetId="6" hidden="1">{#N/A,#N/A,TRUE,"Y생산";#N/A,#N/A,TRUE,"Y판매";#N/A,#N/A,TRUE,"Y총물량";#N/A,#N/A,TRUE,"Y능력";#N/A,#N/A,TRUE,"YKD"}</definedName>
    <definedName name="지" localSheetId="9" hidden="1">{#N/A,#N/A,TRUE,"Y생산";#N/A,#N/A,TRUE,"Y판매";#N/A,#N/A,TRUE,"Y총물량";#N/A,#N/A,TRUE,"Y능력";#N/A,#N/A,TRUE,"YKD"}</definedName>
    <definedName name="지" localSheetId="5" hidden="1">{#N/A,#N/A,TRUE,"Y생산";#N/A,#N/A,TRUE,"Y판매";#N/A,#N/A,TRUE,"Y총물량";#N/A,#N/A,TRUE,"Y능력";#N/A,#N/A,TRUE,"YKD"}</definedName>
    <definedName name="지" localSheetId="8" hidden="1">{#N/A,#N/A,TRUE,"Y생산";#N/A,#N/A,TRUE,"Y판매";#N/A,#N/A,TRUE,"Y총물량";#N/A,#N/A,TRUE,"Y능력";#N/A,#N/A,TRUE,"YKD"}</definedName>
    <definedName name="지" localSheetId="3" hidden="1">{#N/A,#N/A,TRUE,"Y생산";#N/A,#N/A,TRUE,"Y판매";#N/A,#N/A,TRUE,"Y총물량";#N/A,#N/A,TRUE,"Y능력";#N/A,#N/A,TRUE,"YKD"}</definedName>
    <definedName name="지" localSheetId="2" hidden="1">{#N/A,#N/A,TRUE,"Y생산";#N/A,#N/A,TRUE,"Y판매";#N/A,#N/A,TRUE,"Y총물량";#N/A,#N/A,TRUE,"Y능력";#N/A,#N/A,TRUE,"YKD"}</definedName>
    <definedName name="지" localSheetId="1" hidden="1">{#N/A,#N/A,TRUE,"Y생산";#N/A,#N/A,TRUE,"Y판매";#N/A,#N/A,TRUE,"Y총물량";#N/A,#N/A,TRUE,"Y능력";#N/A,#N/A,TRUE,"YKD"}</definedName>
    <definedName name="지" hidden="1">{#N/A,#N/A,TRUE,"Y생산";#N/A,#N/A,TRUE,"Y판매";#N/A,#N/A,TRUE,"Y총물량";#N/A,#N/A,TRUE,"Y능력";#N/A,#N/A,TRUE,"YKD"}</definedName>
    <definedName name="지경영" localSheetId="13" hidden="1">{#N/A,#N/A,FALSE,"인원";#N/A,#N/A,FALSE,"비용2";#N/A,#N/A,FALSE,"비용1";#N/A,#N/A,FALSE,"비용";#N/A,#N/A,FALSE,"보증2";#N/A,#N/A,FALSE,"보증1";#N/A,#N/A,FALSE,"보증";#N/A,#N/A,FALSE,"손익1";#N/A,#N/A,FALSE,"손익";#N/A,#N/A,FALSE,"부서별매출";#N/A,#N/A,FALSE,"매출"}</definedName>
    <definedName name="지경영" localSheetId="10" hidden="1">{#N/A,#N/A,FALSE,"인원";#N/A,#N/A,FALSE,"비용2";#N/A,#N/A,FALSE,"비용1";#N/A,#N/A,FALSE,"비용";#N/A,#N/A,FALSE,"보증2";#N/A,#N/A,FALSE,"보증1";#N/A,#N/A,FALSE,"보증";#N/A,#N/A,FALSE,"손익1";#N/A,#N/A,FALSE,"손익";#N/A,#N/A,FALSE,"부서별매출";#N/A,#N/A,FALSE,"매출"}</definedName>
    <definedName name="지경영" localSheetId="12" hidden="1">{#N/A,#N/A,FALSE,"인원";#N/A,#N/A,FALSE,"비용2";#N/A,#N/A,FALSE,"비용1";#N/A,#N/A,FALSE,"비용";#N/A,#N/A,FALSE,"보증2";#N/A,#N/A,FALSE,"보증1";#N/A,#N/A,FALSE,"보증";#N/A,#N/A,FALSE,"손익1";#N/A,#N/A,FALSE,"손익";#N/A,#N/A,FALSE,"부서별매출";#N/A,#N/A,FALSE,"매출"}</definedName>
    <definedName name="지경영" localSheetId="15" hidden="1">{#N/A,#N/A,FALSE,"인원";#N/A,#N/A,FALSE,"비용2";#N/A,#N/A,FALSE,"비용1";#N/A,#N/A,FALSE,"비용";#N/A,#N/A,FALSE,"보증2";#N/A,#N/A,FALSE,"보증1";#N/A,#N/A,FALSE,"보증";#N/A,#N/A,FALSE,"손익1";#N/A,#N/A,FALSE,"손익";#N/A,#N/A,FALSE,"부서별매출";#N/A,#N/A,FALSE,"매출"}</definedName>
    <definedName name="지경영" localSheetId="11" hidden="1">{#N/A,#N/A,FALSE,"인원";#N/A,#N/A,FALSE,"비용2";#N/A,#N/A,FALSE,"비용1";#N/A,#N/A,FALSE,"비용";#N/A,#N/A,FALSE,"보증2";#N/A,#N/A,FALSE,"보증1";#N/A,#N/A,FALSE,"보증";#N/A,#N/A,FALSE,"손익1";#N/A,#N/A,FALSE,"손익";#N/A,#N/A,FALSE,"부서별매출";#N/A,#N/A,FALSE,"매출"}</definedName>
    <definedName name="지경영" localSheetId="14" hidden="1">{#N/A,#N/A,FALSE,"인원";#N/A,#N/A,FALSE,"비용2";#N/A,#N/A,FALSE,"비용1";#N/A,#N/A,FALSE,"비용";#N/A,#N/A,FALSE,"보증2";#N/A,#N/A,FALSE,"보증1";#N/A,#N/A,FALSE,"보증";#N/A,#N/A,FALSE,"손익1";#N/A,#N/A,FALSE,"손익";#N/A,#N/A,FALSE,"부서별매출";#N/A,#N/A,FALSE,"매출"}</definedName>
    <definedName name="지경영" localSheetId="7"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localSheetId="6" hidden="1">{#N/A,#N/A,FALSE,"인원";#N/A,#N/A,FALSE,"비용2";#N/A,#N/A,FALSE,"비용1";#N/A,#N/A,FALSE,"비용";#N/A,#N/A,FALSE,"보증2";#N/A,#N/A,FALSE,"보증1";#N/A,#N/A,FALSE,"보증";#N/A,#N/A,FALSE,"손익1";#N/A,#N/A,FALSE,"손익";#N/A,#N/A,FALSE,"부서별매출";#N/A,#N/A,FALSE,"매출"}</definedName>
    <definedName name="지경영" localSheetId="9" hidden="1">{#N/A,#N/A,FALSE,"인원";#N/A,#N/A,FALSE,"비용2";#N/A,#N/A,FALSE,"비용1";#N/A,#N/A,FALSE,"비용";#N/A,#N/A,FALSE,"보증2";#N/A,#N/A,FALSE,"보증1";#N/A,#N/A,FALSE,"보증";#N/A,#N/A,FALSE,"손익1";#N/A,#N/A,FALSE,"손익";#N/A,#N/A,FALSE,"부서별매출";#N/A,#N/A,FALSE,"매출"}</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8"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그">#N/A</definedName>
    <definedName name="지연">#REF!</definedName>
    <definedName name="지침">#N/A</definedName>
    <definedName name="지호" localSheetId="13" hidden="1">{#N/A,#N/A,FALSE,"단축1";#N/A,#N/A,FALSE,"단축2";#N/A,#N/A,FALSE,"단축3";#N/A,#N/A,FALSE,"장축";#N/A,#N/A,FALSE,"4WD"}</definedName>
    <definedName name="지호" localSheetId="10" hidden="1">{#N/A,#N/A,FALSE,"단축1";#N/A,#N/A,FALSE,"단축2";#N/A,#N/A,FALSE,"단축3";#N/A,#N/A,FALSE,"장축";#N/A,#N/A,FALSE,"4WD"}</definedName>
    <definedName name="지호" localSheetId="12" hidden="1">{#N/A,#N/A,FALSE,"단축1";#N/A,#N/A,FALSE,"단축2";#N/A,#N/A,FALSE,"단축3";#N/A,#N/A,FALSE,"장축";#N/A,#N/A,FALSE,"4WD"}</definedName>
    <definedName name="지호" localSheetId="15" hidden="1">{#N/A,#N/A,FALSE,"단축1";#N/A,#N/A,FALSE,"단축2";#N/A,#N/A,FALSE,"단축3";#N/A,#N/A,FALSE,"장축";#N/A,#N/A,FALSE,"4WD"}</definedName>
    <definedName name="지호" localSheetId="11" hidden="1">{#N/A,#N/A,FALSE,"단축1";#N/A,#N/A,FALSE,"단축2";#N/A,#N/A,FALSE,"단축3";#N/A,#N/A,FALSE,"장축";#N/A,#N/A,FALSE,"4WD"}</definedName>
    <definedName name="지호" localSheetId="14" hidden="1">{#N/A,#N/A,FALSE,"단축1";#N/A,#N/A,FALSE,"단축2";#N/A,#N/A,FALSE,"단축3";#N/A,#N/A,FALSE,"장축";#N/A,#N/A,FALSE,"4WD"}</definedName>
    <definedName name="지호" localSheetId="7" hidden="1">{#N/A,#N/A,FALSE,"단축1";#N/A,#N/A,FALSE,"단축2";#N/A,#N/A,FALSE,"단축3";#N/A,#N/A,FALSE,"장축";#N/A,#N/A,FALSE,"4WD"}</definedName>
    <definedName name="지호" localSheetId="4" hidden="1">{#N/A,#N/A,FALSE,"단축1";#N/A,#N/A,FALSE,"단축2";#N/A,#N/A,FALSE,"단축3";#N/A,#N/A,FALSE,"장축";#N/A,#N/A,FALSE,"4WD"}</definedName>
    <definedName name="지호" localSheetId="6" hidden="1">{#N/A,#N/A,FALSE,"단축1";#N/A,#N/A,FALSE,"단축2";#N/A,#N/A,FALSE,"단축3";#N/A,#N/A,FALSE,"장축";#N/A,#N/A,FALSE,"4WD"}</definedName>
    <definedName name="지호" localSheetId="9" hidden="1">{#N/A,#N/A,FALSE,"단축1";#N/A,#N/A,FALSE,"단축2";#N/A,#N/A,FALSE,"단축3";#N/A,#N/A,FALSE,"장축";#N/A,#N/A,FALSE,"4WD"}</definedName>
    <definedName name="지호" localSheetId="5" hidden="1">{#N/A,#N/A,FALSE,"단축1";#N/A,#N/A,FALSE,"단축2";#N/A,#N/A,FALSE,"단축3";#N/A,#N/A,FALSE,"장축";#N/A,#N/A,FALSE,"4WD"}</definedName>
    <definedName name="지호" localSheetId="8" hidden="1">{#N/A,#N/A,FALSE,"단축1";#N/A,#N/A,FALSE,"단축2";#N/A,#N/A,FALSE,"단축3";#N/A,#N/A,FALSE,"장축";#N/A,#N/A,FALSE,"4WD"}</definedName>
    <definedName name="지호" localSheetId="3" hidden="1">{#N/A,#N/A,FALSE,"단축1";#N/A,#N/A,FALSE,"단축2";#N/A,#N/A,FALSE,"단축3";#N/A,#N/A,FALSE,"장축";#N/A,#N/A,FALSE,"4WD"}</definedName>
    <definedName name="지호" localSheetId="2" hidden="1">{#N/A,#N/A,FALSE,"단축1";#N/A,#N/A,FALSE,"단축2";#N/A,#N/A,FALSE,"단축3";#N/A,#N/A,FALSE,"장축";#N/A,#N/A,FALSE,"4WD"}</definedName>
    <definedName name="지호" localSheetId="1" hidden="1">{#N/A,#N/A,FALSE,"단축1";#N/A,#N/A,FALSE,"단축2";#N/A,#N/A,FALSE,"단축3";#N/A,#N/A,FALSE,"장축";#N/A,#N/A,FALSE,"4WD"}</definedName>
    <definedName name="지호" hidden="1">{#N/A,#N/A,FALSE,"단축1";#N/A,#N/A,FALSE,"단축2";#N/A,#N/A,FALSE,"단축3";#N/A,#N/A,FALSE,"장축";#N/A,#N/A,FALSE,"4WD"}</definedName>
    <definedName name="진소1">#N/A</definedName>
    <definedName name="진재" localSheetId="13" hidden="1">{#N/A,#N/A,FALSE,"ROW DATA"}</definedName>
    <definedName name="진재" localSheetId="10" hidden="1">{#N/A,#N/A,FALSE,"ROW DATA"}</definedName>
    <definedName name="진재" localSheetId="12" hidden="1">{#N/A,#N/A,FALSE,"ROW DATA"}</definedName>
    <definedName name="진재" localSheetId="15" hidden="1">{#N/A,#N/A,FALSE,"ROW DATA"}</definedName>
    <definedName name="진재" localSheetId="11" hidden="1">{#N/A,#N/A,FALSE,"ROW DATA"}</definedName>
    <definedName name="진재" localSheetId="14" hidden="1">{#N/A,#N/A,FALSE,"ROW DATA"}</definedName>
    <definedName name="진재" localSheetId="7" hidden="1">{#N/A,#N/A,FALSE,"ROW DATA"}</definedName>
    <definedName name="진재" localSheetId="4" hidden="1">{#N/A,#N/A,FALSE,"ROW DATA"}</definedName>
    <definedName name="진재" localSheetId="6" hidden="1">{#N/A,#N/A,FALSE,"ROW DATA"}</definedName>
    <definedName name="진재" localSheetId="9" hidden="1">{#N/A,#N/A,FALSE,"ROW DATA"}</definedName>
    <definedName name="진재" localSheetId="5" hidden="1">{#N/A,#N/A,FALSE,"ROW DATA"}</definedName>
    <definedName name="진재" localSheetId="8" hidden="1">{#N/A,#N/A,FALSE,"ROW DATA"}</definedName>
    <definedName name="진재" localSheetId="0" hidden="1">{#N/A,#N/A,FALSE,"ROW DATA"}</definedName>
    <definedName name="진재" localSheetId="3" hidden="1">{#N/A,#N/A,FALSE,"ROW DATA"}</definedName>
    <definedName name="진재" localSheetId="2" hidden="1">{#N/A,#N/A,FALSE,"ROW DATA"}</definedName>
    <definedName name="진재" localSheetId="1" hidden="1">{#N/A,#N/A,FALSE,"ROW DATA"}</definedName>
    <definedName name="진재" hidden="1">{#N/A,#N/A,FALSE,"ROW DATA"}</definedName>
    <definedName name="진행">#N/A</definedName>
    <definedName name="진행순서5차">#N/A</definedName>
    <definedName name="집행">#N/A</definedName>
    <definedName name="ㅊ" localSheetId="13" hidden="1">{#N/A,#N/A,FALSE,"품의서";#N/A,#N/A,FALSE,"전제";#N/A,#N/A,FALSE,"총손";#N/A,#N/A,FALSE,"손익";#N/A,#N/A,FALSE,"대당";#N/A,#N/A,FALSE,"가공비";#N/A,#N/A,FALSE,"재료비";#N/A,#N/A,FALSE,"판비";#N/A,#N/A,FALSE,"가격"}</definedName>
    <definedName name="ㅊ" localSheetId="10" hidden="1">{#N/A,#N/A,FALSE,"품의서";#N/A,#N/A,FALSE,"전제";#N/A,#N/A,FALSE,"총손";#N/A,#N/A,FALSE,"손익";#N/A,#N/A,FALSE,"대당";#N/A,#N/A,FALSE,"가공비";#N/A,#N/A,FALSE,"재료비";#N/A,#N/A,FALSE,"판비";#N/A,#N/A,FALSE,"가격"}</definedName>
    <definedName name="ㅊ" localSheetId="12" hidden="1">{#N/A,#N/A,FALSE,"품의서";#N/A,#N/A,FALSE,"전제";#N/A,#N/A,FALSE,"총손";#N/A,#N/A,FALSE,"손익";#N/A,#N/A,FALSE,"대당";#N/A,#N/A,FALSE,"가공비";#N/A,#N/A,FALSE,"재료비";#N/A,#N/A,FALSE,"판비";#N/A,#N/A,FALSE,"가격"}</definedName>
    <definedName name="ㅊ" localSheetId="15" hidden="1">{#N/A,#N/A,FALSE,"품의서";#N/A,#N/A,FALSE,"전제";#N/A,#N/A,FALSE,"총손";#N/A,#N/A,FALSE,"손익";#N/A,#N/A,FALSE,"대당";#N/A,#N/A,FALSE,"가공비";#N/A,#N/A,FALSE,"재료비";#N/A,#N/A,FALSE,"판비";#N/A,#N/A,FALSE,"가격"}</definedName>
    <definedName name="ㅊ" localSheetId="11" hidden="1">{#N/A,#N/A,FALSE,"품의서";#N/A,#N/A,FALSE,"전제";#N/A,#N/A,FALSE,"총손";#N/A,#N/A,FALSE,"손익";#N/A,#N/A,FALSE,"대당";#N/A,#N/A,FALSE,"가공비";#N/A,#N/A,FALSE,"재료비";#N/A,#N/A,FALSE,"판비";#N/A,#N/A,FALSE,"가격"}</definedName>
    <definedName name="ㅊ" localSheetId="14" hidden="1">{#N/A,#N/A,FALSE,"품의서";#N/A,#N/A,FALSE,"전제";#N/A,#N/A,FALSE,"총손";#N/A,#N/A,FALSE,"손익";#N/A,#N/A,FALSE,"대당";#N/A,#N/A,FALSE,"가공비";#N/A,#N/A,FALSE,"재료비";#N/A,#N/A,FALSE,"판비";#N/A,#N/A,FALSE,"가격"}</definedName>
    <definedName name="ㅊ" localSheetId="7" hidden="1">{#N/A,#N/A,FALSE,"품의서";#N/A,#N/A,FALSE,"전제";#N/A,#N/A,FALSE,"총손";#N/A,#N/A,FALSE,"손익";#N/A,#N/A,FALSE,"대당";#N/A,#N/A,FALSE,"가공비";#N/A,#N/A,FALSE,"재료비";#N/A,#N/A,FALSE,"판비";#N/A,#N/A,FALSE,"가격"}</definedName>
    <definedName name="ㅊ" localSheetId="4" hidden="1">{#N/A,#N/A,FALSE,"품의서";#N/A,#N/A,FALSE,"전제";#N/A,#N/A,FALSE,"총손";#N/A,#N/A,FALSE,"손익";#N/A,#N/A,FALSE,"대당";#N/A,#N/A,FALSE,"가공비";#N/A,#N/A,FALSE,"재료비";#N/A,#N/A,FALSE,"판비";#N/A,#N/A,FALSE,"가격"}</definedName>
    <definedName name="ㅊ" localSheetId="6" hidden="1">{#N/A,#N/A,FALSE,"품의서";#N/A,#N/A,FALSE,"전제";#N/A,#N/A,FALSE,"총손";#N/A,#N/A,FALSE,"손익";#N/A,#N/A,FALSE,"대당";#N/A,#N/A,FALSE,"가공비";#N/A,#N/A,FALSE,"재료비";#N/A,#N/A,FALSE,"판비";#N/A,#N/A,FALSE,"가격"}</definedName>
    <definedName name="ㅊ" localSheetId="9" hidden="1">{#N/A,#N/A,FALSE,"품의서";#N/A,#N/A,FALSE,"전제";#N/A,#N/A,FALSE,"총손";#N/A,#N/A,FALSE,"손익";#N/A,#N/A,FALSE,"대당";#N/A,#N/A,FALSE,"가공비";#N/A,#N/A,FALSE,"재료비";#N/A,#N/A,FALSE,"판비";#N/A,#N/A,FALSE,"가격"}</definedName>
    <definedName name="ㅊ" localSheetId="5" hidden="1">{#N/A,#N/A,FALSE,"품의서";#N/A,#N/A,FALSE,"전제";#N/A,#N/A,FALSE,"총손";#N/A,#N/A,FALSE,"손익";#N/A,#N/A,FALSE,"대당";#N/A,#N/A,FALSE,"가공비";#N/A,#N/A,FALSE,"재료비";#N/A,#N/A,FALSE,"판비";#N/A,#N/A,FALSE,"가격"}</definedName>
    <definedName name="ㅊ" localSheetId="8" hidden="1">{#N/A,#N/A,FALSE,"품의서";#N/A,#N/A,FALSE,"전제";#N/A,#N/A,FALSE,"총손";#N/A,#N/A,FALSE,"손익";#N/A,#N/A,FALSE,"대당";#N/A,#N/A,FALSE,"가공비";#N/A,#N/A,FALSE,"재료비";#N/A,#N/A,FALSE,"판비";#N/A,#N/A,FALSE,"가격"}</definedName>
    <definedName name="ㅊ" localSheetId="3" hidden="1">{#N/A,#N/A,FALSE,"품의서";#N/A,#N/A,FALSE,"전제";#N/A,#N/A,FALSE,"총손";#N/A,#N/A,FALSE,"손익";#N/A,#N/A,FALSE,"대당";#N/A,#N/A,FALSE,"가공비";#N/A,#N/A,FALSE,"재료비";#N/A,#N/A,FALSE,"판비";#N/A,#N/A,FALSE,"가격"}</definedName>
    <definedName name="ㅊ" localSheetId="2" hidden="1">{#N/A,#N/A,FALSE,"품의서";#N/A,#N/A,FALSE,"전제";#N/A,#N/A,FALSE,"총손";#N/A,#N/A,FALSE,"손익";#N/A,#N/A,FALSE,"대당";#N/A,#N/A,FALSE,"가공비";#N/A,#N/A,FALSE,"재료비";#N/A,#N/A,FALSE,"판비";#N/A,#N/A,FALSE,"가격"}</definedName>
    <definedName name="ㅊ" localSheetId="1"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ㄹㄷㄱ">#N/A</definedName>
    <definedName name="ㅊㅊ"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 localSheetId="13" hidden="1">{#N/A,#N/A,FALSE,"단축1";#N/A,#N/A,FALSE,"단축2";#N/A,#N/A,FALSE,"단축3";#N/A,#N/A,FALSE,"장축";#N/A,#N/A,FALSE,"4WD"}</definedName>
    <definedName name="ㅊㅊㅊ" localSheetId="10" hidden="1">{#N/A,#N/A,FALSE,"단축1";#N/A,#N/A,FALSE,"단축2";#N/A,#N/A,FALSE,"단축3";#N/A,#N/A,FALSE,"장축";#N/A,#N/A,FALSE,"4WD"}</definedName>
    <definedName name="ㅊㅊㅊ" localSheetId="12" hidden="1">{#N/A,#N/A,FALSE,"단축1";#N/A,#N/A,FALSE,"단축2";#N/A,#N/A,FALSE,"단축3";#N/A,#N/A,FALSE,"장축";#N/A,#N/A,FALSE,"4WD"}</definedName>
    <definedName name="ㅊㅊㅊ" localSheetId="15" hidden="1">{#N/A,#N/A,FALSE,"단축1";#N/A,#N/A,FALSE,"단축2";#N/A,#N/A,FALSE,"단축3";#N/A,#N/A,FALSE,"장축";#N/A,#N/A,FALSE,"4WD"}</definedName>
    <definedName name="ㅊㅊㅊ" localSheetId="11" hidden="1">{#N/A,#N/A,FALSE,"단축1";#N/A,#N/A,FALSE,"단축2";#N/A,#N/A,FALSE,"단축3";#N/A,#N/A,FALSE,"장축";#N/A,#N/A,FALSE,"4WD"}</definedName>
    <definedName name="ㅊㅊㅊ" localSheetId="14" hidden="1">{#N/A,#N/A,FALSE,"단축1";#N/A,#N/A,FALSE,"단축2";#N/A,#N/A,FALSE,"단축3";#N/A,#N/A,FALSE,"장축";#N/A,#N/A,FALSE,"4WD"}</definedName>
    <definedName name="ㅊㅊㅊ" localSheetId="7" hidden="1">{#N/A,#N/A,FALSE,"단축1";#N/A,#N/A,FALSE,"단축2";#N/A,#N/A,FALSE,"단축3";#N/A,#N/A,FALSE,"장축";#N/A,#N/A,FALSE,"4WD"}</definedName>
    <definedName name="ㅊㅊㅊ" localSheetId="4" hidden="1">{#N/A,#N/A,FALSE,"단축1";#N/A,#N/A,FALSE,"단축2";#N/A,#N/A,FALSE,"단축3";#N/A,#N/A,FALSE,"장축";#N/A,#N/A,FALSE,"4WD"}</definedName>
    <definedName name="ㅊㅊㅊ" localSheetId="6" hidden="1">{#N/A,#N/A,FALSE,"단축1";#N/A,#N/A,FALSE,"단축2";#N/A,#N/A,FALSE,"단축3";#N/A,#N/A,FALSE,"장축";#N/A,#N/A,FALSE,"4WD"}</definedName>
    <definedName name="ㅊㅊㅊ" localSheetId="9" hidden="1">{#N/A,#N/A,FALSE,"단축1";#N/A,#N/A,FALSE,"단축2";#N/A,#N/A,FALSE,"단축3";#N/A,#N/A,FALSE,"장축";#N/A,#N/A,FALSE,"4WD"}</definedName>
    <definedName name="ㅊㅊㅊ" localSheetId="5" hidden="1">{#N/A,#N/A,FALSE,"단축1";#N/A,#N/A,FALSE,"단축2";#N/A,#N/A,FALSE,"단축3";#N/A,#N/A,FALSE,"장축";#N/A,#N/A,FALSE,"4WD"}</definedName>
    <definedName name="ㅊㅊㅊ" localSheetId="8" hidden="1">{#N/A,#N/A,FALSE,"단축1";#N/A,#N/A,FALSE,"단축2";#N/A,#N/A,FALSE,"단축3";#N/A,#N/A,FALSE,"장축";#N/A,#N/A,FALSE,"4WD"}</definedName>
    <definedName name="ㅊㅊㅊ" localSheetId="3" hidden="1">{#N/A,#N/A,FALSE,"단축1";#N/A,#N/A,FALSE,"단축2";#N/A,#N/A,FALSE,"단축3";#N/A,#N/A,FALSE,"장축";#N/A,#N/A,FALSE,"4WD"}</definedName>
    <definedName name="ㅊㅊㅊ" localSheetId="2" hidden="1">{#N/A,#N/A,FALSE,"단축1";#N/A,#N/A,FALSE,"단축2";#N/A,#N/A,FALSE,"단축3";#N/A,#N/A,FALSE,"장축";#N/A,#N/A,FALSE,"4WD"}</definedName>
    <definedName name="ㅊㅊㅊ" localSheetId="1" hidden="1">{#N/A,#N/A,FALSE,"단축1";#N/A,#N/A,FALSE,"단축2";#N/A,#N/A,FALSE,"단축3";#N/A,#N/A,FALSE,"장축";#N/A,#N/A,FALSE,"4WD"}</definedName>
    <definedName name="ㅊㅊㅊ" hidden="1">{#N/A,#N/A,FALSE,"단축1";#N/A,#N/A,FALSE,"단축2";#N/A,#N/A,FALSE,"단축3";#N/A,#N/A,FALSE,"장축";#N/A,#N/A,FALSE,"4WD"}</definedName>
    <definedName name="ㅊㅊㅊㅊㅊ" localSheetId="13" hidden="1">{#N/A,#N/A,FALSE,"인원";#N/A,#N/A,FALSE,"비용2";#N/A,#N/A,FALSE,"비용1";#N/A,#N/A,FALSE,"비용";#N/A,#N/A,FALSE,"보증2";#N/A,#N/A,FALSE,"보증1";#N/A,#N/A,FALSE,"보증";#N/A,#N/A,FALSE,"손익1";#N/A,#N/A,FALSE,"손익";#N/A,#N/A,FALSE,"부서별매출";#N/A,#N/A,FALSE,"매출"}</definedName>
    <definedName name="ㅊㅊㅊㅊㅊ" localSheetId="10" hidden="1">{#N/A,#N/A,FALSE,"인원";#N/A,#N/A,FALSE,"비용2";#N/A,#N/A,FALSE,"비용1";#N/A,#N/A,FALSE,"비용";#N/A,#N/A,FALSE,"보증2";#N/A,#N/A,FALSE,"보증1";#N/A,#N/A,FALSE,"보증";#N/A,#N/A,FALSE,"손익1";#N/A,#N/A,FALSE,"손익";#N/A,#N/A,FALSE,"부서별매출";#N/A,#N/A,FALSE,"매출"}</definedName>
    <definedName name="ㅊㅊㅊㅊㅊ" localSheetId="12" hidden="1">{#N/A,#N/A,FALSE,"인원";#N/A,#N/A,FALSE,"비용2";#N/A,#N/A,FALSE,"비용1";#N/A,#N/A,FALSE,"비용";#N/A,#N/A,FALSE,"보증2";#N/A,#N/A,FALSE,"보증1";#N/A,#N/A,FALSE,"보증";#N/A,#N/A,FALSE,"손익1";#N/A,#N/A,FALSE,"손익";#N/A,#N/A,FALSE,"부서별매출";#N/A,#N/A,FALSE,"매출"}</definedName>
    <definedName name="ㅊㅊㅊㅊㅊ" localSheetId="15" hidden="1">{#N/A,#N/A,FALSE,"인원";#N/A,#N/A,FALSE,"비용2";#N/A,#N/A,FALSE,"비용1";#N/A,#N/A,FALSE,"비용";#N/A,#N/A,FALSE,"보증2";#N/A,#N/A,FALSE,"보증1";#N/A,#N/A,FALSE,"보증";#N/A,#N/A,FALSE,"손익1";#N/A,#N/A,FALSE,"손익";#N/A,#N/A,FALSE,"부서별매출";#N/A,#N/A,FALSE,"매출"}</definedName>
    <definedName name="ㅊㅊㅊㅊㅊ" localSheetId="11" hidden="1">{#N/A,#N/A,FALSE,"인원";#N/A,#N/A,FALSE,"비용2";#N/A,#N/A,FALSE,"비용1";#N/A,#N/A,FALSE,"비용";#N/A,#N/A,FALSE,"보증2";#N/A,#N/A,FALSE,"보증1";#N/A,#N/A,FALSE,"보증";#N/A,#N/A,FALSE,"손익1";#N/A,#N/A,FALSE,"손익";#N/A,#N/A,FALSE,"부서별매출";#N/A,#N/A,FALSE,"매출"}</definedName>
    <definedName name="ㅊㅊㅊㅊㅊ" localSheetId="14" hidden="1">{#N/A,#N/A,FALSE,"인원";#N/A,#N/A,FALSE,"비용2";#N/A,#N/A,FALSE,"비용1";#N/A,#N/A,FALSE,"비용";#N/A,#N/A,FALSE,"보증2";#N/A,#N/A,FALSE,"보증1";#N/A,#N/A,FALSE,"보증";#N/A,#N/A,FALSE,"손익1";#N/A,#N/A,FALSE,"손익";#N/A,#N/A,FALSE,"부서별매출";#N/A,#N/A,FALSE,"매출"}</definedName>
    <definedName name="ㅊㅊㅊㅊㅊ" localSheetId="7" hidden="1">{#N/A,#N/A,FALSE,"인원";#N/A,#N/A,FALSE,"비용2";#N/A,#N/A,FALSE,"비용1";#N/A,#N/A,FALSE,"비용";#N/A,#N/A,FALSE,"보증2";#N/A,#N/A,FALSE,"보증1";#N/A,#N/A,FALSE,"보증";#N/A,#N/A,FALSE,"손익1";#N/A,#N/A,FALSE,"손익";#N/A,#N/A,FALSE,"부서별매출";#N/A,#N/A,FALSE,"매출"}</definedName>
    <definedName name="ㅊㅊㅊㅊㅊ" localSheetId="4" hidden="1">{#N/A,#N/A,FALSE,"인원";#N/A,#N/A,FALSE,"비용2";#N/A,#N/A,FALSE,"비용1";#N/A,#N/A,FALSE,"비용";#N/A,#N/A,FALSE,"보증2";#N/A,#N/A,FALSE,"보증1";#N/A,#N/A,FALSE,"보증";#N/A,#N/A,FALSE,"손익1";#N/A,#N/A,FALSE,"손익";#N/A,#N/A,FALSE,"부서별매출";#N/A,#N/A,FALSE,"매출"}</definedName>
    <definedName name="ㅊㅊㅊㅊㅊ" localSheetId="6" hidden="1">{#N/A,#N/A,FALSE,"인원";#N/A,#N/A,FALSE,"비용2";#N/A,#N/A,FALSE,"비용1";#N/A,#N/A,FALSE,"비용";#N/A,#N/A,FALSE,"보증2";#N/A,#N/A,FALSE,"보증1";#N/A,#N/A,FALSE,"보증";#N/A,#N/A,FALSE,"손익1";#N/A,#N/A,FALSE,"손익";#N/A,#N/A,FALSE,"부서별매출";#N/A,#N/A,FALSE,"매출"}</definedName>
    <definedName name="ㅊㅊㅊㅊㅊ" localSheetId="9" hidden="1">{#N/A,#N/A,FALSE,"인원";#N/A,#N/A,FALSE,"비용2";#N/A,#N/A,FALSE,"비용1";#N/A,#N/A,FALSE,"비용";#N/A,#N/A,FALSE,"보증2";#N/A,#N/A,FALSE,"보증1";#N/A,#N/A,FALSE,"보증";#N/A,#N/A,FALSE,"손익1";#N/A,#N/A,FALSE,"손익";#N/A,#N/A,FALSE,"부서별매출";#N/A,#N/A,FALSE,"매출"}</definedName>
    <definedName name="ㅊㅊㅊㅊㅊ" localSheetId="5" hidden="1">{#N/A,#N/A,FALSE,"인원";#N/A,#N/A,FALSE,"비용2";#N/A,#N/A,FALSE,"비용1";#N/A,#N/A,FALSE,"비용";#N/A,#N/A,FALSE,"보증2";#N/A,#N/A,FALSE,"보증1";#N/A,#N/A,FALSE,"보증";#N/A,#N/A,FALSE,"손익1";#N/A,#N/A,FALSE,"손익";#N/A,#N/A,FALSE,"부서별매출";#N/A,#N/A,FALSE,"매출"}</definedName>
    <definedName name="ㅊㅊㅊㅊㅊ" localSheetId="8" hidden="1">{#N/A,#N/A,FALSE,"인원";#N/A,#N/A,FALSE,"비용2";#N/A,#N/A,FALSE,"비용1";#N/A,#N/A,FALSE,"비용";#N/A,#N/A,FALSE,"보증2";#N/A,#N/A,FALSE,"보증1";#N/A,#N/A,FALSE,"보증";#N/A,#N/A,FALSE,"손익1";#N/A,#N/A,FALSE,"손익";#N/A,#N/A,FALSE,"부서별매출";#N/A,#N/A,FALSE,"매출"}</definedName>
    <definedName name="ㅊㅊㅊㅊㅊ" localSheetId="3" hidden="1">{#N/A,#N/A,FALSE,"인원";#N/A,#N/A,FALSE,"비용2";#N/A,#N/A,FALSE,"비용1";#N/A,#N/A,FALSE,"비용";#N/A,#N/A,FALSE,"보증2";#N/A,#N/A,FALSE,"보증1";#N/A,#N/A,FALSE,"보증";#N/A,#N/A,FALSE,"손익1";#N/A,#N/A,FALSE,"손익";#N/A,#N/A,FALSE,"부서별매출";#N/A,#N/A,FALSE,"매출"}</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localSheetId="1"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차">#REF!</definedName>
    <definedName name="차량">#N/A</definedName>
    <definedName name="차종">#REF!</definedName>
    <definedName name="차종선택">#REF!</definedName>
    <definedName name="차종업체">#N/A</definedName>
    <definedName name="차종표">#N/A</definedName>
    <definedName name="차주">#N/A</definedName>
    <definedName name="차진주">#N/A</definedName>
    <definedName name="차차">#N/A</definedName>
    <definedName name="차체" localSheetId="13">{"구분",0,"Auto","Auto","";"발의부서",0,"Auto","Auto",""}</definedName>
    <definedName name="차체" localSheetId="10">{"구분",0,"Auto","Auto","";"발의부서",0,"Auto","Auto",""}</definedName>
    <definedName name="차체" localSheetId="12">{"구분",0,"Auto","Auto","";"발의부서",0,"Auto","Auto",""}</definedName>
    <definedName name="차체" localSheetId="15">{"구분",0,"Auto","Auto","";"발의부서",0,"Auto","Auto",""}</definedName>
    <definedName name="차체" localSheetId="11">{"구분",0,"Auto","Auto","";"발의부서",0,"Auto","Auto",""}</definedName>
    <definedName name="차체" localSheetId="14">{"구분",0,"Auto","Auto","";"발의부서",0,"Auto","Auto",""}</definedName>
    <definedName name="차체" localSheetId="7">{"구분",0,"Auto","Auto","";"발의부서",0,"Auto","Auto",""}</definedName>
    <definedName name="차체" localSheetId="4">{"구분",0,"Auto","Auto","";"발의부서",0,"Auto","Auto",""}</definedName>
    <definedName name="차체" localSheetId="6">{"구분",0,"Auto","Auto","";"발의부서",0,"Auto","Auto",""}</definedName>
    <definedName name="차체" localSheetId="9">{"구분",0,"Auto","Auto","";"발의부서",0,"Auto","Auto",""}</definedName>
    <definedName name="차체" localSheetId="5">{"구분",0,"Auto","Auto","";"발의부서",0,"Auto","Auto",""}</definedName>
    <definedName name="차체" localSheetId="8">{"구분",0,"Auto","Auto","";"발의부서",0,"Auto","Auto",""}</definedName>
    <definedName name="차체" localSheetId="3">{"구분",0,"Auto","Auto","";"발의부서",0,"Auto","Auto",""}</definedName>
    <definedName name="차체" localSheetId="2">{"구분",0,"Auto","Auto","";"발의부서",0,"Auto","Auto",""}</definedName>
    <definedName name="차체" localSheetId="1">{"구분",0,"Auto","Auto","";"발의부서",0,"Auto","Auto",""}</definedName>
    <definedName name="차체">{"구분",0,"Auto","Auto","";"발의부서",0,"Auto","Auto",""}</definedName>
    <definedName name="차체2">#N/A</definedName>
    <definedName name="차체BODY" localSheetId="13">#REF!</definedName>
    <definedName name="차체BODY" localSheetId="10">#REF!</definedName>
    <definedName name="차체BODY" localSheetId="12">#REF!</definedName>
    <definedName name="차체BODY" localSheetId="15">#REF!</definedName>
    <definedName name="차체BODY" localSheetId="11">#REF!</definedName>
    <definedName name="차체BODY" localSheetId="14">#REF!</definedName>
    <definedName name="차체BODY" localSheetId="7">#REF!</definedName>
    <definedName name="차체BODY" localSheetId="4">#REF!</definedName>
    <definedName name="차체BODY" localSheetId="6">#REF!</definedName>
    <definedName name="차체BODY" localSheetId="9">#REF!</definedName>
    <definedName name="차체BODY" localSheetId="5">#REF!</definedName>
    <definedName name="차체BODY" localSheetId="8">#REF!</definedName>
    <definedName name="차체BODY">#REF!</definedName>
    <definedName name="차체MOV" localSheetId="3">#REF!</definedName>
    <definedName name="차체MOV" localSheetId="2">#REF!</definedName>
    <definedName name="차체MOV">#REF!</definedName>
    <definedName name="차체기술4">#N/A</definedName>
    <definedName name="차체기술부">#N/A</definedName>
    <definedName name="참고사항" localSheetId="13" hidden="1">{#N/A,#N/A,FALSE,"단축1";#N/A,#N/A,FALSE,"단축2";#N/A,#N/A,FALSE,"단축3";#N/A,#N/A,FALSE,"장축";#N/A,#N/A,FALSE,"4WD"}</definedName>
    <definedName name="참고사항" localSheetId="10" hidden="1">{#N/A,#N/A,FALSE,"단축1";#N/A,#N/A,FALSE,"단축2";#N/A,#N/A,FALSE,"단축3";#N/A,#N/A,FALSE,"장축";#N/A,#N/A,FALSE,"4WD"}</definedName>
    <definedName name="참고사항" localSheetId="12" hidden="1">{#N/A,#N/A,FALSE,"단축1";#N/A,#N/A,FALSE,"단축2";#N/A,#N/A,FALSE,"단축3";#N/A,#N/A,FALSE,"장축";#N/A,#N/A,FALSE,"4WD"}</definedName>
    <definedName name="참고사항" localSheetId="15" hidden="1">{#N/A,#N/A,FALSE,"단축1";#N/A,#N/A,FALSE,"단축2";#N/A,#N/A,FALSE,"단축3";#N/A,#N/A,FALSE,"장축";#N/A,#N/A,FALSE,"4WD"}</definedName>
    <definedName name="참고사항" localSheetId="11" hidden="1">{#N/A,#N/A,FALSE,"단축1";#N/A,#N/A,FALSE,"단축2";#N/A,#N/A,FALSE,"단축3";#N/A,#N/A,FALSE,"장축";#N/A,#N/A,FALSE,"4WD"}</definedName>
    <definedName name="참고사항" localSheetId="14" hidden="1">{#N/A,#N/A,FALSE,"단축1";#N/A,#N/A,FALSE,"단축2";#N/A,#N/A,FALSE,"단축3";#N/A,#N/A,FALSE,"장축";#N/A,#N/A,FALSE,"4WD"}</definedName>
    <definedName name="참고사항" localSheetId="7" hidden="1">{#N/A,#N/A,FALSE,"단축1";#N/A,#N/A,FALSE,"단축2";#N/A,#N/A,FALSE,"단축3";#N/A,#N/A,FALSE,"장축";#N/A,#N/A,FALSE,"4WD"}</definedName>
    <definedName name="참고사항" localSheetId="4" hidden="1">{#N/A,#N/A,FALSE,"단축1";#N/A,#N/A,FALSE,"단축2";#N/A,#N/A,FALSE,"단축3";#N/A,#N/A,FALSE,"장축";#N/A,#N/A,FALSE,"4WD"}</definedName>
    <definedName name="참고사항" localSheetId="6" hidden="1">{#N/A,#N/A,FALSE,"단축1";#N/A,#N/A,FALSE,"단축2";#N/A,#N/A,FALSE,"단축3";#N/A,#N/A,FALSE,"장축";#N/A,#N/A,FALSE,"4WD"}</definedName>
    <definedName name="참고사항" localSheetId="9" hidden="1">{#N/A,#N/A,FALSE,"단축1";#N/A,#N/A,FALSE,"단축2";#N/A,#N/A,FALSE,"단축3";#N/A,#N/A,FALSE,"장축";#N/A,#N/A,FALSE,"4WD"}</definedName>
    <definedName name="참고사항" localSheetId="5" hidden="1">{#N/A,#N/A,FALSE,"단축1";#N/A,#N/A,FALSE,"단축2";#N/A,#N/A,FALSE,"단축3";#N/A,#N/A,FALSE,"장축";#N/A,#N/A,FALSE,"4WD"}</definedName>
    <definedName name="참고사항" localSheetId="8" hidden="1">{#N/A,#N/A,FALSE,"단축1";#N/A,#N/A,FALSE,"단축2";#N/A,#N/A,FALSE,"단축3";#N/A,#N/A,FALSE,"장축";#N/A,#N/A,FALSE,"4WD"}</definedName>
    <definedName name="참고사항" localSheetId="3" hidden="1">{#N/A,#N/A,FALSE,"단축1";#N/A,#N/A,FALSE,"단축2";#N/A,#N/A,FALSE,"단축3";#N/A,#N/A,FALSE,"장축";#N/A,#N/A,FALSE,"4WD"}</definedName>
    <definedName name="참고사항" localSheetId="2" hidden="1">{#N/A,#N/A,FALSE,"단축1";#N/A,#N/A,FALSE,"단축2";#N/A,#N/A,FALSE,"단축3";#N/A,#N/A,FALSE,"장축";#N/A,#N/A,FALSE,"4WD"}</definedName>
    <definedName name="참고사항" localSheetId="1" hidden="1">{#N/A,#N/A,FALSE,"단축1";#N/A,#N/A,FALSE,"단축2";#N/A,#N/A,FALSE,"단축3";#N/A,#N/A,FALSE,"장축";#N/A,#N/A,FALSE,"4WD"}</definedName>
    <definedName name="참고사항" hidden="1">{#N/A,#N/A,FALSE,"단축1";#N/A,#N/A,FALSE,"단축2";#N/A,#N/A,FALSE,"단축3";#N/A,#N/A,FALSE,"장축";#N/A,#N/A,FALSE,"4WD"}</definedName>
    <definedName name="창동목표누계">#N/A</definedName>
    <definedName name="창동실적누계">#N/A</definedName>
    <definedName name="첨부0">#REF!</definedName>
    <definedName name="첨부1">#REF!</definedName>
    <definedName name="첨부1.공급방안">#N/A</definedName>
    <definedName name="첨부2" localSheetId="13">#REF!</definedName>
    <definedName name="첨부2" localSheetId="10">#REF!</definedName>
    <definedName name="첨부2" localSheetId="12">#REF!</definedName>
    <definedName name="첨부2" localSheetId="15">#REF!</definedName>
    <definedName name="첨부2" localSheetId="11">#REF!</definedName>
    <definedName name="첨부2" localSheetId="14">#REF!</definedName>
    <definedName name="첨부2" localSheetId="7">#REF!</definedName>
    <definedName name="첨부2" localSheetId="4">#REF!</definedName>
    <definedName name="첨부2" localSheetId="6">#REF!</definedName>
    <definedName name="첨부2" localSheetId="9">#REF!</definedName>
    <definedName name="첨부2" localSheetId="5">#REF!</definedName>
    <definedName name="첨부2" localSheetId="8">#REF!</definedName>
    <definedName name="첨부2" localSheetId="3">#REF!</definedName>
    <definedName name="첨부2" localSheetId="2">#REF!</definedName>
    <definedName name="첨부2">#REF!</definedName>
    <definedName name="첨첨11" localSheetId="13">#REF!</definedName>
    <definedName name="첨첨11" localSheetId="10">#REF!</definedName>
    <definedName name="첨첨11" localSheetId="12">#REF!</definedName>
    <definedName name="첨첨11" localSheetId="15">#REF!</definedName>
    <definedName name="첨첨11" localSheetId="11">#REF!</definedName>
    <definedName name="첨첨11" localSheetId="14">#REF!</definedName>
    <definedName name="첨첨11" localSheetId="7">#REF!</definedName>
    <definedName name="첨첨11" localSheetId="4">#REF!</definedName>
    <definedName name="첨첨11" localSheetId="6">#REF!</definedName>
    <definedName name="첨첨11" localSheetId="9">#REF!</definedName>
    <definedName name="첨첨11" localSheetId="5">#REF!</definedName>
    <definedName name="첨첨11" localSheetId="8">#REF!</definedName>
    <definedName name="첨첨11" localSheetId="3">#REF!</definedName>
    <definedName name="첨첨11" localSheetId="2">#REF!</definedName>
    <definedName name="첨첨11">#REF!</definedName>
    <definedName name="초대TOUT" localSheetId="13">#REF!</definedName>
    <definedName name="초대TOUT" localSheetId="10">#REF!</definedName>
    <definedName name="초대TOUT" localSheetId="12">#REF!</definedName>
    <definedName name="초대TOUT" localSheetId="15">#REF!</definedName>
    <definedName name="초대TOUT" localSheetId="11">#REF!</definedName>
    <definedName name="초대TOUT" localSheetId="14">#REF!</definedName>
    <definedName name="초대TOUT" localSheetId="7">#REF!</definedName>
    <definedName name="초대TOUT" localSheetId="4">#REF!</definedName>
    <definedName name="초대TOUT" localSheetId="6">#REF!</definedName>
    <definedName name="초대TOUT" localSheetId="9">#REF!</definedName>
    <definedName name="초대TOUT" localSheetId="5">#REF!</definedName>
    <definedName name="초대TOUT" localSheetId="8">#REF!</definedName>
    <definedName name="초대TOUT" localSheetId="3">#REF!</definedName>
    <definedName name="초대TOUT" localSheetId="2">#REF!</definedName>
    <definedName name="초대TOUT">#REF!</definedName>
    <definedName name="총괄" localSheetId="13">#REF!</definedName>
    <definedName name="총괄" localSheetId="10">#REF!</definedName>
    <definedName name="총괄" localSheetId="12">#REF!</definedName>
    <definedName name="총괄" localSheetId="15">#REF!</definedName>
    <definedName name="총괄" localSheetId="11">#REF!</definedName>
    <definedName name="총괄" localSheetId="14">#REF!</definedName>
    <definedName name="총괄" localSheetId="7">#REF!</definedName>
    <definedName name="총괄" localSheetId="4">#REF!</definedName>
    <definedName name="총괄" localSheetId="6">#REF!</definedName>
    <definedName name="총괄" localSheetId="9">#REF!</definedName>
    <definedName name="총괄" localSheetId="5">#REF!</definedName>
    <definedName name="총괄" localSheetId="8">#REF!</definedName>
    <definedName name="총괄" localSheetId="3">#REF!</definedName>
    <definedName name="총괄" localSheetId="2">#REF!</definedName>
    <definedName name="총괄">#REF!</definedName>
    <definedName name="총금형비">#N/A</definedName>
    <definedName name="총예산">#N/A</definedName>
    <definedName name="총원가" localSheetId="13">#REF!</definedName>
    <definedName name="총원가" localSheetId="10">#REF!</definedName>
    <definedName name="총원가" localSheetId="12">#REF!</definedName>
    <definedName name="총원가" localSheetId="15">#REF!</definedName>
    <definedName name="총원가" localSheetId="11">#REF!</definedName>
    <definedName name="총원가" localSheetId="14">#REF!</definedName>
    <definedName name="총원가" localSheetId="7">#REF!</definedName>
    <definedName name="총원가" localSheetId="4">#REF!</definedName>
    <definedName name="총원가" localSheetId="6">#REF!</definedName>
    <definedName name="총원가" localSheetId="9">#REF!</definedName>
    <definedName name="총원가" localSheetId="5">#REF!</definedName>
    <definedName name="총원가" localSheetId="8">#REF!</definedName>
    <definedName name="총원가" localSheetId="3">#REF!</definedName>
    <definedName name="총원가" localSheetId="2">#REF!</definedName>
    <definedName name="총원가">#REF!</definedName>
    <definedName name="최신본" localSheetId="13">#REF!</definedName>
    <definedName name="최신본" localSheetId="10">#REF!</definedName>
    <definedName name="최신본" localSheetId="12">#REF!</definedName>
    <definedName name="최신본" localSheetId="15">#REF!</definedName>
    <definedName name="최신본" localSheetId="11">#REF!</definedName>
    <definedName name="최신본" localSheetId="14">#REF!</definedName>
    <definedName name="최신본" localSheetId="7">#REF!</definedName>
    <definedName name="최신본" localSheetId="4">#REF!</definedName>
    <definedName name="최신본" localSheetId="6">#REF!</definedName>
    <definedName name="최신본" localSheetId="9">#REF!</definedName>
    <definedName name="최신본" localSheetId="5">#REF!</definedName>
    <definedName name="최신본" localSheetId="8">#REF!</definedName>
    <definedName name="최신본" localSheetId="3">#REF!</definedName>
    <definedName name="최신본" localSheetId="2">#REF!</definedName>
    <definedName name="최신본">#REF!</definedName>
    <definedName name="최종합격인원" localSheetId="13">#REF!</definedName>
    <definedName name="최종합격인원" localSheetId="10">#REF!</definedName>
    <definedName name="최종합격인원" localSheetId="12">#REF!</definedName>
    <definedName name="최종합격인원" localSheetId="15">#REF!</definedName>
    <definedName name="최종합격인원" localSheetId="11">#REF!</definedName>
    <definedName name="최종합격인원" localSheetId="14">#REF!</definedName>
    <definedName name="최종합격인원" localSheetId="7">#REF!</definedName>
    <definedName name="최종합격인원" localSheetId="4">#REF!</definedName>
    <definedName name="최종합격인원" localSheetId="6">#REF!</definedName>
    <definedName name="최종합격인원" localSheetId="9">#REF!</definedName>
    <definedName name="최종합격인원" localSheetId="5">#REF!</definedName>
    <definedName name="최종합격인원" localSheetId="8">#REF!</definedName>
    <definedName name="최종합격인원" localSheetId="3">#REF!</definedName>
    <definedName name="최종합격인원" localSheetId="2">#REF!</definedName>
    <definedName name="최종합격인원">#REF!</definedName>
    <definedName name="최진규">#N/A</definedName>
    <definedName name="쵸쵸">#N/A</definedName>
    <definedName name="추가" localSheetId="13" hidden="1">{#N/A,#N/A,FALSE,"인원";#N/A,#N/A,FALSE,"비용2";#N/A,#N/A,FALSE,"비용1";#N/A,#N/A,FALSE,"비용";#N/A,#N/A,FALSE,"보증2";#N/A,#N/A,FALSE,"보증1";#N/A,#N/A,FALSE,"보증";#N/A,#N/A,FALSE,"손익1";#N/A,#N/A,FALSE,"손익";#N/A,#N/A,FALSE,"부서별매출";#N/A,#N/A,FALSE,"매출"}</definedName>
    <definedName name="추가" localSheetId="10" hidden="1">{#N/A,#N/A,FALSE,"인원";#N/A,#N/A,FALSE,"비용2";#N/A,#N/A,FALSE,"비용1";#N/A,#N/A,FALSE,"비용";#N/A,#N/A,FALSE,"보증2";#N/A,#N/A,FALSE,"보증1";#N/A,#N/A,FALSE,"보증";#N/A,#N/A,FALSE,"손익1";#N/A,#N/A,FALSE,"손익";#N/A,#N/A,FALSE,"부서별매출";#N/A,#N/A,FALSE,"매출"}</definedName>
    <definedName name="추가" localSheetId="12" hidden="1">{#N/A,#N/A,FALSE,"인원";#N/A,#N/A,FALSE,"비용2";#N/A,#N/A,FALSE,"비용1";#N/A,#N/A,FALSE,"비용";#N/A,#N/A,FALSE,"보증2";#N/A,#N/A,FALSE,"보증1";#N/A,#N/A,FALSE,"보증";#N/A,#N/A,FALSE,"손익1";#N/A,#N/A,FALSE,"손익";#N/A,#N/A,FALSE,"부서별매출";#N/A,#N/A,FALSE,"매출"}</definedName>
    <definedName name="추가" localSheetId="15" hidden="1">{#N/A,#N/A,FALSE,"인원";#N/A,#N/A,FALSE,"비용2";#N/A,#N/A,FALSE,"비용1";#N/A,#N/A,FALSE,"비용";#N/A,#N/A,FALSE,"보증2";#N/A,#N/A,FALSE,"보증1";#N/A,#N/A,FALSE,"보증";#N/A,#N/A,FALSE,"손익1";#N/A,#N/A,FALSE,"손익";#N/A,#N/A,FALSE,"부서별매출";#N/A,#N/A,FALSE,"매출"}</definedName>
    <definedName name="추가" localSheetId="11" hidden="1">{#N/A,#N/A,FALSE,"인원";#N/A,#N/A,FALSE,"비용2";#N/A,#N/A,FALSE,"비용1";#N/A,#N/A,FALSE,"비용";#N/A,#N/A,FALSE,"보증2";#N/A,#N/A,FALSE,"보증1";#N/A,#N/A,FALSE,"보증";#N/A,#N/A,FALSE,"손익1";#N/A,#N/A,FALSE,"손익";#N/A,#N/A,FALSE,"부서별매출";#N/A,#N/A,FALSE,"매출"}</definedName>
    <definedName name="추가" localSheetId="14" hidden="1">{#N/A,#N/A,FALSE,"인원";#N/A,#N/A,FALSE,"비용2";#N/A,#N/A,FALSE,"비용1";#N/A,#N/A,FALSE,"비용";#N/A,#N/A,FALSE,"보증2";#N/A,#N/A,FALSE,"보증1";#N/A,#N/A,FALSE,"보증";#N/A,#N/A,FALSE,"손익1";#N/A,#N/A,FALSE,"손익";#N/A,#N/A,FALSE,"부서별매출";#N/A,#N/A,FALSE,"매출"}</definedName>
    <definedName name="추가" localSheetId="7"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localSheetId="6" hidden="1">{#N/A,#N/A,FALSE,"인원";#N/A,#N/A,FALSE,"비용2";#N/A,#N/A,FALSE,"비용1";#N/A,#N/A,FALSE,"비용";#N/A,#N/A,FALSE,"보증2";#N/A,#N/A,FALSE,"보증1";#N/A,#N/A,FALSE,"보증";#N/A,#N/A,FALSE,"손익1";#N/A,#N/A,FALSE,"손익";#N/A,#N/A,FALSE,"부서별매출";#N/A,#N/A,FALSE,"매출"}</definedName>
    <definedName name="추가" localSheetId="9" hidden="1">{#N/A,#N/A,FALSE,"인원";#N/A,#N/A,FALSE,"비용2";#N/A,#N/A,FALSE,"비용1";#N/A,#N/A,FALSE,"비용";#N/A,#N/A,FALSE,"보증2";#N/A,#N/A,FALSE,"보증1";#N/A,#N/A,FALSE,"보증";#N/A,#N/A,FALSE,"손익1";#N/A,#N/A,FALSE,"손익";#N/A,#N/A,FALSE,"부서별매출";#N/A,#N/A,FALSE,"매출"}</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8"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13" hidden="1">{#N/A,#N/A,FALSE,"인원";#N/A,#N/A,FALSE,"비용2";#N/A,#N/A,FALSE,"비용1";#N/A,#N/A,FALSE,"비용";#N/A,#N/A,FALSE,"보증2";#N/A,#N/A,FALSE,"보증1";#N/A,#N/A,FALSE,"보증";#N/A,#N/A,FALSE,"손익1";#N/A,#N/A,FALSE,"손익";#N/A,#N/A,FALSE,"부서별매출";#N/A,#N/A,FALSE,"매출"}</definedName>
    <definedName name="추가1" localSheetId="10" hidden="1">{#N/A,#N/A,FALSE,"인원";#N/A,#N/A,FALSE,"비용2";#N/A,#N/A,FALSE,"비용1";#N/A,#N/A,FALSE,"비용";#N/A,#N/A,FALSE,"보증2";#N/A,#N/A,FALSE,"보증1";#N/A,#N/A,FALSE,"보증";#N/A,#N/A,FALSE,"손익1";#N/A,#N/A,FALSE,"손익";#N/A,#N/A,FALSE,"부서별매출";#N/A,#N/A,FALSE,"매출"}</definedName>
    <definedName name="추가1" localSheetId="12" hidden="1">{#N/A,#N/A,FALSE,"인원";#N/A,#N/A,FALSE,"비용2";#N/A,#N/A,FALSE,"비용1";#N/A,#N/A,FALSE,"비용";#N/A,#N/A,FALSE,"보증2";#N/A,#N/A,FALSE,"보증1";#N/A,#N/A,FALSE,"보증";#N/A,#N/A,FALSE,"손익1";#N/A,#N/A,FALSE,"손익";#N/A,#N/A,FALSE,"부서별매출";#N/A,#N/A,FALSE,"매출"}</definedName>
    <definedName name="추가1" localSheetId="15" hidden="1">{#N/A,#N/A,FALSE,"인원";#N/A,#N/A,FALSE,"비용2";#N/A,#N/A,FALSE,"비용1";#N/A,#N/A,FALSE,"비용";#N/A,#N/A,FALSE,"보증2";#N/A,#N/A,FALSE,"보증1";#N/A,#N/A,FALSE,"보증";#N/A,#N/A,FALSE,"손익1";#N/A,#N/A,FALSE,"손익";#N/A,#N/A,FALSE,"부서별매출";#N/A,#N/A,FALSE,"매출"}</definedName>
    <definedName name="추가1" localSheetId="11" hidden="1">{#N/A,#N/A,FALSE,"인원";#N/A,#N/A,FALSE,"비용2";#N/A,#N/A,FALSE,"비용1";#N/A,#N/A,FALSE,"비용";#N/A,#N/A,FALSE,"보증2";#N/A,#N/A,FALSE,"보증1";#N/A,#N/A,FALSE,"보증";#N/A,#N/A,FALSE,"손익1";#N/A,#N/A,FALSE,"손익";#N/A,#N/A,FALSE,"부서별매출";#N/A,#N/A,FALSE,"매출"}</definedName>
    <definedName name="추가1" localSheetId="14" hidden="1">{#N/A,#N/A,FALSE,"인원";#N/A,#N/A,FALSE,"비용2";#N/A,#N/A,FALSE,"비용1";#N/A,#N/A,FALSE,"비용";#N/A,#N/A,FALSE,"보증2";#N/A,#N/A,FALSE,"보증1";#N/A,#N/A,FALSE,"보증";#N/A,#N/A,FALSE,"손익1";#N/A,#N/A,FALSE,"손익";#N/A,#N/A,FALSE,"부서별매출";#N/A,#N/A,FALSE,"매출"}</definedName>
    <definedName name="추가1" localSheetId="7"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localSheetId="6" hidden="1">{#N/A,#N/A,FALSE,"인원";#N/A,#N/A,FALSE,"비용2";#N/A,#N/A,FALSE,"비용1";#N/A,#N/A,FALSE,"비용";#N/A,#N/A,FALSE,"보증2";#N/A,#N/A,FALSE,"보증1";#N/A,#N/A,FALSE,"보증";#N/A,#N/A,FALSE,"손익1";#N/A,#N/A,FALSE,"손익";#N/A,#N/A,FALSE,"부서별매출";#N/A,#N/A,FALSE,"매출"}</definedName>
    <definedName name="추가1" localSheetId="9"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8"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13" hidden="1">{#N/A,#N/A,FALSE,"인원";#N/A,#N/A,FALSE,"비용2";#N/A,#N/A,FALSE,"비용1";#N/A,#N/A,FALSE,"비용";#N/A,#N/A,FALSE,"보증2";#N/A,#N/A,FALSE,"보증1";#N/A,#N/A,FALSE,"보증";#N/A,#N/A,FALSE,"손익1";#N/A,#N/A,FALSE,"손익";#N/A,#N/A,FALSE,"부서별매출";#N/A,#N/A,FALSE,"매출"}</definedName>
    <definedName name="추가2" localSheetId="10" hidden="1">{#N/A,#N/A,FALSE,"인원";#N/A,#N/A,FALSE,"비용2";#N/A,#N/A,FALSE,"비용1";#N/A,#N/A,FALSE,"비용";#N/A,#N/A,FALSE,"보증2";#N/A,#N/A,FALSE,"보증1";#N/A,#N/A,FALSE,"보증";#N/A,#N/A,FALSE,"손익1";#N/A,#N/A,FALSE,"손익";#N/A,#N/A,FALSE,"부서별매출";#N/A,#N/A,FALSE,"매출"}</definedName>
    <definedName name="추가2" localSheetId="12" hidden="1">{#N/A,#N/A,FALSE,"인원";#N/A,#N/A,FALSE,"비용2";#N/A,#N/A,FALSE,"비용1";#N/A,#N/A,FALSE,"비용";#N/A,#N/A,FALSE,"보증2";#N/A,#N/A,FALSE,"보증1";#N/A,#N/A,FALSE,"보증";#N/A,#N/A,FALSE,"손익1";#N/A,#N/A,FALSE,"손익";#N/A,#N/A,FALSE,"부서별매출";#N/A,#N/A,FALSE,"매출"}</definedName>
    <definedName name="추가2" localSheetId="15" hidden="1">{#N/A,#N/A,FALSE,"인원";#N/A,#N/A,FALSE,"비용2";#N/A,#N/A,FALSE,"비용1";#N/A,#N/A,FALSE,"비용";#N/A,#N/A,FALSE,"보증2";#N/A,#N/A,FALSE,"보증1";#N/A,#N/A,FALSE,"보증";#N/A,#N/A,FALSE,"손익1";#N/A,#N/A,FALSE,"손익";#N/A,#N/A,FALSE,"부서별매출";#N/A,#N/A,FALSE,"매출"}</definedName>
    <definedName name="추가2" localSheetId="11" hidden="1">{#N/A,#N/A,FALSE,"인원";#N/A,#N/A,FALSE,"비용2";#N/A,#N/A,FALSE,"비용1";#N/A,#N/A,FALSE,"비용";#N/A,#N/A,FALSE,"보증2";#N/A,#N/A,FALSE,"보증1";#N/A,#N/A,FALSE,"보증";#N/A,#N/A,FALSE,"손익1";#N/A,#N/A,FALSE,"손익";#N/A,#N/A,FALSE,"부서별매출";#N/A,#N/A,FALSE,"매출"}</definedName>
    <definedName name="추가2" localSheetId="14" hidden="1">{#N/A,#N/A,FALSE,"인원";#N/A,#N/A,FALSE,"비용2";#N/A,#N/A,FALSE,"비용1";#N/A,#N/A,FALSE,"비용";#N/A,#N/A,FALSE,"보증2";#N/A,#N/A,FALSE,"보증1";#N/A,#N/A,FALSE,"보증";#N/A,#N/A,FALSE,"손익1";#N/A,#N/A,FALSE,"손익";#N/A,#N/A,FALSE,"부서별매출";#N/A,#N/A,FALSE,"매출"}</definedName>
    <definedName name="추가2" localSheetId="7"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localSheetId="6" hidden="1">{#N/A,#N/A,FALSE,"인원";#N/A,#N/A,FALSE,"비용2";#N/A,#N/A,FALSE,"비용1";#N/A,#N/A,FALSE,"비용";#N/A,#N/A,FALSE,"보증2";#N/A,#N/A,FALSE,"보증1";#N/A,#N/A,FALSE,"보증";#N/A,#N/A,FALSE,"손익1";#N/A,#N/A,FALSE,"손익";#N/A,#N/A,FALSE,"부서별매출";#N/A,#N/A,FALSE,"매출"}</definedName>
    <definedName name="추가2" localSheetId="9"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8"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13" hidden="1">{#N/A,#N/A,FALSE,"인원";#N/A,#N/A,FALSE,"비용2";#N/A,#N/A,FALSE,"비용1";#N/A,#N/A,FALSE,"비용";#N/A,#N/A,FALSE,"보증2";#N/A,#N/A,FALSE,"보증1";#N/A,#N/A,FALSE,"보증";#N/A,#N/A,FALSE,"손익1";#N/A,#N/A,FALSE,"손익";#N/A,#N/A,FALSE,"부서별매출";#N/A,#N/A,FALSE,"매출"}</definedName>
    <definedName name="추가3" localSheetId="10" hidden="1">{#N/A,#N/A,FALSE,"인원";#N/A,#N/A,FALSE,"비용2";#N/A,#N/A,FALSE,"비용1";#N/A,#N/A,FALSE,"비용";#N/A,#N/A,FALSE,"보증2";#N/A,#N/A,FALSE,"보증1";#N/A,#N/A,FALSE,"보증";#N/A,#N/A,FALSE,"손익1";#N/A,#N/A,FALSE,"손익";#N/A,#N/A,FALSE,"부서별매출";#N/A,#N/A,FALSE,"매출"}</definedName>
    <definedName name="추가3" localSheetId="12" hidden="1">{#N/A,#N/A,FALSE,"인원";#N/A,#N/A,FALSE,"비용2";#N/A,#N/A,FALSE,"비용1";#N/A,#N/A,FALSE,"비용";#N/A,#N/A,FALSE,"보증2";#N/A,#N/A,FALSE,"보증1";#N/A,#N/A,FALSE,"보증";#N/A,#N/A,FALSE,"손익1";#N/A,#N/A,FALSE,"손익";#N/A,#N/A,FALSE,"부서별매출";#N/A,#N/A,FALSE,"매출"}</definedName>
    <definedName name="추가3" localSheetId="15" hidden="1">{#N/A,#N/A,FALSE,"인원";#N/A,#N/A,FALSE,"비용2";#N/A,#N/A,FALSE,"비용1";#N/A,#N/A,FALSE,"비용";#N/A,#N/A,FALSE,"보증2";#N/A,#N/A,FALSE,"보증1";#N/A,#N/A,FALSE,"보증";#N/A,#N/A,FALSE,"손익1";#N/A,#N/A,FALSE,"손익";#N/A,#N/A,FALSE,"부서별매출";#N/A,#N/A,FALSE,"매출"}</definedName>
    <definedName name="추가3" localSheetId="11" hidden="1">{#N/A,#N/A,FALSE,"인원";#N/A,#N/A,FALSE,"비용2";#N/A,#N/A,FALSE,"비용1";#N/A,#N/A,FALSE,"비용";#N/A,#N/A,FALSE,"보증2";#N/A,#N/A,FALSE,"보증1";#N/A,#N/A,FALSE,"보증";#N/A,#N/A,FALSE,"손익1";#N/A,#N/A,FALSE,"손익";#N/A,#N/A,FALSE,"부서별매출";#N/A,#N/A,FALSE,"매출"}</definedName>
    <definedName name="추가3" localSheetId="14" hidden="1">{#N/A,#N/A,FALSE,"인원";#N/A,#N/A,FALSE,"비용2";#N/A,#N/A,FALSE,"비용1";#N/A,#N/A,FALSE,"비용";#N/A,#N/A,FALSE,"보증2";#N/A,#N/A,FALSE,"보증1";#N/A,#N/A,FALSE,"보증";#N/A,#N/A,FALSE,"손익1";#N/A,#N/A,FALSE,"손익";#N/A,#N/A,FALSE,"부서별매출";#N/A,#N/A,FALSE,"매출"}</definedName>
    <definedName name="추가3" localSheetId="7"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localSheetId="6" hidden="1">{#N/A,#N/A,FALSE,"인원";#N/A,#N/A,FALSE,"비용2";#N/A,#N/A,FALSE,"비용1";#N/A,#N/A,FALSE,"비용";#N/A,#N/A,FALSE,"보증2";#N/A,#N/A,FALSE,"보증1";#N/A,#N/A,FALSE,"보증";#N/A,#N/A,FALSE,"손익1";#N/A,#N/A,FALSE,"손익";#N/A,#N/A,FALSE,"부서별매출";#N/A,#N/A,FALSE,"매출"}</definedName>
    <definedName name="추가3" localSheetId="9"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8"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localSheetId="13" hidden="1">{#N/A,#N/A,FALSE,"인원";#N/A,#N/A,FALSE,"비용2";#N/A,#N/A,FALSE,"비용1";#N/A,#N/A,FALSE,"비용";#N/A,#N/A,FALSE,"보증2";#N/A,#N/A,FALSE,"보증1";#N/A,#N/A,FALSE,"보증";#N/A,#N/A,FALSE,"손익1";#N/A,#N/A,FALSE,"손익";#N/A,#N/A,FALSE,"부서별매출";#N/A,#N/A,FALSE,"매출"}</definedName>
    <definedName name="추가4" localSheetId="10" hidden="1">{#N/A,#N/A,FALSE,"인원";#N/A,#N/A,FALSE,"비용2";#N/A,#N/A,FALSE,"비용1";#N/A,#N/A,FALSE,"비용";#N/A,#N/A,FALSE,"보증2";#N/A,#N/A,FALSE,"보증1";#N/A,#N/A,FALSE,"보증";#N/A,#N/A,FALSE,"손익1";#N/A,#N/A,FALSE,"손익";#N/A,#N/A,FALSE,"부서별매출";#N/A,#N/A,FALSE,"매출"}</definedName>
    <definedName name="추가4" localSheetId="12" hidden="1">{#N/A,#N/A,FALSE,"인원";#N/A,#N/A,FALSE,"비용2";#N/A,#N/A,FALSE,"비용1";#N/A,#N/A,FALSE,"비용";#N/A,#N/A,FALSE,"보증2";#N/A,#N/A,FALSE,"보증1";#N/A,#N/A,FALSE,"보증";#N/A,#N/A,FALSE,"손익1";#N/A,#N/A,FALSE,"손익";#N/A,#N/A,FALSE,"부서별매출";#N/A,#N/A,FALSE,"매출"}</definedName>
    <definedName name="추가4" localSheetId="15" hidden="1">{#N/A,#N/A,FALSE,"인원";#N/A,#N/A,FALSE,"비용2";#N/A,#N/A,FALSE,"비용1";#N/A,#N/A,FALSE,"비용";#N/A,#N/A,FALSE,"보증2";#N/A,#N/A,FALSE,"보증1";#N/A,#N/A,FALSE,"보증";#N/A,#N/A,FALSE,"손익1";#N/A,#N/A,FALSE,"손익";#N/A,#N/A,FALSE,"부서별매출";#N/A,#N/A,FALSE,"매출"}</definedName>
    <definedName name="추가4" localSheetId="11" hidden="1">{#N/A,#N/A,FALSE,"인원";#N/A,#N/A,FALSE,"비용2";#N/A,#N/A,FALSE,"비용1";#N/A,#N/A,FALSE,"비용";#N/A,#N/A,FALSE,"보증2";#N/A,#N/A,FALSE,"보증1";#N/A,#N/A,FALSE,"보증";#N/A,#N/A,FALSE,"손익1";#N/A,#N/A,FALSE,"손익";#N/A,#N/A,FALSE,"부서별매출";#N/A,#N/A,FALSE,"매출"}</definedName>
    <definedName name="추가4" localSheetId="14" hidden="1">{#N/A,#N/A,FALSE,"인원";#N/A,#N/A,FALSE,"비용2";#N/A,#N/A,FALSE,"비용1";#N/A,#N/A,FALSE,"비용";#N/A,#N/A,FALSE,"보증2";#N/A,#N/A,FALSE,"보증1";#N/A,#N/A,FALSE,"보증";#N/A,#N/A,FALSE,"손익1";#N/A,#N/A,FALSE,"손익";#N/A,#N/A,FALSE,"부서별매출";#N/A,#N/A,FALSE,"매출"}</definedName>
    <definedName name="추가4" localSheetId="7" hidden="1">{#N/A,#N/A,FALSE,"인원";#N/A,#N/A,FALSE,"비용2";#N/A,#N/A,FALSE,"비용1";#N/A,#N/A,FALSE,"비용";#N/A,#N/A,FALSE,"보증2";#N/A,#N/A,FALSE,"보증1";#N/A,#N/A,FALSE,"보증";#N/A,#N/A,FALSE,"손익1";#N/A,#N/A,FALSE,"손익";#N/A,#N/A,FALSE,"부서별매출";#N/A,#N/A,FALSE,"매출"}</definedName>
    <definedName name="추가4" localSheetId="4" hidden="1">{#N/A,#N/A,FALSE,"인원";#N/A,#N/A,FALSE,"비용2";#N/A,#N/A,FALSE,"비용1";#N/A,#N/A,FALSE,"비용";#N/A,#N/A,FALSE,"보증2";#N/A,#N/A,FALSE,"보증1";#N/A,#N/A,FALSE,"보증";#N/A,#N/A,FALSE,"손익1";#N/A,#N/A,FALSE,"손익";#N/A,#N/A,FALSE,"부서별매출";#N/A,#N/A,FALSE,"매출"}</definedName>
    <definedName name="추가4" localSheetId="6" hidden="1">{#N/A,#N/A,FALSE,"인원";#N/A,#N/A,FALSE,"비용2";#N/A,#N/A,FALSE,"비용1";#N/A,#N/A,FALSE,"비용";#N/A,#N/A,FALSE,"보증2";#N/A,#N/A,FALSE,"보증1";#N/A,#N/A,FALSE,"보증";#N/A,#N/A,FALSE,"손익1";#N/A,#N/A,FALSE,"손익";#N/A,#N/A,FALSE,"부서별매출";#N/A,#N/A,FALSE,"매출"}</definedName>
    <definedName name="추가4" localSheetId="9" hidden="1">{#N/A,#N/A,FALSE,"인원";#N/A,#N/A,FALSE,"비용2";#N/A,#N/A,FALSE,"비용1";#N/A,#N/A,FALSE,"비용";#N/A,#N/A,FALSE,"보증2";#N/A,#N/A,FALSE,"보증1";#N/A,#N/A,FALSE,"보증";#N/A,#N/A,FALSE,"손익1";#N/A,#N/A,FALSE,"손익";#N/A,#N/A,FALSE,"부서별매출";#N/A,#N/A,FALSE,"매출"}</definedName>
    <definedName name="추가4" localSheetId="5" hidden="1">{#N/A,#N/A,FALSE,"인원";#N/A,#N/A,FALSE,"비용2";#N/A,#N/A,FALSE,"비용1";#N/A,#N/A,FALSE,"비용";#N/A,#N/A,FALSE,"보증2";#N/A,#N/A,FALSE,"보증1";#N/A,#N/A,FALSE,"보증";#N/A,#N/A,FALSE,"손익1";#N/A,#N/A,FALSE,"손익";#N/A,#N/A,FALSE,"부서별매출";#N/A,#N/A,FALSE,"매출"}</definedName>
    <definedName name="추가4" localSheetId="8" hidden="1">{#N/A,#N/A,FALSE,"인원";#N/A,#N/A,FALSE,"비용2";#N/A,#N/A,FALSE,"비용1";#N/A,#N/A,FALSE,"비용";#N/A,#N/A,FALSE,"보증2";#N/A,#N/A,FALSE,"보증1";#N/A,#N/A,FALSE,"보증";#N/A,#N/A,FALSE,"손익1";#N/A,#N/A,FALSE,"손익";#N/A,#N/A,FALSE,"부서별매출";#N/A,#N/A,FALSE,"매출"}</definedName>
    <definedName name="추가4" localSheetId="3" hidden="1">{#N/A,#N/A,FALSE,"인원";#N/A,#N/A,FALSE,"비용2";#N/A,#N/A,FALSE,"비용1";#N/A,#N/A,FALSE,"비용";#N/A,#N/A,FALSE,"보증2";#N/A,#N/A,FALSE,"보증1";#N/A,#N/A,FALSE,"보증";#N/A,#N/A,FALSE,"손익1";#N/A,#N/A,FALSE,"손익";#N/A,#N/A,FALSE,"부서별매출";#N/A,#N/A,FALSE,"매출"}</definedName>
    <definedName name="추가4" localSheetId="2" hidden="1">{#N/A,#N/A,FALSE,"인원";#N/A,#N/A,FALSE,"비용2";#N/A,#N/A,FALSE,"비용1";#N/A,#N/A,FALSE,"비용";#N/A,#N/A,FALSE,"보증2";#N/A,#N/A,FALSE,"보증1";#N/A,#N/A,FALSE,"보증";#N/A,#N/A,FALSE,"손익1";#N/A,#N/A,FALSE,"손익";#N/A,#N/A,FALSE,"부서별매출";#N/A,#N/A,FALSE,"매출"}</definedName>
    <definedName name="추가4" localSheetId="1"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진"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경향">#N/A</definedName>
    <definedName name="추진일정"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추">#N/A</definedName>
    <definedName name="출석부" localSheetId="13">BlankMacro1</definedName>
    <definedName name="출석부" localSheetId="10">BlankMacro1</definedName>
    <definedName name="출석부" localSheetId="12">BlankMacro1</definedName>
    <definedName name="출석부" localSheetId="15">BlankMacro1</definedName>
    <definedName name="출석부" localSheetId="11">BlankMacro1</definedName>
    <definedName name="출석부" localSheetId="14">BlankMacro1</definedName>
    <definedName name="출석부" localSheetId="7">BlankMacro1</definedName>
    <definedName name="출석부" localSheetId="4">BlankMacro1</definedName>
    <definedName name="출석부" localSheetId="6">BlankMacro1</definedName>
    <definedName name="출석부" localSheetId="9">BlankMacro1</definedName>
    <definedName name="출석부" localSheetId="5">BlankMacro1</definedName>
    <definedName name="출석부" localSheetId="8">BlankMacro1</definedName>
    <definedName name="출석부" localSheetId="0">BlankMacro1</definedName>
    <definedName name="출석부" localSheetId="3">BlankMacro1</definedName>
    <definedName name="출석부" localSheetId="2">BlankMacro1</definedName>
    <definedName name="출석부" localSheetId="1">BlankMacro1</definedName>
    <definedName name="출석부">BlankMacro1</definedName>
    <definedName name="출장">#N/A</definedName>
    <definedName name="충돌" localSheetId="13" hidden="1">{#N/A,#N/A,FALSE,"단축1";#N/A,#N/A,FALSE,"단축2";#N/A,#N/A,FALSE,"단축3";#N/A,#N/A,FALSE,"장축";#N/A,#N/A,FALSE,"4WD"}</definedName>
    <definedName name="충돌" localSheetId="10" hidden="1">{#N/A,#N/A,FALSE,"단축1";#N/A,#N/A,FALSE,"단축2";#N/A,#N/A,FALSE,"단축3";#N/A,#N/A,FALSE,"장축";#N/A,#N/A,FALSE,"4WD"}</definedName>
    <definedName name="충돌" localSheetId="12" hidden="1">{#N/A,#N/A,FALSE,"단축1";#N/A,#N/A,FALSE,"단축2";#N/A,#N/A,FALSE,"단축3";#N/A,#N/A,FALSE,"장축";#N/A,#N/A,FALSE,"4WD"}</definedName>
    <definedName name="충돌" localSheetId="15" hidden="1">{#N/A,#N/A,FALSE,"단축1";#N/A,#N/A,FALSE,"단축2";#N/A,#N/A,FALSE,"단축3";#N/A,#N/A,FALSE,"장축";#N/A,#N/A,FALSE,"4WD"}</definedName>
    <definedName name="충돌" localSheetId="11" hidden="1">{#N/A,#N/A,FALSE,"단축1";#N/A,#N/A,FALSE,"단축2";#N/A,#N/A,FALSE,"단축3";#N/A,#N/A,FALSE,"장축";#N/A,#N/A,FALSE,"4WD"}</definedName>
    <definedName name="충돌" localSheetId="14" hidden="1">{#N/A,#N/A,FALSE,"단축1";#N/A,#N/A,FALSE,"단축2";#N/A,#N/A,FALSE,"단축3";#N/A,#N/A,FALSE,"장축";#N/A,#N/A,FALSE,"4WD"}</definedName>
    <definedName name="충돌" localSheetId="7" hidden="1">{#N/A,#N/A,FALSE,"단축1";#N/A,#N/A,FALSE,"단축2";#N/A,#N/A,FALSE,"단축3";#N/A,#N/A,FALSE,"장축";#N/A,#N/A,FALSE,"4WD"}</definedName>
    <definedName name="충돌" localSheetId="4" hidden="1">{#N/A,#N/A,FALSE,"단축1";#N/A,#N/A,FALSE,"단축2";#N/A,#N/A,FALSE,"단축3";#N/A,#N/A,FALSE,"장축";#N/A,#N/A,FALSE,"4WD"}</definedName>
    <definedName name="충돌" localSheetId="6" hidden="1">{#N/A,#N/A,FALSE,"단축1";#N/A,#N/A,FALSE,"단축2";#N/A,#N/A,FALSE,"단축3";#N/A,#N/A,FALSE,"장축";#N/A,#N/A,FALSE,"4WD"}</definedName>
    <definedName name="충돌" localSheetId="9" hidden="1">{#N/A,#N/A,FALSE,"단축1";#N/A,#N/A,FALSE,"단축2";#N/A,#N/A,FALSE,"단축3";#N/A,#N/A,FALSE,"장축";#N/A,#N/A,FALSE,"4WD"}</definedName>
    <definedName name="충돌" localSheetId="5" hidden="1">{#N/A,#N/A,FALSE,"단축1";#N/A,#N/A,FALSE,"단축2";#N/A,#N/A,FALSE,"단축3";#N/A,#N/A,FALSE,"장축";#N/A,#N/A,FALSE,"4WD"}</definedName>
    <definedName name="충돌" localSheetId="8" hidden="1">{#N/A,#N/A,FALSE,"단축1";#N/A,#N/A,FALSE,"단축2";#N/A,#N/A,FALSE,"단축3";#N/A,#N/A,FALSE,"장축";#N/A,#N/A,FALSE,"4WD"}</definedName>
    <definedName name="충돌" localSheetId="3" hidden="1">{#N/A,#N/A,FALSE,"단축1";#N/A,#N/A,FALSE,"단축2";#N/A,#N/A,FALSE,"단축3";#N/A,#N/A,FALSE,"장축";#N/A,#N/A,FALSE,"4WD"}</definedName>
    <definedName name="충돌" localSheetId="2" hidden="1">{#N/A,#N/A,FALSE,"단축1";#N/A,#N/A,FALSE,"단축2";#N/A,#N/A,FALSE,"단축3";#N/A,#N/A,FALSE,"장축";#N/A,#N/A,FALSE,"4WD"}</definedName>
    <definedName name="충돌" localSheetId="1" hidden="1">{#N/A,#N/A,FALSE,"단축1";#N/A,#N/A,FALSE,"단축2";#N/A,#N/A,FALSE,"단축3";#N/A,#N/A,FALSE,"장축";#N/A,#N/A,FALSE,"4WD"}</definedName>
    <definedName name="충돌" hidden="1">{#N/A,#N/A,FALSE,"단축1";#N/A,#N/A,FALSE,"단축2";#N/A,#N/A,FALSE,"단축3";#N/A,#N/A,FALSE,"장축";#N/A,#N/A,FALSE,"4WD"}</definedName>
    <definedName name="충동">#N/A</definedName>
    <definedName name="츄츄">#N/A</definedName>
    <definedName name="츠츠">#N/A</definedName>
    <definedName name="ㅋㄴㄴㅁ">#N/A</definedName>
    <definedName name="ㅋㅇㅍ" localSheetId="13" hidden="1">{#N/A,#N/A,FALSE,"단축1";#N/A,#N/A,FALSE,"단축2";#N/A,#N/A,FALSE,"단축3";#N/A,#N/A,FALSE,"장축";#N/A,#N/A,FALSE,"4WD"}</definedName>
    <definedName name="ㅋㅇㅍ" localSheetId="10" hidden="1">{#N/A,#N/A,FALSE,"단축1";#N/A,#N/A,FALSE,"단축2";#N/A,#N/A,FALSE,"단축3";#N/A,#N/A,FALSE,"장축";#N/A,#N/A,FALSE,"4WD"}</definedName>
    <definedName name="ㅋㅇㅍ" localSheetId="12" hidden="1">{#N/A,#N/A,FALSE,"단축1";#N/A,#N/A,FALSE,"단축2";#N/A,#N/A,FALSE,"단축3";#N/A,#N/A,FALSE,"장축";#N/A,#N/A,FALSE,"4WD"}</definedName>
    <definedName name="ㅋㅇㅍ" localSheetId="15" hidden="1">{#N/A,#N/A,FALSE,"단축1";#N/A,#N/A,FALSE,"단축2";#N/A,#N/A,FALSE,"단축3";#N/A,#N/A,FALSE,"장축";#N/A,#N/A,FALSE,"4WD"}</definedName>
    <definedName name="ㅋㅇㅍ" localSheetId="11" hidden="1">{#N/A,#N/A,FALSE,"단축1";#N/A,#N/A,FALSE,"단축2";#N/A,#N/A,FALSE,"단축3";#N/A,#N/A,FALSE,"장축";#N/A,#N/A,FALSE,"4WD"}</definedName>
    <definedName name="ㅋㅇㅍ" localSheetId="14" hidden="1">{#N/A,#N/A,FALSE,"단축1";#N/A,#N/A,FALSE,"단축2";#N/A,#N/A,FALSE,"단축3";#N/A,#N/A,FALSE,"장축";#N/A,#N/A,FALSE,"4WD"}</definedName>
    <definedName name="ㅋㅇㅍ" localSheetId="7" hidden="1">{#N/A,#N/A,FALSE,"단축1";#N/A,#N/A,FALSE,"단축2";#N/A,#N/A,FALSE,"단축3";#N/A,#N/A,FALSE,"장축";#N/A,#N/A,FALSE,"4WD"}</definedName>
    <definedName name="ㅋㅇㅍ" localSheetId="4" hidden="1">{#N/A,#N/A,FALSE,"단축1";#N/A,#N/A,FALSE,"단축2";#N/A,#N/A,FALSE,"단축3";#N/A,#N/A,FALSE,"장축";#N/A,#N/A,FALSE,"4WD"}</definedName>
    <definedName name="ㅋㅇㅍ" localSheetId="6" hidden="1">{#N/A,#N/A,FALSE,"단축1";#N/A,#N/A,FALSE,"단축2";#N/A,#N/A,FALSE,"단축3";#N/A,#N/A,FALSE,"장축";#N/A,#N/A,FALSE,"4WD"}</definedName>
    <definedName name="ㅋㅇㅍ" localSheetId="9" hidden="1">{#N/A,#N/A,FALSE,"단축1";#N/A,#N/A,FALSE,"단축2";#N/A,#N/A,FALSE,"단축3";#N/A,#N/A,FALSE,"장축";#N/A,#N/A,FALSE,"4WD"}</definedName>
    <definedName name="ㅋㅇㅍ" localSheetId="5" hidden="1">{#N/A,#N/A,FALSE,"단축1";#N/A,#N/A,FALSE,"단축2";#N/A,#N/A,FALSE,"단축3";#N/A,#N/A,FALSE,"장축";#N/A,#N/A,FALSE,"4WD"}</definedName>
    <definedName name="ㅋㅇㅍ" localSheetId="8" hidden="1">{#N/A,#N/A,FALSE,"단축1";#N/A,#N/A,FALSE,"단축2";#N/A,#N/A,FALSE,"단축3";#N/A,#N/A,FALSE,"장축";#N/A,#N/A,FALSE,"4WD"}</definedName>
    <definedName name="ㅋㅇㅍ" localSheetId="3" hidden="1">{#N/A,#N/A,FALSE,"단축1";#N/A,#N/A,FALSE,"단축2";#N/A,#N/A,FALSE,"단축3";#N/A,#N/A,FALSE,"장축";#N/A,#N/A,FALSE,"4WD"}</definedName>
    <definedName name="ㅋㅇㅍ" localSheetId="2" hidden="1">{#N/A,#N/A,FALSE,"단축1";#N/A,#N/A,FALSE,"단축2";#N/A,#N/A,FALSE,"단축3";#N/A,#N/A,FALSE,"장축";#N/A,#N/A,FALSE,"4WD"}</definedName>
    <definedName name="ㅋㅇㅍ" localSheetId="1" hidden="1">{#N/A,#N/A,FALSE,"단축1";#N/A,#N/A,FALSE,"단축2";#N/A,#N/A,FALSE,"단축3";#N/A,#N/A,FALSE,"장축";#N/A,#N/A,FALSE,"4WD"}</definedName>
    <definedName name="ㅋㅇㅍ" hidden="1">{#N/A,#N/A,FALSE,"단축1";#N/A,#N/A,FALSE,"단축2";#N/A,#N/A,FALSE,"단축3";#N/A,#N/A,FALSE,"장축";#N/A,#N/A,FALSE,"4WD"}</definedName>
    <definedName name="ㅋㅊㅋㅌㅊㅋㅌㅊ" localSheetId="13" hidden="1">{#N/A,#N/A,FALSE,"PT비교DATA"}</definedName>
    <definedName name="ㅋㅊㅋㅌㅊㅋㅌㅊ" localSheetId="10" hidden="1">{#N/A,#N/A,FALSE,"PT비교DATA"}</definedName>
    <definedName name="ㅋㅊㅋㅌㅊㅋㅌㅊ" localSheetId="12" hidden="1">{#N/A,#N/A,FALSE,"PT비교DATA"}</definedName>
    <definedName name="ㅋㅊㅋㅌㅊㅋㅌㅊ" localSheetId="15" hidden="1">{#N/A,#N/A,FALSE,"PT비교DATA"}</definedName>
    <definedName name="ㅋㅊㅋㅌㅊㅋㅌㅊ" localSheetId="11" hidden="1">{#N/A,#N/A,FALSE,"PT비교DATA"}</definedName>
    <definedName name="ㅋㅊㅋㅌㅊㅋㅌㅊ" localSheetId="14" hidden="1">{#N/A,#N/A,FALSE,"PT비교DATA"}</definedName>
    <definedName name="ㅋㅊㅋㅌㅊㅋㅌㅊ" localSheetId="7" hidden="1">{#N/A,#N/A,FALSE,"PT비교DATA"}</definedName>
    <definedName name="ㅋㅊㅋㅌㅊㅋㅌㅊ" localSheetId="4" hidden="1">{#N/A,#N/A,FALSE,"PT비교DATA"}</definedName>
    <definedName name="ㅋㅊㅋㅌㅊㅋㅌㅊ" localSheetId="6" hidden="1">{#N/A,#N/A,FALSE,"PT비교DATA"}</definedName>
    <definedName name="ㅋㅊㅋㅌㅊㅋㅌㅊ" localSheetId="9" hidden="1">{#N/A,#N/A,FALSE,"PT비교DATA"}</definedName>
    <definedName name="ㅋㅊㅋㅌㅊㅋㅌㅊ" localSheetId="5" hidden="1">{#N/A,#N/A,FALSE,"PT비교DATA"}</definedName>
    <definedName name="ㅋㅊㅋㅌㅊㅋㅌㅊ" localSheetId="8" hidden="1">{#N/A,#N/A,FALSE,"PT비교DATA"}</definedName>
    <definedName name="ㅋㅊㅋㅌㅊㅋㅌㅊ" localSheetId="3" hidden="1">{#N/A,#N/A,FALSE,"PT비교DATA"}</definedName>
    <definedName name="ㅋㅊㅋㅌㅊㅋㅌㅊ" localSheetId="2" hidden="1">{#N/A,#N/A,FALSE,"PT비교DATA"}</definedName>
    <definedName name="ㅋㅊㅋㅌㅊㅋㅌㅊ" localSheetId="1" hidden="1">{#N/A,#N/A,FALSE,"PT비교DATA"}</definedName>
    <definedName name="ㅋㅊㅋㅌㅊㅋㅌㅊ" hidden="1">{#N/A,#N/A,FALSE,"PT비교DATA"}</definedName>
    <definedName name="ㅋㅊㅌㅊㅌㅋㅊ" localSheetId="13" hidden="1">{#N/A,#N/A,FALSE,"단축1";#N/A,#N/A,FALSE,"단축2";#N/A,#N/A,FALSE,"단축3";#N/A,#N/A,FALSE,"장축";#N/A,#N/A,FALSE,"4WD"}</definedName>
    <definedName name="ㅋㅊㅌㅊㅌㅋㅊ" localSheetId="10" hidden="1">{#N/A,#N/A,FALSE,"단축1";#N/A,#N/A,FALSE,"단축2";#N/A,#N/A,FALSE,"단축3";#N/A,#N/A,FALSE,"장축";#N/A,#N/A,FALSE,"4WD"}</definedName>
    <definedName name="ㅋㅊㅌㅊㅌㅋㅊ" localSheetId="12" hidden="1">{#N/A,#N/A,FALSE,"단축1";#N/A,#N/A,FALSE,"단축2";#N/A,#N/A,FALSE,"단축3";#N/A,#N/A,FALSE,"장축";#N/A,#N/A,FALSE,"4WD"}</definedName>
    <definedName name="ㅋㅊㅌㅊㅌㅋㅊ" localSheetId="15" hidden="1">{#N/A,#N/A,FALSE,"단축1";#N/A,#N/A,FALSE,"단축2";#N/A,#N/A,FALSE,"단축3";#N/A,#N/A,FALSE,"장축";#N/A,#N/A,FALSE,"4WD"}</definedName>
    <definedName name="ㅋㅊㅌㅊㅌㅋㅊ" localSheetId="11" hidden="1">{#N/A,#N/A,FALSE,"단축1";#N/A,#N/A,FALSE,"단축2";#N/A,#N/A,FALSE,"단축3";#N/A,#N/A,FALSE,"장축";#N/A,#N/A,FALSE,"4WD"}</definedName>
    <definedName name="ㅋㅊㅌㅊㅌㅋㅊ" localSheetId="14" hidden="1">{#N/A,#N/A,FALSE,"단축1";#N/A,#N/A,FALSE,"단축2";#N/A,#N/A,FALSE,"단축3";#N/A,#N/A,FALSE,"장축";#N/A,#N/A,FALSE,"4WD"}</definedName>
    <definedName name="ㅋㅊㅌㅊㅌㅋㅊ" localSheetId="7" hidden="1">{#N/A,#N/A,FALSE,"단축1";#N/A,#N/A,FALSE,"단축2";#N/A,#N/A,FALSE,"단축3";#N/A,#N/A,FALSE,"장축";#N/A,#N/A,FALSE,"4WD"}</definedName>
    <definedName name="ㅋㅊㅌㅊㅌㅋㅊ" localSheetId="4" hidden="1">{#N/A,#N/A,FALSE,"단축1";#N/A,#N/A,FALSE,"단축2";#N/A,#N/A,FALSE,"단축3";#N/A,#N/A,FALSE,"장축";#N/A,#N/A,FALSE,"4WD"}</definedName>
    <definedName name="ㅋㅊㅌㅊㅌㅋㅊ" localSheetId="6" hidden="1">{#N/A,#N/A,FALSE,"단축1";#N/A,#N/A,FALSE,"단축2";#N/A,#N/A,FALSE,"단축3";#N/A,#N/A,FALSE,"장축";#N/A,#N/A,FALSE,"4WD"}</definedName>
    <definedName name="ㅋㅊㅌㅊㅌㅋㅊ" localSheetId="9" hidden="1">{#N/A,#N/A,FALSE,"단축1";#N/A,#N/A,FALSE,"단축2";#N/A,#N/A,FALSE,"단축3";#N/A,#N/A,FALSE,"장축";#N/A,#N/A,FALSE,"4WD"}</definedName>
    <definedName name="ㅋㅊㅌㅊㅌㅋㅊ" localSheetId="5" hidden="1">{#N/A,#N/A,FALSE,"단축1";#N/A,#N/A,FALSE,"단축2";#N/A,#N/A,FALSE,"단축3";#N/A,#N/A,FALSE,"장축";#N/A,#N/A,FALSE,"4WD"}</definedName>
    <definedName name="ㅋㅊㅌㅊㅌㅋㅊ" localSheetId="8" hidden="1">{#N/A,#N/A,FALSE,"단축1";#N/A,#N/A,FALSE,"단축2";#N/A,#N/A,FALSE,"단축3";#N/A,#N/A,FALSE,"장축";#N/A,#N/A,FALSE,"4WD"}</definedName>
    <definedName name="ㅋㅊㅌㅊㅌㅋㅊ" localSheetId="3" hidden="1">{#N/A,#N/A,FALSE,"단축1";#N/A,#N/A,FALSE,"단축2";#N/A,#N/A,FALSE,"단축3";#N/A,#N/A,FALSE,"장축";#N/A,#N/A,FALSE,"4WD"}</definedName>
    <definedName name="ㅋㅊㅌㅊㅌㅋㅊ" localSheetId="2" hidden="1">{#N/A,#N/A,FALSE,"단축1";#N/A,#N/A,FALSE,"단축2";#N/A,#N/A,FALSE,"단축3";#N/A,#N/A,FALSE,"장축";#N/A,#N/A,FALSE,"4WD"}</definedName>
    <definedName name="ㅋㅊㅌㅊㅌㅋㅊ" localSheetId="1" hidden="1">{#N/A,#N/A,FALSE,"단축1";#N/A,#N/A,FALSE,"단축2";#N/A,#N/A,FALSE,"단축3";#N/A,#N/A,FALSE,"장축";#N/A,#N/A,FALSE,"4WD"}</definedName>
    <definedName name="ㅋㅊㅌㅊㅌㅋㅊ" hidden="1">{#N/A,#N/A,FALSE,"단축1";#N/A,#N/A,FALSE,"단축2";#N/A,#N/A,FALSE,"단축3";#N/A,#N/A,FALSE,"장축";#N/A,#N/A,FALSE,"4WD"}</definedName>
    <definedName name="ㅋㅋ" localSheetId="13" hidden="1">{#N/A,#N/A,TRUE,"Y생산";#N/A,#N/A,TRUE,"Y판매";#N/A,#N/A,TRUE,"Y총물량";#N/A,#N/A,TRUE,"Y능력";#N/A,#N/A,TRUE,"YKD"}</definedName>
    <definedName name="ㅋㅋ" localSheetId="10" hidden="1">{#N/A,#N/A,TRUE,"Y생산";#N/A,#N/A,TRUE,"Y판매";#N/A,#N/A,TRUE,"Y총물량";#N/A,#N/A,TRUE,"Y능력";#N/A,#N/A,TRUE,"YKD"}</definedName>
    <definedName name="ㅋㅋ" localSheetId="12" hidden="1">{#N/A,#N/A,TRUE,"Y생산";#N/A,#N/A,TRUE,"Y판매";#N/A,#N/A,TRUE,"Y총물량";#N/A,#N/A,TRUE,"Y능력";#N/A,#N/A,TRUE,"YKD"}</definedName>
    <definedName name="ㅋㅋ" localSheetId="15" hidden="1">{#N/A,#N/A,TRUE,"Y생산";#N/A,#N/A,TRUE,"Y판매";#N/A,#N/A,TRUE,"Y총물량";#N/A,#N/A,TRUE,"Y능력";#N/A,#N/A,TRUE,"YKD"}</definedName>
    <definedName name="ㅋㅋ" localSheetId="11" hidden="1">{#N/A,#N/A,TRUE,"Y생산";#N/A,#N/A,TRUE,"Y판매";#N/A,#N/A,TRUE,"Y총물량";#N/A,#N/A,TRUE,"Y능력";#N/A,#N/A,TRUE,"YKD"}</definedName>
    <definedName name="ㅋㅋ" localSheetId="14" hidden="1">{#N/A,#N/A,TRUE,"Y생산";#N/A,#N/A,TRUE,"Y판매";#N/A,#N/A,TRUE,"Y총물량";#N/A,#N/A,TRUE,"Y능력";#N/A,#N/A,TRUE,"YKD"}</definedName>
    <definedName name="ㅋㅋ" localSheetId="7" hidden="1">{#N/A,#N/A,TRUE,"Y생산";#N/A,#N/A,TRUE,"Y판매";#N/A,#N/A,TRUE,"Y총물량";#N/A,#N/A,TRUE,"Y능력";#N/A,#N/A,TRUE,"YKD"}</definedName>
    <definedName name="ㅋㅋ" localSheetId="4" hidden="1">{#N/A,#N/A,TRUE,"Y생산";#N/A,#N/A,TRUE,"Y판매";#N/A,#N/A,TRUE,"Y총물량";#N/A,#N/A,TRUE,"Y능력";#N/A,#N/A,TRUE,"YKD"}</definedName>
    <definedName name="ㅋㅋ" localSheetId="6" hidden="1">{#N/A,#N/A,TRUE,"Y생산";#N/A,#N/A,TRUE,"Y판매";#N/A,#N/A,TRUE,"Y총물량";#N/A,#N/A,TRUE,"Y능력";#N/A,#N/A,TRUE,"YKD"}</definedName>
    <definedName name="ㅋㅋ" localSheetId="9" hidden="1">{#N/A,#N/A,TRUE,"Y생산";#N/A,#N/A,TRUE,"Y판매";#N/A,#N/A,TRUE,"Y총물량";#N/A,#N/A,TRUE,"Y능력";#N/A,#N/A,TRUE,"YKD"}</definedName>
    <definedName name="ㅋㅋ" localSheetId="5" hidden="1">{#N/A,#N/A,TRUE,"Y생산";#N/A,#N/A,TRUE,"Y판매";#N/A,#N/A,TRUE,"Y총물량";#N/A,#N/A,TRUE,"Y능력";#N/A,#N/A,TRUE,"YKD"}</definedName>
    <definedName name="ㅋㅋ" localSheetId="8" hidden="1">{#N/A,#N/A,TRUE,"Y생산";#N/A,#N/A,TRUE,"Y판매";#N/A,#N/A,TRUE,"Y총물량";#N/A,#N/A,TRUE,"Y능력";#N/A,#N/A,TRUE,"YKD"}</definedName>
    <definedName name="ㅋㅋ" localSheetId="3"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ㅋㅋㅋ" localSheetId="13" hidden="1">{#N/A,#N/A,FALSE,"단축1";#N/A,#N/A,FALSE,"단축2";#N/A,#N/A,FALSE,"단축3";#N/A,#N/A,FALSE,"장축";#N/A,#N/A,FALSE,"4WD"}</definedName>
    <definedName name="ㅋㅋㅋ" localSheetId="10" hidden="1">{#N/A,#N/A,FALSE,"단축1";#N/A,#N/A,FALSE,"단축2";#N/A,#N/A,FALSE,"단축3";#N/A,#N/A,FALSE,"장축";#N/A,#N/A,FALSE,"4WD"}</definedName>
    <definedName name="ㅋㅋㅋ" localSheetId="12" hidden="1">{#N/A,#N/A,FALSE,"단축1";#N/A,#N/A,FALSE,"단축2";#N/A,#N/A,FALSE,"단축3";#N/A,#N/A,FALSE,"장축";#N/A,#N/A,FALSE,"4WD"}</definedName>
    <definedName name="ㅋㅋㅋ" localSheetId="15" hidden="1">{#N/A,#N/A,FALSE,"단축1";#N/A,#N/A,FALSE,"단축2";#N/A,#N/A,FALSE,"단축3";#N/A,#N/A,FALSE,"장축";#N/A,#N/A,FALSE,"4WD"}</definedName>
    <definedName name="ㅋㅋㅋ" localSheetId="11" hidden="1">{#N/A,#N/A,FALSE,"단축1";#N/A,#N/A,FALSE,"단축2";#N/A,#N/A,FALSE,"단축3";#N/A,#N/A,FALSE,"장축";#N/A,#N/A,FALSE,"4WD"}</definedName>
    <definedName name="ㅋㅋㅋ" localSheetId="14" hidden="1">{#N/A,#N/A,FALSE,"단축1";#N/A,#N/A,FALSE,"단축2";#N/A,#N/A,FALSE,"단축3";#N/A,#N/A,FALSE,"장축";#N/A,#N/A,FALSE,"4WD"}</definedName>
    <definedName name="ㅋㅋㅋ" localSheetId="7" hidden="1">{#N/A,#N/A,FALSE,"단축1";#N/A,#N/A,FALSE,"단축2";#N/A,#N/A,FALSE,"단축3";#N/A,#N/A,FALSE,"장축";#N/A,#N/A,FALSE,"4WD"}</definedName>
    <definedName name="ㅋㅋㅋ" localSheetId="4" hidden="1">{#N/A,#N/A,FALSE,"단축1";#N/A,#N/A,FALSE,"단축2";#N/A,#N/A,FALSE,"단축3";#N/A,#N/A,FALSE,"장축";#N/A,#N/A,FALSE,"4WD"}</definedName>
    <definedName name="ㅋㅋㅋ" localSheetId="6" hidden="1">{#N/A,#N/A,FALSE,"단축1";#N/A,#N/A,FALSE,"단축2";#N/A,#N/A,FALSE,"단축3";#N/A,#N/A,FALSE,"장축";#N/A,#N/A,FALSE,"4WD"}</definedName>
    <definedName name="ㅋㅋㅋ" localSheetId="9" hidden="1">{#N/A,#N/A,FALSE,"단축1";#N/A,#N/A,FALSE,"단축2";#N/A,#N/A,FALSE,"단축3";#N/A,#N/A,FALSE,"장축";#N/A,#N/A,FALSE,"4WD"}</definedName>
    <definedName name="ㅋㅋㅋ" localSheetId="5" hidden="1">{#N/A,#N/A,FALSE,"단축1";#N/A,#N/A,FALSE,"단축2";#N/A,#N/A,FALSE,"단축3";#N/A,#N/A,FALSE,"장축";#N/A,#N/A,FALSE,"4WD"}</definedName>
    <definedName name="ㅋㅋㅋ" localSheetId="8" hidden="1">{#N/A,#N/A,FALSE,"단축1";#N/A,#N/A,FALSE,"단축2";#N/A,#N/A,FALSE,"단축3";#N/A,#N/A,FALSE,"장축";#N/A,#N/A,FALSE,"4WD"}</definedName>
    <definedName name="ㅋㅋㅋ" localSheetId="3" hidden="1">{#N/A,#N/A,FALSE,"단축1";#N/A,#N/A,FALSE,"단축2";#N/A,#N/A,FALSE,"단축3";#N/A,#N/A,FALSE,"장축";#N/A,#N/A,FALSE,"4WD"}</definedName>
    <definedName name="ㅋㅋㅋ" localSheetId="2" hidden="1">{#N/A,#N/A,FALSE,"단축1";#N/A,#N/A,FALSE,"단축2";#N/A,#N/A,FALSE,"단축3";#N/A,#N/A,FALSE,"장축";#N/A,#N/A,FALSE,"4WD"}</definedName>
    <definedName name="ㅋㅋㅋ" localSheetId="1" hidden="1">{#N/A,#N/A,FALSE,"단축1";#N/A,#N/A,FALSE,"단축2";#N/A,#N/A,FALSE,"단축3";#N/A,#N/A,FALSE,"장축";#N/A,#N/A,FALSE,"4WD"}</definedName>
    <definedName name="ㅋㅋㅋ" hidden="1">{#N/A,#N/A,FALSE,"단축1";#N/A,#N/A,FALSE,"단축2";#N/A,#N/A,FALSE,"단축3";#N/A,#N/A,FALSE,"장축";#N/A,#N/A,FALSE,"4WD"}</definedName>
    <definedName name="ㅋㅋㅋㅁ" localSheetId="13" hidden="1">{#N/A,#N/A,FALSE,"단축1";#N/A,#N/A,FALSE,"단축2";#N/A,#N/A,FALSE,"단축3";#N/A,#N/A,FALSE,"장축";#N/A,#N/A,FALSE,"4WD"}</definedName>
    <definedName name="ㅋㅋㅋㅁ" localSheetId="10" hidden="1">{#N/A,#N/A,FALSE,"단축1";#N/A,#N/A,FALSE,"단축2";#N/A,#N/A,FALSE,"단축3";#N/A,#N/A,FALSE,"장축";#N/A,#N/A,FALSE,"4WD"}</definedName>
    <definedName name="ㅋㅋㅋㅁ" localSheetId="12" hidden="1">{#N/A,#N/A,FALSE,"단축1";#N/A,#N/A,FALSE,"단축2";#N/A,#N/A,FALSE,"단축3";#N/A,#N/A,FALSE,"장축";#N/A,#N/A,FALSE,"4WD"}</definedName>
    <definedName name="ㅋㅋㅋㅁ" localSheetId="15" hidden="1">{#N/A,#N/A,FALSE,"단축1";#N/A,#N/A,FALSE,"단축2";#N/A,#N/A,FALSE,"단축3";#N/A,#N/A,FALSE,"장축";#N/A,#N/A,FALSE,"4WD"}</definedName>
    <definedName name="ㅋㅋㅋㅁ" localSheetId="11" hidden="1">{#N/A,#N/A,FALSE,"단축1";#N/A,#N/A,FALSE,"단축2";#N/A,#N/A,FALSE,"단축3";#N/A,#N/A,FALSE,"장축";#N/A,#N/A,FALSE,"4WD"}</definedName>
    <definedName name="ㅋㅋㅋㅁ" localSheetId="14" hidden="1">{#N/A,#N/A,FALSE,"단축1";#N/A,#N/A,FALSE,"단축2";#N/A,#N/A,FALSE,"단축3";#N/A,#N/A,FALSE,"장축";#N/A,#N/A,FALSE,"4WD"}</definedName>
    <definedName name="ㅋㅋㅋㅁ" localSheetId="7" hidden="1">{#N/A,#N/A,FALSE,"단축1";#N/A,#N/A,FALSE,"단축2";#N/A,#N/A,FALSE,"단축3";#N/A,#N/A,FALSE,"장축";#N/A,#N/A,FALSE,"4WD"}</definedName>
    <definedName name="ㅋㅋㅋㅁ" localSheetId="4" hidden="1">{#N/A,#N/A,FALSE,"단축1";#N/A,#N/A,FALSE,"단축2";#N/A,#N/A,FALSE,"단축3";#N/A,#N/A,FALSE,"장축";#N/A,#N/A,FALSE,"4WD"}</definedName>
    <definedName name="ㅋㅋㅋㅁ" localSheetId="6" hidden="1">{#N/A,#N/A,FALSE,"단축1";#N/A,#N/A,FALSE,"단축2";#N/A,#N/A,FALSE,"단축3";#N/A,#N/A,FALSE,"장축";#N/A,#N/A,FALSE,"4WD"}</definedName>
    <definedName name="ㅋㅋㅋㅁ" localSheetId="9" hidden="1">{#N/A,#N/A,FALSE,"단축1";#N/A,#N/A,FALSE,"단축2";#N/A,#N/A,FALSE,"단축3";#N/A,#N/A,FALSE,"장축";#N/A,#N/A,FALSE,"4WD"}</definedName>
    <definedName name="ㅋㅋㅋㅁ" localSheetId="5" hidden="1">{#N/A,#N/A,FALSE,"단축1";#N/A,#N/A,FALSE,"단축2";#N/A,#N/A,FALSE,"단축3";#N/A,#N/A,FALSE,"장축";#N/A,#N/A,FALSE,"4WD"}</definedName>
    <definedName name="ㅋㅋㅋㅁ" localSheetId="8" hidden="1">{#N/A,#N/A,FALSE,"단축1";#N/A,#N/A,FALSE,"단축2";#N/A,#N/A,FALSE,"단축3";#N/A,#N/A,FALSE,"장축";#N/A,#N/A,FALSE,"4WD"}</definedName>
    <definedName name="ㅋㅋㅋㅁ" localSheetId="3" hidden="1">{#N/A,#N/A,FALSE,"단축1";#N/A,#N/A,FALSE,"단축2";#N/A,#N/A,FALSE,"단축3";#N/A,#N/A,FALSE,"장축";#N/A,#N/A,FALSE,"4WD"}</definedName>
    <definedName name="ㅋㅋㅋㅁ" localSheetId="2" hidden="1">{#N/A,#N/A,FALSE,"단축1";#N/A,#N/A,FALSE,"단축2";#N/A,#N/A,FALSE,"단축3";#N/A,#N/A,FALSE,"장축";#N/A,#N/A,FALSE,"4WD"}</definedName>
    <definedName name="ㅋㅋㅋㅁ" localSheetId="1" hidden="1">{#N/A,#N/A,FALSE,"단축1";#N/A,#N/A,FALSE,"단축2";#N/A,#N/A,FALSE,"단축3";#N/A,#N/A,FALSE,"장축";#N/A,#N/A,FALSE,"4WD"}</definedName>
    <definedName name="ㅋㅋㅋㅁ" hidden="1">{#N/A,#N/A,FALSE,"단축1";#N/A,#N/A,FALSE,"단축2";#N/A,#N/A,FALSE,"단축3";#N/A,#N/A,FALSE,"장축";#N/A,#N/A,FALSE,"4WD"}</definedName>
    <definedName name="ㅋㅋㅋㅋ" localSheetId="13" hidden="1">{#N/A,#N/A,FALSE,"단축1";#N/A,#N/A,FALSE,"단축2";#N/A,#N/A,FALSE,"단축3";#N/A,#N/A,FALSE,"장축";#N/A,#N/A,FALSE,"4WD"}</definedName>
    <definedName name="ㅋㅋㅋㅋ" localSheetId="10" hidden="1">{#N/A,#N/A,FALSE,"단축1";#N/A,#N/A,FALSE,"단축2";#N/A,#N/A,FALSE,"단축3";#N/A,#N/A,FALSE,"장축";#N/A,#N/A,FALSE,"4WD"}</definedName>
    <definedName name="ㅋㅋㅋㅋ" localSheetId="12" hidden="1">{#N/A,#N/A,FALSE,"단축1";#N/A,#N/A,FALSE,"단축2";#N/A,#N/A,FALSE,"단축3";#N/A,#N/A,FALSE,"장축";#N/A,#N/A,FALSE,"4WD"}</definedName>
    <definedName name="ㅋㅋㅋㅋ" localSheetId="15" hidden="1">{#N/A,#N/A,FALSE,"단축1";#N/A,#N/A,FALSE,"단축2";#N/A,#N/A,FALSE,"단축3";#N/A,#N/A,FALSE,"장축";#N/A,#N/A,FALSE,"4WD"}</definedName>
    <definedName name="ㅋㅋㅋㅋ" localSheetId="11" hidden="1">{#N/A,#N/A,FALSE,"단축1";#N/A,#N/A,FALSE,"단축2";#N/A,#N/A,FALSE,"단축3";#N/A,#N/A,FALSE,"장축";#N/A,#N/A,FALSE,"4WD"}</definedName>
    <definedName name="ㅋㅋㅋㅋ" localSheetId="14" hidden="1">{#N/A,#N/A,FALSE,"단축1";#N/A,#N/A,FALSE,"단축2";#N/A,#N/A,FALSE,"단축3";#N/A,#N/A,FALSE,"장축";#N/A,#N/A,FALSE,"4WD"}</definedName>
    <definedName name="ㅋㅋㅋㅋ" localSheetId="7" hidden="1">{#N/A,#N/A,FALSE,"단축1";#N/A,#N/A,FALSE,"단축2";#N/A,#N/A,FALSE,"단축3";#N/A,#N/A,FALSE,"장축";#N/A,#N/A,FALSE,"4WD"}</definedName>
    <definedName name="ㅋㅋㅋㅋ" localSheetId="4" hidden="1">{#N/A,#N/A,FALSE,"단축1";#N/A,#N/A,FALSE,"단축2";#N/A,#N/A,FALSE,"단축3";#N/A,#N/A,FALSE,"장축";#N/A,#N/A,FALSE,"4WD"}</definedName>
    <definedName name="ㅋㅋㅋㅋ" localSheetId="6" hidden="1">{#N/A,#N/A,FALSE,"단축1";#N/A,#N/A,FALSE,"단축2";#N/A,#N/A,FALSE,"단축3";#N/A,#N/A,FALSE,"장축";#N/A,#N/A,FALSE,"4WD"}</definedName>
    <definedName name="ㅋㅋㅋㅋ" localSheetId="9" hidden="1">{#N/A,#N/A,FALSE,"단축1";#N/A,#N/A,FALSE,"단축2";#N/A,#N/A,FALSE,"단축3";#N/A,#N/A,FALSE,"장축";#N/A,#N/A,FALSE,"4WD"}</definedName>
    <definedName name="ㅋㅋㅋㅋ" localSheetId="5" hidden="1">{#N/A,#N/A,FALSE,"단축1";#N/A,#N/A,FALSE,"단축2";#N/A,#N/A,FALSE,"단축3";#N/A,#N/A,FALSE,"장축";#N/A,#N/A,FALSE,"4WD"}</definedName>
    <definedName name="ㅋㅋㅋㅋ" localSheetId="8" hidden="1">{#N/A,#N/A,FALSE,"단축1";#N/A,#N/A,FALSE,"단축2";#N/A,#N/A,FALSE,"단축3";#N/A,#N/A,FALSE,"장축";#N/A,#N/A,FALSE,"4WD"}</definedName>
    <definedName name="ㅋㅋㅋㅋ" localSheetId="3" hidden="1">{#N/A,#N/A,FALSE,"단축1";#N/A,#N/A,FALSE,"단축2";#N/A,#N/A,FALSE,"단축3";#N/A,#N/A,FALSE,"장축";#N/A,#N/A,FALSE,"4WD"}</definedName>
    <definedName name="ㅋㅋㅋㅋ" localSheetId="2" hidden="1">{#N/A,#N/A,FALSE,"단축1";#N/A,#N/A,FALSE,"단축2";#N/A,#N/A,FALSE,"단축3";#N/A,#N/A,FALSE,"장축";#N/A,#N/A,FALSE,"4WD"}</definedName>
    <definedName name="ㅋㅋㅋㅋ" localSheetId="1" hidden="1">{#N/A,#N/A,FALSE,"단축1";#N/A,#N/A,FALSE,"단축2";#N/A,#N/A,FALSE,"단축3";#N/A,#N/A,FALSE,"장축";#N/A,#N/A,FALSE,"4WD"}</definedName>
    <definedName name="ㅋㅋㅋㅋ" hidden="1">{#N/A,#N/A,FALSE,"단축1";#N/A,#N/A,FALSE,"단축2";#N/A,#N/A,FALSE,"단축3";#N/A,#N/A,FALSE,"장축";#N/A,#N/A,FALSE,"4WD"}</definedName>
    <definedName name="ㅋㅌㅊㅌㅊㅌ" localSheetId="13" hidden="1">{#N/A,#N/A,FALSE,"단축1";#N/A,#N/A,FALSE,"단축2";#N/A,#N/A,FALSE,"단축3";#N/A,#N/A,FALSE,"장축";#N/A,#N/A,FALSE,"4WD"}</definedName>
    <definedName name="ㅋㅌㅊㅌㅊㅌ" localSheetId="10" hidden="1">{#N/A,#N/A,FALSE,"단축1";#N/A,#N/A,FALSE,"단축2";#N/A,#N/A,FALSE,"단축3";#N/A,#N/A,FALSE,"장축";#N/A,#N/A,FALSE,"4WD"}</definedName>
    <definedName name="ㅋㅌㅊㅌㅊㅌ" localSheetId="12" hidden="1">{#N/A,#N/A,FALSE,"단축1";#N/A,#N/A,FALSE,"단축2";#N/A,#N/A,FALSE,"단축3";#N/A,#N/A,FALSE,"장축";#N/A,#N/A,FALSE,"4WD"}</definedName>
    <definedName name="ㅋㅌㅊㅌㅊㅌ" localSheetId="15" hidden="1">{#N/A,#N/A,FALSE,"단축1";#N/A,#N/A,FALSE,"단축2";#N/A,#N/A,FALSE,"단축3";#N/A,#N/A,FALSE,"장축";#N/A,#N/A,FALSE,"4WD"}</definedName>
    <definedName name="ㅋㅌㅊㅌㅊㅌ" localSheetId="11" hidden="1">{#N/A,#N/A,FALSE,"단축1";#N/A,#N/A,FALSE,"단축2";#N/A,#N/A,FALSE,"단축3";#N/A,#N/A,FALSE,"장축";#N/A,#N/A,FALSE,"4WD"}</definedName>
    <definedName name="ㅋㅌㅊㅌㅊㅌ" localSheetId="14" hidden="1">{#N/A,#N/A,FALSE,"단축1";#N/A,#N/A,FALSE,"단축2";#N/A,#N/A,FALSE,"단축3";#N/A,#N/A,FALSE,"장축";#N/A,#N/A,FALSE,"4WD"}</definedName>
    <definedName name="ㅋㅌㅊㅌㅊㅌ" localSheetId="7" hidden="1">{#N/A,#N/A,FALSE,"단축1";#N/A,#N/A,FALSE,"단축2";#N/A,#N/A,FALSE,"단축3";#N/A,#N/A,FALSE,"장축";#N/A,#N/A,FALSE,"4WD"}</definedName>
    <definedName name="ㅋㅌㅊㅌㅊㅌ" localSheetId="4" hidden="1">{#N/A,#N/A,FALSE,"단축1";#N/A,#N/A,FALSE,"단축2";#N/A,#N/A,FALSE,"단축3";#N/A,#N/A,FALSE,"장축";#N/A,#N/A,FALSE,"4WD"}</definedName>
    <definedName name="ㅋㅌㅊㅌㅊㅌ" localSheetId="6" hidden="1">{#N/A,#N/A,FALSE,"단축1";#N/A,#N/A,FALSE,"단축2";#N/A,#N/A,FALSE,"단축3";#N/A,#N/A,FALSE,"장축";#N/A,#N/A,FALSE,"4WD"}</definedName>
    <definedName name="ㅋㅌㅊㅌㅊㅌ" localSheetId="9" hidden="1">{#N/A,#N/A,FALSE,"단축1";#N/A,#N/A,FALSE,"단축2";#N/A,#N/A,FALSE,"단축3";#N/A,#N/A,FALSE,"장축";#N/A,#N/A,FALSE,"4WD"}</definedName>
    <definedName name="ㅋㅌㅊㅌㅊㅌ" localSheetId="5" hidden="1">{#N/A,#N/A,FALSE,"단축1";#N/A,#N/A,FALSE,"단축2";#N/A,#N/A,FALSE,"단축3";#N/A,#N/A,FALSE,"장축";#N/A,#N/A,FALSE,"4WD"}</definedName>
    <definedName name="ㅋㅌㅊㅌㅊㅌ" localSheetId="8" hidden="1">{#N/A,#N/A,FALSE,"단축1";#N/A,#N/A,FALSE,"단축2";#N/A,#N/A,FALSE,"단축3";#N/A,#N/A,FALSE,"장축";#N/A,#N/A,FALSE,"4WD"}</definedName>
    <definedName name="ㅋㅌㅊㅌㅊㅌ" localSheetId="3" hidden="1">{#N/A,#N/A,FALSE,"단축1";#N/A,#N/A,FALSE,"단축2";#N/A,#N/A,FALSE,"단축3";#N/A,#N/A,FALSE,"장축";#N/A,#N/A,FALSE,"4WD"}</definedName>
    <definedName name="ㅋㅌㅊㅌㅊㅌ" localSheetId="2" hidden="1">{#N/A,#N/A,FALSE,"단축1";#N/A,#N/A,FALSE,"단축2";#N/A,#N/A,FALSE,"단축3";#N/A,#N/A,FALSE,"장축";#N/A,#N/A,FALSE,"4WD"}</definedName>
    <definedName name="ㅋㅌㅊㅌㅊㅌ" localSheetId="1" hidden="1">{#N/A,#N/A,FALSE,"단축1";#N/A,#N/A,FALSE,"단축2";#N/A,#N/A,FALSE,"단축3";#N/A,#N/A,FALSE,"장축";#N/A,#N/A,FALSE,"4WD"}</definedName>
    <definedName name="ㅋㅌㅊㅌㅊㅌ" hidden="1">{#N/A,#N/A,FALSE,"단축1";#N/A,#N/A,FALSE,"단축2";#N/A,#N/A,FALSE,"단축3";#N/A,#N/A,FALSE,"장축";#N/A,#N/A,FALSE,"4WD"}</definedName>
    <definedName name="ㅋ후ㅊ">#REF!</definedName>
    <definedName name="카니발연료누유" hidden="1">#N/A</definedName>
    <definedName name="카메라" localSheetId="13" hidden="1">{#N/A,#N/A,FALSE,"단축1";#N/A,#N/A,FALSE,"단축2";#N/A,#N/A,FALSE,"단축3";#N/A,#N/A,FALSE,"장축";#N/A,#N/A,FALSE,"4WD"}</definedName>
    <definedName name="카메라" localSheetId="10" hidden="1">{#N/A,#N/A,FALSE,"단축1";#N/A,#N/A,FALSE,"단축2";#N/A,#N/A,FALSE,"단축3";#N/A,#N/A,FALSE,"장축";#N/A,#N/A,FALSE,"4WD"}</definedName>
    <definedName name="카메라" localSheetId="12" hidden="1">{#N/A,#N/A,FALSE,"단축1";#N/A,#N/A,FALSE,"단축2";#N/A,#N/A,FALSE,"단축3";#N/A,#N/A,FALSE,"장축";#N/A,#N/A,FALSE,"4WD"}</definedName>
    <definedName name="카메라" localSheetId="15" hidden="1">{#N/A,#N/A,FALSE,"단축1";#N/A,#N/A,FALSE,"단축2";#N/A,#N/A,FALSE,"단축3";#N/A,#N/A,FALSE,"장축";#N/A,#N/A,FALSE,"4WD"}</definedName>
    <definedName name="카메라" localSheetId="11" hidden="1">{#N/A,#N/A,FALSE,"단축1";#N/A,#N/A,FALSE,"단축2";#N/A,#N/A,FALSE,"단축3";#N/A,#N/A,FALSE,"장축";#N/A,#N/A,FALSE,"4WD"}</definedName>
    <definedName name="카메라" localSheetId="14" hidden="1">{#N/A,#N/A,FALSE,"단축1";#N/A,#N/A,FALSE,"단축2";#N/A,#N/A,FALSE,"단축3";#N/A,#N/A,FALSE,"장축";#N/A,#N/A,FALSE,"4WD"}</definedName>
    <definedName name="카메라" localSheetId="7" hidden="1">{#N/A,#N/A,FALSE,"단축1";#N/A,#N/A,FALSE,"단축2";#N/A,#N/A,FALSE,"단축3";#N/A,#N/A,FALSE,"장축";#N/A,#N/A,FALSE,"4WD"}</definedName>
    <definedName name="카메라" localSheetId="4" hidden="1">{#N/A,#N/A,FALSE,"단축1";#N/A,#N/A,FALSE,"단축2";#N/A,#N/A,FALSE,"단축3";#N/A,#N/A,FALSE,"장축";#N/A,#N/A,FALSE,"4WD"}</definedName>
    <definedName name="카메라" localSheetId="6" hidden="1">{#N/A,#N/A,FALSE,"단축1";#N/A,#N/A,FALSE,"단축2";#N/A,#N/A,FALSE,"단축3";#N/A,#N/A,FALSE,"장축";#N/A,#N/A,FALSE,"4WD"}</definedName>
    <definedName name="카메라" localSheetId="9" hidden="1">{#N/A,#N/A,FALSE,"단축1";#N/A,#N/A,FALSE,"단축2";#N/A,#N/A,FALSE,"단축3";#N/A,#N/A,FALSE,"장축";#N/A,#N/A,FALSE,"4WD"}</definedName>
    <definedName name="카메라" localSheetId="5" hidden="1">{#N/A,#N/A,FALSE,"단축1";#N/A,#N/A,FALSE,"단축2";#N/A,#N/A,FALSE,"단축3";#N/A,#N/A,FALSE,"장축";#N/A,#N/A,FALSE,"4WD"}</definedName>
    <definedName name="카메라" localSheetId="8" hidden="1">{#N/A,#N/A,FALSE,"단축1";#N/A,#N/A,FALSE,"단축2";#N/A,#N/A,FALSE,"단축3";#N/A,#N/A,FALSE,"장축";#N/A,#N/A,FALSE,"4WD"}</definedName>
    <definedName name="카메라" localSheetId="3"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카메라1">#N/A</definedName>
    <definedName name="코">#N/A</definedName>
    <definedName name="코드">#N/A</definedName>
    <definedName name="쿨링">#N/A</definedName>
    <definedName name="퀛Y">#N/A</definedName>
    <definedName name="크랑" localSheetId="13" hidden="1">{#N/A,#N/A,FALSE,"단축1";#N/A,#N/A,FALSE,"단축2";#N/A,#N/A,FALSE,"단축3";#N/A,#N/A,FALSE,"장축";#N/A,#N/A,FALSE,"4WD"}</definedName>
    <definedName name="크랑" localSheetId="10" hidden="1">{#N/A,#N/A,FALSE,"단축1";#N/A,#N/A,FALSE,"단축2";#N/A,#N/A,FALSE,"단축3";#N/A,#N/A,FALSE,"장축";#N/A,#N/A,FALSE,"4WD"}</definedName>
    <definedName name="크랑" localSheetId="12" hidden="1">{#N/A,#N/A,FALSE,"단축1";#N/A,#N/A,FALSE,"단축2";#N/A,#N/A,FALSE,"단축3";#N/A,#N/A,FALSE,"장축";#N/A,#N/A,FALSE,"4WD"}</definedName>
    <definedName name="크랑" localSheetId="15" hidden="1">{#N/A,#N/A,FALSE,"단축1";#N/A,#N/A,FALSE,"단축2";#N/A,#N/A,FALSE,"단축3";#N/A,#N/A,FALSE,"장축";#N/A,#N/A,FALSE,"4WD"}</definedName>
    <definedName name="크랑" localSheetId="11" hidden="1">{#N/A,#N/A,FALSE,"단축1";#N/A,#N/A,FALSE,"단축2";#N/A,#N/A,FALSE,"단축3";#N/A,#N/A,FALSE,"장축";#N/A,#N/A,FALSE,"4WD"}</definedName>
    <definedName name="크랑" localSheetId="14" hidden="1">{#N/A,#N/A,FALSE,"단축1";#N/A,#N/A,FALSE,"단축2";#N/A,#N/A,FALSE,"단축3";#N/A,#N/A,FALSE,"장축";#N/A,#N/A,FALSE,"4WD"}</definedName>
    <definedName name="크랑" localSheetId="7" hidden="1">{#N/A,#N/A,FALSE,"단축1";#N/A,#N/A,FALSE,"단축2";#N/A,#N/A,FALSE,"단축3";#N/A,#N/A,FALSE,"장축";#N/A,#N/A,FALSE,"4WD"}</definedName>
    <definedName name="크랑" localSheetId="4" hidden="1">{#N/A,#N/A,FALSE,"단축1";#N/A,#N/A,FALSE,"단축2";#N/A,#N/A,FALSE,"단축3";#N/A,#N/A,FALSE,"장축";#N/A,#N/A,FALSE,"4WD"}</definedName>
    <definedName name="크랑" localSheetId="6" hidden="1">{#N/A,#N/A,FALSE,"단축1";#N/A,#N/A,FALSE,"단축2";#N/A,#N/A,FALSE,"단축3";#N/A,#N/A,FALSE,"장축";#N/A,#N/A,FALSE,"4WD"}</definedName>
    <definedName name="크랑" localSheetId="9" hidden="1">{#N/A,#N/A,FALSE,"단축1";#N/A,#N/A,FALSE,"단축2";#N/A,#N/A,FALSE,"단축3";#N/A,#N/A,FALSE,"장축";#N/A,#N/A,FALSE,"4WD"}</definedName>
    <definedName name="크랑" localSheetId="5" hidden="1">{#N/A,#N/A,FALSE,"단축1";#N/A,#N/A,FALSE,"단축2";#N/A,#N/A,FALSE,"단축3";#N/A,#N/A,FALSE,"장축";#N/A,#N/A,FALSE,"4WD"}</definedName>
    <definedName name="크랑" localSheetId="8" hidden="1">{#N/A,#N/A,FALSE,"단축1";#N/A,#N/A,FALSE,"단축2";#N/A,#N/A,FALSE,"단축3";#N/A,#N/A,FALSE,"장축";#N/A,#N/A,FALSE,"4WD"}</definedName>
    <definedName name="크랑" localSheetId="3" hidden="1">{#N/A,#N/A,FALSE,"단축1";#N/A,#N/A,FALSE,"단축2";#N/A,#N/A,FALSE,"단축3";#N/A,#N/A,FALSE,"장축";#N/A,#N/A,FALSE,"4WD"}</definedName>
    <definedName name="크랑" localSheetId="2" hidden="1">{#N/A,#N/A,FALSE,"단축1";#N/A,#N/A,FALSE,"단축2";#N/A,#N/A,FALSE,"단축3";#N/A,#N/A,FALSE,"장축";#N/A,#N/A,FALSE,"4WD"}</definedName>
    <definedName name="크랑" localSheetId="1" hidden="1">{#N/A,#N/A,FALSE,"단축1";#N/A,#N/A,FALSE,"단축2";#N/A,#N/A,FALSE,"단축3";#N/A,#N/A,FALSE,"장축";#N/A,#N/A,FALSE,"4WD"}</definedName>
    <definedName name="크랑" hidden="1">{#N/A,#N/A,FALSE,"단축1";#N/A,#N/A,FALSE,"단축2";#N/A,#N/A,FALSE,"단축3";#N/A,#N/A,FALSE,"장축";#N/A,#N/A,FALSE,"4WD"}</definedName>
    <definedName name="크레임종합현황입니다" localSheetId="13" hidden="1">{#N/A,#N/A,FALSE,"단축1";#N/A,#N/A,FALSE,"단축2";#N/A,#N/A,FALSE,"단축3";#N/A,#N/A,FALSE,"장축";#N/A,#N/A,FALSE,"4WD"}</definedName>
    <definedName name="크레임종합현황입니다" localSheetId="10" hidden="1">{#N/A,#N/A,FALSE,"단축1";#N/A,#N/A,FALSE,"단축2";#N/A,#N/A,FALSE,"단축3";#N/A,#N/A,FALSE,"장축";#N/A,#N/A,FALSE,"4WD"}</definedName>
    <definedName name="크레임종합현황입니다" localSheetId="12" hidden="1">{#N/A,#N/A,FALSE,"단축1";#N/A,#N/A,FALSE,"단축2";#N/A,#N/A,FALSE,"단축3";#N/A,#N/A,FALSE,"장축";#N/A,#N/A,FALSE,"4WD"}</definedName>
    <definedName name="크레임종합현황입니다" localSheetId="15" hidden="1">{#N/A,#N/A,FALSE,"단축1";#N/A,#N/A,FALSE,"단축2";#N/A,#N/A,FALSE,"단축3";#N/A,#N/A,FALSE,"장축";#N/A,#N/A,FALSE,"4WD"}</definedName>
    <definedName name="크레임종합현황입니다" localSheetId="11" hidden="1">{#N/A,#N/A,FALSE,"단축1";#N/A,#N/A,FALSE,"단축2";#N/A,#N/A,FALSE,"단축3";#N/A,#N/A,FALSE,"장축";#N/A,#N/A,FALSE,"4WD"}</definedName>
    <definedName name="크레임종합현황입니다" localSheetId="14" hidden="1">{#N/A,#N/A,FALSE,"단축1";#N/A,#N/A,FALSE,"단축2";#N/A,#N/A,FALSE,"단축3";#N/A,#N/A,FALSE,"장축";#N/A,#N/A,FALSE,"4WD"}</definedName>
    <definedName name="크레임종합현황입니다" localSheetId="7" hidden="1">{#N/A,#N/A,FALSE,"단축1";#N/A,#N/A,FALSE,"단축2";#N/A,#N/A,FALSE,"단축3";#N/A,#N/A,FALSE,"장축";#N/A,#N/A,FALSE,"4WD"}</definedName>
    <definedName name="크레임종합현황입니다" localSheetId="4" hidden="1">{#N/A,#N/A,FALSE,"단축1";#N/A,#N/A,FALSE,"단축2";#N/A,#N/A,FALSE,"단축3";#N/A,#N/A,FALSE,"장축";#N/A,#N/A,FALSE,"4WD"}</definedName>
    <definedName name="크레임종합현황입니다" localSheetId="6" hidden="1">{#N/A,#N/A,FALSE,"단축1";#N/A,#N/A,FALSE,"단축2";#N/A,#N/A,FALSE,"단축3";#N/A,#N/A,FALSE,"장축";#N/A,#N/A,FALSE,"4WD"}</definedName>
    <definedName name="크레임종합현황입니다" localSheetId="9" hidden="1">{#N/A,#N/A,FALSE,"단축1";#N/A,#N/A,FALSE,"단축2";#N/A,#N/A,FALSE,"단축3";#N/A,#N/A,FALSE,"장축";#N/A,#N/A,FALSE,"4WD"}</definedName>
    <definedName name="크레임종합현황입니다" localSheetId="5" hidden="1">{#N/A,#N/A,FALSE,"단축1";#N/A,#N/A,FALSE,"단축2";#N/A,#N/A,FALSE,"단축3";#N/A,#N/A,FALSE,"장축";#N/A,#N/A,FALSE,"4WD"}</definedName>
    <definedName name="크레임종합현황입니다" localSheetId="8" hidden="1">{#N/A,#N/A,FALSE,"단축1";#N/A,#N/A,FALSE,"단축2";#N/A,#N/A,FALSE,"단축3";#N/A,#N/A,FALSE,"장축";#N/A,#N/A,FALSE,"4WD"}</definedName>
    <definedName name="크레임종합현황입니다" localSheetId="3" hidden="1">{#N/A,#N/A,FALSE,"단축1";#N/A,#N/A,FALSE,"단축2";#N/A,#N/A,FALSE,"단축3";#N/A,#N/A,FALSE,"장축";#N/A,#N/A,FALSE,"4WD"}</definedName>
    <definedName name="크레임종합현황입니다" localSheetId="2" hidden="1">{#N/A,#N/A,FALSE,"단축1";#N/A,#N/A,FALSE,"단축2";#N/A,#N/A,FALSE,"단축3";#N/A,#N/A,FALSE,"장축";#N/A,#N/A,FALSE,"4WD"}</definedName>
    <definedName name="크레임종합현황입니다" localSheetId="1" hidden="1">{#N/A,#N/A,FALSE,"단축1";#N/A,#N/A,FALSE,"단축2";#N/A,#N/A,FALSE,"단축3";#N/A,#N/A,FALSE,"장축";#N/A,#N/A,FALSE,"4WD"}</definedName>
    <definedName name="크레임종합현황입니다" hidden="1">{#N/A,#N/A,FALSE,"단축1";#N/A,#N/A,FALSE,"단축2";#N/A,#N/A,FALSE,"단축3";#N/A,#N/A,FALSE,"장축";#N/A,#N/A,FALSE,"4WD"}</definedName>
    <definedName name="클레임현황">#N/A</definedName>
    <definedName name="키프코" localSheetId="13" hidden="1">{#N/A,#N/A,FALSE,"을지 (4)";#N/A,#N/A,FALSE,"을지 (5)";#N/A,#N/A,FALSE,"을지 (6)"}</definedName>
    <definedName name="키프코" localSheetId="10" hidden="1">{#N/A,#N/A,FALSE,"을지 (4)";#N/A,#N/A,FALSE,"을지 (5)";#N/A,#N/A,FALSE,"을지 (6)"}</definedName>
    <definedName name="키프코" localSheetId="12" hidden="1">{#N/A,#N/A,FALSE,"을지 (4)";#N/A,#N/A,FALSE,"을지 (5)";#N/A,#N/A,FALSE,"을지 (6)"}</definedName>
    <definedName name="키프코" localSheetId="15" hidden="1">{#N/A,#N/A,FALSE,"을지 (4)";#N/A,#N/A,FALSE,"을지 (5)";#N/A,#N/A,FALSE,"을지 (6)"}</definedName>
    <definedName name="키프코" localSheetId="11" hidden="1">{#N/A,#N/A,FALSE,"을지 (4)";#N/A,#N/A,FALSE,"을지 (5)";#N/A,#N/A,FALSE,"을지 (6)"}</definedName>
    <definedName name="키프코" localSheetId="14" hidden="1">{#N/A,#N/A,FALSE,"을지 (4)";#N/A,#N/A,FALSE,"을지 (5)";#N/A,#N/A,FALSE,"을지 (6)"}</definedName>
    <definedName name="키프코" localSheetId="7" hidden="1">{#N/A,#N/A,FALSE,"을지 (4)";#N/A,#N/A,FALSE,"을지 (5)";#N/A,#N/A,FALSE,"을지 (6)"}</definedName>
    <definedName name="키프코" localSheetId="4" hidden="1">{#N/A,#N/A,FALSE,"을지 (4)";#N/A,#N/A,FALSE,"을지 (5)";#N/A,#N/A,FALSE,"을지 (6)"}</definedName>
    <definedName name="키프코" localSheetId="6" hidden="1">{#N/A,#N/A,FALSE,"을지 (4)";#N/A,#N/A,FALSE,"을지 (5)";#N/A,#N/A,FALSE,"을지 (6)"}</definedName>
    <definedName name="키프코" localSheetId="9" hidden="1">{#N/A,#N/A,FALSE,"을지 (4)";#N/A,#N/A,FALSE,"을지 (5)";#N/A,#N/A,FALSE,"을지 (6)"}</definedName>
    <definedName name="키프코" localSheetId="5" hidden="1">{#N/A,#N/A,FALSE,"을지 (4)";#N/A,#N/A,FALSE,"을지 (5)";#N/A,#N/A,FALSE,"을지 (6)"}</definedName>
    <definedName name="키프코" localSheetId="8" hidden="1">{#N/A,#N/A,FALSE,"을지 (4)";#N/A,#N/A,FALSE,"을지 (5)";#N/A,#N/A,FALSE,"을지 (6)"}</definedName>
    <definedName name="키프코" localSheetId="3" hidden="1">{#N/A,#N/A,FALSE,"을지 (4)";#N/A,#N/A,FALSE,"을지 (5)";#N/A,#N/A,FALSE,"을지 (6)"}</definedName>
    <definedName name="키프코" localSheetId="2" hidden="1">{#N/A,#N/A,FALSE,"을지 (4)";#N/A,#N/A,FALSE,"을지 (5)";#N/A,#N/A,FALSE,"을지 (6)"}</definedName>
    <definedName name="키프코" localSheetId="1" hidden="1">{#N/A,#N/A,FALSE,"을지 (4)";#N/A,#N/A,FALSE,"을지 (5)";#N/A,#N/A,FALSE,"을지 (6)"}</definedName>
    <definedName name="키프코" hidden="1">{#N/A,#N/A,FALSE,"을지 (4)";#N/A,#N/A,FALSE,"을지 (5)";#N/A,#N/A,FALSE,"을지 (6)"}</definedName>
    <definedName name="ㅌ"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ㅌㄴㅇ" localSheetId="13" hidden="1">{#N/A,#N/A,FALSE,"단축1";#N/A,#N/A,FALSE,"단축2";#N/A,#N/A,FALSE,"단축3";#N/A,#N/A,FALSE,"장축";#N/A,#N/A,FALSE,"4WD"}</definedName>
    <definedName name="ㅌㄴㅇ" localSheetId="10" hidden="1">{#N/A,#N/A,FALSE,"단축1";#N/A,#N/A,FALSE,"단축2";#N/A,#N/A,FALSE,"단축3";#N/A,#N/A,FALSE,"장축";#N/A,#N/A,FALSE,"4WD"}</definedName>
    <definedName name="ㅌㄴㅇ" localSheetId="12" hidden="1">{#N/A,#N/A,FALSE,"단축1";#N/A,#N/A,FALSE,"단축2";#N/A,#N/A,FALSE,"단축3";#N/A,#N/A,FALSE,"장축";#N/A,#N/A,FALSE,"4WD"}</definedName>
    <definedName name="ㅌㄴㅇ" localSheetId="15" hidden="1">{#N/A,#N/A,FALSE,"단축1";#N/A,#N/A,FALSE,"단축2";#N/A,#N/A,FALSE,"단축3";#N/A,#N/A,FALSE,"장축";#N/A,#N/A,FALSE,"4WD"}</definedName>
    <definedName name="ㅌㄴㅇ" localSheetId="11" hidden="1">{#N/A,#N/A,FALSE,"단축1";#N/A,#N/A,FALSE,"단축2";#N/A,#N/A,FALSE,"단축3";#N/A,#N/A,FALSE,"장축";#N/A,#N/A,FALSE,"4WD"}</definedName>
    <definedName name="ㅌㄴㅇ" localSheetId="14" hidden="1">{#N/A,#N/A,FALSE,"단축1";#N/A,#N/A,FALSE,"단축2";#N/A,#N/A,FALSE,"단축3";#N/A,#N/A,FALSE,"장축";#N/A,#N/A,FALSE,"4WD"}</definedName>
    <definedName name="ㅌㄴㅇ" localSheetId="7" hidden="1">{#N/A,#N/A,FALSE,"단축1";#N/A,#N/A,FALSE,"단축2";#N/A,#N/A,FALSE,"단축3";#N/A,#N/A,FALSE,"장축";#N/A,#N/A,FALSE,"4WD"}</definedName>
    <definedName name="ㅌㄴㅇ" localSheetId="4" hidden="1">{#N/A,#N/A,FALSE,"단축1";#N/A,#N/A,FALSE,"단축2";#N/A,#N/A,FALSE,"단축3";#N/A,#N/A,FALSE,"장축";#N/A,#N/A,FALSE,"4WD"}</definedName>
    <definedName name="ㅌㄴㅇ" localSheetId="6" hidden="1">{#N/A,#N/A,FALSE,"단축1";#N/A,#N/A,FALSE,"단축2";#N/A,#N/A,FALSE,"단축3";#N/A,#N/A,FALSE,"장축";#N/A,#N/A,FALSE,"4WD"}</definedName>
    <definedName name="ㅌㄴㅇ" localSheetId="9" hidden="1">{#N/A,#N/A,FALSE,"단축1";#N/A,#N/A,FALSE,"단축2";#N/A,#N/A,FALSE,"단축3";#N/A,#N/A,FALSE,"장축";#N/A,#N/A,FALSE,"4WD"}</definedName>
    <definedName name="ㅌㄴㅇ" localSheetId="5" hidden="1">{#N/A,#N/A,FALSE,"단축1";#N/A,#N/A,FALSE,"단축2";#N/A,#N/A,FALSE,"단축3";#N/A,#N/A,FALSE,"장축";#N/A,#N/A,FALSE,"4WD"}</definedName>
    <definedName name="ㅌㄴㅇ" localSheetId="8" hidden="1">{#N/A,#N/A,FALSE,"단축1";#N/A,#N/A,FALSE,"단축2";#N/A,#N/A,FALSE,"단축3";#N/A,#N/A,FALSE,"장축";#N/A,#N/A,FALSE,"4WD"}</definedName>
    <definedName name="ㅌㄴㅇ" localSheetId="3" hidden="1">{#N/A,#N/A,FALSE,"단축1";#N/A,#N/A,FALSE,"단축2";#N/A,#N/A,FALSE,"단축3";#N/A,#N/A,FALSE,"장축";#N/A,#N/A,FALSE,"4WD"}</definedName>
    <definedName name="ㅌㄴㅇ" localSheetId="2" hidden="1">{#N/A,#N/A,FALSE,"단축1";#N/A,#N/A,FALSE,"단축2";#N/A,#N/A,FALSE,"단축3";#N/A,#N/A,FALSE,"장축";#N/A,#N/A,FALSE,"4WD"}</definedName>
    <definedName name="ㅌㄴㅇ" localSheetId="1" hidden="1">{#N/A,#N/A,FALSE,"단축1";#N/A,#N/A,FALSE,"단축2";#N/A,#N/A,FALSE,"단축3";#N/A,#N/A,FALSE,"장축";#N/A,#N/A,FALSE,"4WD"}</definedName>
    <definedName name="ㅌㄴㅇ" hidden="1">{#N/A,#N/A,FALSE,"단축1";#N/A,#N/A,FALSE,"단축2";#N/A,#N/A,FALSE,"단축3";#N/A,#N/A,FALSE,"장축";#N/A,#N/A,FALSE,"4WD"}</definedName>
    <definedName name="ㅌㅊ" localSheetId="13" hidden="1">{#N/A,#N/A,FALSE,"단축1";#N/A,#N/A,FALSE,"단축2";#N/A,#N/A,FALSE,"단축3";#N/A,#N/A,FALSE,"장축";#N/A,#N/A,FALSE,"4WD"}</definedName>
    <definedName name="ㅌㅊ" localSheetId="10" hidden="1">{#N/A,#N/A,FALSE,"단축1";#N/A,#N/A,FALSE,"단축2";#N/A,#N/A,FALSE,"단축3";#N/A,#N/A,FALSE,"장축";#N/A,#N/A,FALSE,"4WD"}</definedName>
    <definedName name="ㅌㅊ" localSheetId="12" hidden="1">{#N/A,#N/A,FALSE,"단축1";#N/A,#N/A,FALSE,"단축2";#N/A,#N/A,FALSE,"단축3";#N/A,#N/A,FALSE,"장축";#N/A,#N/A,FALSE,"4WD"}</definedName>
    <definedName name="ㅌㅊ" localSheetId="15" hidden="1">{#N/A,#N/A,FALSE,"단축1";#N/A,#N/A,FALSE,"단축2";#N/A,#N/A,FALSE,"단축3";#N/A,#N/A,FALSE,"장축";#N/A,#N/A,FALSE,"4WD"}</definedName>
    <definedName name="ㅌㅊ" localSheetId="11" hidden="1">{#N/A,#N/A,FALSE,"단축1";#N/A,#N/A,FALSE,"단축2";#N/A,#N/A,FALSE,"단축3";#N/A,#N/A,FALSE,"장축";#N/A,#N/A,FALSE,"4WD"}</definedName>
    <definedName name="ㅌㅊ" localSheetId="14" hidden="1">{#N/A,#N/A,FALSE,"단축1";#N/A,#N/A,FALSE,"단축2";#N/A,#N/A,FALSE,"단축3";#N/A,#N/A,FALSE,"장축";#N/A,#N/A,FALSE,"4WD"}</definedName>
    <definedName name="ㅌㅊ" localSheetId="7" hidden="1">{#N/A,#N/A,FALSE,"단축1";#N/A,#N/A,FALSE,"단축2";#N/A,#N/A,FALSE,"단축3";#N/A,#N/A,FALSE,"장축";#N/A,#N/A,FALSE,"4WD"}</definedName>
    <definedName name="ㅌㅊ" localSheetId="4" hidden="1">{#N/A,#N/A,FALSE,"단축1";#N/A,#N/A,FALSE,"단축2";#N/A,#N/A,FALSE,"단축3";#N/A,#N/A,FALSE,"장축";#N/A,#N/A,FALSE,"4WD"}</definedName>
    <definedName name="ㅌㅊ" localSheetId="6" hidden="1">{#N/A,#N/A,FALSE,"단축1";#N/A,#N/A,FALSE,"단축2";#N/A,#N/A,FALSE,"단축3";#N/A,#N/A,FALSE,"장축";#N/A,#N/A,FALSE,"4WD"}</definedName>
    <definedName name="ㅌㅊ" localSheetId="9" hidden="1">{#N/A,#N/A,FALSE,"단축1";#N/A,#N/A,FALSE,"단축2";#N/A,#N/A,FALSE,"단축3";#N/A,#N/A,FALSE,"장축";#N/A,#N/A,FALSE,"4WD"}</definedName>
    <definedName name="ㅌㅊ" localSheetId="5" hidden="1">{#N/A,#N/A,FALSE,"단축1";#N/A,#N/A,FALSE,"단축2";#N/A,#N/A,FALSE,"단축3";#N/A,#N/A,FALSE,"장축";#N/A,#N/A,FALSE,"4WD"}</definedName>
    <definedName name="ㅌㅊ" localSheetId="8" hidden="1">{#N/A,#N/A,FALSE,"단축1";#N/A,#N/A,FALSE,"단축2";#N/A,#N/A,FALSE,"단축3";#N/A,#N/A,FALSE,"장축";#N/A,#N/A,FALSE,"4WD"}</definedName>
    <definedName name="ㅌㅊ" localSheetId="3"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hidden="1">{#N/A,#N/A,FALSE,"단축1";#N/A,#N/A,FALSE,"단축2";#N/A,#N/A,FALSE,"단축3";#N/A,#N/A,FALSE,"장축";#N/A,#N/A,FALSE,"4WD"}</definedName>
    <definedName name="ㅌㅌ" localSheetId="13" hidden="1">{#N/A,#N/A,TRUE,"일정"}</definedName>
    <definedName name="ㅌㅌ" localSheetId="10" hidden="1">{#N/A,#N/A,TRUE,"일정"}</definedName>
    <definedName name="ㅌㅌ" localSheetId="12" hidden="1">{#N/A,#N/A,TRUE,"일정"}</definedName>
    <definedName name="ㅌㅌ" localSheetId="15" hidden="1">{#N/A,#N/A,TRUE,"일정"}</definedName>
    <definedName name="ㅌㅌ" localSheetId="11" hidden="1">{#N/A,#N/A,TRUE,"일정"}</definedName>
    <definedName name="ㅌㅌ" localSheetId="14" hidden="1">{#N/A,#N/A,TRUE,"일정"}</definedName>
    <definedName name="ㅌㅌ" localSheetId="7" hidden="1">{#N/A,#N/A,TRUE,"일정"}</definedName>
    <definedName name="ㅌㅌ" localSheetId="4" hidden="1">{#N/A,#N/A,TRUE,"일정"}</definedName>
    <definedName name="ㅌㅌ" localSheetId="6" hidden="1">{#N/A,#N/A,TRUE,"일정"}</definedName>
    <definedName name="ㅌㅌ" localSheetId="9" hidden="1">{#N/A,#N/A,TRUE,"일정"}</definedName>
    <definedName name="ㅌㅌ" localSheetId="5" hidden="1">{#N/A,#N/A,TRUE,"일정"}</definedName>
    <definedName name="ㅌㅌ" localSheetId="8" hidden="1">{#N/A,#N/A,TRUE,"일정"}</definedName>
    <definedName name="ㅌㅌ" localSheetId="3" hidden="1">{#N/A,#N/A,TRUE,"일정"}</definedName>
    <definedName name="ㅌㅌ" localSheetId="2" hidden="1">{#N/A,#N/A,TRUE,"일정"}</definedName>
    <definedName name="ㅌㅌ" localSheetId="1" hidden="1">{#N/A,#N/A,TRUE,"일정"}</definedName>
    <definedName name="ㅌㅌ" hidden="1">{#N/A,#N/A,TRUE,"일정"}</definedName>
    <definedName name="ㅌㅌㅌㅊㅍ">#N/A</definedName>
    <definedName name="타견적" localSheetId="13">BlankMacro1</definedName>
    <definedName name="타견적" localSheetId="10">BlankMacro1</definedName>
    <definedName name="타견적" localSheetId="12">BlankMacro1</definedName>
    <definedName name="타견적" localSheetId="15">BlankMacro1</definedName>
    <definedName name="타견적" localSheetId="11">BlankMacro1</definedName>
    <definedName name="타견적" localSheetId="14">BlankMacro1</definedName>
    <definedName name="타견적" localSheetId="7">BlankMacro1</definedName>
    <definedName name="타견적" localSheetId="4">BlankMacro1</definedName>
    <definedName name="타견적" localSheetId="6">BlankMacro1</definedName>
    <definedName name="타견적" localSheetId="9">BlankMacro1</definedName>
    <definedName name="타견적" localSheetId="5">BlankMacro1</definedName>
    <definedName name="타견적" localSheetId="8">BlankMacro1</definedName>
    <definedName name="타견적" localSheetId="0">BlankMacro1</definedName>
    <definedName name="타견적" localSheetId="3">BlankMacro1</definedName>
    <definedName name="타견적" localSheetId="2">BlankMacro1</definedName>
    <definedName name="타견적" localSheetId="1">BlankMacro1</definedName>
    <definedName name="타견적">BlankMacro1</definedName>
    <definedName name="타견적을지" localSheetId="13">BlankMacro1</definedName>
    <definedName name="타견적을지" localSheetId="10">BlankMacro1</definedName>
    <definedName name="타견적을지" localSheetId="12">BlankMacro1</definedName>
    <definedName name="타견적을지" localSheetId="15">BlankMacro1</definedName>
    <definedName name="타견적을지" localSheetId="11">BlankMacro1</definedName>
    <definedName name="타견적을지" localSheetId="14">BlankMacro1</definedName>
    <definedName name="타견적을지" localSheetId="7">BlankMacro1</definedName>
    <definedName name="타견적을지" localSheetId="4">BlankMacro1</definedName>
    <definedName name="타견적을지" localSheetId="6">BlankMacro1</definedName>
    <definedName name="타견적을지" localSheetId="9">BlankMacro1</definedName>
    <definedName name="타견적을지" localSheetId="5">BlankMacro1</definedName>
    <definedName name="타견적을지" localSheetId="8">BlankMacro1</definedName>
    <definedName name="타견적을지" localSheetId="0">BlankMacro1</definedName>
    <definedName name="타견적을지" localSheetId="3">BlankMacro1</definedName>
    <definedName name="타견적을지" localSheetId="2">BlankMacro1</definedName>
    <definedName name="타견적을지" localSheetId="1">BlankMacro1</definedName>
    <definedName name="타견적을지">BlankMacro1</definedName>
    <definedName name="태1">#N/A</definedName>
    <definedName name="태12">#N/A</definedName>
    <definedName name="태1312">#N/A</definedName>
    <definedName name="태4">#N/A</definedName>
    <definedName name="태6">#N/A</definedName>
    <definedName name="태715">#N/A</definedName>
    <definedName name="태78">#N/A</definedName>
    <definedName name="택시">#N/A</definedName>
    <definedName name="템플리트모듈1" localSheetId="13">BlankMacro1</definedName>
    <definedName name="템플리트모듈1" localSheetId="10">BlankMacro1</definedName>
    <definedName name="템플리트모듈1" localSheetId="12">BlankMacro1</definedName>
    <definedName name="템플리트모듈1" localSheetId="15">BlankMacro1</definedName>
    <definedName name="템플리트모듈1" localSheetId="11">BlankMacro1</definedName>
    <definedName name="템플리트모듈1" localSheetId="14">BlankMacro1</definedName>
    <definedName name="템플리트모듈1" localSheetId="7">BlankMacro1</definedName>
    <definedName name="템플리트모듈1" localSheetId="4">BlankMacro1</definedName>
    <definedName name="템플리트모듈1" localSheetId="6">BlankMacro1</definedName>
    <definedName name="템플리트모듈1" localSheetId="9">BlankMacro1</definedName>
    <definedName name="템플리트모듈1" localSheetId="5">BlankMacro1</definedName>
    <definedName name="템플리트모듈1" localSheetId="8">BlankMacro1</definedName>
    <definedName name="템플리트모듈1" localSheetId="0">BlankMacro1</definedName>
    <definedName name="템플리트모듈1" localSheetId="3">BlankMacro1</definedName>
    <definedName name="템플리트모듈1" localSheetId="2">BlankMacro1</definedName>
    <definedName name="템플리트모듈1" localSheetId="1">BlankMacro1</definedName>
    <definedName name="템플리트모듈1">BlankMacro1</definedName>
    <definedName name="템플리트모듈2" localSheetId="13">BlankMacro1</definedName>
    <definedName name="템플리트모듈2" localSheetId="10">BlankMacro1</definedName>
    <definedName name="템플리트모듈2" localSheetId="12">BlankMacro1</definedName>
    <definedName name="템플리트모듈2" localSheetId="15">BlankMacro1</definedName>
    <definedName name="템플리트모듈2" localSheetId="11">BlankMacro1</definedName>
    <definedName name="템플리트모듈2" localSheetId="14">BlankMacro1</definedName>
    <definedName name="템플리트모듈2" localSheetId="7">BlankMacro1</definedName>
    <definedName name="템플리트모듈2" localSheetId="4">BlankMacro1</definedName>
    <definedName name="템플리트모듈2" localSheetId="6">BlankMacro1</definedName>
    <definedName name="템플리트모듈2" localSheetId="9">BlankMacro1</definedName>
    <definedName name="템플리트모듈2" localSheetId="5">BlankMacro1</definedName>
    <definedName name="템플리트모듈2" localSheetId="8">BlankMacro1</definedName>
    <definedName name="템플리트모듈2" localSheetId="0">BlankMacro1</definedName>
    <definedName name="템플리트모듈2" localSheetId="3">BlankMacro1</definedName>
    <definedName name="템플리트모듈2" localSheetId="2">BlankMacro1</definedName>
    <definedName name="템플리트모듈2" localSheetId="1">BlankMacro1</definedName>
    <definedName name="템플리트모듈2">BlankMacro1</definedName>
    <definedName name="템플리트모듈3" localSheetId="13">BlankMacro1</definedName>
    <definedName name="템플리트모듈3" localSheetId="10">BlankMacro1</definedName>
    <definedName name="템플리트모듈3" localSheetId="12">BlankMacro1</definedName>
    <definedName name="템플리트모듈3" localSheetId="15">BlankMacro1</definedName>
    <definedName name="템플리트모듈3" localSheetId="11">BlankMacro1</definedName>
    <definedName name="템플리트모듈3" localSheetId="14">BlankMacro1</definedName>
    <definedName name="템플리트모듈3" localSheetId="7">BlankMacro1</definedName>
    <definedName name="템플리트모듈3" localSheetId="4">BlankMacro1</definedName>
    <definedName name="템플리트모듈3" localSheetId="6">BlankMacro1</definedName>
    <definedName name="템플리트모듈3" localSheetId="9">BlankMacro1</definedName>
    <definedName name="템플리트모듈3" localSheetId="5">BlankMacro1</definedName>
    <definedName name="템플리트모듈3" localSheetId="8">BlankMacro1</definedName>
    <definedName name="템플리트모듈3" localSheetId="0">BlankMacro1</definedName>
    <definedName name="템플리트모듈3" localSheetId="3">BlankMacro1</definedName>
    <definedName name="템플리트모듈3" localSheetId="2">BlankMacro1</definedName>
    <definedName name="템플리트모듈3" localSheetId="1">BlankMacro1</definedName>
    <definedName name="템플리트모듈3">BlankMacro1</definedName>
    <definedName name="템플리트모듈4" localSheetId="13">BlankMacro1</definedName>
    <definedName name="템플리트모듈4" localSheetId="10">BlankMacro1</definedName>
    <definedName name="템플리트모듈4" localSheetId="12">BlankMacro1</definedName>
    <definedName name="템플리트모듈4" localSheetId="15">BlankMacro1</definedName>
    <definedName name="템플리트모듈4" localSheetId="11">BlankMacro1</definedName>
    <definedName name="템플리트모듈4" localSheetId="14">BlankMacro1</definedName>
    <definedName name="템플리트모듈4" localSheetId="7">BlankMacro1</definedName>
    <definedName name="템플리트모듈4" localSheetId="4">BlankMacro1</definedName>
    <definedName name="템플리트모듈4" localSheetId="6">BlankMacro1</definedName>
    <definedName name="템플리트모듈4" localSheetId="9">BlankMacro1</definedName>
    <definedName name="템플리트모듈4" localSheetId="5">BlankMacro1</definedName>
    <definedName name="템플리트모듈4" localSheetId="8">BlankMacro1</definedName>
    <definedName name="템플리트모듈4" localSheetId="0">BlankMacro1</definedName>
    <definedName name="템플리트모듈4" localSheetId="3">BlankMacro1</definedName>
    <definedName name="템플리트모듈4" localSheetId="2">BlankMacro1</definedName>
    <definedName name="템플리트모듈4" localSheetId="1">BlankMacro1</definedName>
    <definedName name="템플리트모듈4">BlankMacro1</definedName>
    <definedName name="템플리트모듈5" localSheetId="13">BlankMacro1</definedName>
    <definedName name="템플리트모듈5" localSheetId="10">BlankMacro1</definedName>
    <definedName name="템플리트모듈5" localSheetId="12">BlankMacro1</definedName>
    <definedName name="템플리트모듈5" localSheetId="15">BlankMacro1</definedName>
    <definedName name="템플리트모듈5" localSheetId="11">BlankMacro1</definedName>
    <definedName name="템플리트모듈5" localSheetId="14">BlankMacro1</definedName>
    <definedName name="템플리트모듈5" localSheetId="7">BlankMacro1</definedName>
    <definedName name="템플리트모듈5" localSheetId="4">BlankMacro1</definedName>
    <definedName name="템플리트모듈5" localSheetId="6">BlankMacro1</definedName>
    <definedName name="템플리트모듈5" localSheetId="9">BlankMacro1</definedName>
    <definedName name="템플리트모듈5" localSheetId="5">BlankMacro1</definedName>
    <definedName name="템플리트모듈5" localSheetId="8">BlankMacro1</definedName>
    <definedName name="템플리트모듈5" localSheetId="0">BlankMacro1</definedName>
    <definedName name="템플리트모듈5" localSheetId="3">BlankMacro1</definedName>
    <definedName name="템플리트모듈5" localSheetId="2">BlankMacro1</definedName>
    <definedName name="템플리트모듈5" localSheetId="1">BlankMacro1</definedName>
    <definedName name="템플리트모듈5">BlankMacro1</definedName>
    <definedName name="템플리트모듈6" localSheetId="13">BlankMacro1</definedName>
    <definedName name="템플리트모듈6" localSheetId="10">BlankMacro1</definedName>
    <definedName name="템플리트모듈6" localSheetId="12">BlankMacro1</definedName>
    <definedName name="템플리트모듈6" localSheetId="15">BlankMacro1</definedName>
    <definedName name="템플리트모듈6" localSheetId="11">BlankMacro1</definedName>
    <definedName name="템플리트모듈6" localSheetId="14">BlankMacro1</definedName>
    <definedName name="템플리트모듈6" localSheetId="7">BlankMacro1</definedName>
    <definedName name="템플리트모듈6" localSheetId="4">BlankMacro1</definedName>
    <definedName name="템플리트모듈6" localSheetId="6">BlankMacro1</definedName>
    <definedName name="템플리트모듈6" localSheetId="9">BlankMacro1</definedName>
    <definedName name="템플리트모듈6" localSheetId="5">BlankMacro1</definedName>
    <definedName name="템플리트모듈6" localSheetId="8">BlankMacro1</definedName>
    <definedName name="템플리트모듈6" localSheetId="0">BlankMacro1</definedName>
    <definedName name="템플리트모듈6" localSheetId="3">BlankMacro1</definedName>
    <definedName name="템플리트모듈6" localSheetId="2">BlankMacro1</definedName>
    <definedName name="템플리트모듈6" localSheetId="1">BlankMacro1</definedName>
    <definedName name="템플리트모듈6">BlankMacro1</definedName>
    <definedName name="통합1장" localSheetId="13" hidden="1">{#N/A,#N/A,FALSE,"단축1";#N/A,#N/A,FALSE,"단축2";#N/A,#N/A,FALSE,"단축3";#N/A,#N/A,FALSE,"장축";#N/A,#N/A,FALSE,"4WD"}</definedName>
    <definedName name="통합1장" localSheetId="10" hidden="1">{#N/A,#N/A,FALSE,"단축1";#N/A,#N/A,FALSE,"단축2";#N/A,#N/A,FALSE,"단축3";#N/A,#N/A,FALSE,"장축";#N/A,#N/A,FALSE,"4WD"}</definedName>
    <definedName name="통합1장" localSheetId="12" hidden="1">{#N/A,#N/A,FALSE,"단축1";#N/A,#N/A,FALSE,"단축2";#N/A,#N/A,FALSE,"단축3";#N/A,#N/A,FALSE,"장축";#N/A,#N/A,FALSE,"4WD"}</definedName>
    <definedName name="통합1장" localSheetId="15" hidden="1">{#N/A,#N/A,FALSE,"단축1";#N/A,#N/A,FALSE,"단축2";#N/A,#N/A,FALSE,"단축3";#N/A,#N/A,FALSE,"장축";#N/A,#N/A,FALSE,"4WD"}</definedName>
    <definedName name="통합1장" localSheetId="11" hidden="1">{#N/A,#N/A,FALSE,"단축1";#N/A,#N/A,FALSE,"단축2";#N/A,#N/A,FALSE,"단축3";#N/A,#N/A,FALSE,"장축";#N/A,#N/A,FALSE,"4WD"}</definedName>
    <definedName name="통합1장" localSheetId="14" hidden="1">{#N/A,#N/A,FALSE,"단축1";#N/A,#N/A,FALSE,"단축2";#N/A,#N/A,FALSE,"단축3";#N/A,#N/A,FALSE,"장축";#N/A,#N/A,FALSE,"4WD"}</definedName>
    <definedName name="통합1장" localSheetId="7" hidden="1">{#N/A,#N/A,FALSE,"단축1";#N/A,#N/A,FALSE,"단축2";#N/A,#N/A,FALSE,"단축3";#N/A,#N/A,FALSE,"장축";#N/A,#N/A,FALSE,"4WD"}</definedName>
    <definedName name="통합1장" localSheetId="4" hidden="1">{#N/A,#N/A,FALSE,"단축1";#N/A,#N/A,FALSE,"단축2";#N/A,#N/A,FALSE,"단축3";#N/A,#N/A,FALSE,"장축";#N/A,#N/A,FALSE,"4WD"}</definedName>
    <definedName name="통합1장" localSheetId="6" hidden="1">{#N/A,#N/A,FALSE,"단축1";#N/A,#N/A,FALSE,"단축2";#N/A,#N/A,FALSE,"단축3";#N/A,#N/A,FALSE,"장축";#N/A,#N/A,FALSE,"4WD"}</definedName>
    <definedName name="통합1장" localSheetId="9" hidden="1">{#N/A,#N/A,FALSE,"단축1";#N/A,#N/A,FALSE,"단축2";#N/A,#N/A,FALSE,"단축3";#N/A,#N/A,FALSE,"장축";#N/A,#N/A,FALSE,"4WD"}</definedName>
    <definedName name="통합1장" localSheetId="5" hidden="1">{#N/A,#N/A,FALSE,"단축1";#N/A,#N/A,FALSE,"단축2";#N/A,#N/A,FALSE,"단축3";#N/A,#N/A,FALSE,"장축";#N/A,#N/A,FALSE,"4WD"}</definedName>
    <definedName name="통합1장" localSheetId="8" hidden="1">{#N/A,#N/A,FALSE,"단축1";#N/A,#N/A,FALSE,"단축2";#N/A,#N/A,FALSE,"단축3";#N/A,#N/A,FALSE,"장축";#N/A,#N/A,FALSE,"4WD"}</definedName>
    <definedName name="통합1장" localSheetId="3" hidden="1">{#N/A,#N/A,FALSE,"단축1";#N/A,#N/A,FALSE,"단축2";#N/A,#N/A,FALSE,"단축3";#N/A,#N/A,FALSE,"장축";#N/A,#N/A,FALSE,"4WD"}</definedName>
    <definedName name="통합1장" localSheetId="2" hidden="1">{#N/A,#N/A,FALSE,"단축1";#N/A,#N/A,FALSE,"단축2";#N/A,#N/A,FALSE,"단축3";#N/A,#N/A,FALSE,"장축";#N/A,#N/A,FALSE,"4WD"}</definedName>
    <definedName name="통합1장" localSheetId="1" hidden="1">{#N/A,#N/A,FALSE,"단축1";#N/A,#N/A,FALSE,"단축2";#N/A,#N/A,FALSE,"단축3";#N/A,#N/A,FALSE,"장축";#N/A,#N/A,FALSE,"4WD"}</definedName>
    <definedName name="통합1장" hidden="1">{#N/A,#N/A,FALSE,"단축1";#N/A,#N/A,FALSE,"단축2";#N/A,#N/A,FALSE,"단축3";#N/A,#N/A,FALSE,"장축";#N/A,#N/A,FALSE,"4WD"}</definedName>
    <definedName name="퇴직사유">#N/A</definedName>
    <definedName name="퇴직율">#N/A</definedName>
    <definedName name="투">#N/A</definedName>
    <definedName name="투자" localSheetId="13" hidden="1">{#N/A,#N/A,FALSE,"단축1";#N/A,#N/A,FALSE,"단축2";#N/A,#N/A,FALSE,"단축3";#N/A,#N/A,FALSE,"장축";#N/A,#N/A,FALSE,"4WD"}</definedName>
    <definedName name="투자" localSheetId="10" hidden="1">{#N/A,#N/A,FALSE,"단축1";#N/A,#N/A,FALSE,"단축2";#N/A,#N/A,FALSE,"단축3";#N/A,#N/A,FALSE,"장축";#N/A,#N/A,FALSE,"4WD"}</definedName>
    <definedName name="투자" localSheetId="12" hidden="1">{#N/A,#N/A,FALSE,"단축1";#N/A,#N/A,FALSE,"단축2";#N/A,#N/A,FALSE,"단축3";#N/A,#N/A,FALSE,"장축";#N/A,#N/A,FALSE,"4WD"}</definedName>
    <definedName name="투자" localSheetId="15" hidden="1">{#N/A,#N/A,FALSE,"단축1";#N/A,#N/A,FALSE,"단축2";#N/A,#N/A,FALSE,"단축3";#N/A,#N/A,FALSE,"장축";#N/A,#N/A,FALSE,"4WD"}</definedName>
    <definedName name="투자" localSheetId="11" hidden="1">{#N/A,#N/A,FALSE,"단축1";#N/A,#N/A,FALSE,"단축2";#N/A,#N/A,FALSE,"단축3";#N/A,#N/A,FALSE,"장축";#N/A,#N/A,FALSE,"4WD"}</definedName>
    <definedName name="투자" localSheetId="14" hidden="1">{#N/A,#N/A,FALSE,"단축1";#N/A,#N/A,FALSE,"단축2";#N/A,#N/A,FALSE,"단축3";#N/A,#N/A,FALSE,"장축";#N/A,#N/A,FALSE,"4WD"}</definedName>
    <definedName name="투자" localSheetId="7" hidden="1">{#N/A,#N/A,FALSE,"단축1";#N/A,#N/A,FALSE,"단축2";#N/A,#N/A,FALSE,"단축3";#N/A,#N/A,FALSE,"장축";#N/A,#N/A,FALSE,"4WD"}</definedName>
    <definedName name="투자" localSheetId="4" hidden="1">{#N/A,#N/A,FALSE,"단축1";#N/A,#N/A,FALSE,"단축2";#N/A,#N/A,FALSE,"단축3";#N/A,#N/A,FALSE,"장축";#N/A,#N/A,FALSE,"4WD"}</definedName>
    <definedName name="투자" localSheetId="6" hidden="1">{#N/A,#N/A,FALSE,"단축1";#N/A,#N/A,FALSE,"단축2";#N/A,#N/A,FALSE,"단축3";#N/A,#N/A,FALSE,"장축";#N/A,#N/A,FALSE,"4WD"}</definedName>
    <definedName name="투자" localSheetId="9" hidden="1">{#N/A,#N/A,FALSE,"단축1";#N/A,#N/A,FALSE,"단축2";#N/A,#N/A,FALSE,"단축3";#N/A,#N/A,FALSE,"장축";#N/A,#N/A,FALSE,"4WD"}</definedName>
    <definedName name="투자" localSheetId="5" hidden="1">{#N/A,#N/A,FALSE,"단축1";#N/A,#N/A,FALSE,"단축2";#N/A,#N/A,FALSE,"단축3";#N/A,#N/A,FALSE,"장축";#N/A,#N/A,FALSE,"4WD"}</definedName>
    <definedName name="투자" localSheetId="8" hidden="1">{#N/A,#N/A,FALSE,"단축1";#N/A,#N/A,FALSE,"단축2";#N/A,#N/A,FALSE,"단축3";#N/A,#N/A,FALSE,"장축";#N/A,#N/A,FALSE,"4WD"}</definedName>
    <definedName name="투자" localSheetId="3" hidden="1">{#N/A,#N/A,FALSE,"단축1";#N/A,#N/A,FALSE,"단축2";#N/A,#N/A,FALSE,"단축3";#N/A,#N/A,FALSE,"장축";#N/A,#N/A,FALSE,"4WD"}</definedName>
    <definedName name="투자" localSheetId="2" hidden="1">{#N/A,#N/A,FALSE,"단축1";#N/A,#N/A,FALSE,"단축2";#N/A,#N/A,FALSE,"단축3";#N/A,#N/A,FALSE,"장축";#N/A,#N/A,FALSE,"4WD"}</definedName>
    <definedName name="투자" localSheetId="1" hidden="1">{#N/A,#N/A,FALSE,"단축1";#N/A,#N/A,FALSE,"단축2";#N/A,#N/A,FALSE,"단축3";#N/A,#N/A,FALSE,"장축";#N/A,#N/A,FALSE,"4WD"}</definedName>
    <definedName name="투자" hidden="1">{#N/A,#N/A,FALSE,"단축1";#N/A,#N/A,FALSE,"단축2";#N/A,#N/A,FALSE,"단축3";#N/A,#N/A,FALSE,"장축";#N/A,#N/A,FALSE,"4WD"}</definedName>
    <definedName name="투자CONC.182억" localSheetId="13" hidden="1">{#N/A,#N/A,FALSE,"단축1";#N/A,#N/A,FALSE,"단축2";#N/A,#N/A,FALSE,"단축3";#N/A,#N/A,FALSE,"장축";#N/A,#N/A,FALSE,"4WD"}</definedName>
    <definedName name="투자CONC.182억" localSheetId="10" hidden="1">{#N/A,#N/A,FALSE,"단축1";#N/A,#N/A,FALSE,"단축2";#N/A,#N/A,FALSE,"단축3";#N/A,#N/A,FALSE,"장축";#N/A,#N/A,FALSE,"4WD"}</definedName>
    <definedName name="투자CONC.182억" localSheetId="12" hidden="1">{#N/A,#N/A,FALSE,"단축1";#N/A,#N/A,FALSE,"단축2";#N/A,#N/A,FALSE,"단축3";#N/A,#N/A,FALSE,"장축";#N/A,#N/A,FALSE,"4WD"}</definedName>
    <definedName name="투자CONC.182억" localSheetId="15" hidden="1">{#N/A,#N/A,FALSE,"단축1";#N/A,#N/A,FALSE,"단축2";#N/A,#N/A,FALSE,"단축3";#N/A,#N/A,FALSE,"장축";#N/A,#N/A,FALSE,"4WD"}</definedName>
    <definedName name="투자CONC.182억" localSheetId="11" hidden="1">{#N/A,#N/A,FALSE,"단축1";#N/A,#N/A,FALSE,"단축2";#N/A,#N/A,FALSE,"단축3";#N/A,#N/A,FALSE,"장축";#N/A,#N/A,FALSE,"4WD"}</definedName>
    <definedName name="투자CONC.182억" localSheetId="14" hidden="1">{#N/A,#N/A,FALSE,"단축1";#N/A,#N/A,FALSE,"단축2";#N/A,#N/A,FALSE,"단축3";#N/A,#N/A,FALSE,"장축";#N/A,#N/A,FALSE,"4WD"}</definedName>
    <definedName name="투자CONC.182억" localSheetId="7" hidden="1">{#N/A,#N/A,FALSE,"단축1";#N/A,#N/A,FALSE,"단축2";#N/A,#N/A,FALSE,"단축3";#N/A,#N/A,FALSE,"장축";#N/A,#N/A,FALSE,"4WD"}</definedName>
    <definedName name="투자CONC.182억" localSheetId="4" hidden="1">{#N/A,#N/A,FALSE,"단축1";#N/A,#N/A,FALSE,"단축2";#N/A,#N/A,FALSE,"단축3";#N/A,#N/A,FALSE,"장축";#N/A,#N/A,FALSE,"4WD"}</definedName>
    <definedName name="투자CONC.182억" localSheetId="6" hidden="1">{#N/A,#N/A,FALSE,"단축1";#N/A,#N/A,FALSE,"단축2";#N/A,#N/A,FALSE,"단축3";#N/A,#N/A,FALSE,"장축";#N/A,#N/A,FALSE,"4WD"}</definedName>
    <definedName name="투자CONC.182억" localSheetId="9" hidden="1">{#N/A,#N/A,FALSE,"단축1";#N/A,#N/A,FALSE,"단축2";#N/A,#N/A,FALSE,"단축3";#N/A,#N/A,FALSE,"장축";#N/A,#N/A,FALSE,"4WD"}</definedName>
    <definedName name="투자CONC.182억" localSheetId="5" hidden="1">{#N/A,#N/A,FALSE,"단축1";#N/A,#N/A,FALSE,"단축2";#N/A,#N/A,FALSE,"단축3";#N/A,#N/A,FALSE,"장축";#N/A,#N/A,FALSE,"4WD"}</definedName>
    <definedName name="투자CONC.182억" localSheetId="8" hidden="1">{#N/A,#N/A,FALSE,"단축1";#N/A,#N/A,FALSE,"단축2";#N/A,#N/A,FALSE,"단축3";#N/A,#N/A,FALSE,"장축";#N/A,#N/A,FALSE,"4WD"}</definedName>
    <definedName name="투자CONC.182억" localSheetId="3" hidden="1">{#N/A,#N/A,FALSE,"단축1";#N/A,#N/A,FALSE,"단축2";#N/A,#N/A,FALSE,"단축3";#N/A,#N/A,FALSE,"장축";#N/A,#N/A,FALSE,"4WD"}</definedName>
    <definedName name="투자CONC.182억" localSheetId="2" hidden="1">{#N/A,#N/A,FALSE,"단축1";#N/A,#N/A,FALSE,"단축2";#N/A,#N/A,FALSE,"단축3";#N/A,#N/A,FALSE,"장축";#N/A,#N/A,FALSE,"4WD"}</definedName>
    <definedName name="투자CONC.182억" localSheetId="1" hidden="1">{#N/A,#N/A,FALSE,"단축1";#N/A,#N/A,FALSE,"단축2";#N/A,#N/A,FALSE,"단축3";#N/A,#N/A,FALSE,"장축";#N/A,#N/A,FALSE,"4WD"}</definedName>
    <definedName name="투자CONC.182억" hidden="1">{#N/A,#N/A,FALSE,"단축1";#N/A,#N/A,FALSE,"단축2";#N/A,#N/A,FALSE,"단축3";#N/A,#N/A,FALSE,"장축";#N/A,#N/A,FALSE,"4WD"}</definedName>
    <definedName name="투자금형">#N/A</definedName>
    <definedName name="투자비">#N/A</definedName>
    <definedName name="투자비000" localSheetId="13" hidden="1">{#N/A,#N/A,FALSE,"단축1";#N/A,#N/A,FALSE,"단축2";#N/A,#N/A,FALSE,"단축3";#N/A,#N/A,FALSE,"장축";#N/A,#N/A,FALSE,"4WD"}</definedName>
    <definedName name="투자비000" localSheetId="10" hidden="1">{#N/A,#N/A,FALSE,"단축1";#N/A,#N/A,FALSE,"단축2";#N/A,#N/A,FALSE,"단축3";#N/A,#N/A,FALSE,"장축";#N/A,#N/A,FALSE,"4WD"}</definedName>
    <definedName name="투자비000" localSheetId="12" hidden="1">{#N/A,#N/A,FALSE,"단축1";#N/A,#N/A,FALSE,"단축2";#N/A,#N/A,FALSE,"단축3";#N/A,#N/A,FALSE,"장축";#N/A,#N/A,FALSE,"4WD"}</definedName>
    <definedName name="투자비000" localSheetId="15" hidden="1">{#N/A,#N/A,FALSE,"단축1";#N/A,#N/A,FALSE,"단축2";#N/A,#N/A,FALSE,"단축3";#N/A,#N/A,FALSE,"장축";#N/A,#N/A,FALSE,"4WD"}</definedName>
    <definedName name="투자비000" localSheetId="11" hidden="1">{#N/A,#N/A,FALSE,"단축1";#N/A,#N/A,FALSE,"단축2";#N/A,#N/A,FALSE,"단축3";#N/A,#N/A,FALSE,"장축";#N/A,#N/A,FALSE,"4WD"}</definedName>
    <definedName name="투자비000" localSheetId="14" hidden="1">{#N/A,#N/A,FALSE,"단축1";#N/A,#N/A,FALSE,"단축2";#N/A,#N/A,FALSE,"단축3";#N/A,#N/A,FALSE,"장축";#N/A,#N/A,FALSE,"4WD"}</definedName>
    <definedName name="투자비000" localSheetId="7" hidden="1">{#N/A,#N/A,FALSE,"단축1";#N/A,#N/A,FALSE,"단축2";#N/A,#N/A,FALSE,"단축3";#N/A,#N/A,FALSE,"장축";#N/A,#N/A,FALSE,"4WD"}</definedName>
    <definedName name="투자비000" localSheetId="4" hidden="1">{#N/A,#N/A,FALSE,"단축1";#N/A,#N/A,FALSE,"단축2";#N/A,#N/A,FALSE,"단축3";#N/A,#N/A,FALSE,"장축";#N/A,#N/A,FALSE,"4WD"}</definedName>
    <definedName name="투자비000" localSheetId="6" hidden="1">{#N/A,#N/A,FALSE,"단축1";#N/A,#N/A,FALSE,"단축2";#N/A,#N/A,FALSE,"단축3";#N/A,#N/A,FALSE,"장축";#N/A,#N/A,FALSE,"4WD"}</definedName>
    <definedName name="투자비000" localSheetId="9" hidden="1">{#N/A,#N/A,FALSE,"단축1";#N/A,#N/A,FALSE,"단축2";#N/A,#N/A,FALSE,"단축3";#N/A,#N/A,FALSE,"장축";#N/A,#N/A,FALSE,"4WD"}</definedName>
    <definedName name="투자비000" localSheetId="5" hidden="1">{#N/A,#N/A,FALSE,"단축1";#N/A,#N/A,FALSE,"단축2";#N/A,#N/A,FALSE,"단축3";#N/A,#N/A,FALSE,"장축";#N/A,#N/A,FALSE,"4WD"}</definedName>
    <definedName name="투자비000" localSheetId="8" hidden="1">{#N/A,#N/A,FALSE,"단축1";#N/A,#N/A,FALSE,"단축2";#N/A,#N/A,FALSE,"단축3";#N/A,#N/A,FALSE,"장축";#N/A,#N/A,FALSE,"4WD"}</definedName>
    <definedName name="투자비000" localSheetId="3"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비교" localSheetId="13" hidden="1">{#N/A,#N/A,FALSE,"단축1";#N/A,#N/A,FALSE,"단축2";#N/A,#N/A,FALSE,"단축3";#N/A,#N/A,FALSE,"장축";#N/A,#N/A,FALSE,"4WD"}</definedName>
    <definedName name="투자비비교" localSheetId="10" hidden="1">{#N/A,#N/A,FALSE,"단축1";#N/A,#N/A,FALSE,"단축2";#N/A,#N/A,FALSE,"단축3";#N/A,#N/A,FALSE,"장축";#N/A,#N/A,FALSE,"4WD"}</definedName>
    <definedName name="투자비비교" localSheetId="12" hidden="1">{#N/A,#N/A,FALSE,"단축1";#N/A,#N/A,FALSE,"단축2";#N/A,#N/A,FALSE,"단축3";#N/A,#N/A,FALSE,"장축";#N/A,#N/A,FALSE,"4WD"}</definedName>
    <definedName name="투자비비교" localSheetId="15" hidden="1">{#N/A,#N/A,FALSE,"단축1";#N/A,#N/A,FALSE,"단축2";#N/A,#N/A,FALSE,"단축3";#N/A,#N/A,FALSE,"장축";#N/A,#N/A,FALSE,"4WD"}</definedName>
    <definedName name="투자비비교" localSheetId="11" hidden="1">{#N/A,#N/A,FALSE,"단축1";#N/A,#N/A,FALSE,"단축2";#N/A,#N/A,FALSE,"단축3";#N/A,#N/A,FALSE,"장축";#N/A,#N/A,FALSE,"4WD"}</definedName>
    <definedName name="투자비비교" localSheetId="14" hidden="1">{#N/A,#N/A,FALSE,"단축1";#N/A,#N/A,FALSE,"단축2";#N/A,#N/A,FALSE,"단축3";#N/A,#N/A,FALSE,"장축";#N/A,#N/A,FALSE,"4WD"}</definedName>
    <definedName name="투자비비교" localSheetId="7" hidden="1">{#N/A,#N/A,FALSE,"단축1";#N/A,#N/A,FALSE,"단축2";#N/A,#N/A,FALSE,"단축3";#N/A,#N/A,FALSE,"장축";#N/A,#N/A,FALSE,"4WD"}</definedName>
    <definedName name="투자비비교" localSheetId="4" hidden="1">{#N/A,#N/A,FALSE,"단축1";#N/A,#N/A,FALSE,"단축2";#N/A,#N/A,FALSE,"단축3";#N/A,#N/A,FALSE,"장축";#N/A,#N/A,FALSE,"4WD"}</definedName>
    <definedName name="투자비비교" localSheetId="6" hidden="1">{#N/A,#N/A,FALSE,"단축1";#N/A,#N/A,FALSE,"단축2";#N/A,#N/A,FALSE,"단축3";#N/A,#N/A,FALSE,"장축";#N/A,#N/A,FALSE,"4WD"}</definedName>
    <definedName name="투자비비교" localSheetId="9" hidden="1">{#N/A,#N/A,FALSE,"단축1";#N/A,#N/A,FALSE,"단축2";#N/A,#N/A,FALSE,"단축3";#N/A,#N/A,FALSE,"장축";#N/A,#N/A,FALSE,"4WD"}</definedName>
    <definedName name="투자비비교" localSheetId="5" hidden="1">{#N/A,#N/A,FALSE,"단축1";#N/A,#N/A,FALSE,"단축2";#N/A,#N/A,FALSE,"단축3";#N/A,#N/A,FALSE,"장축";#N/A,#N/A,FALSE,"4WD"}</definedName>
    <definedName name="투자비비교" localSheetId="8" hidden="1">{#N/A,#N/A,FALSE,"단축1";#N/A,#N/A,FALSE,"단축2";#N/A,#N/A,FALSE,"단축3";#N/A,#N/A,FALSE,"장축";#N/A,#N/A,FALSE,"4WD"}</definedName>
    <definedName name="투자비비교" localSheetId="3" hidden="1">{#N/A,#N/A,FALSE,"단축1";#N/A,#N/A,FALSE,"단축2";#N/A,#N/A,FALSE,"단축3";#N/A,#N/A,FALSE,"장축";#N/A,#N/A,FALSE,"4WD"}</definedName>
    <definedName name="투자비비교" localSheetId="2" hidden="1">{#N/A,#N/A,FALSE,"단축1";#N/A,#N/A,FALSE,"단축2";#N/A,#N/A,FALSE,"단축3";#N/A,#N/A,FALSE,"장축";#N/A,#N/A,FALSE,"4WD"}</definedName>
    <definedName name="투자비비교" localSheetId="1" hidden="1">{#N/A,#N/A,FALSE,"단축1";#N/A,#N/A,FALSE,"단축2";#N/A,#N/A,FALSE,"단축3";#N/A,#N/A,FALSE,"장축";#N/A,#N/A,FALSE,"4WD"}</definedName>
    <definedName name="투자비비교" hidden="1">{#N/A,#N/A,FALSE,"단축1";#N/A,#N/A,FALSE,"단축2";#N/A,#N/A,FALSE,"단축3";#N/A,#N/A,FALSE,"장축";#N/A,#N/A,FALSE,"4WD"}</definedName>
    <definedName name="투자비실적" localSheetId="13" hidden="1">{#N/A,#N/A,FALSE,"단축1";#N/A,#N/A,FALSE,"단축2";#N/A,#N/A,FALSE,"단축3";#N/A,#N/A,FALSE,"장축";#N/A,#N/A,FALSE,"4WD"}</definedName>
    <definedName name="투자비실적" localSheetId="10" hidden="1">{#N/A,#N/A,FALSE,"단축1";#N/A,#N/A,FALSE,"단축2";#N/A,#N/A,FALSE,"단축3";#N/A,#N/A,FALSE,"장축";#N/A,#N/A,FALSE,"4WD"}</definedName>
    <definedName name="투자비실적" localSheetId="12" hidden="1">{#N/A,#N/A,FALSE,"단축1";#N/A,#N/A,FALSE,"단축2";#N/A,#N/A,FALSE,"단축3";#N/A,#N/A,FALSE,"장축";#N/A,#N/A,FALSE,"4WD"}</definedName>
    <definedName name="투자비실적" localSheetId="15" hidden="1">{#N/A,#N/A,FALSE,"단축1";#N/A,#N/A,FALSE,"단축2";#N/A,#N/A,FALSE,"단축3";#N/A,#N/A,FALSE,"장축";#N/A,#N/A,FALSE,"4WD"}</definedName>
    <definedName name="투자비실적" localSheetId="11" hidden="1">{#N/A,#N/A,FALSE,"단축1";#N/A,#N/A,FALSE,"단축2";#N/A,#N/A,FALSE,"단축3";#N/A,#N/A,FALSE,"장축";#N/A,#N/A,FALSE,"4WD"}</definedName>
    <definedName name="투자비실적" localSheetId="14" hidden="1">{#N/A,#N/A,FALSE,"단축1";#N/A,#N/A,FALSE,"단축2";#N/A,#N/A,FALSE,"단축3";#N/A,#N/A,FALSE,"장축";#N/A,#N/A,FALSE,"4WD"}</definedName>
    <definedName name="투자비실적" localSheetId="7" hidden="1">{#N/A,#N/A,FALSE,"단축1";#N/A,#N/A,FALSE,"단축2";#N/A,#N/A,FALSE,"단축3";#N/A,#N/A,FALSE,"장축";#N/A,#N/A,FALSE,"4WD"}</definedName>
    <definedName name="투자비실적" localSheetId="4" hidden="1">{#N/A,#N/A,FALSE,"단축1";#N/A,#N/A,FALSE,"단축2";#N/A,#N/A,FALSE,"단축3";#N/A,#N/A,FALSE,"장축";#N/A,#N/A,FALSE,"4WD"}</definedName>
    <definedName name="투자비실적" localSheetId="6" hidden="1">{#N/A,#N/A,FALSE,"단축1";#N/A,#N/A,FALSE,"단축2";#N/A,#N/A,FALSE,"단축3";#N/A,#N/A,FALSE,"장축";#N/A,#N/A,FALSE,"4WD"}</definedName>
    <definedName name="투자비실적" localSheetId="9" hidden="1">{#N/A,#N/A,FALSE,"단축1";#N/A,#N/A,FALSE,"단축2";#N/A,#N/A,FALSE,"단축3";#N/A,#N/A,FALSE,"장축";#N/A,#N/A,FALSE,"4WD"}</definedName>
    <definedName name="투자비실적" localSheetId="5" hidden="1">{#N/A,#N/A,FALSE,"단축1";#N/A,#N/A,FALSE,"단축2";#N/A,#N/A,FALSE,"단축3";#N/A,#N/A,FALSE,"장축";#N/A,#N/A,FALSE,"4WD"}</definedName>
    <definedName name="투자비실적" localSheetId="8" hidden="1">{#N/A,#N/A,FALSE,"단축1";#N/A,#N/A,FALSE,"단축2";#N/A,#N/A,FALSE,"단축3";#N/A,#N/A,FALSE,"장축";#N/A,#N/A,FALSE,"4WD"}</definedName>
    <definedName name="투자비실적" localSheetId="3" hidden="1">{#N/A,#N/A,FALSE,"단축1";#N/A,#N/A,FALSE,"단축2";#N/A,#N/A,FALSE,"단축3";#N/A,#N/A,FALSE,"장축";#N/A,#N/A,FALSE,"4WD"}</definedName>
    <definedName name="투자비실적" localSheetId="2" hidden="1">{#N/A,#N/A,FALSE,"단축1";#N/A,#N/A,FALSE,"단축2";#N/A,#N/A,FALSE,"단축3";#N/A,#N/A,FALSE,"장축";#N/A,#N/A,FALSE,"4WD"}</definedName>
    <definedName name="투자비실적" localSheetId="1" hidden="1">{#N/A,#N/A,FALSE,"단축1";#N/A,#N/A,FALSE,"단축2";#N/A,#N/A,FALSE,"단축3";#N/A,#N/A,FALSE,"장축";#N/A,#N/A,FALSE,"4WD"}</definedName>
    <definedName name="투자비실적" hidden="1">{#N/A,#N/A,FALSE,"단축1";#N/A,#N/A,FALSE,"단축2";#N/A,#N/A,FALSE,"단축3";#N/A,#N/A,FALSE,"장축";#N/A,#N/A,FALSE,"4WD"}</definedName>
    <definedName name="투자예산2" localSheetId="13" hidden="1">{#N/A,#N/A,FALSE,"단축1";#N/A,#N/A,FALSE,"단축2";#N/A,#N/A,FALSE,"단축3";#N/A,#N/A,FALSE,"장축";#N/A,#N/A,FALSE,"4WD"}</definedName>
    <definedName name="투자예산2" localSheetId="10" hidden="1">{#N/A,#N/A,FALSE,"단축1";#N/A,#N/A,FALSE,"단축2";#N/A,#N/A,FALSE,"단축3";#N/A,#N/A,FALSE,"장축";#N/A,#N/A,FALSE,"4WD"}</definedName>
    <definedName name="투자예산2" localSheetId="12" hidden="1">{#N/A,#N/A,FALSE,"단축1";#N/A,#N/A,FALSE,"단축2";#N/A,#N/A,FALSE,"단축3";#N/A,#N/A,FALSE,"장축";#N/A,#N/A,FALSE,"4WD"}</definedName>
    <definedName name="투자예산2" localSheetId="15" hidden="1">{#N/A,#N/A,FALSE,"단축1";#N/A,#N/A,FALSE,"단축2";#N/A,#N/A,FALSE,"단축3";#N/A,#N/A,FALSE,"장축";#N/A,#N/A,FALSE,"4WD"}</definedName>
    <definedName name="투자예산2" localSheetId="11" hidden="1">{#N/A,#N/A,FALSE,"단축1";#N/A,#N/A,FALSE,"단축2";#N/A,#N/A,FALSE,"단축3";#N/A,#N/A,FALSE,"장축";#N/A,#N/A,FALSE,"4WD"}</definedName>
    <definedName name="투자예산2" localSheetId="14" hidden="1">{#N/A,#N/A,FALSE,"단축1";#N/A,#N/A,FALSE,"단축2";#N/A,#N/A,FALSE,"단축3";#N/A,#N/A,FALSE,"장축";#N/A,#N/A,FALSE,"4WD"}</definedName>
    <definedName name="투자예산2" localSheetId="7" hidden="1">{#N/A,#N/A,FALSE,"단축1";#N/A,#N/A,FALSE,"단축2";#N/A,#N/A,FALSE,"단축3";#N/A,#N/A,FALSE,"장축";#N/A,#N/A,FALSE,"4WD"}</definedName>
    <definedName name="투자예산2" localSheetId="4" hidden="1">{#N/A,#N/A,FALSE,"단축1";#N/A,#N/A,FALSE,"단축2";#N/A,#N/A,FALSE,"단축3";#N/A,#N/A,FALSE,"장축";#N/A,#N/A,FALSE,"4WD"}</definedName>
    <definedName name="투자예산2" localSheetId="6" hidden="1">{#N/A,#N/A,FALSE,"단축1";#N/A,#N/A,FALSE,"단축2";#N/A,#N/A,FALSE,"단축3";#N/A,#N/A,FALSE,"장축";#N/A,#N/A,FALSE,"4WD"}</definedName>
    <definedName name="투자예산2" localSheetId="9" hidden="1">{#N/A,#N/A,FALSE,"단축1";#N/A,#N/A,FALSE,"단축2";#N/A,#N/A,FALSE,"단축3";#N/A,#N/A,FALSE,"장축";#N/A,#N/A,FALSE,"4WD"}</definedName>
    <definedName name="투자예산2" localSheetId="5" hidden="1">{#N/A,#N/A,FALSE,"단축1";#N/A,#N/A,FALSE,"단축2";#N/A,#N/A,FALSE,"단축3";#N/A,#N/A,FALSE,"장축";#N/A,#N/A,FALSE,"4WD"}</definedName>
    <definedName name="투자예산2" localSheetId="8" hidden="1">{#N/A,#N/A,FALSE,"단축1";#N/A,#N/A,FALSE,"단축2";#N/A,#N/A,FALSE,"단축3";#N/A,#N/A,FALSE,"장축";#N/A,#N/A,FALSE,"4WD"}</definedName>
    <definedName name="투자예산2" localSheetId="3" hidden="1">{#N/A,#N/A,FALSE,"단축1";#N/A,#N/A,FALSE,"단축2";#N/A,#N/A,FALSE,"단축3";#N/A,#N/A,FALSE,"장축";#N/A,#N/A,FALSE,"4WD"}</definedName>
    <definedName name="투자예산2" localSheetId="2" hidden="1">{#N/A,#N/A,FALSE,"단축1";#N/A,#N/A,FALSE,"단축2";#N/A,#N/A,FALSE,"단축3";#N/A,#N/A,FALSE,"장축";#N/A,#N/A,FALSE,"4WD"}</definedName>
    <definedName name="투자예산2" localSheetId="1" hidden="1">{#N/A,#N/A,FALSE,"단축1";#N/A,#N/A,FALSE,"단축2";#N/A,#N/A,FALSE,"단축3";#N/A,#N/A,FALSE,"장축";#N/A,#N/A,FALSE,"4WD"}</definedName>
    <definedName name="투자예산2" hidden="1">{#N/A,#N/A,FALSE,"단축1";#N/A,#N/A,FALSE,"단축2";#N/A,#N/A,FALSE,"단축3";#N/A,#N/A,FALSE,"장축";#N/A,#N/A,FALSE,"4WD"}</definedName>
    <definedName name="트럭1트">#N/A</definedName>
    <definedName name="트럭실행">#N/A</definedName>
    <definedName name="트럭팀">#N/A</definedName>
    <definedName name="틀없애기">#N/A</definedName>
    <definedName name="ㅍ" localSheetId="13" hidden="1">{#N/A,#N/A,FALSE,"표지";#N/A,#N/A,FALSE,"전제";#N/A,#N/A,FALSE,"대당";#N/A,#N/A,FALSE,"가공비";#N/A,#N/A,FALSE,"재료비";#N/A,#N/A,FALSE,"손익"}</definedName>
    <definedName name="ㅍ" localSheetId="10" hidden="1">{#N/A,#N/A,FALSE,"표지";#N/A,#N/A,FALSE,"전제";#N/A,#N/A,FALSE,"대당";#N/A,#N/A,FALSE,"가공비";#N/A,#N/A,FALSE,"재료비";#N/A,#N/A,FALSE,"손익"}</definedName>
    <definedName name="ㅍ" localSheetId="12" hidden="1">{#N/A,#N/A,FALSE,"표지";#N/A,#N/A,FALSE,"전제";#N/A,#N/A,FALSE,"대당";#N/A,#N/A,FALSE,"가공비";#N/A,#N/A,FALSE,"재료비";#N/A,#N/A,FALSE,"손익"}</definedName>
    <definedName name="ㅍ" localSheetId="15" hidden="1">{#N/A,#N/A,FALSE,"표지";#N/A,#N/A,FALSE,"전제";#N/A,#N/A,FALSE,"대당";#N/A,#N/A,FALSE,"가공비";#N/A,#N/A,FALSE,"재료비";#N/A,#N/A,FALSE,"손익"}</definedName>
    <definedName name="ㅍ" localSheetId="11" hidden="1">{#N/A,#N/A,FALSE,"표지";#N/A,#N/A,FALSE,"전제";#N/A,#N/A,FALSE,"대당";#N/A,#N/A,FALSE,"가공비";#N/A,#N/A,FALSE,"재료비";#N/A,#N/A,FALSE,"손익"}</definedName>
    <definedName name="ㅍ" localSheetId="14" hidden="1">{#N/A,#N/A,FALSE,"표지";#N/A,#N/A,FALSE,"전제";#N/A,#N/A,FALSE,"대당";#N/A,#N/A,FALSE,"가공비";#N/A,#N/A,FALSE,"재료비";#N/A,#N/A,FALSE,"손익"}</definedName>
    <definedName name="ㅍ" localSheetId="7" hidden="1">{#N/A,#N/A,FALSE,"표지";#N/A,#N/A,FALSE,"전제";#N/A,#N/A,FALSE,"대당";#N/A,#N/A,FALSE,"가공비";#N/A,#N/A,FALSE,"재료비";#N/A,#N/A,FALSE,"손익"}</definedName>
    <definedName name="ㅍ" localSheetId="4" hidden="1">{#N/A,#N/A,FALSE,"표지";#N/A,#N/A,FALSE,"전제";#N/A,#N/A,FALSE,"대당";#N/A,#N/A,FALSE,"가공비";#N/A,#N/A,FALSE,"재료비";#N/A,#N/A,FALSE,"손익"}</definedName>
    <definedName name="ㅍ" localSheetId="6" hidden="1">{#N/A,#N/A,FALSE,"표지";#N/A,#N/A,FALSE,"전제";#N/A,#N/A,FALSE,"대당";#N/A,#N/A,FALSE,"가공비";#N/A,#N/A,FALSE,"재료비";#N/A,#N/A,FALSE,"손익"}</definedName>
    <definedName name="ㅍ" localSheetId="9" hidden="1">{#N/A,#N/A,FALSE,"표지";#N/A,#N/A,FALSE,"전제";#N/A,#N/A,FALSE,"대당";#N/A,#N/A,FALSE,"가공비";#N/A,#N/A,FALSE,"재료비";#N/A,#N/A,FALSE,"손익"}</definedName>
    <definedName name="ㅍ" localSheetId="5" hidden="1">{#N/A,#N/A,FALSE,"표지";#N/A,#N/A,FALSE,"전제";#N/A,#N/A,FALSE,"대당";#N/A,#N/A,FALSE,"가공비";#N/A,#N/A,FALSE,"재료비";#N/A,#N/A,FALSE,"손익"}</definedName>
    <definedName name="ㅍ" localSheetId="8" hidden="1">{#N/A,#N/A,FALSE,"표지";#N/A,#N/A,FALSE,"전제";#N/A,#N/A,FALSE,"대당";#N/A,#N/A,FALSE,"가공비";#N/A,#N/A,FALSE,"재료비";#N/A,#N/A,FALSE,"손익"}</definedName>
    <definedName name="ㅍ" localSheetId="3" hidden="1">{#N/A,#N/A,FALSE,"표지";#N/A,#N/A,FALSE,"전제";#N/A,#N/A,FALSE,"대당";#N/A,#N/A,FALSE,"가공비";#N/A,#N/A,FALSE,"재료비";#N/A,#N/A,FALSE,"손익"}</definedName>
    <definedName name="ㅍ" localSheetId="2" hidden="1">{#N/A,#N/A,FALSE,"표지";#N/A,#N/A,FALSE,"전제";#N/A,#N/A,FALSE,"대당";#N/A,#N/A,FALSE,"가공비";#N/A,#N/A,FALSE,"재료비";#N/A,#N/A,FALSE,"손익"}</definedName>
    <definedName name="ㅍ" localSheetId="1" hidden="1">{#N/A,#N/A,FALSE,"표지";#N/A,#N/A,FALSE,"전제";#N/A,#N/A,FALSE,"대당";#N/A,#N/A,FALSE,"가공비";#N/A,#N/A,FALSE,"재료비";#N/A,#N/A,FALSE,"손익"}</definedName>
    <definedName name="ㅍ" hidden="1">{#N/A,#N/A,FALSE,"표지";#N/A,#N/A,FALSE,"전제";#N/A,#N/A,FALSE,"대당";#N/A,#N/A,FALSE,"가공비";#N/A,#N/A,FALSE,"재료비";#N/A,#N/A,FALSE,"손익"}</definedName>
    <definedName name="ㅍㅇㄹ">#REF!</definedName>
    <definedName name="판매" localSheetId="13" hidden="1">{#N/A,#N/A,FALSE,"인원";#N/A,#N/A,FALSE,"비용2";#N/A,#N/A,FALSE,"비용1";#N/A,#N/A,FALSE,"비용";#N/A,#N/A,FALSE,"보증2";#N/A,#N/A,FALSE,"보증1";#N/A,#N/A,FALSE,"보증";#N/A,#N/A,FALSE,"손익1";#N/A,#N/A,FALSE,"손익";#N/A,#N/A,FALSE,"부서별매출";#N/A,#N/A,FALSE,"매출"}</definedName>
    <definedName name="판매" localSheetId="10" hidden="1">{#N/A,#N/A,FALSE,"인원";#N/A,#N/A,FALSE,"비용2";#N/A,#N/A,FALSE,"비용1";#N/A,#N/A,FALSE,"비용";#N/A,#N/A,FALSE,"보증2";#N/A,#N/A,FALSE,"보증1";#N/A,#N/A,FALSE,"보증";#N/A,#N/A,FALSE,"손익1";#N/A,#N/A,FALSE,"손익";#N/A,#N/A,FALSE,"부서별매출";#N/A,#N/A,FALSE,"매출"}</definedName>
    <definedName name="판매" localSheetId="12" hidden="1">{#N/A,#N/A,FALSE,"인원";#N/A,#N/A,FALSE,"비용2";#N/A,#N/A,FALSE,"비용1";#N/A,#N/A,FALSE,"비용";#N/A,#N/A,FALSE,"보증2";#N/A,#N/A,FALSE,"보증1";#N/A,#N/A,FALSE,"보증";#N/A,#N/A,FALSE,"손익1";#N/A,#N/A,FALSE,"손익";#N/A,#N/A,FALSE,"부서별매출";#N/A,#N/A,FALSE,"매출"}</definedName>
    <definedName name="판매" localSheetId="15" hidden="1">{#N/A,#N/A,FALSE,"인원";#N/A,#N/A,FALSE,"비용2";#N/A,#N/A,FALSE,"비용1";#N/A,#N/A,FALSE,"비용";#N/A,#N/A,FALSE,"보증2";#N/A,#N/A,FALSE,"보증1";#N/A,#N/A,FALSE,"보증";#N/A,#N/A,FALSE,"손익1";#N/A,#N/A,FALSE,"손익";#N/A,#N/A,FALSE,"부서별매출";#N/A,#N/A,FALSE,"매출"}</definedName>
    <definedName name="판매" localSheetId="11" hidden="1">{#N/A,#N/A,FALSE,"인원";#N/A,#N/A,FALSE,"비용2";#N/A,#N/A,FALSE,"비용1";#N/A,#N/A,FALSE,"비용";#N/A,#N/A,FALSE,"보증2";#N/A,#N/A,FALSE,"보증1";#N/A,#N/A,FALSE,"보증";#N/A,#N/A,FALSE,"손익1";#N/A,#N/A,FALSE,"손익";#N/A,#N/A,FALSE,"부서별매출";#N/A,#N/A,FALSE,"매출"}</definedName>
    <definedName name="판매" localSheetId="14" hidden="1">{#N/A,#N/A,FALSE,"인원";#N/A,#N/A,FALSE,"비용2";#N/A,#N/A,FALSE,"비용1";#N/A,#N/A,FALSE,"비용";#N/A,#N/A,FALSE,"보증2";#N/A,#N/A,FALSE,"보증1";#N/A,#N/A,FALSE,"보증";#N/A,#N/A,FALSE,"손익1";#N/A,#N/A,FALSE,"손익";#N/A,#N/A,FALSE,"부서별매출";#N/A,#N/A,FALSE,"매출"}</definedName>
    <definedName name="판매" localSheetId="7"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localSheetId="6" hidden="1">{#N/A,#N/A,FALSE,"인원";#N/A,#N/A,FALSE,"비용2";#N/A,#N/A,FALSE,"비용1";#N/A,#N/A,FALSE,"비용";#N/A,#N/A,FALSE,"보증2";#N/A,#N/A,FALSE,"보증1";#N/A,#N/A,FALSE,"보증";#N/A,#N/A,FALSE,"손익1";#N/A,#N/A,FALSE,"손익";#N/A,#N/A,FALSE,"부서별매출";#N/A,#N/A,FALSE,"매출"}</definedName>
    <definedName name="판매" localSheetId="9" hidden="1">{#N/A,#N/A,FALSE,"인원";#N/A,#N/A,FALSE,"비용2";#N/A,#N/A,FALSE,"비용1";#N/A,#N/A,FALSE,"비용";#N/A,#N/A,FALSE,"보증2";#N/A,#N/A,FALSE,"보증1";#N/A,#N/A,FALSE,"보증";#N/A,#N/A,FALSE,"손익1";#N/A,#N/A,FALSE,"손익";#N/A,#N/A,FALSE,"부서별매출";#N/A,#N/A,FALSE,"매출"}</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8"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13" hidden="1">{#N/A,#N/A,FALSE,"단축1";#N/A,#N/A,FALSE,"단축2";#N/A,#N/A,FALSE,"단축3";#N/A,#N/A,FALSE,"장축";#N/A,#N/A,FALSE,"4WD"}</definedName>
    <definedName name="판매목표2" localSheetId="10" hidden="1">{#N/A,#N/A,FALSE,"단축1";#N/A,#N/A,FALSE,"단축2";#N/A,#N/A,FALSE,"단축3";#N/A,#N/A,FALSE,"장축";#N/A,#N/A,FALSE,"4WD"}</definedName>
    <definedName name="판매목표2" localSheetId="12" hidden="1">{#N/A,#N/A,FALSE,"단축1";#N/A,#N/A,FALSE,"단축2";#N/A,#N/A,FALSE,"단축3";#N/A,#N/A,FALSE,"장축";#N/A,#N/A,FALSE,"4WD"}</definedName>
    <definedName name="판매목표2" localSheetId="15" hidden="1">{#N/A,#N/A,FALSE,"단축1";#N/A,#N/A,FALSE,"단축2";#N/A,#N/A,FALSE,"단축3";#N/A,#N/A,FALSE,"장축";#N/A,#N/A,FALSE,"4WD"}</definedName>
    <definedName name="판매목표2" localSheetId="11" hidden="1">{#N/A,#N/A,FALSE,"단축1";#N/A,#N/A,FALSE,"단축2";#N/A,#N/A,FALSE,"단축3";#N/A,#N/A,FALSE,"장축";#N/A,#N/A,FALSE,"4WD"}</definedName>
    <definedName name="판매목표2" localSheetId="14" hidden="1">{#N/A,#N/A,FALSE,"단축1";#N/A,#N/A,FALSE,"단축2";#N/A,#N/A,FALSE,"단축3";#N/A,#N/A,FALSE,"장축";#N/A,#N/A,FALSE,"4WD"}</definedName>
    <definedName name="판매목표2" localSheetId="7" hidden="1">{#N/A,#N/A,FALSE,"단축1";#N/A,#N/A,FALSE,"단축2";#N/A,#N/A,FALSE,"단축3";#N/A,#N/A,FALSE,"장축";#N/A,#N/A,FALSE,"4WD"}</definedName>
    <definedName name="판매목표2" localSheetId="4" hidden="1">{#N/A,#N/A,FALSE,"단축1";#N/A,#N/A,FALSE,"단축2";#N/A,#N/A,FALSE,"단축3";#N/A,#N/A,FALSE,"장축";#N/A,#N/A,FALSE,"4WD"}</definedName>
    <definedName name="판매목표2" localSheetId="6" hidden="1">{#N/A,#N/A,FALSE,"단축1";#N/A,#N/A,FALSE,"단축2";#N/A,#N/A,FALSE,"단축3";#N/A,#N/A,FALSE,"장축";#N/A,#N/A,FALSE,"4WD"}</definedName>
    <definedName name="판매목표2" localSheetId="9" hidden="1">{#N/A,#N/A,FALSE,"단축1";#N/A,#N/A,FALSE,"단축2";#N/A,#N/A,FALSE,"단축3";#N/A,#N/A,FALSE,"장축";#N/A,#N/A,FALSE,"4WD"}</definedName>
    <definedName name="판매목표2" localSheetId="5" hidden="1">{#N/A,#N/A,FALSE,"단축1";#N/A,#N/A,FALSE,"단축2";#N/A,#N/A,FALSE,"단축3";#N/A,#N/A,FALSE,"장축";#N/A,#N/A,FALSE,"4WD"}</definedName>
    <definedName name="판매목표2" localSheetId="8" hidden="1">{#N/A,#N/A,FALSE,"단축1";#N/A,#N/A,FALSE,"단축2";#N/A,#N/A,FALSE,"단축3";#N/A,#N/A,FALSE,"장축";#N/A,#N/A,FALSE,"4WD"}</definedName>
    <definedName name="판매목표2" localSheetId="3"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13" hidden="1">{#N/A,#N/A,FALSE,"인원";#N/A,#N/A,FALSE,"비용2";#N/A,#N/A,FALSE,"비용1";#N/A,#N/A,FALSE,"비용";#N/A,#N/A,FALSE,"보증2";#N/A,#N/A,FALSE,"보증1";#N/A,#N/A,FALSE,"보증";#N/A,#N/A,FALSE,"손익1";#N/A,#N/A,FALSE,"손익";#N/A,#N/A,FALSE,"부서별매출";#N/A,#N/A,FALSE,"매출"}</definedName>
    <definedName name="판매보증" localSheetId="10" hidden="1">{#N/A,#N/A,FALSE,"인원";#N/A,#N/A,FALSE,"비용2";#N/A,#N/A,FALSE,"비용1";#N/A,#N/A,FALSE,"비용";#N/A,#N/A,FALSE,"보증2";#N/A,#N/A,FALSE,"보증1";#N/A,#N/A,FALSE,"보증";#N/A,#N/A,FALSE,"손익1";#N/A,#N/A,FALSE,"손익";#N/A,#N/A,FALSE,"부서별매출";#N/A,#N/A,FALSE,"매출"}</definedName>
    <definedName name="판매보증" localSheetId="12" hidden="1">{#N/A,#N/A,FALSE,"인원";#N/A,#N/A,FALSE,"비용2";#N/A,#N/A,FALSE,"비용1";#N/A,#N/A,FALSE,"비용";#N/A,#N/A,FALSE,"보증2";#N/A,#N/A,FALSE,"보증1";#N/A,#N/A,FALSE,"보증";#N/A,#N/A,FALSE,"손익1";#N/A,#N/A,FALSE,"손익";#N/A,#N/A,FALSE,"부서별매출";#N/A,#N/A,FALSE,"매출"}</definedName>
    <definedName name="판매보증" localSheetId="15" hidden="1">{#N/A,#N/A,FALSE,"인원";#N/A,#N/A,FALSE,"비용2";#N/A,#N/A,FALSE,"비용1";#N/A,#N/A,FALSE,"비용";#N/A,#N/A,FALSE,"보증2";#N/A,#N/A,FALSE,"보증1";#N/A,#N/A,FALSE,"보증";#N/A,#N/A,FALSE,"손익1";#N/A,#N/A,FALSE,"손익";#N/A,#N/A,FALSE,"부서별매출";#N/A,#N/A,FALSE,"매출"}</definedName>
    <definedName name="판매보증" localSheetId="11" hidden="1">{#N/A,#N/A,FALSE,"인원";#N/A,#N/A,FALSE,"비용2";#N/A,#N/A,FALSE,"비용1";#N/A,#N/A,FALSE,"비용";#N/A,#N/A,FALSE,"보증2";#N/A,#N/A,FALSE,"보증1";#N/A,#N/A,FALSE,"보증";#N/A,#N/A,FALSE,"손익1";#N/A,#N/A,FALSE,"손익";#N/A,#N/A,FALSE,"부서별매출";#N/A,#N/A,FALSE,"매출"}</definedName>
    <definedName name="판매보증" localSheetId="14" hidden="1">{#N/A,#N/A,FALSE,"인원";#N/A,#N/A,FALSE,"비용2";#N/A,#N/A,FALSE,"비용1";#N/A,#N/A,FALSE,"비용";#N/A,#N/A,FALSE,"보증2";#N/A,#N/A,FALSE,"보증1";#N/A,#N/A,FALSE,"보증";#N/A,#N/A,FALSE,"손익1";#N/A,#N/A,FALSE,"손익";#N/A,#N/A,FALSE,"부서별매출";#N/A,#N/A,FALSE,"매출"}</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9"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8"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종합">#N/A</definedName>
    <definedName name="펌프" localSheetId="13" hidden="1">{#N/A,#N/A,FALSE,"단축1";#N/A,#N/A,FALSE,"단축2";#N/A,#N/A,FALSE,"단축3";#N/A,#N/A,FALSE,"장축";#N/A,#N/A,FALSE,"4WD"}</definedName>
    <definedName name="펌프" localSheetId="10" hidden="1">{#N/A,#N/A,FALSE,"단축1";#N/A,#N/A,FALSE,"단축2";#N/A,#N/A,FALSE,"단축3";#N/A,#N/A,FALSE,"장축";#N/A,#N/A,FALSE,"4WD"}</definedName>
    <definedName name="펌프" localSheetId="12" hidden="1">{#N/A,#N/A,FALSE,"단축1";#N/A,#N/A,FALSE,"단축2";#N/A,#N/A,FALSE,"단축3";#N/A,#N/A,FALSE,"장축";#N/A,#N/A,FALSE,"4WD"}</definedName>
    <definedName name="펌프" localSheetId="15" hidden="1">{#N/A,#N/A,FALSE,"단축1";#N/A,#N/A,FALSE,"단축2";#N/A,#N/A,FALSE,"단축3";#N/A,#N/A,FALSE,"장축";#N/A,#N/A,FALSE,"4WD"}</definedName>
    <definedName name="펌프" localSheetId="11" hidden="1">{#N/A,#N/A,FALSE,"단축1";#N/A,#N/A,FALSE,"단축2";#N/A,#N/A,FALSE,"단축3";#N/A,#N/A,FALSE,"장축";#N/A,#N/A,FALSE,"4WD"}</definedName>
    <definedName name="펌프" localSheetId="14" hidden="1">{#N/A,#N/A,FALSE,"단축1";#N/A,#N/A,FALSE,"단축2";#N/A,#N/A,FALSE,"단축3";#N/A,#N/A,FALSE,"장축";#N/A,#N/A,FALSE,"4WD"}</definedName>
    <definedName name="펌프" localSheetId="7" hidden="1">{#N/A,#N/A,FALSE,"단축1";#N/A,#N/A,FALSE,"단축2";#N/A,#N/A,FALSE,"단축3";#N/A,#N/A,FALSE,"장축";#N/A,#N/A,FALSE,"4WD"}</definedName>
    <definedName name="펌프" localSheetId="4" hidden="1">{#N/A,#N/A,FALSE,"단축1";#N/A,#N/A,FALSE,"단축2";#N/A,#N/A,FALSE,"단축3";#N/A,#N/A,FALSE,"장축";#N/A,#N/A,FALSE,"4WD"}</definedName>
    <definedName name="펌프" localSheetId="6" hidden="1">{#N/A,#N/A,FALSE,"단축1";#N/A,#N/A,FALSE,"단축2";#N/A,#N/A,FALSE,"단축3";#N/A,#N/A,FALSE,"장축";#N/A,#N/A,FALSE,"4WD"}</definedName>
    <definedName name="펌프" localSheetId="9" hidden="1">{#N/A,#N/A,FALSE,"단축1";#N/A,#N/A,FALSE,"단축2";#N/A,#N/A,FALSE,"단축3";#N/A,#N/A,FALSE,"장축";#N/A,#N/A,FALSE,"4WD"}</definedName>
    <definedName name="펌프" localSheetId="5" hidden="1">{#N/A,#N/A,FALSE,"단축1";#N/A,#N/A,FALSE,"단축2";#N/A,#N/A,FALSE,"단축3";#N/A,#N/A,FALSE,"장축";#N/A,#N/A,FALSE,"4WD"}</definedName>
    <definedName name="펌프" localSheetId="8" hidden="1">{#N/A,#N/A,FALSE,"단축1";#N/A,#N/A,FALSE,"단축2";#N/A,#N/A,FALSE,"단축3";#N/A,#N/A,FALSE,"장축";#N/A,#N/A,FALSE,"4WD"}</definedName>
    <definedName name="펌프" localSheetId="3" hidden="1">{#N/A,#N/A,FALSE,"단축1";#N/A,#N/A,FALSE,"단축2";#N/A,#N/A,FALSE,"단축3";#N/A,#N/A,FALSE,"장축";#N/A,#N/A,FALSE,"4WD"}</definedName>
    <definedName name="펌프" localSheetId="2" hidden="1">{#N/A,#N/A,FALSE,"단축1";#N/A,#N/A,FALSE,"단축2";#N/A,#N/A,FALSE,"단축3";#N/A,#N/A,FALSE,"장축";#N/A,#N/A,FALSE,"4WD"}</definedName>
    <definedName name="펌프" localSheetId="1" hidden="1">{#N/A,#N/A,FALSE,"단축1";#N/A,#N/A,FALSE,"단축2";#N/A,#N/A,FALSE,"단축3";#N/A,#N/A,FALSE,"장축";#N/A,#N/A,FALSE,"4WD"}</definedName>
    <definedName name="펌프" hidden="1">{#N/A,#N/A,FALSE,"단축1";#N/A,#N/A,FALSE,"단축2";#N/A,#N/A,FALSE,"단축3";#N/A,#N/A,FALSE,"장축";#N/A,#N/A,FALSE,"4WD"}</definedName>
    <definedName name="펌프필" localSheetId="13" hidden="1">{#N/A,#N/A,FALSE,"단축1";#N/A,#N/A,FALSE,"단축2";#N/A,#N/A,FALSE,"단축3";#N/A,#N/A,FALSE,"장축";#N/A,#N/A,FALSE,"4WD"}</definedName>
    <definedName name="펌프필" localSheetId="10" hidden="1">{#N/A,#N/A,FALSE,"단축1";#N/A,#N/A,FALSE,"단축2";#N/A,#N/A,FALSE,"단축3";#N/A,#N/A,FALSE,"장축";#N/A,#N/A,FALSE,"4WD"}</definedName>
    <definedName name="펌프필" localSheetId="12" hidden="1">{#N/A,#N/A,FALSE,"단축1";#N/A,#N/A,FALSE,"단축2";#N/A,#N/A,FALSE,"단축3";#N/A,#N/A,FALSE,"장축";#N/A,#N/A,FALSE,"4WD"}</definedName>
    <definedName name="펌프필" localSheetId="15" hidden="1">{#N/A,#N/A,FALSE,"단축1";#N/A,#N/A,FALSE,"단축2";#N/A,#N/A,FALSE,"단축3";#N/A,#N/A,FALSE,"장축";#N/A,#N/A,FALSE,"4WD"}</definedName>
    <definedName name="펌프필" localSheetId="11" hidden="1">{#N/A,#N/A,FALSE,"단축1";#N/A,#N/A,FALSE,"단축2";#N/A,#N/A,FALSE,"단축3";#N/A,#N/A,FALSE,"장축";#N/A,#N/A,FALSE,"4WD"}</definedName>
    <definedName name="펌프필" localSheetId="14" hidden="1">{#N/A,#N/A,FALSE,"단축1";#N/A,#N/A,FALSE,"단축2";#N/A,#N/A,FALSE,"단축3";#N/A,#N/A,FALSE,"장축";#N/A,#N/A,FALSE,"4WD"}</definedName>
    <definedName name="펌프필" localSheetId="7" hidden="1">{#N/A,#N/A,FALSE,"단축1";#N/A,#N/A,FALSE,"단축2";#N/A,#N/A,FALSE,"단축3";#N/A,#N/A,FALSE,"장축";#N/A,#N/A,FALSE,"4WD"}</definedName>
    <definedName name="펌프필" localSheetId="4" hidden="1">{#N/A,#N/A,FALSE,"단축1";#N/A,#N/A,FALSE,"단축2";#N/A,#N/A,FALSE,"단축3";#N/A,#N/A,FALSE,"장축";#N/A,#N/A,FALSE,"4WD"}</definedName>
    <definedName name="펌프필" localSheetId="6" hidden="1">{#N/A,#N/A,FALSE,"단축1";#N/A,#N/A,FALSE,"단축2";#N/A,#N/A,FALSE,"단축3";#N/A,#N/A,FALSE,"장축";#N/A,#N/A,FALSE,"4WD"}</definedName>
    <definedName name="펌프필" localSheetId="9" hidden="1">{#N/A,#N/A,FALSE,"단축1";#N/A,#N/A,FALSE,"단축2";#N/A,#N/A,FALSE,"단축3";#N/A,#N/A,FALSE,"장축";#N/A,#N/A,FALSE,"4WD"}</definedName>
    <definedName name="펌프필" localSheetId="5" hidden="1">{#N/A,#N/A,FALSE,"단축1";#N/A,#N/A,FALSE,"단축2";#N/A,#N/A,FALSE,"단축3";#N/A,#N/A,FALSE,"장축";#N/A,#N/A,FALSE,"4WD"}</definedName>
    <definedName name="펌프필" localSheetId="8" hidden="1">{#N/A,#N/A,FALSE,"단축1";#N/A,#N/A,FALSE,"단축2";#N/A,#N/A,FALSE,"단축3";#N/A,#N/A,FALSE,"장축";#N/A,#N/A,FALSE,"4WD"}</definedName>
    <definedName name="펌프필" localSheetId="3" hidden="1">{#N/A,#N/A,FALSE,"단축1";#N/A,#N/A,FALSE,"단축2";#N/A,#N/A,FALSE,"단축3";#N/A,#N/A,FALSE,"장축";#N/A,#N/A,FALSE,"4WD"}</definedName>
    <definedName name="펌프필" localSheetId="2" hidden="1">{#N/A,#N/A,FALSE,"단축1";#N/A,#N/A,FALSE,"단축2";#N/A,#N/A,FALSE,"단축3";#N/A,#N/A,FALSE,"장축";#N/A,#N/A,FALSE,"4WD"}</definedName>
    <definedName name="펌프필" localSheetId="1" hidden="1">{#N/A,#N/A,FALSE,"단축1";#N/A,#N/A,FALSE,"단축2";#N/A,#N/A,FALSE,"단축3";#N/A,#N/A,FALSE,"장축";#N/A,#N/A,FALSE,"4WD"}</definedName>
    <definedName name="펌프필" hidden="1">{#N/A,#N/A,FALSE,"단축1";#N/A,#N/A,FALSE,"단축2";#N/A,#N/A,FALSE,"단축3";#N/A,#N/A,FALSE,"장축";#N/A,#N/A,FALSE,"4WD"}</definedName>
    <definedName name="페이지1">#N/A</definedName>
    <definedName name="페이지2">#N/A</definedName>
    <definedName name="펴펴">#N/A</definedName>
    <definedName name="평가대상">#N/A</definedName>
    <definedName name="평균달성율">#N/A</definedName>
    <definedName name="평균달성율버스">#N/A</definedName>
    <definedName name="평균달성율소상">#N/A</definedName>
    <definedName name="평균지가" localSheetId="3">#REF!</definedName>
    <definedName name="평균지가" localSheetId="2">#REF!</definedName>
    <definedName name="평균지가">#REF!</definedName>
    <definedName name="포포">#N/A</definedName>
    <definedName name="폭">#REF!</definedName>
    <definedName name="폭CPK">#N/A</definedName>
    <definedName name="표">#N/A</definedName>
    <definedName name="표1">#N/A</definedName>
    <definedName name="표11">#N/A</definedName>
    <definedName name="표준">#N/A</definedName>
    <definedName name="표지" localSheetId="13">#REF!</definedName>
    <definedName name="표지" localSheetId="10">#REF!</definedName>
    <definedName name="표지" localSheetId="12">#REF!</definedName>
    <definedName name="표지" localSheetId="15">#REF!</definedName>
    <definedName name="표지" localSheetId="11">#REF!</definedName>
    <definedName name="표지" localSheetId="14">#REF!</definedName>
    <definedName name="표지" localSheetId="7">#REF!</definedName>
    <definedName name="표지" localSheetId="4">#REF!</definedName>
    <definedName name="표지" localSheetId="6">#REF!</definedName>
    <definedName name="표지" localSheetId="9">#REF!</definedName>
    <definedName name="표지" localSheetId="5">#REF!</definedName>
    <definedName name="표지" localSheetId="8">#REF!</definedName>
    <definedName name="표지" localSheetId="3">#REF!</definedName>
    <definedName name="표지" localSheetId="2">#REF!</definedName>
    <definedName name="표지">#REF!</definedName>
    <definedName name="표지1" localSheetId="13" hidden="1">{#N/A,#N/A,FALSE,"단축1";#N/A,#N/A,FALSE,"단축2";#N/A,#N/A,FALSE,"단축3";#N/A,#N/A,FALSE,"장축";#N/A,#N/A,FALSE,"4WD"}</definedName>
    <definedName name="표지1" localSheetId="10" hidden="1">{#N/A,#N/A,FALSE,"단축1";#N/A,#N/A,FALSE,"단축2";#N/A,#N/A,FALSE,"단축3";#N/A,#N/A,FALSE,"장축";#N/A,#N/A,FALSE,"4WD"}</definedName>
    <definedName name="표지1" localSheetId="12" hidden="1">{#N/A,#N/A,FALSE,"단축1";#N/A,#N/A,FALSE,"단축2";#N/A,#N/A,FALSE,"단축3";#N/A,#N/A,FALSE,"장축";#N/A,#N/A,FALSE,"4WD"}</definedName>
    <definedName name="표지1" localSheetId="15" hidden="1">{#N/A,#N/A,FALSE,"단축1";#N/A,#N/A,FALSE,"단축2";#N/A,#N/A,FALSE,"단축3";#N/A,#N/A,FALSE,"장축";#N/A,#N/A,FALSE,"4WD"}</definedName>
    <definedName name="표지1" localSheetId="11" hidden="1">{#N/A,#N/A,FALSE,"단축1";#N/A,#N/A,FALSE,"단축2";#N/A,#N/A,FALSE,"단축3";#N/A,#N/A,FALSE,"장축";#N/A,#N/A,FALSE,"4WD"}</definedName>
    <definedName name="표지1" localSheetId="14" hidden="1">{#N/A,#N/A,FALSE,"단축1";#N/A,#N/A,FALSE,"단축2";#N/A,#N/A,FALSE,"단축3";#N/A,#N/A,FALSE,"장축";#N/A,#N/A,FALSE,"4WD"}</definedName>
    <definedName name="표지1" localSheetId="7" hidden="1">{#N/A,#N/A,FALSE,"단축1";#N/A,#N/A,FALSE,"단축2";#N/A,#N/A,FALSE,"단축3";#N/A,#N/A,FALSE,"장축";#N/A,#N/A,FALSE,"4WD"}</definedName>
    <definedName name="표지1" localSheetId="4" hidden="1">{#N/A,#N/A,FALSE,"단축1";#N/A,#N/A,FALSE,"단축2";#N/A,#N/A,FALSE,"단축3";#N/A,#N/A,FALSE,"장축";#N/A,#N/A,FALSE,"4WD"}</definedName>
    <definedName name="표지1" localSheetId="6" hidden="1">{#N/A,#N/A,FALSE,"단축1";#N/A,#N/A,FALSE,"단축2";#N/A,#N/A,FALSE,"단축3";#N/A,#N/A,FALSE,"장축";#N/A,#N/A,FALSE,"4WD"}</definedName>
    <definedName name="표지1" localSheetId="9" hidden="1">{#N/A,#N/A,FALSE,"단축1";#N/A,#N/A,FALSE,"단축2";#N/A,#N/A,FALSE,"단축3";#N/A,#N/A,FALSE,"장축";#N/A,#N/A,FALSE,"4WD"}</definedName>
    <definedName name="표지1" localSheetId="5" hidden="1">{#N/A,#N/A,FALSE,"단축1";#N/A,#N/A,FALSE,"단축2";#N/A,#N/A,FALSE,"단축3";#N/A,#N/A,FALSE,"장축";#N/A,#N/A,FALSE,"4WD"}</definedName>
    <definedName name="표지1" localSheetId="8" hidden="1">{#N/A,#N/A,FALSE,"단축1";#N/A,#N/A,FALSE,"단축2";#N/A,#N/A,FALSE,"단축3";#N/A,#N/A,FALSE,"장축";#N/A,#N/A,FALSE,"4WD"}</definedName>
    <definedName name="표지1" localSheetId="3" hidden="1">{#N/A,#N/A,FALSE,"단축1";#N/A,#N/A,FALSE,"단축2";#N/A,#N/A,FALSE,"단축3";#N/A,#N/A,FALSE,"장축";#N/A,#N/A,FALSE,"4WD"}</definedName>
    <definedName name="표지1" localSheetId="2" hidden="1">{#N/A,#N/A,FALSE,"단축1";#N/A,#N/A,FALSE,"단축2";#N/A,#N/A,FALSE,"단축3";#N/A,#N/A,FALSE,"장축";#N/A,#N/A,FALSE,"4WD"}</definedName>
    <definedName name="표지1" localSheetId="1" hidden="1">{#N/A,#N/A,FALSE,"단축1";#N/A,#N/A,FALSE,"단축2";#N/A,#N/A,FALSE,"단축3";#N/A,#N/A,FALSE,"장축";#N/A,#N/A,FALSE,"4WD"}</definedName>
    <definedName name="표지1" hidden="1">{#N/A,#N/A,FALSE,"단축1";#N/A,#N/A,FALSE,"단축2";#N/A,#N/A,FALSE,"단축3";#N/A,#N/A,FALSE,"장축";#N/A,#N/A,FALSE,"4WD"}</definedName>
    <definedName name="표표">#N/A</definedName>
    <definedName name="푸푸">#N/A</definedName>
    <definedName name="푸하하하">#N/A</definedName>
    <definedName name="품" localSheetId="13" hidden="1">{#N/A,#N/A,TRUE,"Y생산";#N/A,#N/A,TRUE,"Y판매";#N/A,#N/A,TRUE,"Y총물량";#N/A,#N/A,TRUE,"Y능력";#N/A,#N/A,TRUE,"YKD"}</definedName>
    <definedName name="품" localSheetId="10" hidden="1">{#N/A,#N/A,TRUE,"Y생산";#N/A,#N/A,TRUE,"Y판매";#N/A,#N/A,TRUE,"Y총물량";#N/A,#N/A,TRUE,"Y능력";#N/A,#N/A,TRUE,"YKD"}</definedName>
    <definedName name="품" localSheetId="12" hidden="1">{#N/A,#N/A,TRUE,"Y생산";#N/A,#N/A,TRUE,"Y판매";#N/A,#N/A,TRUE,"Y총물량";#N/A,#N/A,TRUE,"Y능력";#N/A,#N/A,TRUE,"YKD"}</definedName>
    <definedName name="품" localSheetId="15" hidden="1">{#N/A,#N/A,TRUE,"Y생산";#N/A,#N/A,TRUE,"Y판매";#N/A,#N/A,TRUE,"Y총물량";#N/A,#N/A,TRUE,"Y능력";#N/A,#N/A,TRUE,"YKD"}</definedName>
    <definedName name="품" localSheetId="11" hidden="1">{#N/A,#N/A,TRUE,"Y생산";#N/A,#N/A,TRUE,"Y판매";#N/A,#N/A,TRUE,"Y총물량";#N/A,#N/A,TRUE,"Y능력";#N/A,#N/A,TRUE,"YKD"}</definedName>
    <definedName name="품" localSheetId="14" hidden="1">{#N/A,#N/A,TRUE,"Y생산";#N/A,#N/A,TRUE,"Y판매";#N/A,#N/A,TRUE,"Y총물량";#N/A,#N/A,TRUE,"Y능력";#N/A,#N/A,TRUE,"YKD"}</definedName>
    <definedName name="품" localSheetId="7" hidden="1">{#N/A,#N/A,TRUE,"Y생산";#N/A,#N/A,TRUE,"Y판매";#N/A,#N/A,TRUE,"Y총물량";#N/A,#N/A,TRUE,"Y능력";#N/A,#N/A,TRUE,"YKD"}</definedName>
    <definedName name="품" localSheetId="4" hidden="1">{#N/A,#N/A,TRUE,"Y생산";#N/A,#N/A,TRUE,"Y판매";#N/A,#N/A,TRUE,"Y총물량";#N/A,#N/A,TRUE,"Y능력";#N/A,#N/A,TRUE,"YKD"}</definedName>
    <definedName name="품" localSheetId="6" hidden="1">{#N/A,#N/A,TRUE,"Y생산";#N/A,#N/A,TRUE,"Y판매";#N/A,#N/A,TRUE,"Y총물량";#N/A,#N/A,TRUE,"Y능력";#N/A,#N/A,TRUE,"YKD"}</definedName>
    <definedName name="품" localSheetId="9" hidden="1">{#N/A,#N/A,TRUE,"Y생산";#N/A,#N/A,TRUE,"Y판매";#N/A,#N/A,TRUE,"Y총물량";#N/A,#N/A,TRUE,"Y능력";#N/A,#N/A,TRUE,"YKD"}</definedName>
    <definedName name="품" localSheetId="5" hidden="1">{#N/A,#N/A,TRUE,"Y생산";#N/A,#N/A,TRUE,"Y판매";#N/A,#N/A,TRUE,"Y총물량";#N/A,#N/A,TRUE,"Y능력";#N/A,#N/A,TRUE,"YKD"}</definedName>
    <definedName name="품" localSheetId="8" hidden="1">{#N/A,#N/A,TRUE,"Y생산";#N/A,#N/A,TRUE,"Y판매";#N/A,#N/A,TRUE,"Y총물량";#N/A,#N/A,TRUE,"Y능력";#N/A,#N/A,TRUE,"YKD"}</definedName>
    <definedName name="품" localSheetId="3" hidden="1">{#N/A,#N/A,TRUE,"Y생산";#N/A,#N/A,TRUE,"Y판매";#N/A,#N/A,TRUE,"Y총물량";#N/A,#N/A,TRUE,"Y능력";#N/A,#N/A,TRUE,"YKD"}</definedName>
    <definedName name="품" localSheetId="2" hidden="1">{#N/A,#N/A,TRUE,"Y생산";#N/A,#N/A,TRUE,"Y판매";#N/A,#N/A,TRUE,"Y총물량";#N/A,#N/A,TRUE,"Y능력";#N/A,#N/A,TRUE,"YKD"}</definedName>
    <definedName name="품" localSheetId="1" hidden="1">{#N/A,#N/A,TRUE,"Y생산";#N/A,#N/A,TRUE,"Y판매";#N/A,#N/A,TRUE,"Y총물량";#N/A,#N/A,TRUE,"Y능력";#N/A,#N/A,TRUE,"YKD"}</definedName>
    <definedName name="품" hidden="1">{#N/A,#N/A,TRUE,"Y생산";#N/A,#N/A,TRUE,"Y판매";#N/A,#N/A,TRUE,"Y총물량";#N/A,#N/A,TRUE,"Y능력";#N/A,#N/A,TRUE,"YKD"}</definedName>
    <definedName name="품.예">#N/A</definedName>
    <definedName name="품명">#N/A</definedName>
    <definedName name="품목">#N/A</definedName>
    <definedName name="품번순">#N/A</definedName>
    <definedName name="품의" localSheetId="13">#REF!</definedName>
    <definedName name="품의" localSheetId="10">#REF!</definedName>
    <definedName name="품의" localSheetId="12">#REF!</definedName>
    <definedName name="품의" localSheetId="15">#REF!</definedName>
    <definedName name="품의" localSheetId="11">#REF!</definedName>
    <definedName name="품의" localSheetId="14">#REF!</definedName>
    <definedName name="품의" localSheetId="7">#REF!</definedName>
    <definedName name="품의" localSheetId="4">#REF!</definedName>
    <definedName name="품의" localSheetId="6">#REF!</definedName>
    <definedName name="품의" localSheetId="9">#REF!</definedName>
    <definedName name="품의" localSheetId="5">#REF!</definedName>
    <definedName name="품의" localSheetId="8">#REF!</definedName>
    <definedName name="품의" localSheetId="3">#REF!</definedName>
    <definedName name="품의" localSheetId="2">#REF!</definedName>
    <definedName name="품의">#REF!</definedName>
    <definedName name="품의2" localSheetId="13">#REF!</definedName>
    <definedName name="품의2" localSheetId="10">#REF!</definedName>
    <definedName name="품의2" localSheetId="12">#REF!</definedName>
    <definedName name="품의2" localSheetId="15">#REF!</definedName>
    <definedName name="품의2" localSheetId="11">#REF!</definedName>
    <definedName name="품의2" localSheetId="14">#REF!</definedName>
    <definedName name="품의2" localSheetId="7">#REF!</definedName>
    <definedName name="품의2" localSheetId="4">#REF!</definedName>
    <definedName name="품의2" localSheetId="6">#REF!</definedName>
    <definedName name="품의2" localSheetId="9">#REF!</definedName>
    <definedName name="품의2" localSheetId="5">#REF!</definedName>
    <definedName name="품의2" localSheetId="8">#REF!</definedName>
    <definedName name="품의2" localSheetId="3">#REF!</definedName>
    <definedName name="품의2" localSheetId="2">#REF!</definedName>
    <definedName name="품의2">#REF!</definedName>
    <definedName name="품의22" localSheetId="13">#REF!</definedName>
    <definedName name="품의22" localSheetId="10">#REF!</definedName>
    <definedName name="품의22" localSheetId="12">#REF!</definedName>
    <definedName name="품의22" localSheetId="15">#REF!</definedName>
    <definedName name="품의22" localSheetId="11">#REF!</definedName>
    <definedName name="품의22" localSheetId="14">#REF!</definedName>
    <definedName name="품의22" localSheetId="7">#REF!</definedName>
    <definedName name="품의22" localSheetId="4">#REF!</definedName>
    <definedName name="품의22" localSheetId="6">#REF!</definedName>
    <definedName name="품의22" localSheetId="9">#REF!</definedName>
    <definedName name="품의22" localSheetId="5">#REF!</definedName>
    <definedName name="품의22" localSheetId="8">#REF!</definedName>
    <definedName name="품의22" localSheetId="3">#REF!</definedName>
    <definedName name="품의22" localSheetId="2">#REF!</definedName>
    <definedName name="품의22">#REF!</definedName>
    <definedName name="품의예산" localSheetId="13">#REF!</definedName>
    <definedName name="품의예산" localSheetId="10">#REF!</definedName>
    <definedName name="품의예산" localSheetId="12">#REF!</definedName>
    <definedName name="품의예산" localSheetId="15">#REF!</definedName>
    <definedName name="품의예산" localSheetId="11">#REF!</definedName>
    <definedName name="품의예산" localSheetId="14">#REF!</definedName>
    <definedName name="품의예산" localSheetId="7">#REF!</definedName>
    <definedName name="품의예산" localSheetId="4">#REF!</definedName>
    <definedName name="품의예산" localSheetId="6">#REF!</definedName>
    <definedName name="품의예산" localSheetId="9">#REF!</definedName>
    <definedName name="품의예산" localSheetId="5">#REF!</definedName>
    <definedName name="품의예산" localSheetId="8">#REF!</definedName>
    <definedName name="품의예산" localSheetId="3">#REF!</definedName>
    <definedName name="품의예산" localSheetId="2">#REF!</definedName>
    <definedName name="품의예산">#REF!</definedName>
    <definedName name="품질" localSheetId="13" hidden="1">{#N/A,#N/A,FALSE,"단축1";#N/A,#N/A,FALSE,"단축2";#N/A,#N/A,FALSE,"단축3";#N/A,#N/A,FALSE,"장축";#N/A,#N/A,FALSE,"4WD"}</definedName>
    <definedName name="품질" localSheetId="10" hidden="1">{#N/A,#N/A,FALSE,"단축1";#N/A,#N/A,FALSE,"단축2";#N/A,#N/A,FALSE,"단축3";#N/A,#N/A,FALSE,"장축";#N/A,#N/A,FALSE,"4WD"}</definedName>
    <definedName name="품질" localSheetId="12" hidden="1">{#N/A,#N/A,FALSE,"단축1";#N/A,#N/A,FALSE,"단축2";#N/A,#N/A,FALSE,"단축3";#N/A,#N/A,FALSE,"장축";#N/A,#N/A,FALSE,"4WD"}</definedName>
    <definedName name="품질" localSheetId="15" hidden="1">{#N/A,#N/A,FALSE,"단축1";#N/A,#N/A,FALSE,"단축2";#N/A,#N/A,FALSE,"단축3";#N/A,#N/A,FALSE,"장축";#N/A,#N/A,FALSE,"4WD"}</definedName>
    <definedName name="품질" localSheetId="11" hidden="1">{#N/A,#N/A,FALSE,"단축1";#N/A,#N/A,FALSE,"단축2";#N/A,#N/A,FALSE,"단축3";#N/A,#N/A,FALSE,"장축";#N/A,#N/A,FALSE,"4WD"}</definedName>
    <definedName name="품질" localSheetId="14" hidden="1">{#N/A,#N/A,FALSE,"단축1";#N/A,#N/A,FALSE,"단축2";#N/A,#N/A,FALSE,"단축3";#N/A,#N/A,FALSE,"장축";#N/A,#N/A,FALSE,"4WD"}</definedName>
    <definedName name="품질" localSheetId="7" hidden="1">{#N/A,#N/A,FALSE,"단축1";#N/A,#N/A,FALSE,"단축2";#N/A,#N/A,FALSE,"단축3";#N/A,#N/A,FALSE,"장축";#N/A,#N/A,FALSE,"4WD"}</definedName>
    <definedName name="품질" localSheetId="4" hidden="1">{#N/A,#N/A,FALSE,"단축1";#N/A,#N/A,FALSE,"단축2";#N/A,#N/A,FALSE,"단축3";#N/A,#N/A,FALSE,"장축";#N/A,#N/A,FALSE,"4WD"}</definedName>
    <definedName name="품질" localSheetId="6" hidden="1">{#N/A,#N/A,FALSE,"단축1";#N/A,#N/A,FALSE,"단축2";#N/A,#N/A,FALSE,"단축3";#N/A,#N/A,FALSE,"장축";#N/A,#N/A,FALSE,"4WD"}</definedName>
    <definedName name="품질" localSheetId="9" hidden="1">{#N/A,#N/A,FALSE,"단축1";#N/A,#N/A,FALSE,"단축2";#N/A,#N/A,FALSE,"단축3";#N/A,#N/A,FALSE,"장축";#N/A,#N/A,FALSE,"4WD"}</definedName>
    <definedName name="품질" localSheetId="5" hidden="1">{#N/A,#N/A,FALSE,"단축1";#N/A,#N/A,FALSE,"단축2";#N/A,#N/A,FALSE,"단축3";#N/A,#N/A,FALSE,"장축";#N/A,#N/A,FALSE,"4WD"}</definedName>
    <definedName name="품질" localSheetId="8" hidden="1">{#N/A,#N/A,FALSE,"단축1";#N/A,#N/A,FALSE,"단축2";#N/A,#N/A,FALSE,"단축3";#N/A,#N/A,FALSE,"장축";#N/A,#N/A,FALSE,"4WD"}</definedName>
    <definedName name="품질" localSheetId="3" hidden="1">{#N/A,#N/A,FALSE,"단축1";#N/A,#N/A,FALSE,"단축2";#N/A,#N/A,FALSE,"단축3";#N/A,#N/A,FALSE,"장축";#N/A,#N/A,FALSE,"4WD"}</definedName>
    <definedName name="품질" localSheetId="2" hidden="1">{#N/A,#N/A,FALSE,"단축1";#N/A,#N/A,FALSE,"단축2";#N/A,#N/A,FALSE,"단축3";#N/A,#N/A,FALSE,"장축";#N/A,#N/A,FALSE,"4WD"}</definedName>
    <definedName name="품질" localSheetId="1" hidden="1">{#N/A,#N/A,FALSE,"단축1";#N/A,#N/A,FALSE,"단축2";#N/A,#N/A,FALSE,"단축3";#N/A,#N/A,FALSE,"장축";#N/A,#N/A,FALSE,"4WD"}</definedName>
    <definedName name="품질" hidden="1">{#N/A,#N/A,FALSE,"단축1";#N/A,#N/A,FALSE,"단축2";#N/A,#N/A,FALSE,"단축3";#N/A,#N/A,FALSE,"장축";#N/A,#N/A,FALSE,"4WD"}</definedName>
    <definedName name="품질_고">#N/A</definedName>
    <definedName name="품질_저">#N/A</definedName>
    <definedName name="품질_중">#N/A</definedName>
    <definedName name="품질개선목표9808">#N/A</definedName>
    <definedName name="품확" localSheetId="13" hidden="1">{#N/A,#N/A,FALSE,"단축1";#N/A,#N/A,FALSE,"단축2";#N/A,#N/A,FALSE,"단축3";#N/A,#N/A,FALSE,"장축";#N/A,#N/A,FALSE,"4WD"}</definedName>
    <definedName name="품확" localSheetId="10" hidden="1">{#N/A,#N/A,FALSE,"단축1";#N/A,#N/A,FALSE,"단축2";#N/A,#N/A,FALSE,"단축3";#N/A,#N/A,FALSE,"장축";#N/A,#N/A,FALSE,"4WD"}</definedName>
    <definedName name="품확" localSheetId="12" hidden="1">{#N/A,#N/A,FALSE,"단축1";#N/A,#N/A,FALSE,"단축2";#N/A,#N/A,FALSE,"단축3";#N/A,#N/A,FALSE,"장축";#N/A,#N/A,FALSE,"4WD"}</definedName>
    <definedName name="품확" localSheetId="15" hidden="1">{#N/A,#N/A,FALSE,"단축1";#N/A,#N/A,FALSE,"단축2";#N/A,#N/A,FALSE,"단축3";#N/A,#N/A,FALSE,"장축";#N/A,#N/A,FALSE,"4WD"}</definedName>
    <definedName name="품확" localSheetId="11" hidden="1">{#N/A,#N/A,FALSE,"단축1";#N/A,#N/A,FALSE,"단축2";#N/A,#N/A,FALSE,"단축3";#N/A,#N/A,FALSE,"장축";#N/A,#N/A,FALSE,"4WD"}</definedName>
    <definedName name="품확" localSheetId="14" hidden="1">{#N/A,#N/A,FALSE,"단축1";#N/A,#N/A,FALSE,"단축2";#N/A,#N/A,FALSE,"단축3";#N/A,#N/A,FALSE,"장축";#N/A,#N/A,FALSE,"4WD"}</definedName>
    <definedName name="품확" localSheetId="7" hidden="1">{#N/A,#N/A,FALSE,"단축1";#N/A,#N/A,FALSE,"단축2";#N/A,#N/A,FALSE,"단축3";#N/A,#N/A,FALSE,"장축";#N/A,#N/A,FALSE,"4WD"}</definedName>
    <definedName name="품확" localSheetId="4" hidden="1">{#N/A,#N/A,FALSE,"단축1";#N/A,#N/A,FALSE,"단축2";#N/A,#N/A,FALSE,"단축3";#N/A,#N/A,FALSE,"장축";#N/A,#N/A,FALSE,"4WD"}</definedName>
    <definedName name="품확" localSheetId="6" hidden="1">{#N/A,#N/A,FALSE,"단축1";#N/A,#N/A,FALSE,"단축2";#N/A,#N/A,FALSE,"단축3";#N/A,#N/A,FALSE,"장축";#N/A,#N/A,FALSE,"4WD"}</definedName>
    <definedName name="품확" localSheetId="9" hidden="1">{#N/A,#N/A,FALSE,"단축1";#N/A,#N/A,FALSE,"단축2";#N/A,#N/A,FALSE,"단축3";#N/A,#N/A,FALSE,"장축";#N/A,#N/A,FALSE,"4WD"}</definedName>
    <definedName name="품확" localSheetId="5" hidden="1">{#N/A,#N/A,FALSE,"단축1";#N/A,#N/A,FALSE,"단축2";#N/A,#N/A,FALSE,"단축3";#N/A,#N/A,FALSE,"장축";#N/A,#N/A,FALSE,"4WD"}</definedName>
    <definedName name="품확" localSheetId="8" hidden="1">{#N/A,#N/A,FALSE,"단축1";#N/A,#N/A,FALSE,"단축2";#N/A,#N/A,FALSE,"단축3";#N/A,#N/A,FALSE,"장축";#N/A,#N/A,FALSE,"4WD"}</definedName>
    <definedName name="품확" localSheetId="3" hidden="1">{#N/A,#N/A,FALSE,"단축1";#N/A,#N/A,FALSE,"단축2";#N/A,#N/A,FALSE,"단축3";#N/A,#N/A,FALSE,"장축";#N/A,#N/A,FALSE,"4WD"}</definedName>
    <definedName name="품확" localSheetId="2" hidden="1">{#N/A,#N/A,FALSE,"단축1";#N/A,#N/A,FALSE,"단축2";#N/A,#N/A,FALSE,"단축3";#N/A,#N/A,FALSE,"장축";#N/A,#N/A,FALSE,"4WD"}</definedName>
    <definedName name="품확" localSheetId="1" hidden="1">{#N/A,#N/A,FALSE,"단축1";#N/A,#N/A,FALSE,"단축2";#N/A,#N/A,FALSE,"단축3";#N/A,#N/A,FALSE,"장축";#N/A,#N/A,FALSE,"4WD"}</definedName>
    <definedName name="품확" hidden="1">{#N/A,#N/A,FALSE,"단축1";#N/A,#N/A,FALSE,"단축2";#N/A,#N/A,FALSE,"단축3";#N/A,#N/A,FALSE,"장축";#N/A,#N/A,FALSE,"4WD"}</definedName>
    <definedName name="풍성전기">#REF!</definedName>
    <definedName name="퓨퓨">#N/A</definedName>
    <definedName name="프렌지" localSheetId="13" hidden="1">{#N/A,#N/A,FALSE,"단축1";#N/A,#N/A,FALSE,"단축2";#N/A,#N/A,FALSE,"단축3";#N/A,#N/A,FALSE,"장축";#N/A,#N/A,FALSE,"4WD"}</definedName>
    <definedName name="프렌지" localSheetId="10" hidden="1">{#N/A,#N/A,FALSE,"단축1";#N/A,#N/A,FALSE,"단축2";#N/A,#N/A,FALSE,"단축3";#N/A,#N/A,FALSE,"장축";#N/A,#N/A,FALSE,"4WD"}</definedName>
    <definedName name="프렌지" localSheetId="12" hidden="1">{#N/A,#N/A,FALSE,"단축1";#N/A,#N/A,FALSE,"단축2";#N/A,#N/A,FALSE,"단축3";#N/A,#N/A,FALSE,"장축";#N/A,#N/A,FALSE,"4WD"}</definedName>
    <definedName name="프렌지" localSheetId="15" hidden="1">{#N/A,#N/A,FALSE,"단축1";#N/A,#N/A,FALSE,"단축2";#N/A,#N/A,FALSE,"단축3";#N/A,#N/A,FALSE,"장축";#N/A,#N/A,FALSE,"4WD"}</definedName>
    <definedName name="프렌지" localSheetId="11" hidden="1">{#N/A,#N/A,FALSE,"단축1";#N/A,#N/A,FALSE,"단축2";#N/A,#N/A,FALSE,"단축3";#N/A,#N/A,FALSE,"장축";#N/A,#N/A,FALSE,"4WD"}</definedName>
    <definedName name="프렌지" localSheetId="14" hidden="1">{#N/A,#N/A,FALSE,"단축1";#N/A,#N/A,FALSE,"단축2";#N/A,#N/A,FALSE,"단축3";#N/A,#N/A,FALSE,"장축";#N/A,#N/A,FALSE,"4WD"}</definedName>
    <definedName name="프렌지" localSheetId="7" hidden="1">{#N/A,#N/A,FALSE,"단축1";#N/A,#N/A,FALSE,"단축2";#N/A,#N/A,FALSE,"단축3";#N/A,#N/A,FALSE,"장축";#N/A,#N/A,FALSE,"4WD"}</definedName>
    <definedName name="프렌지" localSheetId="4" hidden="1">{#N/A,#N/A,FALSE,"단축1";#N/A,#N/A,FALSE,"단축2";#N/A,#N/A,FALSE,"단축3";#N/A,#N/A,FALSE,"장축";#N/A,#N/A,FALSE,"4WD"}</definedName>
    <definedName name="프렌지" localSheetId="6" hidden="1">{#N/A,#N/A,FALSE,"단축1";#N/A,#N/A,FALSE,"단축2";#N/A,#N/A,FALSE,"단축3";#N/A,#N/A,FALSE,"장축";#N/A,#N/A,FALSE,"4WD"}</definedName>
    <definedName name="프렌지" localSheetId="9" hidden="1">{#N/A,#N/A,FALSE,"단축1";#N/A,#N/A,FALSE,"단축2";#N/A,#N/A,FALSE,"단축3";#N/A,#N/A,FALSE,"장축";#N/A,#N/A,FALSE,"4WD"}</definedName>
    <definedName name="프렌지" localSheetId="5" hidden="1">{#N/A,#N/A,FALSE,"단축1";#N/A,#N/A,FALSE,"단축2";#N/A,#N/A,FALSE,"단축3";#N/A,#N/A,FALSE,"장축";#N/A,#N/A,FALSE,"4WD"}</definedName>
    <definedName name="프렌지" localSheetId="8" hidden="1">{#N/A,#N/A,FALSE,"단축1";#N/A,#N/A,FALSE,"단축2";#N/A,#N/A,FALSE,"단축3";#N/A,#N/A,FALSE,"장축";#N/A,#N/A,FALSE,"4WD"}</definedName>
    <definedName name="프렌지" localSheetId="3" hidden="1">{#N/A,#N/A,FALSE,"단축1";#N/A,#N/A,FALSE,"단축2";#N/A,#N/A,FALSE,"단축3";#N/A,#N/A,FALSE,"장축";#N/A,#N/A,FALSE,"4WD"}</definedName>
    <definedName name="프렌지" localSheetId="2" hidden="1">{#N/A,#N/A,FALSE,"단축1";#N/A,#N/A,FALSE,"단축2";#N/A,#N/A,FALSE,"단축3";#N/A,#N/A,FALSE,"장축";#N/A,#N/A,FALSE,"4WD"}</definedName>
    <definedName name="프렌지" localSheetId="1" hidden="1">{#N/A,#N/A,FALSE,"단축1";#N/A,#N/A,FALSE,"단축2";#N/A,#N/A,FALSE,"단축3";#N/A,#N/A,FALSE,"장축";#N/A,#N/A,FALSE,"4WD"}</definedName>
    <definedName name="프렌지" hidden="1">{#N/A,#N/A,FALSE,"단축1";#N/A,#N/A,FALSE,"단축2";#N/A,#N/A,FALSE,"단축3";#N/A,#N/A,FALSE,"장축";#N/A,#N/A,FALSE,"4WD"}</definedName>
    <definedName name="프린트">#REF!</definedName>
    <definedName name="피0">#N/A</definedName>
    <definedName name="ㅎ" localSheetId="13" hidden="1">{#N/A,#N/A,FALSE,"단축1";#N/A,#N/A,FALSE,"단축2";#N/A,#N/A,FALSE,"단축3";#N/A,#N/A,FALSE,"장축";#N/A,#N/A,FALSE,"4WD"}</definedName>
    <definedName name="ㅎ" localSheetId="10" hidden="1">{#N/A,#N/A,FALSE,"단축1";#N/A,#N/A,FALSE,"단축2";#N/A,#N/A,FALSE,"단축3";#N/A,#N/A,FALSE,"장축";#N/A,#N/A,FALSE,"4WD"}</definedName>
    <definedName name="ㅎ" localSheetId="12" hidden="1">{#N/A,#N/A,FALSE,"단축1";#N/A,#N/A,FALSE,"단축2";#N/A,#N/A,FALSE,"단축3";#N/A,#N/A,FALSE,"장축";#N/A,#N/A,FALSE,"4WD"}</definedName>
    <definedName name="ㅎ" localSheetId="15" hidden="1">{#N/A,#N/A,FALSE,"단축1";#N/A,#N/A,FALSE,"단축2";#N/A,#N/A,FALSE,"단축3";#N/A,#N/A,FALSE,"장축";#N/A,#N/A,FALSE,"4WD"}</definedName>
    <definedName name="ㅎ" localSheetId="11" hidden="1">{#N/A,#N/A,FALSE,"단축1";#N/A,#N/A,FALSE,"단축2";#N/A,#N/A,FALSE,"단축3";#N/A,#N/A,FALSE,"장축";#N/A,#N/A,FALSE,"4WD"}</definedName>
    <definedName name="ㅎ" localSheetId="14" hidden="1">{#N/A,#N/A,FALSE,"단축1";#N/A,#N/A,FALSE,"단축2";#N/A,#N/A,FALSE,"단축3";#N/A,#N/A,FALSE,"장축";#N/A,#N/A,FALSE,"4WD"}</definedName>
    <definedName name="ㅎ" localSheetId="7" hidden="1">{#N/A,#N/A,FALSE,"단축1";#N/A,#N/A,FALSE,"단축2";#N/A,#N/A,FALSE,"단축3";#N/A,#N/A,FALSE,"장축";#N/A,#N/A,FALSE,"4WD"}</definedName>
    <definedName name="ㅎ" localSheetId="4" hidden="1">{#N/A,#N/A,FALSE,"단축1";#N/A,#N/A,FALSE,"단축2";#N/A,#N/A,FALSE,"단축3";#N/A,#N/A,FALSE,"장축";#N/A,#N/A,FALSE,"4WD"}</definedName>
    <definedName name="ㅎ" localSheetId="6" hidden="1">{#N/A,#N/A,FALSE,"단축1";#N/A,#N/A,FALSE,"단축2";#N/A,#N/A,FALSE,"단축3";#N/A,#N/A,FALSE,"장축";#N/A,#N/A,FALSE,"4WD"}</definedName>
    <definedName name="ㅎ" localSheetId="9" hidden="1">{#N/A,#N/A,FALSE,"단축1";#N/A,#N/A,FALSE,"단축2";#N/A,#N/A,FALSE,"단축3";#N/A,#N/A,FALSE,"장축";#N/A,#N/A,FALSE,"4WD"}</definedName>
    <definedName name="ㅎ" localSheetId="5" hidden="1">{#N/A,#N/A,FALSE,"단축1";#N/A,#N/A,FALSE,"단축2";#N/A,#N/A,FALSE,"단축3";#N/A,#N/A,FALSE,"장축";#N/A,#N/A,FALSE,"4WD"}</definedName>
    <definedName name="ㅎ" localSheetId="8" hidden="1">{#N/A,#N/A,FALSE,"단축1";#N/A,#N/A,FALSE,"단축2";#N/A,#N/A,FALSE,"단축3";#N/A,#N/A,FALSE,"장축";#N/A,#N/A,FALSE,"4WD"}</definedName>
    <definedName name="ㅎ" localSheetId="3"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ㄱ너ㅛㄱ나" localSheetId="13">BlankMacro1</definedName>
    <definedName name="ㅎㄱ너ㅛㄱ나" localSheetId="10">BlankMacro1</definedName>
    <definedName name="ㅎㄱ너ㅛㄱ나" localSheetId="12">BlankMacro1</definedName>
    <definedName name="ㅎㄱ너ㅛㄱ나" localSheetId="15">BlankMacro1</definedName>
    <definedName name="ㅎㄱ너ㅛㄱ나" localSheetId="11">BlankMacro1</definedName>
    <definedName name="ㅎㄱ너ㅛㄱ나" localSheetId="14">BlankMacro1</definedName>
    <definedName name="ㅎㄱ너ㅛㄱ나" localSheetId="7">BlankMacro1</definedName>
    <definedName name="ㅎㄱ너ㅛㄱ나" localSheetId="4">BlankMacro1</definedName>
    <definedName name="ㅎㄱ너ㅛㄱ나" localSheetId="6">BlankMacro1</definedName>
    <definedName name="ㅎㄱ너ㅛㄱ나" localSheetId="9">BlankMacro1</definedName>
    <definedName name="ㅎㄱ너ㅛㄱ나" localSheetId="5">BlankMacro1</definedName>
    <definedName name="ㅎㄱ너ㅛㄱ나" localSheetId="8">BlankMacro1</definedName>
    <definedName name="ㅎㄱ너ㅛㄱ나" localSheetId="0">BlankMacro1</definedName>
    <definedName name="ㅎㄱ너ㅛㄱ나" localSheetId="3">BlankMacro1</definedName>
    <definedName name="ㅎㄱ너ㅛㄱ나" localSheetId="2">BlankMacro1</definedName>
    <definedName name="ㅎㄱ너ㅛㄱ나" localSheetId="1">BlankMacro1</definedName>
    <definedName name="ㅎㄱ너ㅛㄱ나">BlankMacro1</definedName>
    <definedName name="ㅎㄴ" localSheetId="13" hidden="1">{#N/A,#N/A,FALSE,"단축1";#N/A,#N/A,FALSE,"단축2";#N/A,#N/A,FALSE,"단축3";#N/A,#N/A,FALSE,"장축";#N/A,#N/A,FALSE,"4WD"}</definedName>
    <definedName name="ㅎㄴ" localSheetId="10" hidden="1">{#N/A,#N/A,FALSE,"단축1";#N/A,#N/A,FALSE,"단축2";#N/A,#N/A,FALSE,"단축3";#N/A,#N/A,FALSE,"장축";#N/A,#N/A,FALSE,"4WD"}</definedName>
    <definedName name="ㅎㄴ" localSheetId="12" hidden="1">{#N/A,#N/A,FALSE,"단축1";#N/A,#N/A,FALSE,"단축2";#N/A,#N/A,FALSE,"단축3";#N/A,#N/A,FALSE,"장축";#N/A,#N/A,FALSE,"4WD"}</definedName>
    <definedName name="ㅎㄴ" localSheetId="15" hidden="1">{#N/A,#N/A,FALSE,"단축1";#N/A,#N/A,FALSE,"단축2";#N/A,#N/A,FALSE,"단축3";#N/A,#N/A,FALSE,"장축";#N/A,#N/A,FALSE,"4WD"}</definedName>
    <definedName name="ㅎㄴ" localSheetId="11" hidden="1">{#N/A,#N/A,FALSE,"단축1";#N/A,#N/A,FALSE,"단축2";#N/A,#N/A,FALSE,"단축3";#N/A,#N/A,FALSE,"장축";#N/A,#N/A,FALSE,"4WD"}</definedName>
    <definedName name="ㅎㄴ" localSheetId="14" hidden="1">{#N/A,#N/A,FALSE,"단축1";#N/A,#N/A,FALSE,"단축2";#N/A,#N/A,FALSE,"단축3";#N/A,#N/A,FALSE,"장축";#N/A,#N/A,FALSE,"4WD"}</definedName>
    <definedName name="ㅎㄴ" localSheetId="7" hidden="1">{#N/A,#N/A,FALSE,"단축1";#N/A,#N/A,FALSE,"단축2";#N/A,#N/A,FALSE,"단축3";#N/A,#N/A,FALSE,"장축";#N/A,#N/A,FALSE,"4WD"}</definedName>
    <definedName name="ㅎㄴ" localSheetId="4" hidden="1">{#N/A,#N/A,FALSE,"단축1";#N/A,#N/A,FALSE,"단축2";#N/A,#N/A,FALSE,"단축3";#N/A,#N/A,FALSE,"장축";#N/A,#N/A,FALSE,"4WD"}</definedName>
    <definedName name="ㅎㄴ" localSheetId="6" hidden="1">{#N/A,#N/A,FALSE,"단축1";#N/A,#N/A,FALSE,"단축2";#N/A,#N/A,FALSE,"단축3";#N/A,#N/A,FALSE,"장축";#N/A,#N/A,FALSE,"4WD"}</definedName>
    <definedName name="ㅎㄴ" localSheetId="9" hidden="1">{#N/A,#N/A,FALSE,"단축1";#N/A,#N/A,FALSE,"단축2";#N/A,#N/A,FALSE,"단축3";#N/A,#N/A,FALSE,"장축";#N/A,#N/A,FALSE,"4WD"}</definedName>
    <definedName name="ㅎㄴ" localSheetId="5" hidden="1">{#N/A,#N/A,FALSE,"단축1";#N/A,#N/A,FALSE,"단축2";#N/A,#N/A,FALSE,"단축3";#N/A,#N/A,FALSE,"장축";#N/A,#N/A,FALSE,"4WD"}</definedName>
    <definedName name="ㅎㄴ" localSheetId="8" hidden="1">{#N/A,#N/A,FALSE,"단축1";#N/A,#N/A,FALSE,"단축2";#N/A,#N/A,FALSE,"단축3";#N/A,#N/A,FALSE,"장축";#N/A,#N/A,FALSE,"4WD"}</definedName>
    <definedName name="ㅎㄴ" localSheetId="3" hidden="1">{#N/A,#N/A,FALSE,"단축1";#N/A,#N/A,FALSE,"단축2";#N/A,#N/A,FALSE,"단축3";#N/A,#N/A,FALSE,"장축";#N/A,#N/A,FALSE,"4WD"}</definedName>
    <definedName name="ㅎㄴ" localSheetId="2" hidden="1">{#N/A,#N/A,FALSE,"단축1";#N/A,#N/A,FALSE,"단축2";#N/A,#N/A,FALSE,"단축3";#N/A,#N/A,FALSE,"장축";#N/A,#N/A,FALSE,"4WD"}</definedName>
    <definedName name="ㅎㄴ" localSheetId="1" hidden="1">{#N/A,#N/A,FALSE,"단축1";#N/A,#N/A,FALSE,"단축2";#N/A,#N/A,FALSE,"단축3";#N/A,#N/A,FALSE,"장축";#N/A,#N/A,FALSE,"4WD"}</definedName>
    <definedName name="ㅎㄴ" hidden="1">{#N/A,#N/A,FALSE,"단축1";#N/A,#N/A,FALSE,"단축2";#N/A,#N/A,FALSE,"단축3";#N/A,#N/A,FALSE,"장축";#N/A,#N/A,FALSE,"4WD"}</definedName>
    <definedName name="ㅎ러ㅗ" localSheetId="13">BlankMacro1</definedName>
    <definedName name="ㅎ러ㅗ" localSheetId="10">BlankMacro1</definedName>
    <definedName name="ㅎ러ㅗ" localSheetId="12">BlankMacro1</definedName>
    <definedName name="ㅎ러ㅗ" localSheetId="15">BlankMacro1</definedName>
    <definedName name="ㅎ러ㅗ" localSheetId="11">BlankMacro1</definedName>
    <definedName name="ㅎ러ㅗ" localSheetId="14">BlankMacro1</definedName>
    <definedName name="ㅎ러ㅗ" localSheetId="7">BlankMacro1</definedName>
    <definedName name="ㅎ러ㅗ" localSheetId="4">BlankMacro1</definedName>
    <definedName name="ㅎ러ㅗ" localSheetId="6">BlankMacro1</definedName>
    <definedName name="ㅎ러ㅗ" localSheetId="9">BlankMacro1</definedName>
    <definedName name="ㅎ러ㅗ" localSheetId="5">BlankMacro1</definedName>
    <definedName name="ㅎ러ㅗ" localSheetId="8">BlankMacro1</definedName>
    <definedName name="ㅎ러ㅗ" localSheetId="0">BlankMacro1</definedName>
    <definedName name="ㅎ러ㅗ" localSheetId="3">BlankMacro1</definedName>
    <definedName name="ㅎ러ㅗ" localSheetId="2">BlankMacro1</definedName>
    <definedName name="ㅎ러ㅗ" localSheetId="1">BlankMacro1</definedName>
    <definedName name="ㅎ러ㅗ">BlankMacro1</definedName>
    <definedName name="ㅎ럴허" localSheetId="13">BlankMacro1</definedName>
    <definedName name="ㅎ럴허" localSheetId="10">BlankMacro1</definedName>
    <definedName name="ㅎ럴허" localSheetId="12">BlankMacro1</definedName>
    <definedName name="ㅎ럴허" localSheetId="15">BlankMacro1</definedName>
    <definedName name="ㅎ럴허" localSheetId="11">BlankMacro1</definedName>
    <definedName name="ㅎ럴허" localSheetId="14">BlankMacro1</definedName>
    <definedName name="ㅎ럴허" localSheetId="7">BlankMacro1</definedName>
    <definedName name="ㅎ럴허" localSheetId="4">BlankMacro1</definedName>
    <definedName name="ㅎ럴허" localSheetId="6">BlankMacro1</definedName>
    <definedName name="ㅎ럴허" localSheetId="9">BlankMacro1</definedName>
    <definedName name="ㅎ럴허" localSheetId="5">BlankMacro1</definedName>
    <definedName name="ㅎ럴허" localSheetId="8">BlankMacro1</definedName>
    <definedName name="ㅎ럴허" localSheetId="0">BlankMacro1</definedName>
    <definedName name="ㅎ럴허" localSheetId="3">BlankMacro1</definedName>
    <definedName name="ㅎ럴허" localSheetId="2">BlankMacro1</definedName>
    <definedName name="ㅎ럴허" localSheetId="1">BlankMacro1</definedName>
    <definedName name="ㅎ럴허">BlankMacro1</definedName>
    <definedName name="ㅎㄻ" hidden="1">#REF!</definedName>
    <definedName name="ㅎㅎ">#N/A</definedName>
    <definedName name="ㅎㅎㄴ">#N/A</definedName>
    <definedName name="ㅎㅎㅎ" localSheetId="13">BlankMacro1</definedName>
    <definedName name="ㅎㅎㅎ" localSheetId="10">BlankMacro1</definedName>
    <definedName name="ㅎㅎㅎ" localSheetId="12">BlankMacro1</definedName>
    <definedName name="ㅎㅎㅎ" localSheetId="15">BlankMacro1</definedName>
    <definedName name="ㅎㅎㅎ" localSheetId="11">BlankMacro1</definedName>
    <definedName name="ㅎㅎㅎ" localSheetId="14">BlankMacro1</definedName>
    <definedName name="ㅎㅎㅎ" localSheetId="7">BlankMacro1</definedName>
    <definedName name="ㅎㅎㅎ" localSheetId="4">BlankMacro1</definedName>
    <definedName name="ㅎㅎㅎ" localSheetId="6">BlankMacro1</definedName>
    <definedName name="ㅎㅎㅎ" localSheetId="9">BlankMacro1</definedName>
    <definedName name="ㅎㅎㅎ" localSheetId="5">BlankMacro1</definedName>
    <definedName name="ㅎㅎㅎ" localSheetId="8">BlankMacro1</definedName>
    <definedName name="ㅎㅎㅎ" localSheetId="0">BlankMacro1</definedName>
    <definedName name="ㅎㅎㅎ" localSheetId="3">BlankMacro1</definedName>
    <definedName name="ㅎㅎㅎ" localSheetId="2">BlankMacro1</definedName>
    <definedName name="ㅎㅎㅎ" localSheetId="1">BlankMacro1</definedName>
    <definedName name="ㅎㅎㅎ">BlankMacro1</definedName>
    <definedName name="ㅎㅎㅎㅎㅎㅎ">#N/A</definedName>
    <definedName name="ㅎ호ㅓㅓㅗ" localSheetId="13" hidden="1">{#N/A,#N/A,FALSE,"단축1";#N/A,#N/A,FALSE,"단축2";#N/A,#N/A,FALSE,"단축3";#N/A,#N/A,FALSE,"장축";#N/A,#N/A,FALSE,"4WD"}</definedName>
    <definedName name="ㅎ호ㅓㅓㅗ" localSheetId="10" hidden="1">{#N/A,#N/A,FALSE,"단축1";#N/A,#N/A,FALSE,"단축2";#N/A,#N/A,FALSE,"단축3";#N/A,#N/A,FALSE,"장축";#N/A,#N/A,FALSE,"4WD"}</definedName>
    <definedName name="ㅎ호ㅓㅓㅗ" localSheetId="12" hidden="1">{#N/A,#N/A,FALSE,"단축1";#N/A,#N/A,FALSE,"단축2";#N/A,#N/A,FALSE,"단축3";#N/A,#N/A,FALSE,"장축";#N/A,#N/A,FALSE,"4WD"}</definedName>
    <definedName name="ㅎ호ㅓㅓㅗ" localSheetId="15" hidden="1">{#N/A,#N/A,FALSE,"단축1";#N/A,#N/A,FALSE,"단축2";#N/A,#N/A,FALSE,"단축3";#N/A,#N/A,FALSE,"장축";#N/A,#N/A,FALSE,"4WD"}</definedName>
    <definedName name="ㅎ호ㅓㅓㅗ" localSheetId="11" hidden="1">{#N/A,#N/A,FALSE,"단축1";#N/A,#N/A,FALSE,"단축2";#N/A,#N/A,FALSE,"단축3";#N/A,#N/A,FALSE,"장축";#N/A,#N/A,FALSE,"4WD"}</definedName>
    <definedName name="ㅎ호ㅓㅓㅗ" localSheetId="14" hidden="1">{#N/A,#N/A,FALSE,"단축1";#N/A,#N/A,FALSE,"단축2";#N/A,#N/A,FALSE,"단축3";#N/A,#N/A,FALSE,"장축";#N/A,#N/A,FALSE,"4WD"}</definedName>
    <definedName name="ㅎ호ㅓㅓㅗ" localSheetId="7" hidden="1">{#N/A,#N/A,FALSE,"단축1";#N/A,#N/A,FALSE,"단축2";#N/A,#N/A,FALSE,"단축3";#N/A,#N/A,FALSE,"장축";#N/A,#N/A,FALSE,"4WD"}</definedName>
    <definedName name="ㅎ호ㅓㅓㅗ" localSheetId="4" hidden="1">{#N/A,#N/A,FALSE,"단축1";#N/A,#N/A,FALSE,"단축2";#N/A,#N/A,FALSE,"단축3";#N/A,#N/A,FALSE,"장축";#N/A,#N/A,FALSE,"4WD"}</definedName>
    <definedName name="ㅎ호ㅓㅓㅗ" localSheetId="6" hidden="1">{#N/A,#N/A,FALSE,"단축1";#N/A,#N/A,FALSE,"단축2";#N/A,#N/A,FALSE,"단축3";#N/A,#N/A,FALSE,"장축";#N/A,#N/A,FALSE,"4WD"}</definedName>
    <definedName name="ㅎ호ㅓㅓㅗ" localSheetId="9" hidden="1">{#N/A,#N/A,FALSE,"단축1";#N/A,#N/A,FALSE,"단축2";#N/A,#N/A,FALSE,"단축3";#N/A,#N/A,FALSE,"장축";#N/A,#N/A,FALSE,"4WD"}</definedName>
    <definedName name="ㅎ호ㅓㅓㅗ" localSheetId="5" hidden="1">{#N/A,#N/A,FALSE,"단축1";#N/A,#N/A,FALSE,"단축2";#N/A,#N/A,FALSE,"단축3";#N/A,#N/A,FALSE,"장축";#N/A,#N/A,FALSE,"4WD"}</definedName>
    <definedName name="ㅎ호ㅓㅓㅗ" localSheetId="8" hidden="1">{#N/A,#N/A,FALSE,"단축1";#N/A,#N/A,FALSE,"단축2";#N/A,#N/A,FALSE,"단축3";#N/A,#N/A,FALSE,"장축";#N/A,#N/A,FALSE,"4WD"}</definedName>
    <definedName name="ㅎ호ㅓㅓㅗ" localSheetId="3" hidden="1">{#N/A,#N/A,FALSE,"단축1";#N/A,#N/A,FALSE,"단축2";#N/A,#N/A,FALSE,"단축3";#N/A,#N/A,FALSE,"장축";#N/A,#N/A,FALSE,"4WD"}</definedName>
    <definedName name="ㅎ호ㅓㅓㅗ" localSheetId="2" hidden="1">{#N/A,#N/A,FALSE,"단축1";#N/A,#N/A,FALSE,"단축2";#N/A,#N/A,FALSE,"단축3";#N/A,#N/A,FALSE,"장축";#N/A,#N/A,FALSE,"4WD"}</definedName>
    <definedName name="ㅎ호ㅓㅓㅗ" localSheetId="1" hidden="1">{#N/A,#N/A,FALSE,"단축1";#N/A,#N/A,FALSE,"단축2";#N/A,#N/A,FALSE,"단축3";#N/A,#N/A,FALSE,"장축";#N/A,#N/A,FALSE,"4WD"}</definedName>
    <definedName name="ㅎ호ㅓㅓㅗ" hidden="1">{#N/A,#N/A,FALSE,"단축1";#N/A,#N/A,FALSE,"단축2";#N/A,#N/A,FALSE,"단축3";#N/A,#N/A,FALSE,"장축";#N/A,#N/A,FALSE,"4WD"}</definedName>
    <definedName name="하">#N/A</definedName>
    <definedName name="하하">#N/A</definedName>
    <definedName name="하핳" localSheetId="13" hidden="1">{#N/A,#N/A,TRUE,"Y생산";#N/A,#N/A,TRUE,"Y판매";#N/A,#N/A,TRUE,"Y총물량";#N/A,#N/A,TRUE,"Y능력";#N/A,#N/A,TRUE,"YKD"}</definedName>
    <definedName name="하핳" localSheetId="10" hidden="1">{#N/A,#N/A,TRUE,"Y생산";#N/A,#N/A,TRUE,"Y판매";#N/A,#N/A,TRUE,"Y총물량";#N/A,#N/A,TRUE,"Y능력";#N/A,#N/A,TRUE,"YKD"}</definedName>
    <definedName name="하핳" localSheetId="12" hidden="1">{#N/A,#N/A,TRUE,"Y생산";#N/A,#N/A,TRUE,"Y판매";#N/A,#N/A,TRUE,"Y총물량";#N/A,#N/A,TRUE,"Y능력";#N/A,#N/A,TRUE,"YKD"}</definedName>
    <definedName name="하핳" localSheetId="15" hidden="1">{#N/A,#N/A,TRUE,"Y생산";#N/A,#N/A,TRUE,"Y판매";#N/A,#N/A,TRUE,"Y총물량";#N/A,#N/A,TRUE,"Y능력";#N/A,#N/A,TRUE,"YKD"}</definedName>
    <definedName name="하핳" localSheetId="11" hidden="1">{#N/A,#N/A,TRUE,"Y생산";#N/A,#N/A,TRUE,"Y판매";#N/A,#N/A,TRUE,"Y총물량";#N/A,#N/A,TRUE,"Y능력";#N/A,#N/A,TRUE,"YKD"}</definedName>
    <definedName name="하핳" localSheetId="14" hidden="1">{#N/A,#N/A,TRUE,"Y생산";#N/A,#N/A,TRUE,"Y판매";#N/A,#N/A,TRUE,"Y총물량";#N/A,#N/A,TRUE,"Y능력";#N/A,#N/A,TRUE,"YKD"}</definedName>
    <definedName name="하핳" localSheetId="7" hidden="1">{#N/A,#N/A,TRUE,"Y생산";#N/A,#N/A,TRUE,"Y판매";#N/A,#N/A,TRUE,"Y총물량";#N/A,#N/A,TRUE,"Y능력";#N/A,#N/A,TRUE,"YKD"}</definedName>
    <definedName name="하핳" localSheetId="4" hidden="1">{#N/A,#N/A,TRUE,"Y생산";#N/A,#N/A,TRUE,"Y판매";#N/A,#N/A,TRUE,"Y총물량";#N/A,#N/A,TRUE,"Y능력";#N/A,#N/A,TRUE,"YKD"}</definedName>
    <definedName name="하핳" localSheetId="6" hidden="1">{#N/A,#N/A,TRUE,"Y생산";#N/A,#N/A,TRUE,"Y판매";#N/A,#N/A,TRUE,"Y총물량";#N/A,#N/A,TRUE,"Y능력";#N/A,#N/A,TRUE,"YKD"}</definedName>
    <definedName name="하핳" localSheetId="9" hidden="1">{#N/A,#N/A,TRUE,"Y생산";#N/A,#N/A,TRUE,"Y판매";#N/A,#N/A,TRUE,"Y총물량";#N/A,#N/A,TRUE,"Y능력";#N/A,#N/A,TRUE,"YKD"}</definedName>
    <definedName name="하핳" localSheetId="5" hidden="1">{#N/A,#N/A,TRUE,"Y생산";#N/A,#N/A,TRUE,"Y판매";#N/A,#N/A,TRUE,"Y총물량";#N/A,#N/A,TRUE,"Y능력";#N/A,#N/A,TRUE,"YKD"}</definedName>
    <definedName name="하핳" localSheetId="8" hidden="1">{#N/A,#N/A,TRUE,"Y생산";#N/A,#N/A,TRUE,"Y판매";#N/A,#N/A,TRUE,"Y총물량";#N/A,#N/A,TRUE,"Y능력";#N/A,#N/A,TRUE,"YKD"}</definedName>
    <definedName name="하핳" localSheetId="3" hidden="1">{#N/A,#N/A,TRUE,"Y생산";#N/A,#N/A,TRUE,"Y판매";#N/A,#N/A,TRUE,"Y총물량";#N/A,#N/A,TRUE,"Y능력";#N/A,#N/A,TRUE,"YKD"}</definedName>
    <definedName name="하핳" localSheetId="2" hidden="1">{#N/A,#N/A,TRUE,"Y생산";#N/A,#N/A,TRUE,"Y판매";#N/A,#N/A,TRUE,"Y총물량";#N/A,#N/A,TRUE,"Y능력";#N/A,#N/A,TRUE,"YKD"}</definedName>
    <definedName name="하핳" localSheetId="1" hidden="1">{#N/A,#N/A,TRUE,"Y생산";#N/A,#N/A,TRUE,"Y판매";#N/A,#N/A,TRUE,"Y총물량";#N/A,#N/A,TRUE,"Y능력";#N/A,#N/A,TRUE,"YKD"}</definedName>
    <definedName name="하핳" hidden="1">{#N/A,#N/A,TRUE,"Y생산";#N/A,#N/A,TRUE,"Y판매";#N/A,#N/A,TRUE,"Y총물량";#N/A,#N/A,TRUE,"Y능력";#N/A,#N/A,TRUE,"YKD"}</definedName>
    <definedName name="하ㅓㅏㅇ셔ㅣ셔" localSheetId="13">BlankMacro1</definedName>
    <definedName name="하ㅓㅏㅇ셔ㅣ셔" localSheetId="10">BlankMacro1</definedName>
    <definedName name="하ㅓㅏㅇ셔ㅣ셔" localSheetId="12">BlankMacro1</definedName>
    <definedName name="하ㅓㅏㅇ셔ㅣ셔" localSheetId="15">BlankMacro1</definedName>
    <definedName name="하ㅓㅏㅇ셔ㅣ셔" localSheetId="11">BlankMacro1</definedName>
    <definedName name="하ㅓㅏㅇ셔ㅣ셔" localSheetId="14">BlankMacro1</definedName>
    <definedName name="하ㅓㅏㅇ셔ㅣ셔" localSheetId="7">BlankMacro1</definedName>
    <definedName name="하ㅓㅏㅇ셔ㅣ셔" localSheetId="4">BlankMacro1</definedName>
    <definedName name="하ㅓㅏㅇ셔ㅣ셔" localSheetId="6">BlankMacro1</definedName>
    <definedName name="하ㅓㅏㅇ셔ㅣ셔" localSheetId="9">BlankMacro1</definedName>
    <definedName name="하ㅓㅏㅇ셔ㅣ셔" localSheetId="5">BlankMacro1</definedName>
    <definedName name="하ㅓㅏㅇ셔ㅣ셔" localSheetId="8">BlankMacro1</definedName>
    <definedName name="하ㅓㅏㅇ셔ㅣ셔" localSheetId="0">BlankMacro1</definedName>
    <definedName name="하ㅓㅏㅇ셔ㅣ셔" localSheetId="3">BlankMacro1</definedName>
    <definedName name="하ㅓㅏㅇ셔ㅣ셔" localSheetId="2">BlankMacro1</definedName>
    <definedName name="하ㅓㅏㅇ셔ㅣ셔" localSheetId="1">BlankMacro1</definedName>
    <definedName name="하ㅓㅏㅇ셔ㅣ셔">BlankMacro1</definedName>
    <definedName name="학" localSheetId="13" hidden="1">{#N/A,#N/A,FALSE,"단축1";#N/A,#N/A,FALSE,"단축2";#N/A,#N/A,FALSE,"단축3";#N/A,#N/A,FALSE,"장축";#N/A,#N/A,FALSE,"4WD"}</definedName>
    <definedName name="학" localSheetId="10" hidden="1">{#N/A,#N/A,FALSE,"단축1";#N/A,#N/A,FALSE,"단축2";#N/A,#N/A,FALSE,"단축3";#N/A,#N/A,FALSE,"장축";#N/A,#N/A,FALSE,"4WD"}</definedName>
    <definedName name="학" localSheetId="12" hidden="1">{#N/A,#N/A,FALSE,"단축1";#N/A,#N/A,FALSE,"단축2";#N/A,#N/A,FALSE,"단축3";#N/A,#N/A,FALSE,"장축";#N/A,#N/A,FALSE,"4WD"}</definedName>
    <definedName name="학" localSheetId="15" hidden="1">{#N/A,#N/A,FALSE,"단축1";#N/A,#N/A,FALSE,"단축2";#N/A,#N/A,FALSE,"단축3";#N/A,#N/A,FALSE,"장축";#N/A,#N/A,FALSE,"4WD"}</definedName>
    <definedName name="학" localSheetId="11" hidden="1">{#N/A,#N/A,FALSE,"단축1";#N/A,#N/A,FALSE,"단축2";#N/A,#N/A,FALSE,"단축3";#N/A,#N/A,FALSE,"장축";#N/A,#N/A,FALSE,"4WD"}</definedName>
    <definedName name="학" localSheetId="14" hidden="1">{#N/A,#N/A,FALSE,"단축1";#N/A,#N/A,FALSE,"단축2";#N/A,#N/A,FALSE,"단축3";#N/A,#N/A,FALSE,"장축";#N/A,#N/A,FALSE,"4WD"}</definedName>
    <definedName name="학" localSheetId="7" hidden="1">{#N/A,#N/A,FALSE,"단축1";#N/A,#N/A,FALSE,"단축2";#N/A,#N/A,FALSE,"단축3";#N/A,#N/A,FALSE,"장축";#N/A,#N/A,FALSE,"4WD"}</definedName>
    <definedName name="학" localSheetId="4" hidden="1">{#N/A,#N/A,FALSE,"단축1";#N/A,#N/A,FALSE,"단축2";#N/A,#N/A,FALSE,"단축3";#N/A,#N/A,FALSE,"장축";#N/A,#N/A,FALSE,"4WD"}</definedName>
    <definedName name="학" localSheetId="6" hidden="1">{#N/A,#N/A,FALSE,"단축1";#N/A,#N/A,FALSE,"단축2";#N/A,#N/A,FALSE,"단축3";#N/A,#N/A,FALSE,"장축";#N/A,#N/A,FALSE,"4WD"}</definedName>
    <definedName name="학" localSheetId="9" hidden="1">{#N/A,#N/A,FALSE,"단축1";#N/A,#N/A,FALSE,"단축2";#N/A,#N/A,FALSE,"단축3";#N/A,#N/A,FALSE,"장축";#N/A,#N/A,FALSE,"4WD"}</definedName>
    <definedName name="학" localSheetId="5" hidden="1">{#N/A,#N/A,FALSE,"단축1";#N/A,#N/A,FALSE,"단축2";#N/A,#N/A,FALSE,"단축3";#N/A,#N/A,FALSE,"장축";#N/A,#N/A,FALSE,"4WD"}</definedName>
    <definedName name="학" localSheetId="8" hidden="1">{#N/A,#N/A,FALSE,"단축1";#N/A,#N/A,FALSE,"단축2";#N/A,#N/A,FALSE,"단축3";#N/A,#N/A,FALSE,"장축";#N/A,#N/A,FALSE,"4WD"}</definedName>
    <definedName name="학" localSheetId="3" hidden="1">{#N/A,#N/A,FALSE,"단축1";#N/A,#N/A,FALSE,"단축2";#N/A,#N/A,FALSE,"단축3";#N/A,#N/A,FALSE,"장축";#N/A,#N/A,FALSE,"4WD"}</definedName>
    <definedName name="학" localSheetId="2" hidden="1">{#N/A,#N/A,FALSE,"단축1";#N/A,#N/A,FALSE,"단축2";#N/A,#N/A,FALSE,"단축3";#N/A,#N/A,FALSE,"장축";#N/A,#N/A,FALSE,"4WD"}</definedName>
    <definedName name="학" localSheetId="1" hidden="1">{#N/A,#N/A,FALSE,"단축1";#N/A,#N/A,FALSE,"단축2";#N/A,#N/A,FALSE,"단축3";#N/A,#N/A,FALSE,"장축";#N/A,#N/A,FALSE,"4WD"}</definedName>
    <definedName name="학" hidden="1">{#N/A,#N/A,FALSE,"단축1";#N/A,#N/A,FALSE,"단축2";#N/A,#N/A,FALSE,"단축3";#N/A,#N/A,FALSE,"장축";#N/A,#N/A,FALSE,"4WD"}</definedName>
    <definedName name="학교" localSheetId="13">BlankMacro1</definedName>
    <definedName name="학교" localSheetId="10">BlankMacro1</definedName>
    <definedName name="학교" localSheetId="12">BlankMacro1</definedName>
    <definedName name="학교" localSheetId="15">BlankMacro1</definedName>
    <definedName name="학교" localSheetId="11">BlankMacro1</definedName>
    <definedName name="학교" localSheetId="14">BlankMacro1</definedName>
    <definedName name="학교" localSheetId="7">BlankMacro1</definedName>
    <definedName name="학교" localSheetId="4">BlankMacro1</definedName>
    <definedName name="학교" localSheetId="6">BlankMacro1</definedName>
    <definedName name="학교" localSheetId="9">BlankMacro1</definedName>
    <definedName name="학교" localSheetId="5">BlankMacro1</definedName>
    <definedName name="학교" localSheetId="8">BlankMacro1</definedName>
    <definedName name="학교" localSheetId="0">BlankMacro1</definedName>
    <definedName name="학교" localSheetId="3">BlankMacro1</definedName>
    <definedName name="학교" localSheetId="2">BlankMacro1</definedName>
    <definedName name="학교" localSheetId="1">BlankMacro1</definedName>
    <definedName name="학교">BlankMacro1</definedName>
    <definedName name="학급2" localSheetId="13">BlankMacro1</definedName>
    <definedName name="학급2" localSheetId="10">BlankMacro1</definedName>
    <definedName name="학급2" localSheetId="12">BlankMacro1</definedName>
    <definedName name="학급2" localSheetId="15">BlankMacro1</definedName>
    <definedName name="학급2" localSheetId="11">BlankMacro1</definedName>
    <definedName name="학급2" localSheetId="14">BlankMacro1</definedName>
    <definedName name="학급2" localSheetId="7">BlankMacro1</definedName>
    <definedName name="학급2" localSheetId="4">BlankMacro1</definedName>
    <definedName name="학급2" localSheetId="6">BlankMacro1</definedName>
    <definedName name="학급2" localSheetId="9">BlankMacro1</definedName>
    <definedName name="학급2" localSheetId="5">BlankMacro1</definedName>
    <definedName name="학급2" localSheetId="8">BlankMacro1</definedName>
    <definedName name="학급2" localSheetId="0">BlankMacro1</definedName>
    <definedName name="학급2" localSheetId="3">BlankMacro1</definedName>
    <definedName name="학급2" localSheetId="2">BlankMacro1</definedName>
    <definedName name="학급2" localSheetId="1">BlankMacro1</definedName>
    <definedName name="학급2">BlankMacro1</definedName>
    <definedName name="한국" localSheetId="13" hidden="1">{#N/A,#N/A,FALSE,"단축1";#N/A,#N/A,FALSE,"단축2";#N/A,#N/A,FALSE,"단축3";#N/A,#N/A,FALSE,"장축";#N/A,#N/A,FALSE,"4WD"}</definedName>
    <definedName name="한국" localSheetId="10" hidden="1">{#N/A,#N/A,FALSE,"단축1";#N/A,#N/A,FALSE,"단축2";#N/A,#N/A,FALSE,"단축3";#N/A,#N/A,FALSE,"장축";#N/A,#N/A,FALSE,"4WD"}</definedName>
    <definedName name="한국" localSheetId="12" hidden="1">{#N/A,#N/A,FALSE,"단축1";#N/A,#N/A,FALSE,"단축2";#N/A,#N/A,FALSE,"단축3";#N/A,#N/A,FALSE,"장축";#N/A,#N/A,FALSE,"4WD"}</definedName>
    <definedName name="한국" localSheetId="15" hidden="1">{#N/A,#N/A,FALSE,"단축1";#N/A,#N/A,FALSE,"단축2";#N/A,#N/A,FALSE,"단축3";#N/A,#N/A,FALSE,"장축";#N/A,#N/A,FALSE,"4WD"}</definedName>
    <definedName name="한국" localSheetId="11" hidden="1">{#N/A,#N/A,FALSE,"단축1";#N/A,#N/A,FALSE,"단축2";#N/A,#N/A,FALSE,"단축3";#N/A,#N/A,FALSE,"장축";#N/A,#N/A,FALSE,"4WD"}</definedName>
    <definedName name="한국" localSheetId="14" hidden="1">{#N/A,#N/A,FALSE,"단축1";#N/A,#N/A,FALSE,"단축2";#N/A,#N/A,FALSE,"단축3";#N/A,#N/A,FALSE,"장축";#N/A,#N/A,FALSE,"4WD"}</definedName>
    <definedName name="한국" localSheetId="7" hidden="1">{#N/A,#N/A,FALSE,"단축1";#N/A,#N/A,FALSE,"단축2";#N/A,#N/A,FALSE,"단축3";#N/A,#N/A,FALSE,"장축";#N/A,#N/A,FALSE,"4WD"}</definedName>
    <definedName name="한국" localSheetId="4" hidden="1">{#N/A,#N/A,FALSE,"단축1";#N/A,#N/A,FALSE,"단축2";#N/A,#N/A,FALSE,"단축3";#N/A,#N/A,FALSE,"장축";#N/A,#N/A,FALSE,"4WD"}</definedName>
    <definedName name="한국" localSheetId="6" hidden="1">{#N/A,#N/A,FALSE,"단축1";#N/A,#N/A,FALSE,"단축2";#N/A,#N/A,FALSE,"단축3";#N/A,#N/A,FALSE,"장축";#N/A,#N/A,FALSE,"4WD"}</definedName>
    <definedName name="한국" localSheetId="9" hidden="1">{#N/A,#N/A,FALSE,"단축1";#N/A,#N/A,FALSE,"단축2";#N/A,#N/A,FALSE,"단축3";#N/A,#N/A,FALSE,"장축";#N/A,#N/A,FALSE,"4WD"}</definedName>
    <definedName name="한국" localSheetId="5" hidden="1">{#N/A,#N/A,FALSE,"단축1";#N/A,#N/A,FALSE,"단축2";#N/A,#N/A,FALSE,"단축3";#N/A,#N/A,FALSE,"장축";#N/A,#N/A,FALSE,"4WD"}</definedName>
    <definedName name="한국" localSheetId="8" hidden="1">{#N/A,#N/A,FALSE,"단축1";#N/A,#N/A,FALSE,"단축2";#N/A,#N/A,FALSE,"단축3";#N/A,#N/A,FALSE,"장축";#N/A,#N/A,FALSE,"4WD"}</definedName>
    <definedName name="한국" localSheetId="3" hidden="1">{#N/A,#N/A,FALSE,"단축1";#N/A,#N/A,FALSE,"단축2";#N/A,#N/A,FALSE,"단축3";#N/A,#N/A,FALSE,"장축";#N/A,#N/A,FALSE,"4WD"}</definedName>
    <definedName name="한국" localSheetId="2" hidden="1">{#N/A,#N/A,FALSE,"단축1";#N/A,#N/A,FALSE,"단축2";#N/A,#N/A,FALSE,"단축3";#N/A,#N/A,FALSE,"장축";#N/A,#N/A,FALSE,"4WD"}</definedName>
    <definedName name="한국" localSheetId="1" hidden="1">{#N/A,#N/A,FALSE,"단축1";#N/A,#N/A,FALSE,"단축2";#N/A,#N/A,FALSE,"단축3";#N/A,#N/A,FALSE,"장축";#N/A,#N/A,FALSE,"4WD"}</definedName>
    <definedName name="한국" hidden="1">{#N/A,#N/A,FALSE,"단축1";#N/A,#N/A,FALSE,"단축2";#N/A,#N/A,FALSE,"단축3";#N/A,#N/A,FALSE,"장축";#N/A,#N/A,FALSE,"4WD"}</definedName>
    <definedName name="한라공조">#REF!</definedName>
    <definedName name="한영사전" localSheetId="13" hidden="1">{#N/A,#N/A,TRUE,"Y생산";#N/A,#N/A,TRUE,"Y판매";#N/A,#N/A,TRUE,"Y총물량";#N/A,#N/A,TRUE,"Y능력";#N/A,#N/A,TRUE,"YKD"}</definedName>
    <definedName name="한영사전" localSheetId="10" hidden="1">{#N/A,#N/A,TRUE,"Y생산";#N/A,#N/A,TRUE,"Y판매";#N/A,#N/A,TRUE,"Y총물량";#N/A,#N/A,TRUE,"Y능력";#N/A,#N/A,TRUE,"YKD"}</definedName>
    <definedName name="한영사전" localSheetId="12" hidden="1">{#N/A,#N/A,TRUE,"Y생산";#N/A,#N/A,TRUE,"Y판매";#N/A,#N/A,TRUE,"Y총물량";#N/A,#N/A,TRUE,"Y능력";#N/A,#N/A,TRUE,"YKD"}</definedName>
    <definedName name="한영사전" localSheetId="15" hidden="1">{#N/A,#N/A,TRUE,"Y생산";#N/A,#N/A,TRUE,"Y판매";#N/A,#N/A,TRUE,"Y총물량";#N/A,#N/A,TRUE,"Y능력";#N/A,#N/A,TRUE,"YKD"}</definedName>
    <definedName name="한영사전" localSheetId="11" hidden="1">{#N/A,#N/A,TRUE,"Y생산";#N/A,#N/A,TRUE,"Y판매";#N/A,#N/A,TRUE,"Y총물량";#N/A,#N/A,TRUE,"Y능력";#N/A,#N/A,TRUE,"YKD"}</definedName>
    <definedName name="한영사전" localSheetId="14" hidden="1">{#N/A,#N/A,TRUE,"Y생산";#N/A,#N/A,TRUE,"Y판매";#N/A,#N/A,TRUE,"Y총물량";#N/A,#N/A,TRUE,"Y능력";#N/A,#N/A,TRUE,"YKD"}</definedName>
    <definedName name="한영사전" localSheetId="7" hidden="1">{#N/A,#N/A,TRUE,"Y생산";#N/A,#N/A,TRUE,"Y판매";#N/A,#N/A,TRUE,"Y총물량";#N/A,#N/A,TRUE,"Y능력";#N/A,#N/A,TRUE,"YKD"}</definedName>
    <definedName name="한영사전" localSheetId="4" hidden="1">{#N/A,#N/A,TRUE,"Y생산";#N/A,#N/A,TRUE,"Y판매";#N/A,#N/A,TRUE,"Y총물량";#N/A,#N/A,TRUE,"Y능력";#N/A,#N/A,TRUE,"YKD"}</definedName>
    <definedName name="한영사전" localSheetId="6" hidden="1">{#N/A,#N/A,TRUE,"Y생산";#N/A,#N/A,TRUE,"Y판매";#N/A,#N/A,TRUE,"Y총물량";#N/A,#N/A,TRUE,"Y능력";#N/A,#N/A,TRUE,"YKD"}</definedName>
    <definedName name="한영사전" localSheetId="9" hidden="1">{#N/A,#N/A,TRUE,"Y생산";#N/A,#N/A,TRUE,"Y판매";#N/A,#N/A,TRUE,"Y총물량";#N/A,#N/A,TRUE,"Y능력";#N/A,#N/A,TRUE,"YKD"}</definedName>
    <definedName name="한영사전" localSheetId="5" hidden="1">{#N/A,#N/A,TRUE,"Y생산";#N/A,#N/A,TRUE,"Y판매";#N/A,#N/A,TRUE,"Y총물량";#N/A,#N/A,TRUE,"Y능력";#N/A,#N/A,TRUE,"YKD"}</definedName>
    <definedName name="한영사전" localSheetId="8" hidden="1">{#N/A,#N/A,TRUE,"Y생산";#N/A,#N/A,TRUE,"Y판매";#N/A,#N/A,TRUE,"Y총물량";#N/A,#N/A,TRUE,"Y능력";#N/A,#N/A,TRUE,"YKD"}</definedName>
    <definedName name="한영사전" localSheetId="3"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한정상각대수">#N/A</definedName>
    <definedName name="한화">#N/A</definedName>
    <definedName name="할증율" localSheetId="13">#REF!</definedName>
    <definedName name="할증율" localSheetId="10">#REF!</definedName>
    <definedName name="할증율" localSheetId="12">#REF!</definedName>
    <definedName name="할증율" localSheetId="15">#REF!</definedName>
    <definedName name="할증율" localSheetId="11">#REF!</definedName>
    <definedName name="할증율" localSheetId="14">#REF!</definedName>
    <definedName name="할증율" localSheetId="7">#REF!</definedName>
    <definedName name="할증율" localSheetId="4">#REF!</definedName>
    <definedName name="할증율" localSheetId="6">#REF!</definedName>
    <definedName name="할증율" localSheetId="9">#REF!</definedName>
    <definedName name="할증율" localSheetId="5">#REF!</definedName>
    <definedName name="할증율" localSheetId="8">#REF!</definedName>
    <definedName name="할증율">#REF!</definedName>
    <definedName name="함1">#N/A</definedName>
    <definedName name="합">#N/A</definedName>
    <definedName name="합1" localSheetId="13">#REF!</definedName>
    <definedName name="합1" localSheetId="10">#REF!</definedName>
    <definedName name="합1" localSheetId="12">#REF!</definedName>
    <definedName name="합1" localSheetId="15">#REF!</definedName>
    <definedName name="합1" localSheetId="11">#REF!</definedName>
    <definedName name="합1" localSheetId="14">#REF!</definedName>
    <definedName name="합1" localSheetId="7">#REF!</definedName>
    <definedName name="합1" localSheetId="4">#REF!</definedName>
    <definedName name="합1" localSheetId="6">#REF!</definedName>
    <definedName name="합1" localSheetId="9">#REF!</definedName>
    <definedName name="합1" localSheetId="5">#REF!</definedName>
    <definedName name="합1" localSheetId="8">#REF!</definedName>
    <definedName name="합1" localSheetId="3">#REF!</definedName>
    <definedName name="합1" localSheetId="2">#REF!</definedName>
    <definedName name="합1">#REF!</definedName>
    <definedName name="항목10" localSheetId="13">#REF!</definedName>
    <definedName name="항목10" localSheetId="10">#REF!</definedName>
    <definedName name="항목10" localSheetId="12">#REF!</definedName>
    <definedName name="항목10" localSheetId="15">#REF!</definedName>
    <definedName name="항목10" localSheetId="11">#REF!</definedName>
    <definedName name="항목10" localSheetId="14">#REF!</definedName>
    <definedName name="항목10" localSheetId="7">#REF!</definedName>
    <definedName name="항목10" localSheetId="4">#REF!</definedName>
    <definedName name="항목10" localSheetId="6">#REF!</definedName>
    <definedName name="항목10" localSheetId="9">#REF!</definedName>
    <definedName name="항목10" localSheetId="5">#REF!</definedName>
    <definedName name="항목10" localSheetId="8">#REF!</definedName>
    <definedName name="항목10" localSheetId="3">#REF!</definedName>
    <definedName name="항목10" localSheetId="2">#REF!</definedName>
    <definedName name="항목10">#REF!</definedName>
    <definedName name="항목11" localSheetId="13">#REF!</definedName>
    <definedName name="항목11" localSheetId="10">#REF!</definedName>
    <definedName name="항목11" localSheetId="12">#REF!</definedName>
    <definedName name="항목11" localSheetId="15">#REF!</definedName>
    <definedName name="항목11" localSheetId="11">#REF!</definedName>
    <definedName name="항목11" localSheetId="14">#REF!</definedName>
    <definedName name="항목11" localSheetId="7">#REF!</definedName>
    <definedName name="항목11" localSheetId="4">#REF!</definedName>
    <definedName name="항목11" localSheetId="6">#REF!</definedName>
    <definedName name="항목11" localSheetId="9">#REF!</definedName>
    <definedName name="항목11" localSheetId="5">#REF!</definedName>
    <definedName name="항목11" localSheetId="8">#REF!</definedName>
    <definedName name="항목11" localSheetId="3">#REF!</definedName>
    <definedName name="항목11" localSheetId="2">#REF!</definedName>
    <definedName name="항목11">#REF!</definedName>
    <definedName name="항목2" localSheetId="13">#REF!</definedName>
    <definedName name="항목2" localSheetId="10">#REF!</definedName>
    <definedName name="항목2" localSheetId="12">#REF!</definedName>
    <definedName name="항목2" localSheetId="15">#REF!</definedName>
    <definedName name="항목2" localSheetId="11">#REF!</definedName>
    <definedName name="항목2" localSheetId="14">#REF!</definedName>
    <definedName name="항목2" localSheetId="7">#REF!</definedName>
    <definedName name="항목2" localSheetId="4">#REF!</definedName>
    <definedName name="항목2" localSheetId="6">#REF!</definedName>
    <definedName name="항목2" localSheetId="9">#REF!</definedName>
    <definedName name="항목2" localSheetId="5">#REF!</definedName>
    <definedName name="항목2" localSheetId="8">#REF!</definedName>
    <definedName name="항목2" localSheetId="3">#REF!</definedName>
    <definedName name="항목2" localSheetId="2">#REF!</definedName>
    <definedName name="항목2">#REF!</definedName>
    <definedName name="항목3" localSheetId="13">#REF!</definedName>
    <definedName name="항목3" localSheetId="10">#REF!</definedName>
    <definedName name="항목3" localSheetId="12">#REF!</definedName>
    <definedName name="항목3" localSheetId="15">#REF!</definedName>
    <definedName name="항목3" localSheetId="11">#REF!</definedName>
    <definedName name="항목3" localSheetId="14">#REF!</definedName>
    <definedName name="항목3" localSheetId="7">#REF!</definedName>
    <definedName name="항목3" localSheetId="4">#REF!</definedName>
    <definedName name="항목3" localSheetId="6">#REF!</definedName>
    <definedName name="항목3" localSheetId="9">#REF!</definedName>
    <definedName name="항목3" localSheetId="5">#REF!</definedName>
    <definedName name="항목3" localSheetId="8">#REF!</definedName>
    <definedName name="항목3" localSheetId="3">#REF!</definedName>
    <definedName name="항목3" localSheetId="2">#REF!</definedName>
    <definedName name="항목3">#REF!</definedName>
    <definedName name="항목4" localSheetId="13">#REF!</definedName>
    <definedName name="항목4" localSheetId="10">#REF!</definedName>
    <definedName name="항목4" localSheetId="12">#REF!</definedName>
    <definedName name="항목4" localSheetId="15">#REF!</definedName>
    <definedName name="항목4" localSheetId="11">#REF!</definedName>
    <definedName name="항목4" localSheetId="14">#REF!</definedName>
    <definedName name="항목4" localSheetId="7">#REF!</definedName>
    <definedName name="항목4" localSheetId="4">#REF!</definedName>
    <definedName name="항목4" localSheetId="6">#REF!</definedName>
    <definedName name="항목4" localSheetId="9">#REF!</definedName>
    <definedName name="항목4" localSheetId="5">#REF!</definedName>
    <definedName name="항목4" localSheetId="8">#REF!</definedName>
    <definedName name="항목4" localSheetId="3">#REF!</definedName>
    <definedName name="항목4" localSheetId="2">#REF!</definedName>
    <definedName name="항목4">#REF!</definedName>
    <definedName name="항목5" localSheetId="13">#REF!</definedName>
    <definedName name="항목5" localSheetId="10">#REF!</definedName>
    <definedName name="항목5" localSheetId="12">#REF!</definedName>
    <definedName name="항목5" localSheetId="15">#REF!</definedName>
    <definedName name="항목5" localSheetId="11">#REF!</definedName>
    <definedName name="항목5" localSheetId="14">#REF!</definedName>
    <definedName name="항목5" localSheetId="7">#REF!</definedName>
    <definedName name="항목5" localSheetId="4">#REF!</definedName>
    <definedName name="항목5" localSheetId="6">#REF!</definedName>
    <definedName name="항목5" localSheetId="9">#REF!</definedName>
    <definedName name="항목5" localSheetId="5">#REF!</definedName>
    <definedName name="항목5" localSheetId="8">#REF!</definedName>
    <definedName name="항목5" localSheetId="3">#REF!</definedName>
    <definedName name="항목5" localSheetId="2">#REF!</definedName>
    <definedName name="항목5">#REF!</definedName>
    <definedName name="항목6" localSheetId="13">#REF!</definedName>
    <definedName name="항목6" localSheetId="10">#REF!</definedName>
    <definedName name="항목6" localSheetId="12">#REF!</definedName>
    <definedName name="항목6" localSheetId="15">#REF!</definedName>
    <definedName name="항목6" localSheetId="11">#REF!</definedName>
    <definedName name="항목6" localSheetId="14">#REF!</definedName>
    <definedName name="항목6" localSheetId="7">#REF!</definedName>
    <definedName name="항목6" localSheetId="4">#REF!</definedName>
    <definedName name="항목6" localSheetId="6">#REF!</definedName>
    <definedName name="항목6" localSheetId="9">#REF!</definedName>
    <definedName name="항목6" localSheetId="5">#REF!</definedName>
    <definedName name="항목6" localSheetId="8">#REF!</definedName>
    <definedName name="항목6" localSheetId="3">#REF!</definedName>
    <definedName name="항목6" localSheetId="2">#REF!</definedName>
    <definedName name="항목6">#REF!</definedName>
    <definedName name="항목7" localSheetId="13">#REF!</definedName>
    <definedName name="항목7" localSheetId="10">#REF!</definedName>
    <definedName name="항목7" localSheetId="12">#REF!</definedName>
    <definedName name="항목7" localSheetId="15">#REF!</definedName>
    <definedName name="항목7" localSheetId="11">#REF!</definedName>
    <definedName name="항목7" localSheetId="14">#REF!</definedName>
    <definedName name="항목7" localSheetId="7">#REF!</definedName>
    <definedName name="항목7" localSheetId="4">#REF!</definedName>
    <definedName name="항목7" localSheetId="6">#REF!</definedName>
    <definedName name="항목7" localSheetId="9">#REF!</definedName>
    <definedName name="항목7" localSheetId="5">#REF!</definedName>
    <definedName name="항목7" localSheetId="8">#REF!</definedName>
    <definedName name="항목7" localSheetId="3">#REF!</definedName>
    <definedName name="항목7" localSheetId="2">#REF!</definedName>
    <definedName name="항목7">#REF!</definedName>
    <definedName name="항목8" localSheetId="13">#REF!</definedName>
    <definedName name="항목8" localSheetId="10">#REF!</definedName>
    <definedName name="항목8" localSheetId="12">#REF!</definedName>
    <definedName name="항목8" localSheetId="15">#REF!</definedName>
    <definedName name="항목8" localSheetId="11">#REF!</definedName>
    <definedName name="항목8" localSheetId="14">#REF!</definedName>
    <definedName name="항목8" localSheetId="7">#REF!</definedName>
    <definedName name="항목8" localSheetId="4">#REF!</definedName>
    <definedName name="항목8" localSheetId="6">#REF!</definedName>
    <definedName name="항목8" localSheetId="9">#REF!</definedName>
    <definedName name="항목8" localSheetId="5">#REF!</definedName>
    <definedName name="항목8" localSheetId="8">#REF!</definedName>
    <definedName name="항목8" localSheetId="3">#REF!</definedName>
    <definedName name="항목8" localSheetId="2">#REF!</definedName>
    <definedName name="항목8">#REF!</definedName>
    <definedName name="항목9" localSheetId="13">#REF!</definedName>
    <definedName name="항목9" localSheetId="10">#REF!</definedName>
    <definedName name="항목9" localSheetId="12">#REF!</definedName>
    <definedName name="항목9" localSheetId="15">#REF!</definedName>
    <definedName name="항목9" localSheetId="11">#REF!</definedName>
    <definedName name="항목9" localSheetId="14">#REF!</definedName>
    <definedName name="항목9" localSheetId="7">#REF!</definedName>
    <definedName name="항목9" localSheetId="4">#REF!</definedName>
    <definedName name="항목9" localSheetId="6">#REF!</definedName>
    <definedName name="항목9" localSheetId="9">#REF!</definedName>
    <definedName name="항목9" localSheetId="5">#REF!</definedName>
    <definedName name="항목9" localSheetId="8">#REF!</definedName>
    <definedName name="항목9" localSheetId="3">#REF!</definedName>
    <definedName name="항목9" localSheetId="2">#REF!</definedName>
    <definedName name="항목9">#REF!</definedName>
    <definedName name="해고자급여" localSheetId="13">#REF!</definedName>
    <definedName name="해고자급여" localSheetId="10">#REF!</definedName>
    <definedName name="해고자급여" localSheetId="12">#REF!</definedName>
    <definedName name="해고자급여" localSheetId="15">#REF!</definedName>
    <definedName name="해고자급여" localSheetId="11">#REF!</definedName>
    <definedName name="해고자급여" localSheetId="14">#REF!</definedName>
    <definedName name="해고자급여" localSheetId="7">#REF!</definedName>
    <definedName name="해고자급여" localSheetId="4">#REF!</definedName>
    <definedName name="해고자급여" localSheetId="6">#REF!</definedName>
    <definedName name="해고자급여" localSheetId="9">#REF!</definedName>
    <definedName name="해고자급여" localSheetId="5">#REF!</definedName>
    <definedName name="해고자급여" localSheetId="8">#REF!</definedName>
    <definedName name="해고자급여" localSheetId="3">#REF!</definedName>
    <definedName name="해고자급여" localSheetId="2">#REF!</definedName>
    <definedName name="해고자급여">#REF!</definedName>
    <definedName name="향후계획1" localSheetId="13" hidden="1">{#N/A,#N/A,FALSE,"단축1";#N/A,#N/A,FALSE,"단축2";#N/A,#N/A,FALSE,"단축3";#N/A,#N/A,FALSE,"장축";#N/A,#N/A,FALSE,"4WD"}</definedName>
    <definedName name="향후계획1" localSheetId="10" hidden="1">{#N/A,#N/A,FALSE,"단축1";#N/A,#N/A,FALSE,"단축2";#N/A,#N/A,FALSE,"단축3";#N/A,#N/A,FALSE,"장축";#N/A,#N/A,FALSE,"4WD"}</definedName>
    <definedName name="향후계획1" localSheetId="12" hidden="1">{#N/A,#N/A,FALSE,"단축1";#N/A,#N/A,FALSE,"단축2";#N/A,#N/A,FALSE,"단축3";#N/A,#N/A,FALSE,"장축";#N/A,#N/A,FALSE,"4WD"}</definedName>
    <definedName name="향후계획1" localSheetId="15" hidden="1">{#N/A,#N/A,FALSE,"단축1";#N/A,#N/A,FALSE,"단축2";#N/A,#N/A,FALSE,"단축3";#N/A,#N/A,FALSE,"장축";#N/A,#N/A,FALSE,"4WD"}</definedName>
    <definedName name="향후계획1" localSheetId="11" hidden="1">{#N/A,#N/A,FALSE,"단축1";#N/A,#N/A,FALSE,"단축2";#N/A,#N/A,FALSE,"단축3";#N/A,#N/A,FALSE,"장축";#N/A,#N/A,FALSE,"4WD"}</definedName>
    <definedName name="향후계획1" localSheetId="14" hidden="1">{#N/A,#N/A,FALSE,"단축1";#N/A,#N/A,FALSE,"단축2";#N/A,#N/A,FALSE,"단축3";#N/A,#N/A,FALSE,"장축";#N/A,#N/A,FALSE,"4WD"}</definedName>
    <definedName name="향후계획1" localSheetId="7" hidden="1">{#N/A,#N/A,FALSE,"단축1";#N/A,#N/A,FALSE,"단축2";#N/A,#N/A,FALSE,"단축3";#N/A,#N/A,FALSE,"장축";#N/A,#N/A,FALSE,"4WD"}</definedName>
    <definedName name="향후계획1" localSheetId="4" hidden="1">{#N/A,#N/A,FALSE,"단축1";#N/A,#N/A,FALSE,"단축2";#N/A,#N/A,FALSE,"단축3";#N/A,#N/A,FALSE,"장축";#N/A,#N/A,FALSE,"4WD"}</definedName>
    <definedName name="향후계획1" localSheetId="6" hidden="1">{#N/A,#N/A,FALSE,"단축1";#N/A,#N/A,FALSE,"단축2";#N/A,#N/A,FALSE,"단축3";#N/A,#N/A,FALSE,"장축";#N/A,#N/A,FALSE,"4WD"}</definedName>
    <definedName name="향후계획1" localSheetId="9" hidden="1">{#N/A,#N/A,FALSE,"단축1";#N/A,#N/A,FALSE,"단축2";#N/A,#N/A,FALSE,"단축3";#N/A,#N/A,FALSE,"장축";#N/A,#N/A,FALSE,"4WD"}</definedName>
    <definedName name="향후계획1" localSheetId="5" hidden="1">{#N/A,#N/A,FALSE,"단축1";#N/A,#N/A,FALSE,"단축2";#N/A,#N/A,FALSE,"단축3";#N/A,#N/A,FALSE,"장축";#N/A,#N/A,FALSE,"4WD"}</definedName>
    <definedName name="향후계획1" localSheetId="8" hidden="1">{#N/A,#N/A,FALSE,"단축1";#N/A,#N/A,FALSE,"단축2";#N/A,#N/A,FALSE,"단축3";#N/A,#N/A,FALSE,"장축";#N/A,#N/A,FALSE,"4WD"}</definedName>
    <definedName name="향후계획1" localSheetId="3"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허">#N/A</definedName>
    <definedName name="허ㅓ" localSheetId="13" hidden="1">{#N/A,#N/A,FALSE,"단축1";#N/A,#N/A,FALSE,"단축2";#N/A,#N/A,FALSE,"단축3";#N/A,#N/A,FALSE,"장축";#N/A,#N/A,FALSE,"4WD"}</definedName>
    <definedName name="허ㅓ" localSheetId="10" hidden="1">{#N/A,#N/A,FALSE,"단축1";#N/A,#N/A,FALSE,"단축2";#N/A,#N/A,FALSE,"단축3";#N/A,#N/A,FALSE,"장축";#N/A,#N/A,FALSE,"4WD"}</definedName>
    <definedName name="허ㅓ" localSheetId="12" hidden="1">{#N/A,#N/A,FALSE,"단축1";#N/A,#N/A,FALSE,"단축2";#N/A,#N/A,FALSE,"단축3";#N/A,#N/A,FALSE,"장축";#N/A,#N/A,FALSE,"4WD"}</definedName>
    <definedName name="허ㅓ" localSheetId="15" hidden="1">{#N/A,#N/A,FALSE,"단축1";#N/A,#N/A,FALSE,"단축2";#N/A,#N/A,FALSE,"단축3";#N/A,#N/A,FALSE,"장축";#N/A,#N/A,FALSE,"4WD"}</definedName>
    <definedName name="허ㅓ" localSheetId="11" hidden="1">{#N/A,#N/A,FALSE,"단축1";#N/A,#N/A,FALSE,"단축2";#N/A,#N/A,FALSE,"단축3";#N/A,#N/A,FALSE,"장축";#N/A,#N/A,FALSE,"4WD"}</definedName>
    <definedName name="허ㅓ" localSheetId="14" hidden="1">{#N/A,#N/A,FALSE,"단축1";#N/A,#N/A,FALSE,"단축2";#N/A,#N/A,FALSE,"단축3";#N/A,#N/A,FALSE,"장축";#N/A,#N/A,FALSE,"4WD"}</definedName>
    <definedName name="허ㅓ" localSheetId="7" hidden="1">{#N/A,#N/A,FALSE,"단축1";#N/A,#N/A,FALSE,"단축2";#N/A,#N/A,FALSE,"단축3";#N/A,#N/A,FALSE,"장축";#N/A,#N/A,FALSE,"4WD"}</definedName>
    <definedName name="허ㅓ" localSheetId="4" hidden="1">{#N/A,#N/A,FALSE,"단축1";#N/A,#N/A,FALSE,"단축2";#N/A,#N/A,FALSE,"단축3";#N/A,#N/A,FALSE,"장축";#N/A,#N/A,FALSE,"4WD"}</definedName>
    <definedName name="허ㅓ" localSheetId="6" hidden="1">{#N/A,#N/A,FALSE,"단축1";#N/A,#N/A,FALSE,"단축2";#N/A,#N/A,FALSE,"단축3";#N/A,#N/A,FALSE,"장축";#N/A,#N/A,FALSE,"4WD"}</definedName>
    <definedName name="허ㅓ" localSheetId="9" hidden="1">{#N/A,#N/A,FALSE,"단축1";#N/A,#N/A,FALSE,"단축2";#N/A,#N/A,FALSE,"단축3";#N/A,#N/A,FALSE,"장축";#N/A,#N/A,FALSE,"4WD"}</definedName>
    <definedName name="허ㅓ" localSheetId="5" hidden="1">{#N/A,#N/A,FALSE,"단축1";#N/A,#N/A,FALSE,"단축2";#N/A,#N/A,FALSE,"단축3";#N/A,#N/A,FALSE,"장축";#N/A,#N/A,FALSE,"4WD"}</definedName>
    <definedName name="허ㅓ" localSheetId="8" hidden="1">{#N/A,#N/A,FALSE,"단축1";#N/A,#N/A,FALSE,"단축2";#N/A,#N/A,FALSE,"단축3";#N/A,#N/A,FALSE,"장축";#N/A,#N/A,FALSE,"4WD"}</definedName>
    <definedName name="허ㅓ" localSheetId="3" hidden="1">{#N/A,#N/A,FALSE,"단축1";#N/A,#N/A,FALSE,"단축2";#N/A,#N/A,FALSE,"단축3";#N/A,#N/A,FALSE,"장축";#N/A,#N/A,FALSE,"4WD"}</definedName>
    <definedName name="허ㅓ" localSheetId="2" hidden="1">{#N/A,#N/A,FALSE,"단축1";#N/A,#N/A,FALSE,"단축2";#N/A,#N/A,FALSE,"단축3";#N/A,#N/A,FALSE,"장축";#N/A,#N/A,FALSE,"4WD"}</definedName>
    <definedName name="허ㅓ" localSheetId="1" hidden="1">{#N/A,#N/A,FALSE,"단축1";#N/A,#N/A,FALSE,"단축2";#N/A,#N/A,FALSE,"단축3";#N/A,#N/A,FALSE,"장축";#N/A,#N/A,FALSE,"4WD"}</definedName>
    <definedName name="허ㅓ" hidden="1">{#N/A,#N/A,FALSE,"단축1";#N/A,#N/A,FALSE,"단축2";#N/A,#N/A,FALSE,"단축3";#N/A,#N/A,FALSE,"장축";#N/A,#N/A,FALSE,"4WD"}</definedName>
    <definedName name="헗ㄹ" localSheetId="13">BlankMacro1</definedName>
    <definedName name="헗ㄹ" localSheetId="10">BlankMacro1</definedName>
    <definedName name="헗ㄹ" localSheetId="12">BlankMacro1</definedName>
    <definedName name="헗ㄹ" localSheetId="15">BlankMacro1</definedName>
    <definedName name="헗ㄹ" localSheetId="11">BlankMacro1</definedName>
    <definedName name="헗ㄹ" localSheetId="14">BlankMacro1</definedName>
    <definedName name="헗ㄹ" localSheetId="7">BlankMacro1</definedName>
    <definedName name="헗ㄹ" localSheetId="4">BlankMacro1</definedName>
    <definedName name="헗ㄹ" localSheetId="6">BlankMacro1</definedName>
    <definedName name="헗ㄹ" localSheetId="9">BlankMacro1</definedName>
    <definedName name="헗ㄹ" localSheetId="5">BlankMacro1</definedName>
    <definedName name="헗ㄹ" localSheetId="8">BlankMacro1</definedName>
    <definedName name="헗ㄹ" localSheetId="0">BlankMacro1</definedName>
    <definedName name="헗ㄹ" localSheetId="3">BlankMacro1</definedName>
    <definedName name="헗ㄹ" localSheetId="2">BlankMacro1</definedName>
    <definedName name="헗ㄹ" localSheetId="1">BlankMacro1</definedName>
    <definedName name="헗ㄹ">BlankMacro1</definedName>
    <definedName name="혀혀">#N/A</definedName>
    <definedName name="현대단가">107630</definedName>
    <definedName name="현현">#N/A</definedName>
    <definedName name="현황">#N/A</definedName>
    <definedName name="혈혈">#N/A</definedName>
    <definedName name="혐혐">#N/A</definedName>
    <definedName name="협의" localSheetId="13" hidden="1">{#N/A,#N/A,FALSE,"단축1";#N/A,#N/A,FALSE,"단축2";#N/A,#N/A,FALSE,"단축3";#N/A,#N/A,FALSE,"장축";#N/A,#N/A,FALSE,"4WD"}</definedName>
    <definedName name="협의" localSheetId="10" hidden="1">{#N/A,#N/A,FALSE,"단축1";#N/A,#N/A,FALSE,"단축2";#N/A,#N/A,FALSE,"단축3";#N/A,#N/A,FALSE,"장축";#N/A,#N/A,FALSE,"4WD"}</definedName>
    <definedName name="협의" localSheetId="12" hidden="1">{#N/A,#N/A,FALSE,"단축1";#N/A,#N/A,FALSE,"단축2";#N/A,#N/A,FALSE,"단축3";#N/A,#N/A,FALSE,"장축";#N/A,#N/A,FALSE,"4WD"}</definedName>
    <definedName name="협의" localSheetId="15" hidden="1">{#N/A,#N/A,FALSE,"단축1";#N/A,#N/A,FALSE,"단축2";#N/A,#N/A,FALSE,"단축3";#N/A,#N/A,FALSE,"장축";#N/A,#N/A,FALSE,"4WD"}</definedName>
    <definedName name="협의" localSheetId="11" hidden="1">{#N/A,#N/A,FALSE,"단축1";#N/A,#N/A,FALSE,"단축2";#N/A,#N/A,FALSE,"단축3";#N/A,#N/A,FALSE,"장축";#N/A,#N/A,FALSE,"4WD"}</definedName>
    <definedName name="협의" localSheetId="14" hidden="1">{#N/A,#N/A,FALSE,"단축1";#N/A,#N/A,FALSE,"단축2";#N/A,#N/A,FALSE,"단축3";#N/A,#N/A,FALSE,"장축";#N/A,#N/A,FALSE,"4WD"}</definedName>
    <definedName name="협의" localSheetId="7" hidden="1">{#N/A,#N/A,FALSE,"단축1";#N/A,#N/A,FALSE,"단축2";#N/A,#N/A,FALSE,"단축3";#N/A,#N/A,FALSE,"장축";#N/A,#N/A,FALSE,"4WD"}</definedName>
    <definedName name="협의" localSheetId="4" hidden="1">{#N/A,#N/A,FALSE,"단축1";#N/A,#N/A,FALSE,"단축2";#N/A,#N/A,FALSE,"단축3";#N/A,#N/A,FALSE,"장축";#N/A,#N/A,FALSE,"4WD"}</definedName>
    <definedName name="협의" localSheetId="6" hidden="1">{#N/A,#N/A,FALSE,"단축1";#N/A,#N/A,FALSE,"단축2";#N/A,#N/A,FALSE,"단축3";#N/A,#N/A,FALSE,"장축";#N/A,#N/A,FALSE,"4WD"}</definedName>
    <definedName name="협의" localSheetId="9" hidden="1">{#N/A,#N/A,FALSE,"단축1";#N/A,#N/A,FALSE,"단축2";#N/A,#N/A,FALSE,"단축3";#N/A,#N/A,FALSE,"장축";#N/A,#N/A,FALSE,"4WD"}</definedName>
    <definedName name="협의" localSheetId="5" hidden="1">{#N/A,#N/A,FALSE,"단축1";#N/A,#N/A,FALSE,"단축2";#N/A,#N/A,FALSE,"단축3";#N/A,#N/A,FALSE,"장축";#N/A,#N/A,FALSE,"4WD"}</definedName>
    <definedName name="협의" localSheetId="8" hidden="1">{#N/A,#N/A,FALSE,"단축1";#N/A,#N/A,FALSE,"단축2";#N/A,#N/A,FALSE,"단축3";#N/A,#N/A,FALSE,"장축";#N/A,#N/A,FALSE,"4WD"}</definedName>
    <definedName name="협의" localSheetId="3" hidden="1">{#N/A,#N/A,FALSE,"단축1";#N/A,#N/A,FALSE,"단축2";#N/A,#N/A,FALSE,"단축3";#N/A,#N/A,FALSE,"장축";#N/A,#N/A,FALSE,"4WD"}</definedName>
    <definedName name="협의" localSheetId="2" hidden="1">{#N/A,#N/A,FALSE,"단축1";#N/A,#N/A,FALSE,"단축2";#N/A,#N/A,FALSE,"단축3";#N/A,#N/A,FALSE,"장축";#N/A,#N/A,FALSE,"4WD"}</definedName>
    <definedName name="협의" localSheetId="1" hidden="1">{#N/A,#N/A,FALSE,"단축1";#N/A,#N/A,FALSE,"단축2";#N/A,#N/A,FALSE,"단축3";#N/A,#N/A,FALSE,"장축";#N/A,#N/A,FALSE,"4WD"}</definedName>
    <definedName name="협의" hidden="1">{#N/A,#N/A,FALSE,"단축1";#N/A,#N/A,FALSE,"단축2";#N/A,#N/A,FALSE,"단축3";#N/A,#N/A,FALSE,"장축";#N/A,#N/A,FALSE,"4WD"}</definedName>
    <definedName name="협조전">#N/A</definedName>
    <definedName name="형">#N/A</definedName>
    <definedName name="호" localSheetId="13">BlankMacro1</definedName>
    <definedName name="호" localSheetId="10">BlankMacro1</definedName>
    <definedName name="호" localSheetId="12">BlankMacro1</definedName>
    <definedName name="호" localSheetId="15">BlankMacro1</definedName>
    <definedName name="호" localSheetId="11">BlankMacro1</definedName>
    <definedName name="호" localSheetId="14">BlankMacro1</definedName>
    <definedName name="호" localSheetId="7">BlankMacro1</definedName>
    <definedName name="호" localSheetId="4">BlankMacro1</definedName>
    <definedName name="호" localSheetId="6">BlankMacro1</definedName>
    <definedName name="호" localSheetId="9">BlankMacro1</definedName>
    <definedName name="호" localSheetId="5">BlankMacro1</definedName>
    <definedName name="호" localSheetId="8">BlankMacro1</definedName>
    <definedName name="호" localSheetId="0">BlankMacro1</definedName>
    <definedName name="호" localSheetId="3">BlankMacro1</definedName>
    <definedName name="호" localSheetId="2">BlankMacro1</definedName>
    <definedName name="호" localSheetId="1">BlankMacro1</definedName>
    <definedName name="호">BlankMacro1</definedName>
    <definedName name="호남목표누계">#N/A</definedName>
    <definedName name="호남실적누계">#N/A</definedName>
    <definedName name="호호" localSheetId="13">BlankMacro1</definedName>
    <definedName name="호호" localSheetId="10">BlankMacro1</definedName>
    <definedName name="호호" localSheetId="12">BlankMacro1</definedName>
    <definedName name="호호" localSheetId="15">BlankMacro1</definedName>
    <definedName name="호호" localSheetId="11">BlankMacro1</definedName>
    <definedName name="호호" localSheetId="14">BlankMacro1</definedName>
    <definedName name="호호" localSheetId="7">BlankMacro1</definedName>
    <definedName name="호호" localSheetId="4">BlankMacro1</definedName>
    <definedName name="호호" localSheetId="6">BlankMacro1</definedName>
    <definedName name="호호" localSheetId="9">BlankMacro1</definedName>
    <definedName name="호호" localSheetId="5">BlankMacro1</definedName>
    <definedName name="호호" localSheetId="8">BlankMacro1</definedName>
    <definedName name="호호" localSheetId="0">BlankMacro1</definedName>
    <definedName name="호호" localSheetId="3">BlankMacro1</definedName>
    <definedName name="호호" localSheetId="2">BlankMacro1</definedName>
    <definedName name="호호" localSheetId="1">BlankMacro1</definedName>
    <definedName name="호호">BlankMacro1</definedName>
    <definedName name="호호호" localSheetId="13">BlankMacro1</definedName>
    <definedName name="호호호" localSheetId="10">BlankMacro1</definedName>
    <definedName name="호호호" localSheetId="12">BlankMacro1</definedName>
    <definedName name="호호호" localSheetId="15">BlankMacro1</definedName>
    <definedName name="호호호" localSheetId="11">BlankMacro1</definedName>
    <definedName name="호호호" localSheetId="14">BlankMacro1</definedName>
    <definedName name="호호호" localSheetId="7">BlankMacro1</definedName>
    <definedName name="호호호" localSheetId="4">BlankMacro1</definedName>
    <definedName name="호호호" localSheetId="6">BlankMacro1</definedName>
    <definedName name="호호호" localSheetId="9">BlankMacro1</definedName>
    <definedName name="호호호" localSheetId="5">BlankMacro1</definedName>
    <definedName name="호호호" localSheetId="8">BlankMacro1</definedName>
    <definedName name="호호호" localSheetId="0">BlankMacro1</definedName>
    <definedName name="호호호" localSheetId="3">BlankMacro1</definedName>
    <definedName name="호호호" localSheetId="2">BlankMacro1</definedName>
    <definedName name="호호호" localSheetId="1">BlankMacro1</definedName>
    <definedName name="호호호">BlankMacro1</definedName>
    <definedName name="호ㅓㅏ" localSheetId="13" hidden="1">{#N/A,#N/A,FALSE,"96 3월물량표";#N/A,#N/A,FALSE,"96 4월물량표";#N/A,#N/A,FALSE,"96 5월물량표"}</definedName>
    <definedName name="호ㅓㅏ" localSheetId="10" hidden="1">{#N/A,#N/A,FALSE,"96 3월물량표";#N/A,#N/A,FALSE,"96 4월물량표";#N/A,#N/A,FALSE,"96 5월물량표"}</definedName>
    <definedName name="호ㅓㅏ" localSheetId="12" hidden="1">{#N/A,#N/A,FALSE,"96 3월물량표";#N/A,#N/A,FALSE,"96 4월물량표";#N/A,#N/A,FALSE,"96 5월물량표"}</definedName>
    <definedName name="호ㅓㅏ" localSheetId="15" hidden="1">{#N/A,#N/A,FALSE,"96 3월물량표";#N/A,#N/A,FALSE,"96 4월물량표";#N/A,#N/A,FALSE,"96 5월물량표"}</definedName>
    <definedName name="호ㅓㅏ" localSheetId="11" hidden="1">{#N/A,#N/A,FALSE,"96 3월물량표";#N/A,#N/A,FALSE,"96 4월물량표";#N/A,#N/A,FALSE,"96 5월물량표"}</definedName>
    <definedName name="호ㅓㅏ" localSheetId="14" hidden="1">{#N/A,#N/A,FALSE,"96 3월물량표";#N/A,#N/A,FALSE,"96 4월물량표";#N/A,#N/A,FALSE,"96 5월물량표"}</definedName>
    <definedName name="호ㅓㅏ" localSheetId="7" hidden="1">{#N/A,#N/A,FALSE,"96 3월물량표";#N/A,#N/A,FALSE,"96 4월물량표";#N/A,#N/A,FALSE,"96 5월물량표"}</definedName>
    <definedName name="호ㅓㅏ" localSheetId="4" hidden="1">{#N/A,#N/A,FALSE,"96 3월물량표";#N/A,#N/A,FALSE,"96 4월물량표";#N/A,#N/A,FALSE,"96 5월물량표"}</definedName>
    <definedName name="호ㅓㅏ" localSheetId="6" hidden="1">{#N/A,#N/A,FALSE,"96 3월물량표";#N/A,#N/A,FALSE,"96 4월물량표";#N/A,#N/A,FALSE,"96 5월물량표"}</definedName>
    <definedName name="호ㅓㅏ" localSheetId="9" hidden="1">{#N/A,#N/A,FALSE,"96 3월물량표";#N/A,#N/A,FALSE,"96 4월물량표";#N/A,#N/A,FALSE,"96 5월물량표"}</definedName>
    <definedName name="호ㅓㅏ" localSheetId="5" hidden="1">{#N/A,#N/A,FALSE,"96 3월물량표";#N/A,#N/A,FALSE,"96 4월물량표";#N/A,#N/A,FALSE,"96 5월물량표"}</definedName>
    <definedName name="호ㅓㅏ" localSheetId="8" hidden="1">{#N/A,#N/A,FALSE,"96 3월물량표";#N/A,#N/A,FALSE,"96 4월물량표";#N/A,#N/A,FALSE,"96 5월물량표"}</definedName>
    <definedName name="호ㅓㅏ" localSheetId="3" hidden="1">{#N/A,#N/A,FALSE,"96 3월물량표";#N/A,#N/A,FALSE,"96 4월물량표";#N/A,#N/A,FALSE,"96 5월물량표"}</definedName>
    <definedName name="호ㅓㅏ" localSheetId="2" hidden="1">{#N/A,#N/A,FALSE,"96 3월물량표";#N/A,#N/A,FALSE,"96 4월물량표";#N/A,#N/A,FALSE,"96 5월물량표"}</definedName>
    <definedName name="호ㅓㅏ" localSheetId="1" hidden="1">{#N/A,#N/A,FALSE,"96 3월물량표";#N/A,#N/A,FALSE,"96 4월물량표";#N/A,#N/A,FALSE,"96 5월물량표"}</definedName>
    <definedName name="호ㅓㅏ" hidden="1">{#N/A,#N/A,FALSE,"96 3월물량표";#N/A,#N/A,FALSE,"96 4월물량표";#N/A,#N/A,FALSE,"96 5월물량표"}</definedName>
    <definedName name="홀" localSheetId="1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10"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1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15"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1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14"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7"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4"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6"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9"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5"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8"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홍" localSheetId="13" hidden="1">{#N/A,#N/A,FALSE,"96 3월물량표";#N/A,#N/A,FALSE,"96 4월물량표";#N/A,#N/A,FALSE,"96 5월물량표"}</definedName>
    <definedName name="홍" localSheetId="10" hidden="1">{#N/A,#N/A,FALSE,"96 3월물량표";#N/A,#N/A,FALSE,"96 4월물량표";#N/A,#N/A,FALSE,"96 5월물량표"}</definedName>
    <definedName name="홍" localSheetId="12" hidden="1">{#N/A,#N/A,FALSE,"96 3월물량표";#N/A,#N/A,FALSE,"96 4월물량표";#N/A,#N/A,FALSE,"96 5월물량표"}</definedName>
    <definedName name="홍" localSheetId="15" hidden="1">{#N/A,#N/A,FALSE,"96 3월물량표";#N/A,#N/A,FALSE,"96 4월물량표";#N/A,#N/A,FALSE,"96 5월물량표"}</definedName>
    <definedName name="홍" localSheetId="11" hidden="1">{#N/A,#N/A,FALSE,"96 3월물량표";#N/A,#N/A,FALSE,"96 4월물량표";#N/A,#N/A,FALSE,"96 5월물량표"}</definedName>
    <definedName name="홍" localSheetId="14" hidden="1">{#N/A,#N/A,FALSE,"96 3월물량표";#N/A,#N/A,FALSE,"96 4월물량표";#N/A,#N/A,FALSE,"96 5월물량표"}</definedName>
    <definedName name="홍" localSheetId="7" hidden="1">{#N/A,#N/A,FALSE,"96 3월물량표";#N/A,#N/A,FALSE,"96 4월물량표";#N/A,#N/A,FALSE,"96 5월물량표"}</definedName>
    <definedName name="홍" localSheetId="4" hidden="1">{#N/A,#N/A,FALSE,"96 3월물량표";#N/A,#N/A,FALSE,"96 4월물량표";#N/A,#N/A,FALSE,"96 5월물량표"}</definedName>
    <definedName name="홍" localSheetId="6" hidden="1">{#N/A,#N/A,FALSE,"96 3월물량표";#N/A,#N/A,FALSE,"96 4월물량표";#N/A,#N/A,FALSE,"96 5월물량표"}</definedName>
    <definedName name="홍" localSheetId="9" hidden="1">{#N/A,#N/A,FALSE,"96 3월물량표";#N/A,#N/A,FALSE,"96 4월물량표";#N/A,#N/A,FALSE,"96 5월물량표"}</definedName>
    <definedName name="홍" localSheetId="5" hidden="1">{#N/A,#N/A,FALSE,"96 3월물량표";#N/A,#N/A,FALSE,"96 4월물량표";#N/A,#N/A,FALSE,"96 5월물량표"}</definedName>
    <definedName name="홍" localSheetId="8" hidden="1">{#N/A,#N/A,FALSE,"96 3월물량표";#N/A,#N/A,FALSE,"96 4월물량표";#N/A,#N/A,FALSE,"96 5월물량표"}</definedName>
    <definedName name="홍" localSheetId="3"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화성1월" localSheetId="13">BlankMacro1</definedName>
    <definedName name="화성1월" localSheetId="10">BlankMacro1</definedName>
    <definedName name="화성1월" localSheetId="12">BlankMacro1</definedName>
    <definedName name="화성1월" localSheetId="15">BlankMacro1</definedName>
    <definedName name="화성1월" localSheetId="11">BlankMacro1</definedName>
    <definedName name="화성1월" localSheetId="14">BlankMacro1</definedName>
    <definedName name="화성1월" localSheetId="7">BlankMacro1</definedName>
    <definedName name="화성1월" localSheetId="4">BlankMacro1</definedName>
    <definedName name="화성1월" localSheetId="6">BlankMacro1</definedName>
    <definedName name="화성1월" localSheetId="9">BlankMacro1</definedName>
    <definedName name="화성1월" localSheetId="5">BlankMacro1</definedName>
    <definedName name="화성1월" localSheetId="8">BlankMacro1</definedName>
    <definedName name="화성1월" localSheetId="0">BlankMacro1</definedName>
    <definedName name="화성1월" localSheetId="3">BlankMacro1</definedName>
    <definedName name="화성1월" localSheetId="2">BlankMacro1</definedName>
    <definedName name="화성1월" localSheetId="1">BlankMacro1</definedName>
    <definedName name="화성1월">BlankMacro1</definedName>
    <definedName name="화성2월" localSheetId="13">BlankMacro1</definedName>
    <definedName name="화성2월" localSheetId="10">BlankMacro1</definedName>
    <definedName name="화성2월" localSheetId="12">BlankMacro1</definedName>
    <definedName name="화성2월" localSheetId="15">BlankMacro1</definedName>
    <definedName name="화성2월" localSheetId="11">BlankMacro1</definedName>
    <definedName name="화성2월" localSheetId="14">BlankMacro1</definedName>
    <definedName name="화성2월" localSheetId="7">BlankMacro1</definedName>
    <definedName name="화성2월" localSheetId="4">BlankMacro1</definedName>
    <definedName name="화성2월" localSheetId="6">BlankMacro1</definedName>
    <definedName name="화성2월" localSheetId="9">BlankMacro1</definedName>
    <definedName name="화성2월" localSheetId="5">BlankMacro1</definedName>
    <definedName name="화성2월" localSheetId="8">BlankMacro1</definedName>
    <definedName name="화성2월" localSheetId="0">BlankMacro1</definedName>
    <definedName name="화성2월" localSheetId="3">BlankMacro1</definedName>
    <definedName name="화성2월" localSheetId="2">BlankMacro1</definedName>
    <definedName name="화성2월" localSheetId="1">BlankMacro1</definedName>
    <definedName name="화성2월">BlankMacro1</definedName>
    <definedName name="확정하여_보고할것.">#REF!</definedName>
    <definedName name="환율">#N/A</definedName>
    <definedName name="환율1">#N/A</definedName>
    <definedName name="활동이력" localSheetId="13">#REF!</definedName>
    <definedName name="활동이력" localSheetId="10">#REF!</definedName>
    <definedName name="활동이력" localSheetId="12">#REF!</definedName>
    <definedName name="활동이력" localSheetId="15">#REF!</definedName>
    <definedName name="활동이력" localSheetId="11">#REF!</definedName>
    <definedName name="활동이력" localSheetId="14">#REF!</definedName>
    <definedName name="활동이력" localSheetId="7">#REF!</definedName>
    <definedName name="활동이력" localSheetId="4">#REF!</definedName>
    <definedName name="활동이력" localSheetId="6">#REF!</definedName>
    <definedName name="활동이력" localSheetId="9">#REF!</definedName>
    <definedName name="활동이력" localSheetId="5">#REF!</definedName>
    <definedName name="활동이력" localSheetId="8">#REF!</definedName>
    <definedName name="활동이력" localSheetId="3">#REF!</definedName>
    <definedName name="활동이력" localSheetId="2">#REF!</definedName>
    <definedName name="활동이력">#REF!</definedName>
    <definedName name="황" localSheetId="13">#REF!</definedName>
    <definedName name="황" localSheetId="10">#REF!</definedName>
    <definedName name="황" localSheetId="12">#REF!</definedName>
    <definedName name="황" localSheetId="15">#REF!</definedName>
    <definedName name="황" localSheetId="11">#REF!</definedName>
    <definedName name="황" localSheetId="14">#REF!</definedName>
    <definedName name="황" localSheetId="7">#REF!</definedName>
    <definedName name="황" localSheetId="4">#REF!</definedName>
    <definedName name="황" localSheetId="6">#REF!</definedName>
    <definedName name="황" localSheetId="9">#REF!</definedName>
    <definedName name="황" localSheetId="5">#REF!</definedName>
    <definedName name="황" localSheetId="8">#REF!</definedName>
    <definedName name="황" localSheetId="3">#REF!</definedName>
    <definedName name="황" localSheetId="2">#REF!</definedName>
    <definedName name="황">#REF!</definedName>
    <definedName name="회계잔액" hidden="1">#N/A</definedName>
    <definedName name="회의록">#N/A</definedName>
    <definedName name="회의자료" localSheetId="13">#REF!</definedName>
    <definedName name="회의자료" localSheetId="10">#REF!</definedName>
    <definedName name="회의자료" localSheetId="12">#REF!</definedName>
    <definedName name="회의자료" localSheetId="15">#REF!</definedName>
    <definedName name="회의자료" localSheetId="11">#REF!</definedName>
    <definedName name="회의자료" localSheetId="14">#REF!</definedName>
    <definedName name="회의자료" localSheetId="7">#REF!</definedName>
    <definedName name="회의자료" localSheetId="4">#REF!</definedName>
    <definedName name="회의자료" localSheetId="6">#REF!</definedName>
    <definedName name="회의자료" localSheetId="9">#REF!</definedName>
    <definedName name="회의자료" localSheetId="5">#REF!</definedName>
    <definedName name="회의자료" localSheetId="8">#REF!</definedName>
    <definedName name="회의자료" localSheetId="3">#REF!</definedName>
    <definedName name="회의자료" localSheetId="2">#REF!</definedName>
    <definedName name="회의자료">#REF!</definedName>
    <definedName name="후드락">#N/A</definedName>
    <definedName name="후후">#N/A</definedName>
    <definedName name="흡">#N/A</definedName>
    <definedName name="흡기계2">#N/A</definedName>
    <definedName name="흡기계최적설계">#N/A</definedName>
    <definedName name="흵____R3_t">#REF!</definedName>
    <definedName name="히히">#N/A</definedName>
    <definedName name="ㅏ가ㅛㅐㅣ내ㅕㅇ" localSheetId="13">BlankMacro1</definedName>
    <definedName name="ㅏ가ㅛㅐㅣ내ㅕㅇ" localSheetId="10">BlankMacro1</definedName>
    <definedName name="ㅏ가ㅛㅐㅣ내ㅕㅇ" localSheetId="12">BlankMacro1</definedName>
    <definedName name="ㅏ가ㅛㅐㅣ내ㅕㅇ" localSheetId="15">BlankMacro1</definedName>
    <definedName name="ㅏ가ㅛㅐㅣ내ㅕㅇ" localSheetId="11">BlankMacro1</definedName>
    <definedName name="ㅏ가ㅛㅐㅣ내ㅕㅇ" localSheetId="14">BlankMacro1</definedName>
    <definedName name="ㅏ가ㅛㅐㅣ내ㅕㅇ" localSheetId="7">BlankMacro1</definedName>
    <definedName name="ㅏ가ㅛㅐㅣ내ㅕㅇ" localSheetId="4">BlankMacro1</definedName>
    <definedName name="ㅏ가ㅛㅐㅣ내ㅕㅇ" localSheetId="6">BlankMacro1</definedName>
    <definedName name="ㅏ가ㅛㅐㅣ내ㅕㅇ" localSheetId="9">BlankMacro1</definedName>
    <definedName name="ㅏ가ㅛㅐㅣ내ㅕㅇ" localSheetId="5">BlankMacro1</definedName>
    <definedName name="ㅏ가ㅛㅐㅣ내ㅕㅇ" localSheetId="8">BlankMacro1</definedName>
    <definedName name="ㅏ가ㅛㅐㅣ내ㅕㅇ" localSheetId="0">BlankMacro1</definedName>
    <definedName name="ㅏ가ㅛㅐㅣ내ㅕㅇ" localSheetId="3">BlankMacro1</definedName>
    <definedName name="ㅏ가ㅛㅐㅣ내ㅕㅇ" localSheetId="2">BlankMacro1</definedName>
    <definedName name="ㅏ가ㅛㅐㅣ내ㅕㅇ" localSheetId="1">BlankMacro1</definedName>
    <definedName name="ㅏ가ㅛㅐㅣ내ㅕㅇ">BlankMacro1</definedName>
    <definedName name="ㅏㅅㅇ다ㅣㅇ셔" localSheetId="13">BlankMacro1</definedName>
    <definedName name="ㅏㅅㅇ다ㅣㅇ셔" localSheetId="10">BlankMacro1</definedName>
    <definedName name="ㅏㅅㅇ다ㅣㅇ셔" localSheetId="12">BlankMacro1</definedName>
    <definedName name="ㅏㅅㅇ다ㅣㅇ셔" localSheetId="15">BlankMacro1</definedName>
    <definedName name="ㅏㅅㅇ다ㅣㅇ셔" localSheetId="11">BlankMacro1</definedName>
    <definedName name="ㅏㅅㅇ다ㅣㅇ셔" localSheetId="14">BlankMacro1</definedName>
    <definedName name="ㅏㅅㅇ다ㅣㅇ셔" localSheetId="7">BlankMacro1</definedName>
    <definedName name="ㅏㅅㅇ다ㅣㅇ셔" localSheetId="4">BlankMacro1</definedName>
    <definedName name="ㅏㅅㅇ다ㅣㅇ셔" localSheetId="6">BlankMacro1</definedName>
    <definedName name="ㅏㅅㅇ다ㅣㅇ셔" localSheetId="9">BlankMacro1</definedName>
    <definedName name="ㅏㅅㅇ다ㅣㅇ셔" localSheetId="5">BlankMacro1</definedName>
    <definedName name="ㅏㅅㅇ다ㅣㅇ셔" localSheetId="8">BlankMacro1</definedName>
    <definedName name="ㅏㅅㅇ다ㅣㅇ셔" localSheetId="0">BlankMacro1</definedName>
    <definedName name="ㅏㅅㅇ다ㅣㅇ셔" localSheetId="3">BlankMacro1</definedName>
    <definedName name="ㅏㅅㅇ다ㅣㅇ셔" localSheetId="2">BlankMacro1</definedName>
    <definedName name="ㅏㅅㅇ다ㅣㅇ셔" localSheetId="1">BlankMacro1</definedName>
    <definedName name="ㅏㅅㅇ다ㅣㅇ셔">BlankMacro1</definedName>
    <definedName name="ㅏㅅ이ㅕ시ㅕㅅ" localSheetId="13">BlankMacro1</definedName>
    <definedName name="ㅏㅅ이ㅕ시ㅕㅅ" localSheetId="10">BlankMacro1</definedName>
    <definedName name="ㅏㅅ이ㅕ시ㅕㅅ" localSheetId="12">BlankMacro1</definedName>
    <definedName name="ㅏㅅ이ㅕ시ㅕㅅ" localSheetId="15">BlankMacro1</definedName>
    <definedName name="ㅏㅅ이ㅕ시ㅕㅅ" localSheetId="11">BlankMacro1</definedName>
    <definedName name="ㅏㅅ이ㅕ시ㅕㅅ" localSheetId="14">BlankMacro1</definedName>
    <definedName name="ㅏㅅ이ㅕ시ㅕㅅ" localSheetId="7">BlankMacro1</definedName>
    <definedName name="ㅏㅅ이ㅕ시ㅕㅅ" localSheetId="4">BlankMacro1</definedName>
    <definedName name="ㅏㅅ이ㅕ시ㅕㅅ" localSheetId="6">BlankMacro1</definedName>
    <definedName name="ㅏㅅ이ㅕ시ㅕㅅ" localSheetId="9">BlankMacro1</definedName>
    <definedName name="ㅏㅅ이ㅕ시ㅕㅅ" localSheetId="5">BlankMacro1</definedName>
    <definedName name="ㅏㅅ이ㅕ시ㅕㅅ" localSheetId="8">BlankMacro1</definedName>
    <definedName name="ㅏㅅ이ㅕ시ㅕㅅ" localSheetId="0">BlankMacro1</definedName>
    <definedName name="ㅏㅅ이ㅕ시ㅕㅅ" localSheetId="3">BlankMacro1</definedName>
    <definedName name="ㅏㅅ이ㅕ시ㅕㅅ" localSheetId="2">BlankMacro1</definedName>
    <definedName name="ㅏㅅ이ㅕ시ㅕㅅ" localSheetId="1">BlankMacro1</definedName>
    <definedName name="ㅏㅅ이ㅕ시ㅕㅅ">BlankMacro1</definedName>
    <definedName name="ㅏㅇ핫" localSheetId="13">BlankMacro1</definedName>
    <definedName name="ㅏㅇ핫" localSheetId="10">BlankMacro1</definedName>
    <definedName name="ㅏㅇ핫" localSheetId="12">BlankMacro1</definedName>
    <definedName name="ㅏㅇ핫" localSheetId="15">BlankMacro1</definedName>
    <definedName name="ㅏㅇ핫" localSheetId="11">BlankMacro1</definedName>
    <definedName name="ㅏㅇ핫" localSheetId="14">BlankMacro1</definedName>
    <definedName name="ㅏㅇ핫" localSheetId="7">BlankMacro1</definedName>
    <definedName name="ㅏㅇ핫" localSheetId="4">BlankMacro1</definedName>
    <definedName name="ㅏㅇ핫" localSheetId="6">BlankMacro1</definedName>
    <definedName name="ㅏㅇ핫" localSheetId="9">BlankMacro1</definedName>
    <definedName name="ㅏㅇ핫" localSheetId="5">BlankMacro1</definedName>
    <definedName name="ㅏㅇ핫" localSheetId="8">BlankMacro1</definedName>
    <definedName name="ㅏㅇ핫" localSheetId="0">BlankMacro1</definedName>
    <definedName name="ㅏㅇ핫" localSheetId="3">BlankMacro1</definedName>
    <definedName name="ㅏㅇ핫" localSheetId="2">BlankMacro1</definedName>
    <definedName name="ㅏㅇ핫" localSheetId="1">BlankMacro1</definedName>
    <definedName name="ㅏㅇ핫">BlankMacro1</definedName>
    <definedName name="ㅏ아"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1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ㅏㅏ" localSheetId="13">{"994시행","SUM(994시행)","YNNNN",FALSE;"9일분기시행","SUM(9일분기시행)","YNNNN",FALSE;"이분기","SUM(이분기)","YNNNN",FALSE}</definedName>
    <definedName name="ㅏㅏㅏ" localSheetId="10">{"994시행","SUM(994시행)","YNNNN",FALSE;"9일분기시행","SUM(9일분기시행)","YNNNN",FALSE;"이분기","SUM(이분기)","YNNNN",FALSE}</definedName>
    <definedName name="ㅏㅏㅏ" localSheetId="12">{"994시행","SUM(994시행)","YNNNN",FALSE;"9일분기시행","SUM(9일분기시행)","YNNNN",FALSE;"이분기","SUM(이분기)","YNNNN",FALSE}</definedName>
    <definedName name="ㅏㅏㅏ" localSheetId="15">{"994시행","SUM(994시행)","YNNNN",FALSE;"9일분기시행","SUM(9일분기시행)","YNNNN",FALSE;"이분기","SUM(이분기)","YNNNN",FALSE}</definedName>
    <definedName name="ㅏㅏㅏ" localSheetId="11">{"994시행","SUM(994시행)","YNNNN",FALSE;"9일분기시행","SUM(9일분기시행)","YNNNN",FALSE;"이분기","SUM(이분기)","YNNNN",FALSE}</definedName>
    <definedName name="ㅏㅏㅏ" localSheetId="14">{"994시행","SUM(994시행)","YNNNN",FALSE;"9일분기시행","SUM(9일분기시행)","YNNNN",FALSE;"이분기","SUM(이분기)","YNNNN",FALSE}</definedName>
    <definedName name="ㅏㅏㅏ" localSheetId="7">{"994시행","SUM(994시행)","YNNNN",FALSE;"9일분기시행","SUM(9일분기시행)","YNNNN",FALSE;"이분기","SUM(이분기)","YNNNN",FALSE}</definedName>
    <definedName name="ㅏㅏㅏ" localSheetId="4">{"994시행","SUM(994시행)","YNNNN",FALSE;"9일분기시행","SUM(9일분기시행)","YNNNN",FALSE;"이분기","SUM(이분기)","YNNNN",FALSE}</definedName>
    <definedName name="ㅏㅏㅏ" localSheetId="6">{"994시행","SUM(994시행)","YNNNN",FALSE;"9일분기시행","SUM(9일분기시행)","YNNNN",FALSE;"이분기","SUM(이분기)","YNNNN",FALSE}</definedName>
    <definedName name="ㅏㅏㅏ" localSheetId="9">{"994시행","SUM(994시행)","YNNNN",FALSE;"9일분기시행","SUM(9일분기시행)","YNNNN",FALSE;"이분기","SUM(이분기)","YNNNN",FALSE}</definedName>
    <definedName name="ㅏㅏㅏ" localSheetId="5">{"994시행","SUM(994시행)","YNNNN",FALSE;"9일분기시행","SUM(9일분기시행)","YNNNN",FALSE;"이분기","SUM(이분기)","YNNNN",FALSE}</definedName>
    <definedName name="ㅏㅏㅏ" localSheetId="8">{"994시행","SUM(994시행)","YNNNN",FALSE;"9일분기시행","SUM(9일분기시행)","YNNNN",FALSE;"이분기","SUM(이분기)","YNNNN",FALSE}</definedName>
    <definedName name="ㅏㅏㅏ" localSheetId="3">{"994시행","SUM(994시행)","YNNNN",FALSE;"9일분기시행","SUM(9일분기시행)","YNNNN",FALSE;"이분기","SUM(이분기)","YNNNN",FALSE}</definedName>
    <definedName name="ㅏㅏㅏ" localSheetId="2">{"994시행","SUM(994시행)","YNNNN",FALSE;"9일분기시행","SUM(9일분기시행)","YNNNN",FALSE;"이분기","SUM(이분기)","YNNNN",FALSE}</definedName>
    <definedName name="ㅏㅏㅏ" localSheetId="1">{"994시행","SUM(994시행)","YNNNN",FALSE;"9일분기시행","SUM(9일분기시행)","YNNNN",FALSE;"이분기","SUM(이분기)","YNNNN",FALSE}</definedName>
    <definedName name="ㅏㅏㅏ">{"994시행","SUM(994시행)","YNNNN",FALSE;"9일분기시행","SUM(9일분기시행)","YNNNN",FALSE;"이분기","SUM(이분기)","YNNNN",FALSE}</definedName>
    <definedName name="ㅏㅏㅏㅏㅏ">#N/A</definedName>
    <definedName name="ㅏㅏㅏㅏㅏㅏㅏㅏㅏㅏㅏㅏㅏㅏㅏ" localSheetId="13">BlankMacro1</definedName>
    <definedName name="ㅏㅏㅏㅏㅏㅏㅏㅏㅏㅏㅏㅏㅏㅏㅏ" localSheetId="10">BlankMacro1</definedName>
    <definedName name="ㅏㅏㅏㅏㅏㅏㅏㅏㅏㅏㅏㅏㅏㅏㅏ" localSheetId="12">BlankMacro1</definedName>
    <definedName name="ㅏㅏㅏㅏㅏㅏㅏㅏㅏㅏㅏㅏㅏㅏㅏ" localSheetId="15">BlankMacro1</definedName>
    <definedName name="ㅏㅏㅏㅏㅏㅏㅏㅏㅏㅏㅏㅏㅏㅏㅏ" localSheetId="11">BlankMacro1</definedName>
    <definedName name="ㅏㅏㅏㅏㅏㅏㅏㅏㅏㅏㅏㅏㅏㅏㅏ" localSheetId="14">BlankMacro1</definedName>
    <definedName name="ㅏㅏㅏㅏㅏㅏㅏㅏㅏㅏㅏㅏㅏㅏㅏ" localSheetId="7">BlankMacro1</definedName>
    <definedName name="ㅏㅏㅏㅏㅏㅏㅏㅏㅏㅏㅏㅏㅏㅏㅏ" localSheetId="4">BlankMacro1</definedName>
    <definedName name="ㅏㅏㅏㅏㅏㅏㅏㅏㅏㅏㅏㅏㅏㅏㅏ" localSheetId="6">BlankMacro1</definedName>
    <definedName name="ㅏㅏㅏㅏㅏㅏㅏㅏㅏㅏㅏㅏㅏㅏㅏ" localSheetId="9">BlankMacro1</definedName>
    <definedName name="ㅏㅏㅏㅏㅏㅏㅏㅏㅏㅏㅏㅏㅏㅏㅏ" localSheetId="5">BlankMacro1</definedName>
    <definedName name="ㅏㅏㅏㅏㅏㅏㅏㅏㅏㅏㅏㅏㅏㅏㅏ" localSheetId="8">BlankMacro1</definedName>
    <definedName name="ㅏㅏㅏㅏㅏㅏㅏㅏㅏㅏㅏㅏㅏㅏㅏ" localSheetId="0">BlankMacro1</definedName>
    <definedName name="ㅏㅏㅏㅏㅏㅏㅏㅏㅏㅏㅏㅏㅏㅏㅏ" localSheetId="3">BlankMacro1</definedName>
    <definedName name="ㅏㅏㅏㅏㅏㅏㅏㅏㅏㅏㅏㅏㅏㅏㅏ" localSheetId="2">BlankMacro1</definedName>
    <definedName name="ㅏㅏㅏㅏㅏㅏㅏㅏㅏㅏㅏㅏㅏㅏㅏ" localSheetId="1">BlankMacro1</definedName>
    <definedName name="ㅏㅏㅏㅏㅏㅏㅏㅏㅏㅏㅏㅏㅏㅏㅏ">BlankMacro1</definedName>
    <definedName name="ㅏㅓ" localSheetId="13" hidden="1">{#N/A,#N/A,FALSE,"단축1";#N/A,#N/A,FALSE,"단축2";#N/A,#N/A,FALSE,"단축3";#N/A,#N/A,FALSE,"장축";#N/A,#N/A,FALSE,"4WD"}</definedName>
    <definedName name="ㅏㅓ" localSheetId="10" hidden="1">{#N/A,#N/A,FALSE,"단축1";#N/A,#N/A,FALSE,"단축2";#N/A,#N/A,FALSE,"단축3";#N/A,#N/A,FALSE,"장축";#N/A,#N/A,FALSE,"4WD"}</definedName>
    <definedName name="ㅏㅓ" localSheetId="12" hidden="1">{#N/A,#N/A,FALSE,"단축1";#N/A,#N/A,FALSE,"단축2";#N/A,#N/A,FALSE,"단축3";#N/A,#N/A,FALSE,"장축";#N/A,#N/A,FALSE,"4WD"}</definedName>
    <definedName name="ㅏㅓ" localSheetId="15" hidden="1">{#N/A,#N/A,FALSE,"단축1";#N/A,#N/A,FALSE,"단축2";#N/A,#N/A,FALSE,"단축3";#N/A,#N/A,FALSE,"장축";#N/A,#N/A,FALSE,"4WD"}</definedName>
    <definedName name="ㅏㅓ" localSheetId="11" hidden="1">{#N/A,#N/A,FALSE,"단축1";#N/A,#N/A,FALSE,"단축2";#N/A,#N/A,FALSE,"단축3";#N/A,#N/A,FALSE,"장축";#N/A,#N/A,FALSE,"4WD"}</definedName>
    <definedName name="ㅏㅓ" localSheetId="14" hidden="1">{#N/A,#N/A,FALSE,"단축1";#N/A,#N/A,FALSE,"단축2";#N/A,#N/A,FALSE,"단축3";#N/A,#N/A,FALSE,"장축";#N/A,#N/A,FALSE,"4WD"}</definedName>
    <definedName name="ㅏㅓ" localSheetId="7" hidden="1">{#N/A,#N/A,FALSE,"단축1";#N/A,#N/A,FALSE,"단축2";#N/A,#N/A,FALSE,"단축3";#N/A,#N/A,FALSE,"장축";#N/A,#N/A,FALSE,"4WD"}</definedName>
    <definedName name="ㅏㅓ" localSheetId="4" hidden="1">{#N/A,#N/A,FALSE,"단축1";#N/A,#N/A,FALSE,"단축2";#N/A,#N/A,FALSE,"단축3";#N/A,#N/A,FALSE,"장축";#N/A,#N/A,FALSE,"4WD"}</definedName>
    <definedName name="ㅏㅓ" localSheetId="6" hidden="1">{#N/A,#N/A,FALSE,"단축1";#N/A,#N/A,FALSE,"단축2";#N/A,#N/A,FALSE,"단축3";#N/A,#N/A,FALSE,"장축";#N/A,#N/A,FALSE,"4WD"}</definedName>
    <definedName name="ㅏㅓ" localSheetId="9" hidden="1">{#N/A,#N/A,FALSE,"단축1";#N/A,#N/A,FALSE,"단축2";#N/A,#N/A,FALSE,"단축3";#N/A,#N/A,FALSE,"장축";#N/A,#N/A,FALSE,"4WD"}</definedName>
    <definedName name="ㅏㅓ" localSheetId="5" hidden="1">{#N/A,#N/A,FALSE,"단축1";#N/A,#N/A,FALSE,"단축2";#N/A,#N/A,FALSE,"단축3";#N/A,#N/A,FALSE,"장축";#N/A,#N/A,FALSE,"4WD"}</definedName>
    <definedName name="ㅏㅓ" localSheetId="8" hidden="1">{#N/A,#N/A,FALSE,"단축1";#N/A,#N/A,FALSE,"단축2";#N/A,#N/A,FALSE,"단축3";#N/A,#N/A,FALSE,"장축";#N/A,#N/A,FALSE,"4WD"}</definedName>
    <definedName name="ㅏㅓ" localSheetId="3" hidden="1">{#N/A,#N/A,FALSE,"단축1";#N/A,#N/A,FALSE,"단축2";#N/A,#N/A,FALSE,"단축3";#N/A,#N/A,FALSE,"장축";#N/A,#N/A,FALSE,"4WD"}</definedName>
    <definedName name="ㅏㅓ" localSheetId="2" hidden="1">{#N/A,#N/A,FALSE,"단축1";#N/A,#N/A,FALSE,"단축2";#N/A,#N/A,FALSE,"단축3";#N/A,#N/A,FALSE,"장축";#N/A,#N/A,FALSE,"4WD"}</definedName>
    <definedName name="ㅏㅓ" localSheetId="1" hidden="1">{#N/A,#N/A,FALSE,"단축1";#N/A,#N/A,FALSE,"단축2";#N/A,#N/A,FALSE,"단축3";#N/A,#N/A,FALSE,"장축";#N/A,#N/A,FALSE,"4WD"}</definedName>
    <definedName name="ㅏㅓ" hidden="1">{#N/A,#N/A,FALSE,"단축1";#N/A,#N/A,FALSE,"단축2";#N/A,#N/A,FALSE,"단축3";#N/A,#N/A,FALSE,"장축";#N/A,#N/A,FALSE,"4WD"}</definedName>
    <definedName name="ㅏㅓㅛ너ㅏㄱ뇨ㅓ" localSheetId="13">BlankMacro1</definedName>
    <definedName name="ㅏㅓㅛ너ㅏㄱ뇨ㅓ" localSheetId="10">BlankMacro1</definedName>
    <definedName name="ㅏㅓㅛ너ㅏㄱ뇨ㅓ" localSheetId="12">BlankMacro1</definedName>
    <definedName name="ㅏㅓㅛ너ㅏㄱ뇨ㅓ" localSheetId="15">BlankMacro1</definedName>
    <definedName name="ㅏㅓㅛ너ㅏㄱ뇨ㅓ" localSheetId="11">BlankMacro1</definedName>
    <definedName name="ㅏㅓㅛ너ㅏㄱ뇨ㅓ" localSheetId="14">BlankMacro1</definedName>
    <definedName name="ㅏㅓㅛ너ㅏㄱ뇨ㅓ" localSheetId="7">BlankMacro1</definedName>
    <definedName name="ㅏㅓㅛ너ㅏㄱ뇨ㅓ" localSheetId="4">BlankMacro1</definedName>
    <definedName name="ㅏㅓㅛ너ㅏㄱ뇨ㅓ" localSheetId="6">BlankMacro1</definedName>
    <definedName name="ㅏㅓㅛ너ㅏㄱ뇨ㅓ" localSheetId="9">BlankMacro1</definedName>
    <definedName name="ㅏㅓㅛ너ㅏㄱ뇨ㅓ" localSheetId="5">BlankMacro1</definedName>
    <definedName name="ㅏㅓㅛ너ㅏㄱ뇨ㅓ" localSheetId="8">BlankMacro1</definedName>
    <definedName name="ㅏㅓㅛ너ㅏㄱ뇨ㅓ" localSheetId="0">BlankMacro1</definedName>
    <definedName name="ㅏㅓㅛ너ㅏㄱ뇨ㅓ" localSheetId="3">BlankMacro1</definedName>
    <definedName name="ㅏㅓㅛ너ㅏㄱ뇨ㅓ" localSheetId="2">BlankMacro1</definedName>
    <definedName name="ㅏㅓㅛ너ㅏㄱ뇨ㅓ" localSheetId="1">BlankMacro1</definedName>
    <definedName name="ㅏㅓㅛ너ㅏㄱ뇨ㅓ">BlankMacro1</definedName>
    <definedName name="ㅏㅗ아시" localSheetId="13">BlankMacro1</definedName>
    <definedName name="ㅏㅗ아시" localSheetId="10">BlankMacro1</definedName>
    <definedName name="ㅏㅗ아시" localSheetId="12">BlankMacro1</definedName>
    <definedName name="ㅏㅗ아시" localSheetId="15">BlankMacro1</definedName>
    <definedName name="ㅏㅗ아시" localSheetId="11">BlankMacro1</definedName>
    <definedName name="ㅏㅗ아시" localSheetId="14">BlankMacro1</definedName>
    <definedName name="ㅏㅗ아시" localSheetId="7">BlankMacro1</definedName>
    <definedName name="ㅏㅗ아시" localSheetId="4">BlankMacro1</definedName>
    <definedName name="ㅏㅗ아시" localSheetId="6">BlankMacro1</definedName>
    <definedName name="ㅏㅗ아시" localSheetId="9">BlankMacro1</definedName>
    <definedName name="ㅏㅗ아시" localSheetId="5">BlankMacro1</definedName>
    <definedName name="ㅏㅗ아시" localSheetId="8">BlankMacro1</definedName>
    <definedName name="ㅏㅗ아시" localSheetId="0">BlankMacro1</definedName>
    <definedName name="ㅏㅗ아시" localSheetId="3">BlankMacro1</definedName>
    <definedName name="ㅏㅗ아시" localSheetId="2">BlankMacro1</definedName>
    <definedName name="ㅏㅗ아시" localSheetId="1">BlankMacro1</definedName>
    <definedName name="ㅏㅗ아시">BlankMacro1</definedName>
    <definedName name="ㅏㅣㅣㅣ" localSheetId="13" hidden="1">{#N/A,#N/A,FALSE,"단축1";#N/A,#N/A,FALSE,"단축2";#N/A,#N/A,FALSE,"단축3";#N/A,#N/A,FALSE,"장축";#N/A,#N/A,FALSE,"4WD"}</definedName>
    <definedName name="ㅏㅣㅣㅣ" localSheetId="10" hidden="1">{#N/A,#N/A,FALSE,"단축1";#N/A,#N/A,FALSE,"단축2";#N/A,#N/A,FALSE,"단축3";#N/A,#N/A,FALSE,"장축";#N/A,#N/A,FALSE,"4WD"}</definedName>
    <definedName name="ㅏㅣㅣㅣ" localSheetId="12" hidden="1">{#N/A,#N/A,FALSE,"단축1";#N/A,#N/A,FALSE,"단축2";#N/A,#N/A,FALSE,"단축3";#N/A,#N/A,FALSE,"장축";#N/A,#N/A,FALSE,"4WD"}</definedName>
    <definedName name="ㅏㅣㅣㅣ" localSheetId="15" hidden="1">{#N/A,#N/A,FALSE,"단축1";#N/A,#N/A,FALSE,"단축2";#N/A,#N/A,FALSE,"단축3";#N/A,#N/A,FALSE,"장축";#N/A,#N/A,FALSE,"4WD"}</definedName>
    <definedName name="ㅏㅣㅣㅣ" localSheetId="11" hidden="1">{#N/A,#N/A,FALSE,"단축1";#N/A,#N/A,FALSE,"단축2";#N/A,#N/A,FALSE,"단축3";#N/A,#N/A,FALSE,"장축";#N/A,#N/A,FALSE,"4WD"}</definedName>
    <definedName name="ㅏㅣㅣㅣ" localSheetId="14" hidden="1">{#N/A,#N/A,FALSE,"단축1";#N/A,#N/A,FALSE,"단축2";#N/A,#N/A,FALSE,"단축3";#N/A,#N/A,FALSE,"장축";#N/A,#N/A,FALSE,"4WD"}</definedName>
    <definedName name="ㅏㅣㅣㅣ" localSheetId="7" hidden="1">{#N/A,#N/A,FALSE,"단축1";#N/A,#N/A,FALSE,"단축2";#N/A,#N/A,FALSE,"단축3";#N/A,#N/A,FALSE,"장축";#N/A,#N/A,FALSE,"4WD"}</definedName>
    <definedName name="ㅏㅣㅣㅣ" localSheetId="4" hidden="1">{#N/A,#N/A,FALSE,"단축1";#N/A,#N/A,FALSE,"단축2";#N/A,#N/A,FALSE,"단축3";#N/A,#N/A,FALSE,"장축";#N/A,#N/A,FALSE,"4WD"}</definedName>
    <definedName name="ㅏㅣㅣㅣ" localSheetId="6" hidden="1">{#N/A,#N/A,FALSE,"단축1";#N/A,#N/A,FALSE,"단축2";#N/A,#N/A,FALSE,"단축3";#N/A,#N/A,FALSE,"장축";#N/A,#N/A,FALSE,"4WD"}</definedName>
    <definedName name="ㅏㅣㅣㅣ" localSheetId="9" hidden="1">{#N/A,#N/A,FALSE,"단축1";#N/A,#N/A,FALSE,"단축2";#N/A,#N/A,FALSE,"단축3";#N/A,#N/A,FALSE,"장축";#N/A,#N/A,FALSE,"4WD"}</definedName>
    <definedName name="ㅏㅣㅣㅣ" localSheetId="5" hidden="1">{#N/A,#N/A,FALSE,"단축1";#N/A,#N/A,FALSE,"단축2";#N/A,#N/A,FALSE,"단축3";#N/A,#N/A,FALSE,"장축";#N/A,#N/A,FALSE,"4WD"}</definedName>
    <definedName name="ㅏㅣㅣㅣ" localSheetId="8" hidden="1">{#N/A,#N/A,FALSE,"단축1";#N/A,#N/A,FALSE,"단축2";#N/A,#N/A,FALSE,"단축3";#N/A,#N/A,FALSE,"장축";#N/A,#N/A,FALSE,"4WD"}</definedName>
    <definedName name="ㅏㅣㅣㅣ" localSheetId="3" hidden="1">{#N/A,#N/A,FALSE,"단축1";#N/A,#N/A,FALSE,"단축2";#N/A,#N/A,FALSE,"단축3";#N/A,#N/A,FALSE,"장축";#N/A,#N/A,FALSE,"4WD"}</definedName>
    <definedName name="ㅏㅣㅣㅣ" localSheetId="2" hidden="1">{#N/A,#N/A,FALSE,"단축1";#N/A,#N/A,FALSE,"단축2";#N/A,#N/A,FALSE,"단축3";#N/A,#N/A,FALSE,"장축";#N/A,#N/A,FALSE,"4WD"}</definedName>
    <definedName name="ㅏㅣㅣㅣ" localSheetId="1" hidden="1">{#N/A,#N/A,FALSE,"단축1";#N/A,#N/A,FALSE,"단축2";#N/A,#N/A,FALSE,"단축3";#N/A,#N/A,FALSE,"장축";#N/A,#N/A,FALSE,"4WD"}</definedName>
    <definedName name="ㅏㅣㅣㅣ" hidden="1">{#N/A,#N/A,FALSE,"단축1";#N/A,#N/A,FALSE,"단축2";#N/A,#N/A,FALSE,"단축3";#N/A,#N/A,FALSE,"장축";#N/A,#N/A,FALSE,"4WD"}</definedName>
    <definedName name="ㅐㅐ" localSheetId="13" hidden="1">{#N/A,#N/A,FALSE,"단축1";#N/A,#N/A,FALSE,"단축2";#N/A,#N/A,FALSE,"단축3";#N/A,#N/A,FALSE,"장축";#N/A,#N/A,FALSE,"4WD"}</definedName>
    <definedName name="ㅐㅐ" localSheetId="10" hidden="1">{#N/A,#N/A,FALSE,"단축1";#N/A,#N/A,FALSE,"단축2";#N/A,#N/A,FALSE,"단축3";#N/A,#N/A,FALSE,"장축";#N/A,#N/A,FALSE,"4WD"}</definedName>
    <definedName name="ㅐㅐ" localSheetId="12" hidden="1">{#N/A,#N/A,FALSE,"단축1";#N/A,#N/A,FALSE,"단축2";#N/A,#N/A,FALSE,"단축3";#N/A,#N/A,FALSE,"장축";#N/A,#N/A,FALSE,"4WD"}</definedName>
    <definedName name="ㅐㅐ" localSheetId="15" hidden="1">{#N/A,#N/A,FALSE,"단축1";#N/A,#N/A,FALSE,"단축2";#N/A,#N/A,FALSE,"단축3";#N/A,#N/A,FALSE,"장축";#N/A,#N/A,FALSE,"4WD"}</definedName>
    <definedName name="ㅐㅐ" localSheetId="11" hidden="1">{#N/A,#N/A,FALSE,"단축1";#N/A,#N/A,FALSE,"단축2";#N/A,#N/A,FALSE,"단축3";#N/A,#N/A,FALSE,"장축";#N/A,#N/A,FALSE,"4WD"}</definedName>
    <definedName name="ㅐㅐ" localSheetId="14" hidden="1">{#N/A,#N/A,FALSE,"단축1";#N/A,#N/A,FALSE,"단축2";#N/A,#N/A,FALSE,"단축3";#N/A,#N/A,FALSE,"장축";#N/A,#N/A,FALSE,"4WD"}</definedName>
    <definedName name="ㅐㅐ" localSheetId="7" hidden="1">{#N/A,#N/A,FALSE,"단축1";#N/A,#N/A,FALSE,"단축2";#N/A,#N/A,FALSE,"단축3";#N/A,#N/A,FALSE,"장축";#N/A,#N/A,FALSE,"4WD"}</definedName>
    <definedName name="ㅐㅐ" localSheetId="4" hidden="1">{#N/A,#N/A,FALSE,"단축1";#N/A,#N/A,FALSE,"단축2";#N/A,#N/A,FALSE,"단축3";#N/A,#N/A,FALSE,"장축";#N/A,#N/A,FALSE,"4WD"}</definedName>
    <definedName name="ㅐㅐ" localSheetId="6" hidden="1">{#N/A,#N/A,FALSE,"단축1";#N/A,#N/A,FALSE,"단축2";#N/A,#N/A,FALSE,"단축3";#N/A,#N/A,FALSE,"장축";#N/A,#N/A,FALSE,"4WD"}</definedName>
    <definedName name="ㅐㅐ" localSheetId="9" hidden="1">{#N/A,#N/A,FALSE,"단축1";#N/A,#N/A,FALSE,"단축2";#N/A,#N/A,FALSE,"단축3";#N/A,#N/A,FALSE,"장축";#N/A,#N/A,FALSE,"4WD"}</definedName>
    <definedName name="ㅐㅐ" localSheetId="5" hidden="1">{#N/A,#N/A,FALSE,"단축1";#N/A,#N/A,FALSE,"단축2";#N/A,#N/A,FALSE,"단축3";#N/A,#N/A,FALSE,"장축";#N/A,#N/A,FALSE,"4WD"}</definedName>
    <definedName name="ㅐㅐ" localSheetId="8" hidden="1">{#N/A,#N/A,FALSE,"단축1";#N/A,#N/A,FALSE,"단축2";#N/A,#N/A,FALSE,"단축3";#N/A,#N/A,FALSE,"장축";#N/A,#N/A,FALSE,"4WD"}</definedName>
    <definedName name="ㅐㅐ" localSheetId="3" hidden="1">{#N/A,#N/A,FALSE,"단축1";#N/A,#N/A,FALSE,"단축2";#N/A,#N/A,FALSE,"단축3";#N/A,#N/A,FALSE,"장축";#N/A,#N/A,FALSE,"4WD"}</definedName>
    <definedName name="ㅐㅐ" localSheetId="2" hidden="1">{#N/A,#N/A,FALSE,"단축1";#N/A,#N/A,FALSE,"단축2";#N/A,#N/A,FALSE,"단축3";#N/A,#N/A,FALSE,"장축";#N/A,#N/A,FALSE,"4WD"}</definedName>
    <definedName name="ㅐㅐ" localSheetId="1" hidden="1">{#N/A,#N/A,FALSE,"단축1";#N/A,#N/A,FALSE,"단축2";#N/A,#N/A,FALSE,"단축3";#N/A,#N/A,FALSE,"장축";#N/A,#N/A,FALSE,"4WD"}</definedName>
    <definedName name="ㅐㅐ" hidden="1">{#N/A,#N/A,FALSE,"단축1";#N/A,#N/A,FALSE,"단축2";#N/A,#N/A,FALSE,"단축3";#N/A,#N/A,FALSE,"장축";#N/A,#N/A,FALSE,"4WD"}</definedName>
    <definedName name="ㅐㅐㅐ"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ㅔ">#N/A</definedName>
    <definedName name="ㅓ" localSheetId="13" hidden="1">{#N/A,#N/A,TRUE,"Y생산";#N/A,#N/A,TRUE,"Y판매";#N/A,#N/A,TRUE,"Y총물량";#N/A,#N/A,TRUE,"Y능력";#N/A,#N/A,TRUE,"YKD"}</definedName>
    <definedName name="ㅓ" localSheetId="10" hidden="1">{#N/A,#N/A,TRUE,"Y생산";#N/A,#N/A,TRUE,"Y판매";#N/A,#N/A,TRUE,"Y총물량";#N/A,#N/A,TRUE,"Y능력";#N/A,#N/A,TRUE,"YKD"}</definedName>
    <definedName name="ㅓ" localSheetId="12" hidden="1">{#N/A,#N/A,TRUE,"Y생산";#N/A,#N/A,TRUE,"Y판매";#N/A,#N/A,TRUE,"Y총물량";#N/A,#N/A,TRUE,"Y능력";#N/A,#N/A,TRUE,"YKD"}</definedName>
    <definedName name="ㅓ" localSheetId="15" hidden="1">{#N/A,#N/A,TRUE,"Y생산";#N/A,#N/A,TRUE,"Y판매";#N/A,#N/A,TRUE,"Y총물량";#N/A,#N/A,TRUE,"Y능력";#N/A,#N/A,TRUE,"YKD"}</definedName>
    <definedName name="ㅓ" localSheetId="11" hidden="1">{#N/A,#N/A,TRUE,"Y생산";#N/A,#N/A,TRUE,"Y판매";#N/A,#N/A,TRUE,"Y총물량";#N/A,#N/A,TRUE,"Y능력";#N/A,#N/A,TRUE,"YKD"}</definedName>
    <definedName name="ㅓ" localSheetId="14" hidden="1">{#N/A,#N/A,TRUE,"Y생산";#N/A,#N/A,TRUE,"Y판매";#N/A,#N/A,TRUE,"Y총물량";#N/A,#N/A,TRUE,"Y능력";#N/A,#N/A,TRUE,"YKD"}</definedName>
    <definedName name="ㅓ" localSheetId="7" hidden="1">{#N/A,#N/A,TRUE,"Y생산";#N/A,#N/A,TRUE,"Y판매";#N/A,#N/A,TRUE,"Y총물량";#N/A,#N/A,TRUE,"Y능력";#N/A,#N/A,TRUE,"YKD"}</definedName>
    <definedName name="ㅓ" localSheetId="4" hidden="1">{#N/A,#N/A,TRUE,"Y생산";#N/A,#N/A,TRUE,"Y판매";#N/A,#N/A,TRUE,"Y총물량";#N/A,#N/A,TRUE,"Y능력";#N/A,#N/A,TRUE,"YKD"}</definedName>
    <definedName name="ㅓ" localSheetId="6" hidden="1">{#N/A,#N/A,TRUE,"Y생산";#N/A,#N/A,TRUE,"Y판매";#N/A,#N/A,TRUE,"Y총물량";#N/A,#N/A,TRUE,"Y능력";#N/A,#N/A,TRUE,"YKD"}</definedName>
    <definedName name="ㅓ" localSheetId="9" hidden="1">{#N/A,#N/A,TRUE,"Y생산";#N/A,#N/A,TRUE,"Y판매";#N/A,#N/A,TRUE,"Y총물량";#N/A,#N/A,TRUE,"Y능력";#N/A,#N/A,TRUE,"YKD"}</definedName>
    <definedName name="ㅓ" localSheetId="5" hidden="1">{#N/A,#N/A,TRUE,"Y생산";#N/A,#N/A,TRUE,"Y판매";#N/A,#N/A,TRUE,"Y총물량";#N/A,#N/A,TRUE,"Y능력";#N/A,#N/A,TRUE,"YKD"}</definedName>
    <definedName name="ㅓ" localSheetId="8" hidden="1">{#N/A,#N/A,TRUE,"Y생산";#N/A,#N/A,TRUE,"Y판매";#N/A,#N/A,TRUE,"Y총물량";#N/A,#N/A,TRUE,"Y능력";#N/A,#N/A,TRUE,"YKD"}</definedName>
    <definedName name="ㅓ" localSheetId="3" hidden="1">{#N/A,#N/A,TRUE,"Y생산";#N/A,#N/A,TRUE,"Y판매";#N/A,#N/A,TRUE,"Y총물량";#N/A,#N/A,TRUE,"Y능력";#N/A,#N/A,TRUE,"YKD"}</definedName>
    <definedName name="ㅓ" localSheetId="2" hidden="1">{#N/A,#N/A,TRUE,"Y생산";#N/A,#N/A,TRUE,"Y판매";#N/A,#N/A,TRUE,"Y총물량";#N/A,#N/A,TRUE,"Y능력";#N/A,#N/A,TRUE,"YKD"}</definedName>
    <definedName name="ㅓ" localSheetId="1" hidden="1">{#N/A,#N/A,TRUE,"Y생산";#N/A,#N/A,TRUE,"Y판매";#N/A,#N/A,TRUE,"Y총물량";#N/A,#N/A,TRUE,"Y능력";#N/A,#N/A,TRUE,"YKD"}</definedName>
    <definedName name="ㅓ" hidden="1">{#N/A,#N/A,TRUE,"Y생산";#N/A,#N/A,TRUE,"Y판매";#N/A,#N/A,TRUE,"Y총물량";#N/A,#N/A,TRUE,"Y능력";#N/A,#N/A,TRUE,"YKD"}</definedName>
    <definedName name="ㅓ로럴" localSheetId="13" hidden="1">{#N/A,#N/A,FALSE,"단축1";#N/A,#N/A,FALSE,"단축2";#N/A,#N/A,FALSE,"단축3";#N/A,#N/A,FALSE,"장축";#N/A,#N/A,FALSE,"4WD"}</definedName>
    <definedName name="ㅓ로럴" localSheetId="10" hidden="1">{#N/A,#N/A,FALSE,"단축1";#N/A,#N/A,FALSE,"단축2";#N/A,#N/A,FALSE,"단축3";#N/A,#N/A,FALSE,"장축";#N/A,#N/A,FALSE,"4WD"}</definedName>
    <definedName name="ㅓ로럴" localSheetId="12" hidden="1">{#N/A,#N/A,FALSE,"단축1";#N/A,#N/A,FALSE,"단축2";#N/A,#N/A,FALSE,"단축3";#N/A,#N/A,FALSE,"장축";#N/A,#N/A,FALSE,"4WD"}</definedName>
    <definedName name="ㅓ로럴" localSheetId="15" hidden="1">{#N/A,#N/A,FALSE,"단축1";#N/A,#N/A,FALSE,"단축2";#N/A,#N/A,FALSE,"단축3";#N/A,#N/A,FALSE,"장축";#N/A,#N/A,FALSE,"4WD"}</definedName>
    <definedName name="ㅓ로럴" localSheetId="11" hidden="1">{#N/A,#N/A,FALSE,"단축1";#N/A,#N/A,FALSE,"단축2";#N/A,#N/A,FALSE,"단축3";#N/A,#N/A,FALSE,"장축";#N/A,#N/A,FALSE,"4WD"}</definedName>
    <definedName name="ㅓ로럴" localSheetId="14" hidden="1">{#N/A,#N/A,FALSE,"단축1";#N/A,#N/A,FALSE,"단축2";#N/A,#N/A,FALSE,"단축3";#N/A,#N/A,FALSE,"장축";#N/A,#N/A,FALSE,"4WD"}</definedName>
    <definedName name="ㅓ로럴" localSheetId="7" hidden="1">{#N/A,#N/A,FALSE,"단축1";#N/A,#N/A,FALSE,"단축2";#N/A,#N/A,FALSE,"단축3";#N/A,#N/A,FALSE,"장축";#N/A,#N/A,FALSE,"4WD"}</definedName>
    <definedName name="ㅓ로럴" localSheetId="4" hidden="1">{#N/A,#N/A,FALSE,"단축1";#N/A,#N/A,FALSE,"단축2";#N/A,#N/A,FALSE,"단축3";#N/A,#N/A,FALSE,"장축";#N/A,#N/A,FALSE,"4WD"}</definedName>
    <definedName name="ㅓ로럴" localSheetId="6" hidden="1">{#N/A,#N/A,FALSE,"단축1";#N/A,#N/A,FALSE,"단축2";#N/A,#N/A,FALSE,"단축3";#N/A,#N/A,FALSE,"장축";#N/A,#N/A,FALSE,"4WD"}</definedName>
    <definedName name="ㅓ로럴" localSheetId="9" hidden="1">{#N/A,#N/A,FALSE,"단축1";#N/A,#N/A,FALSE,"단축2";#N/A,#N/A,FALSE,"단축3";#N/A,#N/A,FALSE,"장축";#N/A,#N/A,FALSE,"4WD"}</definedName>
    <definedName name="ㅓ로럴" localSheetId="5" hidden="1">{#N/A,#N/A,FALSE,"단축1";#N/A,#N/A,FALSE,"단축2";#N/A,#N/A,FALSE,"단축3";#N/A,#N/A,FALSE,"장축";#N/A,#N/A,FALSE,"4WD"}</definedName>
    <definedName name="ㅓ로럴" localSheetId="8" hidden="1">{#N/A,#N/A,FALSE,"단축1";#N/A,#N/A,FALSE,"단축2";#N/A,#N/A,FALSE,"단축3";#N/A,#N/A,FALSE,"장축";#N/A,#N/A,FALSE,"4WD"}</definedName>
    <definedName name="ㅓ로럴" localSheetId="3" hidden="1">{#N/A,#N/A,FALSE,"단축1";#N/A,#N/A,FALSE,"단축2";#N/A,#N/A,FALSE,"단축3";#N/A,#N/A,FALSE,"장축";#N/A,#N/A,FALSE,"4WD"}</definedName>
    <definedName name="ㅓ로럴" localSheetId="2" hidden="1">{#N/A,#N/A,FALSE,"단축1";#N/A,#N/A,FALSE,"단축2";#N/A,#N/A,FALSE,"단축3";#N/A,#N/A,FALSE,"장축";#N/A,#N/A,FALSE,"4WD"}</definedName>
    <definedName name="ㅓ로럴" localSheetId="1" hidden="1">{#N/A,#N/A,FALSE,"단축1";#N/A,#N/A,FALSE,"단축2";#N/A,#N/A,FALSE,"단축3";#N/A,#N/A,FALSE,"장축";#N/A,#N/A,FALSE,"4WD"}</definedName>
    <definedName name="ㅓ로럴" hidden="1">{#N/A,#N/A,FALSE,"단축1";#N/A,#N/A,FALSE,"단축2";#N/A,#N/A,FALSE,"단축3";#N/A,#N/A,FALSE,"장축";#N/A,#N/A,FALSE,"4WD"}</definedName>
    <definedName name="ㅓㅅㄴㄱㄹㄹㄹㄹㄹㄹㄹㄹㄹㄹㄹㄹㄹ" localSheetId="13">BlankMacro1</definedName>
    <definedName name="ㅓㅅㄴㄱㄹㄹㄹㄹㄹㄹㄹㄹㄹㄹㄹㄹㄹ" localSheetId="10">BlankMacro1</definedName>
    <definedName name="ㅓㅅㄴㄱㄹㄹㄹㄹㄹㄹㄹㄹㄹㄹㄹㄹㄹ" localSheetId="12">BlankMacro1</definedName>
    <definedName name="ㅓㅅㄴㄱㄹㄹㄹㄹㄹㄹㄹㄹㄹㄹㄹㄹㄹ" localSheetId="15">BlankMacro1</definedName>
    <definedName name="ㅓㅅㄴㄱㄹㄹㄹㄹㄹㄹㄹㄹㄹㄹㄹㄹㄹ" localSheetId="11">BlankMacro1</definedName>
    <definedName name="ㅓㅅㄴㄱㄹㄹㄹㄹㄹㄹㄹㄹㄹㄹㄹㄹㄹ" localSheetId="14">BlankMacro1</definedName>
    <definedName name="ㅓㅅㄴㄱㄹㄹㄹㄹㄹㄹㄹㄹㄹㄹㄹㄹㄹ" localSheetId="7">BlankMacro1</definedName>
    <definedName name="ㅓㅅㄴㄱㄹㄹㄹㄹㄹㄹㄹㄹㄹㄹㄹㄹㄹ" localSheetId="4">BlankMacro1</definedName>
    <definedName name="ㅓㅅㄴㄱㄹㄹㄹㄹㄹㄹㄹㄹㄹㄹㄹㄹㄹ" localSheetId="6">BlankMacro1</definedName>
    <definedName name="ㅓㅅㄴㄱㄹㄹㄹㄹㄹㄹㄹㄹㄹㄹㄹㄹㄹ" localSheetId="9">BlankMacro1</definedName>
    <definedName name="ㅓㅅㄴㄱㄹㄹㄹㄹㄹㄹㄹㄹㄹㄹㄹㄹㄹ" localSheetId="5">BlankMacro1</definedName>
    <definedName name="ㅓㅅㄴㄱㄹㄹㄹㄹㄹㄹㄹㄹㄹㄹㄹㄹㄹ" localSheetId="8">BlankMacro1</definedName>
    <definedName name="ㅓㅅㄴㄱㄹㄹㄹㄹㄹㄹㄹㄹㄹㄹㄹㄹㄹ" localSheetId="0">BlankMacro1</definedName>
    <definedName name="ㅓㅅㄴㄱㄹㄹㄹㄹㄹㄹㄹㄹㄹㄹㄹㄹㄹ" localSheetId="3">BlankMacro1</definedName>
    <definedName name="ㅓㅅㄴㄱㄹㄹㄹㄹㄹㄹㄹㄹㄹㄹㄹㄹㄹ" localSheetId="2">BlankMacro1</definedName>
    <definedName name="ㅓㅅㄴㄱㄹㄹㄹㄹㄹㄹㄹㄹㄹㄹㄹㄹㄹ" localSheetId="1">BlankMacro1</definedName>
    <definedName name="ㅓㅅㄴㄱㄹㄹㄹㄹㄹㄹㄹㄹㄹㄹㄹㄹㄹ">BlankMacro1</definedName>
    <definedName name="ㅓㅅ덤더" localSheetId="13">BlankMacro1</definedName>
    <definedName name="ㅓㅅ덤더" localSheetId="10">BlankMacro1</definedName>
    <definedName name="ㅓㅅ덤더" localSheetId="12">BlankMacro1</definedName>
    <definedName name="ㅓㅅ덤더" localSheetId="15">BlankMacro1</definedName>
    <definedName name="ㅓㅅ덤더" localSheetId="11">BlankMacro1</definedName>
    <definedName name="ㅓㅅ덤더" localSheetId="14">BlankMacro1</definedName>
    <definedName name="ㅓㅅ덤더" localSheetId="7">BlankMacro1</definedName>
    <definedName name="ㅓㅅ덤더" localSheetId="4">BlankMacro1</definedName>
    <definedName name="ㅓㅅ덤더" localSheetId="6">BlankMacro1</definedName>
    <definedName name="ㅓㅅ덤더" localSheetId="9">BlankMacro1</definedName>
    <definedName name="ㅓㅅ덤더" localSheetId="5">BlankMacro1</definedName>
    <definedName name="ㅓㅅ덤더" localSheetId="8">BlankMacro1</definedName>
    <definedName name="ㅓㅅ덤더" localSheetId="0">BlankMacro1</definedName>
    <definedName name="ㅓㅅ덤더" localSheetId="3">BlankMacro1</definedName>
    <definedName name="ㅓㅅ덤더" localSheetId="2">BlankMacro1</definedName>
    <definedName name="ㅓㅅ덤더" localSheetId="1">BlankMacro1</definedName>
    <definedName name="ㅓㅅ덤더">BlankMacro1</definedName>
    <definedName name="ㅓ허" localSheetId="13">BlankMacro1</definedName>
    <definedName name="ㅓ허" localSheetId="10">BlankMacro1</definedName>
    <definedName name="ㅓ허" localSheetId="12">BlankMacro1</definedName>
    <definedName name="ㅓ허" localSheetId="15">BlankMacro1</definedName>
    <definedName name="ㅓ허" localSheetId="11">BlankMacro1</definedName>
    <definedName name="ㅓ허" localSheetId="14">BlankMacro1</definedName>
    <definedName name="ㅓ허" localSheetId="7">BlankMacro1</definedName>
    <definedName name="ㅓ허" localSheetId="4">BlankMacro1</definedName>
    <definedName name="ㅓ허" localSheetId="6">BlankMacro1</definedName>
    <definedName name="ㅓ허" localSheetId="9">BlankMacro1</definedName>
    <definedName name="ㅓ허" localSheetId="5">BlankMacro1</definedName>
    <definedName name="ㅓ허" localSheetId="8">BlankMacro1</definedName>
    <definedName name="ㅓ허" localSheetId="0">BlankMacro1</definedName>
    <definedName name="ㅓ허" localSheetId="3">BlankMacro1</definedName>
    <definedName name="ㅓ허" localSheetId="2">BlankMacro1</definedName>
    <definedName name="ㅓ허" localSheetId="1">BlankMacro1</definedName>
    <definedName name="ㅓ허">BlankMacro1</definedName>
    <definedName name="ㅓㅏ" localSheetId="13" hidden="1">{#N/A,#N/A,FALSE,"ROW DATA"}</definedName>
    <definedName name="ㅓㅏ" localSheetId="10" hidden="1">{#N/A,#N/A,FALSE,"ROW DATA"}</definedName>
    <definedName name="ㅓㅏ" localSheetId="12" hidden="1">{#N/A,#N/A,FALSE,"ROW DATA"}</definedName>
    <definedName name="ㅓㅏ" localSheetId="15" hidden="1">{#N/A,#N/A,FALSE,"ROW DATA"}</definedName>
    <definedName name="ㅓㅏ" localSheetId="11" hidden="1">{#N/A,#N/A,FALSE,"ROW DATA"}</definedName>
    <definedName name="ㅓㅏ" localSheetId="14" hidden="1">{#N/A,#N/A,FALSE,"ROW DATA"}</definedName>
    <definedName name="ㅓㅏ" localSheetId="7" hidden="1">{#N/A,#N/A,FALSE,"ROW DATA"}</definedName>
    <definedName name="ㅓㅏ" localSheetId="4" hidden="1">{#N/A,#N/A,FALSE,"ROW DATA"}</definedName>
    <definedName name="ㅓㅏ" localSheetId="6" hidden="1">{#N/A,#N/A,FALSE,"ROW DATA"}</definedName>
    <definedName name="ㅓㅏ" localSheetId="9" hidden="1">{#N/A,#N/A,FALSE,"ROW DATA"}</definedName>
    <definedName name="ㅓㅏ" localSheetId="5" hidden="1">{#N/A,#N/A,FALSE,"ROW DATA"}</definedName>
    <definedName name="ㅓㅏ" localSheetId="8" hidden="1">{#N/A,#N/A,FALSE,"ROW DATA"}</definedName>
    <definedName name="ㅓㅏ" localSheetId="0" hidden="1">{#N/A,#N/A,FALSE,"ROW DATA"}</definedName>
    <definedName name="ㅓㅏ" localSheetId="3" hidden="1">{#N/A,#N/A,FALSE,"ROW DATA"}</definedName>
    <definedName name="ㅓㅏ" localSheetId="2" hidden="1">{#N/A,#N/A,FALSE,"ROW DATA"}</definedName>
    <definedName name="ㅓㅏ" localSheetId="1" hidden="1">{#N/A,#N/A,FALSE,"ROW DATA"}</definedName>
    <definedName name="ㅓㅏ" hidden="1">{#N/A,#N/A,FALSE,"ROW DATA"}</definedName>
    <definedName name="ㅓㅏㅏ" localSheetId="13" hidden="1">{#N/A,#N/A,FALSE,"인원";#N/A,#N/A,FALSE,"비용2";#N/A,#N/A,FALSE,"비용1";#N/A,#N/A,FALSE,"비용";#N/A,#N/A,FALSE,"보증2";#N/A,#N/A,FALSE,"보증1";#N/A,#N/A,FALSE,"보증";#N/A,#N/A,FALSE,"손익1";#N/A,#N/A,FALSE,"손익";#N/A,#N/A,FALSE,"부서별매출";#N/A,#N/A,FALSE,"매출"}</definedName>
    <definedName name="ㅓㅏㅏ" localSheetId="10" hidden="1">{#N/A,#N/A,FALSE,"인원";#N/A,#N/A,FALSE,"비용2";#N/A,#N/A,FALSE,"비용1";#N/A,#N/A,FALSE,"비용";#N/A,#N/A,FALSE,"보증2";#N/A,#N/A,FALSE,"보증1";#N/A,#N/A,FALSE,"보증";#N/A,#N/A,FALSE,"손익1";#N/A,#N/A,FALSE,"손익";#N/A,#N/A,FALSE,"부서별매출";#N/A,#N/A,FALSE,"매출"}</definedName>
    <definedName name="ㅓㅏㅏ" localSheetId="12" hidden="1">{#N/A,#N/A,FALSE,"인원";#N/A,#N/A,FALSE,"비용2";#N/A,#N/A,FALSE,"비용1";#N/A,#N/A,FALSE,"비용";#N/A,#N/A,FALSE,"보증2";#N/A,#N/A,FALSE,"보증1";#N/A,#N/A,FALSE,"보증";#N/A,#N/A,FALSE,"손익1";#N/A,#N/A,FALSE,"손익";#N/A,#N/A,FALSE,"부서별매출";#N/A,#N/A,FALSE,"매출"}</definedName>
    <definedName name="ㅓㅏㅏ" localSheetId="15" hidden="1">{#N/A,#N/A,FALSE,"인원";#N/A,#N/A,FALSE,"비용2";#N/A,#N/A,FALSE,"비용1";#N/A,#N/A,FALSE,"비용";#N/A,#N/A,FALSE,"보증2";#N/A,#N/A,FALSE,"보증1";#N/A,#N/A,FALSE,"보증";#N/A,#N/A,FALSE,"손익1";#N/A,#N/A,FALSE,"손익";#N/A,#N/A,FALSE,"부서별매출";#N/A,#N/A,FALSE,"매출"}</definedName>
    <definedName name="ㅓㅏㅏ" localSheetId="11" hidden="1">{#N/A,#N/A,FALSE,"인원";#N/A,#N/A,FALSE,"비용2";#N/A,#N/A,FALSE,"비용1";#N/A,#N/A,FALSE,"비용";#N/A,#N/A,FALSE,"보증2";#N/A,#N/A,FALSE,"보증1";#N/A,#N/A,FALSE,"보증";#N/A,#N/A,FALSE,"손익1";#N/A,#N/A,FALSE,"손익";#N/A,#N/A,FALSE,"부서별매출";#N/A,#N/A,FALSE,"매출"}</definedName>
    <definedName name="ㅓㅏㅏ" localSheetId="14" hidden="1">{#N/A,#N/A,FALSE,"인원";#N/A,#N/A,FALSE,"비용2";#N/A,#N/A,FALSE,"비용1";#N/A,#N/A,FALSE,"비용";#N/A,#N/A,FALSE,"보증2";#N/A,#N/A,FALSE,"보증1";#N/A,#N/A,FALSE,"보증";#N/A,#N/A,FALSE,"손익1";#N/A,#N/A,FALSE,"손익";#N/A,#N/A,FALSE,"부서별매출";#N/A,#N/A,FALSE,"매출"}</definedName>
    <definedName name="ㅓㅏㅏ" localSheetId="7" hidden="1">{#N/A,#N/A,FALSE,"인원";#N/A,#N/A,FALSE,"비용2";#N/A,#N/A,FALSE,"비용1";#N/A,#N/A,FALSE,"비용";#N/A,#N/A,FALSE,"보증2";#N/A,#N/A,FALSE,"보증1";#N/A,#N/A,FALSE,"보증";#N/A,#N/A,FALSE,"손익1";#N/A,#N/A,FALSE,"손익";#N/A,#N/A,FALSE,"부서별매출";#N/A,#N/A,FALSE,"매출"}</definedName>
    <definedName name="ㅓㅏㅏ" localSheetId="4" hidden="1">{#N/A,#N/A,FALSE,"인원";#N/A,#N/A,FALSE,"비용2";#N/A,#N/A,FALSE,"비용1";#N/A,#N/A,FALSE,"비용";#N/A,#N/A,FALSE,"보증2";#N/A,#N/A,FALSE,"보증1";#N/A,#N/A,FALSE,"보증";#N/A,#N/A,FALSE,"손익1";#N/A,#N/A,FALSE,"손익";#N/A,#N/A,FALSE,"부서별매출";#N/A,#N/A,FALSE,"매출"}</definedName>
    <definedName name="ㅓㅏㅏ" localSheetId="6" hidden="1">{#N/A,#N/A,FALSE,"인원";#N/A,#N/A,FALSE,"비용2";#N/A,#N/A,FALSE,"비용1";#N/A,#N/A,FALSE,"비용";#N/A,#N/A,FALSE,"보증2";#N/A,#N/A,FALSE,"보증1";#N/A,#N/A,FALSE,"보증";#N/A,#N/A,FALSE,"손익1";#N/A,#N/A,FALSE,"손익";#N/A,#N/A,FALSE,"부서별매출";#N/A,#N/A,FALSE,"매출"}</definedName>
    <definedName name="ㅓㅏㅏ" localSheetId="9" hidden="1">{#N/A,#N/A,FALSE,"인원";#N/A,#N/A,FALSE,"비용2";#N/A,#N/A,FALSE,"비용1";#N/A,#N/A,FALSE,"비용";#N/A,#N/A,FALSE,"보증2";#N/A,#N/A,FALSE,"보증1";#N/A,#N/A,FALSE,"보증";#N/A,#N/A,FALSE,"손익1";#N/A,#N/A,FALSE,"손익";#N/A,#N/A,FALSE,"부서별매출";#N/A,#N/A,FALSE,"매출"}</definedName>
    <definedName name="ㅓㅏㅏ" localSheetId="5" hidden="1">{#N/A,#N/A,FALSE,"인원";#N/A,#N/A,FALSE,"비용2";#N/A,#N/A,FALSE,"비용1";#N/A,#N/A,FALSE,"비용";#N/A,#N/A,FALSE,"보증2";#N/A,#N/A,FALSE,"보증1";#N/A,#N/A,FALSE,"보증";#N/A,#N/A,FALSE,"손익1";#N/A,#N/A,FALSE,"손익";#N/A,#N/A,FALSE,"부서별매출";#N/A,#N/A,FALSE,"매출"}</definedName>
    <definedName name="ㅓㅏㅏ" localSheetId="8" hidden="1">{#N/A,#N/A,FALSE,"인원";#N/A,#N/A,FALSE,"비용2";#N/A,#N/A,FALSE,"비용1";#N/A,#N/A,FALSE,"비용";#N/A,#N/A,FALSE,"보증2";#N/A,#N/A,FALSE,"보증1";#N/A,#N/A,FALSE,"보증";#N/A,#N/A,FALSE,"손익1";#N/A,#N/A,FALSE,"손익";#N/A,#N/A,FALSE,"부서별매출";#N/A,#N/A,FALSE,"매출"}</definedName>
    <definedName name="ㅓㅏㅏ" localSheetId="3" hidden="1">{#N/A,#N/A,FALSE,"인원";#N/A,#N/A,FALSE,"비용2";#N/A,#N/A,FALSE,"비용1";#N/A,#N/A,FALSE,"비용";#N/A,#N/A,FALSE,"보증2";#N/A,#N/A,FALSE,"보증1";#N/A,#N/A,FALSE,"보증";#N/A,#N/A,FALSE,"손익1";#N/A,#N/A,FALSE,"손익";#N/A,#N/A,FALSE,"부서별매출";#N/A,#N/A,FALSE,"매출"}</definedName>
    <definedName name="ㅓㅏㅏ" localSheetId="2" hidden="1">{#N/A,#N/A,FALSE,"인원";#N/A,#N/A,FALSE,"비용2";#N/A,#N/A,FALSE,"비용1";#N/A,#N/A,FALSE,"비용";#N/A,#N/A,FALSE,"보증2";#N/A,#N/A,FALSE,"보증1";#N/A,#N/A,FALSE,"보증";#N/A,#N/A,FALSE,"손익1";#N/A,#N/A,FALSE,"손익";#N/A,#N/A,FALSE,"부서별매출";#N/A,#N/A,FALSE,"매출"}</definedName>
    <definedName name="ㅓㅏㅏ" localSheetId="1" hidden="1">{#N/A,#N/A,FALSE,"인원";#N/A,#N/A,FALSE,"비용2";#N/A,#N/A,FALSE,"비용1";#N/A,#N/A,FALSE,"비용";#N/A,#N/A,FALSE,"보증2";#N/A,#N/A,FALSE,"보증1";#N/A,#N/A,FALSE,"보증";#N/A,#N/A,FALSE,"손익1";#N/A,#N/A,FALSE,"손익";#N/A,#N/A,FALSE,"부서별매출";#N/A,#N/A,FALSE,"매출"}</definedName>
    <definedName name="ㅓㅏㅏ" hidden="1">{#N/A,#N/A,FALSE,"인원";#N/A,#N/A,FALSE,"비용2";#N/A,#N/A,FALSE,"비용1";#N/A,#N/A,FALSE,"비용";#N/A,#N/A,FALSE,"보증2";#N/A,#N/A,FALSE,"보증1";#N/A,#N/A,FALSE,"보증";#N/A,#N/A,FALSE,"손익1";#N/A,#N/A,FALSE,"손익";#N/A,#N/A,FALSE,"부서별매출";#N/A,#N/A,FALSE,"매출"}</definedName>
    <definedName name="ㅓㅏㅣㅕㅑㅔ" localSheetId="13" hidden="1">{#N/A,#N/A,FALSE,"단축1";#N/A,#N/A,FALSE,"단축2";#N/A,#N/A,FALSE,"단축3";#N/A,#N/A,FALSE,"장축";#N/A,#N/A,FALSE,"4WD"}</definedName>
    <definedName name="ㅓㅏㅣㅕㅑㅔ" localSheetId="10" hidden="1">{#N/A,#N/A,FALSE,"단축1";#N/A,#N/A,FALSE,"단축2";#N/A,#N/A,FALSE,"단축3";#N/A,#N/A,FALSE,"장축";#N/A,#N/A,FALSE,"4WD"}</definedName>
    <definedName name="ㅓㅏㅣㅕㅑㅔ" localSheetId="12" hidden="1">{#N/A,#N/A,FALSE,"단축1";#N/A,#N/A,FALSE,"단축2";#N/A,#N/A,FALSE,"단축3";#N/A,#N/A,FALSE,"장축";#N/A,#N/A,FALSE,"4WD"}</definedName>
    <definedName name="ㅓㅏㅣㅕㅑㅔ" localSheetId="15" hidden="1">{#N/A,#N/A,FALSE,"단축1";#N/A,#N/A,FALSE,"단축2";#N/A,#N/A,FALSE,"단축3";#N/A,#N/A,FALSE,"장축";#N/A,#N/A,FALSE,"4WD"}</definedName>
    <definedName name="ㅓㅏㅣㅕㅑㅔ" localSheetId="11" hidden="1">{#N/A,#N/A,FALSE,"단축1";#N/A,#N/A,FALSE,"단축2";#N/A,#N/A,FALSE,"단축3";#N/A,#N/A,FALSE,"장축";#N/A,#N/A,FALSE,"4WD"}</definedName>
    <definedName name="ㅓㅏㅣㅕㅑㅔ" localSheetId="14" hidden="1">{#N/A,#N/A,FALSE,"단축1";#N/A,#N/A,FALSE,"단축2";#N/A,#N/A,FALSE,"단축3";#N/A,#N/A,FALSE,"장축";#N/A,#N/A,FALSE,"4WD"}</definedName>
    <definedName name="ㅓㅏㅣㅕㅑㅔ" localSheetId="7" hidden="1">{#N/A,#N/A,FALSE,"단축1";#N/A,#N/A,FALSE,"단축2";#N/A,#N/A,FALSE,"단축3";#N/A,#N/A,FALSE,"장축";#N/A,#N/A,FALSE,"4WD"}</definedName>
    <definedName name="ㅓㅏㅣㅕㅑㅔ" localSheetId="4" hidden="1">{#N/A,#N/A,FALSE,"단축1";#N/A,#N/A,FALSE,"단축2";#N/A,#N/A,FALSE,"단축3";#N/A,#N/A,FALSE,"장축";#N/A,#N/A,FALSE,"4WD"}</definedName>
    <definedName name="ㅓㅏㅣㅕㅑㅔ" localSheetId="6" hidden="1">{#N/A,#N/A,FALSE,"단축1";#N/A,#N/A,FALSE,"단축2";#N/A,#N/A,FALSE,"단축3";#N/A,#N/A,FALSE,"장축";#N/A,#N/A,FALSE,"4WD"}</definedName>
    <definedName name="ㅓㅏㅣㅕㅑㅔ" localSheetId="9"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8"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hidden="1">{#N/A,#N/A,FALSE,"단축1";#N/A,#N/A,FALSE,"단축2";#N/A,#N/A,FALSE,"단축3";#N/A,#N/A,FALSE,"장축";#N/A,#N/A,FALSE,"4WD"}</definedName>
    <definedName name="ㅓㅓ" localSheetId="0" hidden="1">{#N/A,#N/A,FALSE,"ROW DATA"}</definedName>
    <definedName name="ㅓㅓ">#N/A</definedName>
    <definedName name="ㅓㅓㅓ" localSheetId="13" hidden="1">{#N/A,#N/A,TRUE,"Y생산";#N/A,#N/A,TRUE,"Y판매";#N/A,#N/A,TRUE,"Y총물량";#N/A,#N/A,TRUE,"Y능력";#N/A,#N/A,TRUE,"YKD"}</definedName>
    <definedName name="ㅓㅓㅓ" localSheetId="10" hidden="1">{#N/A,#N/A,TRUE,"Y생산";#N/A,#N/A,TRUE,"Y판매";#N/A,#N/A,TRUE,"Y총물량";#N/A,#N/A,TRUE,"Y능력";#N/A,#N/A,TRUE,"YKD"}</definedName>
    <definedName name="ㅓㅓㅓ" localSheetId="12" hidden="1">{#N/A,#N/A,TRUE,"Y생산";#N/A,#N/A,TRUE,"Y판매";#N/A,#N/A,TRUE,"Y총물량";#N/A,#N/A,TRUE,"Y능력";#N/A,#N/A,TRUE,"YKD"}</definedName>
    <definedName name="ㅓㅓㅓ" localSheetId="15" hidden="1">{#N/A,#N/A,TRUE,"Y생산";#N/A,#N/A,TRUE,"Y판매";#N/A,#N/A,TRUE,"Y총물량";#N/A,#N/A,TRUE,"Y능력";#N/A,#N/A,TRUE,"YKD"}</definedName>
    <definedName name="ㅓㅓㅓ" localSheetId="11" hidden="1">{#N/A,#N/A,TRUE,"Y생산";#N/A,#N/A,TRUE,"Y판매";#N/A,#N/A,TRUE,"Y총물량";#N/A,#N/A,TRUE,"Y능력";#N/A,#N/A,TRUE,"YKD"}</definedName>
    <definedName name="ㅓㅓㅓ" localSheetId="14" hidden="1">{#N/A,#N/A,TRUE,"Y생산";#N/A,#N/A,TRUE,"Y판매";#N/A,#N/A,TRUE,"Y총물량";#N/A,#N/A,TRUE,"Y능력";#N/A,#N/A,TRUE,"YKD"}</definedName>
    <definedName name="ㅓㅓㅓ" localSheetId="7" hidden="1">{#N/A,#N/A,TRUE,"Y생산";#N/A,#N/A,TRUE,"Y판매";#N/A,#N/A,TRUE,"Y총물량";#N/A,#N/A,TRUE,"Y능력";#N/A,#N/A,TRUE,"YKD"}</definedName>
    <definedName name="ㅓㅓㅓ" localSheetId="4" hidden="1">{#N/A,#N/A,TRUE,"Y생산";#N/A,#N/A,TRUE,"Y판매";#N/A,#N/A,TRUE,"Y총물량";#N/A,#N/A,TRUE,"Y능력";#N/A,#N/A,TRUE,"YKD"}</definedName>
    <definedName name="ㅓㅓㅓ" localSheetId="6" hidden="1">{#N/A,#N/A,TRUE,"Y생산";#N/A,#N/A,TRUE,"Y판매";#N/A,#N/A,TRUE,"Y총물량";#N/A,#N/A,TRUE,"Y능력";#N/A,#N/A,TRUE,"YKD"}</definedName>
    <definedName name="ㅓㅓㅓ" localSheetId="9" hidden="1">{#N/A,#N/A,TRUE,"Y생산";#N/A,#N/A,TRUE,"Y판매";#N/A,#N/A,TRUE,"Y총물량";#N/A,#N/A,TRUE,"Y능력";#N/A,#N/A,TRUE,"YKD"}</definedName>
    <definedName name="ㅓㅓㅓ" localSheetId="5" hidden="1">{#N/A,#N/A,TRUE,"Y생산";#N/A,#N/A,TRUE,"Y판매";#N/A,#N/A,TRUE,"Y총물량";#N/A,#N/A,TRUE,"Y능력";#N/A,#N/A,TRUE,"YKD"}</definedName>
    <definedName name="ㅓㅓㅓ" localSheetId="8" hidden="1">{#N/A,#N/A,TRUE,"Y생산";#N/A,#N/A,TRUE,"Y판매";#N/A,#N/A,TRUE,"Y총물량";#N/A,#N/A,TRUE,"Y능력";#N/A,#N/A,TRUE,"YKD"}</definedName>
    <definedName name="ㅓㅓㅓ" localSheetId="3" hidden="1">{#N/A,#N/A,TRUE,"Y생산";#N/A,#N/A,TRUE,"Y판매";#N/A,#N/A,TRUE,"Y총물량";#N/A,#N/A,TRUE,"Y능력";#N/A,#N/A,TRUE,"YKD"}</definedName>
    <definedName name="ㅓㅓㅓ" localSheetId="2" hidden="1">{#N/A,#N/A,TRUE,"Y생산";#N/A,#N/A,TRUE,"Y판매";#N/A,#N/A,TRUE,"Y총물량";#N/A,#N/A,TRUE,"Y능력";#N/A,#N/A,TRUE,"YKD"}</definedName>
    <definedName name="ㅓㅓㅓ" localSheetId="1" hidden="1">{#N/A,#N/A,TRUE,"Y생산";#N/A,#N/A,TRUE,"Y판매";#N/A,#N/A,TRUE,"Y총물량";#N/A,#N/A,TRUE,"Y능력";#N/A,#N/A,TRUE,"YKD"}</definedName>
    <definedName name="ㅓㅓㅓ" hidden="1">{#N/A,#N/A,TRUE,"Y생산";#N/A,#N/A,TRUE,"Y판매";#N/A,#N/A,TRUE,"Y총물량";#N/A,#N/A,TRUE,"Y능력";#N/A,#N/A,TRUE,"YKD"}</definedName>
    <definedName name="ㅓㅘㅣ텨시" localSheetId="13">BlankMacro1</definedName>
    <definedName name="ㅓㅘㅣ텨시" localSheetId="10">BlankMacro1</definedName>
    <definedName name="ㅓㅘㅣ텨시" localSheetId="12">BlankMacro1</definedName>
    <definedName name="ㅓㅘㅣ텨시" localSheetId="15">BlankMacro1</definedName>
    <definedName name="ㅓㅘㅣ텨시" localSheetId="11">BlankMacro1</definedName>
    <definedName name="ㅓㅘㅣ텨시" localSheetId="14">BlankMacro1</definedName>
    <definedName name="ㅓㅘㅣ텨시" localSheetId="7">BlankMacro1</definedName>
    <definedName name="ㅓㅘㅣ텨시" localSheetId="4">BlankMacro1</definedName>
    <definedName name="ㅓㅘㅣ텨시" localSheetId="6">BlankMacro1</definedName>
    <definedName name="ㅓㅘㅣ텨시" localSheetId="9">BlankMacro1</definedName>
    <definedName name="ㅓㅘㅣ텨시" localSheetId="5">BlankMacro1</definedName>
    <definedName name="ㅓㅘㅣ텨시" localSheetId="8">BlankMacro1</definedName>
    <definedName name="ㅓㅘㅣ텨시" localSheetId="0">BlankMacro1</definedName>
    <definedName name="ㅓㅘㅣ텨시" localSheetId="3">BlankMacro1</definedName>
    <definedName name="ㅓㅘㅣ텨시" localSheetId="2">BlankMacro1</definedName>
    <definedName name="ㅓㅘㅣ텨시" localSheetId="1">BlankMacro1</definedName>
    <definedName name="ㅓㅘㅣ텨시">BlankMacro1</definedName>
    <definedName name="ㅓㅛ가뇨ㅕ니" localSheetId="13">BlankMacro1</definedName>
    <definedName name="ㅓㅛ가뇨ㅕ니" localSheetId="10">BlankMacro1</definedName>
    <definedName name="ㅓㅛ가뇨ㅕ니" localSheetId="12">BlankMacro1</definedName>
    <definedName name="ㅓㅛ가뇨ㅕ니" localSheetId="15">BlankMacro1</definedName>
    <definedName name="ㅓㅛ가뇨ㅕ니" localSheetId="11">BlankMacro1</definedName>
    <definedName name="ㅓㅛ가뇨ㅕ니" localSheetId="14">BlankMacro1</definedName>
    <definedName name="ㅓㅛ가뇨ㅕ니" localSheetId="7">BlankMacro1</definedName>
    <definedName name="ㅓㅛ가뇨ㅕ니" localSheetId="4">BlankMacro1</definedName>
    <definedName name="ㅓㅛ가뇨ㅕ니" localSheetId="6">BlankMacro1</definedName>
    <definedName name="ㅓㅛ가뇨ㅕ니" localSheetId="9">BlankMacro1</definedName>
    <definedName name="ㅓㅛ가뇨ㅕ니" localSheetId="5">BlankMacro1</definedName>
    <definedName name="ㅓㅛ가뇨ㅕ니" localSheetId="8">BlankMacro1</definedName>
    <definedName name="ㅓㅛ가뇨ㅕ니" localSheetId="0">BlankMacro1</definedName>
    <definedName name="ㅓㅛ가뇨ㅕ니" localSheetId="3">BlankMacro1</definedName>
    <definedName name="ㅓㅛ가뇨ㅕ니" localSheetId="2">BlankMacro1</definedName>
    <definedName name="ㅓㅛ가뇨ㅕ니" localSheetId="1">BlankMacro1</definedName>
    <definedName name="ㅓㅛ가뇨ㅕ니">BlankMacro1</definedName>
    <definedName name="ㅓㅛ너ㅛ나ㅛㅏ" localSheetId="13">BlankMacro1</definedName>
    <definedName name="ㅓㅛ너ㅛ나ㅛㅏ" localSheetId="10">BlankMacro1</definedName>
    <definedName name="ㅓㅛ너ㅛ나ㅛㅏ" localSheetId="12">BlankMacro1</definedName>
    <definedName name="ㅓㅛ너ㅛ나ㅛㅏ" localSheetId="15">BlankMacro1</definedName>
    <definedName name="ㅓㅛ너ㅛ나ㅛㅏ" localSheetId="11">BlankMacro1</definedName>
    <definedName name="ㅓㅛ너ㅛ나ㅛㅏ" localSheetId="14">BlankMacro1</definedName>
    <definedName name="ㅓㅛ너ㅛ나ㅛㅏ" localSheetId="7">BlankMacro1</definedName>
    <definedName name="ㅓㅛ너ㅛ나ㅛㅏ" localSheetId="4">BlankMacro1</definedName>
    <definedName name="ㅓㅛ너ㅛ나ㅛㅏ" localSheetId="6">BlankMacro1</definedName>
    <definedName name="ㅓㅛ너ㅛ나ㅛㅏ" localSheetId="9">BlankMacro1</definedName>
    <definedName name="ㅓㅛ너ㅛ나ㅛㅏ" localSheetId="5">BlankMacro1</definedName>
    <definedName name="ㅓㅛ너ㅛ나ㅛㅏ" localSheetId="8">BlankMacro1</definedName>
    <definedName name="ㅓㅛ너ㅛ나ㅛㅏ" localSheetId="0">BlankMacro1</definedName>
    <definedName name="ㅓㅛ너ㅛ나ㅛㅏ" localSheetId="3">BlankMacro1</definedName>
    <definedName name="ㅓㅛ너ㅛ나ㅛㅏ" localSheetId="2">BlankMacro1</definedName>
    <definedName name="ㅓㅛ너ㅛ나ㅛㅏ" localSheetId="1">BlankMacro1</definedName>
    <definedName name="ㅓㅛ너ㅛ나ㅛㅏ">BlankMacro1</definedName>
    <definedName name="ㅓㅛ사가" localSheetId="13">BlankMacro1</definedName>
    <definedName name="ㅓㅛ사가" localSheetId="10">BlankMacro1</definedName>
    <definedName name="ㅓㅛ사가" localSheetId="12">BlankMacro1</definedName>
    <definedName name="ㅓㅛ사가" localSheetId="15">BlankMacro1</definedName>
    <definedName name="ㅓㅛ사가" localSheetId="11">BlankMacro1</definedName>
    <definedName name="ㅓㅛ사가" localSheetId="14">BlankMacro1</definedName>
    <definedName name="ㅓㅛ사가" localSheetId="7">BlankMacro1</definedName>
    <definedName name="ㅓㅛ사가" localSheetId="4">BlankMacro1</definedName>
    <definedName name="ㅓㅛ사가" localSheetId="6">BlankMacro1</definedName>
    <definedName name="ㅓㅛ사가" localSheetId="9">BlankMacro1</definedName>
    <definedName name="ㅓㅛ사가" localSheetId="5">BlankMacro1</definedName>
    <definedName name="ㅓㅛ사가" localSheetId="8">BlankMacro1</definedName>
    <definedName name="ㅓㅛ사가" localSheetId="0">BlankMacro1</definedName>
    <definedName name="ㅓㅛ사가" localSheetId="3">BlankMacro1</definedName>
    <definedName name="ㅓㅛ사가" localSheetId="2">BlankMacro1</definedName>
    <definedName name="ㅓㅛ사가" localSheetId="1">BlankMacro1</definedName>
    <definedName name="ㅓㅛ사가">BlankMacro1</definedName>
    <definedName name="ㅓㅛㅡㅗ나ㅓㄴ" localSheetId="13">BlankMacro1</definedName>
    <definedName name="ㅓㅛㅡㅗ나ㅓㄴ" localSheetId="10">BlankMacro1</definedName>
    <definedName name="ㅓㅛㅡㅗ나ㅓㄴ" localSheetId="12">BlankMacro1</definedName>
    <definedName name="ㅓㅛㅡㅗ나ㅓㄴ" localSheetId="15">BlankMacro1</definedName>
    <definedName name="ㅓㅛㅡㅗ나ㅓㄴ" localSheetId="11">BlankMacro1</definedName>
    <definedName name="ㅓㅛㅡㅗ나ㅓㄴ" localSheetId="14">BlankMacro1</definedName>
    <definedName name="ㅓㅛㅡㅗ나ㅓㄴ" localSheetId="7">BlankMacro1</definedName>
    <definedName name="ㅓㅛㅡㅗ나ㅓㄴ" localSheetId="4">BlankMacro1</definedName>
    <definedName name="ㅓㅛㅡㅗ나ㅓㄴ" localSheetId="6">BlankMacro1</definedName>
    <definedName name="ㅓㅛㅡㅗ나ㅓㄴ" localSheetId="9">BlankMacro1</definedName>
    <definedName name="ㅓㅛㅡㅗ나ㅓㄴ" localSheetId="5">BlankMacro1</definedName>
    <definedName name="ㅓㅛㅡㅗ나ㅓㄴ" localSheetId="8">BlankMacro1</definedName>
    <definedName name="ㅓㅛㅡㅗ나ㅓㄴ" localSheetId="0">BlankMacro1</definedName>
    <definedName name="ㅓㅛㅡㅗ나ㅓㄴ" localSheetId="3">BlankMacro1</definedName>
    <definedName name="ㅓㅛㅡㅗ나ㅓㄴ" localSheetId="2">BlankMacro1</definedName>
    <definedName name="ㅓㅛㅡㅗ나ㅓㄴ" localSheetId="1">BlankMacro1</definedName>
    <definedName name="ㅓㅛㅡㅗ나ㅓㄴ">BlankMacro1</definedName>
    <definedName name="ㅔ" localSheetId="13" hidden="1">{#N/A,#N/A,FALSE,"단축1";#N/A,#N/A,FALSE,"단축2";#N/A,#N/A,FALSE,"단축3";#N/A,#N/A,FALSE,"장축";#N/A,#N/A,FALSE,"4WD"}</definedName>
    <definedName name="ㅔ" localSheetId="10" hidden="1">{#N/A,#N/A,FALSE,"단축1";#N/A,#N/A,FALSE,"단축2";#N/A,#N/A,FALSE,"단축3";#N/A,#N/A,FALSE,"장축";#N/A,#N/A,FALSE,"4WD"}</definedName>
    <definedName name="ㅔ" localSheetId="12" hidden="1">{#N/A,#N/A,FALSE,"단축1";#N/A,#N/A,FALSE,"단축2";#N/A,#N/A,FALSE,"단축3";#N/A,#N/A,FALSE,"장축";#N/A,#N/A,FALSE,"4WD"}</definedName>
    <definedName name="ㅔ" localSheetId="15" hidden="1">{#N/A,#N/A,FALSE,"단축1";#N/A,#N/A,FALSE,"단축2";#N/A,#N/A,FALSE,"단축3";#N/A,#N/A,FALSE,"장축";#N/A,#N/A,FALSE,"4WD"}</definedName>
    <definedName name="ㅔ" localSheetId="11" hidden="1">{#N/A,#N/A,FALSE,"단축1";#N/A,#N/A,FALSE,"단축2";#N/A,#N/A,FALSE,"단축3";#N/A,#N/A,FALSE,"장축";#N/A,#N/A,FALSE,"4WD"}</definedName>
    <definedName name="ㅔ" localSheetId="14" hidden="1">{#N/A,#N/A,FALSE,"단축1";#N/A,#N/A,FALSE,"단축2";#N/A,#N/A,FALSE,"단축3";#N/A,#N/A,FALSE,"장축";#N/A,#N/A,FALSE,"4WD"}</definedName>
    <definedName name="ㅔ" localSheetId="7" hidden="1">{#N/A,#N/A,FALSE,"단축1";#N/A,#N/A,FALSE,"단축2";#N/A,#N/A,FALSE,"단축3";#N/A,#N/A,FALSE,"장축";#N/A,#N/A,FALSE,"4WD"}</definedName>
    <definedName name="ㅔ" localSheetId="4" hidden="1">{#N/A,#N/A,FALSE,"단축1";#N/A,#N/A,FALSE,"단축2";#N/A,#N/A,FALSE,"단축3";#N/A,#N/A,FALSE,"장축";#N/A,#N/A,FALSE,"4WD"}</definedName>
    <definedName name="ㅔ" localSheetId="6" hidden="1">{#N/A,#N/A,FALSE,"단축1";#N/A,#N/A,FALSE,"단축2";#N/A,#N/A,FALSE,"단축3";#N/A,#N/A,FALSE,"장축";#N/A,#N/A,FALSE,"4WD"}</definedName>
    <definedName name="ㅔ" localSheetId="9" hidden="1">{#N/A,#N/A,FALSE,"단축1";#N/A,#N/A,FALSE,"단축2";#N/A,#N/A,FALSE,"단축3";#N/A,#N/A,FALSE,"장축";#N/A,#N/A,FALSE,"4WD"}</definedName>
    <definedName name="ㅔ" localSheetId="5" hidden="1">{#N/A,#N/A,FALSE,"단축1";#N/A,#N/A,FALSE,"단축2";#N/A,#N/A,FALSE,"단축3";#N/A,#N/A,FALSE,"장축";#N/A,#N/A,FALSE,"4WD"}</definedName>
    <definedName name="ㅔ" localSheetId="8" hidden="1">{#N/A,#N/A,FALSE,"단축1";#N/A,#N/A,FALSE,"단축2";#N/A,#N/A,FALSE,"단축3";#N/A,#N/A,FALSE,"장축";#N/A,#N/A,FALSE,"4WD"}</definedName>
    <definedName name="ㅔ" localSheetId="3"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ㅑㅊ셕ㄷ15">#N/A</definedName>
    <definedName name="ㅔㅔ" localSheetId="13" hidden="1">{#N/A,#N/A,FALSE,"Status";#N/A,#N/A,FALSE,"Deckblatt 1";#N/A,#N/A,FALSE,"Deckblatt2"}</definedName>
    <definedName name="ㅔㅔ" localSheetId="10" hidden="1">{#N/A,#N/A,FALSE,"Status";#N/A,#N/A,FALSE,"Deckblatt 1";#N/A,#N/A,FALSE,"Deckblatt2"}</definedName>
    <definedName name="ㅔㅔ" localSheetId="12" hidden="1">{#N/A,#N/A,FALSE,"Status";#N/A,#N/A,FALSE,"Deckblatt 1";#N/A,#N/A,FALSE,"Deckblatt2"}</definedName>
    <definedName name="ㅔㅔ" localSheetId="15" hidden="1">{#N/A,#N/A,FALSE,"Status";#N/A,#N/A,FALSE,"Deckblatt 1";#N/A,#N/A,FALSE,"Deckblatt2"}</definedName>
    <definedName name="ㅔㅔ" localSheetId="11" hidden="1">{#N/A,#N/A,FALSE,"Status";#N/A,#N/A,FALSE,"Deckblatt 1";#N/A,#N/A,FALSE,"Deckblatt2"}</definedName>
    <definedName name="ㅔㅔ" localSheetId="14" hidden="1">{#N/A,#N/A,FALSE,"Status";#N/A,#N/A,FALSE,"Deckblatt 1";#N/A,#N/A,FALSE,"Deckblatt2"}</definedName>
    <definedName name="ㅔㅔ" localSheetId="7" hidden="1">{#N/A,#N/A,FALSE,"Status";#N/A,#N/A,FALSE,"Deckblatt 1";#N/A,#N/A,FALSE,"Deckblatt2"}</definedName>
    <definedName name="ㅔㅔ" localSheetId="4" hidden="1">{#N/A,#N/A,FALSE,"Status";#N/A,#N/A,FALSE,"Deckblatt 1";#N/A,#N/A,FALSE,"Deckblatt2"}</definedName>
    <definedName name="ㅔㅔ" localSheetId="6" hidden="1">{#N/A,#N/A,FALSE,"Status";#N/A,#N/A,FALSE,"Deckblatt 1";#N/A,#N/A,FALSE,"Deckblatt2"}</definedName>
    <definedName name="ㅔㅔ" localSheetId="9" hidden="1">{#N/A,#N/A,FALSE,"Status";#N/A,#N/A,FALSE,"Deckblatt 1";#N/A,#N/A,FALSE,"Deckblatt2"}</definedName>
    <definedName name="ㅔㅔ" localSheetId="5" hidden="1">{#N/A,#N/A,FALSE,"Status";#N/A,#N/A,FALSE,"Deckblatt 1";#N/A,#N/A,FALSE,"Deckblatt2"}</definedName>
    <definedName name="ㅔㅔ" localSheetId="8" hidden="1">{#N/A,#N/A,FALSE,"Status";#N/A,#N/A,FALSE,"Deckblatt 1";#N/A,#N/A,FALSE,"Deckblatt2"}</definedName>
    <definedName name="ㅔㅔ" localSheetId="3" hidden="1">{#N/A,#N/A,FALSE,"Status";#N/A,#N/A,FALSE,"Deckblatt 1";#N/A,#N/A,FALSE,"Deckblatt2"}</definedName>
    <definedName name="ㅔㅔ" localSheetId="2" hidden="1">{#N/A,#N/A,FALSE,"Status";#N/A,#N/A,FALSE,"Deckblatt 1";#N/A,#N/A,FALSE,"Deckblatt2"}</definedName>
    <definedName name="ㅔㅔ" localSheetId="1" hidden="1">{#N/A,#N/A,FALSE,"Status";#N/A,#N/A,FALSE,"Deckblatt 1";#N/A,#N/A,FALSE,"Deckblatt2"}</definedName>
    <definedName name="ㅔㅔ" hidden="1">{#N/A,#N/A,FALSE,"Status";#N/A,#N/A,FALSE,"Deckblatt 1";#N/A,#N/A,FALSE,"Deckblatt2"}</definedName>
    <definedName name="ㅔㅔㅔ" localSheetId="13" hidden="1">{#N/A,#N/A,FALSE,"단축1";#N/A,#N/A,FALSE,"단축2";#N/A,#N/A,FALSE,"단축3";#N/A,#N/A,FALSE,"장축";#N/A,#N/A,FALSE,"4WD"}</definedName>
    <definedName name="ㅔㅔㅔ" localSheetId="10" hidden="1">{#N/A,#N/A,FALSE,"단축1";#N/A,#N/A,FALSE,"단축2";#N/A,#N/A,FALSE,"단축3";#N/A,#N/A,FALSE,"장축";#N/A,#N/A,FALSE,"4WD"}</definedName>
    <definedName name="ㅔㅔㅔ" localSheetId="12" hidden="1">{#N/A,#N/A,FALSE,"단축1";#N/A,#N/A,FALSE,"단축2";#N/A,#N/A,FALSE,"단축3";#N/A,#N/A,FALSE,"장축";#N/A,#N/A,FALSE,"4WD"}</definedName>
    <definedName name="ㅔㅔㅔ" localSheetId="15" hidden="1">{#N/A,#N/A,FALSE,"단축1";#N/A,#N/A,FALSE,"단축2";#N/A,#N/A,FALSE,"단축3";#N/A,#N/A,FALSE,"장축";#N/A,#N/A,FALSE,"4WD"}</definedName>
    <definedName name="ㅔㅔㅔ" localSheetId="11" hidden="1">{#N/A,#N/A,FALSE,"단축1";#N/A,#N/A,FALSE,"단축2";#N/A,#N/A,FALSE,"단축3";#N/A,#N/A,FALSE,"장축";#N/A,#N/A,FALSE,"4WD"}</definedName>
    <definedName name="ㅔㅔㅔ" localSheetId="14" hidden="1">{#N/A,#N/A,FALSE,"단축1";#N/A,#N/A,FALSE,"단축2";#N/A,#N/A,FALSE,"단축3";#N/A,#N/A,FALSE,"장축";#N/A,#N/A,FALSE,"4WD"}</definedName>
    <definedName name="ㅔㅔㅔ" localSheetId="7" hidden="1">{#N/A,#N/A,FALSE,"단축1";#N/A,#N/A,FALSE,"단축2";#N/A,#N/A,FALSE,"단축3";#N/A,#N/A,FALSE,"장축";#N/A,#N/A,FALSE,"4WD"}</definedName>
    <definedName name="ㅔㅔㅔ" localSheetId="4" hidden="1">{#N/A,#N/A,FALSE,"단축1";#N/A,#N/A,FALSE,"단축2";#N/A,#N/A,FALSE,"단축3";#N/A,#N/A,FALSE,"장축";#N/A,#N/A,FALSE,"4WD"}</definedName>
    <definedName name="ㅔㅔㅔ" localSheetId="6" hidden="1">{#N/A,#N/A,FALSE,"단축1";#N/A,#N/A,FALSE,"단축2";#N/A,#N/A,FALSE,"단축3";#N/A,#N/A,FALSE,"장축";#N/A,#N/A,FALSE,"4WD"}</definedName>
    <definedName name="ㅔㅔㅔ" localSheetId="9" hidden="1">{#N/A,#N/A,FALSE,"단축1";#N/A,#N/A,FALSE,"단축2";#N/A,#N/A,FALSE,"단축3";#N/A,#N/A,FALSE,"장축";#N/A,#N/A,FALSE,"4WD"}</definedName>
    <definedName name="ㅔㅔㅔ" localSheetId="5" hidden="1">{#N/A,#N/A,FALSE,"단축1";#N/A,#N/A,FALSE,"단축2";#N/A,#N/A,FALSE,"단축3";#N/A,#N/A,FALSE,"장축";#N/A,#N/A,FALSE,"4WD"}</definedName>
    <definedName name="ㅔㅔㅔ" localSheetId="8" hidden="1">{#N/A,#N/A,FALSE,"단축1";#N/A,#N/A,FALSE,"단축2";#N/A,#N/A,FALSE,"단축3";#N/A,#N/A,FALSE,"장축";#N/A,#N/A,FALSE,"4WD"}</definedName>
    <definedName name="ㅔㅔㅔ" localSheetId="3"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hidden="1">{#N/A,#N/A,FALSE,"단축1";#N/A,#N/A,FALSE,"단축2";#N/A,#N/A,FALSE,"단축3";#N/A,#N/A,FALSE,"장축";#N/A,#N/A,FALSE,"4WD"}</definedName>
    <definedName name="ㅕ릿ㅅㅅㅅㅅㅅㅊ홏ㅊㅊㅊㅊㅊㅊㅊㅊㅊㅊㅊㅊㅊㅊㅊㅊㅊㅊㅊ차ㅛㅊㅀㅎㅎ하ㅛㅊㅅ리ㅑ쇽" localSheetId="13">BlankMacro1</definedName>
    <definedName name="ㅕ릿ㅅㅅㅅㅅㅅㅊ홏ㅊㅊㅊㅊㅊㅊㅊㅊㅊㅊㅊㅊㅊㅊㅊㅊㅊㅊㅊ차ㅛㅊㅀㅎㅎ하ㅛㅊㅅ리ㅑ쇽" localSheetId="10">BlankMacro1</definedName>
    <definedName name="ㅕ릿ㅅㅅㅅㅅㅅㅊ홏ㅊㅊㅊㅊㅊㅊㅊㅊㅊㅊㅊㅊㅊㅊㅊㅊㅊㅊㅊ차ㅛㅊㅀㅎㅎ하ㅛㅊㅅ리ㅑ쇽" localSheetId="12">BlankMacro1</definedName>
    <definedName name="ㅕ릿ㅅㅅㅅㅅㅅㅊ홏ㅊㅊㅊㅊㅊㅊㅊㅊㅊㅊㅊㅊㅊㅊㅊㅊㅊㅊㅊ차ㅛㅊㅀㅎㅎ하ㅛㅊㅅ리ㅑ쇽" localSheetId="15">BlankMacro1</definedName>
    <definedName name="ㅕ릿ㅅㅅㅅㅅㅅㅊ홏ㅊㅊㅊㅊㅊㅊㅊㅊㅊㅊㅊㅊㅊㅊㅊㅊㅊㅊㅊ차ㅛㅊㅀㅎㅎ하ㅛㅊㅅ리ㅑ쇽" localSheetId="11">BlankMacro1</definedName>
    <definedName name="ㅕ릿ㅅㅅㅅㅅㅅㅊ홏ㅊㅊㅊㅊㅊㅊㅊㅊㅊㅊㅊㅊㅊㅊㅊㅊㅊㅊㅊ차ㅛㅊㅀㅎㅎ하ㅛㅊㅅ리ㅑ쇽" localSheetId="14">BlankMacro1</definedName>
    <definedName name="ㅕ릿ㅅㅅㅅㅅㅅㅊ홏ㅊㅊㅊㅊㅊㅊㅊㅊㅊㅊㅊㅊㅊㅊㅊㅊㅊㅊㅊ차ㅛㅊㅀㅎㅎ하ㅛㅊㅅ리ㅑ쇽" localSheetId="7">BlankMacro1</definedName>
    <definedName name="ㅕ릿ㅅㅅㅅㅅㅅㅊ홏ㅊㅊㅊㅊㅊㅊㅊㅊㅊㅊㅊㅊㅊㅊㅊㅊㅊㅊㅊ차ㅛㅊㅀㅎㅎ하ㅛㅊㅅ리ㅑ쇽" localSheetId="4">BlankMacro1</definedName>
    <definedName name="ㅕ릿ㅅㅅㅅㅅㅅㅊ홏ㅊㅊㅊㅊㅊㅊㅊㅊㅊㅊㅊㅊㅊㅊㅊㅊㅊㅊㅊ차ㅛㅊㅀㅎㅎ하ㅛㅊㅅ리ㅑ쇽" localSheetId="6">BlankMacro1</definedName>
    <definedName name="ㅕ릿ㅅㅅㅅㅅㅅㅊ홏ㅊㅊㅊㅊㅊㅊㅊㅊㅊㅊㅊㅊㅊㅊㅊㅊㅊㅊㅊ차ㅛㅊㅀㅎㅎ하ㅛㅊㅅ리ㅑ쇽" localSheetId="9">BlankMacro1</definedName>
    <definedName name="ㅕ릿ㅅㅅㅅㅅㅅㅊ홏ㅊㅊㅊㅊㅊㅊㅊㅊㅊㅊㅊㅊㅊㅊㅊㅊㅊㅊㅊ차ㅛㅊㅀㅎㅎ하ㅛㅊㅅ리ㅑ쇽" localSheetId="5">BlankMacro1</definedName>
    <definedName name="ㅕ릿ㅅㅅㅅㅅㅅㅊ홏ㅊㅊㅊㅊㅊㅊㅊㅊㅊㅊㅊㅊㅊㅊㅊㅊㅊㅊㅊ차ㅛㅊㅀㅎㅎ하ㅛㅊㅅ리ㅑ쇽" localSheetId="8">BlankMacro1</definedName>
    <definedName name="ㅕ릿ㅅㅅㅅㅅㅅㅊ홏ㅊㅊㅊㅊㅊㅊㅊㅊㅊㅊㅊㅊㅊㅊㅊㅊㅊㅊㅊ차ㅛㅊㅀㅎㅎ하ㅛㅊㅅ리ㅑ쇽" localSheetId="0">BlankMacro1</definedName>
    <definedName name="ㅕ릿ㅅㅅㅅㅅㅅㅊ홏ㅊㅊㅊㅊㅊㅊㅊㅊㅊㅊㅊㅊㅊㅊㅊㅊㅊㅊㅊ차ㅛㅊㅀㅎㅎ하ㅛㅊㅅ리ㅑ쇽" localSheetId="3">BlankMacro1</definedName>
    <definedName name="ㅕ릿ㅅㅅㅅㅅㅅㅊ홏ㅊㅊㅊㅊㅊㅊㅊㅊㅊㅊㅊㅊㅊㅊㅊㅊㅊㅊㅊ차ㅛㅊㅀㅎㅎ하ㅛㅊㅅ리ㅑ쇽" localSheetId="2">BlankMacro1</definedName>
    <definedName name="ㅕ릿ㅅㅅㅅㅅㅅㅊ홏ㅊㅊㅊㅊㅊㅊㅊㅊㅊㅊㅊㅊㅊㅊㅊㅊㅊㅊㅊ차ㅛㅊㅀㅎㅎ하ㅛㅊㅅ리ㅑ쇽" localSheetId="1">BlankMacro1</definedName>
    <definedName name="ㅕ릿ㅅㅅㅅㅅㅅㅊ홏ㅊㅊㅊㅊㅊㅊㅊㅊㅊㅊㅊㅊㅊㅊㅊㅊㅊㅊㅊ차ㅛㅊㅀㅎㅎ하ㅛㅊㅅ리ㅑ쇽">BlankMacro1</definedName>
    <definedName name="ㅕㅕ">#N/A</definedName>
    <definedName name="ㅕㅕㅕ" localSheetId="13" hidden="1">{#N/A,#N/A,TRUE,"Y생산";#N/A,#N/A,TRUE,"Y판매";#N/A,#N/A,TRUE,"Y총물량";#N/A,#N/A,TRUE,"Y능력";#N/A,#N/A,TRUE,"YKD"}</definedName>
    <definedName name="ㅕㅕㅕ" localSheetId="10" hidden="1">{#N/A,#N/A,TRUE,"Y생산";#N/A,#N/A,TRUE,"Y판매";#N/A,#N/A,TRUE,"Y총물량";#N/A,#N/A,TRUE,"Y능력";#N/A,#N/A,TRUE,"YKD"}</definedName>
    <definedName name="ㅕㅕㅕ" localSheetId="12" hidden="1">{#N/A,#N/A,TRUE,"Y생산";#N/A,#N/A,TRUE,"Y판매";#N/A,#N/A,TRUE,"Y총물량";#N/A,#N/A,TRUE,"Y능력";#N/A,#N/A,TRUE,"YKD"}</definedName>
    <definedName name="ㅕㅕㅕ" localSheetId="15" hidden="1">{#N/A,#N/A,TRUE,"Y생산";#N/A,#N/A,TRUE,"Y판매";#N/A,#N/A,TRUE,"Y총물량";#N/A,#N/A,TRUE,"Y능력";#N/A,#N/A,TRUE,"YKD"}</definedName>
    <definedName name="ㅕㅕㅕ" localSheetId="11" hidden="1">{#N/A,#N/A,TRUE,"Y생산";#N/A,#N/A,TRUE,"Y판매";#N/A,#N/A,TRUE,"Y총물량";#N/A,#N/A,TRUE,"Y능력";#N/A,#N/A,TRUE,"YKD"}</definedName>
    <definedName name="ㅕㅕㅕ" localSheetId="14" hidden="1">{#N/A,#N/A,TRUE,"Y생산";#N/A,#N/A,TRUE,"Y판매";#N/A,#N/A,TRUE,"Y총물량";#N/A,#N/A,TRUE,"Y능력";#N/A,#N/A,TRUE,"YKD"}</definedName>
    <definedName name="ㅕㅕㅕ" localSheetId="7" hidden="1">{#N/A,#N/A,TRUE,"Y생산";#N/A,#N/A,TRUE,"Y판매";#N/A,#N/A,TRUE,"Y총물량";#N/A,#N/A,TRUE,"Y능력";#N/A,#N/A,TRUE,"YKD"}</definedName>
    <definedName name="ㅕㅕㅕ" localSheetId="4" hidden="1">{#N/A,#N/A,TRUE,"Y생산";#N/A,#N/A,TRUE,"Y판매";#N/A,#N/A,TRUE,"Y총물량";#N/A,#N/A,TRUE,"Y능력";#N/A,#N/A,TRUE,"YKD"}</definedName>
    <definedName name="ㅕㅕㅕ" localSheetId="6" hidden="1">{#N/A,#N/A,TRUE,"Y생산";#N/A,#N/A,TRUE,"Y판매";#N/A,#N/A,TRUE,"Y총물량";#N/A,#N/A,TRUE,"Y능력";#N/A,#N/A,TRUE,"YKD"}</definedName>
    <definedName name="ㅕㅕㅕ" localSheetId="9" hidden="1">{#N/A,#N/A,TRUE,"Y생산";#N/A,#N/A,TRUE,"Y판매";#N/A,#N/A,TRUE,"Y총물량";#N/A,#N/A,TRUE,"Y능력";#N/A,#N/A,TRUE,"YKD"}</definedName>
    <definedName name="ㅕㅕㅕ" localSheetId="5" hidden="1">{#N/A,#N/A,TRUE,"Y생산";#N/A,#N/A,TRUE,"Y판매";#N/A,#N/A,TRUE,"Y총물량";#N/A,#N/A,TRUE,"Y능력";#N/A,#N/A,TRUE,"YKD"}</definedName>
    <definedName name="ㅕㅕㅕ" localSheetId="8" hidden="1">{#N/A,#N/A,TRUE,"Y생산";#N/A,#N/A,TRUE,"Y판매";#N/A,#N/A,TRUE,"Y총물량";#N/A,#N/A,TRUE,"Y능력";#N/A,#N/A,TRUE,"YKD"}</definedName>
    <definedName name="ㅕㅕㅕ" localSheetId="3" hidden="1">{#N/A,#N/A,TRUE,"Y생산";#N/A,#N/A,TRUE,"Y판매";#N/A,#N/A,TRUE,"Y총물량";#N/A,#N/A,TRUE,"Y능력";#N/A,#N/A,TRUE,"YKD"}</definedName>
    <definedName name="ㅕㅕㅕ" localSheetId="2" hidden="1">{#N/A,#N/A,TRUE,"Y생산";#N/A,#N/A,TRUE,"Y판매";#N/A,#N/A,TRUE,"Y총물량";#N/A,#N/A,TRUE,"Y능력";#N/A,#N/A,TRUE,"YKD"}</definedName>
    <definedName name="ㅕㅕㅕ" localSheetId="1" hidden="1">{#N/A,#N/A,TRUE,"Y생산";#N/A,#N/A,TRUE,"Y판매";#N/A,#N/A,TRUE,"Y총물량";#N/A,#N/A,TRUE,"Y능력";#N/A,#N/A,TRUE,"YKD"}</definedName>
    <definedName name="ㅕㅕㅕ" hidden="1">{#N/A,#N/A,TRUE,"Y생산";#N/A,#N/A,TRUE,"Y판매";#N/A,#N/A,TRUE,"Y총물량";#N/A,#N/A,TRUE,"Y능력";#N/A,#N/A,TRUE,"YKD"}</definedName>
    <definedName name="ㅕㅣ여ㅣㅏㅇ" localSheetId="13">BlankMacro1</definedName>
    <definedName name="ㅕㅣ여ㅣㅏㅇ" localSheetId="10">BlankMacro1</definedName>
    <definedName name="ㅕㅣ여ㅣㅏㅇ" localSheetId="12">BlankMacro1</definedName>
    <definedName name="ㅕㅣ여ㅣㅏㅇ" localSheetId="15">BlankMacro1</definedName>
    <definedName name="ㅕㅣ여ㅣㅏㅇ" localSheetId="11">BlankMacro1</definedName>
    <definedName name="ㅕㅣ여ㅣㅏㅇ" localSheetId="14">BlankMacro1</definedName>
    <definedName name="ㅕㅣ여ㅣㅏㅇ" localSheetId="7">BlankMacro1</definedName>
    <definedName name="ㅕㅣ여ㅣㅏㅇ" localSheetId="4">BlankMacro1</definedName>
    <definedName name="ㅕㅣ여ㅣㅏㅇ" localSheetId="6">BlankMacro1</definedName>
    <definedName name="ㅕㅣ여ㅣㅏㅇ" localSheetId="9">BlankMacro1</definedName>
    <definedName name="ㅕㅣ여ㅣㅏㅇ" localSheetId="5">BlankMacro1</definedName>
    <definedName name="ㅕㅣ여ㅣㅏㅇ" localSheetId="8">BlankMacro1</definedName>
    <definedName name="ㅕㅣ여ㅣㅏㅇ" localSheetId="0">BlankMacro1</definedName>
    <definedName name="ㅕㅣ여ㅣㅏㅇ" localSheetId="3">BlankMacro1</definedName>
    <definedName name="ㅕㅣ여ㅣㅏㅇ" localSheetId="2">BlankMacro1</definedName>
    <definedName name="ㅕㅣ여ㅣㅏㅇ" localSheetId="1">BlankMacro1</definedName>
    <definedName name="ㅕㅣ여ㅣㅏㅇ">BlankMacro1</definedName>
    <definedName name="ㅗ" localSheetId="13" hidden="1">{#N/A,#N/A,FALSE,"단축1";#N/A,#N/A,FALSE,"단축2";#N/A,#N/A,FALSE,"단축3";#N/A,#N/A,FALSE,"장축";#N/A,#N/A,FALSE,"4WD"}</definedName>
    <definedName name="ㅗ" localSheetId="10" hidden="1">{#N/A,#N/A,FALSE,"단축1";#N/A,#N/A,FALSE,"단축2";#N/A,#N/A,FALSE,"단축3";#N/A,#N/A,FALSE,"장축";#N/A,#N/A,FALSE,"4WD"}</definedName>
    <definedName name="ㅗ" localSheetId="12" hidden="1">{#N/A,#N/A,FALSE,"단축1";#N/A,#N/A,FALSE,"단축2";#N/A,#N/A,FALSE,"단축3";#N/A,#N/A,FALSE,"장축";#N/A,#N/A,FALSE,"4WD"}</definedName>
    <definedName name="ㅗ" localSheetId="15" hidden="1">{#N/A,#N/A,FALSE,"단축1";#N/A,#N/A,FALSE,"단축2";#N/A,#N/A,FALSE,"단축3";#N/A,#N/A,FALSE,"장축";#N/A,#N/A,FALSE,"4WD"}</definedName>
    <definedName name="ㅗ" localSheetId="11" hidden="1">{#N/A,#N/A,FALSE,"단축1";#N/A,#N/A,FALSE,"단축2";#N/A,#N/A,FALSE,"단축3";#N/A,#N/A,FALSE,"장축";#N/A,#N/A,FALSE,"4WD"}</definedName>
    <definedName name="ㅗ" localSheetId="14" hidden="1">{#N/A,#N/A,FALSE,"단축1";#N/A,#N/A,FALSE,"단축2";#N/A,#N/A,FALSE,"단축3";#N/A,#N/A,FALSE,"장축";#N/A,#N/A,FALSE,"4WD"}</definedName>
    <definedName name="ㅗ" localSheetId="7" hidden="1">{#N/A,#N/A,FALSE,"단축1";#N/A,#N/A,FALSE,"단축2";#N/A,#N/A,FALSE,"단축3";#N/A,#N/A,FALSE,"장축";#N/A,#N/A,FALSE,"4WD"}</definedName>
    <definedName name="ㅗ" localSheetId="4" hidden="1">{#N/A,#N/A,FALSE,"단축1";#N/A,#N/A,FALSE,"단축2";#N/A,#N/A,FALSE,"단축3";#N/A,#N/A,FALSE,"장축";#N/A,#N/A,FALSE,"4WD"}</definedName>
    <definedName name="ㅗ" localSheetId="6" hidden="1">{#N/A,#N/A,FALSE,"단축1";#N/A,#N/A,FALSE,"단축2";#N/A,#N/A,FALSE,"단축3";#N/A,#N/A,FALSE,"장축";#N/A,#N/A,FALSE,"4WD"}</definedName>
    <definedName name="ㅗ" localSheetId="9" hidden="1">{#N/A,#N/A,FALSE,"단축1";#N/A,#N/A,FALSE,"단축2";#N/A,#N/A,FALSE,"단축3";#N/A,#N/A,FALSE,"장축";#N/A,#N/A,FALSE,"4WD"}</definedName>
    <definedName name="ㅗ" localSheetId="5" hidden="1">{#N/A,#N/A,FALSE,"단축1";#N/A,#N/A,FALSE,"단축2";#N/A,#N/A,FALSE,"단축3";#N/A,#N/A,FALSE,"장축";#N/A,#N/A,FALSE,"4WD"}</definedName>
    <definedName name="ㅗ" localSheetId="8" hidden="1">{#N/A,#N/A,FALSE,"단축1";#N/A,#N/A,FALSE,"단축2";#N/A,#N/A,FALSE,"단축3";#N/A,#N/A,FALSE,"장축";#N/A,#N/A,FALSE,"4WD"}</definedName>
    <definedName name="ㅗ" localSheetId="3" hidden="1">{#N/A,#N/A,FALSE,"단축1";#N/A,#N/A,FALSE,"단축2";#N/A,#N/A,FALSE,"단축3";#N/A,#N/A,FALSE,"장축";#N/A,#N/A,FALSE,"4WD"}</definedName>
    <definedName name="ㅗ" localSheetId="2" hidden="1">{#N/A,#N/A,FALSE,"단축1";#N/A,#N/A,FALSE,"단축2";#N/A,#N/A,FALSE,"단축3";#N/A,#N/A,FALSE,"장축";#N/A,#N/A,FALSE,"4WD"}</definedName>
    <definedName name="ㅗ" localSheetId="1" hidden="1">{#N/A,#N/A,FALSE,"단축1";#N/A,#N/A,FALSE,"단축2";#N/A,#N/A,FALSE,"단축3";#N/A,#N/A,FALSE,"장축";#N/A,#N/A,FALSE,"4WD"}</definedName>
    <definedName name="ㅗ" hidden="1">{#N/A,#N/A,FALSE,"단축1";#N/A,#N/A,FALSE,"단축2";#N/A,#N/A,FALSE,"단축3";#N/A,#N/A,FALSE,"장축";#N/A,#N/A,FALSE,"4WD"}</definedName>
    <definedName name="ㅗ돟ㄷ" localSheetId="13" hidden="1">{#N/A,#N/A,FALSE,"단축1";#N/A,#N/A,FALSE,"단축2";#N/A,#N/A,FALSE,"단축3";#N/A,#N/A,FALSE,"장축";#N/A,#N/A,FALSE,"4WD"}</definedName>
    <definedName name="ㅗ돟ㄷ" localSheetId="10" hidden="1">{#N/A,#N/A,FALSE,"단축1";#N/A,#N/A,FALSE,"단축2";#N/A,#N/A,FALSE,"단축3";#N/A,#N/A,FALSE,"장축";#N/A,#N/A,FALSE,"4WD"}</definedName>
    <definedName name="ㅗ돟ㄷ" localSheetId="12" hidden="1">{#N/A,#N/A,FALSE,"단축1";#N/A,#N/A,FALSE,"단축2";#N/A,#N/A,FALSE,"단축3";#N/A,#N/A,FALSE,"장축";#N/A,#N/A,FALSE,"4WD"}</definedName>
    <definedName name="ㅗ돟ㄷ" localSheetId="15" hidden="1">{#N/A,#N/A,FALSE,"단축1";#N/A,#N/A,FALSE,"단축2";#N/A,#N/A,FALSE,"단축3";#N/A,#N/A,FALSE,"장축";#N/A,#N/A,FALSE,"4WD"}</definedName>
    <definedName name="ㅗ돟ㄷ" localSheetId="11" hidden="1">{#N/A,#N/A,FALSE,"단축1";#N/A,#N/A,FALSE,"단축2";#N/A,#N/A,FALSE,"단축3";#N/A,#N/A,FALSE,"장축";#N/A,#N/A,FALSE,"4WD"}</definedName>
    <definedName name="ㅗ돟ㄷ" localSheetId="14" hidden="1">{#N/A,#N/A,FALSE,"단축1";#N/A,#N/A,FALSE,"단축2";#N/A,#N/A,FALSE,"단축3";#N/A,#N/A,FALSE,"장축";#N/A,#N/A,FALSE,"4WD"}</definedName>
    <definedName name="ㅗ돟ㄷ" localSheetId="7" hidden="1">{#N/A,#N/A,FALSE,"단축1";#N/A,#N/A,FALSE,"단축2";#N/A,#N/A,FALSE,"단축3";#N/A,#N/A,FALSE,"장축";#N/A,#N/A,FALSE,"4WD"}</definedName>
    <definedName name="ㅗ돟ㄷ" localSheetId="4" hidden="1">{#N/A,#N/A,FALSE,"단축1";#N/A,#N/A,FALSE,"단축2";#N/A,#N/A,FALSE,"단축3";#N/A,#N/A,FALSE,"장축";#N/A,#N/A,FALSE,"4WD"}</definedName>
    <definedName name="ㅗ돟ㄷ" localSheetId="6" hidden="1">{#N/A,#N/A,FALSE,"단축1";#N/A,#N/A,FALSE,"단축2";#N/A,#N/A,FALSE,"단축3";#N/A,#N/A,FALSE,"장축";#N/A,#N/A,FALSE,"4WD"}</definedName>
    <definedName name="ㅗ돟ㄷ" localSheetId="9" hidden="1">{#N/A,#N/A,FALSE,"단축1";#N/A,#N/A,FALSE,"단축2";#N/A,#N/A,FALSE,"단축3";#N/A,#N/A,FALSE,"장축";#N/A,#N/A,FALSE,"4WD"}</definedName>
    <definedName name="ㅗ돟ㄷ" localSheetId="5" hidden="1">{#N/A,#N/A,FALSE,"단축1";#N/A,#N/A,FALSE,"단축2";#N/A,#N/A,FALSE,"단축3";#N/A,#N/A,FALSE,"장축";#N/A,#N/A,FALSE,"4WD"}</definedName>
    <definedName name="ㅗ돟ㄷ" localSheetId="8" hidden="1">{#N/A,#N/A,FALSE,"단축1";#N/A,#N/A,FALSE,"단축2";#N/A,#N/A,FALSE,"단축3";#N/A,#N/A,FALSE,"장축";#N/A,#N/A,FALSE,"4WD"}</definedName>
    <definedName name="ㅗ돟ㄷ" localSheetId="3" hidden="1">{#N/A,#N/A,FALSE,"단축1";#N/A,#N/A,FALSE,"단축2";#N/A,#N/A,FALSE,"단축3";#N/A,#N/A,FALSE,"장축";#N/A,#N/A,FALSE,"4WD"}</definedName>
    <definedName name="ㅗ돟ㄷ" localSheetId="2" hidden="1">{#N/A,#N/A,FALSE,"단축1";#N/A,#N/A,FALSE,"단축2";#N/A,#N/A,FALSE,"단축3";#N/A,#N/A,FALSE,"장축";#N/A,#N/A,FALSE,"4WD"}</definedName>
    <definedName name="ㅗ돟ㄷ" localSheetId="1" hidden="1">{#N/A,#N/A,FALSE,"단축1";#N/A,#N/A,FALSE,"단축2";#N/A,#N/A,FALSE,"단축3";#N/A,#N/A,FALSE,"장축";#N/A,#N/A,FALSE,"4WD"}</definedName>
    <definedName name="ㅗ돟ㄷ" hidden="1">{#N/A,#N/A,FALSE,"단축1";#N/A,#N/A,FALSE,"단축2";#N/A,#N/A,FALSE,"단축3";#N/A,#N/A,FALSE,"장축";#N/A,#N/A,FALSE,"4WD"}</definedName>
    <definedName name="ㅗㅁㅈ몸조" localSheetId="13" hidden="1">{#N/A,#N/A,FALSE,"단축1";#N/A,#N/A,FALSE,"단축2";#N/A,#N/A,FALSE,"단축3";#N/A,#N/A,FALSE,"장축";#N/A,#N/A,FALSE,"4WD"}</definedName>
    <definedName name="ㅗㅁㅈ몸조" localSheetId="10" hidden="1">{#N/A,#N/A,FALSE,"단축1";#N/A,#N/A,FALSE,"단축2";#N/A,#N/A,FALSE,"단축3";#N/A,#N/A,FALSE,"장축";#N/A,#N/A,FALSE,"4WD"}</definedName>
    <definedName name="ㅗㅁㅈ몸조" localSheetId="12" hidden="1">{#N/A,#N/A,FALSE,"단축1";#N/A,#N/A,FALSE,"단축2";#N/A,#N/A,FALSE,"단축3";#N/A,#N/A,FALSE,"장축";#N/A,#N/A,FALSE,"4WD"}</definedName>
    <definedName name="ㅗㅁㅈ몸조" localSheetId="15" hidden="1">{#N/A,#N/A,FALSE,"단축1";#N/A,#N/A,FALSE,"단축2";#N/A,#N/A,FALSE,"단축3";#N/A,#N/A,FALSE,"장축";#N/A,#N/A,FALSE,"4WD"}</definedName>
    <definedName name="ㅗㅁㅈ몸조" localSheetId="11" hidden="1">{#N/A,#N/A,FALSE,"단축1";#N/A,#N/A,FALSE,"단축2";#N/A,#N/A,FALSE,"단축3";#N/A,#N/A,FALSE,"장축";#N/A,#N/A,FALSE,"4WD"}</definedName>
    <definedName name="ㅗㅁㅈ몸조" localSheetId="14" hidden="1">{#N/A,#N/A,FALSE,"단축1";#N/A,#N/A,FALSE,"단축2";#N/A,#N/A,FALSE,"단축3";#N/A,#N/A,FALSE,"장축";#N/A,#N/A,FALSE,"4WD"}</definedName>
    <definedName name="ㅗㅁㅈ몸조" localSheetId="7" hidden="1">{#N/A,#N/A,FALSE,"단축1";#N/A,#N/A,FALSE,"단축2";#N/A,#N/A,FALSE,"단축3";#N/A,#N/A,FALSE,"장축";#N/A,#N/A,FALSE,"4WD"}</definedName>
    <definedName name="ㅗㅁㅈ몸조" localSheetId="4" hidden="1">{#N/A,#N/A,FALSE,"단축1";#N/A,#N/A,FALSE,"단축2";#N/A,#N/A,FALSE,"단축3";#N/A,#N/A,FALSE,"장축";#N/A,#N/A,FALSE,"4WD"}</definedName>
    <definedName name="ㅗㅁㅈ몸조" localSheetId="6" hidden="1">{#N/A,#N/A,FALSE,"단축1";#N/A,#N/A,FALSE,"단축2";#N/A,#N/A,FALSE,"단축3";#N/A,#N/A,FALSE,"장축";#N/A,#N/A,FALSE,"4WD"}</definedName>
    <definedName name="ㅗㅁㅈ몸조" localSheetId="9" hidden="1">{#N/A,#N/A,FALSE,"단축1";#N/A,#N/A,FALSE,"단축2";#N/A,#N/A,FALSE,"단축3";#N/A,#N/A,FALSE,"장축";#N/A,#N/A,FALSE,"4WD"}</definedName>
    <definedName name="ㅗㅁㅈ몸조" localSheetId="5" hidden="1">{#N/A,#N/A,FALSE,"단축1";#N/A,#N/A,FALSE,"단축2";#N/A,#N/A,FALSE,"단축3";#N/A,#N/A,FALSE,"장축";#N/A,#N/A,FALSE,"4WD"}</definedName>
    <definedName name="ㅗㅁㅈ몸조" localSheetId="8" hidden="1">{#N/A,#N/A,FALSE,"단축1";#N/A,#N/A,FALSE,"단축2";#N/A,#N/A,FALSE,"단축3";#N/A,#N/A,FALSE,"장축";#N/A,#N/A,FALSE,"4WD"}</definedName>
    <definedName name="ㅗㅁㅈ몸조" localSheetId="3" hidden="1">{#N/A,#N/A,FALSE,"단축1";#N/A,#N/A,FALSE,"단축2";#N/A,#N/A,FALSE,"단축3";#N/A,#N/A,FALSE,"장축";#N/A,#N/A,FALSE,"4WD"}</definedName>
    <definedName name="ㅗㅁㅈ몸조" localSheetId="2" hidden="1">{#N/A,#N/A,FALSE,"단축1";#N/A,#N/A,FALSE,"단축2";#N/A,#N/A,FALSE,"단축3";#N/A,#N/A,FALSE,"장축";#N/A,#N/A,FALSE,"4WD"}</definedName>
    <definedName name="ㅗㅁㅈ몸조" localSheetId="1" hidden="1">{#N/A,#N/A,FALSE,"단축1";#N/A,#N/A,FALSE,"단축2";#N/A,#N/A,FALSE,"단축3";#N/A,#N/A,FALSE,"장축";#N/A,#N/A,FALSE,"4WD"}</definedName>
    <definedName name="ㅗㅁㅈ몸조" hidden="1">{#N/A,#N/A,FALSE,"단축1";#N/A,#N/A,FALSE,"단축2";#N/A,#N/A,FALSE,"단축3";#N/A,#N/A,FALSE,"장축";#N/A,#N/A,FALSE,"4WD"}</definedName>
    <definedName name="ㅗ산사나" localSheetId="13">BlankMacro1</definedName>
    <definedName name="ㅗ산사나" localSheetId="10">BlankMacro1</definedName>
    <definedName name="ㅗ산사나" localSheetId="12">BlankMacro1</definedName>
    <definedName name="ㅗ산사나" localSheetId="15">BlankMacro1</definedName>
    <definedName name="ㅗ산사나" localSheetId="11">BlankMacro1</definedName>
    <definedName name="ㅗ산사나" localSheetId="14">BlankMacro1</definedName>
    <definedName name="ㅗ산사나" localSheetId="7">BlankMacro1</definedName>
    <definedName name="ㅗ산사나" localSheetId="4">BlankMacro1</definedName>
    <definedName name="ㅗ산사나" localSheetId="6">BlankMacro1</definedName>
    <definedName name="ㅗ산사나" localSheetId="9">BlankMacro1</definedName>
    <definedName name="ㅗ산사나" localSheetId="5">BlankMacro1</definedName>
    <definedName name="ㅗ산사나" localSheetId="8">BlankMacro1</definedName>
    <definedName name="ㅗ산사나" localSheetId="0">BlankMacro1</definedName>
    <definedName name="ㅗ산사나" localSheetId="3">BlankMacro1</definedName>
    <definedName name="ㅗ산사나" localSheetId="2">BlankMacro1</definedName>
    <definedName name="ㅗ산사나" localSheetId="1">BlankMacro1</definedName>
    <definedName name="ㅗ산사나">BlankMacro1</definedName>
    <definedName name="ㅗ솑교거굔" localSheetId="13">BlankMacro1</definedName>
    <definedName name="ㅗ솑교거굔" localSheetId="10">BlankMacro1</definedName>
    <definedName name="ㅗ솑교거굔" localSheetId="12">BlankMacro1</definedName>
    <definedName name="ㅗ솑교거굔" localSheetId="15">BlankMacro1</definedName>
    <definedName name="ㅗ솑교거굔" localSheetId="11">BlankMacro1</definedName>
    <definedName name="ㅗ솑교거굔" localSheetId="14">BlankMacro1</definedName>
    <definedName name="ㅗ솑교거굔" localSheetId="7">BlankMacro1</definedName>
    <definedName name="ㅗ솑교거굔" localSheetId="4">BlankMacro1</definedName>
    <definedName name="ㅗ솑교거굔" localSheetId="6">BlankMacro1</definedName>
    <definedName name="ㅗ솑교거굔" localSheetId="9">BlankMacro1</definedName>
    <definedName name="ㅗ솑교거굔" localSheetId="5">BlankMacro1</definedName>
    <definedName name="ㅗ솑교거굔" localSheetId="8">BlankMacro1</definedName>
    <definedName name="ㅗ솑교거굔" localSheetId="0">BlankMacro1</definedName>
    <definedName name="ㅗ솑교거굔" localSheetId="3">BlankMacro1</definedName>
    <definedName name="ㅗ솑교거굔" localSheetId="2">BlankMacro1</definedName>
    <definedName name="ㅗ솑교거굔" localSheetId="1">BlankMacro1</definedName>
    <definedName name="ㅗ솑교거굔">BlankMacro1</definedName>
    <definedName name="ㅗ쇼">#N/A</definedName>
    <definedName name="ㅗ쇽나ㅛㅓㅛㅕㅌ하" localSheetId="13">BlankMacro1</definedName>
    <definedName name="ㅗ쇽나ㅛㅓㅛㅕㅌ하" localSheetId="10">BlankMacro1</definedName>
    <definedName name="ㅗ쇽나ㅛㅓㅛㅕㅌ하" localSheetId="12">BlankMacro1</definedName>
    <definedName name="ㅗ쇽나ㅛㅓㅛㅕㅌ하" localSheetId="15">BlankMacro1</definedName>
    <definedName name="ㅗ쇽나ㅛㅓㅛㅕㅌ하" localSheetId="11">BlankMacro1</definedName>
    <definedName name="ㅗ쇽나ㅛㅓㅛㅕㅌ하" localSheetId="14">BlankMacro1</definedName>
    <definedName name="ㅗ쇽나ㅛㅓㅛㅕㅌ하" localSheetId="7">BlankMacro1</definedName>
    <definedName name="ㅗ쇽나ㅛㅓㅛㅕㅌ하" localSheetId="4">BlankMacro1</definedName>
    <definedName name="ㅗ쇽나ㅛㅓㅛㅕㅌ하" localSheetId="6">BlankMacro1</definedName>
    <definedName name="ㅗ쇽나ㅛㅓㅛㅕㅌ하" localSheetId="9">BlankMacro1</definedName>
    <definedName name="ㅗ쇽나ㅛㅓㅛㅕㅌ하" localSheetId="5">BlankMacro1</definedName>
    <definedName name="ㅗ쇽나ㅛㅓㅛㅕㅌ하" localSheetId="8">BlankMacro1</definedName>
    <definedName name="ㅗ쇽나ㅛㅓㅛㅕㅌ하" localSheetId="0">BlankMacro1</definedName>
    <definedName name="ㅗ쇽나ㅛㅓㅛㅕㅌ하" localSheetId="3">BlankMacro1</definedName>
    <definedName name="ㅗ쇽나ㅛㅓㅛㅕㅌ하" localSheetId="2">BlankMacro1</definedName>
    <definedName name="ㅗ쇽나ㅛㅓㅛㅕㅌ하" localSheetId="1">BlankMacro1</definedName>
    <definedName name="ㅗ쇽나ㅛㅓㅛㅕㅌ하">BlankMacro1</definedName>
    <definedName name="ㅗㅎ려ㅛ">#N/A</definedName>
    <definedName name="ㅗㅓ">#N/A</definedName>
    <definedName name="ㅗㅓㅏ" hidden="1">#REF!</definedName>
    <definedName name="ㅗㅓㅏㅣ" localSheetId="13" hidden="1">{#N/A,#N/A,FALSE,"단축1";#N/A,#N/A,FALSE,"단축2";#N/A,#N/A,FALSE,"단축3";#N/A,#N/A,FALSE,"장축";#N/A,#N/A,FALSE,"4WD"}</definedName>
    <definedName name="ㅗㅓㅏㅣ" localSheetId="10" hidden="1">{#N/A,#N/A,FALSE,"단축1";#N/A,#N/A,FALSE,"단축2";#N/A,#N/A,FALSE,"단축3";#N/A,#N/A,FALSE,"장축";#N/A,#N/A,FALSE,"4WD"}</definedName>
    <definedName name="ㅗㅓㅏㅣ" localSheetId="12" hidden="1">{#N/A,#N/A,FALSE,"단축1";#N/A,#N/A,FALSE,"단축2";#N/A,#N/A,FALSE,"단축3";#N/A,#N/A,FALSE,"장축";#N/A,#N/A,FALSE,"4WD"}</definedName>
    <definedName name="ㅗㅓㅏㅣ" localSheetId="15" hidden="1">{#N/A,#N/A,FALSE,"단축1";#N/A,#N/A,FALSE,"단축2";#N/A,#N/A,FALSE,"단축3";#N/A,#N/A,FALSE,"장축";#N/A,#N/A,FALSE,"4WD"}</definedName>
    <definedName name="ㅗㅓㅏㅣ" localSheetId="11" hidden="1">{#N/A,#N/A,FALSE,"단축1";#N/A,#N/A,FALSE,"단축2";#N/A,#N/A,FALSE,"단축3";#N/A,#N/A,FALSE,"장축";#N/A,#N/A,FALSE,"4WD"}</definedName>
    <definedName name="ㅗㅓㅏㅣ" localSheetId="14" hidden="1">{#N/A,#N/A,FALSE,"단축1";#N/A,#N/A,FALSE,"단축2";#N/A,#N/A,FALSE,"단축3";#N/A,#N/A,FALSE,"장축";#N/A,#N/A,FALSE,"4WD"}</definedName>
    <definedName name="ㅗㅓㅏㅣ" localSheetId="7" hidden="1">{#N/A,#N/A,FALSE,"단축1";#N/A,#N/A,FALSE,"단축2";#N/A,#N/A,FALSE,"단축3";#N/A,#N/A,FALSE,"장축";#N/A,#N/A,FALSE,"4WD"}</definedName>
    <definedName name="ㅗㅓㅏㅣ" localSheetId="4" hidden="1">{#N/A,#N/A,FALSE,"단축1";#N/A,#N/A,FALSE,"단축2";#N/A,#N/A,FALSE,"단축3";#N/A,#N/A,FALSE,"장축";#N/A,#N/A,FALSE,"4WD"}</definedName>
    <definedName name="ㅗㅓㅏㅣ" localSheetId="6" hidden="1">{#N/A,#N/A,FALSE,"단축1";#N/A,#N/A,FALSE,"단축2";#N/A,#N/A,FALSE,"단축3";#N/A,#N/A,FALSE,"장축";#N/A,#N/A,FALSE,"4WD"}</definedName>
    <definedName name="ㅗㅓㅏㅣ" localSheetId="9" hidden="1">{#N/A,#N/A,FALSE,"단축1";#N/A,#N/A,FALSE,"단축2";#N/A,#N/A,FALSE,"단축3";#N/A,#N/A,FALSE,"장축";#N/A,#N/A,FALSE,"4WD"}</definedName>
    <definedName name="ㅗㅓㅏㅣ" localSheetId="5" hidden="1">{#N/A,#N/A,FALSE,"단축1";#N/A,#N/A,FALSE,"단축2";#N/A,#N/A,FALSE,"단축3";#N/A,#N/A,FALSE,"장축";#N/A,#N/A,FALSE,"4WD"}</definedName>
    <definedName name="ㅗㅓㅏㅣ" localSheetId="8" hidden="1">{#N/A,#N/A,FALSE,"단축1";#N/A,#N/A,FALSE,"단축2";#N/A,#N/A,FALSE,"단축3";#N/A,#N/A,FALSE,"장축";#N/A,#N/A,FALSE,"4WD"}</definedName>
    <definedName name="ㅗㅓㅏㅣ" localSheetId="3"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ㅗ">#N/A</definedName>
    <definedName name="ㅗㅗㅗ">#N/A</definedName>
    <definedName name="ㅗㅗㅗㅗ" localSheetId="13">[0]!BlankMacro1</definedName>
    <definedName name="ㅗㅗㅗㅗ" localSheetId="10">[0]!BlankMacro1</definedName>
    <definedName name="ㅗㅗㅗㅗ" localSheetId="12">[0]!BlankMacro1</definedName>
    <definedName name="ㅗㅗㅗㅗ" localSheetId="15">[0]!BlankMacro1</definedName>
    <definedName name="ㅗㅗㅗㅗ" localSheetId="11">[0]!BlankMacro1</definedName>
    <definedName name="ㅗㅗㅗㅗ" localSheetId="14">[0]!BlankMacro1</definedName>
    <definedName name="ㅗㅗㅗㅗ" localSheetId="7">[0]!BlankMacro1</definedName>
    <definedName name="ㅗㅗㅗㅗ" localSheetId="4">[0]!BlankMacro1</definedName>
    <definedName name="ㅗㅗㅗㅗ" localSheetId="6">[0]!BlankMacro1</definedName>
    <definedName name="ㅗㅗㅗㅗ" localSheetId="9">[0]!BlankMacro1</definedName>
    <definedName name="ㅗㅗㅗㅗ" localSheetId="5">[0]!BlankMacro1</definedName>
    <definedName name="ㅗㅗㅗㅗ" localSheetId="8">[0]!BlankMacro1</definedName>
    <definedName name="ㅗㅗㅗㅗ" localSheetId="0">[0]!BlankMacro1</definedName>
    <definedName name="ㅗㅗㅗㅗ" localSheetId="3">[0]!BlankMacro1</definedName>
    <definedName name="ㅗㅗㅗㅗ" localSheetId="2">[0]!BlankMacro1</definedName>
    <definedName name="ㅗㅗㅗㅗ" localSheetId="1">[0]!BlankMacro1</definedName>
    <definedName name="ㅗㅗㅗㅗ">[0]!BlankMacro1</definedName>
    <definedName name="ㅗㅡ오" localSheetId="13">BlankMacro1</definedName>
    <definedName name="ㅗㅡ오" localSheetId="10">BlankMacro1</definedName>
    <definedName name="ㅗㅡ오" localSheetId="12">BlankMacro1</definedName>
    <definedName name="ㅗㅡ오" localSheetId="15">BlankMacro1</definedName>
    <definedName name="ㅗㅡ오" localSheetId="11">BlankMacro1</definedName>
    <definedName name="ㅗㅡ오" localSheetId="14">BlankMacro1</definedName>
    <definedName name="ㅗㅡ오" localSheetId="7">BlankMacro1</definedName>
    <definedName name="ㅗㅡ오" localSheetId="4">BlankMacro1</definedName>
    <definedName name="ㅗㅡ오" localSheetId="6">BlankMacro1</definedName>
    <definedName name="ㅗㅡ오" localSheetId="9">BlankMacro1</definedName>
    <definedName name="ㅗㅡ오" localSheetId="5">BlankMacro1</definedName>
    <definedName name="ㅗㅡ오" localSheetId="8">BlankMacro1</definedName>
    <definedName name="ㅗㅡ오" localSheetId="0">BlankMacro1</definedName>
    <definedName name="ㅗㅡ오" localSheetId="3">BlankMacro1</definedName>
    <definedName name="ㅗㅡ오" localSheetId="2">BlankMacro1</definedName>
    <definedName name="ㅗㅡ오" localSheetId="1">BlankMacro1</definedName>
    <definedName name="ㅗㅡ오">BlankMacro1</definedName>
    <definedName name="ㅛ" localSheetId="13" hidden="1">{#N/A,#N/A,FALSE,"단축1";#N/A,#N/A,FALSE,"단축2";#N/A,#N/A,FALSE,"단축3";#N/A,#N/A,FALSE,"장축";#N/A,#N/A,FALSE,"4WD"}</definedName>
    <definedName name="ㅛ" localSheetId="10" hidden="1">{#N/A,#N/A,FALSE,"단축1";#N/A,#N/A,FALSE,"단축2";#N/A,#N/A,FALSE,"단축3";#N/A,#N/A,FALSE,"장축";#N/A,#N/A,FALSE,"4WD"}</definedName>
    <definedName name="ㅛ" localSheetId="12" hidden="1">{#N/A,#N/A,FALSE,"단축1";#N/A,#N/A,FALSE,"단축2";#N/A,#N/A,FALSE,"단축3";#N/A,#N/A,FALSE,"장축";#N/A,#N/A,FALSE,"4WD"}</definedName>
    <definedName name="ㅛ" localSheetId="15" hidden="1">{#N/A,#N/A,FALSE,"단축1";#N/A,#N/A,FALSE,"단축2";#N/A,#N/A,FALSE,"단축3";#N/A,#N/A,FALSE,"장축";#N/A,#N/A,FALSE,"4WD"}</definedName>
    <definedName name="ㅛ" localSheetId="11" hidden="1">{#N/A,#N/A,FALSE,"단축1";#N/A,#N/A,FALSE,"단축2";#N/A,#N/A,FALSE,"단축3";#N/A,#N/A,FALSE,"장축";#N/A,#N/A,FALSE,"4WD"}</definedName>
    <definedName name="ㅛ" localSheetId="14" hidden="1">{#N/A,#N/A,FALSE,"단축1";#N/A,#N/A,FALSE,"단축2";#N/A,#N/A,FALSE,"단축3";#N/A,#N/A,FALSE,"장축";#N/A,#N/A,FALSE,"4WD"}</definedName>
    <definedName name="ㅛ" localSheetId="7" hidden="1">{#N/A,#N/A,FALSE,"단축1";#N/A,#N/A,FALSE,"단축2";#N/A,#N/A,FALSE,"단축3";#N/A,#N/A,FALSE,"장축";#N/A,#N/A,FALSE,"4WD"}</definedName>
    <definedName name="ㅛ" localSheetId="4" hidden="1">{#N/A,#N/A,FALSE,"단축1";#N/A,#N/A,FALSE,"단축2";#N/A,#N/A,FALSE,"단축3";#N/A,#N/A,FALSE,"장축";#N/A,#N/A,FALSE,"4WD"}</definedName>
    <definedName name="ㅛ" localSheetId="6" hidden="1">{#N/A,#N/A,FALSE,"단축1";#N/A,#N/A,FALSE,"단축2";#N/A,#N/A,FALSE,"단축3";#N/A,#N/A,FALSE,"장축";#N/A,#N/A,FALSE,"4WD"}</definedName>
    <definedName name="ㅛ" localSheetId="9" hidden="1">{#N/A,#N/A,FALSE,"단축1";#N/A,#N/A,FALSE,"단축2";#N/A,#N/A,FALSE,"단축3";#N/A,#N/A,FALSE,"장축";#N/A,#N/A,FALSE,"4WD"}</definedName>
    <definedName name="ㅛ" localSheetId="5" hidden="1">{#N/A,#N/A,FALSE,"단축1";#N/A,#N/A,FALSE,"단축2";#N/A,#N/A,FALSE,"단축3";#N/A,#N/A,FALSE,"장축";#N/A,#N/A,FALSE,"4WD"}</definedName>
    <definedName name="ㅛ" localSheetId="8" hidden="1">{#N/A,#N/A,FALSE,"단축1";#N/A,#N/A,FALSE,"단축2";#N/A,#N/A,FALSE,"단축3";#N/A,#N/A,FALSE,"장축";#N/A,#N/A,FALSE,"4WD"}</definedName>
    <definedName name="ㅛ" localSheetId="3" hidden="1">{#N/A,#N/A,FALSE,"단축1";#N/A,#N/A,FALSE,"단축2";#N/A,#N/A,FALSE,"단축3";#N/A,#N/A,FALSE,"장축";#N/A,#N/A,FALSE,"4WD"}</definedName>
    <definedName name="ㅛ" localSheetId="2" hidden="1">{#N/A,#N/A,FALSE,"단축1";#N/A,#N/A,FALSE,"단축2";#N/A,#N/A,FALSE,"단축3";#N/A,#N/A,FALSE,"장축";#N/A,#N/A,FALSE,"4WD"}</definedName>
    <definedName name="ㅛ" localSheetId="1" hidden="1">{#N/A,#N/A,FALSE,"단축1";#N/A,#N/A,FALSE,"단축2";#N/A,#N/A,FALSE,"단축3";#N/A,#N/A,FALSE,"장축";#N/A,#N/A,FALSE,"4WD"}</definedName>
    <definedName name="ㅛ" hidden="1">{#N/A,#N/A,FALSE,"단축1";#N/A,#N/A,FALSE,"단축2";#N/A,#N/A,FALSE,"단축3";#N/A,#N/A,FALSE,"장축";#N/A,#N/A,FALSE,"4WD"}</definedName>
    <definedName name="ㅛㄴ라ㅏㄱ" localSheetId="13">BlankMacro1</definedName>
    <definedName name="ㅛㄴ라ㅏㄱ" localSheetId="10">BlankMacro1</definedName>
    <definedName name="ㅛㄴ라ㅏㄱ" localSheetId="12">BlankMacro1</definedName>
    <definedName name="ㅛㄴ라ㅏㄱ" localSheetId="15">BlankMacro1</definedName>
    <definedName name="ㅛㄴ라ㅏㄱ" localSheetId="11">BlankMacro1</definedName>
    <definedName name="ㅛㄴ라ㅏㄱ" localSheetId="14">BlankMacro1</definedName>
    <definedName name="ㅛㄴ라ㅏㄱ" localSheetId="7">BlankMacro1</definedName>
    <definedName name="ㅛㄴ라ㅏㄱ" localSheetId="4">BlankMacro1</definedName>
    <definedName name="ㅛㄴ라ㅏㄱ" localSheetId="6">BlankMacro1</definedName>
    <definedName name="ㅛㄴ라ㅏㄱ" localSheetId="9">BlankMacro1</definedName>
    <definedName name="ㅛㄴ라ㅏㄱ" localSheetId="5">BlankMacro1</definedName>
    <definedName name="ㅛㄴ라ㅏㄱ" localSheetId="8">BlankMacro1</definedName>
    <definedName name="ㅛㄴ라ㅏㄱ" localSheetId="0">BlankMacro1</definedName>
    <definedName name="ㅛㄴ라ㅏㄱ" localSheetId="3">BlankMacro1</definedName>
    <definedName name="ㅛㄴ라ㅏㄱ" localSheetId="2">BlankMacro1</definedName>
    <definedName name="ㅛㄴ라ㅏㄱ" localSheetId="1">BlankMacro1</definedName>
    <definedName name="ㅛㄴ라ㅏㄱ">BlankMacro1</definedName>
    <definedName name="ㅛㅅ" localSheetId="13">BlankMacro1</definedName>
    <definedName name="ㅛㅅ" localSheetId="10">BlankMacro1</definedName>
    <definedName name="ㅛㅅ" localSheetId="12">BlankMacro1</definedName>
    <definedName name="ㅛㅅ" localSheetId="15">BlankMacro1</definedName>
    <definedName name="ㅛㅅ" localSheetId="11">BlankMacro1</definedName>
    <definedName name="ㅛㅅ" localSheetId="14">BlankMacro1</definedName>
    <definedName name="ㅛㅅ" localSheetId="7">BlankMacro1</definedName>
    <definedName name="ㅛㅅ" localSheetId="4">BlankMacro1</definedName>
    <definedName name="ㅛㅅ" localSheetId="6">BlankMacro1</definedName>
    <definedName name="ㅛㅅ" localSheetId="9">BlankMacro1</definedName>
    <definedName name="ㅛㅅ" localSheetId="5">BlankMacro1</definedName>
    <definedName name="ㅛㅅ" localSheetId="8">BlankMacro1</definedName>
    <definedName name="ㅛㅅ" localSheetId="0">BlankMacro1</definedName>
    <definedName name="ㅛㅅ" localSheetId="3">BlankMacro1</definedName>
    <definedName name="ㅛㅅ" localSheetId="2">BlankMacro1</definedName>
    <definedName name="ㅛㅅ" localSheetId="1">BlankMacro1</definedName>
    <definedName name="ㅛㅅ">BlankMacro1</definedName>
    <definedName name="ㅛㅏㅏㅕ난" localSheetId="13">BlankMacro1</definedName>
    <definedName name="ㅛㅏㅏㅕ난" localSheetId="10">BlankMacro1</definedName>
    <definedName name="ㅛㅏㅏㅕ난" localSheetId="12">BlankMacro1</definedName>
    <definedName name="ㅛㅏㅏㅕ난" localSheetId="15">BlankMacro1</definedName>
    <definedName name="ㅛㅏㅏㅕ난" localSheetId="11">BlankMacro1</definedName>
    <definedName name="ㅛㅏㅏㅕ난" localSheetId="14">BlankMacro1</definedName>
    <definedName name="ㅛㅏㅏㅕ난" localSheetId="7">BlankMacro1</definedName>
    <definedName name="ㅛㅏㅏㅕ난" localSheetId="4">BlankMacro1</definedName>
    <definedName name="ㅛㅏㅏㅕ난" localSheetId="6">BlankMacro1</definedName>
    <definedName name="ㅛㅏㅏㅕ난" localSheetId="9">BlankMacro1</definedName>
    <definedName name="ㅛㅏㅏㅕ난" localSheetId="5">BlankMacro1</definedName>
    <definedName name="ㅛㅏㅏㅕ난" localSheetId="8">BlankMacro1</definedName>
    <definedName name="ㅛㅏㅏㅕ난" localSheetId="0">BlankMacro1</definedName>
    <definedName name="ㅛㅏㅏㅕ난" localSheetId="3">BlankMacro1</definedName>
    <definedName name="ㅛㅏㅏㅕ난" localSheetId="2">BlankMacro1</definedName>
    <definedName name="ㅛㅏㅏㅕ난" localSheetId="1">BlankMacro1</definedName>
    <definedName name="ㅛㅏㅏㅕ난">BlankMacro1</definedName>
    <definedName name="ㅛㅓㅎ" localSheetId="13">BlankMacro1</definedName>
    <definedName name="ㅛㅓㅎ" localSheetId="10">BlankMacro1</definedName>
    <definedName name="ㅛㅓㅎ" localSheetId="12">BlankMacro1</definedName>
    <definedName name="ㅛㅓㅎ" localSheetId="15">BlankMacro1</definedName>
    <definedName name="ㅛㅓㅎ" localSheetId="11">BlankMacro1</definedName>
    <definedName name="ㅛㅓㅎ" localSheetId="14">BlankMacro1</definedName>
    <definedName name="ㅛㅓㅎ" localSheetId="7">BlankMacro1</definedName>
    <definedName name="ㅛㅓㅎ" localSheetId="4">BlankMacro1</definedName>
    <definedName name="ㅛㅓㅎ" localSheetId="6">BlankMacro1</definedName>
    <definedName name="ㅛㅓㅎ" localSheetId="9">BlankMacro1</definedName>
    <definedName name="ㅛㅓㅎ" localSheetId="5">BlankMacro1</definedName>
    <definedName name="ㅛㅓㅎ" localSheetId="8">BlankMacro1</definedName>
    <definedName name="ㅛㅓㅎ" localSheetId="0">BlankMacro1</definedName>
    <definedName name="ㅛㅓㅎ" localSheetId="3">BlankMacro1</definedName>
    <definedName name="ㅛㅓㅎ" localSheetId="2">BlankMacro1</definedName>
    <definedName name="ㅛㅓㅎ" localSheetId="1">BlankMacro1</definedName>
    <definedName name="ㅛㅓㅎ">BlankMacro1</definedName>
    <definedName name="ㅛㅕ">#N/A</definedName>
    <definedName name="ㅛㅗㄱㄷ요" localSheetId="13">BlankMacro1</definedName>
    <definedName name="ㅛㅗㄱㄷ요" localSheetId="10">BlankMacro1</definedName>
    <definedName name="ㅛㅗㄱㄷ요" localSheetId="12">BlankMacro1</definedName>
    <definedName name="ㅛㅗㄱㄷ요" localSheetId="15">BlankMacro1</definedName>
    <definedName name="ㅛㅗㄱㄷ요" localSheetId="11">BlankMacro1</definedName>
    <definedName name="ㅛㅗㄱㄷ요" localSheetId="14">BlankMacro1</definedName>
    <definedName name="ㅛㅗㄱㄷ요" localSheetId="7">BlankMacro1</definedName>
    <definedName name="ㅛㅗㄱㄷ요" localSheetId="4">BlankMacro1</definedName>
    <definedName name="ㅛㅗㄱㄷ요" localSheetId="6">BlankMacro1</definedName>
    <definedName name="ㅛㅗㄱㄷ요" localSheetId="9">BlankMacro1</definedName>
    <definedName name="ㅛㅗㄱㄷ요" localSheetId="5">BlankMacro1</definedName>
    <definedName name="ㅛㅗㄱㄷ요" localSheetId="8">BlankMacro1</definedName>
    <definedName name="ㅛㅗㄱㄷ요" localSheetId="0">BlankMacro1</definedName>
    <definedName name="ㅛㅗㄱㄷ요" localSheetId="3">BlankMacro1</definedName>
    <definedName name="ㅛㅗㄱㄷ요" localSheetId="2">BlankMacro1</definedName>
    <definedName name="ㅛㅗㄱㄷ요" localSheetId="1">BlankMacro1</definedName>
    <definedName name="ㅛㅗㄱㄷ요">BlankMacro1</definedName>
    <definedName name="ㅛㅛ">#N/A</definedName>
    <definedName name="ㅛㅛㅛㅛㅛㅛㅛㅛㅛㅛㅛㅛㅛㅛㅛㅛㅛㅛㅛㅛㅛㅛㅛㅛㅛㅛㅛㅛㅛㅛㅛㅛㅛㅛㅛㅛㅛㅛㅛㅛㅛㅛ" localSheetId="13">BlankMacro1</definedName>
    <definedName name="ㅛㅛㅛㅛㅛㅛㅛㅛㅛㅛㅛㅛㅛㅛㅛㅛㅛㅛㅛㅛㅛㅛㅛㅛㅛㅛㅛㅛㅛㅛㅛㅛㅛㅛㅛㅛㅛㅛㅛㅛㅛㅛ" localSheetId="10">BlankMacro1</definedName>
    <definedName name="ㅛㅛㅛㅛㅛㅛㅛㅛㅛㅛㅛㅛㅛㅛㅛㅛㅛㅛㅛㅛㅛㅛㅛㅛㅛㅛㅛㅛㅛㅛㅛㅛㅛㅛㅛㅛㅛㅛㅛㅛㅛㅛ" localSheetId="12">BlankMacro1</definedName>
    <definedName name="ㅛㅛㅛㅛㅛㅛㅛㅛㅛㅛㅛㅛㅛㅛㅛㅛㅛㅛㅛㅛㅛㅛㅛㅛㅛㅛㅛㅛㅛㅛㅛㅛㅛㅛㅛㅛㅛㅛㅛㅛㅛㅛ" localSheetId="15">BlankMacro1</definedName>
    <definedName name="ㅛㅛㅛㅛㅛㅛㅛㅛㅛㅛㅛㅛㅛㅛㅛㅛㅛㅛㅛㅛㅛㅛㅛㅛㅛㅛㅛㅛㅛㅛㅛㅛㅛㅛㅛㅛㅛㅛㅛㅛㅛㅛ" localSheetId="11">BlankMacro1</definedName>
    <definedName name="ㅛㅛㅛㅛㅛㅛㅛㅛㅛㅛㅛㅛㅛㅛㅛㅛㅛㅛㅛㅛㅛㅛㅛㅛㅛㅛㅛㅛㅛㅛㅛㅛㅛㅛㅛㅛㅛㅛㅛㅛㅛㅛ" localSheetId="14">BlankMacro1</definedName>
    <definedName name="ㅛㅛㅛㅛㅛㅛㅛㅛㅛㅛㅛㅛㅛㅛㅛㅛㅛㅛㅛㅛㅛㅛㅛㅛㅛㅛㅛㅛㅛㅛㅛㅛㅛㅛㅛㅛㅛㅛㅛㅛㅛㅛ" localSheetId="7">BlankMacro1</definedName>
    <definedName name="ㅛㅛㅛㅛㅛㅛㅛㅛㅛㅛㅛㅛㅛㅛㅛㅛㅛㅛㅛㅛㅛㅛㅛㅛㅛㅛㅛㅛㅛㅛㅛㅛㅛㅛㅛㅛㅛㅛㅛㅛㅛㅛ" localSheetId="4">BlankMacro1</definedName>
    <definedName name="ㅛㅛㅛㅛㅛㅛㅛㅛㅛㅛㅛㅛㅛㅛㅛㅛㅛㅛㅛㅛㅛㅛㅛㅛㅛㅛㅛㅛㅛㅛㅛㅛㅛㅛㅛㅛㅛㅛㅛㅛㅛㅛ" localSheetId="6">BlankMacro1</definedName>
    <definedName name="ㅛㅛㅛㅛㅛㅛㅛㅛㅛㅛㅛㅛㅛㅛㅛㅛㅛㅛㅛㅛㅛㅛㅛㅛㅛㅛㅛㅛㅛㅛㅛㅛㅛㅛㅛㅛㅛㅛㅛㅛㅛㅛ" localSheetId="9">BlankMacro1</definedName>
    <definedName name="ㅛㅛㅛㅛㅛㅛㅛㅛㅛㅛㅛㅛㅛㅛㅛㅛㅛㅛㅛㅛㅛㅛㅛㅛㅛㅛㅛㅛㅛㅛㅛㅛㅛㅛㅛㅛㅛㅛㅛㅛㅛㅛ" localSheetId="5">BlankMacro1</definedName>
    <definedName name="ㅛㅛㅛㅛㅛㅛㅛㅛㅛㅛㅛㅛㅛㅛㅛㅛㅛㅛㅛㅛㅛㅛㅛㅛㅛㅛㅛㅛㅛㅛㅛㅛㅛㅛㅛㅛㅛㅛㅛㅛㅛㅛ" localSheetId="8">BlankMacro1</definedName>
    <definedName name="ㅛㅛㅛㅛㅛㅛㅛㅛㅛㅛㅛㅛㅛㅛㅛㅛㅛㅛㅛㅛㅛㅛㅛㅛㅛㅛㅛㅛㅛㅛㅛㅛㅛㅛㅛㅛㅛㅛㅛㅛㅛㅛ" localSheetId="0">BlankMacro1</definedName>
    <definedName name="ㅛㅛㅛㅛㅛㅛㅛㅛㅛㅛㅛㅛㅛㅛㅛㅛㅛㅛㅛㅛㅛㅛㅛㅛㅛㅛㅛㅛㅛㅛㅛㅛㅛㅛㅛㅛㅛㅛㅛㅛㅛㅛ" localSheetId="3">BlankMacro1</definedName>
    <definedName name="ㅛㅛㅛㅛㅛㅛㅛㅛㅛㅛㅛㅛㅛㅛㅛㅛㅛㅛㅛㅛㅛㅛㅛㅛㅛㅛㅛㅛㅛㅛㅛㅛㅛㅛㅛㅛㅛㅛㅛㅛㅛㅛ" localSheetId="2">BlankMacro1</definedName>
    <definedName name="ㅛㅛㅛㅛㅛㅛㅛㅛㅛㅛㅛㅛㅛㅛㅛㅛㅛㅛㅛㅛㅛㅛㅛㅛㅛㅛㅛㅛㅛㅛㅛㅛㅛㅛㅛㅛㅛㅛㅛㅛㅛㅛ" localSheetId="1">BlankMacro1</definedName>
    <definedName name="ㅛㅛㅛㅛㅛㅛㅛㅛㅛㅛㅛㅛㅛㅛㅛㅛㅛㅛㅛㅛㅛㅛㅛㅛㅛㅛㅛㅛㅛㅛㅛㅛㅛㅛㅛㅛㅛㅛㅛㅛㅛㅛ">BlankMacro1</definedName>
    <definedName name="ㅜ" localSheetId="13" hidden="1">{#N/A,#N/A,FALSE,"단축1";#N/A,#N/A,FALSE,"단축2";#N/A,#N/A,FALSE,"단축3";#N/A,#N/A,FALSE,"장축";#N/A,#N/A,FALSE,"4WD"}</definedName>
    <definedName name="ㅜ" localSheetId="10" hidden="1">{#N/A,#N/A,FALSE,"단축1";#N/A,#N/A,FALSE,"단축2";#N/A,#N/A,FALSE,"단축3";#N/A,#N/A,FALSE,"장축";#N/A,#N/A,FALSE,"4WD"}</definedName>
    <definedName name="ㅜ" localSheetId="12" hidden="1">{#N/A,#N/A,FALSE,"단축1";#N/A,#N/A,FALSE,"단축2";#N/A,#N/A,FALSE,"단축3";#N/A,#N/A,FALSE,"장축";#N/A,#N/A,FALSE,"4WD"}</definedName>
    <definedName name="ㅜ" localSheetId="15" hidden="1">{#N/A,#N/A,FALSE,"단축1";#N/A,#N/A,FALSE,"단축2";#N/A,#N/A,FALSE,"단축3";#N/A,#N/A,FALSE,"장축";#N/A,#N/A,FALSE,"4WD"}</definedName>
    <definedName name="ㅜ" localSheetId="11" hidden="1">{#N/A,#N/A,FALSE,"단축1";#N/A,#N/A,FALSE,"단축2";#N/A,#N/A,FALSE,"단축3";#N/A,#N/A,FALSE,"장축";#N/A,#N/A,FALSE,"4WD"}</definedName>
    <definedName name="ㅜ" localSheetId="14" hidden="1">{#N/A,#N/A,FALSE,"단축1";#N/A,#N/A,FALSE,"단축2";#N/A,#N/A,FALSE,"단축3";#N/A,#N/A,FALSE,"장축";#N/A,#N/A,FALSE,"4WD"}</definedName>
    <definedName name="ㅜ" localSheetId="7" hidden="1">{#N/A,#N/A,FALSE,"단축1";#N/A,#N/A,FALSE,"단축2";#N/A,#N/A,FALSE,"단축3";#N/A,#N/A,FALSE,"장축";#N/A,#N/A,FALSE,"4WD"}</definedName>
    <definedName name="ㅜ" localSheetId="4" hidden="1">{#N/A,#N/A,FALSE,"단축1";#N/A,#N/A,FALSE,"단축2";#N/A,#N/A,FALSE,"단축3";#N/A,#N/A,FALSE,"장축";#N/A,#N/A,FALSE,"4WD"}</definedName>
    <definedName name="ㅜ" localSheetId="6" hidden="1">{#N/A,#N/A,FALSE,"단축1";#N/A,#N/A,FALSE,"단축2";#N/A,#N/A,FALSE,"단축3";#N/A,#N/A,FALSE,"장축";#N/A,#N/A,FALSE,"4WD"}</definedName>
    <definedName name="ㅜ" localSheetId="9" hidden="1">{#N/A,#N/A,FALSE,"단축1";#N/A,#N/A,FALSE,"단축2";#N/A,#N/A,FALSE,"단축3";#N/A,#N/A,FALSE,"장축";#N/A,#N/A,FALSE,"4WD"}</definedName>
    <definedName name="ㅜ" localSheetId="5" hidden="1">{#N/A,#N/A,FALSE,"단축1";#N/A,#N/A,FALSE,"단축2";#N/A,#N/A,FALSE,"단축3";#N/A,#N/A,FALSE,"장축";#N/A,#N/A,FALSE,"4WD"}</definedName>
    <definedName name="ㅜ" localSheetId="8" hidden="1">{#N/A,#N/A,FALSE,"단축1";#N/A,#N/A,FALSE,"단축2";#N/A,#N/A,FALSE,"단축3";#N/A,#N/A,FALSE,"장축";#N/A,#N/A,FALSE,"4WD"}</definedName>
    <definedName name="ㅜ" localSheetId="3" hidden="1">{#N/A,#N/A,FALSE,"단축1";#N/A,#N/A,FALSE,"단축2";#N/A,#N/A,FALSE,"단축3";#N/A,#N/A,FALSE,"장축";#N/A,#N/A,FALSE,"4WD"}</definedName>
    <definedName name="ㅜ" localSheetId="2" hidden="1">{#N/A,#N/A,FALSE,"단축1";#N/A,#N/A,FALSE,"단축2";#N/A,#N/A,FALSE,"단축3";#N/A,#N/A,FALSE,"장축";#N/A,#N/A,FALSE,"4WD"}</definedName>
    <definedName name="ㅜ" localSheetId="1" hidden="1">{#N/A,#N/A,FALSE,"단축1";#N/A,#N/A,FALSE,"단축2";#N/A,#N/A,FALSE,"단축3";#N/A,#N/A,FALSE,"장축";#N/A,#N/A,FALSE,"4WD"}</definedName>
    <definedName name="ㅜ" hidden="1">{#N/A,#N/A,FALSE,"단축1";#N/A,#N/A,FALSE,"단축2";#N/A,#N/A,FALSE,"단축3";#N/A,#N/A,FALSE,"장축";#N/A,#N/A,FALSE,"4WD"}</definedName>
    <definedName name="ㅜㅎㄹ어ㅛㅎㅇ" localSheetId="13">BlankMacro1</definedName>
    <definedName name="ㅜㅎㄹ어ㅛㅎㅇ" localSheetId="10">BlankMacro1</definedName>
    <definedName name="ㅜㅎㄹ어ㅛㅎㅇ" localSheetId="12">BlankMacro1</definedName>
    <definedName name="ㅜㅎㄹ어ㅛㅎㅇ" localSheetId="15">BlankMacro1</definedName>
    <definedName name="ㅜㅎㄹ어ㅛㅎㅇ" localSheetId="11">BlankMacro1</definedName>
    <definedName name="ㅜㅎㄹ어ㅛㅎㅇ" localSheetId="14">BlankMacro1</definedName>
    <definedName name="ㅜㅎㄹ어ㅛㅎㅇ" localSheetId="7">BlankMacro1</definedName>
    <definedName name="ㅜㅎㄹ어ㅛㅎㅇ" localSheetId="4">BlankMacro1</definedName>
    <definedName name="ㅜㅎㄹ어ㅛㅎㅇ" localSheetId="6">BlankMacro1</definedName>
    <definedName name="ㅜㅎㄹ어ㅛㅎㅇ" localSheetId="9">BlankMacro1</definedName>
    <definedName name="ㅜㅎㄹ어ㅛㅎㅇ" localSheetId="5">BlankMacro1</definedName>
    <definedName name="ㅜㅎㄹ어ㅛㅎㅇ" localSheetId="8">BlankMacro1</definedName>
    <definedName name="ㅜㅎㄹ어ㅛㅎㅇ" localSheetId="0">BlankMacro1</definedName>
    <definedName name="ㅜㅎㄹ어ㅛㅎㅇ" localSheetId="3">BlankMacro1</definedName>
    <definedName name="ㅜㅎㄹ어ㅛㅎㅇ" localSheetId="2">BlankMacro1</definedName>
    <definedName name="ㅜㅎㄹ어ㅛㅎㅇ" localSheetId="1">BlankMacro1</definedName>
    <definedName name="ㅜㅎㄹ어ㅛㅎㅇ">BlankMacro1</definedName>
    <definedName name="ㅜㅜ">#N/A</definedName>
    <definedName name="ㅜㅜㅜ" localSheetId="13" hidden="1">{#N/A,#N/A,FALSE,"인원";#N/A,#N/A,FALSE,"비용2";#N/A,#N/A,FALSE,"비용1";#N/A,#N/A,FALSE,"비용";#N/A,#N/A,FALSE,"보증2";#N/A,#N/A,FALSE,"보증1";#N/A,#N/A,FALSE,"보증";#N/A,#N/A,FALSE,"손익1";#N/A,#N/A,FALSE,"손익";#N/A,#N/A,FALSE,"부서별매출";#N/A,#N/A,FALSE,"매출"}</definedName>
    <definedName name="ㅜㅜㅜ" localSheetId="10" hidden="1">{#N/A,#N/A,FALSE,"인원";#N/A,#N/A,FALSE,"비용2";#N/A,#N/A,FALSE,"비용1";#N/A,#N/A,FALSE,"비용";#N/A,#N/A,FALSE,"보증2";#N/A,#N/A,FALSE,"보증1";#N/A,#N/A,FALSE,"보증";#N/A,#N/A,FALSE,"손익1";#N/A,#N/A,FALSE,"손익";#N/A,#N/A,FALSE,"부서별매출";#N/A,#N/A,FALSE,"매출"}</definedName>
    <definedName name="ㅜㅜㅜ" localSheetId="12" hidden="1">{#N/A,#N/A,FALSE,"인원";#N/A,#N/A,FALSE,"비용2";#N/A,#N/A,FALSE,"비용1";#N/A,#N/A,FALSE,"비용";#N/A,#N/A,FALSE,"보증2";#N/A,#N/A,FALSE,"보증1";#N/A,#N/A,FALSE,"보증";#N/A,#N/A,FALSE,"손익1";#N/A,#N/A,FALSE,"손익";#N/A,#N/A,FALSE,"부서별매출";#N/A,#N/A,FALSE,"매출"}</definedName>
    <definedName name="ㅜㅜㅜ" localSheetId="15" hidden="1">{#N/A,#N/A,FALSE,"인원";#N/A,#N/A,FALSE,"비용2";#N/A,#N/A,FALSE,"비용1";#N/A,#N/A,FALSE,"비용";#N/A,#N/A,FALSE,"보증2";#N/A,#N/A,FALSE,"보증1";#N/A,#N/A,FALSE,"보증";#N/A,#N/A,FALSE,"손익1";#N/A,#N/A,FALSE,"손익";#N/A,#N/A,FALSE,"부서별매출";#N/A,#N/A,FALSE,"매출"}</definedName>
    <definedName name="ㅜㅜㅜ" localSheetId="11" hidden="1">{#N/A,#N/A,FALSE,"인원";#N/A,#N/A,FALSE,"비용2";#N/A,#N/A,FALSE,"비용1";#N/A,#N/A,FALSE,"비용";#N/A,#N/A,FALSE,"보증2";#N/A,#N/A,FALSE,"보증1";#N/A,#N/A,FALSE,"보증";#N/A,#N/A,FALSE,"손익1";#N/A,#N/A,FALSE,"손익";#N/A,#N/A,FALSE,"부서별매출";#N/A,#N/A,FALSE,"매출"}</definedName>
    <definedName name="ㅜㅜㅜ" localSheetId="14" hidden="1">{#N/A,#N/A,FALSE,"인원";#N/A,#N/A,FALSE,"비용2";#N/A,#N/A,FALSE,"비용1";#N/A,#N/A,FALSE,"비용";#N/A,#N/A,FALSE,"보증2";#N/A,#N/A,FALSE,"보증1";#N/A,#N/A,FALSE,"보증";#N/A,#N/A,FALSE,"손익1";#N/A,#N/A,FALSE,"손익";#N/A,#N/A,FALSE,"부서별매출";#N/A,#N/A,FALSE,"매출"}</definedName>
    <definedName name="ㅜㅜㅜ" localSheetId="7" hidden="1">{#N/A,#N/A,FALSE,"인원";#N/A,#N/A,FALSE,"비용2";#N/A,#N/A,FALSE,"비용1";#N/A,#N/A,FALSE,"비용";#N/A,#N/A,FALSE,"보증2";#N/A,#N/A,FALSE,"보증1";#N/A,#N/A,FALSE,"보증";#N/A,#N/A,FALSE,"손익1";#N/A,#N/A,FALSE,"손익";#N/A,#N/A,FALSE,"부서별매출";#N/A,#N/A,FALSE,"매출"}</definedName>
    <definedName name="ㅜㅜㅜ" localSheetId="4" hidden="1">{#N/A,#N/A,FALSE,"인원";#N/A,#N/A,FALSE,"비용2";#N/A,#N/A,FALSE,"비용1";#N/A,#N/A,FALSE,"비용";#N/A,#N/A,FALSE,"보증2";#N/A,#N/A,FALSE,"보증1";#N/A,#N/A,FALSE,"보증";#N/A,#N/A,FALSE,"손익1";#N/A,#N/A,FALSE,"손익";#N/A,#N/A,FALSE,"부서별매출";#N/A,#N/A,FALSE,"매출"}</definedName>
    <definedName name="ㅜㅜㅜ" localSheetId="6" hidden="1">{#N/A,#N/A,FALSE,"인원";#N/A,#N/A,FALSE,"비용2";#N/A,#N/A,FALSE,"비용1";#N/A,#N/A,FALSE,"비용";#N/A,#N/A,FALSE,"보증2";#N/A,#N/A,FALSE,"보증1";#N/A,#N/A,FALSE,"보증";#N/A,#N/A,FALSE,"손익1";#N/A,#N/A,FALSE,"손익";#N/A,#N/A,FALSE,"부서별매출";#N/A,#N/A,FALSE,"매출"}</definedName>
    <definedName name="ㅜㅜㅜ" localSheetId="9" hidden="1">{#N/A,#N/A,FALSE,"인원";#N/A,#N/A,FALSE,"비용2";#N/A,#N/A,FALSE,"비용1";#N/A,#N/A,FALSE,"비용";#N/A,#N/A,FALSE,"보증2";#N/A,#N/A,FALSE,"보증1";#N/A,#N/A,FALSE,"보증";#N/A,#N/A,FALSE,"손익1";#N/A,#N/A,FALSE,"손익";#N/A,#N/A,FALSE,"부서별매출";#N/A,#N/A,FALSE,"매출"}</definedName>
    <definedName name="ㅜㅜㅜ" localSheetId="5" hidden="1">{#N/A,#N/A,FALSE,"인원";#N/A,#N/A,FALSE,"비용2";#N/A,#N/A,FALSE,"비용1";#N/A,#N/A,FALSE,"비용";#N/A,#N/A,FALSE,"보증2";#N/A,#N/A,FALSE,"보증1";#N/A,#N/A,FALSE,"보증";#N/A,#N/A,FALSE,"손익1";#N/A,#N/A,FALSE,"손익";#N/A,#N/A,FALSE,"부서별매출";#N/A,#N/A,FALSE,"매출"}</definedName>
    <definedName name="ㅜㅜㅜ" localSheetId="8" hidden="1">{#N/A,#N/A,FALSE,"인원";#N/A,#N/A,FALSE,"비용2";#N/A,#N/A,FALSE,"비용1";#N/A,#N/A,FALSE,"비용";#N/A,#N/A,FALSE,"보증2";#N/A,#N/A,FALSE,"보증1";#N/A,#N/A,FALSE,"보증";#N/A,#N/A,FALSE,"손익1";#N/A,#N/A,FALSE,"손익";#N/A,#N/A,FALSE,"부서별매출";#N/A,#N/A,FALSE,"매출"}</definedName>
    <definedName name="ㅜㅜㅜ" localSheetId="3" hidden="1">{#N/A,#N/A,FALSE,"인원";#N/A,#N/A,FALSE,"비용2";#N/A,#N/A,FALSE,"비용1";#N/A,#N/A,FALSE,"비용";#N/A,#N/A,FALSE,"보증2";#N/A,#N/A,FALSE,"보증1";#N/A,#N/A,FALSE,"보증";#N/A,#N/A,FALSE,"손익1";#N/A,#N/A,FALSE,"손익";#N/A,#N/A,FALSE,"부서별매출";#N/A,#N/A,FALSE,"매출"}</definedName>
    <definedName name="ㅜㅜㅜ" localSheetId="2" hidden="1">{#N/A,#N/A,FALSE,"인원";#N/A,#N/A,FALSE,"비용2";#N/A,#N/A,FALSE,"비용1";#N/A,#N/A,FALSE,"비용";#N/A,#N/A,FALSE,"보증2";#N/A,#N/A,FALSE,"보증1";#N/A,#N/A,FALSE,"보증";#N/A,#N/A,FALSE,"손익1";#N/A,#N/A,FALSE,"손익";#N/A,#N/A,FALSE,"부서별매출";#N/A,#N/A,FALSE,"매출"}</definedName>
    <definedName name="ㅜㅜㅜ" localSheetId="1" hidden="1">{#N/A,#N/A,FALSE,"인원";#N/A,#N/A,FALSE,"비용2";#N/A,#N/A,FALSE,"비용1";#N/A,#N/A,FALSE,"비용";#N/A,#N/A,FALSE,"보증2";#N/A,#N/A,FALSE,"보증1";#N/A,#N/A,FALSE,"보증";#N/A,#N/A,FALSE,"손익1";#N/A,#N/A,FALSE,"손익";#N/A,#N/A,FALSE,"부서별매출";#N/A,#N/A,FALSE,"매출"}</definedName>
    <definedName name="ㅜㅜㅜ" hidden="1">{#N/A,#N/A,FALSE,"인원";#N/A,#N/A,FALSE,"비용2";#N/A,#N/A,FALSE,"비용1";#N/A,#N/A,FALSE,"비용";#N/A,#N/A,FALSE,"보증2";#N/A,#N/A,FALSE,"보증1";#N/A,#N/A,FALSE,"보증";#N/A,#N/A,FALSE,"손익1";#N/A,#N/A,FALSE,"손익";#N/A,#N/A,FALSE,"부서별매출";#N/A,#N/A,FALSE,"매출"}</definedName>
    <definedName name="ㅜㅜㅜㅜ">#N/A</definedName>
    <definedName name="ㅜㅜㅜㅜㅜ">#N/A</definedName>
    <definedName name="ㅜㅜㅜㅜㅜㅜㅜㅜ">#N/A</definedName>
    <definedName name="ㅜㅜㅜㅜㅜㅜㅜㅜㅜㅜ">#N/A</definedName>
    <definedName name="ㅜㅜㅜㅡ">#N/A</definedName>
    <definedName name="ㅜㅡ">#N/A</definedName>
    <definedName name="ㅠ" localSheetId="13" hidden="1">{#N/A,#N/A,FALSE,"단축1";#N/A,#N/A,FALSE,"단축2";#N/A,#N/A,FALSE,"단축3";#N/A,#N/A,FALSE,"장축";#N/A,#N/A,FALSE,"4WD"}</definedName>
    <definedName name="ㅠ" localSheetId="10" hidden="1">{#N/A,#N/A,FALSE,"단축1";#N/A,#N/A,FALSE,"단축2";#N/A,#N/A,FALSE,"단축3";#N/A,#N/A,FALSE,"장축";#N/A,#N/A,FALSE,"4WD"}</definedName>
    <definedName name="ㅠ" localSheetId="12" hidden="1">{#N/A,#N/A,FALSE,"단축1";#N/A,#N/A,FALSE,"단축2";#N/A,#N/A,FALSE,"단축3";#N/A,#N/A,FALSE,"장축";#N/A,#N/A,FALSE,"4WD"}</definedName>
    <definedName name="ㅠ" localSheetId="15" hidden="1">{#N/A,#N/A,FALSE,"단축1";#N/A,#N/A,FALSE,"단축2";#N/A,#N/A,FALSE,"단축3";#N/A,#N/A,FALSE,"장축";#N/A,#N/A,FALSE,"4WD"}</definedName>
    <definedName name="ㅠ" localSheetId="11" hidden="1">{#N/A,#N/A,FALSE,"단축1";#N/A,#N/A,FALSE,"단축2";#N/A,#N/A,FALSE,"단축3";#N/A,#N/A,FALSE,"장축";#N/A,#N/A,FALSE,"4WD"}</definedName>
    <definedName name="ㅠ" localSheetId="14" hidden="1">{#N/A,#N/A,FALSE,"단축1";#N/A,#N/A,FALSE,"단축2";#N/A,#N/A,FALSE,"단축3";#N/A,#N/A,FALSE,"장축";#N/A,#N/A,FALSE,"4WD"}</definedName>
    <definedName name="ㅠ" localSheetId="7" hidden="1">{#N/A,#N/A,FALSE,"단축1";#N/A,#N/A,FALSE,"단축2";#N/A,#N/A,FALSE,"단축3";#N/A,#N/A,FALSE,"장축";#N/A,#N/A,FALSE,"4WD"}</definedName>
    <definedName name="ㅠ" localSheetId="4" hidden="1">{#N/A,#N/A,FALSE,"단축1";#N/A,#N/A,FALSE,"단축2";#N/A,#N/A,FALSE,"단축3";#N/A,#N/A,FALSE,"장축";#N/A,#N/A,FALSE,"4WD"}</definedName>
    <definedName name="ㅠ" localSheetId="6" hidden="1">{#N/A,#N/A,FALSE,"단축1";#N/A,#N/A,FALSE,"단축2";#N/A,#N/A,FALSE,"단축3";#N/A,#N/A,FALSE,"장축";#N/A,#N/A,FALSE,"4WD"}</definedName>
    <definedName name="ㅠ" localSheetId="9" hidden="1">{#N/A,#N/A,FALSE,"단축1";#N/A,#N/A,FALSE,"단축2";#N/A,#N/A,FALSE,"단축3";#N/A,#N/A,FALSE,"장축";#N/A,#N/A,FALSE,"4WD"}</definedName>
    <definedName name="ㅠ" localSheetId="5" hidden="1">{#N/A,#N/A,FALSE,"단축1";#N/A,#N/A,FALSE,"단축2";#N/A,#N/A,FALSE,"단축3";#N/A,#N/A,FALSE,"장축";#N/A,#N/A,FALSE,"4WD"}</definedName>
    <definedName name="ㅠ" localSheetId="8" hidden="1">{#N/A,#N/A,FALSE,"단축1";#N/A,#N/A,FALSE,"단축2";#N/A,#N/A,FALSE,"단축3";#N/A,#N/A,FALSE,"장축";#N/A,#N/A,FALSE,"4WD"}</definedName>
    <definedName name="ㅠ" localSheetId="3" hidden="1">{#N/A,#N/A,FALSE,"단축1";#N/A,#N/A,FALSE,"단축2";#N/A,#N/A,FALSE,"단축3";#N/A,#N/A,FALSE,"장축";#N/A,#N/A,FALSE,"4WD"}</definedName>
    <definedName name="ㅠ" localSheetId="2" hidden="1">{#N/A,#N/A,FALSE,"단축1";#N/A,#N/A,FALSE,"단축2";#N/A,#N/A,FALSE,"단축3";#N/A,#N/A,FALSE,"장축";#N/A,#N/A,FALSE,"4WD"}</definedName>
    <definedName name="ㅠ" localSheetId="1" hidden="1">{#N/A,#N/A,FALSE,"단축1";#N/A,#N/A,FALSE,"단축2";#N/A,#N/A,FALSE,"단축3";#N/A,#N/A,FALSE,"장축";#N/A,#N/A,FALSE,"4WD"}</definedName>
    <definedName name="ㅠ" hidden="1">{#N/A,#N/A,FALSE,"단축1";#N/A,#N/A,FALSE,"단축2";#N/A,#N/A,FALSE,"단축3";#N/A,#N/A,FALSE,"장축";#N/A,#N/A,FALSE,"4WD"}</definedName>
    <definedName name="ㅠㅍㅇㅌㄹ" localSheetId="13" hidden="1">{#N/A,#N/A,FALSE,"단축1";#N/A,#N/A,FALSE,"단축2";#N/A,#N/A,FALSE,"단축3";#N/A,#N/A,FALSE,"장축";#N/A,#N/A,FALSE,"4WD"}</definedName>
    <definedName name="ㅠㅍㅇㅌㄹ" localSheetId="10" hidden="1">{#N/A,#N/A,FALSE,"단축1";#N/A,#N/A,FALSE,"단축2";#N/A,#N/A,FALSE,"단축3";#N/A,#N/A,FALSE,"장축";#N/A,#N/A,FALSE,"4WD"}</definedName>
    <definedName name="ㅠㅍㅇㅌㄹ" localSheetId="12" hidden="1">{#N/A,#N/A,FALSE,"단축1";#N/A,#N/A,FALSE,"단축2";#N/A,#N/A,FALSE,"단축3";#N/A,#N/A,FALSE,"장축";#N/A,#N/A,FALSE,"4WD"}</definedName>
    <definedName name="ㅠㅍㅇㅌㄹ" localSheetId="15" hidden="1">{#N/A,#N/A,FALSE,"단축1";#N/A,#N/A,FALSE,"단축2";#N/A,#N/A,FALSE,"단축3";#N/A,#N/A,FALSE,"장축";#N/A,#N/A,FALSE,"4WD"}</definedName>
    <definedName name="ㅠㅍㅇㅌㄹ" localSheetId="11" hidden="1">{#N/A,#N/A,FALSE,"단축1";#N/A,#N/A,FALSE,"단축2";#N/A,#N/A,FALSE,"단축3";#N/A,#N/A,FALSE,"장축";#N/A,#N/A,FALSE,"4WD"}</definedName>
    <definedName name="ㅠㅍㅇㅌㄹ" localSheetId="14" hidden="1">{#N/A,#N/A,FALSE,"단축1";#N/A,#N/A,FALSE,"단축2";#N/A,#N/A,FALSE,"단축3";#N/A,#N/A,FALSE,"장축";#N/A,#N/A,FALSE,"4WD"}</definedName>
    <definedName name="ㅠㅍㅇㅌㄹ" localSheetId="7" hidden="1">{#N/A,#N/A,FALSE,"단축1";#N/A,#N/A,FALSE,"단축2";#N/A,#N/A,FALSE,"단축3";#N/A,#N/A,FALSE,"장축";#N/A,#N/A,FALSE,"4WD"}</definedName>
    <definedName name="ㅠㅍㅇㅌㄹ" localSheetId="4" hidden="1">{#N/A,#N/A,FALSE,"단축1";#N/A,#N/A,FALSE,"단축2";#N/A,#N/A,FALSE,"단축3";#N/A,#N/A,FALSE,"장축";#N/A,#N/A,FALSE,"4WD"}</definedName>
    <definedName name="ㅠㅍㅇㅌㄹ" localSheetId="6" hidden="1">{#N/A,#N/A,FALSE,"단축1";#N/A,#N/A,FALSE,"단축2";#N/A,#N/A,FALSE,"단축3";#N/A,#N/A,FALSE,"장축";#N/A,#N/A,FALSE,"4WD"}</definedName>
    <definedName name="ㅠㅍㅇㅌㄹ" localSheetId="9" hidden="1">{#N/A,#N/A,FALSE,"단축1";#N/A,#N/A,FALSE,"단축2";#N/A,#N/A,FALSE,"단축3";#N/A,#N/A,FALSE,"장축";#N/A,#N/A,FALSE,"4WD"}</definedName>
    <definedName name="ㅠㅍㅇㅌㄹ" localSheetId="5" hidden="1">{#N/A,#N/A,FALSE,"단축1";#N/A,#N/A,FALSE,"단축2";#N/A,#N/A,FALSE,"단축3";#N/A,#N/A,FALSE,"장축";#N/A,#N/A,FALSE,"4WD"}</definedName>
    <definedName name="ㅠㅍㅇㅌㄹ" localSheetId="8" hidden="1">{#N/A,#N/A,FALSE,"단축1";#N/A,#N/A,FALSE,"단축2";#N/A,#N/A,FALSE,"단축3";#N/A,#N/A,FALSE,"장축";#N/A,#N/A,FALSE,"4WD"}</definedName>
    <definedName name="ㅠㅍㅇㅌㄹ" localSheetId="3" hidden="1">{#N/A,#N/A,FALSE,"단축1";#N/A,#N/A,FALSE,"단축2";#N/A,#N/A,FALSE,"단축3";#N/A,#N/A,FALSE,"장축";#N/A,#N/A,FALSE,"4WD"}</definedName>
    <definedName name="ㅠㅍㅇㅌㄹ" localSheetId="2" hidden="1">{#N/A,#N/A,FALSE,"단축1";#N/A,#N/A,FALSE,"단축2";#N/A,#N/A,FALSE,"단축3";#N/A,#N/A,FALSE,"장축";#N/A,#N/A,FALSE,"4WD"}</definedName>
    <definedName name="ㅠㅍㅇㅌㄹ" localSheetId="1" hidden="1">{#N/A,#N/A,FALSE,"단축1";#N/A,#N/A,FALSE,"단축2";#N/A,#N/A,FALSE,"단축3";#N/A,#N/A,FALSE,"장축";#N/A,#N/A,FALSE,"4WD"}</definedName>
    <definedName name="ㅠㅍㅇㅌㄹ" hidden="1">{#N/A,#N/A,FALSE,"단축1";#N/A,#N/A,FALSE,"단축2";#N/A,#N/A,FALSE,"단축3";#N/A,#N/A,FALSE,"장축";#N/A,#N/A,FALSE,"4WD"}</definedName>
    <definedName name="ㅠㅜ8" localSheetId="13">#REF!</definedName>
    <definedName name="ㅠㅜ8" localSheetId="10">#REF!</definedName>
    <definedName name="ㅠㅜ8" localSheetId="12">#REF!</definedName>
    <definedName name="ㅠㅜ8" localSheetId="15">#REF!</definedName>
    <definedName name="ㅠㅜ8" localSheetId="11">#REF!</definedName>
    <definedName name="ㅠㅜ8" localSheetId="14">#REF!</definedName>
    <definedName name="ㅠㅜ8" localSheetId="7">#REF!</definedName>
    <definedName name="ㅠㅜ8" localSheetId="4">#REF!</definedName>
    <definedName name="ㅠㅜ8" localSheetId="6">#REF!</definedName>
    <definedName name="ㅠㅜ8" localSheetId="9">#REF!</definedName>
    <definedName name="ㅠㅜ8" localSheetId="5">#REF!</definedName>
    <definedName name="ㅠㅜ8" localSheetId="8">#REF!</definedName>
    <definedName name="ㅠㅜ8">#REF!</definedName>
    <definedName name="ㅠㅜㅡ">#REF!</definedName>
    <definedName name="ㅡ"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1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1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1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ㅇ">#N/A</definedName>
    <definedName name="ㅡㅏ앙" localSheetId="13">BlankMacro1</definedName>
    <definedName name="ㅡㅏ앙" localSheetId="10">BlankMacro1</definedName>
    <definedName name="ㅡㅏ앙" localSheetId="12">BlankMacro1</definedName>
    <definedName name="ㅡㅏ앙" localSheetId="15">BlankMacro1</definedName>
    <definedName name="ㅡㅏ앙" localSheetId="11">BlankMacro1</definedName>
    <definedName name="ㅡㅏ앙" localSheetId="14">BlankMacro1</definedName>
    <definedName name="ㅡㅏ앙" localSheetId="7">BlankMacro1</definedName>
    <definedName name="ㅡㅏ앙" localSheetId="4">BlankMacro1</definedName>
    <definedName name="ㅡㅏ앙" localSheetId="6">BlankMacro1</definedName>
    <definedName name="ㅡㅏ앙" localSheetId="9">BlankMacro1</definedName>
    <definedName name="ㅡㅏ앙" localSheetId="5">BlankMacro1</definedName>
    <definedName name="ㅡㅏ앙" localSheetId="8">BlankMacro1</definedName>
    <definedName name="ㅡㅏ앙" localSheetId="0">BlankMacro1</definedName>
    <definedName name="ㅡㅏ앙" localSheetId="3">BlankMacro1</definedName>
    <definedName name="ㅡㅏ앙" localSheetId="2">BlankMacro1</definedName>
    <definedName name="ㅡㅏ앙" localSheetId="1">BlankMacro1</definedName>
    <definedName name="ㅡㅏ앙">BlankMacro1</definedName>
    <definedName name="ㅡㅏㅣㅡㅜㅏㅑㅔ" localSheetId="13">BlankMacro1</definedName>
    <definedName name="ㅡㅏㅣㅡㅜㅏㅑㅔ" localSheetId="10">BlankMacro1</definedName>
    <definedName name="ㅡㅏㅣㅡㅜㅏㅑㅔ" localSheetId="12">BlankMacro1</definedName>
    <definedName name="ㅡㅏㅣㅡㅜㅏㅑㅔ" localSheetId="15">BlankMacro1</definedName>
    <definedName name="ㅡㅏㅣㅡㅜㅏㅑㅔ" localSheetId="11">BlankMacro1</definedName>
    <definedName name="ㅡㅏㅣㅡㅜㅏㅑㅔ" localSheetId="14">BlankMacro1</definedName>
    <definedName name="ㅡㅏㅣㅡㅜㅏㅑㅔ" localSheetId="7">BlankMacro1</definedName>
    <definedName name="ㅡㅏㅣㅡㅜㅏㅑㅔ" localSheetId="4">BlankMacro1</definedName>
    <definedName name="ㅡㅏㅣㅡㅜㅏㅑㅔ" localSheetId="6">BlankMacro1</definedName>
    <definedName name="ㅡㅏㅣㅡㅜㅏㅑㅔ" localSheetId="9">BlankMacro1</definedName>
    <definedName name="ㅡㅏㅣㅡㅜㅏㅑㅔ" localSheetId="5">BlankMacro1</definedName>
    <definedName name="ㅡㅏㅣㅡㅜㅏㅑㅔ" localSheetId="8">BlankMacro1</definedName>
    <definedName name="ㅡㅏㅣㅡㅜㅏㅑㅔ" localSheetId="0">BlankMacro1</definedName>
    <definedName name="ㅡㅏㅣㅡㅜㅏㅑㅔ" localSheetId="3">BlankMacro1</definedName>
    <definedName name="ㅡㅏㅣㅡㅜㅏㅑㅔ" localSheetId="2">BlankMacro1</definedName>
    <definedName name="ㅡㅏㅣㅡㅜㅏㅑㅔ" localSheetId="1">BlankMacro1</definedName>
    <definedName name="ㅡㅏㅣㅡㅜㅏㅑㅔ">BlankMacro1</definedName>
    <definedName name="ㅡㅗ">#N/A</definedName>
    <definedName name="ㅡㅡ" localSheetId="13">BlankMacro1</definedName>
    <definedName name="ㅡㅡ" localSheetId="10">BlankMacro1</definedName>
    <definedName name="ㅡㅡ" localSheetId="12">BlankMacro1</definedName>
    <definedName name="ㅡㅡ" localSheetId="15">BlankMacro1</definedName>
    <definedName name="ㅡㅡ" localSheetId="11">BlankMacro1</definedName>
    <definedName name="ㅡㅡ" localSheetId="14">BlankMacro1</definedName>
    <definedName name="ㅡㅡ" localSheetId="7">BlankMacro1</definedName>
    <definedName name="ㅡㅡ" localSheetId="4">BlankMacro1</definedName>
    <definedName name="ㅡㅡ" localSheetId="6">BlankMacro1</definedName>
    <definedName name="ㅡㅡ" localSheetId="9">BlankMacro1</definedName>
    <definedName name="ㅡㅡ" localSheetId="5">BlankMacro1</definedName>
    <definedName name="ㅡㅡ" localSheetId="8">BlankMacro1</definedName>
    <definedName name="ㅡㅡ" localSheetId="0">BlankMacro1</definedName>
    <definedName name="ㅡㅡ" localSheetId="3">BlankMacro1</definedName>
    <definedName name="ㅡㅡ" localSheetId="2">BlankMacro1</definedName>
    <definedName name="ㅡㅡ" localSheetId="1">BlankMacro1</definedName>
    <definedName name="ㅡㅡ">BlankMacro1</definedName>
    <definedName name="ㅡㅡㅡ" hidden="1">#REF!</definedName>
    <definedName name="ㅣ" hidden="1">#REF!</definedName>
    <definedName name="ㅣㅏ" localSheetId="13" hidden="1">{#N/A,#N/A,FALSE,"단축1";#N/A,#N/A,FALSE,"단축2";#N/A,#N/A,FALSE,"단축3";#N/A,#N/A,FALSE,"장축";#N/A,#N/A,FALSE,"4WD"}</definedName>
    <definedName name="ㅣㅏ" localSheetId="10" hidden="1">{#N/A,#N/A,FALSE,"단축1";#N/A,#N/A,FALSE,"단축2";#N/A,#N/A,FALSE,"단축3";#N/A,#N/A,FALSE,"장축";#N/A,#N/A,FALSE,"4WD"}</definedName>
    <definedName name="ㅣㅏ" localSheetId="12" hidden="1">{#N/A,#N/A,FALSE,"단축1";#N/A,#N/A,FALSE,"단축2";#N/A,#N/A,FALSE,"단축3";#N/A,#N/A,FALSE,"장축";#N/A,#N/A,FALSE,"4WD"}</definedName>
    <definedName name="ㅣㅏ" localSheetId="15" hidden="1">{#N/A,#N/A,FALSE,"단축1";#N/A,#N/A,FALSE,"단축2";#N/A,#N/A,FALSE,"단축3";#N/A,#N/A,FALSE,"장축";#N/A,#N/A,FALSE,"4WD"}</definedName>
    <definedName name="ㅣㅏ" localSheetId="11" hidden="1">{#N/A,#N/A,FALSE,"단축1";#N/A,#N/A,FALSE,"단축2";#N/A,#N/A,FALSE,"단축3";#N/A,#N/A,FALSE,"장축";#N/A,#N/A,FALSE,"4WD"}</definedName>
    <definedName name="ㅣㅏ" localSheetId="14" hidden="1">{#N/A,#N/A,FALSE,"단축1";#N/A,#N/A,FALSE,"단축2";#N/A,#N/A,FALSE,"단축3";#N/A,#N/A,FALSE,"장축";#N/A,#N/A,FALSE,"4WD"}</definedName>
    <definedName name="ㅣㅏ" localSheetId="7" hidden="1">{#N/A,#N/A,FALSE,"단축1";#N/A,#N/A,FALSE,"단축2";#N/A,#N/A,FALSE,"단축3";#N/A,#N/A,FALSE,"장축";#N/A,#N/A,FALSE,"4WD"}</definedName>
    <definedName name="ㅣㅏ" localSheetId="4" hidden="1">{#N/A,#N/A,FALSE,"단축1";#N/A,#N/A,FALSE,"단축2";#N/A,#N/A,FALSE,"단축3";#N/A,#N/A,FALSE,"장축";#N/A,#N/A,FALSE,"4WD"}</definedName>
    <definedName name="ㅣㅏ" localSheetId="6" hidden="1">{#N/A,#N/A,FALSE,"단축1";#N/A,#N/A,FALSE,"단축2";#N/A,#N/A,FALSE,"단축3";#N/A,#N/A,FALSE,"장축";#N/A,#N/A,FALSE,"4WD"}</definedName>
    <definedName name="ㅣㅏ" localSheetId="9" hidden="1">{#N/A,#N/A,FALSE,"단축1";#N/A,#N/A,FALSE,"단축2";#N/A,#N/A,FALSE,"단축3";#N/A,#N/A,FALSE,"장축";#N/A,#N/A,FALSE,"4WD"}</definedName>
    <definedName name="ㅣㅏ" localSheetId="5" hidden="1">{#N/A,#N/A,FALSE,"단축1";#N/A,#N/A,FALSE,"단축2";#N/A,#N/A,FALSE,"단축3";#N/A,#N/A,FALSE,"장축";#N/A,#N/A,FALSE,"4WD"}</definedName>
    <definedName name="ㅣㅏ" localSheetId="8" hidden="1">{#N/A,#N/A,FALSE,"단축1";#N/A,#N/A,FALSE,"단축2";#N/A,#N/A,FALSE,"단축3";#N/A,#N/A,FALSE,"장축";#N/A,#N/A,FALSE,"4WD"}</definedName>
    <definedName name="ㅣㅏ" localSheetId="3" hidden="1">{#N/A,#N/A,FALSE,"단축1";#N/A,#N/A,FALSE,"단축2";#N/A,#N/A,FALSE,"단축3";#N/A,#N/A,FALSE,"장축";#N/A,#N/A,FALSE,"4WD"}</definedName>
    <definedName name="ㅣㅏ" localSheetId="2" hidden="1">{#N/A,#N/A,FALSE,"단축1";#N/A,#N/A,FALSE,"단축2";#N/A,#N/A,FALSE,"단축3";#N/A,#N/A,FALSE,"장축";#N/A,#N/A,FALSE,"4WD"}</definedName>
    <definedName name="ㅣㅏ" localSheetId="1" hidden="1">{#N/A,#N/A,FALSE,"단축1";#N/A,#N/A,FALSE,"단축2";#N/A,#N/A,FALSE,"단축3";#N/A,#N/A,FALSE,"장축";#N/A,#N/A,FALSE,"4WD"}</definedName>
    <definedName name="ㅣㅏ" hidden="1">{#N/A,#N/A,FALSE,"단축1";#N/A,#N/A,FALSE,"단축2";#N/A,#N/A,FALSE,"단축3";#N/A,#N/A,FALSE,"장축";#N/A,#N/A,FALSE,"4WD"}</definedName>
    <definedName name="ㅣㅏㅓ일ㄴ어" localSheetId="13" hidden="1">{#N/A,#N/A,FALSE,"Status";#N/A,#N/A,FALSE,"Deckblatt 1";#N/A,#N/A,FALSE,"Deckblatt2"}</definedName>
    <definedName name="ㅣㅏㅓ일ㄴ어" localSheetId="10" hidden="1">{#N/A,#N/A,FALSE,"Status";#N/A,#N/A,FALSE,"Deckblatt 1";#N/A,#N/A,FALSE,"Deckblatt2"}</definedName>
    <definedName name="ㅣㅏㅓ일ㄴ어" localSheetId="12" hidden="1">{#N/A,#N/A,FALSE,"Status";#N/A,#N/A,FALSE,"Deckblatt 1";#N/A,#N/A,FALSE,"Deckblatt2"}</definedName>
    <definedName name="ㅣㅏㅓ일ㄴ어" localSheetId="15" hidden="1">{#N/A,#N/A,FALSE,"Status";#N/A,#N/A,FALSE,"Deckblatt 1";#N/A,#N/A,FALSE,"Deckblatt2"}</definedName>
    <definedName name="ㅣㅏㅓ일ㄴ어" localSheetId="11" hidden="1">{#N/A,#N/A,FALSE,"Status";#N/A,#N/A,FALSE,"Deckblatt 1";#N/A,#N/A,FALSE,"Deckblatt2"}</definedName>
    <definedName name="ㅣㅏㅓ일ㄴ어" localSheetId="14" hidden="1">{#N/A,#N/A,FALSE,"Status";#N/A,#N/A,FALSE,"Deckblatt 1";#N/A,#N/A,FALSE,"Deckblatt2"}</definedName>
    <definedName name="ㅣㅏㅓ일ㄴ어" localSheetId="7" hidden="1">{#N/A,#N/A,FALSE,"Status";#N/A,#N/A,FALSE,"Deckblatt 1";#N/A,#N/A,FALSE,"Deckblatt2"}</definedName>
    <definedName name="ㅣㅏㅓ일ㄴ어" localSheetId="4" hidden="1">{#N/A,#N/A,FALSE,"Status";#N/A,#N/A,FALSE,"Deckblatt 1";#N/A,#N/A,FALSE,"Deckblatt2"}</definedName>
    <definedName name="ㅣㅏㅓ일ㄴ어" localSheetId="6" hidden="1">{#N/A,#N/A,FALSE,"Status";#N/A,#N/A,FALSE,"Deckblatt 1";#N/A,#N/A,FALSE,"Deckblatt2"}</definedName>
    <definedName name="ㅣㅏㅓ일ㄴ어" localSheetId="9" hidden="1">{#N/A,#N/A,FALSE,"Status";#N/A,#N/A,FALSE,"Deckblatt 1";#N/A,#N/A,FALSE,"Deckblatt2"}</definedName>
    <definedName name="ㅣㅏㅓ일ㄴ어" localSheetId="5" hidden="1">{#N/A,#N/A,FALSE,"Status";#N/A,#N/A,FALSE,"Deckblatt 1";#N/A,#N/A,FALSE,"Deckblatt2"}</definedName>
    <definedName name="ㅣㅏㅓ일ㄴ어" localSheetId="8" hidden="1">{#N/A,#N/A,FALSE,"Status";#N/A,#N/A,FALSE,"Deckblatt 1";#N/A,#N/A,FALSE,"Deckblatt2"}</definedName>
    <definedName name="ㅣㅏㅓ일ㄴ어" localSheetId="3" hidden="1">{#N/A,#N/A,FALSE,"Status";#N/A,#N/A,FALSE,"Deckblatt 1";#N/A,#N/A,FALSE,"Deckblatt2"}</definedName>
    <definedName name="ㅣㅏㅓ일ㄴ어" localSheetId="2" hidden="1">{#N/A,#N/A,FALSE,"Status";#N/A,#N/A,FALSE,"Deckblatt 1";#N/A,#N/A,FALSE,"Deckblatt2"}</definedName>
    <definedName name="ㅣㅏㅓ일ㄴ어" localSheetId="1" hidden="1">{#N/A,#N/A,FALSE,"Status";#N/A,#N/A,FALSE,"Deckblatt 1";#N/A,#N/A,FALSE,"Deckblatt2"}</definedName>
    <definedName name="ㅣㅏㅓ일ㄴ어" hidden="1">{#N/A,#N/A,FALSE,"Status";#N/A,#N/A,FALSE,"Deckblatt 1";#N/A,#N/A,FALSE,"Deckblatt2"}</definedName>
    <definedName name="ㅣㅕㅊㅎㅅㅅㅅㅅㅅㅅ" localSheetId="13">BlankMacro1</definedName>
    <definedName name="ㅣㅕㅊㅎㅅㅅㅅㅅㅅㅅ" localSheetId="10">BlankMacro1</definedName>
    <definedName name="ㅣㅕㅊㅎㅅㅅㅅㅅㅅㅅ" localSheetId="12">BlankMacro1</definedName>
    <definedName name="ㅣㅕㅊㅎㅅㅅㅅㅅㅅㅅ" localSheetId="15">BlankMacro1</definedName>
    <definedName name="ㅣㅕㅊㅎㅅㅅㅅㅅㅅㅅ" localSheetId="11">BlankMacro1</definedName>
    <definedName name="ㅣㅕㅊㅎㅅㅅㅅㅅㅅㅅ" localSheetId="14">BlankMacro1</definedName>
    <definedName name="ㅣㅕㅊㅎㅅㅅㅅㅅㅅㅅ" localSheetId="7">BlankMacro1</definedName>
    <definedName name="ㅣㅕㅊㅎㅅㅅㅅㅅㅅㅅ" localSheetId="4">BlankMacro1</definedName>
    <definedName name="ㅣㅕㅊㅎㅅㅅㅅㅅㅅㅅ" localSheetId="6">BlankMacro1</definedName>
    <definedName name="ㅣㅕㅊㅎㅅㅅㅅㅅㅅㅅ" localSheetId="9">BlankMacro1</definedName>
    <definedName name="ㅣㅕㅊㅎㅅㅅㅅㅅㅅㅅ" localSheetId="5">BlankMacro1</definedName>
    <definedName name="ㅣㅕㅊㅎㅅㅅㅅㅅㅅㅅ" localSheetId="8">BlankMacro1</definedName>
    <definedName name="ㅣㅕㅊㅎㅅㅅㅅㅅㅅㅅ" localSheetId="0">BlankMacro1</definedName>
    <definedName name="ㅣㅕㅊㅎㅅㅅㅅㅅㅅㅅ" localSheetId="3">BlankMacro1</definedName>
    <definedName name="ㅣㅕㅊㅎㅅㅅㅅㅅㅅㅅ" localSheetId="2">BlankMacro1</definedName>
    <definedName name="ㅣㅕㅊㅎㅅㅅㅅㅅㅅㅅ" localSheetId="1">BlankMacro1</definedName>
    <definedName name="ㅣㅕㅊㅎㅅㅅㅅㅅㅅㅅ">BlankMacro1</definedName>
    <definedName name="ㅣㅣㅐㅐㅔ">#N/A</definedName>
    <definedName name="ㅣㅣㅣ" localSheetId="13" hidden="1">{#N/A,#N/A,FALSE,"단축1";#N/A,#N/A,FALSE,"단축2";#N/A,#N/A,FALSE,"단축3";#N/A,#N/A,FALSE,"장축";#N/A,#N/A,FALSE,"4WD"}</definedName>
    <definedName name="ㅣㅣㅣ" localSheetId="10" hidden="1">{#N/A,#N/A,FALSE,"단축1";#N/A,#N/A,FALSE,"단축2";#N/A,#N/A,FALSE,"단축3";#N/A,#N/A,FALSE,"장축";#N/A,#N/A,FALSE,"4WD"}</definedName>
    <definedName name="ㅣㅣㅣ" localSheetId="12" hidden="1">{#N/A,#N/A,FALSE,"단축1";#N/A,#N/A,FALSE,"단축2";#N/A,#N/A,FALSE,"단축3";#N/A,#N/A,FALSE,"장축";#N/A,#N/A,FALSE,"4WD"}</definedName>
    <definedName name="ㅣㅣㅣ" localSheetId="15" hidden="1">{#N/A,#N/A,FALSE,"단축1";#N/A,#N/A,FALSE,"단축2";#N/A,#N/A,FALSE,"단축3";#N/A,#N/A,FALSE,"장축";#N/A,#N/A,FALSE,"4WD"}</definedName>
    <definedName name="ㅣㅣㅣ" localSheetId="11" hidden="1">{#N/A,#N/A,FALSE,"단축1";#N/A,#N/A,FALSE,"단축2";#N/A,#N/A,FALSE,"단축3";#N/A,#N/A,FALSE,"장축";#N/A,#N/A,FALSE,"4WD"}</definedName>
    <definedName name="ㅣㅣㅣ" localSheetId="14" hidden="1">{#N/A,#N/A,FALSE,"단축1";#N/A,#N/A,FALSE,"단축2";#N/A,#N/A,FALSE,"단축3";#N/A,#N/A,FALSE,"장축";#N/A,#N/A,FALSE,"4WD"}</definedName>
    <definedName name="ㅣㅣㅣ" localSheetId="7" hidden="1">{#N/A,#N/A,FALSE,"단축1";#N/A,#N/A,FALSE,"단축2";#N/A,#N/A,FALSE,"단축3";#N/A,#N/A,FALSE,"장축";#N/A,#N/A,FALSE,"4WD"}</definedName>
    <definedName name="ㅣㅣㅣ" localSheetId="4" hidden="1">{#N/A,#N/A,FALSE,"단축1";#N/A,#N/A,FALSE,"단축2";#N/A,#N/A,FALSE,"단축3";#N/A,#N/A,FALSE,"장축";#N/A,#N/A,FALSE,"4WD"}</definedName>
    <definedName name="ㅣㅣㅣ" localSheetId="6" hidden="1">{#N/A,#N/A,FALSE,"단축1";#N/A,#N/A,FALSE,"단축2";#N/A,#N/A,FALSE,"단축3";#N/A,#N/A,FALSE,"장축";#N/A,#N/A,FALSE,"4WD"}</definedName>
    <definedName name="ㅣㅣㅣ" localSheetId="9" hidden="1">{#N/A,#N/A,FALSE,"단축1";#N/A,#N/A,FALSE,"단축2";#N/A,#N/A,FALSE,"단축3";#N/A,#N/A,FALSE,"장축";#N/A,#N/A,FALSE,"4WD"}</definedName>
    <definedName name="ㅣㅣㅣ" localSheetId="5" hidden="1">{#N/A,#N/A,FALSE,"단축1";#N/A,#N/A,FALSE,"단축2";#N/A,#N/A,FALSE,"단축3";#N/A,#N/A,FALSE,"장축";#N/A,#N/A,FALSE,"4WD"}</definedName>
    <definedName name="ㅣㅣㅣ" localSheetId="8" hidden="1">{#N/A,#N/A,FALSE,"단축1";#N/A,#N/A,FALSE,"단축2";#N/A,#N/A,FALSE,"단축3";#N/A,#N/A,FALSE,"장축";#N/A,#N/A,FALSE,"4WD"}</definedName>
    <definedName name="ㅣㅣㅣ" localSheetId="3" hidden="1">{#N/A,#N/A,FALSE,"단축1";#N/A,#N/A,FALSE,"단축2";#N/A,#N/A,FALSE,"단축3";#N/A,#N/A,FALSE,"장축";#N/A,#N/A,FALSE,"4WD"}</definedName>
    <definedName name="ㅣㅣㅣ" localSheetId="2" hidden="1">{#N/A,#N/A,FALSE,"단축1";#N/A,#N/A,FALSE,"단축2";#N/A,#N/A,FALSE,"단축3";#N/A,#N/A,FALSE,"장축";#N/A,#N/A,FALSE,"4WD"}</definedName>
    <definedName name="ㅣㅣㅣ" localSheetId="1" hidden="1">{#N/A,#N/A,FALSE,"단축1";#N/A,#N/A,FALSE,"단축2";#N/A,#N/A,FALSE,"단축3";#N/A,#N/A,FALSE,"장축";#N/A,#N/A,FALSE,"4WD"}</definedName>
    <definedName name="ㅣㅣㅣ" hidden="1">{#N/A,#N/A,FALSE,"단축1";#N/A,#N/A,FALSE,"단축2";#N/A,#N/A,FALSE,"단축3";#N/A,#N/A,FALSE,"장축";#N/A,#N/A,FALSE,"4WD"}</definedName>
    <definedName name="ㅣㅣㅣㅣㅣ" localSheetId="13" hidden="1">{#N/A,#N/A,FALSE,"인원";#N/A,#N/A,FALSE,"비용2";#N/A,#N/A,FALSE,"비용1";#N/A,#N/A,FALSE,"비용";#N/A,#N/A,FALSE,"보증2";#N/A,#N/A,FALSE,"보증1";#N/A,#N/A,FALSE,"보증";#N/A,#N/A,FALSE,"손익1";#N/A,#N/A,FALSE,"손익";#N/A,#N/A,FALSE,"부서별매출";#N/A,#N/A,FALSE,"매출"}</definedName>
    <definedName name="ㅣㅣㅣㅣㅣ" localSheetId="10" hidden="1">{#N/A,#N/A,FALSE,"인원";#N/A,#N/A,FALSE,"비용2";#N/A,#N/A,FALSE,"비용1";#N/A,#N/A,FALSE,"비용";#N/A,#N/A,FALSE,"보증2";#N/A,#N/A,FALSE,"보증1";#N/A,#N/A,FALSE,"보증";#N/A,#N/A,FALSE,"손익1";#N/A,#N/A,FALSE,"손익";#N/A,#N/A,FALSE,"부서별매출";#N/A,#N/A,FALSE,"매출"}</definedName>
    <definedName name="ㅣㅣㅣㅣㅣ" localSheetId="12" hidden="1">{#N/A,#N/A,FALSE,"인원";#N/A,#N/A,FALSE,"비용2";#N/A,#N/A,FALSE,"비용1";#N/A,#N/A,FALSE,"비용";#N/A,#N/A,FALSE,"보증2";#N/A,#N/A,FALSE,"보증1";#N/A,#N/A,FALSE,"보증";#N/A,#N/A,FALSE,"손익1";#N/A,#N/A,FALSE,"손익";#N/A,#N/A,FALSE,"부서별매출";#N/A,#N/A,FALSE,"매출"}</definedName>
    <definedName name="ㅣㅣㅣㅣㅣ" localSheetId="15" hidden="1">{#N/A,#N/A,FALSE,"인원";#N/A,#N/A,FALSE,"비용2";#N/A,#N/A,FALSE,"비용1";#N/A,#N/A,FALSE,"비용";#N/A,#N/A,FALSE,"보증2";#N/A,#N/A,FALSE,"보증1";#N/A,#N/A,FALSE,"보증";#N/A,#N/A,FALSE,"손익1";#N/A,#N/A,FALSE,"손익";#N/A,#N/A,FALSE,"부서별매출";#N/A,#N/A,FALSE,"매출"}</definedName>
    <definedName name="ㅣㅣㅣㅣㅣ" localSheetId="11" hidden="1">{#N/A,#N/A,FALSE,"인원";#N/A,#N/A,FALSE,"비용2";#N/A,#N/A,FALSE,"비용1";#N/A,#N/A,FALSE,"비용";#N/A,#N/A,FALSE,"보증2";#N/A,#N/A,FALSE,"보증1";#N/A,#N/A,FALSE,"보증";#N/A,#N/A,FALSE,"손익1";#N/A,#N/A,FALSE,"손익";#N/A,#N/A,FALSE,"부서별매출";#N/A,#N/A,FALSE,"매출"}</definedName>
    <definedName name="ㅣㅣㅣㅣㅣ" localSheetId="14" hidden="1">{#N/A,#N/A,FALSE,"인원";#N/A,#N/A,FALSE,"비용2";#N/A,#N/A,FALSE,"비용1";#N/A,#N/A,FALSE,"비용";#N/A,#N/A,FALSE,"보증2";#N/A,#N/A,FALSE,"보증1";#N/A,#N/A,FALSE,"보증";#N/A,#N/A,FALSE,"손익1";#N/A,#N/A,FALSE,"손익";#N/A,#N/A,FALSE,"부서별매출";#N/A,#N/A,FALSE,"매출"}</definedName>
    <definedName name="ㅣㅣㅣㅣㅣ" localSheetId="7" hidden="1">{#N/A,#N/A,FALSE,"인원";#N/A,#N/A,FALSE,"비용2";#N/A,#N/A,FALSE,"비용1";#N/A,#N/A,FALSE,"비용";#N/A,#N/A,FALSE,"보증2";#N/A,#N/A,FALSE,"보증1";#N/A,#N/A,FALSE,"보증";#N/A,#N/A,FALSE,"손익1";#N/A,#N/A,FALSE,"손익";#N/A,#N/A,FALSE,"부서별매출";#N/A,#N/A,FALSE,"매출"}</definedName>
    <definedName name="ㅣㅣㅣㅣㅣ" localSheetId="4" hidden="1">{#N/A,#N/A,FALSE,"인원";#N/A,#N/A,FALSE,"비용2";#N/A,#N/A,FALSE,"비용1";#N/A,#N/A,FALSE,"비용";#N/A,#N/A,FALSE,"보증2";#N/A,#N/A,FALSE,"보증1";#N/A,#N/A,FALSE,"보증";#N/A,#N/A,FALSE,"손익1";#N/A,#N/A,FALSE,"손익";#N/A,#N/A,FALSE,"부서별매출";#N/A,#N/A,FALSE,"매출"}</definedName>
    <definedName name="ㅣㅣㅣㅣㅣ" localSheetId="6" hidden="1">{#N/A,#N/A,FALSE,"인원";#N/A,#N/A,FALSE,"비용2";#N/A,#N/A,FALSE,"비용1";#N/A,#N/A,FALSE,"비용";#N/A,#N/A,FALSE,"보증2";#N/A,#N/A,FALSE,"보증1";#N/A,#N/A,FALSE,"보증";#N/A,#N/A,FALSE,"손익1";#N/A,#N/A,FALSE,"손익";#N/A,#N/A,FALSE,"부서별매출";#N/A,#N/A,FALSE,"매출"}</definedName>
    <definedName name="ㅣㅣㅣㅣㅣ" localSheetId="9" hidden="1">{#N/A,#N/A,FALSE,"인원";#N/A,#N/A,FALSE,"비용2";#N/A,#N/A,FALSE,"비용1";#N/A,#N/A,FALSE,"비용";#N/A,#N/A,FALSE,"보증2";#N/A,#N/A,FALSE,"보증1";#N/A,#N/A,FALSE,"보증";#N/A,#N/A,FALSE,"손익1";#N/A,#N/A,FALSE,"손익";#N/A,#N/A,FALSE,"부서별매출";#N/A,#N/A,FALSE,"매출"}</definedName>
    <definedName name="ㅣㅣㅣㅣㅣ" localSheetId="5" hidden="1">{#N/A,#N/A,FALSE,"인원";#N/A,#N/A,FALSE,"비용2";#N/A,#N/A,FALSE,"비용1";#N/A,#N/A,FALSE,"비용";#N/A,#N/A,FALSE,"보증2";#N/A,#N/A,FALSE,"보증1";#N/A,#N/A,FALSE,"보증";#N/A,#N/A,FALSE,"손익1";#N/A,#N/A,FALSE,"손익";#N/A,#N/A,FALSE,"부서별매출";#N/A,#N/A,FALSE,"매출"}</definedName>
    <definedName name="ㅣㅣㅣㅣㅣ" localSheetId="8" hidden="1">{#N/A,#N/A,FALSE,"인원";#N/A,#N/A,FALSE,"비용2";#N/A,#N/A,FALSE,"비용1";#N/A,#N/A,FALSE,"비용";#N/A,#N/A,FALSE,"보증2";#N/A,#N/A,FALSE,"보증1";#N/A,#N/A,FALSE,"보증";#N/A,#N/A,FALSE,"손익1";#N/A,#N/A,FALSE,"손익";#N/A,#N/A,FALSE,"부서별매출";#N/A,#N/A,FALSE,"매출"}</definedName>
    <definedName name="ㅣㅣㅣㅣㅣ" localSheetId="3" hidden="1">{#N/A,#N/A,FALSE,"인원";#N/A,#N/A,FALSE,"비용2";#N/A,#N/A,FALSE,"비용1";#N/A,#N/A,FALSE,"비용";#N/A,#N/A,FALSE,"보증2";#N/A,#N/A,FALSE,"보증1";#N/A,#N/A,FALSE,"보증";#N/A,#N/A,FALSE,"손익1";#N/A,#N/A,FALSE,"손익";#N/A,#N/A,FALSE,"부서별매출";#N/A,#N/A,FALSE,"매출"}</definedName>
    <definedName name="ㅣㅣㅣㅣㅣ" localSheetId="2" hidden="1">{#N/A,#N/A,FALSE,"인원";#N/A,#N/A,FALSE,"비용2";#N/A,#N/A,FALSE,"비용1";#N/A,#N/A,FALSE,"비용";#N/A,#N/A,FALSE,"보증2";#N/A,#N/A,FALSE,"보증1";#N/A,#N/A,FALSE,"보증";#N/A,#N/A,FALSE,"손익1";#N/A,#N/A,FALSE,"손익";#N/A,#N/A,FALSE,"부서별매출";#N/A,#N/A,FALSE,"매출"}</definedName>
    <definedName name="ㅣㅣㅣㅣㅣ" localSheetId="1" hidden="1">{#N/A,#N/A,FALSE,"인원";#N/A,#N/A,FALSE,"비용2";#N/A,#N/A,FALSE,"비용1";#N/A,#N/A,FALSE,"비용";#N/A,#N/A,FALSE,"보증2";#N/A,#N/A,FALSE,"보증1";#N/A,#N/A,FALSE,"보증";#N/A,#N/A,FALSE,"손익1";#N/A,#N/A,FALSE,"손익";#N/A,#N/A,FALSE,"부서별매출";#N/A,#N/A,FALSE,"매출"}</definedName>
    <definedName name="ㅣㅣㅣㅣㅣ" hidden="1">{#N/A,#N/A,FALSE,"인원";#N/A,#N/A,FALSE,"비용2";#N/A,#N/A,FALSE,"비용1";#N/A,#N/A,FALSE,"비용";#N/A,#N/A,FALSE,"보증2";#N/A,#N/A,FALSE,"보증1";#N/A,#N/A,FALSE,"보증";#N/A,#N/A,FALSE,"손익1";#N/A,#N/A,FALSE,"손익";#N/A,#N/A,FALSE,"부서별매출";#N/A,#N/A,FALSE,"매출"}</definedName>
    <definedName name="單位阡원_阡￥">#REF!</definedName>
    <definedName name="小">#REF!</definedName>
    <definedName name="年">#N/A</definedName>
    <definedName name="新NO">#N/A</definedName>
    <definedName name="機_種">#N/A</definedName>
    <definedName name="段階">#N/A</definedName>
    <definedName name="洗精">#N/A</definedName>
    <definedName name="現代綜合商事經由分">#N/A</definedName>
    <definedName name="管理">#N/A</definedName>
    <definedName name="素__材">#N/A</definedName>
    <definedName name="自_外">#N/A</definedName>
    <definedName name="解_任_">#N/A</definedName>
    <definedName name="金額">#N/A</definedName>
  </definedNames>
  <calcPr calcId="181029"/>
</workbook>
</file>

<file path=xl/calcChain.xml><?xml version="1.0" encoding="utf-8"?>
<calcChain xmlns="http://schemas.openxmlformats.org/spreadsheetml/2006/main">
  <c r="BF30" i="67" l="1"/>
  <c r="BE30" i="67"/>
  <c r="BD30" i="67"/>
  <c r="BC30" i="67"/>
  <c r="BB30" i="67"/>
  <c r="AH30" i="67"/>
  <c r="AJ30" i="67"/>
  <c r="AH50" i="67"/>
  <c r="AH41" i="66"/>
  <c r="AH57" i="67"/>
  <c r="AH58" i="67"/>
  <c r="AZ40" i="66"/>
  <c r="AY40" i="66"/>
  <c r="AZ14" i="66"/>
  <c r="AY14" i="66"/>
  <c r="AB58" i="69"/>
  <c r="AB57" i="69"/>
  <c r="AB21" i="69"/>
  <c r="AB18" i="69"/>
  <c r="AB9" i="68"/>
  <c r="AB7" i="68"/>
  <c r="Z58" i="69"/>
  <c r="Z57" i="69"/>
  <c r="X58" i="69"/>
  <c r="X57" i="69"/>
  <c r="V58" i="69"/>
  <c r="V57" i="69"/>
  <c r="T57" i="69"/>
  <c r="Z18" i="69"/>
  <c r="AX14" i="66"/>
  <c r="AZ30" i="67"/>
  <c r="BA30" i="67"/>
  <c r="BA54" i="67"/>
  <c r="AZ54" i="67"/>
  <c r="AX40" i="66"/>
  <c r="AY15" i="66"/>
  <c r="AX15" i="66"/>
  <c r="Z21" i="69"/>
  <c r="AA21" i="69" s="1"/>
  <c r="Z9" i="68" l="1"/>
  <c r="AY54" i="67"/>
  <c r="AW40" i="66"/>
  <c r="AW14" i="66"/>
  <c r="AW15" i="66"/>
  <c r="AY30" i="67" l="1"/>
  <c r="BD20" i="66"/>
  <c r="BC20" i="66"/>
  <c r="BB20" i="66"/>
  <c r="BA20" i="66"/>
  <c r="AZ20" i="66"/>
  <c r="AY20" i="66"/>
  <c r="AX20" i="66"/>
  <c r="AW20" i="66"/>
  <c r="X21" i="69"/>
  <c r="X18" i="69"/>
  <c r="X7" i="68"/>
  <c r="X8" i="68" l="1"/>
  <c r="X9" i="68"/>
  <c r="V39" i="69" l="1"/>
  <c r="V40" i="69" l="1"/>
  <c r="T40" i="69" l="1"/>
  <c r="B21" i="46" l="1"/>
  <c r="B15" i="46"/>
  <c r="AV14" i="66" l="1"/>
  <c r="AX32" i="66"/>
  <c r="AV15" i="66"/>
  <c r="V18" i="69" l="1"/>
  <c r="V11" i="68"/>
  <c r="V9" i="68"/>
  <c r="B65" i="46"/>
  <c r="B82" i="46"/>
  <c r="B115" i="46"/>
  <c r="D1" i="46"/>
  <c r="B9" i="46" s="1"/>
  <c r="AP14" i="66"/>
  <c r="AP15" i="66" l="1"/>
  <c r="AN15" i="66"/>
  <c r="AN14" i="66"/>
  <c r="AL15" i="66"/>
  <c r="AL14" i="66"/>
  <c r="AJ15" i="66"/>
  <c r="AJ14" i="66"/>
  <c r="AH15" i="66"/>
  <c r="AH14" i="66"/>
  <c r="AF15" i="66"/>
  <c r="AF14" i="66"/>
  <c r="AD15" i="66"/>
  <c r="AD14" i="66"/>
  <c r="AB15" i="66"/>
  <c r="AB14" i="66"/>
  <c r="Z15" i="66"/>
  <c r="Z14" i="66"/>
  <c r="X15" i="66"/>
  <c r="X14" i="66"/>
  <c r="V15" i="66"/>
  <c r="V14" i="66"/>
  <c r="T15" i="66"/>
  <c r="T14" i="66"/>
  <c r="T14" i="65"/>
  <c r="V14" i="65"/>
  <c r="X14" i="65"/>
  <c r="Z14" i="65"/>
  <c r="AB14" i="65"/>
  <c r="AD14" i="65"/>
  <c r="AF14" i="65"/>
  <c r="AH14" i="65"/>
  <c r="AJ14" i="65"/>
  <c r="AL14" i="65"/>
  <c r="AN14" i="65"/>
  <c r="AP14" i="65"/>
  <c r="T15" i="65"/>
  <c r="V15" i="65"/>
  <c r="X15" i="65"/>
  <c r="Z15" i="65"/>
  <c r="AB15" i="65"/>
  <c r="AD15" i="65"/>
  <c r="AF15" i="65"/>
  <c r="AH15" i="65"/>
  <c r="AJ15" i="65"/>
  <c r="AL15" i="65"/>
  <c r="AN15" i="65"/>
  <c r="AP15" i="65"/>
  <c r="AK31" i="52" l="1"/>
  <c r="AK30" i="52"/>
  <c r="AI31" i="52"/>
  <c r="AI30" i="52"/>
  <c r="AG31" i="52"/>
  <c r="AG30" i="52"/>
  <c r="AE31" i="52"/>
  <c r="AE30" i="52"/>
  <c r="AC31" i="52"/>
  <c r="AC30" i="52"/>
  <c r="AA31" i="52"/>
  <c r="AA30" i="52"/>
  <c r="Y31" i="52"/>
  <c r="Y30" i="52"/>
  <c r="W31" i="52"/>
  <c r="W30" i="52"/>
  <c r="U31" i="52"/>
  <c r="U30" i="52"/>
  <c r="S31" i="52"/>
  <c r="S30" i="52"/>
  <c r="Q31" i="52"/>
  <c r="Q30" i="52"/>
  <c r="O31" i="52"/>
  <c r="O30" i="52"/>
  <c r="AK31" i="55"/>
  <c r="AK30" i="55"/>
  <c r="AI31" i="55"/>
  <c r="AI30" i="55"/>
  <c r="AG31" i="55"/>
  <c r="AG30" i="55"/>
  <c r="AE31" i="55"/>
  <c r="AC31" i="55"/>
  <c r="AA31" i="55"/>
  <c r="AA30" i="55"/>
  <c r="Y31" i="55"/>
  <c r="Y30" i="55"/>
  <c r="W31" i="55"/>
  <c r="W30" i="55"/>
  <c r="U31" i="55"/>
  <c r="U30" i="55"/>
  <c r="S31" i="55"/>
  <c r="S30" i="55"/>
  <c r="Q31" i="55"/>
  <c r="Q30" i="55"/>
  <c r="O31" i="55"/>
  <c r="O30" i="55"/>
  <c r="AK31" i="60"/>
  <c r="AK30" i="60"/>
  <c r="AI31" i="60"/>
  <c r="AI30" i="60"/>
  <c r="AG31" i="60"/>
  <c r="AG30" i="60"/>
  <c r="AE31" i="60"/>
  <c r="AE30" i="60"/>
  <c r="AC31" i="60"/>
  <c r="AC30" i="60"/>
  <c r="AA31" i="60"/>
  <c r="AA30" i="60"/>
  <c r="Y31" i="60"/>
  <c r="Y30" i="60"/>
  <c r="W31" i="60"/>
  <c r="W30" i="60"/>
  <c r="U31" i="60"/>
  <c r="U30" i="60"/>
  <c r="S31" i="60"/>
  <c r="S30" i="60"/>
  <c r="Q31" i="60"/>
  <c r="Q30" i="60"/>
  <c r="O31" i="60"/>
  <c r="O30" i="60"/>
  <c r="AA15" i="53"/>
  <c r="AA14" i="53"/>
  <c r="Y15" i="53"/>
  <c r="Y14" i="53"/>
  <c r="W15" i="53"/>
  <c r="W14" i="53"/>
  <c r="U15" i="53"/>
  <c r="U14" i="53"/>
  <c r="S15" i="53"/>
  <c r="S14" i="53"/>
  <c r="Q15" i="53"/>
  <c r="Q14" i="53"/>
  <c r="O15" i="53"/>
  <c r="O14" i="53"/>
  <c r="AE15" i="54"/>
  <c r="AE14" i="54"/>
  <c r="AA15" i="54"/>
  <c r="AA14" i="54"/>
  <c r="S15" i="54"/>
  <c r="S14" i="54"/>
  <c r="O15" i="54"/>
  <c r="O14" i="54"/>
  <c r="AK15" i="61"/>
  <c r="AK14" i="61"/>
  <c r="AI15" i="61"/>
  <c r="AI14" i="61"/>
  <c r="AG15" i="61"/>
  <c r="AG14" i="61"/>
  <c r="AE15" i="61"/>
  <c r="AE14" i="61"/>
  <c r="AC15" i="61"/>
  <c r="AC14" i="61"/>
  <c r="AA15" i="61"/>
  <c r="AA14" i="61"/>
  <c r="Y15" i="61"/>
  <c r="Y14" i="61"/>
  <c r="W15" i="61"/>
  <c r="W14" i="61"/>
  <c r="U15" i="61"/>
  <c r="U14" i="61"/>
  <c r="S15" i="61"/>
  <c r="S14" i="61"/>
  <c r="Q15" i="61"/>
  <c r="Q14" i="61"/>
  <c r="O15" i="61"/>
  <c r="O14" i="61"/>
  <c r="T11" i="69" l="1"/>
  <c r="J1" i="57"/>
  <c r="T21" i="69"/>
  <c r="T8" i="69"/>
  <c r="T7" i="68"/>
  <c r="U40" i="68" s="1"/>
  <c r="U15" i="68"/>
  <c r="T8" i="68"/>
  <c r="AN40" i="68"/>
  <c r="AL40" i="68"/>
  <c r="AJ40" i="68"/>
  <c r="AH40" i="68"/>
  <c r="AF40" i="68"/>
  <c r="AD40" i="68"/>
  <c r="AN39" i="68"/>
  <c r="AL39" i="68"/>
  <c r="AJ39" i="68"/>
  <c r="AH39" i="68"/>
  <c r="AF39" i="68"/>
  <c r="AD39" i="68"/>
  <c r="AN38" i="68"/>
  <c r="AL38" i="68"/>
  <c r="AJ38" i="68"/>
  <c r="AH38" i="68"/>
  <c r="AF38" i="68"/>
  <c r="AD38" i="68"/>
  <c r="U38" i="68"/>
  <c r="AN37" i="68"/>
  <c r="AL37" i="68"/>
  <c r="AJ37" i="68"/>
  <c r="AH37" i="68"/>
  <c r="AF37" i="68"/>
  <c r="AD37" i="68"/>
  <c r="U37" i="68"/>
  <c r="AN36" i="68"/>
  <c r="AL36" i="68"/>
  <c r="AJ36" i="68"/>
  <c r="AH36" i="68"/>
  <c r="AF36" i="68"/>
  <c r="AD36" i="68"/>
  <c r="U36" i="68"/>
  <c r="AN35" i="68"/>
  <c r="AL35" i="68"/>
  <c r="AJ35" i="68"/>
  <c r="AH35" i="68"/>
  <c r="AF35" i="68"/>
  <c r="AD35" i="68"/>
  <c r="U35" i="68"/>
  <c r="AN34" i="68"/>
  <c r="AL34" i="68"/>
  <c r="AJ34" i="68"/>
  <c r="AH34" i="68"/>
  <c r="AF34" i="68"/>
  <c r="AD34" i="68"/>
  <c r="U34" i="68"/>
  <c r="AN33" i="68"/>
  <c r="AL33" i="68"/>
  <c r="AJ33" i="68"/>
  <c r="AH33" i="68"/>
  <c r="AF33" i="68"/>
  <c r="AD33" i="68"/>
  <c r="AN32" i="68"/>
  <c r="AL32" i="68"/>
  <c r="AJ32" i="68"/>
  <c r="AH32" i="68"/>
  <c r="AF32" i="68"/>
  <c r="AD32" i="68"/>
  <c r="U32" i="68"/>
  <c r="AN31" i="68"/>
  <c r="AL31" i="68"/>
  <c r="AJ31" i="68"/>
  <c r="AH31" i="68"/>
  <c r="AF31" i="68"/>
  <c r="AD31" i="68"/>
  <c r="U31" i="68"/>
  <c r="AN30" i="68"/>
  <c r="AL30" i="68"/>
  <c r="AJ30" i="68"/>
  <c r="AH30" i="68"/>
  <c r="AF30" i="68"/>
  <c r="AD30" i="68"/>
  <c r="U30" i="68"/>
  <c r="AN29" i="68"/>
  <c r="AL29" i="68"/>
  <c r="AJ29" i="68"/>
  <c r="AH29" i="68"/>
  <c r="AF29" i="68"/>
  <c r="AD29" i="68"/>
  <c r="U29" i="68"/>
  <c r="AN28" i="68"/>
  <c r="AL28" i="68"/>
  <c r="AJ28" i="68"/>
  <c r="AH28" i="68"/>
  <c r="AF28" i="68"/>
  <c r="AD28" i="68"/>
  <c r="U28" i="68"/>
  <c r="AN27" i="68"/>
  <c r="AL27" i="68"/>
  <c r="AJ27" i="68"/>
  <c r="AH27" i="68"/>
  <c r="AF27" i="68"/>
  <c r="AD27" i="68"/>
  <c r="AN26" i="68"/>
  <c r="AL26" i="68"/>
  <c r="AJ26" i="68"/>
  <c r="AH26" i="68"/>
  <c r="AF26" i="68"/>
  <c r="AD26" i="68"/>
  <c r="U26" i="68"/>
  <c r="AN25" i="68"/>
  <c r="AL25" i="68"/>
  <c r="AJ25" i="68"/>
  <c r="AH25" i="68"/>
  <c r="AF25" i="68"/>
  <c r="AD25" i="68"/>
  <c r="U25" i="68"/>
  <c r="AN24" i="68"/>
  <c r="AL24" i="68"/>
  <c r="AJ24" i="68"/>
  <c r="AH24" i="68"/>
  <c r="AF24" i="68"/>
  <c r="AD24" i="68"/>
  <c r="U24" i="68"/>
  <c r="AN23" i="68"/>
  <c r="AL23" i="68"/>
  <c r="AJ23" i="68"/>
  <c r="AH23" i="68"/>
  <c r="AF23" i="68"/>
  <c r="AD23" i="68"/>
  <c r="U23" i="68"/>
  <c r="AN22" i="68"/>
  <c r="AL22" i="68"/>
  <c r="AJ22" i="68"/>
  <c r="AH22" i="68"/>
  <c r="AF22" i="68"/>
  <c r="AD22" i="68"/>
  <c r="T19" i="68"/>
  <c r="U19" i="68" s="1"/>
  <c r="AN21" i="68"/>
  <c r="AL21" i="68"/>
  <c r="AJ21" i="68"/>
  <c r="AH21" i="68"/>
  <c r="AF21" i="68"/>
  <c r="AD21" i="68"/>
  <c r="V19" i="68"/>
  <c r="AN20" i="68"/>
  <c r="AL20" i="68"/>
  <c r="AJ20" i="68"/>
  <c r="AH20" i="68"/>
  <c r="AF20" i="68"/>
  <c r="AD20" i="68"/>
  <c r="X19" i="68"/>
  <c r="AN15" i="68"/>
  <c r="AL15" i="68"/>
  <c r="AJ15" i="68"/>
  <c r="AH15" i="68"/>
  <c r="AF15" i="68"/>
  <c r="AD15" i="68"/>
  <c r="X13" i="68"/>
  <c r="AN14" i="68"/>
  <c r="AN13" i="68" s="1"/>
  <c r="AL14" i="68"/>
  <c r="AJ14" i="68"/>
  <c r="AH14" i="68"/>
  <c r="AF14" i="68"/>
  <c r="AD14" i="68"/>
  <c r="V13" i="68"/>
  <c r="AL13" i="68"/>
  <c r="AD13" i="68"/>
  <c r="AN11" i="68"/>
  <c r="AN8" i="68" s="1"/>
  <c r="AL11" i="68"/>
  <c r="AJ11" i="68"/>
  <c r="AH11" i="68"/>
  <c r="AF11" i="68"/>
  <c r="AD11" i="68"/>
  <c r="U11" i="68"/>
  <c r="AN10" i="68"/>
  <c r="AL10" i="68"/>
  <c r="AL8" i="68" s="1"/>
  <c r="AJ10" i="68"/>
  <c r="AH10" i="68"/>
  <c r="AF10" i="68"/>
  <c r="AD10" i="68"/>
  <c r="U10" i="68"/>
  <c r="K9" i="68"/>
  <c r="X41" i="68" l="1"/>
  <c r="X19" i="69" s="1"/>
  <c r="AH19" i="68"/>
  <c r="AF19" i="68"/>
  <c r="Z8" i="68"/>
  <c r="AJ19" i="68"/>
  <c r="U21" i="68"/>
  <c r="AB19" i="68"/>
  <c r="Z13" i="68"/>
  <c r="U27" i="68"/>
  <c r="U33" i="68"/>
  <c r="U20" i="68"/>
  <c r="AJ8" i="68"/>
  <c r="AJ41" i="68" s="1"/>
  <c r="AJ13" i="68"/>
  <c r="AL19" i="68"/>
  <c r="AL41" i="68" s="1"/>
  <c r="AN19" i="68"/>
  <c r="U14" i="68"/>
  <c r="Z19" i="68"/>
  <c r="AB8" i="68"/>
  <c r="AB13" i="68"/>
  <c r="AH8" i="68"/>
  <c r="AD8" i="68"/>
  <c r="T7" i="69"/>
  <c r="V8" i="68"/>
  <c r="V41" i="68" s="1"/>
  <c r="AF13" i="68"/>
  <c r="AH13" i="68"/>
  <c r="AD19" i="68"/>
  <c r="J2" i="57"/>
  <c r="T13" i="68"/>
  <c r="U13" i="68" s="1"/>
  <c r="U39" i="68"/>
  <c r="AN41" i="68"/>
  <c r="AF8" i="68"/>
  <c r="U22" i="68"/>
  <c r="AB41" i="68" l="1"/>
  <c r="Z41" i="68"/>
  <c r="T58" i="69"/>
  <c r="AD41" i="68"/>
  <c r="E38" i="57"/>
  <c r="E26" i="57"/>
  <c r="E14" i="57"/>
  <c r="E37" i="57"/>
  <c r="E25" i="57"/>
  <c r="E13" i="57"/>
  <c r="E36" i="57"/>
  <c r="E24" i="57"/>
  <c r="E12" i="57"/>
  <c r="E39" i="57"/>
  <c r="E35" i="57"/>
  <c r="E23" i="57"/>
  <c r="E11" i="57"/>
  <c r="E34" i="57"/>
  <c r="E22" i="57"/>
  <c r="E10" i="57"/>
  <c r="E15" i="57"/>
  <c r="E33" i="57"/>
  <c r="E21" i="57"/>
  <c r="E9" i="57"/>
  <c r="E27" i="57"/>
  <c r="E32" i="57"/>
  <c r="E20" i="57"/>
  <c r="E8" i="57"/>
  <c r="E31" i="57"/>
  <c r="E19" i="57"/>
  <c r="E7" i="57"/>
  <c r="E30" i="57"/>
  <c r="E18" i="57"/>
  <c r="E29" i="57"/>
  <c r="E17" i="57"/>
  <c r="E40" i="57"/>
  <c r="E28" i="57"/>
  <c r="E16" i="57"/>
  <c r="AH41" i="68"/>
  <c r="AF41" i="68"/>
  <c r="U8" i="68"/>
  <c r="T41" i="68"/>
  <c r="E41" i="57" s="1"/>
  <c r="U41" i="68" l="1"/>
  <c r="T19" i="69"/>
  <c r="AT40" i="66"/>
  <c r="AT82" i="66" s="1"/>
  <c r="AV54" i="67"/>
  <c r="V7" i="66" l="1"/>
  <c r="AS83" i="66" l="1"/>
  <c r="H83" i="66"/>
  <c r="J83" i="66" s="1"/>
  <c r="BD82" i="66"/>
  <c r="BC82" i="66"/>
  <c r="BB82" i="66"/>
  <c r="BA82" i="66"/>
  <c r="AZ82" i="66"/>
  <c r="AY82" i="66"/>
  <c r="AX82" i="66"/>
  <c r="AW82" i="66"/>
  <c r="AV82" i="66"/>
  <c r="AU82" i="66"/>
  <c r="AS82" i="66"/>
  <c r="H82" i="66"/>
  <c r="J82" i="66" s="1"/>
  <c r="BD81" i="66"/>
  <c r="BC81" i="66"/>
  <c r="BB81" i="66"/>
  <c r="BA81" i="66"/>
  <c r="AZ81" i="66"/>
  <c r="AY81" i="66"/>
  <c r="AX81" i="66"/>
  <c r="AW81" i="66"/>
  <c r="AV81" i="66"/>
  <c r="AU81" i="66"/>
  <c r="AT81" i="66"/>
  <c r="AS81" i="66"/>
  <c r="H81" i="66"/>
  <c r="J81" i="66" s="1"/>
  <c r="BD80" i="66"/>
  <c r="BC80" i="66"/>
  <c r="BB80" i="66"/>
  <c r="BA80" i="66"/>
  <c r="AZ80" i="66"/>
  <c r="AY80" i="66"/>
  <c r="AX80" i="66"/>
  <c r="AW80" i="66"/>
  <c r="AV80" i="66"/>
  <c r="AU80" i="66"/>
  <c r="AT80" i="66"/>
  <c r="AS80" i="66"/>
  <c r="H80" i="66"/>
  <c r="J80" i="66" s="1"/>
  <c r="BD79" i="66"/>
  <c r="BC79" i="66"/>
  <c r="BB79" i="66"/>
  <c r="BA79" i="66"/>
  <c r="AZ79" i="66"/>
  <c r="AY79" i="66"/>
  <c r="AX79" i="66"/>
  <c r="AW79" i="66"/>
  <c r="AV79" i="66"/>
  <c r="AU79" i="66"/>
  <c r="AT79" i="66"/>
  <c r="AS79" i="66"/>
  <c r="H79" i="66"/>
  <c r="BD78" i="66"/>
  <c r="BC78" i="66"/>
  <c r="BB78" i="66"/>
  <c r="BA78" i="66"/>
  <c r="AZ78" i="66"/>
  <c r="AY78" i="66"/>
  <c r="AX78" i="66"/>
  <c r="AW78" i="66"/>
  <c r="AV78" i="66"/>
  <c r="AU78" i="66"/>
  <c r="AT78" i="66"/>
  <c r="AS78" i="66"/>
  <c r="H78" i="66"/>
  <c r="J78" i="66" s="1"/>
  <c r="BD77" i="66"/>
  <c r="BC77" i="66"/>
  <c r="BB77" i="66"/>
  <c r="BA77" i="66"/>
  <c r="AZ77" i="66"/>
  <c r="AY77" i="66"/>
  <c r="AX77" i="66"/>
  <c r="AW77" i="66"/>
  <c r="AV77" i="66"/>
  <c r="AU77" i="66"/>
  <c r="AT77" i="66"/>
  <c r="AS77" i="66"/>
  <c r="H77" i="66"/>
  <c r="J77" i="66" s="1"/>
  <c r="BD76" i="66"/>
  <c r="BC76" i="66"/>
  <c r="BB76" i="66"/>
  <c r="BA76" i="66"/>
  <c r="AZ76" i="66"/>
  <c r="AY76" i="66"/>
  <c r="AX76" i="66"/>
  <c r="AW76" i="66"/>
  <c r="AV76" i="66"/>
  <c r="AU76" i="66"/>
  <c r="AT76" i="66"/>
  <c r="AS76" i="66"/>
  <c r="H76" i="66"/>
  <c r="BD75" i="66"/>
  <c r="BC75" i="66"/>
  <c r="BB75" i="66"/>
  <c r="BA75" i="66"/>
  <c r="AZ75" i="66"/>
  <c r="AY75" i="66"/>
  <c r="AX75" i="66"/>
  <c r="AW75" i="66"/>
  <c r="AV75" i="66"/>
  <c r="AU75" i="66"/>
  <c r="AT75" i="66"/>
  <c r="AS75" i="66"/>
  <c r="H75" i="66"/>
  <c r="J75" i="66" s="1"/>
  <c r="BD74" i="66"/>
  <c r="BC74" i="66"/>
  <c r="BB74" i="66"/>
  <c r="BA74" i="66"/>
  <c r="AZ74" i="66"/>
  <c r="AY74" i="66"/>
  <c r="AX74" i="66"/>
  <c r="AW74" i="66"/>
  <c r="AV74" i="66"/>
  <c r="AU74" i="66"/>
  <c r="AT74" i="66"/>
  <c r="AS74" i="66"/>
  <c r="H74" i="66"/>
  <c r="J74" i="66" s="1"/>
  <c r="BD73" i="66"/>
  <c r="BC73" i="66"/>
  <c r="BB73" i="66"/>
  <c r="BA73" i="66"/>
  <c r="AZ73" i="66"/>
  <c r="AY73" i="66"/>
  <c r="AX73" i="66"/>
  <c r="AW73" i="66"/>
  <c r="AV73" i="66"/>
  <c r="AU73" i="66"/>
  <c r="AT73" i="66"/>
  <c r="AS73" i="66"/>
  <c r="H73" i="66"/>
  <c r="J73" i="66" s="1"/>
  <c r="BD72" i="66"/>
  <c r="BC72" i="66"/>
  <c r="BB72" i="66"/>
  <c r="BA72" i="66"/>
  <c r="AZ72" i="66"/>
  <c r="AY72" i="66"/>
  <c r="AX72" i="66"/>
  <c r="AW72" i="66"/>
  <c r="AV72" i="66"/>
  <c r="AU72" i="66"/>
  <c r="AT72" i="66"/>
  <c r="AS72" i="66"/>
  <c r="H72" i="66"/>
  <c r="J72" i="66" s="1"/>
  <c r="BD71" i="66"/>
  <c r="BC71" i="66"/>
  <c r="BB71" i="66"/>
  <c r="BA71" i="66"/>
  <c r="AZ71" i="66"/>
  <c r="AY71" i="66"/>
  <c r="AX71" i="66"/>
  <c r="AW71" i="66"/>
  <c r="AV71" i="66"/>
  <c r="AU71" i="66"/>
  <c r="AT71" i="66"/>
  <c r="AS71" i="66"/>
  <c r="H71" i="66"/>
  <c r="J71" i="66" s="1"/>
  <c r="BD70" i="66"/>
  <c r="BC70" i="66"/>
  <c r="BB70" i="66"/>
  <c r="BA70" i="66"/>
  <c r="AZ70" i="66"/>
  <c r="AY70" i="66"/>
  <c r="AX70" i="66"/>
  <c r="AW70" i="66"/>
  <c r="AV70" i="66"/>
  <c r="AU70" i="66"/>
  <c r="AT70" i="66"/>
  <c r="AS70" i="66"/>
  <c r="H70" i="66"/>
  <c r="J70" i="66" s="1"/>
  <c r="BD69" i="66"/>
  <c r="BC69" i="66"/>
  <c r="BB69" i="66"/>
  <c r="BA69" i="66"/>
  <c r="AZ69" i="66"/>
  <c r="AY69" i="66"/>
  <c r="AX69" i="66"/>
  <c r="AW69" i="66"/>
  <c r="AV69" i="66"/>
  <c r="AU69" i="66"/>
  <c r="AT69" i="66"/>
  <c r="AS69" i="66"/>
  <c r="H69" i="66"/>
  <c r="J69" i="66" s="1"/>
  <c r="BD68" i="66"/>
  <c r="BC68" i="66"/>
  <c r="BB68" i="66"/>
  <c r="BA68" i="66"/>
  <c r="AZ68" i="66"/>
  <c r="AY68" i="66"/>
  <c r="AX68" i="66"/>
  <c r="AW68" i="66"/>
  <c r="AV68" i="66"/>
  <c r="AU68" i="66"/>
  <c r="AT68" i="66"/>
  <c r="AS68" i="66"/>
  <c r="H68" i="66"/>
  <c r="J68" i="66" s="1"/>
  <c r="BD67" i="66"/>
  <c r="BC67" i="66"/>
  <c r="BB67" i="66"/>
  <c r="BA67" i="66"/>
  <c r="AZ67" i="66"/>
  <c r="AY67" i="66"/>
  <c r="AX67" i="66"/>
  <c r="AW67" i="66"/>
  <c r="AV67" i="66"/>
  <c r="AU67" i="66"/>
  <c r="AT67" i="66"/>
  <c r="AS67" i="66"/>
  <c r="H67" i="66"/>
  <c r="BD66" i="66"/>
  <c r="BC66" i="66"/>
  <c r="BB66" i="66"/>
  <c r="BA66" i="66"/>
  <c r="AZ66" i="66"/>
  <c r="AY66" i="66"/>
  <c r="AX66" i="66"/>
  <c r="AW66" i="66"/>
  <c r="AV66" i="66"/>
  <c r="AU66" i="66"/>
  <c r="AT66" i="66"/>
  <c r="AS66" i="66"/>
  <c r="H66" i="66"/>
  <c r="J66" i="66" s="1"/>
  <c r="BD65" i="66"/>
  <c r="BC65" i="66"/>
  <c r="BB65" i="66"/>
  <c r="BA65" i="66"/>
  <c r="AZ65" i="66"/>
  <c r="AY65" i="66"/>
  <c r="AX65" i="66"/>
  <c r="AW65" i="66"/>
  <c r="AV65" i="66"/>
  <c r="AU65" i="66"/>
  <c r="AT65" i="66"/>
  <c r="AS65" i="66"/>
  <c r="H65" i="66"/>
  <c r="J65" i="66" s="1"/>
  <c r="BD64" i="66"/>
  <c r="BC64" i="66"/>
  <c r="BB64" i="66"/>
  <c r="BA64" i="66"/>
  <c r="AZ64" i="66"/>
  <c r="AY64" i="66"/>
  <c r="AX64" i="66"/>
  <c r="AW64" i="66"/>
  <c r="AV64" i="66"/>
  <c r="AU64" i="66"/>
  <c r="AT64" i="66"/>
  <c r="AS64" i="66"/>
  <c r="H64" i="66"/>
  <c r="BD63" i="66"/>
  <c r="BC63" i="66"/>
  <c r="BB63" i="66"/>
  <c r="BA63" i="66"/>
  <c r="AZ63" i="66"/>
  <c r="AY63" i="66"/>
  <c r="AX63" i="66"/>
  <c r="AW63" i="66"/>
  <c r="AV63" i="66"/>
  <c r="AU63" i="66"/>
  <c r="AT63" i="66"/>
  <c r="AS63" i="66"/>
  <c r="H63" i="66"/>
  <c r="J63" i="66" s="1"/>
  <c r="BD62" i="66"/>
  <c r="BC62" i="66"/>
  <c r="BB62" i="66"/>
  <c r="BA62" i="66"/>
  <c r="AZ62" i="66"/>
  <c r="AY62" i="66"/>
  <c r="AX62" i="66"/>
  <c r="AW62" i="66"/>
  <c r="AV62" i="66"/>
  <c r="AU62" i="66"/>
  <c r="AT62" i="66"/>
  <c r="AS62" i="66"/>
  <c r="H62" i="66"/>
  <c r="J62" i="66" s="1"/>
  <c r="BD61" i="66"/>
  <c r="BC61" i="66"/>
  <c r="BB61" i="66"/>
  <c r="BA61" i="66"/>
  <c r="AZ61" i="66"/>
  <c r="AY61" i="66"/>
  <c r="AX61" i="66"/>
  <c r="AW61" i="66"/>
  <c r="AV61" i="66"/>
  <c r="AU61" i="66"/>
  <c r="AT61" i="66"/>
  <c r="AS61" i="66"/>
  <c r="H61" i="66"/>
  <c r="J61" i="66" s="1"/>
  <c r="BD60" i="66"/>
  <c r="BC60" i="66"/>
  <c r="BB60" i="66"/>
  <c r="BA60" i="66"/>
  <c r="AZ60" i="66"/>
  <c r="AY60" i="66"/>
  <c r="AX60" i="66"/>
  <c r="AW60" i="66"/>
  <c r="AV60" i="66"/>
  <c r="AU60" i="66"/>
  <c r="AT60" i="66"/>
  <c r="AS60" i="66"/>
  <c r="AP60" i="66"/>
  <c r="AN60" i="66"/>
  <c r="AL60" i="66"/>
  <c r="AJ60" i="66"/>
  <c r="AH60" i="66"/>
  <c r="AF60" i="66"/>
  <c r="AD60" i="66"/>
  <c r="AB60" i="66"/>
  <c r="Z60" i="66"/>
  <c r="X60" i="66"/>
  <c r="V60" i="66"/>
  <c r="T60" i="66"/>
  <c r="R60" i="66"/>
  <c r="N60" i="66"/>
  <c r="H60" i="66"/>
  <c r="J60" i="66" s="1"/>
  <c r="BD59" i="66"/>
  <c r="BC59" i="66"/>
  <c r="BB59" i="66"/>
  <c r="BA59" i="66"/>
  <c r="AZ59" i="66"/>
  <c r="AY59" i="66"/>
  <c r="AX59" i="66"/>
  <c r="AW59" i="66"/>
  <c r="AV59" i="66"/>
  <c r="AU59" i="66"/>
  <c r="AT59" i="66"/>
  <c r="AP59" i="66"/>
  <c r="AN59" i="66"/>
  <c r="AL59" i="66"/>
  <c r="AJ59" i="66"/>
  <c r="AH59" i="66"/>
  <c r="AF59" i="66"/>
  <c r="AD59" i="66"/>
  <c r="AB59" i="66"/>
  <c r="Z59" i="66"/>
  <c r="X59" i="66"/>
  <c r="V59" i="66"/>
  <c r="T59" i="66"/>
  <c r="R59" i="66"/>
  <c r="N59" i="66"/>
  <c r="H59" i="66"/>
  <c r="J59" i="66" s="1"/>
  <c r="BD58" i="66"/>
  <c r="BC58" i="66"/>
  <c r="BB58" i="66"/>
  <c r="BA58" i="66"/>
  <c r="AZ58" i="66"/>
  <c r="AY58" i="66"/>
  <c r="AX58" i="66"/>
  <c r="AW58" i="66"/>
  <c r="AV58" i="66"/>
  <c r="AU58" i="66"/>
  <c r="AT58" i="66"/>
  <c r="AS58" i="66"/>
  <c r="AP58" i="66"/>
  <c r="AN58" i="66"/>
  <c r="AL58" i="66"/>
  <c r="AJ58" i="66"/>
  <c r="AH58" i="66"/>
  <c r="AF58" i="66"/>
  <c r="AD58" i="66"/>
  <c r="AB58" i="66"/>
  <c r="Z58" i="66"/>
  <c r="X58" i="66"/>
  <c r="V58" i="66"/>
  <c r="T58" i="66"/>
  <c r="R58" i="66"/>
  <c r="N58" i="66"/>
  <c r="H58" i="66"/>
  <c r="J58" i="66" s="1"/>
  <c r="H57" i="66"/>
  <c r="J57" i="66" s="1"/>
  <c r="H56" i="66"/>
  <c r="J56" i="66" s="1"/>
  <c r="H55" i="66"/>
  <c r="J55" i="66" s="1"/>
  <c r="BD54" i="66"/>
  <c r="BC54" i="66"/>
  <c r="BB54" i="66"/>
  <c r="BA54" i="66"/>
  <c r="AZ54" i="66"/>
  <c r="AY54" i="66"/>
  <c r="AX54" i="66"/>
  <c r="AW54" i="66"/>
  <c r="AV54" i="66"/>
  <c r="AU54" i="66"/>
  <c r="AT54" i="66"/>
  <c r="AS54" i="66"/>
  <c r="AP54" i="66"/>
  <c r="AN54" i="66"/>
  <c r="AL54" i="66"/>
  <c r="AJ54" i="66"/>
  <c r="AH54" i="66"/>
  <c r="AF54" i="66"/>
  <c r="AD54" i="66"/>
  <c r="AB54" i="66"/>
  <c r="Z54" i="66"/>
  <c r="X54" i="66"/>
  <c r="V54" i="66"/>
  <c r="T54" i="66"/>
  <c r="R54" i="66"/>
  <c r="P54" i="66"/>
  <c r="N54" i="66"/>
  <c r="H54" i="66"/>
  <c r="J54" i="66" s="1"/>
  <c r="BD53" i="66"/>
  <c r="BC53" i="66"/>
  <c r="BB53" i="66"/>
  <c r="BA53" i="66"/>
  <c r="AZ53" i="66"/>
  <c r="AY53" i="66"/>
  <c r="AX53" i="66"/>
  <c r="AW53" i="66"/>
  <c r="AV53" i="66"/>
  <c r="AU53" i="66"/>
  <c r="AT53" i="66"/>
  <c r="AS53" i="66"/>
  <c r="R53" i="66"/>
  <c r="P53" i="66"/>
  <c r="N53" i="66"/>
  <c r="H53" i="66"/>
  <c r="J53" i="66" s="1"/>
  <c r="BD52" i="66"/>
  <c r="BC52" i="66"/>
  <c r="BB52" i="66"/>
  <c r="BA52" i="66"/>
  <c r="AZ52" i="66"/>
  <c r="AY52" i="66"/>
  <c r="AX52" i="66"/>
  <c r="AW52" i="66"/>
  <c r="AV52" i="66"/>
  <c r="AU52" i="66"/>
  <c r="AT52" i="66"/>
  <c r="AS52" i="66"/>
  <c r="R52" i="66"/>
  <c r="P52" i="66"/>
  <c r="N52" i="66"/>
  <c r="H52" i="66"/>
  <c r="J52" i="66" s="1"/>
  <c r="BD51" i="66"/>
  <c r="BC51" i="66"/>
  <c r="BB51" i="66"/>
  <c r="BA51" i="66"/>
  <c r="AZ51" i="66"/>
  <c r="AY51" i="66"/>
  <c r="AX51" i="66"/>
  <c r="AW51" i="66"/>
  <c r="AV51" i="66"/>
  <c r="AU51" i="66"/>
  <c r="AT51" i="66"/>
  <c r="AS51" i="66"/>
  <c r="AP51" i="66"/>
  <c r="AN51" i="66"/>
  <c r="AL51" i="66"/>
  <c r="AJ51" i="66"/>
  <c r="AH51" i="66"/>
  <c r="AF51" i="66"/>
  <c r="T51" i="66"/>
  <c r="R51" i="66"/>
  <c r="P51" i="66"/>
  <c r="N51" i="66"/>
  <c r="H51" i="66"/>
  <c r="J51" i="66" s="1"/>
  <c r="BD50" i="66"/>
  <c r="BC50" i="66"/>
  <c r="BB50" i="66"/>
  <c r="BA50" i="66"/>
  <c r="AZ50" i="66"/>
  <c r="AY50" i="66"/>
  <c r="AX50" i="66"/>
  <c r="AW50" i="66"/>
  <c r="AV50" i="66"/>
  <c r="AU50" i="66"/>
  <c r="AT50" i="66"/>
  <c r="AS50" i="66"/>
  <c r="H50" i="66"/>
  <c r="J50" i="66" s="1"/>
  <c r="BD49" i="66"/>
  <c r="BC49" i="66"/>
  <c r="BB49" i="66"/>
  <c r="BA49" i="66"/>
  <c r="AZ49" i="66"/>
  <c r="AY49" i="66"/>
  <c r="AX49" i="66"/>
  <c r="AW49" i="66"/>
  <c r="AV49" i="66"/>
  <c r="AU49" i="66"/>
  <c r="AT49" i="66"/>
  <c r="AS49" i="66"/>
  <c r="R49" i="66"/>
  <c r="P49" i="66"/>
  <c r="N49" i="66"/>
  <c r="O60" i="66" s="1"/>
  <c r="H49" i="66"/>
  <c r="J49" i="66" s="1"/>
  <c r="B43" i="66"/>
  <c r="J41" i="66"/>
  <c r="I41" i="66"/>
  <c r="AP40" i="66"/>
  <c r="AP82" i="66" s="1"/>
  <c r="AN40" i="66"/>
  <c r="AN82" i="66" s="1"/>
  <c r="AL40" i="66"/>
  <c r="AL82" i="66" s="1"/>
  <c r="AJ40" i="66"/>
  <c r="AH40" i="66"/>
  <c r="AH82" i="66" s="1"/>
  <c r="AF40" i="66"/>
  <c r="AF82" i="66" s="1"/>
  <c r="AD40" i="66"/>
  <c r="AD82" i="66" s="1"/>
  <c r="AB40" i="66"/>
  <c r="AB82" i="66" s="1"/>
  <c r="Z40" i="66"/>
  <c r="X40" i="66"/>
  <c r="V40" i="66"/>
  <c r="T40" i="66"/>
  <c r="T82" i="66" s="1"/>
  <c r="J40" i="66"/>
  <c r="I40" i="66"/>
  <c r="AP39" i="66"/>
  <c r="AP81" i="66" s="1"/>
  <c r="AN39" i="66"/>
  <c r="AL39" i="66"/>
  <c r="AJ39" i="66"/>
  <c r="AJ81" i="66" s="1"/>
  <c r="AH39" i="66"/>
  <c r="AH81" i="66" s="1"/>
  <c r="AF39" i="66"/>
  <c r="AF81" i="66" s="1"/>
  <c r="AD39" i="66"/>
  <c r="AD81" i="66" s="1"/>
  <c r="AB39" i="66"/>
  <c r="Z39" i="66"/>
  <c r="X39" i="66"/>
  <c r="X81" i="66" s="1"/>
  <c r="V39" i="66"/>
  <c r="V81" i="66" s="1"/>
  <c r="T39" i="66"/>
  <c r="T81" i="66" s="1"/>
  <c r="J39" i="66"/>
  <c r="I39" i="66"/>
  <c r="AP38" i="66"/>
  <c r="AN38" i="66"/>
  <c r="AL38" i="66"/>
  <c r="AL80" i="66" s="1"/>
  <c r="AJ38" i="66"/>
  <c r="AH38" i="66"/>
  <c r="AH80" i="66" s="1"/>
  <c r="AF38" i="66"/>
  <c r="AF80" i="66" s="1"/>
  <c r="AD38" i="66"/>
  <c r="AB38" i="66"/>
  <c r="Z38" i="66"/>
  <c r="Z80" i="66" s="1"/>
  <c r="X38" i="66"/>
  <c r="V38" i="66"/>
  <c r="V80" i="66" s="1"/>
  <c r="T38" i="66"/>
  <c r="T80" i="66" s="1"/>
  <c r="J38" i="66"/>
  <c r="I38" i="66"/>
  <c r="AP37" i="66"/>
  <c r="AN37" i="66"/>
  <c r="AN79" i="66" s="1"/>
  <c r="AL37" i="66"/>
  <c r="AL79" i="66" s="1"/>
  <c r="AJ37" i="66"/>
  <c r="AJ79" i="66" s="1"/>
  <c r="AH37" i="66"/>
  <c r="AH79" i="66" s="1"/>
  <c r="AF37" i="66"/>
  <c r="AD37" i="66"/>
  <c r="AB37" i="66"/>
  <c r="AB79" i="66" s="1"/>
  <c r="Z37" i="66"/>
  <c r="Z79" i="66" s="1"/>
  <c r="X37" i="66"/>
  <c r="X79" i="66" s="1"/>
  <c r="V37" i="66"/>
  <c r="V79" i="66" s="1"/>
  <c r="T37" i="66"/>
  <c r="J37" i="66"/>
  <c r="I37" i="66"/>
  <c r="AP36" i="66"/>
  <c r="AP78" i="66" s="1"/>
  <c r="AN36" i="66"/>
  <c r="AN78" i="66" s="1"/>
  <c r="AL36" i="66"/>
  <c r="AL78" i="66" s="1"/>
  <c r="AJ36" i="66"/>
  <c r="AJ78" i="66" s="1"/>
  <c r="AH36" i="66"/>
  <c r="AF36" i="66"/>
  <c r="AD36" i="66"/>
  <c r="AD78" i="66" s="1"/>
  <c r="AB36" i="66"/>
  <c r="AB78" i="66" s="1"/>
  <c r="Z36" i="66"/>
  <c r="Z78" i="66" s="1"/>
  <c r="X36" i="66"/>
  <c r="X78" i="66" s="1"/>
  <c r="V36" i="66"/>
  <c r="T36" i="66"/>
  <c r="J36" i="66"/>
  <c r="I36" i="66"/>
  <c r="AP35" i="66"/>
  <c r="AP77" i="66" s="1"/>
  <c r="AN35" i="66"/>
  <c r="AN77" i="66" s="1"/>
  <c r="AL35" i="66"/>
  <c r="AL77" i="66" s="1"/>
  <c r="AJ35" i="66"/>
  <c r="AH35" i="66"/>
  <c r="AF35" i="66"/>
  <c r="AF77" i="66" s="1"/>
  <c r="AD35" i="66"/>
  <c r="AD77" i="66" s="1"/>
  <c r="AB35" i="66"/>
  <c r="AB77" i="66" s="1"/>
  <c r="Z35" i="66"/>
  <c r="Z77" i="66" s="1"/>
  <c r="X35" i="66"/>
  <c r="V35" i="66"/>
  <c r="T35" i="66"/>
  <c r="T77" i="66" s="1"/>
  <c r="J35" i="66"/>
  <c r="I35" i="66"/>
  <c r="AP34" i="66"/>
  <c r="AP76" i="66" s="1"/>
  <c r="AN34" i="66"/>
  <c r="AN76" i="66" s="1"/>
  <c r="AL34" i="66"/>
  <c r="AJ34" i="66"/>
  <c r="AH34" i="66"/>
  <c r="AH76" i="66" s="1"/>
  <c r="AF34" i="66"/>
  <c r="AD34" i="66"/>
  <c r="AD76" i="66" s="1"/>
  <c r="AB34" i="66"/>
  <c r="AB76" i="66" s="1"/>
  <c r="Z34" i="66"/>
  <c r="X34" i="66"/>
  <c r="V34" i="66"/>
  <c r="V76" i="66" s="1"/>
  <c r="T34" i="66"/>
  <c r="J34" i="66"/>
  <c r="I34" i="66"/>
  <c r="AP33" i="66"/>
  <c r="AP75" i="66" s="1"/>
  <c r="AN33" i="66"/>
  <c r="AL33" i="66"/>
  <c r="AJ33" i="66"/>
  <c r="AJ75" i="66" s="1"/>
  <c r="AH33" i="66"/>
  <c r="AH75" i="66" s="1"/>
  <c r="AF33" i="66"/>
  <c r="AD33" i="66"/>
  <c r="AB33" i="66"/>
  <c r="Z33" i="66"/>
  <c r="X33" i="66"/>
  <c r="V33" i="66"/>
  <c r="T33" i="66"/>
  <c r="J33" i="66"/>
  <c r="I33" i="66"/>
  <c r="AP32" i="66"/>
  <c r="AN32" i="66"/>
  <c r="AL32" i="66"/>
  <c r="AJ32" i="66"/>
  <c r="AH32" i="66"/>
  <c r="AF32" i="66"/>
  <c r="AD32" i="66"/>
  <c r="AB32" i="66"/>
  <c r="Z32" i="66"/>
  <c r="X32" i="66"/>
  <c r="V32" i="66"/>
  <c r="T32" i="66"/>
  <c r="J32" i="66"/>
  <c r="I32" i="66"/>
  <c r="AP31" i="66"/>
  <c r="AN31" i="66"/>
  <c r="AL31" i="66"/>
  <c r="AJ31" i="66"/>
  <c r="AH31" i="66"/>
  <c r="AF31" i="66"/>
  <c r="AD31" i="66"/>
  <c r="AB31" i="66"/>
  <c r="Z31" i="66"/>
  <c r="X31" i="66"/>
  <c r="V31" i="66"/>
  <c r="T31" i="66"/>
  <c r="J31" i="66"/>
  <c r="I31" i="66"/>
  <c r="AP30" i="66"/>
  <c r="AN30" i="66"/>
  <c r="AN72" i="66" s="1"/>
  <c r="AL30" i="66"/>
  <c r="AJ30" i="66"/>
  <c r="AH30" i="66"/>
  <c r="AF30" i="66"/>
  <c r="AD30" i="66"/>
  <c r="AB30" i="66"/>
  <c r="Z30" i="66"/>
  <c r="X30" i="66"/>
  <c r="V30" i="66"/>
  <c r="T30" i="66"/>
  <c r="J30" i="66"/>
  <c r="I30" i="66"/>
  <c r="AP29" i="66"/>
  <c r="AN29" i="66"/>
  <c r="AL29" i="66"/>
  <c r="AJ29" i="66"/>
  <c r="AH29" i="66"/>
  <c r="AF29" i="66"/>
  <c r="AD29" i="66"/>
  <c r="AB29" i="66"/>
  <c r="Z29" i="66"/>
  <c r="X29" i="66"/>
  <c r="V29" i="66"/>
  <c r="T29" i="66"/>
  <c r="J29" i="66"/>
  <c r="I29" i="66"/>
  <c r="AP28" i="66"/>
  <c r="AN28" i="66"/>
  <c r="AL28" i="66"/>
  <c r="AJ28" i="66"/>
  <c r="AH28" i="66"/>
  <c r="AF28" i="66"/>
  <c r="AD28" i="66"/>
  <c r="AB28" i="66"/>
  <c r="Z28" i="66"/>
  <c r="X28" i="66"/>
  <c r="V28" i="66"/>
  <c r="T28" i="66"/>
  <c r="J28" i="66"/>
  <c r="I28" i="66"/>
  <c r="AP27" i="66"/>
  <c r="AN27" i="66"/>
  <c r="AL27" i="66"/>
  <c r="AJ27" i="66"/>
  <c r="AH27" i="66"/>
  <c r="AF27" i="66"/>
  <c r="AD27" i="66"/>
  <c r="AB27" i="66"/>
  <c r="Z27" i="66"/>
  <c r="X27" i="66"/>
  <c r="V27" i="66"/>
  <c r="T27" i="66"/>
  <c r="J27" i="66"/>
  <c r="I27" i="66"/>
  <c r="AP26" i="66"/>
  <c r="AN26" i="66"/>
  <c r="AL26" i="66"/>
  <c r="AJ26" i="66"/>
  <c r="AH26" i="66"/>
  <c r="AH68" i="66" s="1"/>
  <c r="AF26" i="66"/>
  <c r="AD26" i="66"/>
  <c r="AB26" i="66"/>
  <c r="Z26" i="66"/>
  <c r="X26" i="66"/>
  <c r="V26" i="66"/>
  <c r="V68" i="66" s="1"/>
  <c r="T26" i="66"/>
  <c r="J26" i="66"/>
  <c r="I26" i="66"/>
  <c r="AP25" i="66"/>
  <c r="AN25" i="66"/>
  <c r="AL25" i="66"/>
  <c r="AJ25" i="66"/>
  <c r="AJ67" i="66" s="1"/>
  <c r="AH25" i="66"/>
  <c r="AF25" i="66"/>
  <c r="AD25" i="66"/>
  <c r="AB25" i="66"/>
  <c r="Z25" i="66"/>
  <c r="X25" i="66"/>
  <c r="X67" i="66" s="1"/>
  <c r="V25" i="66"/>
  <c r="T25" i="66"/>
  <c r="J25" i="66"/>
  <c r="I25" i="66"/>
  <c r="AP24" i="66"/>
  <c r="AN24" i="66"/>
  <c r="AL24" i="66"/>
  <c r="AL66" i="66" s="1"/>
  <c r="AJ24" i="66"/>
  <c r="AH24" i="66"/>
  <c r="AF24" i="66"/>
  <c r="AD24" i="66"/>
  <c r="AB24" i="66"/>
  <c r="Z24" i="66"/>
  <c r="Z66" i="66" s="1"/>
  <c r="X24" i="66"/>
  <c r="V24" i="66"/>
  <c r="T24" i="66"/>
  <c r="J24" i="66"/>
  <c r="I24" i="66"/>
  <c r="AP23" i="66"/>
  <c r="AN23" i="66"/>
  <c r="AN65" i="66" s="1"/>
  <c r="AL23" i="66"/>
  <c r="AJ23" i="66"/>
  <c r="AH23" i="66"/>
  <c r="AF23" i="66"/>
  <c r="AD23" i="66"/>
  <c r="AB23" i="66"/>
  <c r="AB65" i="66" s="1"/>
  <c r="Z23" i="66"/>
  <c r="X23" i="66"/>
  <c r="X65" i="66" s="1"/>
  <c r="V23" i="66"/>
  <c r="V65" i="66" s="1"/>
  <c r="T23" i="66"/>
  <c r="J23" i="66"/>
  <c r="I23" i="66"/>
  <c r="AP22" i="66"/>
  <c r="AP64" i="66" s="1"/>
  <c r="AN22" i="66"/>
  <c r="AL22" i="66"/>
  <c r="AL64" i="66" s="1"/>
  <c r="AJ22" i="66"/>
  <c r="AJ64" i="66" s="1"/>
  <c r="AH22" i="66"/>
  <c r="AF22" i="66"/>
  <c r="AD22" i="66"/>
  <c r="AD64" i="66" s="1"/>
  <c r="AB22" i="66"/>
  <c r="Z22" i="66"/>
  <c r="Z64" i="66" s="1"/>
  <c r="X22" i="66"/>
  <c r="X64" i="66" s="1"/>
  <c r="V22" i="66"/>
  <c r="T22" i="66"/>
  <c r="J22" i="66"/>
  <c r="I22" i="66"/>
  <c r="AP21" i="66"/>
  <c r="AP63" i="66" s="1"/>
  <c r="AN21" i="66"/>
  <c r="AN63" i="66" s="1"/>
  <c r="AL21" i="66"/>
  <c r="AL63" i="66" s="1"/>
  <c r="AJ21" i="66"/>
  <c r="AH21" i="66"/>
  <c r="AH63" i="66" s="1"/>
  <c r="AF21" i="66"/>
  <c r="AF63" i="66" s="1"/>
  <c r="AD21" i="66"/>
  <c r="AD63" i="66" s="1"/>
  <c r="AB21" i="66"/>
  <c r="AB63" i="66" s="1"/>
  <c r="Z21" i="66"/>
  <c r="Z63" i="66" s="1"/>
  <c r="X21" i="66"/>
  <c r="V21" i="66"/>
  <c r="V63" i="66" s="1"/>
  <c r="T21" i="66"/>
  <c r="T63" i="66" s="1"/>
  <c r="J21" i="66"/>
  <c r="I21" i="66"/>
  <c r="AP20" i="66"/>
  <c r="AP62" i="66" s="1"/>
  <c r="AN20" i="66"/>
  <c r="AN62" i="66" s="1"/>
  <c r="AL20" i="66"/>
  <c r="AJ20" i="66"/>
  <c r="AJ62" i="66" s="1"/>
  <c r="AH20" i="66"/>
  <c r="AH62" i="66" s="1"/>
  <c r="AF20" i="66"/>
  <c r="AF62" i="66" s="1"/>
  <c r="AD20" i="66"/>
  <c r="AD62" i="66" s="1"/>
  <c r="AB20" i="66"/>
  <c r="AB62" i="66" s="1"/>
  <c r="Z20" i="66"/>
  <c r="X20" i="66"/>
  <c r="X62" i="66" s="1"/>
  <c r="V20" i="66"/>
  <c r="V62" i="66" s="1"/>
  <c r="T20" i="66"/>
  <c r="T62" i="66" s="1"/>
  <c r="J20" i="66"/>
  <c r="I20" i="66"/>
  <c r="J19" i="66"/>
  <c r="I19" i="66"/>
  <c r="K18" i="66"/>
  <c r="M18" i="66" s="1"/>
  <c r="J18" i="66"/>
  <c r="K17" i="66"/>
  <c r="K59" i="66" s="1"/>
  <c r="J17" i="66"/>
  <c r="K16" i="66"/>
  <c r="K58" i="66" s="1"/>
  <c r="J16" i="66"/>
  <c r="AP57" i="66"/>
  <c r="AN57" i="66"/>
  <c r="AL57" i="66"/>
  <c r="AJ57" i="66"/>
  <c r="AH57" i="66"/>
  <c r="AF57" i="66"/>
  <c r="AD57" i="66"/>
  <c r="AB57" i="66"/>
  <c r="Z57" i="66"/>
  <c r="X57" i="66"/>
  <c r="V57" i="66"/>
  <c r="T57" i="66"/>
  <c r="J15" i="66"/>
  <c r="I15" i="66"/>
  <c r="AP56" i="66"/>
  <c r="AN56" i="66"/>
  <c r="AL56" i="66"/>
  <c r="AJ56" i="66"/>
  <c r="AH56" i="66"/>
  <c r="AF56" i="66"/>
  <c r="AD56" i="66"/>
  <c r="AB56" i="66"/>
  <c r="Z56" i="66"/>
  <c r="X56" i="66"/>
  <c r="J14" i="66"/>
  <c r="I14" i="66"/>
  <c r="BD55" i="66"/>
  <c r="BC55" i="66"/>
  <c r="BB55" i="66"/>
  <c r="BA55" i="66"/>
  <c r="AZ55" i="66"/>
  <c r="AY55" i="66"/>
  <c r="AX55" i="66"/>
  <c r="AW55" i="66"/>
  <c r="AV55" i="66"/>
  <c r="AU55" i="66"/>
  <c r="AT55" i="66"/>
  <c r="AJ13" i="66"/>
  <c r="AJ55" i="66" s="1"/>
  <c r="Z13" i="66"/>
  <c r="Z55" i="66" s="1"/>
  <c r="X13" i="66"/>
  <c r="X55" i="66" s="1"/>
  <c r="J13" i="66"/>
  <c r="I13" i="66"/>
  <c r="K12" i="66"/>
  <c r="K54" i="66" s="1"/>
  <c r="J12" i="66"/>
  <c r="AP11" i="66"/>
  <c r="AP53" i="66" s="1"/>
  <c r="AN11" i="66"/>
  <c r="AN53" i="66" s="1"/>
  <c r="AL11" i="66"/>
  <c r="AL53" i="66" s="1"/>
  <c r="AJ11" i="66"/>
  <c r="AJ53" i="66" s="1"/>
  <c r="AH11" i="66"/>
  <c r="AH53" i="66" s="1"/>
  <c r="AF11" i="66"/>
  <c r="AF53" i="66" s="1"/>
  <c r="AD11" i="66"/>
  <c r="AD53" i="66" s="1"/>
  <c r="AB11" i="66"/>
  <c r="AB53" i="66" s="1"/>
  <c r="Z11" i="66"/>
  <c r="Z53" i="66" s="1"/>
  <c r="X11" i="66"/>
  <c r="X53" i="66" s="1"/>
  <c r="V11" i="66"/>
  <c r="V53" i="66" s="1"/>
  <c r="T11" i="66"/>
  <c r="T53" i="66" s="1"/>
  <c r="S11" i="66"/>
  <c r="Q11" i="66"/>
  <c r="O11" i="66"/>
  <c r="J11" i="66"/>
  <c r="I11" i="66"/>
  <c r="AP10" i="66"/>
  <c r="AP52" i="66" s="1"/>
  <c r="AN10" i="66"/>
  <c r="AN52" i="66" s="1"/>
  <c r="AL10" i="66"/>
  <c r="AL52" i="66" s="1"/>
  <c r="AJ10" i="66"/>
  <c r="AJ52" i="66" s="1"/>
  <c r="AH10" i="66"/>
  <c r="AH52" i="66" s="1"/>
  <c r="AF10" i="66"/>
  <c r="AF52" i="66" s="1"/>
  <c r="AD10" i="66"/>
  <c r="AD52" i="66" s="1"/>
  <c r="AB10" i="66"/>
  <c r="AB52" i="66" s="1"/>
  <c r="Z10" i="66"/>
  <c r="Z52" i="66" s="1"/>
  <c r="X10" i="66"/>
  <c r="X52" i="66" s="1"/>
  <c r="V10" i="66"/>
  <c r="T10" i="66"/>
  <c r="T8" i="66" s="1"/>
  <c r="S10" i="66"/>
  <c r="Q10" i="66"/>
  <c r="O10" i="66"/>
  <c r="J10" i="66"/>
  <c r="I10" i="66"/>
  <c r="AD9" i="66"/>
  <c r="AD51" i="66" s="1"/>
  <c r="AB9" i="66"/>
  <c r="AB51" i="66" s="1"/>
  <c r="Z9" i="66"/>
  <c r="Z51" i="66" s="1"/>
  <c r="X9" i="66"/>
  <c r="X51" i="66" s="1"/>
  <c r="V9" i="66"/>
  <c r="V51" i="66" s="1"/>
  <c r="J9" i="66"/>
  <c r="R8" i="66"/>
  <c r="S8" i="66" s="1"/>
  <c r="P8" i="66"/>
  <c r="N8" i="66"/>
  <c r="J8" i="66"/>
  <c r="I8" i="66"/>
  <c r="AP7" i="66"/>
  <c r="AQ15" i="66" s="1"/>
  <c r="AN7" i="66"/>
  <c r="AN49" i="66" s="1"/>
  <c r="AL7" i="66"/>
  <c r="AL49" i="66" s="1"/>
  <c r="AJ7" i="66"/>
  <c r="AJ49" i="66" s="1"/>
  <c r="AH7" i="66"/>
  <c r="AH49" i="66" s="1"/>
  <c r="AF7" i="66"/>
  <c r="AG14" i="66" s="1"/>
  <c r="AD7" i="66"/>
  <c r="AB7" i="66"/>
  <c r="AB49" i="66" s="1"/>
  <c r="Z7" i="66"/>
  <c r="Z49" i="66" s="1"/>
  <c r="X7" i="66"/>
  <c r="X49" i="66" s="1"/>
  <c r="V49" i="66"/>
  <c r="T7" i="66"/>
  <c r="U20" i="66" s="1"/>
  <c r="S7" i="66"/>
  <c r="Q7" i="66"/>
  <c r="O7" i="66"/>
  <c r="J7" i="66"/>
  <c r="I7" i="66"/>
  <c r="AQ1" i="66"/>
  <c r="AO1" i="66"/>
  <c r="AM1" i="66"/>
  <c r="AK1" i="66"/>
  <c r="AI1" i="66"/>
  <c r="AG1" i="66"/>
  <c r="AE1" i="66"/>
  <c r="AC1" i="66"/>
  <c r="AA1" i="66"/>
  <c r="Y1" i="66"/>
  <c r="W1" i="66"/>
  <c r="U1" i="66"/>
  <c r="BF121" i="67"/>
  <c r="BE121" i="67"/>
  <c r="BD121" i="67"/>
  <c r="BC121" i="67"/>
  <c r="BB121" i="67"/>
  <c r="BA121" i="67"/>
  <c r="AZ121" i="67"/>
  <c r="AY121" i="67"/>
  <c r="AX121" i="67"/>
  <c r="AW121" i="67"/>
  <c r="AV121" i="67"/>
  <c r="AU121" i="67"/>
  <c r="AS121" i="67"/>
  <c r="AR121" i="67"/>
  <c r="H121" i="67"/>
  <c r="J121" i="67" s="1"/>
  <c r="BF120" i="67"/>
  <c r="BE120" i="67"/>
  <c r="BD120" i="67"/>
  <c r="BC120" i="67"/>
  <c r="BB120" i="67"/>
  <c r="BA120" i="67"/>
  <c r="AZ120" i="67"/>
  <c r="AY120" i="67"/>
  <c r="AX120" i="67"/>
  <c r="AW120" i="67"/>
  <c r="AV120" i="67"/>
  <c r="AU120" i="67"/>
  <c r="AP120" i="67"/>
  <c r="AN120" i="67"/>
  <c r="AL120" i="67"/>
  <c r="AJ120" i="67"/>
  <c r="AH120" i="67"/>
  <c r="AF120" i="67"/>
  <c r="AD120" i="67"/>
  <c r="AB120" i="67"/>
  <c r="Z120" i="67"/>
  <c r="X120" i="67"/>
  <c r="R120" i="67"/>
  <c r="H120" i="67"/>
  <c r="J120" i="67" s="1"/>
  <c r="H119" i="67"/>
  <c r="J119" i="67" s="1"/>
  <c r="J118" i="67"/>
  <c r="H118" i="67"/>
  <c r="BF117" i="67"/>
  <c r="BE117" i="67"/>
  <c r="BD117" i="67"/>
  <c r="BC117" i="67"/>
  <c r="BB117" i="67"/>
  <c r="BA117" i="67"/>
  <c r="AZ117" i="67"/>
  <c r="AY117" i="67"/>
  <c r="AX117" i="67"/>
  <c r="AW117" i="67"/>
  <c r="AV117" i="67"/>
  <c r="AU117" i="67"/>
  <c r="AS117" i="67"/>
  <c r="AR117" i="67"/>
  <c r="H117" i="67"/>
  <c r="J117" i="67" s="1"/>
  <c r="BF116" i="67"/>
  <c r="BE116" i="67"/>
  <c r="BD116" i="67"/>
  <c r="BC116" i="67"/>
  <c r="BB116" i="67"/>
  <c r="BA116" i="67"/>
  <c r="AZ116" i="67"/>
  <c r="AY116" i="67"/>
  <c r="AX116" i="67"/>
  <c r="AW116" i="67"/>
  <c r="AV116" i="67"/>
  <c r="AU116" i="67"/>
  <c r="AS116" i="67"/>
  <c r="AR116" i="67"/>
  <c r="H116" i="67"/>
  <c r="J116" i="67" s="1"/>
  <c r="BF115" i="67"/>
  <c r="BE115" i="67"/>
  <c r="BD115" i="67"/>
  <c r="BC115" i="67"/>
  <c r="BB115" i="67"/>
  <c r="BA115" i="67"/>
  <c r="AZ115" i="67"/>
  <c r="AY115" i="67"/>
  <c r="AX115" i="67"/>
  <c r="AW115" i="67"/>
  <c r="AV115" i="67"/>
  <c r="AU115" i="67"/>
  <c r="AS115" i="67"/>
  <c r="AR115" i="67"/>
  <c r="H115" i="67"/>
  <c r="J115" i="67" s="1"/>
  <c r="BF114" i="67"/>
  <c r="BE114" i="67"/>
  <c r="BD114" i="67"/>
  <c r="BC114" i="67"/>
  <c r="BB114" i="67"/>
  <c r="BA114" i="67"/>
  <c r="AZ114" i="67"/>
  <c r="AY114" i="67"/>
  <c r="AX114" i="67"/>
  <c r="AW114" i="67"/>
  <c r="AV114" i="67"/>
  <c r="AU114" i="67"/>
  <c r="AS114" i="67"/>
  <c r="AR114" i="67"/>
  <c r="H114" i="67"/>
  <c r="J114" i="67"/>
  <c r="BF113" i="67"/>
  <c r="BE113" i="67"/>
  <c r="BD113" i="67"/>
  <c r="BC113" i="67"/>
  <c r="BB113" i="67"/>
  <c r="BA113" i="67"/>
  <c r="AZ113" i="67"/>
  <c r="AY113" i="67"/>
  <c r="AX113" i="67"/>
  <c r="AW113" i="67"/>
  <c r="AV113" i="67"/>
  <c r="AU113" i="67"/>
  <c r="AS113" i="67"/>
  <c r="AR113" i="67"/>
  <c r="H113" i="67"/>
  <c r="J113" i="67" s="1"/>
  <c r="BF112" i="67"/>
  <c r="BE112" i="67"/>
  <c r="BD112" i="67"/>
  <c r="BC112" i="67"/>
  <c r="BB112" i="67"/>
  <c r="BA112" i="67"/>
  <c r="AZ112" i="67"/>
  <c r="AY112" i="67"/>
  <c r="AX112" i="67"/>
  <c r="AW112" i="67"/>
  <c r="AV112" i="67"/>
  <c r="AU112" i="67"/>
  <c r="AS112" i="67"/>
  <c r="AR112" i="67"/>
  <c r="H112" i="67"/>
  <c r="J112" i="67" s="1"/>
  <c r="BF111" i="67"/>
  <c r="BE111" i="67"/>
  <c r="BD111" i="67"/>
  <c r="BC111" i="67"/>
  <c r="BB111" i="67"/>
  <c r="BA111" i="67"/>
  <c r="AZ111" i="67"/>
  <c r="AY111" i="67"/>
  <c r="AX111" i="67"/>
  <c r="AW111" i="67"/>
  <c r="AV111" i="67"/>
  <c r="AU111" i="67"/>
  <c r="AS111" i="67"/>
  <c r="AR111" i="67"/>
  <c r="H111" i="67"/>
  <c r="J111" i="67" s="1"/>
  <c r="BF110" i="67"/>
  <c r="BE110" i="67"/>
  <c r="BD110" i="67"/>
  <c r="BC110" i="67"/>
  <c r="BB110" i="67"/>
  <c r="BA110" i="67"/>
  <c r="AZ110" i="67"/>
  <c r="AY110" i="67"/>
  <c r="AX110" i="67"/>
  <c r="AW110" i="67"/>
  <c r="AV110" i="67"/>
  <c r="AU110" i="67"/>
  <c r="AS110" i="67"/>
  <c r="AR110" i="67"/>
  <c r="H110" i="67"/>
  <c r="BF109" i="67"/>
  <c r="BE109" i="67"/>
  <c r="BD109" i="67"/>
  <c r="BC109" i="67"/>
  <c r="BB109" i="67"/>
  <c r="BA109" i="67"/>
  <c r="AZ109" i="67"/>
  <c r="AY109" i="67"/>
  <c r="AX109" i="67"/>
  <c r="AW109" i="67"/>
  <c r="AV109" i="67"/>
  <c r="AU109" i="67"/>
  <c r="AS109" i="67"/>
  <c r="AR109" i="67"/>
  <c r="H109" i="67"/>
  <c r="J109" i="67" s="1"/>
  <c r="BF108" i="67"/>
  <c r="BE108" i="67"/>
  <c r="BD108" i="67"/>
  <c r="BC108" i="67"/>
  <c r="BB108" i="67"/>
  <c r="BA108" i="67"/>
  <c r="AZ108" i="67"/>
  <c r="AY108" i="67"/>
  <c r="AX108" i="67"/>
  <c r="AW108" i="67"/>
  <c r="AV108" i="67"/>
  <c r="AU108" i="67"/>
  <c r="AS108" i="67"/>
  <c r="AR108" i="67"/>
  <c r="J108" i="67"/>
  <c r="H108" i="67"/>
  <c r="BF107" i="67"/>
  <c r="BE107" i="67"/>
  <c r="BD107" i="67"/>
  <c r="BC107" i="67"/>
  <c r="BB107" i="67"/>
  <c r="BA107" i="67"/>
  <c r="AZ107" i="67"/>
  <c r="AY107" i="67"/>
  <c r="AX107" i="67"/>
  <c r="AW107" i="67"/>
  <c r="AV107" i="67"/>
  <c r="AU107" i="67"/>
  <c r="AS107" i="67"/>
  <c r="AR107" i="67"/>
  <c r="H107" i="67"/>
  <c r="BF106" i="67"/>
  <c r="BE106" i="67"/>
  <c r="BD106" i="67"/>
  <c r="BC106" i="67"/>
  <c r="BB106" i="67"/>
  <c r="BA106" i="67"/>
  <c r="AZ106" i="67"/>
  <c r="AY106" i="67"/>
  <c r="AX106" i="67"/>
  <c r="AW106" i="67"/>
  <c r="AV106" i="67"/>
  <c r="AU106" i="67"/>
  <c r="AS106" i="67"/>
  <c r="AR106" i="67"/>
  <c r="H106" i="67"/>
  <c r="J106" i="67" s="1"/>
  <c r="BF105" i="67"/>
  <c r="BE105" i="67"/>
  <c r="BD105" i="67"/>
  <c r="BC105" i="67"/>
  <c r="BB105" i="67"/>
  <c r="BA105" i="67"/>
  <c r="AZ105" i="67"/>
  <c r="AY105" i="67"/>
  <c r="AX105" i="67"/>
  <c r="AW105" i="67"/>
  <c r="AV105" i="67"/>
  <c r="AU105" i="67"/>
  <c r="AS105" i="67"/>
  <c r="AR105" i="67"/>
  <c r="H105" i="67"/>
  <c r="J105" i="67" s="1"/>
  <c r="BF104" i="67"/>
  <c r="BE104" i="67"/>
  <c r="BD104" i="67"/>
  <c r="BC104" i="67"/>
  <c r="BB104" i="67"/>
  <c r="BA104" i="67"/>
  <c r="AZ104" i="67"/>
  <c r="AY104" i="67"/>
  <c r="AX104" i="67"/>
  <c r="AW104" i="67"/>
  <c r="AV104" i="67"/>
  <c r="AU104" i="67"/>
  <c r="AS104" i="67"/>
  <c r="AR104" i="67"/>
  <c r="H104" i="67"/>
  <c r="J104" i="67" s="1"/>
  <c r="BF103" i="67"/>
  <c r="BE103" i="67"/>
  <c r="BD103" i="67"/>
  <c r="BC103" i="67"/>
  <c r="BB103" i="67"/>
  <c r="BA103" i="67"/>
  <c r="AZ103" i="67"/>
  <c r="AY103" i="67"/>
  <c r="AX103" i="67"/>
  <c r="AW103" i="67"/>
  <c r="AV103" i="67"/>
  <c r="AU103" i="67"/>
  <c r="AS103" i="67"/>
  <c r="AR103" i="67"/>
  <c r="H103" i="67"/>
  <c r="J103" i="67" s="1"/>
  <c r="BF102" i="67"/>
  <c r="BE102" i="67"/>
  <c r="BD102" i="67"/>
  <c r="BC102" i="67"/>
  <c r="BB102" i="67"/>
  <c r="BA102" i="67"/>
  <c r="AZ102" i="67"/>
  <c r="AY102" i="67"/>
  <c r="AX102" i="67"/>
  <c r="AW102" i="67"/>
  <c r="AV102" i="67"/>
  <c r="AU102" i="67"/>
  <c r="AS102" i="67"/>
  <c r="AR102" i="67"/>
  <c r="H102" i="67"/>
  <c r="J102" i="67" s="1"/>
  <c r="BF101" i="67"/>
  <c r="BE101" i="67"/>
  <c r="BD101" i="67"/>
  <c r="BC101" i="67"/>
  <c r="BB101" i="67"/>
  <c r="BA101" i="67"/>
  <c r="AZ101" i="67"/>
  <c r="AY101" i="67"/>
  <c r="AX101" i="67"/>
  <c r="AW101" i="67"/>
  <c r="AV101" i="67"/>
  <c r="AU101" i="67"/>
  <c r="AS101" i="67"/>
  <c r="AR101" i="67"/>
  <c r="H101" i="67"/>
  <c r="J101" i="67" s="1"/>
  <c r="BF100" i="67"/>
  <c r="BE100" i="67"/>
  <c r="BD100" i="67"/>
  <c r="BC100" i="67"/>
  <c r="BB100" i="67"/>
  <c r="BA100" i="67"/>
  <c r="AZ100" i="67"/>
  <c r="AY100" i="67"/>
  <c r="AX100" i="67"/>
  <c r="AW100" i="67"/>
  <c r="AV100" i="67"/>
  <c r="AU100" i="67"/>
  <c r="AS100" i="67"/>
  <c r="AR100" i="67"/>
  <c r="H100" i="67"/>
  <c r="J100" i="67" s="1"/>
  <c r="BF99" i="67"/>
  <c r="BE99" i="67"/>
  <c r="BD99" i="67"/>
  <c r="BC99" i="67"/>
  <c r="BB99" i="67"/>
  <c r="BA99" i="67"/>
  <c r="AZ99" i="67"/>
  <c r="AY99" i="67"/>
  <c r="AX99" i="67"/>
  <c r="AW99" i="67"/>
  <c r="AV99" i="67"/>
  <c r="AU99" i="67"/>
  <c r="AS99" i="67"/>
  <c r="AR99" i="67"/>
  <c r="H99" i="67"/>
  <c r="J99" i="67" s="1"/>
  <c r="BF98" i="67"/>
  <c r="BE98" i="67"/>
  <c r="BD98" i="67"/>
  <c r="BC98" i="67"/>
  <c r="BB98" i="67"/>
  <c r="BA98" i="67"/>
  <c r="AZ98" i="67"/>
  <c r="AY98" i="67"/>
  <c r="AX98" i="67"/>
  <c r="AW98" i="67"/>
  <c r="AV98" i="67"/>
  <c r="AU98" i="67"/>
  <c r="AS98" i="67"/>
  <c r="AR98" i="67"/>
  <c r="H98" i="67"/>
  <c r="BF97" i="67"/>
  <c r="BE97" i="67"/>
  <c r="BD97" i="67"/>
  <c r="BC97" i="67"/>
  <c r="BB97" i="67"/>
  <c r="BA97" i="67"/>
  <c r="AZ97" i="67"/>
  <c r="AY97" i="67"/>
  <c r="AX97" i="67"/>
  <c r="AW97" i="67"/>
  <c r="AV97" i="67"/>
  <c r="AU97" i="67"/>
  <c r="AS97" i="67"/>
  <c r="AR97" i="67"/>
  <c r="H97" i="67"/>
  <c r="BF96" i="67"/>
  <c r="BE96" i="67"/>
  <c r="BD96" i="67"/>
  <c r="BC96" i="67"/>
  <c r="BB96" i="67"/>
  <c r="BA96" i="67"/>
  <c r="AZ96" i="67"/>
  <c r="AY96" i="67"/>
  <c r="AX96" i="67"/>
  <c r="AW96" i="67"/>
  <c r="AV96" i="67"/>
  <c r="AU96" i="67"/>
  <c r="AS96" i="67"/>
  <c r="AR96" i="67"/>
  <c r="H96" i="67"/>
  <c r="J96" i="67" s="1"/>
  <c r="BF95" i="67"/>
  <c r="BE95" i="67"/>
  <c r="BD95" i="67"/>
  <c r="BC95" i="67"/>
  <c r="BB95" i="67"/>
  <c r="BA95" i="67"/>
  <c r="AZ95" i="67"/>
  <c r="AY95" i="67"/>
  <c r="AX95" i="67"/>
  <c r="AW95" i="67"/>
  <c r="AV95" i="67"/>
  <c r="AU95" i="67"/>
  <c r="AS95" i="67"/>
  <c r="AR95" i="67"/>
  <c r="H95" i="67"/>
  <c r="J95" i="67" s="1"/>
  <c r="BF94" i="67"/>
  <c r="BE94" i="67"/>
  <c r="BD94" i="67"/>
  <c r="BC94" i="67"/>
  <c r="BB94" i="67"/>
  <c r="BA94" i="67"/>
  <c r="AZ94" i="67"/>
  <c r="AY94" i="67"/>
  <c r="AX94" i="67"/>
  <c r="AW94" i="67"/>
  <c r="AV94" i="67"/>
  <c r="AU94" i="67"/>
  <c r="AS94" i="67"/>
  <c r="AR94" i="67"/>
  <c r="H94" i="67"/>
  <c r="J94" i="67" s="1"/>
  <c r="BF93" i="67"/>
  <c r="BE93" i="67"/>
  <c r="BD93" i="67"/>
  <c r="BC93" i="67"/>
  <c r="BB93" i="67"/>
  <c r="BA93" i="67"/>
  <c r="AZ93" i="67"/>
  <c r="AY93" i="67"/>
  <c r="AX93" i="67"/>
  <c r="AW93" i="67"/>
  <c r="AV93" i="67"/>
  <c r="AU93" i="67"/>
  <c r="AS93" i="67"/>
  <c r="AR93" i="67"/>
  <c r="H93" i="67"/>
  <c r="J93" i="67" s="1"/>
  <c r="BF92" i="67"/>
  <c r="BE92" i="67"/>
  <c r="BD92" i="67"/>
  <c r="BC92" i="67"/>
  <c r="BB92" i="67"/>
  <c r="BA92" i="67"/>
  <c r="AZ92" i="67"/>
  <c r="AY92" i="67"/>
  <c r="AX92" i="67"/>
  <c r="AW92" i="67"/>
  <c r="AV92" i="67"/>
  <c r="AU92" i="67"/>
  <c r="H92" i="67"/>
  <c r="J92" i="67" s="1"/>
  <c r="BF91" i="67"/>
  <c r="BE91" i="67"/>
  <c r="BD91" i="67"/>
  <c r="BC91" i="67"/>
  <c r="BB91" i="67"/>
  <c r="BA91" i="67"/>
  <c r="AZ91" i="67"/>
  <c r="AY91" i="67"/>
  <c r="AX91" i="67"/>
  <c r="AW91" i="67"/>
  <c r="AV91" i="67"/>
  <c r="AU91" i="67"/>
  <c r="AS91" i="67"/>
  <c r="AR91" i="67"/>
  <c r="H91" i="67"/>
  <c r="J91" i="67"/>
  <c r="BF90" i="67"/>
  <c r="BE90" i="67"/>
  <c r="BD90" i="67"/>
  <c r="BC90" i="67"/>
  <c r="BB90" i="67"/>
  <c r="BA90" i="67"/>
  <c r="AZ90" i="67"/>
  <c r="AY90" i="67"/>
  <c r="AX90" i="67"/>
  <c r="AW90" i="67"/>
  <c r="AV90" i="67"/>
  <c r="AU90" i="67"/>
  <c r="AS90" i="67"/>
  <c r="AR90" i="67"/>
  <c r="H90" i="67"/>
  <c r="J90" i="67" s="1"/>
  <c r="BF89" i="67"/>
  <c r="BE89" i="67"/>
  <c r="BD89" i="67"/>
  <c r="BC89" i="67"/>
  <c r="BB89" i="67"/>
  <c r="BA89" i="67"/>
  <c r="AZ89" i="67"/>
  <c r="AY89" i="67"/>
  <c r="AX89" i="67"/>
  <c r="AW89" i="67"/>
  <c r="AV89" i="67"/>
  <c r="AU89" i="67"/>
  <c r="AS89" i="67"/>
  <c r="AR89" i="67"/>
  <c r="H89" i="67"/>
  <c r="BF88" i="67"/>
  <c r="BE88" i="67"/>
  <c r="BD88" i="67"/>
  <c r="BC88" i="67"/>
  <c r="BB88" i="67"/>
  <c r="BA88" i="67"/>
  <c r="AZ88" i="67"/>
  <c r="AY88" i="67"/>
  <c r="AX88" i="67"/>
  <c r="AW88" i="67"/>
  <c r="AV88" i="67"/>
  <c r="AU88" i="67"/>
  <c r="AS88" i="67"/>
  <c r="AR88" i="67"/>
  <c r="AP88" i="67"/>
  <c r="AN88" i="67"/>
  <c r="AL88" i="67"/>
  <c r="AJ88" i="67"/>
  <c r="AH88" i="67"/>
  <c r="AF88" i="67"/>
  <c r="AD88" i="67"/>
  <c r="AB88" i="67"/>
  <c r="Z88" i="67"/>
  <c r="X88" i="67"/>
  <c r="V88" i="67"/>
  <c r="T88" i="67"/>
  <c r="R88" i="67"/>
  <c r="P88" i="67"/>
  <c r="N88" i="67"/>
  <c r="H88" i="67"/>
  <c r="J88" i="67" s="1"/>
  <c r="BF87" i="67"/>
  <c r="BE87" i="67"/>
  <c r="BD87" i="67"/>
  <c r="BC87" i="67"/>
  <c r="BB87" i="67"/>
  <c r="BA87" i="67"/>
  <c r="AZ87" i="67"/>
  <c r="AY87" i="67"/>
  <c r="AX87" i="67"/>
  <c r="AW87" i="67"/>
  <c r="AV87" i="67"/>
  <c r="AU87" i="67"/>
  <c r="AR87" i="67"/>
  <c r="AP87" i="67"/>
  <c r="AN87" i="67"/>
  <c r="AL87" i="67"/>
  <c r="AJ87" i="67"/>
  <c r="AH87" i="67"/>
  <c r="AF87" i="67"/>
  <c r="AD87" i="67"/>
  <c r="AB87" i="67"/>
  <c r="Z87" i="67"/>
  <c r="X87" i="67"/>
  <c r="V87" i="67"/>
  <c r="T87" i="67"/>
  <c r="R87" i="67"/>
  <c r="P87" i="67"/>
  <c r="N87" i="67"/>
  <c r="H87" i="67"/>
  <c r="J87" i="67" s="1"/>
  <c r="BF86" i="67"/>
  <c r="BE86" i="67"/>
  <c r="BD86" i="67"/>
  <c r="BC86" i="67"/>
  <c r="BB86" i="67"/>
  <c r="BA86" i="67"/>
  <c r="AZ86" i="67"/>
  <c r="AY86" i="67"/>
  <c r="AX86" i="67"/>
  <c r="AW86" i="67"/>
  <c r="AV86" i="67"/>
  <c r="AU86" i="67"/>
  <c r="AR86" i="67"/>
  <c r="AP86" i="67"/>
  <c r="AN86" i="67"/>
  <c r="AL86" i="67"/>
  <c r="AJ86" i="67"/>
  <c r="AH86" i="67"/>
  <c r="AF86" i="67"/>
  <c r="AD86" i="67"/>
  <c r="AB86" i="67"/>
  <c r="Z86" i="67"/>
  <c r="X86" i="67"/>
  <c r="V86" i="67"/>
  <c r="T86" i="67"/>
  <c r="R86" i="67"/>
  <c r="P86" i="67"/>
  <c r="N86" i="67"/>
  <c r="H86" i="67"/>
  <c r="J86" i="67" s="1"/>
  <c r="BF85" i="67"/>
  <c r="BE85" i="67"/>
  <c r="BD85" i="67"/>
  <c r="BC85" i="67"/>
  <c r="BB85" i="67"/>
  <c r="BA85" i="67"/>
  <c r="AZ85" i="67"/>
  <c r="AY85" i="67"/>
  <c r="AX85" i="67"/>
  <c r="AW85" i="67"/>
  <c r="AV85" i="67"/>
  <c r="AU85" i="67"/>
  <c r="AR85" i="67"/>
  <c r="AP85" i="67"/>
  <c r="AN85" i="67"/>
  <c r="AL85" i="67"/>
  <c r="AJ85" i="67"/>
  <c r="AH85" i="67"/>
  <c r="AF85" i="67"/>
  <c r="AD85" i="67"/>
  <c r="AB85" i="67"/>
  <c r="Z85" i="67"/>
  <c r="X85" i="67"/>
  <c r="V85" i="67"/>
  <c r="T85" i="67"/>
  <c r="R85" i="67"/>
  <c r="P85" i="67"/>
  <c r="N85" i="67"/>
  <c r="H85" i="67"/>
  <c r="J85" i="67" s="1"/>
  <c r="BF84" i="67"/>
  <c r="BE84" i="67"/>
  <c r="BD84" i="67"/>
  <c r="BC84" i="67"/>
  <c r="BB84" i="67"/>
  <c r="BA84" i="67"/>
  <c r="AZ84" i="67"/>
  <c r="AY84" i="67"/>
  <c r="AX84" i="67"/>
  <c r="AW84" i="67"/>
  <c r="AV84" i="67"/>
  <c r="AU84" i="67"/>
  <c r="AS84" i="67"/>
  <c r="AR84" i="67"/>
  <c r="AP84" i="67"/>
  <c r="AN84" i="67"/>
  <c r="AL84" i="67"/>
  <c r="AJ84" i="67"/>
  <c r="AH84" i="67"/>
  <c r="AF84" i="67"/>
  <c r="AD84" i="67"/>
  <c r="AB84" i="67"/>
  <c r="Z84" i="67"/>
  <c r="X84" i="67"/>
  <c r="V84" i="67"/>
  <c r="T84" i="67"/>
  <c r="R84" i="67"/>
  <c r="P84" i="67"/>
  <c r="N84" i="67"/>
  <c r="H84" i="67"/>
  <c r="J84" i="67" s="1"/>
  <c r="BF83" i="67"/>
  <c r="BE83" i="67"/>
  <c r="BD83" i="67"/>
  <c r="BC83" i="67"/>
  <c r="BB83" i="67"/>
  <c r="BA83" i="67"/>
  <c r="AZ83" i="67"/>
  <c r="AY83" i="67"/>
  <c r="AX83" i="67"/>
  <c r="AW83" i="67"/>
  <c r="AV83" i="67"/>
  <c r="AU83" i="67"/>
  <c r="AP83" i="67"/>
  <c r="AN83" i="67"/>
  <c r="AL83" i="67"/>
  <c r="AJ83" i="67"/>
  <c r="AH83" i="67"/>
  <c r="AF83" i="67"/>
  <c r="AD83" i="67"/>
  <c r="AB83" i="67"/>
  <c r="Z83" i="67"/>
  <c r="X83" i="67"/>
  <c r="V83" i="67"/>
  <c r="T83" i="67"/>
  <c r="R83" i="67"/>
  <c r="P83" i="67"/>
  <c r="N83" i="67"/>
  <c r="H83" i="67"/>
  <c r="J83" i="67" s="1"/>
  <c r="BF82" i="67"/>
  <c r="BE82" i="67"/>
  <c r="BD82" i="67"/>
  <c r="BC82" i="67"/>
  <c r="BB82" i="67"/>
  <c r="BA82" i="67"/>
  <c r="AZ82" i="67"/>
  <c r="AY82" i="67"/>
  <c r="AX82" i="67"/>
  <c r="AW82" i="67"/>
  <c r="AV82" i="67"/>
  <c r="AU82" i="67"/>
  <c r="AS82" i="67"/>
  <c r="AR82" i="67"/>
  <c r="AD82" i="67"/>
  <c r="R82" i="67"/>
  <c r="P82" i="67"/>
  <c r="N82" i="67"/>
  <c r="H82" i="67"/>
  <c r="J82" i="67" s="1"/>
  <c r="BF81" i="67"/>
  <c r="BE81" i="67"/>
  <c r="BD81" i="67"/>
  <c r="BC81" i="67"/>
  <c r="BB81" i="67"/>
  <c r="BA81" i="67"/>
  <c r="AZ81" i="67"/>
  <c r="AY81" i="67"/>
  <c r="AX81" i="67"/>
  <c r="AW81" i="67"/>
  <c r="AV81" i="67"/>
  <c r="AU81" i="67"/>
  <c r="AP81" i="67"/>
  <c r="AN81" i="67"/>
  <c r="AL81" i="67"/>
  <c r="AJ81" i="67"/>
  <c r="AH81" i="67"/>
  <c r="AF81" i="67"/>
  <c r="AD81" i="67"/>
  <c r="AB81" i="67"/>
  <c r="Z81" i="67"/>
  <c r="X81" i="67"/>
  <c r="V81" i="67"/>
  <c r="T81" i="67"/>
  <c r="R81" i="67"/>
  <c r="P81" i="67"/>
  <c r="N81" i="67"/>
  <c r="H81" i="67"/>
  <c r="J81" i="67" s="1"/>
  <c r="BF80" i="67"/>
  <c r="BE80" i="67"/>
  <c r="BD80" i="67"/>
  <c r="BC80" i="67"/>
  <c r="BB80" i="67"/>
  <c r="BA80" i="67"/>
  <c r="AZ80" i="67"/>
  <c r="AY80" i="67"/>
  <c r="AX80" i="67"/>
  <c r="AW80" i="67"/>
  <c r="AV80" i="67"/>
  <c r="AU80" i="67"/>
  <c r="R80" i="67"/>
  <c r="P80" i="67"/>
  <c r="N80" i="67"/>
  <c r="H80" i="67"/>
  <c r="J80" i="67" s="1"/>
  <c r="BF79" i="67"/>
  <c r="BE79" i="67"/>
  <c r="BD79" i="67"/>
  <c r="BC79" i="67"/>
  <c r="BB79" i="67"/>
  <c r="BA79" i="67"/>
  <c r="AZ79" i="67"/>
  <c r="AY79" i="67"/>
  <c r="AX79" i="67"/>
  <c r="AW79" i="67"/>
  <c r="AV79" i="67"/>
  <c r="AU79" i="67"/>
  <c r="AP79" i="67"/>
  <c r="AN79" i="67"/>
  <c r="AL79" i="67"/>
  <c r="AJ79" i="67"/>
  <c r="AH79" i="67"/>
  <c r="T79" i="67"/>
  <c r="R79" i="67"/>
  <c r="P79" i="67"/>
  <c r="N79" i="67"/>
  <c r="H79" i="67"/>
  <c r="BF78" i="67"/>
  <c r="BE78" i="67"/>
  <c r="BD78" i="67"/>
  <c r="BC78" i="67"/>
  <c r="BB78" i="67"/>
  <c r="BA78" i="67"/>
  <c r="AZ78" i="67"/>
  <c r="AY78" i="67"/>
  <c r="AX78" i="67"/>
  <c r="AW78" i="67"/>
  <c r="AV78" i="67"/>
  <c r="AU78" i="67"/>
  <c r="AS78" i="67"/>
  <c r="AR78" i="67"/>
  <c r="H78" i="67"/>
  <c r="J78" i="67" s="1"/>
  <c r="BF77" i="67"/>
  <c r="BE77" i="67"/>
  <c r="BD77" i="67"/>
  <c r="BC77" i="67"/>
  <c r="BB77" i="67"/>
  <c r="BA77" i="67"/>
  <c r="AZ77" i="67"/>
  <c r="AY77" i="67"/>
  <c r="AX77" i="67"/>
  <c r="AW77" i="67"/>
  <c r="AV77" i="67"/>
  <c r="AU77" i="67"/>
  <c r="AS77" i="67"/>
  <c r="AR77" i="67"/>
  <c r="H77" i="67"/>
  <c r="J77" i="67" s="1"/>
  <c r="BF76" i="67"/>
  <c r="BE76" i="67"/>
  <c r="BD76" i="67"/>
  <c r="BC76" i="67"/>
  <c r="BB76" i="67"/>
  <c r="BA76" i="67"/>
  <c r="AZ76" i="67"/>
  <c r="AY76" i="67"/>
  <c r="AX76" i="67"/>
  <c r="AW76" i="67"/>
  <c r="AV76" i="67"/>
  <c r="AU76" i="67"/>
  <c r="AS76" i="67"/>
  <c r="AR76" i="67"/>
  <c r="AP76" i="67"/>
  <c r="AN76" i="67"/>
  <c r="AL76" i="67"/>
  <c r="AJ76" i="67"/>
  <c r="AH76" i="67"/>
  <c r="AF76" i="67"/>
  <c r="AD76" i="67"/>
  <c r="AB76" i="67"/>
  <c r="Z76" i="67"/>
  <c r="X76" i="67"/>
  <c r="V76" i="67"/>
  <c r="T76" i="67"/>
  <c r="R76" i="67"/>
  <c r="P76" i="67"/>
  <c r="N76" i="67"/>
  <c r="H76" i="67"/>
  <c r="J76" i="67" s="1"/>
  <c r="BF75" i="67"/>
  <c r="BE75" i="67"/>
  <c r="BD75" i="67"/>
  <c r="BC75" i="67"/>
  <c r="BB75" i="67"/>
  <c r="BA75" i="67"/>
  <c r="AZ75" i="67"/>
  <c r="AY75" i="67"/>
  <c r="AX75" i="67"/>
  <c r="AW75" i="67"/>
  <c r="AV75" i="67"/>
  <c r="AU75" i="67"/>
  <c r="AS75" i="67"/>
  <c r="AR75" i="67"/>
  <c r="AP75" i="67"/>
  <c r="AN75" i="67"/>
  <c r="AL75" i="67"/>
  <c r="AJ75" i="67"/>
  <c r="AH75" i="67"/>
  <c r="AF75" i="67"/>
  <c r="AD75" i="67"/>
  <c r="AB75" i="67"/>
  <c r="Z75" i="67"/>
  <c r="X75" i="67"/>
  <c r="V75" i="67"/>
  <c r="T75" i="67"/>
  <c r="R75" i="67"/>
  <c r="P75" i="67"/>
  <c r="N75" i="67"/>
  <c r="H75" i="67"/>
  <c r="J75" i="67" s="1"/>
  <c r="BF74" i="67"/>
  <c r="BE74" i="67"/>
  <c r="BD74" i="67"/>
  <c r="BC74" i="67"/>
  <c r="BB74" i="67"/>
  <c r="BA74" i="67"/>
  <c r="AZ74" i="67"/>
  <c r="AY74" i="67"/>
  <c r="AX74" i="67"/>
  <c r="AW74" i="67"/>
  <c r="AV74" i="67"/>
  <c r="AU74" i="67"/>
  <c r="AS74" i="67"/>
  <c r="AR74" i="67"/>
  <c r="AP74" i="67"/>
  <c r="AN74" i="67"/>
  <c r="AL74" i="67"/>
  <c r="AJ74" i="67"/>
  <c r="AH74" i="67"/>
  <c r="AF74" i="67"/>
  <c r="AD74" i="67"/>
  <c r="AB74" i="67"/>
  <c r="Z74" i="67"/>
  <c r="X74" i="67"/>
  <c r="V74" i="67"/>
  <c r="T74" i="67"/>
  <c r="R74" i="67"/>
  <c r="P74" i="67"/>
  <c r="N74" i="67"/>
  <c r="H74" i="67"/>
  <c r="BF73" i="67"/>
  <c r="BE73" i="67"/>
  <c r="BD73" i="67"/>
  <c r="BC73" i="67"/>
  <c r="BB73" i="67"/>
  <c r="BA73" i="67"/>
  <c r="AZ73" i="67"/>
  <c r="AY73" i="67"/>
  <c r="AX73" i="67"/>
  <c r="AW73" i="67"/>
  <c r="AV73" i="67"/>
  <c r="AU73" i="67"/>
  <c r="AS73" i="67"/>
  <c r="AR73" i="67"/>
  <c r="AP73" i="67"/>
  <c r="AN73" i="67"/>
  <c r="AL73" i="67"/>
  <c r="AJ73" i="67"/>
  <c r="AH73" i="67"/>
  <c r="AF73" i="67"/>
  <c r="AD73" i="67"/>
  <c r="AB73" i="67"/>
  <c r="Z73" i="67"/>
  <c r="X73" i="67"/>
  <c r="V73" i="67"/>
  <c r="T73" i="67"/>
  <c r="R73" i="67"/>
  <c r="P73" i="67"/>
  <c r="N73" i="67"/>
  <c r="H73" i="67"/>
  <c r="J73" i="67" s="1"/>
  <c r="BF72" i="67"/>
  <c r="BE72" i="67"/>
  <c r="BD72" i="67"/>
  <c r="BC72" i="67"/>
  <c r="BB72" i="67"/>
  <c r="BA72" i="67"/>
  <c r="AZ72" i="67"/>
  <c r="AY72" i="67"/>
  <c r="AX72" i="67"/>
  <c r="AW72" i="67"/>
  <c r="AV72" i="67"/>
  <c r="AU72" i="67"/>
  <c r="AS72" i="67"/>
  <c r="AR72" i="67"/>
  <c r="AD72" i="67"/>
  <c r="R72" i="67"/>
  <c r="P72" i="67"/>
  <c r="N72" i="67"/>
  <c r="H72" i="67"/>
  <c r="J72" i="67" s="1"/>
  <c r="BF71" i="67"/>
  <c r="BE71" i="67"/>
  <c r="BD71" i="67"/>
  <c r="BC71" i="67"/>
  <c r="BB71" i="67"/>
  <c r="BA71" i="67"/>
  <c r="AZ71" i="67"/>
  <c r="AY71" i="67"/>
  <c r="AX71" i="67"/>
  <c r="AW71" i="67"/>
  <c r="AV71" i="67"/>
  <c r="AU71" i="67"/>
  <c r="AS71" i="67"/>
  <c r="AR71" i="67"/>
  <c r="R71" i="67"/>
  <c r="P71" i="67"/>
  <c r="N71" i="67"/>
  <c r="H71" i="67"/>
  <c r="BF70" i="67"/>
  <c r="BE70" i="67"/>
  <c r="BD70" i="67"/>
  <c r="BC70" i="67"/>
  <c r="BB70" i="67"/>
  <c r="BA70" i="67"/>
  <c r="AZ70" i="67"/>
  <c r="AY70" i="67"/>
  <c r="AX70" i="67"/>
  <c r="AW70" i="67"/>
  <c r="AV70" i="67"/>
  <c r="AU70" i="67"/>
  <c r="AS70" i="67"/>
  <c r="AR70" i="67"/>
  <c r="R70" i="67"/>
  <c r="P70" i="67"/>
  <c r="N70" i="67"/>
  <c r="H70" i="67"/>
  <c r="AS69" i="67"/>
  <c r="AR69" i="67"/>
  <c r="H69" i="67"/>
  <c r="AS68" i="67"/>
  <c r="AR68" i="67"/>
  <c r="R68" i="67"/>
  <c r="S79" i="67" s="1"/>
  <c r="P68" i="67"/>
  <c r="N68" i="67"/>
  <c r="H68" i="67"/>
  <c r="B62" i="67"/>
  <c r="H61" i="67"/>
  <c r="I61" i="67" s="1"/>
  <c r="AS60" i="67"/>
  <c r="AR60" i="67"/>
  <c r="J60" i="67"/>
  <c r="I60" i="67"/>
  <c r="V59" i="67"/>
  <c r="V120" i="67" s="1"/>
  <c r="T59" i="67"/>
  <c r="T120" i="67" s="1"/>
  <c r="K59" i="67"/>
  <c r="J59" i="67"/>
  <c r="J58" i="67"/>
  <c r="I58" i="67"/>
  <c r="J57" i="67"/>
  <c r="I57" i="67"/>
  <c r="AS56" i="67"/>
  <c r="AR56" i="67"/>
  <c r="AP56" i="67"/>
  <c r="AP117" i="67" s="1"/>
  <c r="AN56" i="67"/>
  <c r="AN117" i="67" s="1"/>
  <c r="AL56" i="67"/>
  <c r="AL117" i="67" s="1"/>
  <c r="AJ56" i="67"/>
  <c r="AJ117" i="67" s="1"/>
  <c r="AH56" i="67"/>
  <c r="AH117" i="67" s="1"/>
  <c r="AF56" i="67"/>
  <c r="AD56" i="67"/>
  <c r="AD117" i="67" s="1"/>
  <c r="AB56" i="67"/>
  <c r="AB117" i="67" s="1"/>
  <c r="Z56" i="67"/>
  <c r="Z117" i="67" s="1"/>
  <c r="X56" i="67"/>
  <c r="X117" i="67" s="1"/>
  <c r="V56" i="67"/>
  <c r="V117" i="67" s="1"/>
  <c r="T56" i="67"/>
  <c r="J56" i="67"/>
  <c r="I56" i="67"/>
  <c r="AS55" i="67"/>
  <c r="AR55" i="67"/>
  <c r="AP55" i="67"/>
  <c r="AP116" i="67" s="1"/>
  <c r="AN55" i="67"/>
  <c r="AN116" i="67" s="1"/>
  <c r="AL55" i="67"/>
  <c r="AL116" i="67" s="1"/>
  <c r="AJ55" i="67"/>
  <c r="AH55" i="67"/>
  <c r="AH116" i="67" s="1"/>
  <c r="AF55" i="67"/>
  <c r="AF116" i="67" s="1"/>
  <c r="AD55" i="67"/>
  <c r="AD116" i="67" s="1"/>
  <c r="AB55" i="67"/>
  <c r="AB116" i="67" s="1"/>
  <c r="Z55" i="67"/>
  <c r="Z116" i="67" s="1"/>
  <c r="X55" i="67"/>
  <c r="V55" i="67"/>
  <c r="V116" i="67" s="1"/>
  <c r="T55" i="67"/>
  <c r="T116" i="67" s="1"/>
  <c r="J55" i="67"/>
  <c r="I55" i="67"/>
  <c r="AS54" i="67"/>
  <c r="AR54" i="67"/>
  <c r="AP54" i="67"/>
  <c r="AP115" i="67" s="1"/>
  <c r="AN54" i="67"/>
  <c r="AL54" i="67"/>
  <c r="AL115" i="67" s="1"/>
  <c r="AJ54" i="67"/>
  <c r="AJ115" i="67" s="1"/>
  <c r="AH54" i="67"/>
  <c r="AH115" i="67" s="1"/>
  <c r="AF54" i="67"/>
  <c r="AF115" i="67" s="1"/>
  <c r="AD54" i="67"/>
  <c r="AD115" i="67" s="1"/>
  <c r="AB54" i="67"/>
  <c r="Z54" i="67"/>
  <c r="Z115" i="67" s="1"/>
  <c r="X54" i="67"/>
  <c r="V54" i="67"/>
  <c r="T54" i="67"/>
  <c r="J54" i="67"/>
  <c r="I54" i="67"/>
  <c r="AS53" i="67"/>
  <c r="AR53" i="67"/>
  <c r="AP53" i="67"/>
  <c r="AP114" i="67" s="1"/>
  <c r="AN53" i="67"/>
  <c r="AN114" i="67" s="1"/>
  <c r="AL53" i="67"/>
  <c r="AJ53" i="67"/>
  <c r="AJ114" i="67" s="1"/>
  <c r="AH53" i="67"/>
  <c r="AH114" i="67" s="1"/>
  <c r="AF53" i="67"/>
  <c r="AD53" i="67"/>
  <c r="AB53" i="67"/>
  <c r="Z53" i="67"/>
  <c r="X53" i="67"/>
  <c r="X114" i="67" s="1"/>
  <c r="V53" i="67"/>
  <c r="V114" i="67" s="1"/>
  <c r="T53" i="67"/>
  <c r="J53" i="67"/>
  <c r="I53" i="67"/>
  <c r="AS52" i="67"/>
  <c r="AR52" i="67"/>
  <c r="AP52" i="67"/>
  <c r="AN52" i="67"/>
  <c r="AN113" i="67" s="1"/>
  <c r="AL52" i="67"/>
  <c r="AL113" i="67" s="1"/>
  <c r="AJ52" i="67"/>
  <c r="AH52" i="67"/>
  <c r="AF52" i="67"/>
  <c r="AF113" i="67" s="1"/>
  <c r="AD52" i="67"/>
  <c r="AB52" i="67"/>
  <c r="AB113" i="67" s="1"/>
  <c r="Z52" i="67"/>
  <c r="Z113" i="67" s="1"/>
  <c r="X52" i="67"/>
  <c r="V52" i="67"/>
  <c r="T52" i="67"/>
  <c r="J52" i="67"/>
  <c r="I52" i="67"/>
  <c r="AS51" i="67"/>
  <c r="AR51" i="67"/>
  <c r="AP51" i="67"/>
  <c r="AP112" i="67" s="1"/>
  <c r="AN51" i="67"/>
  <c r="AL51" i="67"/>
  <c r="AJ51" i="67"/>
  <c r="AH51" i="67"/>
  <c r="AF51" i="67"/>
  <c r="AD51" i="67"/>
  <c r="AB51" i="67"/>
  <c r="Z51" i="67"/>
  <c r="X51" i="67"/>
  <c r="X112" i="67" s="1"/>
  <c r="V51" i="67"/>
  <c r="T51" i="67"/>
  <c r="J51" i="67"/>
  <c r="I51" i="67"/>
  <c r="AS50" i="67"/>
  <c r="AR50" i="67"/>
  <c r="AP50" i="67"/>
  <c r="AN50" i="67"/>
  <c r="AL50" i="67"/>
  <c r="AL111" i="67" s="1"/>
  <c r="AJ50" i="67"/>
  <c r="AJ111" i="67" s="1"/>
  <c r="AH111" i="67"/>
  <c r="AF50" i="67"/>
  <c r="AF111" i="67" s="1"/>
  <c r="AD50" i="67"/>
  <c r="AB50" i="67"/>
  <c r="AB111" i="67" s="1"/>
  <c r="Z50" i="67"/>
  <c r="Z111" i="67" s="1"/>
  <c r="X50" i="67"/>
  <c r="X111" i="67" s="1"/>
  <c r="V50" i="67"/>
  <c r="V111" i="67" s="1"/>
  <c r="T50" i="67"/>
  <c r="J50" i="67"/>
  <c r="I50" i="67"/>
  <c r="AS49" i="67"/>
  <c r="AR49" i="67"/>
  <c r="AP49" i="67"/>
  <c r="AN49" i="67"/>
  <c r="AN110" i="67" s="1"/>
  <c r="AL49" i="67"/>
  <c r="AL110" i="67" s="1"/>
  <c r="AJ49" i="67"/>
  <c r="AJ110" i="67" s="1"/>
  <c r="AH49" i="67"/>
  <c r="AF49" i="67"/>
  <c r="AF110" i="67" s="1"/>
  <c r="AD49" i="67"/>
  <c r="AD110" i="67" s="1"/>
  <c r="AB49" i="67"/>
  <c r="AB110" i="67" s="1"/>
  <c r="Z49" i="67"/>
  <c r="Z110" i="67" s="1"/>
  <c r="X49" i="67"/>
  <c r="X110" i="67" s="1"/>
  <c r="V49" i="67"/>
  <c r="T49" i="67"/>
  <c r="J49" i="67"/>
  <c r="I49" i="67"/>
  <c r="AS48" i="67"/>
  <c r="AR48" i="67"/>
  <c r="AP48" i="67"/>
  <c r="AP109" i="67" s="1"/>
  <c r="AN48" i="67"/>
  <c r="AN109" i="67" s="1"/>
  <c r="AL48" i="67"/>
  <c r="AJ48" i="67"/>
  <c r="AJ109" i="67" s="1"/>
  <c r="AH48" i="67"/>
  <c r="AH109" i="67" s="1"/>
  <c r="AF48" i="67"/>
  <c r="AD48" i="67"/>
  <c r="AB48" i="67"/>
  <c r="AB109" i="67" s="1"/>
  <c r="Z48" i="67"/>
  <c r="X48" i="67"/>
  <c r="X109" i="67" s="1"/>
  <c r="V48" i="67"/>
  <c r="T48" i="67"/>
  <c r="T109" i="67" s="1"/>
  <c r="J48" i="67"/>
  <c r="I48" i="67"/>
  <c r="AS47" i="67"/>
  <c r="AR47" i="67"/>
  <c r="AP47" i="67"/>
  <c r="AN47" i="67"/>
  <c r="AN108" i="67" s="1"/>
  <c r="AL47" i="67"/>
  <c r="AL108" i="67" s="1"/>
  <c r="AJ47" i="67"/>
  <c r="AH47" i="67"/>
  <c r="AH108" i="67" s="1"/>
  <c r="AF108" i="67"/>
  <c r="AD47" i="67"/>
  <c r="AB47" i="67"/>
  <c r="AB108" i="67" s="1"/>
  <c r="Z47" i="67"/>
  <c r="Z108" i="67" s="1"/>
  <c r="X47" i="67"/>
  <c r="X108" i="67" s="1"/>
  <c r="V47" i="67"/>
  <c r="V108" i="67" s="1"/>
  <c r="T47" i="67"/>
  <c r="J47" i="67"/>
  <c r="I47" i="67"/>
  <c r="AS46" i="67"/>
  <c r="AR46" i="67"/>
  <c r="AP46" i="67"/>
  <c r="AP107" i="67" s="1"/>
  <c r="AN46" i="67"/>
  <c r="AN107" i="67" s="1"/>
  <c r="AL46" i="67"/>
  <c r="AJ46" i="67"/>
  <c r="AJ107" i="67" s="1"/>
  <c r="AH46" i="67"/>
  <c r="AF46" i="67"/>
  <c r="AD46" i="67"/>
  <c r="AD107" i="67" s="1"/>
  <c r="AB46" i="67"/>
  <c r="AB107" i="67" s="1"/>
  <c r="Z46" i="67"/>
  <c r="Z107" i="67" s="1"/>
  <c r="X46" i="67"/>
  <c r="X107" i="67" s="1"/>
  <c r="V46" i="67"/>
  <c r="T46" i="67"/>
  <c r="J46" i="67"/>
  <c r="I46" i="67"/>
  <c r="AS45" i="67"/>
  <c r="AR45" i="67"/>
  <c r="AP45" i="67"/>
  <c r="AP106" i="67" s="1"/>
  <c r="AN45" i="67"/>
  <c r="AN106" i="67" s="1"/>
  <c r="AL45" i="67"/>
  <c r="AJ45" i="67"/>
  <c r="AJ106" i="67" s="1"/>
  <c r="AH45" i="67"/>
  <c r="AH106" i="67" s="1"/>
  <c r="AF45" i="67"/>
  <c r="AF106" i="67" s="1"/>
  <c r="AD45" i="67"/>
  <c r="AD106" i="67" s="1"/>
  <c r="AB45" i="67"/>
  <c r="AB106" i="67" s="1"/>
  <c r="Z45" i="67"/>
  <c r="X45" i="67"/>
  <c r="X106" i="67" s="1"/>
  <c r="V45" i="67"/>
  <c r="T45" i="67"/>
  <c r="J45" i="67"/>
  <c r="I45" i="67"/>
  <c r="AS44" i="67"/>
  <c r="AR44" i="67"/>
  <c r="AP44" i="67"/>
  <c r="AN44" i="67"/>
  <c r="AN105" i="67" s="1"/>
  <c r="AL44" i="67"/>
  <c r="AL105" i="67" s="1"/>
  <c r="AJ44" i="67"/>
  <c r="AH44" i="67"/>
  <c r="AF44" i="67"/>
  <c r="AF105" i="67" s="1"/>
  <c r="AD44" i="67"/>
  <c r="AB44" i="67"/>
  <c r="AB105" i="67" s="1"/>
  <c r="Z44" i="67"/>
  <c r="X44" i="67"/>
  <c r="X105" i="67" s="1"/>
  <c r="V44" i="67"/>
  <c r="V105" i="67" s="1"/>
  <c r="T44" i="67"/>
  <c r="T105" i="67" s="1"/>
  <c r="J44" i="67"/>
  <c r="I44" i="67"/>
  <c r="AS43" i="67"/>
  <c r="AR43" i="67"/>
  <c r="AP43" i="67"/>
  <c r="AP104" i="67" s="1"/>
  <c r="AN43" i="67"/>
  <c r="AN104" i="67" s="1"/>
  <c r="AL43" i="67"/>
  <c r="AJ43" i="67"/>
  <c r="AH43" i="67"/>
  <c r="AH104" i="67" s="1"/>
  <c r="AF43" i="67"/>
  <c r="AF104" i="67" s="1"/>
  <c r="AD43" i="67"/>
  <c r="AD104" i="67" s="1"/>
  <c r="AB43" i="67"/>
  <c r="AB104" i="67" s="1"/>
  <c r="Z43" i="67"/>
  <c r="X43" i="67"/>
  <c r="V43" i="67"/>
  <c r="V104" i="67" s="1"/>
  <c r="T43" i="67"/>
  <c r="T104" i="67" s="1"/>
  <c r="J43" i="67"/>
  <c r="I43" i="67"/>
  <c r="AS42" i="67"/>
  <c r="AR42" i="67"/>
  <c r="AP42" i="67"/>
  <c r="AN42" i="67"/>
  <c r="AL42" i="67"/>
  <c r="AL103" i="67" s="1"/>
  <c r="AJ42" i="67"/>
  <c r="AJ103" i="67" s="1"/>
  <c r="AH42" i="67"/>
  <c r="AH103" i="67" s="1"/>
  <c r="AF42" i="67"/>
  <c r="AF103" i="67" s="1"/>
  <c r="AD42" i="67"/>
  <c r="AB42" i="67"/>
  <c r="Z42" i="67"/>
  <c r="Z103" i="67" s="1"/>
  <c r="X42" i="67"/>
  <c r="X103" i="67" s="1"/>
  <c r="V42" i="67"/>
  <c r="V103" i="67" s="1"/>
  <c r="T42" i="67"/>
  <c r="T103" i="67" s="1"/>
  <c r="J42" i="67"/>
  <c r="I42" i="67"/>
  <c r="AS41" i="67"/>
  <c r="AR41" i="67"/>
  <c r="AP41" i="67"/>
  <c r="AP102" i="67" s="1"/>
  <c r="AN41" i="67"/>
  <c r="AN102" i="67" s="1"/>
  <c r="AL41" i="67"/>
  <c r="AL102" i="67" s="1"/>
  <c r="AJ41" i="67"/>
  <c r="AJ102" i="67" s="1"/>
  <c r="AH41" i="67"/>
  <c r="AF41" i="67"/>
  <c r="AD41" i="67"/>
  <c r="AD102" i="67" s="1"/>
  <c r="AB41" i="67"/>
  <c r="AB102" i="67" s="1"/>
  <c r="Z41" i="67"/>
  <c r="Z102" i="67" s="1"/>
  <c r="X41" i="67"/>
  <c r="X102" i="67" s="1"/>
  <c r="V41" i="67"/>
  <c r="T41" i="67"/>
  <c r="J41" i="67"/>
  <c r="I41" i="67"/>
  <c r="AS40" i="67"/>
  <c r="AR40" i="67"/>
  <c r="AP40" i="67"/>
  <c r="AP101" i="67" s="1"/>
  <c r="AN40" i="67"/>
  <c r="AN101" i="67" s="1"/>
  <c r="AL40" i="67"/>
  <c r="AJ40" i="67"/>
  <c r="AH40" i="67"/>
  <c r="AH101" i="67" s="1"/>
  <c r="AF40" i="67"/>
  <c r="AF101" i="67" s="1"/>
  <c r="AD40" i="67"/>
  <c r="AD101" i="67" s="1"/>
  <c r="AB40" i="67"/>
  <c r="AB101" i="67" s="1"/>
  <c r="Z40" i="67"/>
  <c r="X40" i="67"/>
  <c r="V40" i="67"/>
  <c r="V101" i="67" s="1"/>
  <c r="T40" i="67"/>
  <c r="T101" i="67" s="1"/>
  <c r="J40" i="67"/>
  <c r="I40" i="67"/>
  <c r="AS39" i="67"/>
  <c r="AR39" i="67"/>
  <c r="AP39" i="67"/>
  <c r="AN39" i="67"/>
  <c r="AL39" i="67"/>
  <c r="AL100" i="67" s="1"/>
  <c r="AJ39" i="67"/>
  <c r="AJ100" i="67" s="1"/>
  <c r="AH39" i="67"/>
  <c r="AH100" i="67" s="1"/>
  <c r="AF39" i="67"/>
  <c r="AF100" i="67" s="1"/>
  <c r="AD39" i="67"/>
  <c r="AB39" i="67"/>
  <c r="Z39" i="67"/>
  <c r="Z100" i="67" s="1"/>
  <c r="X39" i="67"/>
  <c r="X100" i="67" s="1"/>
  <c r="V39" i="67"/>
  <c r="V100" i="67" s="1"/>
  <c r="T39" i="67"/>
  <c r="T100" i="67" s="1"/>
  <c r="J39" i="67"/>
  <c r="I39" i="67"/>
  <c r="AS38" i="67"/>
  <c r="AR38" i="67"/>
  <c r="AP38" i="67"/>
  <c r="AN38" i="67"/>
  <c r="AN99" i="67" s="1"/>
  <c r="AL38" i="67"/>
  <c r="AL99" i="67" s="1"/>
  <c r="AJ38" i="67"/>
  <c r="AJ99" i="67" s="1"/>
  <c r="AH38" i="67"/>
  <c r="AF38" i="67"/>
  <c r="AD38" i="67"/>
  <c r="AB38" i="67"/>
  <c r="Z38" i="67"/>
  <c r="X38" i="67"/>
  <c r="X99" i="67" s="1"/>
  <c r="V38" i="67"/>
  <c r="T38" i="67"/>
  <c r="J38" i="67"/>
  <c r="I38" i="67"/>
  <c r="AS37" i="67"/>
  <c r="AR37" i="67"/>
  <c r="AP37" i="67"/>
  <c r="AN37" i="67"/>
  <c r="AN98" i="67" s="1"/>
  <c r="AL37" i="67"/>
  <c r="AJ37" i="67"/>
  <c r="AH37" i="67"/>
  <c r="AF37" i="67"/>
  <c r="AD37" i="67"/>
  <c r="AB37" i="67"/>
  <c r="AB98" i="67" s="1"/>
  <c r="Z37" i="67"/>
  <c r="X37" i="67"/>
  <c r="V37" i="67"/>
  <c r="T37" i="67"/>
  <c r="J37" i="67"/>
  <c r="I37" i="67"/>
  <c r="AS36" i="67"/>
  <c r="AR36" i="67"/>
  <c r="AP36" i="67"/>
  <c r="AN36" i="67"/>
  <c r="AL36" i="67"/>
  <c r="AJ36" i="67"/>
  <c r="AH36" i="67"/>
  <c r="AF36" i="67"/>
  <c r="AF97" i="67" s="1"/>
  <c r="AD36" i="67"/>
  <c r="AB36" i="67"/>
  <c r="Z36" i="67"/>
  <c r="X36" i="67"/>
  <c r="V36" i="67"/>
  <c r="T36" i="67"/>
  <c r="J36" i="67"/>
  <c r="I36" i="67"/>
  <c r="AS35" i="67"/>
  <c r="AR35" i="67"/>
  <c r="AP35" i="67"/>
  <c r="AN35" i="67"/>
  <c r="AL35" i="67"/>
  <c r="AJ35" i="67"/>
  <c r="AJ96" i="67" s="1"/>
  <c r="AH35" i="67"/>
  <c r="AF35" i="67"/>
  <c r="AD35" i="67"/>
  <c r="AB35" i="67"/>
  <c r="Z35" i="67"/>
  <c r="X35" i="67"/>
  <c r="X96" i="67" s="1"/>
  <c r="V35" i="67"/>
  <c r="T35" i="67"/>
  <c r="J35" i="67"/>
  <c r="I35" i="67"/>
  <c r="AS34" i="67"/>
  <c r="AR34" i="67"/>
  <c r="AP34" i="67"/>
  <c r="AN34" i="67"/>
  <c r="AN95" i="67" s="1"/>
  <c r="AL34" i="67"/>
  <c r="AJ34" i="67"/>
  <c r="AH34" i="67"/>
  <c r="AF34" i="67"/>
  <c r="AF95" i="67" s="1"/>
  <c r="AD34" i="67"/>
  <c r="AD95" i="67" s="1"/>
  <c r="AB34" i="67"/>
  <c r="AB95" i="67" s="1"/>
  <c r="Z34" i="67"/>
  <c r="X34" i="67"/>
  <c r="V34" i="67"/>
  <c r="T34" i="67"/>
  <c r="J34" i="67"/>
  <c r="I34" i="67"/>
  <c r="AS33" i="67"/>
  <c r="AR33" i="67"/>
  <c r="AP33" i="67"/>
  <c r="AN33" i="67"/>
  <c r="AL33" i="67"/>
  <c r="AJ33" i="67"/>
  <c r="AJ94" i="67" s="1"/>
  <c r="AH33" i="67"/>
  <c r="AF33" i="67"/>
  <c r="AF94" i="67" s="1"/>
  <c r="AD33" i="67"/>
  <c r="AB33" i="67"/>
  <c r="Z33" i="67"/>
  <c r="X33" i="67"/>
  <c r="X94" i="67" s="1"/>
  <c r="V33" i="67"/>
  <c r="T33" i="67"/>
  <c r="J33" i="67"/>
  <c r="I33" i="67"/>
  <c r="AS32" i="67"/>
  <c r="AR32" i="67"/>
  <c r="AP32" i="67"/>
  <c r="AN32" i="67"/>
  <c r="AN93" i="67" s="1"/>
  <c r="AL32" i="67"/>
  <c r="AJ32" i="67"/>
  <c r="AJ93" i="67" s="1"/>
  <c r="AH32" i="67"/>
  <c r="AH93" i="67" s="1"/>
  <c r="AF32" i="67"/>
  <c r="AD32" i="67"/>
  <c r="AB32" i="67"/>
  <c r="AB93" i="67" s="1"/>
  <c r="Z32" i="67"/>
  <c r="X32" i="67"/>
  <c r="X93" i="67" s="1"/>
  <c r="V32" i="67"/>
  <c r="V93" i="67" s="1"/>
  <c r="T32" i="67"/>
  <c r="J32" i="67"/>
  <c r="I32" i="67"/>
  <c r="AP31" i="67"/>
  <c r="AP92" i="67" s="1"/>
  <c r="AN31" i="67"/>
  <c r="AL31" i="67"/>
  <c r="AL92" i="67" s="1"/>
  <c r="AJ31" i="67"/>
  <c r="AJ92" i="67" s="1"/>
  <c r="AH31" i="67"/>
  <c r="AF31" i="67"/>
  <c r="AD31" i="67"/>
  <c r="AD92" i="67" s="1"/>
  <c r="AB31" i="67"/>
  <c r="Z31" i="67"/>
  <c r="Z92" i="67" s="1"/>
  <c r="X31" i="67"/>
  <c r="X92" i="67" s="1"/>
  <c r="V31" i="67"/>
  <c r="T31" i="67"/>
  <c r="J31" i="67"/>
  <c r="I31" i="67"/>
  <c r="AS30" i="67"/>
  <c r="AR30" i="67"/>
  <c r="AP30" i="67"/>
  <c r="AP91" i="67" s="1"/>
  <c r="AN30" i="67"/>
  <c r="AN91" i="67" s="1"/>
  <c r="AL30" i="67"/>
  <c r="AH91" i="67"/>
  <c r="AF30" i="67"/>
  <c r="AD30" i="67"/>
  <c r="AD91" i="67" s="1"/>
  <c r="AB30" i="67"/>
  <c r="AB91" i="67" s="1"/>
  <c r="Z30" i="67"/>
  <c r="X30" i="67"/>
  <c r="V30" i="67"/>
  <c r="V91" i="67" s="1"/>
  <c r="T30" i="67"/>
  <c r="J30" i="67"/>
  <c r="I30" i="67"/>
  <c r="AS29" i="67"/>
  <c r="AR29" i="67"/>
  <c r="J29" i="67"/>
  <c r="I29" i="67"/>
  <c r="AS28" i="67"/>
  <c r="AR28" i="67"/>
  <c r="J28" i="67"/>
  <c r="I28" i="67"/>
  <c r="AS27" i="67"/>
  <c r="AR27" i="67"/>
  <c r="S27" i="67"/>
  <c r="Q27" i="67"/>
  <c r="O27" i="67"/>
  <c r="K27" i="67"/>
  <c r="K88" i="67" s="1"/>
  <c r="J27" i="67"/>
  <c r="I27" i="67"/>
  <c r="AR26" i="67"/>
  <c r="S26" i="67"/>
  <c r="Q26" i="67"/>
  <c r="O26" i="67"/>
  <c r="M26" i="67"/>
  <c r="K26" i="67"/>
  <c r="K87" i="67" s="1"/>
  <c r="J26" i="67"/>
  <c r="I26" i="67"/>
  <c r="AR25" i="67"/>
  <c r="S25" i="67"/>
  <c r="Q25" i="67"/>
  <c r="O25" i="67"/>
  <c r="M25" i="67"/>
  <c r="K25" i="67"/>
  <c r="K86" i="67" s="1"/>
  <c r="J25" i="67"/>
  <c r="I25" i="67"/>
  <c r="AR24" i="67"/>
  <c r="S24" i="67"/>
  <c r="Q24" i="67"/>
  <c r="O24" i="67"/>
  <c r="K24" i="67"/>
  <c r="K85" i="67" s="1"/>
  <c r="J24" i="67"/>
  <c r="I24" i="67"/>
  <c r="AS23" i="67"/>
  <c r="AR23" i="67"/>
  <c r="S23" i="67"/>
  <c r="Q23" i="67"/>
  <c r="O23" i="67"/>
  <c r="M23" i="67"/>
  <c r="K23" i="67"/>
  <c r="K84" i="67" s="1"/>
  <c r="J23" i="67"/>
  <c r="I23" i="67"/>
  <c r="S22" i="67"/>
  <c r="Q22" i="67"/>
  <c r="O22" i="67"/>
  <c r="K22" i="67"/>
  <c r="K83" i="67" s="1"/>
  <c r="J22" i="67"/>
  <c r="I22" i="67"/>
  <c r="AS21" i="67"/>
  <c r="AR21" i="67"/>
  <c r="AP21" i="67"/>
  <c r="AP82" i="67" s="1"/>
  <c r="AN21" i="67"/>
  <c r="AN82" i="67" s="1"/>
  <c r="AL21" i="67"/>
  <c r="AL82" i="67" s="1"/>
  <c r="AJ21" i="67"/>
  <c r="AJ82" i="67" s="1"/>
  <c r="AH21" i="67"/>
  <c r="AH82" i="67" s="1"/>
  <c r="AF21" i="67"/>
  <c r="AF82" i="67" s="1"/>
  <c r="AB21" i="67"/>
  <c r="AB82" i="67" s="1"/>
  <c r="Z21" i="67"/>
  <c r="Z82" i="67" s="1"/>
  <c r="X21" i="67"/>
  <c r="X82" i="67" s="1"/>
  <c r="V21" i="67"/>
  <c r="V82" i="67" s="1"/>
  <c r="T21" i="67"/>
  <c r="T82" i="67" s="1"/>
  <c r="S21" i="67"/>
  <c r="Q21" i="67"/>
  <c r="O21" i="67"/>
  <c r="J21" i="67"/>
  <c r="I21" i="67"/>
  <c r="S20" i="67"/>
  <c r="Q20" i="67"/>
  <c r="O20" i="67"/>
  <c r="K20" i="67"/>
  <c r="K81" i="67" s="1"/>
  <c r="J20" i="67"/>
  <c r="I20" i="67"/>
  <c r="S19" i="67"/>
  <c r="Q19" i="67"/>
  <c r="O19" i="67"/>
  <c r="J19" i="67"/>
  <c r="I19" i="67"/>
  <c r="AF18" i="67"/>
  <c r="AF79" i="67" s="1"/>
  <c r="AD18" i="67"/>
  <c r="AD79" i="67" s="1"/>
  <c r="AB18" i="67"/>
  <c r="AB79" i="67" s="1"/>
  <c r="Z18" i="67"/>
  <c r="Z79" i="67" s="1"/>
  <c r="X18" i="67"/>
  <c r="X79" i="67" s="1"/>
  <c r="V18" i="67"/>
  <c r="V79" i="67" s="1"/>
  <c r="S18" i="67"/>
  <c r="Q18" i="67"/>
  <c r="O18" i="67"/>
  <c r="J18" i="67"/>
  <c r="I18" i="67"/>
  <c r="AS17" i="67"/>
  <c r="AR17" i="67"/>
  <c r="R17" i="67"/>
  <c r="R78" i="67" s="1"/>
  <c r="P17" i="67"/>
  <c r="P78" i="67" s="1"/>
  <c r="Q78" i="67" s="1"/>
  <c r="N17" i="67"/>
  <c r="N78" i="67" s="1"/>
  <c r="J17" i="67"/>
  <c r="I17" i="67"/>
  <c r="AS16" i="67"/>
  <c r="AR16" i="67"/>
  <c r="J16" i="67"/>
  <c r="I16" i="67"/>
  <c r="AS15" i="67"/>
  <c r="AR15" i="67"/>
  <c r="S15" i="67"/>
  <c r="Q15" i="67"/>
  <c r="O15" i="67"/>
  <c r="K15" i="67"/>
  <c r="K76" i="67" s="1"/>
  <c r="J15" i="67"/>
  <c r="I15" i="67"/>
  <c r="AS14" i="67"/>
  <c r="AR14" i="67"/>
  <c r="S14" i="67"/>
  <c r="Q14" i="67"/>
  <c r="O14" i="67"/>
  <c r="K14" i="67"/>
  <c r="K75" i="67" s="1"/>
  <c r="J14" i="67"/>
  <c r="I14" i="67"/>
  <c r="AS13" i="67"/>
  <c r="AR13" i="67"/>
  <c r="S13" i="67"/>
  <c r="Q13" i="67"/>
  <c r="O13" i="67"/>
  <c r="K13" i="67"/>
  <c r="K74" i="67" s="1"/>
  <c r="J13" i="67"/>
  <c r="I13" i="67"/>
  <c r="AS12" i="67"/>
  <c r="AR12" i="67"/>
  <c r="S12" i="67"/>
  <c r="Q12" i="67"/>
  <c r="O12" i="67"/>
  <c r="K12" i="67"/>
  <c r="K73" i="67" s="1"/>
  <c r="J12" i="67"/>
  <c r="I12" i="67"/>
  <c r="AS11" i="67"/>
  <c r="AR11" i="67"/>
  <c r="AP11" i="67"/>
  <c r="AP72" i="67" s="1"/>
  <c r="AN11" i="67"/>
  <c r="AN72" i="67" s="1"/>
  <c r="AL11" i="67"/>
  <c r="AL72" i="67" s="1"/>
  <c r="AJ11" i="67"/>
  <c r="AJ72" i="67" s="1"/>
  <c r="AH11" i="67"/>
  <c r="AH72" i="67" s="1"/>
  <c r="AF11" i="67"/>
  <c r="AF72" i="67" s="1"/>
  <c r="AB11" i="67"/>
  <c r="AB72" i="67" s="1"/>
  <c r="Z11" i="67"/>
  <c r="Z72" i="67" s="1"/>
  <c r="X11" i="67"/>
  <c r="X72" i="67" s="1"/>
  <c r="V11" i="67"/>
  <c r="V72" i="67" s="1"/>
  <c r="T11" i="67"/>
  <c r="T72" i="67" s="1"/>
  <c r="S11" i="67"/>
  <c r="Q11" i="67"/>
  <c r="O11" i="67"/>
  <c r="J11" i="67"/>
  <c r="I11" i="67"/>
  <c r="AS10" i="67"/>
  <c r="AR10" i="67"/>
  <c r="AP10" i="67"/>
  <c r="AP71" i="67" s="1"/>
  <c r="AN10" i="67"/>
  <c r="AN71" i="67" s="1"/>
  <c r="AL10" i="67"/>
  <c r="AL71" i="67" s="1"/>
  <c r="AJ10" i="67"/>
  <c r="AJ71" i="67" s="1"/>
  <c r="AH10" i="67"/>
  <c r="AH71" i="67" s="1"/>
  <c r="AF10" i="67"/>
  <c r="AF71" i="67" s="1"/>
  <c r="AD10" i="67"/>
  <c r="AD71" i="67" s="1"/>
  <c r="AB10" i="67"/>
  <c r="AB71" i="67" s="1"/>
  <c r="Z10" i="67"/>
  <c r="Z71" i="67" s="1"/>
  <c r="X10" i="67"/>
  <c r="X71" i="67" s="1"/>
  <c r="V10" i="67"/>
  <c r="V71" i="67" s="1"/>
  <c r="T10" i="67"/>
  <c r="T71" i="67" s="1"/>
  <c r="S10" i="67"/>
  <c r="Q10" i="67"/>
  <c r="O10" i="67"/>
  <c r="J10" i="67"/>
  <c r="I10" i="67"/>
  <c r="AS9" i="67"/>
  <c r="AR9" i="67"/>
  <c r="AP9" i="67"/>
  <c r="AP70" i="67" s="1"/>
  <c r="AN9" i="67"/>
  <c r="AN70" i="67" s="1"/>
  <c r="AL9" i="67"/>
  <c r="AL70" i="67" s="1"/>
  <c r="AJ9" i="67"/>
  <c r="AJ70" i="67" s="1"/>
  <c r="AH9" i="67"/>
  <c r="AH70" i="67" s="1"/>
  <c r="AF9" i="67"/>
  <c r="AF70" i="67" s="1"/>
  <c r="AD9" i="67"/>
  <c r="AD70" i="67" s="1"/>
  <c r="AB9" i="67"/>
  <c r="AB70" i="67" s="1"/>
  <c r="Z9" i="67"/>
  <c r="Z70" i="67" s="1"/>
  <c r="X9" i="67"/>
  <c r="X70" i="67" s="1"/>
  <c r="V9" i="67"/>
  <c r="V70" i="67" s="1"/>
  <c r="T9" i="67"/>
  <c r="S9" i="67"/>
  <c r="Q9" i="67"/>
  <c r="O9" i="67"/>
  <c r="J9" i="67"/>
  <c r="I9" i="67"/>
  <c r="BF8" i="67"/>
  <c r="BE8" i="67"/>
  <c r="BD8" i="67"/>
  <c r="BC8" i="67"/>
  <c r="BB8" i="67"/>
  <c r="BA8" i="67"/>
  <c r="AZ8" i="67"/>
  <c r="AY8" i="67"/>
  <c r="AX8" i="67"/>
  <c r="AW8" i="67"/>
  <c r="AV8" i="67"/>
  <c r="AU8" i="67"/>
  <c r="AS8" i="67"/>
  <c r="AR8" i="67"/>
  <c r="R8" i="67"/>
  <c r="R69" i="67" s="1"/>
  <c r="P8" i="67"/>
  <c r="P69" i="67" s="1"/>
  <c r="Q69" i="67" s="1"/>
  <c r="N8" i="67"/>
  <c r="N69" i="67" s="1"/>
  <c r="J8" i="67"/>
  <c r="I8" i="67"/>
  <c r="BF7" i="67"/>
  <c r="BF68" i="67" s="1"/>
  <c r="BE7" i="67"/>
  <c r="BE68" i="67" s="1"/>
  <c r="BD7" i="67"/>
  <c r="BD68" i="67" s="1"/>
  <c r="BC7" i="67"/>
  <c r="BC68" i="67" s="1"/>
  <c r="BB7" i="67"/>
  <c r="BB68" i="67" s="1"/>
  <c r="BA7" i="67"/>
  <c r="BA68" i="67" s="1"/>
  <c r="AZ7" i="67"/>
  <c r="AZ68" i="67" s="1"/>
  <c r="AY7" i="67"/>
  <c r="AY68" i="67" s="1"/>
  <c r="AX7" i="67"/>
  <c r="AX68" i="67" s="1"/>
  <c r="AW7" i="67"/>
  <c r="AW68" i="67" s="1"/>
  <c r="AV7" i="67"/>
  <c r="AV68" i="67" s="1"/>
  <c r="AU7" i="67"/>
  <c r="AU68" i="67" s="1"/>
  <c r="AS7" i="67"/>
  <c r="AR7" i="67"/>
  <c r="J7" i="67"/>
  <c r="AQ1" i="67"/>
  <c r="AO1" i="67"/>
  <c r="AM1" i="67"/>
  <c r="AK1" i="67"/>
  <c r="AI1" i="67"/>
  <c r="AG1" i="67"/>
  <c r="AE1" i="67"/>
  <c r="AC1" i="67"/>
  <c r="AA1" i="67"/>
  <c r="Y1" i="67"/>
  <c r="W1" i="67"/>
  <c r="U1" i="67"/>
  <c r="AO16" i="53"/>
  <c r="AP16" i="53"/>
  <c r="AQ16" i="53"/>
  <c r="AR16" i="53"/>
  <c r="S56" i="53" s="1"/>
  <c r="AS16" i="53"/>
  <c r="AT16" i="53"/>
  <c r="U56" i="53" s="1"/>
  <c r="AU16" i="53"/>
  <c r="AV16" i="53"/>
  <c r="AW16" i="53"/>
  <c r="AX16" i="53"/>
  <c r="Y56" i="53" s="1"/>
  <c r="AY16" i="53"/>
  <c r="AZ16" i="53"/>
  <c r="AA56" i="53" s="1"/>
  <c r="BA16" i="53"/>
  <c r="BB16" i="53"/>
  <c r="BC16" i="53"/>
  <c r="BD16" i="53"/>
  <c r="BE16" i="53"/>
  <c r="BF16" i="53"/>
  <c r="BG16" i="53"/>
  <c r="BH16" i="53"/>
  <c r="BI16" i="53"/>
  <c r="BJ16" i="53"/>
  <c r="AO17" i="53"/>
  <c r="AP17" i="53"/>
  <c r="Q57" i="53" s="1"/>
  <c r="AQ17" i="53"/>
  <c r="AR17" i="53"/>
  <c r="S57" i="53" s="1"/>
  <c r="AS17" i="53"/>
  <c r="AT17" i="53"/>
  <c r="U57" i="53" s="1"/>
  <c r="AU17" i="53"/>
  <c r="AV17" i="53"/>
  <c r="W57" i="53" s="1"/>
  <c r="AW17" i="53"/>
  <c r="AX17" i="53"/>
  <c r="AY17" i="53"/>
  <c r="AZ17" i="53"/>
  <c r="BA17" i="53"/>
  <c r="BB17" i="53"/>
  <c r="BC17" i="53"/>
  <c r="BD17" i="53"/>
  <c r="BE17" i="53"/>
  <c r="BF17" i="53"/>
  <c r="BG17" i="53"/>
  <c r="BH17" i="53"/>
  <c r="BI17" i="53"/>
  <c r="BJ17" i="53"/>
  <c r="AN17" i="53"/>
  <c r="AN16" i="53"/>
  <c r="O56" i="53" s="1"/>
  <c r="AO16" i="54"/>
  <c r="AP16" i="54"/>
  <c r="AQ16" i="54"/>
  <c r="AR16" i="54"/>
  <c r="AS16" i="54"/>
  <c r="AT16" i="54"/>
  <c r="AU16" i="54"/>
  <c r="AV16" i="54"/>
  <c r="AW16" i="54"/>
  <c r="AX16" i="54"/>
  <c r="AY16" i="54"/>
  <c r="AZ16" i="54"/>
  <c r="AA56" i="54" s="1"/>
  <c r="BA16" i="54"/>
  <c r="BC16" i="54"/>
  <c r="BE16" i="54"/>
  <c r="BF16" i="54"/>
  <c r="BG16" i="54"/>
  <c r="BH16" i="54"/>
  <c r="BI16" i="54"/>
  <c r="BJ16" i="54"/>
  <c r="BK16" i="54"/>
  <c r="AO17" i="54"/>
  <c r="AP17" i="54"/>
  <c r="AQ17" i="54"/>
  <c r="AR17" i="54"/>
  <c r="S57" i="54" s="1"/>
  <c r="AS17" i="54"/>
  <c r="AT17" i="54"/>
  <c r="AU17" i="54"/>
  <c r="AV17" i="54"/>
  <c r="AW17" i="54"/>
  <c r="AX17" i="54"/>
  <c r="AY17" i="54"/>
  <c r="AZ17" i="54"/>
  <c r="BA17" i="54"/>
  <c r="BB17" i="54"/>
  <c r="BC17" i="54"/>
  <c r="BD17" i="54"/>
  <c r="AE57" i="54" s="1"/>
  <c r="BE17" i="54"/>
  <c r="BF17" i="54"/>
  <c r="BG17" i="54"/>
  <c r="BH17" i="54"/>
  <c r="BI17" i="54"/>
  <c r="BJ17" i="54"/>
  <c r="BK17" i="54"/>
  <c r="AN17" i="54"/>
  <c r="AN16" i="54"/>
  <c r="O56" i="54" s="1"/>
  <c r="AN121" i="52"/>
  <c r="AM121" i="52"/>
  <c r="AK120" i="52"/>
  <c r="AI120" i="52"/>
  <c r="AG120" i="52"/>
  <c r="AE120" i="52"/>
  <c r="AC120" i="52"/>
  <c r="AA120" i="52"/>
  <c r="Y120" i="52"/>
  <c r="W120" i="52"/>
  <c r="U120" i="52"/>
  <c r="S120" i="52"/>
  <c r="O120" i="52"/>
  <c r="M120" i="52"/>
  <c r="AN117" i="52"/>
  <c r="AM117" i="52"/>
  <c r="AN116" i="52"/>
  <c r="AM116" i="52"/>
  <c r="AN115" i="52"/>
  <c r="AM115" i="52"/>
  <c r="AN114" i="52"/>
  <c r="AM114" i="52"/>
  <c r="AN113" i="52"/>
  <c r="AM113" i="52"/>
  <c r="AN112" i="52"/>
  <c r="AM112" i="52"/>
  <c r="AN111" i="52"/>
  <c r="AM111" i="52"/>
  <c r="AN110" i="52"/>
  <c r="AM110" i="52"/>
  <c r="AN109" i="52"/>
  <c r="AM109" i="52"/>
  <c r="AN108" i="52"/>
  <c r="AM108" i="52"/>
  <c r="AN107" i="52"/>
  <c r="AM107" i="52"/>
  <c r="AN106" i="52"/>
  <c r="AM106" i="52"/>
  <c r="AN105" i="52"/>
  <c r="AM105" i="52"/>
  <c r="AN104" i="52"/>
  <c r="AM104" i="52"/>
  <c r="AN103" i="52"/>
  <c r="AM103" i="52"/>
  <c r="AN102" i="52"/>
  <c r="AM102" i="52"/>
  <c r="S102" i="52"/>
  <c r="Q102" i="52"/>
  <c r="AN101" i="52"/>
  <c r="AM101" i="52"/>
  <c r="AN100" i="52"/>
  <c r="AM100" i="52"/>
  <c r="AN99" i="52"/>
  <c r="AM99" i="52"/>
  <c r="AN98" i="52"/>
  <c r="AM98" i="52"/>
  <c r="AN97" i="52"/>
  <c r="AM97" i="52"/>
  <c r="AN96" i="52"/>
  <c r="AM96" i="52"/>
  <c r="AN95" i="52"/>
  <c r="AM95" i="52"/>
  <c r="AN94" i="52"/>
  <c r="AM94" i="52"/>
  <c r="AN93" i="52"/>
  <c r="AM93" i="52"/>
  <c r="AN91" i="52"/>
  <c r="AM91" i="52"/>
  <c r="AN90" i="52"/>
  <c r="AM90" i="52"/>
  <c r="AN89" i="52"/>
  <c r="AM89" i="52"/>
  <c r="AN88" i="52"/>
  <c r="AM88" i="52"/>
  <c r="AK88" i="52"/>
  <c r="AI88" i="52"/>
  <c r="AG88" i="52"/>
  <c r="AE88" i="52"/>
  <c r="AC88" i="52"/>
  <c r="AA88" i="52"/>
  <c r="Y88" i="52"/>
  <c r="W88" i="52"/>
  <c r="U88" i="52"/>
  <c r="S88" i="52"/>
  <c r="Q88" i="52"/>
  <c r="O88" i="52"/>
  <c r="M88" i="52"/>
  <c r="K88" i="52"/>
  <c r="H88" i="52"/>
  <c r="AM87" i="52"/>
  <c r="AK87" i="52"/>
  <c r="AI87" i="52"/>
  <c r="AG87" i="52"/>
  <c r="AE87" i="52"/>
  <c r="AC87" i="52"/>
  <c r="AA87" i="52"/>
  <c r="Y87" i="52"/>
  <c r="W87" i="52"/>
  <c r="U87" i="52"/>
  <c r="S87" i="52"/>
  <c r="Q87" i="52"/>
  <c r="O87" i="52"/>
  <c r="M87" i="52"/>
  <c r="K87" i="52"/>
  <c r="H87" i="52"/>
  <c r="AM86" i="52"/>
  <c r="AK86" i="52"/>
  <c r="AI86" i="52"/>
  <c r="AG86" i="52"/>
  <c r="AE86" i="52"/>
  <c r="AC86" i="52"/>
  <c r="AA86" i="52"/>
  <c r="Y86" i="52"/>
  <c r="W86" i="52"/>
  <c r="U86" i="52"/>
  <c r="S86" i="52"/>
  <c r="Q86" i="52"/>
  <c r="O86" i="52"/>
  <c r="M86" i="52"/>
  <c r="K86" i="52"/>
  <c r="H86" i="52"/>
  <c r="AM85" i="52"/>
  <c r="AK85" i="52"/>
  <c r="AI85" i="52"/>
  <c r="AG85" i="52"/>
  <c r="AE85" i="52"/>
  <c r="AC85" i="52"/>
  <c r="AA85" i="52"/>
  <c r="Y85" i="52"/>
  <c r="W85" i="52"/>
  <c r="U85" i="52"/>
  <c r="S85" i="52"/>
  <c r="Q85" i="52"/>
  <c r="O85" i="52"/>
  <c r="M85" i="52"/>
  <c r="K85" i="52"/>
  <c r="H85" i="52"/>
  <c r="AN84" i="52"/>
  <c r="AM84" i="52"/>
  <c r="AK84" i="52"/>
  <c r="AI84" i="52"/>
  <c r="AG84" i="52"/>
  <c r="AE84" i="52"/>
  <c r="AC84" i="52"/>
  <c r="AA84" i="52"/>
  <c r="Y84" i="52"/>
  <c r="W84" i="52"/>
  <c r="U84" i="52"/>
  <c r="S84" i="52"/>
  <c r="Q84" i="52"/>
  <c r="O84" i="52"/>
  <c r="M84" i="52"/>
  <c r="K84" i="52"/>
  <c r="H84" i="52"/>
  <c r="AK83" i="52"/>
  <c r="AI83" i="52"/>
  <c r="AG83" i="52"/>
  <c r="AE83" i="52"/>
  <c r="AC83" i="52"/>
  <c r="AA83" i="52"/>
  <c r="Y83" i="52"/>
  <c r="W83" i="52"/>
  <c r="U83" i="52"/>
  <c r="S83" i="52"/>
  <c r="Q83" i="52"/>
  <c r="O83" i="52"/>
  <c r="M83" i="52"/>
  <c r="K83" i="52"/>
  <c r="AN82" i="52"/>
  <c r="AM82" i="52"/>
  <c r="AA82" i="52"/>
  <c r="Y82" i="52"/>
  <c r="M82" i="52"/>
  <c r="K82" i="52"/>
  <c r="AK81" i="52"/>
  <c r="AI81" i="52"/>
  <c r="AG81" i="52"/>
  <c r="AE81" i="52"/>
  <c r="AC81" i="52"/>
  <c r="AA81" i="52"/>
  <c r="Y81" i="52"/>
  <c r="W81" i="52"/>
  <c r="U81" i="52"/>
  <c r="S81" i="52"/>
  <c r="Q81" i="52"/>
  <c r="O81" i="52"/>
  <c r="M81" i="52"/>
  <c r="K81" i="52"/>
  <c r="M80" i="52"/>
  <c r="K80" i="52"/>
  <c r="AK79" i="52"/>
  <c r="AI79" i="52"/>
  <c r="AG79" i="52"/>
  <c r="AE79" i="52"/>
  <c r="AC79" i="52"/>
  <c r="AA79" i="52"/>
  <c r="Y79" i="52"/>
  <c r="W79" i="52"/>
  <c r="U79" i="52"/>
  <c r="S79" i="52"/>
  <c r="Q79" i="52"/>
  <c r="O79" i="52"/>
  <c r="M79" i="52"/>
  <c r="K79" i="52"/>
  <c r="AN78" i="52"/>
  <c r="AM78" i="52"/>
  <c r="AN77" i="52"/>
  <c r="AM77" i="52"/>
  <c r="AN76" i="52"/>
  <c r="AM76" i="52"/>
  <c r="AK76" i="52"/>
  <c r="AI76" i="52"/>
  <c r="AG76" i="52"/>
  <c r="AE76" i="52"/>
  <c r="AC76" i="52"/>
  <c r="AA76" i="52"/>
  <c r="Y76" i="52"/>
  <c r="W76" i="52"/>
  <c r="U76" i="52"/>
  <c r="S76" i="52"/>
  <c r="Q76" i="52"/>
  <c r="O76" i="52"/>
  <c r="M76" i="52"/>
  <c r="K76" i="52"/>
  <c r="H76" i="52"/>
  <c r="AN75" i="52"/>
  <c r="AM75" i="52"/>
  <c r="AK75" i="52"/>
  <c r="AI75" i="52"/>
  <c r="AG75" i="52"/>
  <c r="AE75" i="52"/>
  <c r="AC75" i="52"/>
  <c r="AA75" i="52"/>
  <c r="Y75" i="52"/>
  <c r="W75" i="52"/>
  <c r="U75" i="52"/>
  <c r="S75" i="52"/>
  <c r="Q75" i="52"/>
  <c r="O75" i="52"/>
  <c r="M75" i="52"/>
  <c r="K75" i="52"/>
  <c r="H75" i="52"/>
  <c r="AN74" i="52"/>
  <c r="AM74" i="52"/>
  <c r="AK74" i="52"/>
  <c r="AI74" i="52"/>
  <c r="AG74" i="52"/>
  <c r="AE74" i="52"/>
  <c r="AC74" i="52"/>
  <c r="AA74" i="52"/>
  <c r="Y74" i="52"/>
  <c r="W74" i="52"/>
  <c r="U74" i="52"/>
  <c r="S74" i="52"/>
  <c r="Q74" i="52"/>
  <c r="O74" i="52"/>
  <c r="M74" i="52"/>
  <c r="K74" i="52"/>
  <c r="H74" i="52"/>
  <c r="AN73" i="52"/>
  <c r="AM73" i="52"/>
  <c r="AK73" i="52"/>
  <c r="AI73" i="52"/>
  <c r="AG73" i="52"/>
  <c r="AE73" i="52"/>
  <c r="AC73" i="52"/>
  <c r="AA73" i="52"/>
  <c r="Y73" i="52"/>
  <c r="W73" i="52"/>
  <c r="U73" i="52"/>
  <c r="S73" i="52"/>
  <c r="Q73" i="52"/>
  <c r="O73" i="52"/>
  <c r="M73" i="52"/>
  <c r="K73" i="52"/>
  <c r="H73" i="52"/>
  <c r="AN72" i="52"/>
  <c r="AM72" i="52"/>
  <c r="AA72" i="52"/>
  <c r="Y72" i="52"/>
  <c r="M72" i="52"/>
  <c r="K72" i="52"/>
  <c r="H72" i="52"/>
  <c r="AN71" i="52"/>
  <c r="AM71" i="52"/>
  <c r="M71" i="52"/>
  <c r="K71" i="52"/>
  <c r="AN70" i="52"/>
  <c r="AM70" i="52"/>
  <c r="M70" i="52"/>
  <c r="K70" i="52"/>
  <c r="AN69" i="52"/>
  <c r="AM69" i="52"/>
  <c r="AN68" i="52"/>
  <c r="AM68" i="52"/>
  <c r="B62" i="52"/>
  <c r="AN60" i="52"/>
  <c r="AM60" i="52"/>
  <c r="Q59" i="52"/>
  <c r="Q120" i="52" s="1"/>
  <c r="AN56" i="52"/>
  <c r="AM56" i="52"/>
  <c r="AK56" i="52"/>
  <c r="AK117" i="52" s="1"/>
  <c r="AI56" i="52"/>
  <c r="AI117" i="52" s="1"/>
  <c r="AG56" i="52"/>
  <c r="AG117" i="52" s="1"/>
  <c r="AE56" i="52"/>
  <c r="AE117" i="52" s="1"/>
  <c r="AC56" i="52"/>
  <c r="AC117" i="52" s="1"/>
  <c r="AA56" i="52"/>
  <c r="AA117" i="52" s="1"/>
  <c r="Y56" i="52"/>
  <c r="Y117" i="52" s="1"/>
  <c r="W56" i="52"/>
  <c r="W117" i="52" s="1"/>
  <c r="U56" i="52"/>
  <c r="U117" i="52" s="1"/>
  <c r="S56" i="52"/>
  <c r="S117" i="52" s="1"/>
  <c r="Q56" i="52"/>
  <c r="Q117" i="52" s="1"/>
  <c r="O56" i="52"/>
  <c r="O117" i="52" s="1"/>
  <c r="AN55" i="52"/>
  <c r="AM55" i="52"/>
  <c r="AK55" i="52"/>
  <c r="AK116" i="52" s="1"/>
  <c r="AI55" i="52"/>
  <c r="AI116" i="52" s="1"/>
  <c r="AG55" i="52"/>
  <c r="AG116" i="52" s="1"/>
  <c r="AE55" i="52"/>
  <c r="AE116" i="52" s="1"/>
  <c r="AC55" i="52"/>
  <c r="AC116" i="52" s="1"/>
  <c r="AA55" i="52"/>
  <c r="AA116" i="52" s="1"/>
  <c r="Y55" i="52"/>
  <c r="Y116" i="52" s="1"/>
  <c r="W55" i="52"/>
  <c r="W116" i="52" s="1"/>
  <c r="U55" i="52"/>
  <c r="U116" i="52" s="1"/>
  <c r="S55" i="52"/>
  <c r="S116" i="52" s="1"/>
  <c r="Q55" i="52"/>
  <c r="Q116" i="52" s="1"/>
  <c r="O55" i="52"/>
  <c r="O116" i="52" s="1"/>
  <c r="AN54" i="52"/>
  <c r="AM54" i="52"/>
  <c r="AK54" i="52"/>
  <c r="AK115" i="52" s="1"/>
  <c r="AI54" i="52"/>
  <c r="AI115" i="52" s="1"/>
  <c r="AG54" i="52"/>
  <c r="AG115" i="52" s="1"/>
  <c r="AE54" i="52"/>
  <c r="AE115" i="52" s="1"/>
  <c r="AC54" i="52"/>
  <c r="AC115" i="52" s="1"/>
  <c r="AA54" i="52"/>
  <c r="AA115" i="52" s="1"/>
  <c r="Y54" i="52"/>
  <c r="Y115" i="52" s="1"/>
  <c r="W54" i="52"/>
  <c r="W115" i="52" s="1"/>
  <c r="U54" i="52"/>
  <c r="U115" i="52" s="1"/>
  <c r="S54" i="52"/>
  <c r="S115" i="52" s="1"/>
  <c r="Q54" i="52"/>
  <c r="Q115" i="52" s="1"/>
  <c r="O54" i="52"/>
  <c r="O115" i="52" s="1"/>
  <c r="AN53" i="52"/>
  <c r="AM53" i="52"/>
  <c r="AK53" i="52"/>
  <c r="AK114" i="52" s="1"/>
  <c r="AI53" i="52"/>
  <c r="AI114" i="52" s="1"/>
  <c r="AG53" i="52"/>
  <c r="AG114" i="52" s="1"/>
  <c r="AE53" i="52"/>
  <c r="AE114" i="52" s="1"/>
  <c r="AC53" i="52"/>
  <c r="AC114" i="52" s="1"/>
  <c r="AA53" i="52"/>
  <c r="AA114" i="52" s="1"/>
  <c r="Y53" i="52"/>
  <c r="Y114" i="52" s="1"/>
  <c r="W53" i="52"/>
  <c r="W114" i="52" s="1"/>
  <c r="U53" i="52"/>
  <c r="U114" i="52" s="1"/>
  <c r="S53" i="52"/>
  <c r="S114" i="52" s="1"/>
  <c r="Q53" i="52"/>
  <c r="Q114" i="52" s="1"/>
  <c r="O53" i="52"/>
  <c r="O114" i="52" s="1"/>
  <c r="AN52" i="52"/>
  <c r="AM52" i="52"/>
  <c r="AK52" i="52"/>
  <c r="AK113" i="52" s="1"/>
  <c r="AI52" i="52"/>
  <c r="AI113" i="52" s="1"/>
  <c r="AG52" i="52"/>
  <c r="AG113" i="52" s="1"/>
  <c r="AE52" i="52"/>
  <c r="AE113" i="52" s="1"/>
  <c r="AC52" i="52"/>
  <c r="AC113" i="52" s="1"/>
  <c r="AA52" i="52"/>
  <c r="AA113" i="52" s="1"/>
  <c r="Y52" i="52"/>
  <c r="Y113" i="52" s="1"/>
  <c r="W52" i="52"/>
  <c r="W113" i="52" s="1"/>
  <c r="U52" i="52"/>
  <c r="U113" i="52" s="1"/>
  <c r="S52" i="52"/>
  <c r="S113" i="52" s="1"/>
  <c r="Q52" i="52"/>
  <c r="O52" i="52"/>
  <c r="O113" i="52" s="1"/>
  <c r="AN51" i="52"/>
  <c r="AM51" i="52"/>
  <c r="AK51" i="52"/>
  <c r="AI51" i="52"/>
  <c r="AG51" i="52"/>
  <c r="AG112" i="52" s="1"/>
  <c r="AE51" i="52"/>
  <c r="AE112" i="52" s="1"/>
  <c r="AC51" i="52"/>
  <c r="AC112" i="52" s="1"/>
  <c r="AA51" i="52"/>
  <c r="Y51" i="52"/>
  <c r="W51" i="52"/>
  <c r="U51" i="52"/>
  <c r="U112" i="52" s="1"/>
  <c r="S51" i="52"/>
  <c r="S112" i="52" s="1"/>
  <c r="Q51" i="52"/>
  <c r="Q112" i="52" s="1"/>
  <c r="O51" i="52"/>
  <c r="AN50" i="52"/>
  <c r="AM50" i="52"/>
  <c r="AK50" i="52"/>
  <c r="AI50" i="52"/>
  <c r="AG50" i="52"/>
  <c r="AE50" i="52"/>
  <c r="AE111" i="52" s="1"/>
  <c r="AC50" i="52"/>
  <c r="AC111" i="52" s="1"/>
  <c r="AA50" i="52"/>
  <c r="Y50" i="52"/>
  <c r="W50" i="52"/>
  <c r="U50" i="52"/>
  <c r="S50" i="52"/>
  <c r="S111" i="52" s="1"/>
  <c r="Q50" i="52"/>
  <c r="Q111" i="52" s="1"/>
  <c r="O50" i="52"/>
  <c r="AN49" i="52"/>
  <c r="AM49" i="52"/>
  <c r="AK49" i="52"/>
  <c r="AI49" i="52"/>
  <c r="AG49" i="52"/>
  <c r="AE49" i="52"/>
  <c r="AE110" i="52" s="1"/>
  <c r="AC49" i="52"/>
  <c r="AC110" i="52" s="1"/>
  <c r="AA49" i="52"/>
  <c r="Y49" i="52"/>
  <c r="W49" i="52"/>
  <c r="U49" i="52"/>
  <c r="S49" i="52"/>
  <c r="S110" i="52" s="1"/>
  <c r="Q49" i="52"/>
  <c r="Q110" i="52" s="1"/>
  <c r="O49" i="52"/>
  <c r="AN48" i="52"/>
  <c r="AM48" i="52"/>
  <c r="AK48" i="52"/>
  <c r="AI48" i="52"/>
  <c r="AG48" i="52"/>
  <c r="AE48" i="52"/>
  <c r="AE109" i="52" s="1"/>
  <c r="AC48" i="52"/>
  <c r="AA48" i="52"/>
  <c r="Y48" i="52"/>
  <c r="W48" i="52"/>
  <c r="U48" i="52"/>
  <c r="S48" i="52"/>
  <c r="S109" i="52" s="1"/>
  <c r="Q48" i="52"/>
  <c r="Q109" i="52" s="1"/>
  <c r="O48" i="52"/>
  <c r="AN47" i="52"/>
  <c r="AM47" i="52"/>
  <c r="AK47" i="52"/>
  <c r="AI47" i="52"/>
  <c r="AG47" i="52"/>
  <c r="AE47" i="52"/>
  <c r="AE108" i="52" s="1"/>
  <c r="AC47" i="52"/>
  <c r="AC108" i="52" s="1"/>
  <c r="AA47" i="52"/>
  <c r="Y47" i="52"/>
  <c r="W47" i="52"/>
  <c r="U47" i="52"/>
  <c r="S47" i="52"/>
  <c r="S108" i="52" s="1"/>
  <c r="Q47" i="52"/>
  <c r="Q108" i="52" s="1"/>
  <c r="O47" i="52"/>
  <c r="AN46" i="52"/>
  <c r="AM46" i="52"/>
  <c r="AK46" i="52"/>
  <c r="AI46" i="52"/>
  <c r="AG46" i="52"/>
  <c r="AE46" i="52"/>
  <c r="AC46" i="52"/>
  <c r="AC107" i="52" s="1"/>
  <c r="AA46" i="52"/>
  <c r="Y46" i="52"/>
  <c r="W46" i="52"/>
  <c r="U46" i="52"/>
  <c r="S46" i="52"/>
  <c r="S107" i="52" s="1"/>
  <c r="Q46" i="52"/>
  <c r="Q107" i="52" s="1"/>
  <c r="O46" i="52"/>
  <c r="AN45" i="52"/>
  <c r="AM45" i="52"/>
  <c r="AK45" i="52"/>
  <c r="AI45" i="52"/>
  <c r="AG45" i="52"/>
  <c r="AE45" i="52"/>
  <c r="AE106" i="52" s="1"/>
  <c r="AC45" i="52"/>
  <c r="AC106" i="52" s="1"/>
  <c r="AA45" i="52"/>
  <c r="Y45" i="52"/>
  <c r="W45" i="52"/>
  <c r="U45" i="52"/>
  <c r="S45" i="52"/>
  <c r="S106" i="52" s="1"/>
  <c r="Q45" i="52"/>
  <c r="Q106" i="52" s="1"/>
  <c r="O45" i="52"/>
  <c r="AN44" i="52"/>
  <c r="AM44" i="52"/>
  <c r="AK44" i="52"/>
  <c r="AI44" i="52"/>
  <c r="AG44" i="52"/>
  <c r="AE44" i="52"/>
  <c r="AE105" i="52" s="1"/>
  <c r="AC44" i="52"/>
  <c r="AC105" i="52" s="1"/>
  <c r="AA44" i="52"/>
  <c r="AA105" i="52" s="1"/>
  <c r="Y44" i="52"/>
  <c r="W44" i="52"/>
  <c r="U44" i="52"/>
  <c r="S44" i="52"/>
  <c r="S105" i="52" s="1"/>
  <c r="Q44" i="52"/>
  <c r="Q105" i="52" s="1"/>
  <c r="O44" i="52"/>
  <c r="O105" i="52" s="1"/>
  <c r="AN43" i="52"/>
  <c r="AM43" i="52"/>
  <c r="AK43" i="52"/>
  <c r="AI43" i="52"/>
  <c r="AG43" i="52"/>
  <c r="AG104" i="52" s="1"/>
  <c r="AE43" i="52"/>
  <c r="AE104" i="52" s="1"/>
  <c r="AC43" i="52"/>
  <c r="AC104" i="52" s="1"/>
  <c r="AA43" i="52"/>
  <c r="AA104" i="52" s="1"/>
  <c r="Y43" i="52"/>
  <c r="W43" i="52"/>
  <c r="W104" i="52" s="1"/>
  <c r="U43" i="52"/>
  <c r="U104" i="52" s="1"/>
  <c r="S43" i="52"/>
  <c r="S104" i="52" s="1"/>
  <c r="Q43" i="52"/>
  <c r="Q104" i="52" s="1"/>
  <c r="O43" i="52"/>
  <c r="O104" i="52" s="1"/>
  <c r="AN42" i="52"/>
  <c r="AM42" i="52"/>
  <c r="AK42" i="52"/>
  <c r="AI42" i="52"/>
  <c r="AI103" i="52" s="1"/>
  <c r="AG42" i="52"/>
  <c r="AG103" i="52" s="1"/>
  <c r="AE42" i="52"/>
  <c r="AE103" i="52" s="1"/>
  <c r="AC42" i="52"/>
  <c r="AC103" i="52" s="1"/>
  <c r="AA42" i="52"/>
  <c r="AA103" i="52" s="1"/>
  <c r="Y42" i="52"/>
  <c r="W42" i="52"/>
  <c r="W103" i="52" s="1"/>
  <c r="U42" i="52"/>
  <c r="S42" i="52"/>
  <c r="S103" i="52" s="1"/>
  <c r="Q42" i="52"/>
  <c r="Q103" i="52" s="1"/>
  <c r="O42" i="52"/>
  <c r="O103" i="52" s="1"/>
  <c r="AN41" i="52"/>
  <c r="AM41" i="52"/>
  <c r="AK41" i="52"/>
  <c r="AK102" i="52" s="1"/>
  <c r="AI41" i="52"/>
  <c r="AI102" i="52" s="1"/>
  <c r="AG41" i="52"/>
  <c r="AG102" i="52" s="1"/>
  <c r="AE41" i="52"/>
  <c r="AE102" i="52" s="1"/>
  <c r="AC41" i="52"/>
  <c r="AC102" i="52" s="1"/>
  <c r="AA41" i="52"/>
  <c r="AA102" i="52" s="1"/>
  <c r="Y41" i="52"/>
  <c r="Y102" i="52" s="1"/>
  <c r="W41" i="52"/>
  <c r="W102" i="52" s="1"/>
  <c r="U41" i="52"/>
  <c r="U102" i="52" s="1"/>
  <c r="O41" i="52"/>
  <c r="O102" i="52" s="1"/>
  <c r="AN40" i="52"/>
  <c r="AM40" i="52"/>
  <c r="AK40" i="52"/>
  <c r="AK101" i="52" s="1"/>
  <c r="AI40" i="52"/>
  <c r="AI101" i="52" s="1"/>
  <c r="AG40" i="52"/>
  <c r="AG101" i="52" s="1"/>
  <c r="AE40" i="52"/>
  <c r="AE101" i="52" s="1"/>
  <c r="AC40" i="52"/>
  <c r="AC101" i="52" s="1"/>
  <c r="AA40" i="52"/>
  <c r="AA101" i="52" s="1"/>
  <c r="Y40" i="52"/>
  <c r="Y101" i="52" s="1"/>
  <c r="W40" i="52"/>
  <c r="W101" i="52" s="1"/>
  <c r="U40" i="52"/>
  <c r="U101" i="52" s="1"/>
  <c r="S40" i="52"/>
  <c r="S101" i="52" s="1"/>
  <c r="Q40" i="52"/>
  <c r="Q101" i="52" s="1"/>
  <c r="O40" i="52"/>
  <c r="O101" i="52" s="1"/>
  <c r="AN39" i="52"/>
  <c r="AM39" i="52"/>
  <c r="AK39" i="52"/>
  <c r="AK100" i="52" s="1"/>
  <c r="AI39" i="52"/>
  <c r="AI100" i="52" s="1"/>
  <c r="AG39" i="52"/>
  <c r="AG100" i="52" s="1"/>
  <c r="AE39" i="52"/>
  <c r="AE100" i="52" s="1"/>
  <c r="AC39" i="52"/>
  <c r="AC100" i="52" s="1"/>
  <c r="AA39" i="52"/>
  <c r="AA100" i="52" s="1"/>
  <c r="Y39" i="52"/>
  <c r="Y100" i="52" s="1"/>
  <c r="W39" i="52"/>
  <c r="W100" i="52" s="1"/>
  <c r="U39" i="52"/>
  <c r="U100" i="52" s="1"/>
  <c r="S39" i="52"/>
  <c r="S100" i="52" s="1"/>
  <c r="Q39" i="52"/>
  <c r="Q100" i="52" s="1"/>
  <c r="O39" i="52"/>
  <c r="O100" i="52" s="1"/>
  <c r="AN38" i="52"/>
  <c r="AM38" i="52"/>
  <c r="AK38" i="52"/>
  <c r="AK99" i="52" s="1"/>
  <c r="AI38" i="52"/>
  <c r="AI99" i="52" s="1"/>
  <c r="AG38" i="52"/>
  <c r="AG99" i="52" s="1"/>
  <c r="AE38" i="52"/>
  <c r="AE99" i="52" s="1"/>
  <c r="AC38" i="52"/>
  <c r="AC99" i="52" s="1"/>
  <c r="AA38" i="52"/>
  <c r="AA99" i="52" s="1"/>
  <c r="Y38" i="52"/>
  <c r="Y99" i="52" s="1"/>
  <c r="W38" i="52"/>
  <c r="W99" i="52" s="1"/>
  <c r="U38" i="52"/>
  <c r="U99" i="52" s="1"/>
  <c r="S38" i="52"/>
  <c r="S99" i="52" s="1"/>
  <c r="Q38" i="52"/>
  <c r="Q99" i="52" s="1"/>
  <c r="O38" i="52"/>
  <c r="O99" i="52" s="1"/>
  <c r="AN37" i="52"/>
  <c r="AM37" i="52"/>
  <c r="AK37" i="52"/>
  <c r="AK98" i="52" s="1"/>
  <c r="AI37" i="52"/>
  <c r="AI98" i="52" s="1"/>
  <c r="AG37" i="52"/>
  <c r="AG98" i="52" s="1"/>
  <c r="AE37" i="52"/>
  <c r="AE98" i="52" s="1"/>
  <c r="AC37" i="52"/>
  <c r="AC98" i="52" s="1"/>
  <c r="AA37" i="52"/>
  <c r="AA98" i="52" s="1"/>
  <c r="Y37" i="52"/>
  <c r="Y98" i="52" s="1"/>
  <c r="W37" i="52"/>
  <c r="W98" i="52" s="1"/>
  <c r="U37" i="52"/>
  <c r="U98" i="52" s="1"/>
  <c r="S37" i="52"/>
  <c r="S98" i="52" s="1"/>
  <c r="Q37" i="52"/>
  <c r="Q98" i="52" s="1"/>
  <c r="O37" i="52"/>
  <c r="O98" i="52" s="1"/>
  <c r="AN36" i="52"/>
  <c r="AM36" i="52"/>
  <c r="AK36" i="52"/>
  <c r="AK97" i="52" s="1"/>
  <c r="AI36" i="52"/>
  <c r="AI97" i="52" s="1"/>
  <c r="AG36" i="52"/>
  <c r="AG97" i="52" s="1"/>
  <c r="AE36" i="52"/>
  <c r="AE97" i="52" s="1"/>
  <c r="AC36" i="52"/>
  <c r="AC97" i="52" s="1"/>
  <c r="AA36" i="52"/>
  <c r="AA97" i="52" s="1"/>
  <c r="Y36" i="52"/>
  <c r="Y97" i="52" s="1"/>
  <c r="W36" i="52"/>
  <c r="W97" i="52" s="1"/>
  <c r="U36" i="52"/>
  <c r="U97" i="52" s="1"/>
  <c r="S36" i="52"/>
  <c r="S97" i="52" s="1"/>
  <c r="Q36" i="52"/>
  <c r="Q97" i="52" s="1"/>
  <c r="O36" i="52"/>
  <c r="O97" i="52" s="1"/>
  <c r="AN35" i="52"/>
  <c r="AM35" i="52"/>
  <c r="AK35" i="52"/>
  <c r="AK96" i="52" s="1"/>
  <c r="AI35" i="52"/>
  <c r="AI96" i="52" s="1"/>
  <c r="AG35" i="52"/>
  <c r="AG96" i="52" s="1"/>
  <c r="AE35" i="52"/>
  <c r="AE96" i="52" s="1"/>
  <c r="AC35" i="52"/>
  <c r="AC96" i="52" s="1"/>
  <c r="AA35" i="52"/>
  <c r="AA96" i="52" s="1"/>
  <c r="Y35" i="52"/>
  <c r="Y96" i="52" s="1"/>
  <c r="W35" i="52"/>
  <c r="W96" i="52" s="1"/>
  <c r="U35" i="52"/>
  <c r="U96" i="52" s="1"/>
  <c r="S35" i="52"/>
  <c r="S96" i="52" s="1"/>
  <c r="Q35" i="52"/>
  <c r="Q96" i="52" s="1"/>
  <c r="O35" i="52"/>
  <c r="O96" i="52" s="1"/>
  <c r="AN34" i="52"/>
  <c r="AM34" i="52"/>
  <c r="AK34" i="52"/>
  <c r="AK95" i="52" s="1"/>
  <c r="AI34" i="52"/>
  <c r="AI95" i="52" s="1"/>
  <c r="AG34" i="52"/>
  <c r="AG95" i="52" s="1"/>
  <c r="AE34" i="52"/>
  <c r="AE95" i="52" s="1"/>
  <c r="AC34" i="52"/>
  <c r="AC95" i="52" s="1"/>
  <c r="AA34" i="52"/>
  <c r="AA95" i="52" s="1"/>
  <c r="Y34" i="52"/>
  <c r="Y95" i="52" s="1"/>
  <c r="W34" i="52"/>
  <c r="W95" i="52" s="1"/>
  <c r="U34" i="52"/>
  <c r="U95" i="52" s="1"/>
  <c r="S34" i="52"/>
  <c r="S95" i="52" s="1"/>
  <c r="Q34" i="52"/>
  <c r="Q95" i="52" s="1"/>
  <c r="O34" i="52"/>
  <c r="O95" i="52" s="1"/>
  <c r="AN33" i="52"/>
  <c r="AM33" i="52"/>
  <c r="AK33" i="52"/>
  <c r="AK94" i="52" s="1"/>
  <c r="AI33" i="52"/>
  <c r="AI94" i="52" s="1"/>
  <c r="AG33" i="52"/>
  <c r="AG94" i="52" s="1"/>
  <c r="AE33" i="52"/>
  <c r="AE94" i="52" s="1"/>
  <c r="AC33" i="52"/>
  <c r="AC94" i="52" s="1"/>
  <c r="AA33" i="52"/>
  <c r="AA94" i="52" s="1"/>
  <c r="Y33" i="52"/>
  <c r="Y94" i="52" s="1"/>
  <c r="W33" i="52"/>
  <c r="W94" i="52" s="1"/>
  <c r="U33" i="52"/>
  <c r="U94" i="52" s="1"/>
  <c r="S33" i="52"/>
  <c r="S94" i="52" s="1"/>
  <c r="Q33" i="52"/>
  <c r="Q94" i="52" s="1"/>
  <c r="O33" i="52"/>
  <c r="O94" i="52" s="1"/>
  <c r="AN32" i="52"/>
  <c r="AM32" i="52"/>
  <c r="AK32" i="52"/>
  <c r="AK93" i="52" s="1"/>
  <c r="AI32" i="52"/>
  <c r="AI93" i="52" s="1"/>
  <c r="AG32" i="52"/>
  <c r="AG93" i="52" s="1"/>
  <c r="AE32" i="52"/>
  <c r="AE93" i="52" s="1"/>
  <c r="AC32" i="52"/>
  <c r="AC93" i="52" s="1"/>
  <c r="AA32" i="52"/>
  <c r="AA93" i="52" s="1"/>
  <c r="Y32" i="52"/>
  <c r="Y93" i="52" s="1"/>
  <c r="W32" i="52"/>
  <c r="W93" i="52" s="1"/>
  <c r="U32" i="52"/>
  <c r="U93" i="52" s="1"/>
  <c r="S32" i="52"/>
  <c r="S93" i="52" s="1"/>
  <c r="Q32" i="52"/>
  <c r="Q93" i="52" s="1"/>
  <c r="O32" i="52"/>
  <c r="O93" i="52" s="1"/>
  <c r="AK92" i="52"/>
  <c r="AI92" i="52"/>
  <c r="AG92" i="52"/>
  <c r="AE92" i="52"/>
  <c r="AC92" i="52"/>
  <c r="AA92" i="52"/>
  <c r="Y92" i="52"/>
  <c r="W92" i="52"/>
  <c r="U92" i="52"/>
  <c r="S92" i="52"/>
  <c r="Q92" i="52"/>
  <c r="O92" i="52"/>
  <c r="AN30" i="52"/>
  <c r="AM30" i="52"/>
  <c r="AK91" i="52"/>
  <c r="AI91" i="52"/>
  <c r="AG91" i="52"/>
  <c r="AE91" i="52"/>
  <c r="AC91" i="52"/>
  <c r="AA91" i="52"/>
  <c r="Y91" i="52"/>
  <c r="W91" i="52"/>
  <c r="U91" i="52"/>
  <c r="S91" i="52"/>
  <c r="Q91" i="52"/>
  <c r="O91" i="52"/>
  <c r="AN29" i="52"/>
  <c r="AM29" i="52"/>
  <c r="AN28" i="52"/>
  <c r="AM28" i="52"/>
  <c r="AN27" i="52"/>
  <c r="AM27" i="52"/>
  <c r="J27" i="52"/>
  <c r="AM26" i="52"/>
  <c r="J26" i="52"/>
  <c r="AM25" i="52"/>
  <c r="J25" i="52"/>
  <c r="AM24" i="52"/>
  <c r="J24" i="52"/>
  <c r="AN23" i="52"/>
  <c r="AM23" i="52"/>
  <c r="J23" i="52"/>
  <c r="H22" i="52"/>
  <c r="AN21" i="52"/>
  <c r="AM21" i="52"/>
  <c r="AK21" i="52"/>
  <c r="AK82" i="52" s="1"/>
  <c r="AI21" i="52"/>
  <c r="AI82" i="52" s="1"/>
  <c r="AG21" i="52"/>
  <c r="AG82" i="52" s="1"/>
  <c r="AE21" i="52"/>
  <c r="AC21" i="52"/>
  <c r="AC82" i="52" s="1"/>
  <c r="W21" i="52"/>
  <c r="W82" i="52" s="1"/>
  <c r="U21" i="52"/>
  <c r="U82" i="52" s="1"/>
  <c r="S21" i="52"/>
  <c r="S82" i="52" s="1"/>
  <c r="Q21" i="52"/>
  <c r="Q82" i="52" s="1"/>
  <c r="O21" i="52"/>
  <c r="O82" i="52" s="1"/>
  <c r="H20" i="52"/>
  <c r="J20" i="52" s="1"/>
  <c r="H18" i="52"/>
  <c r="J18" i="52" s="1"/>
  <c r="AN17" i="52"/>
  <c r="AM17" i="52"/>
  <c r="M17" i="52"/>
  <c r="M78" i="52" s="1"/>
  <c r="K17" i="52"/>
  <c r="K78" i="52" s="1"/>
  <c r="AN16" i="52"/>
  <c r="AM16" i="52"/>
  <c r="AN15" i="52"/>
  <c r="AM15" i="52"/>
  <c r="J15" i="52"/>
  <c r="AN14" i="52"/>
  <c r="AM14" i="52"/>
  <c r="J14" i="52"/>
  <c r="AN13" i="52"/>
  <c r="AM13" i="52"/>
  <c r="J13" i="52"/>
  <c r="AN12" i="52"/>
  <c r="AM12" i="52"/>
  <c r="J12" i="52"/>
  <c r="AN11" i="52"/>
  <c r="AM11" i="52"/>
  <c r="AK11" i="52"/>
  <c r="AK72" i="52" s="1"/>
  <c r="AI11" i="52"/>
  <c r="AI72" i="52" s="1"/>
  <c r="AG11" i="52"/>
  <c r="AG72" i="52" s="1"/>
  <c r="AE11" i="52"/>
  <c r="AE72" i="52" s="1"/>
  <c r="AC11" i="52"/>
  <c r="AC72" i="52" s="1"/>
  <c r="W11" i="52"/>
  <c r="W72" i="52" s="1"/>
  <c r="U11" i="52"/>
  <c r="U72" i="52" s="1"/>
  <c r="S11" i="52"/>
  <c r="S72" i="52" s="1"/>
  <c r="Q11" i="52"/>
  <c r="Q72" i="52" s="1"/>
  <c r="O11" i="52"/>
  <c r="O72" i="52" s="1"/>
  <c r="J11" i="52"/>
  <c r="AN10" i="52"/>
  <c r="AM10" i="52"/>
  <c r="AK10" i="52"/>
  <c r="AK71" i="52" s="1"/>
  <c r="AI10" i="52"/>
  <c r="AI71" i="52" s="1"/>
  <c r="AG10" i="52"/>
  <c r="AG71" i="52" s="1"/>
  <c r="AE10" i="52"/>
  <c r="AC10" i="52"/>
  <c r="AC71" i="52" s="1"/>
  <c r="AA10" i="52"/>
  <c r="AA71" i="52" s="1"/>
  <c r="Y10" i="52"/>
  <c r="Y71" i="52" s="1"/>
  <c r="W10" i="52"/>
  <c r="W71" i="52" s="1"/>
  <c r="U10" i="52"/>
  <c r="U71" i="52" s="1"/>
  <c r="S10" i="52"/>
  <c r="Q10" i="52"/>
  <c r="Q71" i="52" s="1"/>
  <c r="O10" i="52"/>
  <c r="O71" i="52" s="1"/>
  <c r="AN9" i="52"/>
  <c r="AM9" i="52"/>
  <c r="AK9" i="52"/>
  <c r="AK70" i="52" s="1"/>
  <c r="AI9" i="52"/>
  <c r="AI70" i="52" s="1"/>
  <c r="AG9" i="52"/>
  <c r="AG70" i="52" s="1"/>
  <c r="AE9" i="52"/>
  <c r="AE70" i="52" s="1"/>
  <c r="AC9" i="52"/>
  <c r="AC70" i="52" s="1"/>
  <c r="AA9" i="52"/>
  <c r="AA70" i="52" s="1"/>
  <c r="Y9" i="52"/>
  <c r="Y70" i="52" s="1"/>
  <c r="W9" i="52"/>
  <c r="W70" i="52" s="1"/>
  <c r="U9" i="52"/>
  <c r="U70" i="52" s="1"/>
  <c r="S9" i="52"/>
  <c r="S70" i="52" s="1"/>
  <c r="Q9" i="52"/>
  <c r="Q70" i="52" s="1"/>
  <c r="O9" i="52"/>
  <c r="O70" i="52" s="1"/>
  <c r="AN8" i="52"/>
  <c r="AM8" i="52"/>
  <c r="M8" i="52"/>
  <c r="M69" i="52" s="1"/>
  <c r="K8" i="52"/>
  <c r="AN7" i="52"/>
  <c r="AM7" i="52"/>
  <c r="AL1" i="52"/>
  <c r="AJ1" i="52"/>
  <c r="AH1" i="52"/>
  <c r="AF1" i="52"/>
  <c r="AD1" i="52"/>
  <c r="AB1" i="52"/>
  <c r="Z1" i="52"/>
  <c r="X1" i="52"/>
  <c r="V1" i="52"/>
  <c r="T1" i="52"/>
  <c r="R1" i="52"/>
  <c r="P1" i="52"/>
  <c r="AN121" i="55"/>
  <c r="AM121" i="55"/>
  <c r="AK120" i="55"/>
  <c r="AI120" i="55"/>
  <c r="AG120" i="55"/>
  <c r="AE120" i="55"/>
  <c r="AC120" i="55"/>
  <c r="AA120" i="55"/>
  <c r="Y120" i="55"/>
  <c r="W120" i="55"/>
  <c r="U120" i="55"/>
  <c r="S120" i="55"/>
  <c r="O120" i="55"/>
  <c r="M120" i="55"/>
  <c r="AN117" i="55"/>
  <c r="AM117" i="55"/>
  <c r="AN116" i="55"/>
  <c r="AM116" i="55"/>
  <c r="AN115" i="55"/>
  <c r="AM115" i="55"/>
  <c r="AN114" i="55"/>
  <c r="AM114" i="55"/>
  <c r="AN113" i="55"/>
  <c r="AM113" i="55"/>
  <c r="AN112" i="55"/>
  <c r="AM112" i="55"/>
  <c r="AN111" i="55"/>
  <c r="AM111" i="55"/>
  <c r="AN110" i="55"/>
  <c r="AM110" i="55"/>
  <c r="AN109" i="55"/>
  <c r="AM109" i="55"/>
  <c r="AN108" i="55"/>
  <c r="AM108" i="55"/>
  <c r="AN107" i="55"/>
  <c r="AM107" i="55"/>
  <c r="AN106" i="55"/>
  <c r="AM106" i="55"/>
  <c r="AN105" i="55"/>
  <c r="AM105" i="55"/>
  <c r="AN104" i="55"/>
  <c r="AM104" i="55"/>
  <c r="AN103" i="55"/>
  <c r="AM103" i="55"/>
  <c r="AN102" i="55"/>
  <c r="AM102" i="55"/>
  <c r="S102" i="55"/>
  <c r="Q102" i="55"/>
  <c r="AN101" i="55"/>
  <c r="AM101" i="55"/>
  <c r="AN100" i="55"/>
  <c r="AM100" i="55"/>
  <c r="AN99" i="55"/>
  <c r="AM99" i="55"/>
  <c r="AN98" i="55"/>
  <c r="AM98" i="55"/>
  <c r="AN97" i="55"/>
  <c r="AM97" i="55"/>
  <c r="AN96" i="55"/>
  <c r="AM96" i="55"/>
  <c r="AN95" i="55"/>
  <c r="AM95" i="55"/>
  <c r="AN94" i="55"/>
  <c r="AM94" i="55"/>
  <c r="AN93" i="55"/>
  <c r="AM93" i="55"/>
  <c r="AN91" i="55"/>
  <c r="AM91" i="55"/>
  <c r="AN90" i="55"/>
  <c r="AM90" i="55"/>
  <c r="AN89" i="55"/>
  <c r="AM89" i="55"/>
  <c r="AN88" i="55"/>
  <c r="AM88" i="55"/>
  <c r="AK88" i="55"/>
  <c r="AI88" i="55"/>
  <c r="AG88" i="55"/>
  <c r="AE88" i="55"/>
  <c r="AC88" i="55"/>
  <c r="AA88" i="55"/>
  <c r="Y88" i="55"/>
  <c r="W88" i="55"/>
  <c r="U88" i="55"/>
  <c r="S88" i="55"/>
  <c r="Q88" i="55"/>
  <c r="O88" i="55"/>
  <c r="M88" i="55"/>
  <c r="K88" i="55"/>
  <c r="H88" i="55"/>
  <c r="AM87" i="55"/>
  <c r="AK87" i="55"/>
  <c r="AI87" i="55"/>
  <c r="AG87" i="55"/>
  <c r="AE87" i="55"/>
  <c r="AC87" i="55"/>
  <c r="AA87" i="55"/>
  <c r="Y87" i="55"/>
  <c r="W87" i="55"/>
  <c r="U87" i="55"/>
  <c r="S87" i="55"/>
  <c r="Q87" i="55"/>
  <c r="O87" i="55"/>
  <c r="M87" i="55"/>
  <c r="K87" i="55"/>
  <c r="H87" i="55"/>
  <c r="AM86" i="55"/>
  <c r="AK86" i="55"/>
  <c r="AI86" i="55"/>
  <c r="AG86" i="55"/>
  <c r="AE86" i="55"/>
  <c r="AC86" i="55"/>
  <c r="AA86" i="55"/>
  <c r="Y86" i="55"/>
  <c r="W86" i="55"/>
  <c r="U86" i="55"/>
  <c r="S86" i="55"/>
  <c r="Q86" i="55"/>
  <c r="O86" i="55"/>
  <c r="M86" i="55"/>
  <c r="K86" i="55"/>
  <c r="H86" i="55"/>
  <c r="AM85" i="55"/>
  <c r="AK85" i="55"/>
  <c r="AI85" i="55"/>
  <c r="AG85" i="55"/>
  <c r="AE85" i="55"/>
  <c r="AC85" i="55"/>
  <c r="AA85" i="55"/>
  <c r="Y85" i="55"/>
  <c r="W85" i="55"/>
  <c r="U85" i="55"/>
  <c r="S85" i="55"/>
  <c r="Q85" i="55"/>
  <c r="O85" i="55"/>
  <c r="M85" i="55"/>
  <c r="K85" i="55"/>
  <c r="H85" i="55"/>
  <c r="AN84" i="55"/>
  <c r="AM84" i="55"/>
  <c r="AK84" i="55"/>
  <c r="AI84" i="55"/>
  <c r="AG84" i="55"/>
  <c r="AE84" i="55"/>
  <c r="AC84" i="55"/>
  <c r="AA84" i="55"/>
  <c r="Y84" i="55"/>
  <c r="W84" i="55"/>
  <c r="U84" i="55"/>
  <c r="S84" i="55"/>
  <c r="Q84" i="55"/>
  <c r="O84" i="55"/>
  <c r="M84" i="55"/>
  <c r="K84" i="55"/>
  <c r="H84" i="55"/>
  <c r="AK83" i="55"/>
  <c r="AI83" i="55"/>
  <c r="AG83" i="55"/>
  <c r="AE83" i="55"/>
  <c r="AC83" i="55"/>
  <c r="AA83" i="55"/>
  <c r="Y83" i="55"/>
  <c r="W83" i="55"/>
  <c r="U83" i="55"/>
  <c r="S83" i="55"/>
  <c r="Q83" i="55"/>
  <c r="O83" i="55"/>
  <c r="M83" i="55"/>
  <c r="K83" i="55"/>
  <c r="H83" i="55"/>
  <c r="AN82" i="55"/>
  <c r="AM82" i="55"/>
  <c r="AA82" i="55"/>
  <c r="Y82" i="55"/>
  <c r="M82" i="55"/>
  <c r="K82" i="55"/>
  <c r="AK81" i="55"/>
  <c r="AI81" i="55"/>
  <c r="AG81" i="55"/>
  <c r="AE81" i="55"/>
  <c r="AC81" i="55"/>
  <c r="AA81" i="55"/>
  <c r="Y81" i="55"/>
  <c r="W81" i="55"/>
  <c r="U81" i="55"/>
  <c r="S81" i="55"/>
  <c r="Q81" i="55"/>
  <c r="O81" i="55"/>
  <c r="M81" i="55"/>
  <c r="K81" i="55"/>
  <c r="M80" i="55"/>
  <c r="K80" i="55"/>
  <c r="AK79" i="55"/>
  <c r="AI79" i="55"/>
  <c r="AG79" i="55"/>
  <c r="AE79" i="55"/>
  <c r="AC79" i="55"/>
  <c r="AA79" i="55"/>
  <c r="Y79" i="55"/>
  <c r="W79" i="55"/>
  <c r="U79" i="55"/>
  <c r="S79" i="55"/>
  <c r="Q79" i="55"/>
  <c r="O79" i="55"/>
  <c r="M79" i="55"/>
  <c r="K79" i="55"/>
  <c r="AN78" i="55"/>
  <c r="AM78" i="55"/>
  <c r="AN77" i="55"/>
  <c r="AM77" i="55"/>
  <c r="AN76" i="55"/>
  <c r="AM76" i="55"/>
  <c r="AK76" i="55"/>
  <c r="AI76" i="55"/>
  <c r="AG76" i="55"/>
  <c r="AE76" i="55"/>
  <c r="AC76" i="55"/>
  <c r="AA76" i="55"/>
  <c r="Y76" i="55"/>
  <c r="W76" i="55"/>
  <c r="U76" i="55"/>
  <c r="S76" i="55"/>
  <c r="Q76" i="55"/>
  <c r="O76" i="55"/>
  <c r="M76" i="55"/>
  <c r="K76" i="55"/>
  <c r="H76" i="55"/>
  <c r="AN75" i="55"/>
  <c r="AM75" i="55"/>
  <c r="AK75" i="55"/>
  <c r="AI75" i="55"/>
  <c r="AG75" i="55"/>
  <c r="AE75" i="55"/>
  <c r="AC75" i="55"/>
  <c r="AA75" i="55"/>
  <c r="Y75" i="55"/>
  <c r="W75" i="55"/>
  <c r="U75" i="55"/>
  <c r="S75" i="55"/>
  <c r="Q75" i="55"/>
  <c r="O75" i="55"/>
  <c r="M75" i="55"/>
  <c r="K75" i="55"/>
  <c r="H75" i="55"/>
  <c r="AN74" i="55"/>
  <c r="AM74" i="55"/>
  <c r="AK74" i="55"/>
  <c r="AI74" i="55"/>
  <c r="AG74" i="55"/>
  <c r="AE74" i="55"/>
  <c r="AC74" i="55"/>
  <c r="AA74" i="55"/>
  <c r="Y74" i="55"/>
  <c r="W74" i="55"/>
  <c r="U74" i="55"/>
  <c r="S74" i="55"/>
  <c r="Q74" i="55"/>
  <c r="O74" i="55"/>
  <c r="M74" i="55"/>
  <c r="K74" i="55"/>
  <c r="H74" i="55"/>
  <c r="AN73" i="55"/>
  <c r="AM73" i="55"/>
  <c r="AK73" i="55"/>
  <c r="AI73" i="55"/>
  <c r="AG73" i="55"/>
  <c r="AE73" i="55"/>
  <c r="AC73" i="55"/>
  <c r="AA73" i="55"/>
  <c r="Y73" i="55"/>
  <c r="W73" i="55"/>
  <c r="U73" i="55"/>
  <c r="S73" i="55"/>
  <c r="Q73" i="55"/>
  <c r="O73" i="55"/>
  <c r="M73" i="55"/>
  <c r="K73" i="55"/>
  <c r="H73" i="55"/>
  <c r="AN72" i="55"/>
  <c r="AM72" i="55"/>
  <c r="AA72" i="55"/>
  <c r="Y72" i="55"/>
  <c r="M72" i="55"/>
  <c r="K72" i="55"/>
  <c r="H72" i="55"/>
  <c r="AN71" i="55"/>
  <c r="AM71" i="55"/>
  <c r="M71" i="55"/>
  <c r="K71" i="55"/>
  <c r="AN70" i="55"/>
  <c r="AM70" i="55"/>
  <c r="M70" i="55"/>
  <c r="K70" i="55"/>
  <c r="AN69" i="55"/>
  <c r="AM69" i="55"/>
  <c r="AN68" i="55"/>
  <c r="AM68" i="55"/>
  <c r="B62" i="55"/>
  <c r="AN60" i="55"/>
  <c r="AM60" i="55"/>
  <c r="Q59" i="55"/>
  <c r="Q120" i="55" s="1"/>
  <c r="AN56" i="55"/>
  <c r="AM56" i="55"/>
  <c r="AK56" i="55"/>
  <c r="AK117" i="55" s="1"/>
  <c r="AI56" i="55"/>
  <c r="AI117" i="55" s="1"/>
  <c r="AG56" i="55"/>
  <c r="AG117" i="55" s="1"/>
  <c r="AE56" i="55"/>
  <c r="AE117" i="55" s="1"/>
  <c r="AC56" i="55"/>
  <c r="AC117" i="55" s="1"/>
  <c r="AA56" i="55"/>
  <c r="AA117" i="55" s="1"/>
  <c r="Y56" i="55"/>
  <c r="Y117" i="55" s="1"/>
  <c r="W56" i="55"/>
  <c r="W117" i="55" s="1"/>
  <c r="U56" i="55"/>
  <c r="U117" i="55" s="1"/>
  <c r="S56" i="55"/>
  <c r="S117" i="55" s="1"/>
  <c r="Q56" i="55"/>
  <c r="Q117" i="55" s="1"/>
  <c r="O56" i="55"/>
  <c r="O117" i="55" s="1"/>
  <c r="AN55" i="55"/>
  <c r="AM55" i="55"/>
  <c r="AK55" i="55"/>
  <c r="AK116" i="55" s="1"/>
  <c r="AI55" i="55"/>
  <c r="AI116" i="55" s="1"/>
  <c r="AG55" i="55"/>
  <c r="AG116" i="55" s="1"/>
  <c r="AE55" i="55"/>
  <c r="AC55" i="55"/>
  <c r="AC116" i="55" s="1"/>
  <c r="AA55" i="55"/>
  <c r="AA116" i="55" s="1"/>
  <c r="Y55" i="55"/>
  <c r="Y116" i="55" s="1"/>
  <c r="W55" i="55"/>
  <c r="W116" i="55" s="1"/>
  <c r="U55" i="55"/>
  <c r="U116" i="55" s="1"/>
  <c r="S55" i="55"/>
  <c r="Q55" i="55"/>
  <c r="Q116" i="55" s="1"/>
  <c r="O55" i="55"/>
  <c r="O116" i="55" s="1"/>
  <c r="BL54" i="55"/>
  <c r="AK54" i="55" s="1"/>
  <c r="BJ54" i="55"/>
  <c r="AI54" i="55" s="1"/>
  <c r="AI115" i="55" s="1"/>
  <c r="BH54" i="55"/>
  <c r="AG54" i="55" s="1"/>
  <c r="AG115" i="55" s="1"/>
  <c r="BF54" i="55"/>
  <c r="AE54" i="55" s="1"/>
  <c r="AE115" i="55" s="1"/>
  <c r="BD54" i="55"/>
  <c r="AC54" i="55" s="1"/>
  <c r="AC115" i="55" s="1"/>
  <c r="AZ54" i="55"/>
  <c r="Y54" i="55" s="1"/>
  <c r="AX54" i="55"/>
  <c r="W54" i="55" s="1"/>
  <c r="AV54" i="55"/>
  <c r="U54" i="55" s="1"/>
  <c r="U115" i="55" s="1"/>
  <c r="AT54" i="55"/>
  <c r="S54" i="55" s="1"/>
  <c r="AR54" i="55"/>
  <c r="Q54" i="55" s="1"/>
  <c r="Q115" i="55" s="1"/>
  <c r="AN54" i="55"/>
  <c r="AM54" i="55"/>
  <c r="AA54" i="55"/>
  <c r="AA115" i="55" s="1"/>
  <c r="O54" i="55"/>
  <c r="O115" i="55" s="1"/>
  <c r="AN53" i="55"/>
  <c r="AM53" i="55"/>
  <c r="AK53" i="55"/>
  <c r="AK114" i="55" s="1"/>
  <c r="AI53" i="55"/>
  <c r="AI114" i="55" s="1"/>
  <c r="AG53" i="55"/>
  <c r="AG114" i="55" s="1"/>
  <c r="AE53" i="55"/>
  <c r="AC53" i="55"/>
  <c r="AC114" i="55" s="1"/>
  <c r="AA53" i="55"/>
  <c r="AA114" i="55" s="1"/>
  <c r="Y53" i="55"/>
  <c r="Y114" i="55" s="1"/>
  <c r="W53" i="55"/>
  <c r="W114" i="55" s="1"/>
  <c r="U53" i="55"/>
  <c r="U114" i="55" s="1"/>
  <c r="S53" i="55"/>
  <c r="Q53" i="55"/>
  <c r="Q114" i="55" s="1"/>
  <c r="O53" i="55"/>
  <c r="O114" i="55" s="1"/>
  <c r="AN52" i="55"/>
  <c r="AM52" i="55"/>
  <c r="AK52" i="55"/>
  <c r="AK113" i="55" s="1"/>
  <c r="AI52" i="55"/>
  <c r="AI113" i="55" s="1"/>
  <c r="AG52" i="55"/>
  <c r="AG113" i="55" s="1"/>
  <c r="AE52" i="55"/>
  <c r="AE113" i="55" s="1"/>
  <c r="AC52" i="55"/>
  <c r="AC113" i="55" s="1"/>
  <c r="AA52" i="55"/>
  <c r="AA113" i="55" s="1"/>
  <c r="Y52" i="55"/>
  <c r="Y113" i="55" s="1"/>
  <c r="W52" i="55"/>
  <c r="W113" i="55" s="1"/>
  <c r="U52" i="55"/>
  <c r="U113" i="55" s="1"/>
  <c r="S52" i="55"/>
  <c r="S113" i="55" s="1"/>
  <c r="Q52" i="55"/>
  <c r="Q113" i="55" s="1"/>
  <c r="O52" i="55"/>
  <c r="O113" i="55" s="1"/>
  <c r="AN51" i="55"/>
  <c r="AM51" i="55"/>
  <c r="AK51" i="55"/>
  <c r="AK112" i="55" s="1"/>
  <c r="AI51" i="55"/>
  <c r="AI112" i="55" s="1"/>
  <c r="AG51" i="55"/>
  <c r="AE51" i="55"/>
  <c r="AE112" i="55" s="1"/>
  <c r="AC51" i="55"/>
  <c r="AC112" i="55" s="1"/>
  <c r="AA51" i="55"/>
  <c r="AA112" i="55" s="1"/>
  <c r="Y51" i="55"/>
  <c r="Y112" i="55" s="1"/>
  <c r="W51" i="55"/>
  <c r="W112" i="55" s="1"/>
  <c r="U51" i="55"/>
  <c r="S51" i="55"/>
  <c r="S112" i="55" s="1"/>
  <c r="Q51" i="55"/>
  <c r="Q112" i="55" s="1"/>
  <c r="O51" i="55"/>
  <c r="O112" i="55" s="1"/>
  <c r="AN50" i="55"/>
  <c r="AM50" i="55"/>
  <c r="AK50" i="55"/>
  <c r="AK111" i="55" s="1"/>
  <c r="AI50" i="55"/>
  <c r="AI111" i="55" s="1"/>
  <c r="AG50" i="55"/>
  <c r="AG111" i="55" s="1"/>
  <c r="AE50" i="55"/>
  <c r="AE111" i="55" s="1"/>
  <c r="AC50" i="55"/>
  <c r="AC111" i="55" s="1"/>
  <c r="AA50" i="55"/>
  <c r="AA111" i="55" s="1"/>
  <c r="Y50" i="55"/>
  <c r="Y111" i="55" s="1"/>
  <c r="W50" i="55"/>
  <c r="W111" i="55" s="1"/>
  <c r="U50" i="55"/>
  <c r="U111" i="55" s="1"/>
  <c r="S50" i="55"/>
  <c r="S111" i="55" s="1"/>
  <c r="Q50" i="55"/>
  <c r="Q111" i="55" s="1"/>
  <c r="O50" i="55"/>
  <c r="O111" i="55" s="1"/>
  <c r="AN49" i="55"/>
  <c r="AM49" i="55"/>
  <c r="AK49" i="55"/>
  <c r="AK110" i="55" s="1"/>
  <c r="AI49" i="55"/>
  <c r="AG49" i="55"/>
  <c r="AG110" i="55" s="1"/>
  <c r="AE49" i="55"/>
  <c r="AE110" i="55" s="1"/>
  <c r="AC49" i="55"/>
  <c r="AC110" i="55" s="1"/>
  <c r="AA49" i="55"/>
  <c r="AA110" i="55" s="1"/>
  <c r="Y49" i="55"/>
  <c r="Y110" i="55" s="1"/>
  <c r="W49" i="55"/>
  <c r="U49" i="55"/>
  <c r="U110" i="55" s="1"/>
  <c r="S49" i="55"/>
  <c r="S110" i="55" s="1"/>
  <c r="Q49" i="55"/>
  <c r="Q110" i="55" s="1"/>
  <c r="O49" i="55"/>
  <c r="O110" i="55" s="1"/>
  <c r="AN48" i="55"/>
  <c r="AM48" i="55"/>
  <c r="AK48" i="55"/>
  <c r="AK109" i="55" s="1"/>
  <c r="AI48" i="55"/>
  <c r="AI109" i="55" s="1"/>
  <c r="AG48" i="55"/>
  <c r="AG109" i="55" s="1"/>
  <c r="AE48" i="55"/>
  <c r="AE109" i="55" s="1"/>
  <c r="AC48" i="55"/>
  <c r="AC109" i="55" s="1"/>
  <c r="AA48" i="55"/>
  <c r="AA109" i="55" s="1"/>
  <c r="Y48" i="55"/>
  <c r="Y109" i="55" s="1"/>
  <c r="W48" i="55"/>
  <c r="W109" i="55" s="1"/>
  <c r="U48" i="55"/>
  <c r="U109" i="55" s="1"/>
  <c r="S48" i="55"/>
  <c r="S109" i="55" s="1"/>
  <c r="Q48" i="55"/>
  <c r="Q109" i="55" s="1"/>
  <c r="O48" i="55"/>
  <c r="O109" i="55" s="1"/>
  <c r="AN47" i="55"/>
  <c r="AM47" i="55"/>
  <c r="AK47" i="55"/>
  <c r="AI47" i="55"/>
  <c r="AI108" i="55" s="1"/>
  <c r="AG47" i="55"/>
  <c r="AG108" i="55" s="1"/>
  <c r="AE47" i="55"/>
  <c r="AE108" i="55" s="1"/>
  <c r="AC47" i="55"/>
  <c r="AC108" i="55" s="1"/>
  <c r="AA47" i="55"/>
  <c r="AA108" i="55" s="1"/>
  <c r="Y47" i="55"/>
  <c r="W47" i="55"/>
  <c r="W108" i="55" s="1"/>
  <c r="U47" i="55"/>
  <c r="U108" i="55" s="1"/>
  <c r="S47" i="55"/>
  <c r="S108" i="55" s="1"/>
  <c r="Q47" i="55"/>
  <c r="Q108" i="55" s="1"/>
  <c r="O47" i="55"/>
  <c r="O108" i="55" s="1"/>
  <c r="AN46" i="55"/>
  <c r="AM46" i="55"/>
  <c r="AK46" i="55"/>
  <c r="AK107" i="55" s="1"/>
  <c r="AI46" i="55"/>
  <c r="AI107" i="55" s="1"/>
  <c r="AG46" i="55"/>
  <c r="AG107" i="55" s="1"/>
  <c r="AE46" i="55"/>
  <c r="AE107" i="55" s="1"/>
  <c r="AC46" i="55"/>
  <c r="AC107" i="55" s="1"/>
  <c r="AA46" i="55"/>
  <c r="AA107" i="55" s="1"/>
  <c r="Y46" i="55"/>
  <c r="Y107" i="55" s="1"/>
  <c r="W46" i="55"/>
  <c r="W107" i="55" s="1"/>
  <c r="U46" i="55"/>
  <c r="U107" i="55" s="1"/>
  <c r="S46" i="55"/>
  <c r="S107" i="55" s="1"/>
  <c r="Q46" i="55"/>
  <c r="Q107" i="55" s="1"/>
  <c r="O46" i="55"/>
  <c r="O107" i="55" s="1"/>
  <c r="AN45" i="55"/>
  <c r="AM45" i="55"/>
  <c r="AK45" i="55"/>
  <c r="AK106" i="55" s="1"/>
  <c r="AI45" i="55"/>
  <c r="AI106" i="55" s="1"/>
  <c r="AG45" i="55"/>
  <c r="AG106" i="55" s="1"/>
  <c r="AE45" i="55"/>
  <c r="AE106" i="55" s="1"/>
  <c r="AC45" i="55"/>
  <c r="AC106" i="55" s="1"/>
  <c r="AA45" i="55"/>
  <c r="Y45" i="55"/>
  <c r="Y106" i="55" s="1"/>
  <c r="W45" i="55"/>
  <c r="W106" i="55" s="1"/>
  <c r="U45" i="55"/>
  <c r="U106" i="55" s="1"/>
  <c r="S45" i="55"/>
  <c r="S106" i="55" s="1"/>
  <c r="Q45" i="55"/>
  <c r="Q106" i="55" s="1"/>
  <c r="O45" i="55"/>
  <c r="AN44" i="55"/>
  <c r="AM44" i="55"/>
  <c r="AK44" i="55"/>
  <c r="AK105" i="55" s="1"/>
  <c r="AI44" i="55"/>
  <c r="AI105" i="55" s="1"/>
  <c r="AG44" i="55"/>
  <c r="AG105" i="55" s="1"/>
  <c r="AE44" i="55"/>
  <c r="AE105" i="55" s="1"/>
  <c r="AC44" i="55"/>
  <c r="AC105" i="55" s="1"/>
  <c r="AA44" i="55"/>
  <c r="AA105" i="55" s="1"/>
  <c r="Y44" i="55"/>
  <c r="Y105" i="55" s="1"/>
  <c r="W44" i="55"/>
  <c r="W105" i="55" s="1"/>
  <c r="U44" i="55"/>
  <c r="U105" i="55" s="1"/>
  <c r="S44" i="55"/>
  <c r="S105" i="55" s="1"/>
  <c r="Q44" i="55"/>
  <c r="Q105" i="55" s="1"/>
  <c r="O44" i="55"/>
  <c r="AN43" i="55"/>
  <c r="AM43" i="55"/>
  <c r="AK43" i="55"/>
  <c r="AK104" i="55" s="1"/>
  <c r="AI43" i="55"/>
  <c r="AI104" i="55" s="1"/>
  <c r="AG43" i="55"/>
  <c r="AG104" i="55" s="1"/>
  <c r="AE43" i="55"/>
  <c r="AE104" i="55" s="1"/>
  <c r="AC43" i="55"/>
  <c r="AA43" i="55"/>
  <c r="AA104" i="55" s="1"/>
  <c r="Y43" i="55"/>
  <c r="Y104" i="55" s="1"/>
  <c r="W43" i="55"/>
  <c r="W104" i="55" s="1"/>
  <c r="U43" i="55"/>
  <c r="S43" i="55"/>
  <c r="S104" i="55" s="1"/>
  <c r="Q43" i="55"/>
  <c r="O43" i="55"/>
  <c r="AN42" i="55"/>
  <c r="AM42" i="55"/>
  <c r="AK42" i="55"/>
  <c r="AK103" i="55" s="1"/>
  <c r="AI42" i="55"/>
  <c r="AI103" i="55" s="1"/>
  <c r="AG42" i="55"/>
  <c r="AG103" i="55" s="1"/>
  <c r="AE42" i="55"/>
  <c r="AE103" i="55" s="1"/>
  <c r="AC42" i="55"/>
  <c r="AC103" i="55" s="1"/>
  <c r="AA42" i="55"/>
  <c r="AA103" i="55" s="1"/>
  <c r="Y42" i="55"/>
  <c r="Y103" i="55" s="1"/>
  <c r="W42" i="55"/>
  <c r="W103" i="55" s="1"/>
  <c r="U42" i="55"/>
  <c r="U103" i="55" s="1"/>
  <c r="S42" i="55"/>
  <c r="S103" i="55" s="1"/>
  <c r="Q42" i="55"/>
  <c r="Q103" i="55" s="1"/>
  <c r="O42" i="55"/>
  <c r="O103" i="55" s="1"/>
  <c r="AN41" i="55"/>
  <c r="AM41" i="55"/>
  <c r="AK41" i="55"/>
  <c r="AK102" i="55" s="1"/>
  <c r="AI41" i="55"/>
  <c r="AG41" i="55"/>
  <c r="AG102" i="55" s="1"/>
  <c r="AE41" i="55"/>
  <c r="AE102" i="55" s="1"/>
  <c r="AC41" i="55"/>
  <c r="AC102" i="55" s="1"/>
  <c r="AA41" i="55"/>
  <c r="AA102" i="55" s="1"/>
  <c r="Y41" i="55"/>
  <c r="Y102" i="55" s="1"/>
  <c r="W41" i="55"/>
  <c r="W102" i="55" s="1"/>
  <c r="U41" i="55"/>
  <c r="U102" i="55" s="1"/>
  <c r="O41" i="55"/>
  <c r="O102" i="55" s="1"/>
  <c r="AN40" i="55"/>
  <c r="AM40" i="55"/>
  <c r="AK40" i="55"/>
  <c r="AK101" i="55" s="1"/>
  <c r="AI40" i="55"/>
  <c r="AG40" i="55"/>
  <c r="AG101" i="55" s="1"/>
  <c r="AE40" i="55"/>
  <c r="AE101" i="55" s="1"/>
  <c r="AC40" i="55"/>
  <c r="AC101" i="55" s="1"/>
  <c r="AA40" i="55"/>
  <c r="AA101" i="55" s="1"/>
  <c r="Y40" i="55"/>
  <c r="W40" i="55"/>
  <c r="U40" i="55"/>
  <c r="U101" i="55" s="1"/>
  <c r="S40" i="55"/>
  <c r="S101" i="55" s="1"/>
  <c r="Q40" i="55"/>
  <c r="Q101" i="55" s="1"/>
  <c r="O40" i="55"/>
  <c r="O101" i="55" s="1"/>
  <c r="AN39" i="55"/>
  <c r="AM39" i="55"/>
  <c r="AK39" i="55"/>
  <c r="AK100" i="55" s="1"/>
  <c r="AI39" i="55"/>
  <c r="AI100" i="55" s="1"/>
  <c r="AG39" i="55"/>
  <c r="AG100" i="55" s="1"/>
  <c r="AE39" i="55"/>
  <c r="AE100" i="55" s="1"/>
  <c r="AC39" i="55"/>
  <c r="AC100" i="55" s="1"/>
  <c r="AA39" i="55"/>
  <c r="AA100" i="55" s="1"/>
  <c r="Y39" i="55"/>
  <c r="Y100" i="55" s="1"/>
  <c r="W39" i="55"/>
  <c r="W100" i="55" s="1"/>
  <c r="U39" i="55"/>
  <c r="U100" i="55" s="1"/>
  <c r="S39" i="55"/>
  <c r="S100" i="55" s="1"/>
  <c r="Q39" i="55"/>
  <c r="Q100" i="55" s="1"/>
  <c r="O39" i="55"/>
  <c r="O100" i="55" s="1"/>
  <c r="AN38" i="55"/>
  <c r="AM38" i="55"/>
  <c r="AK38" i="55"/>
  <c r="AK99" i="55" s="1"/>
  <c r="AI38" i="55"/>
  <c r="AI99" i="55" s="1"/>
  <c r="AG38" i="55"/>
  <c r="AG99" i="55" s="1"/>
  <c r="AE38" i="55"/>
  <c r="AE99" i="55" s="1"/>
  <c r="AC38" i="55"/>
  <c r="AC99" i="55" s="1"/>
  <c r="AA38" i="55"/>
  <c r="AA99" i="55" s="1"/>
  <c r="Y38" i="55"/>
  <c r="Y99" i="55" s="1"/>
  <c r="W38" i="55"/>
  <c r="W99" i="55" s="1"/>
  <c r="U38" i="55"/>
  <c r="U99" i="55" s="1"/>
  <c r="S38" i="55"/>
  <c r="S99" i="55" s="1"/>
  <c r="Q38" i="55"/>
  <c r="Q99" i="55" s="1"/>
  <c r="O38" i="55"/>
  <c r="O99" i="55" s="1"/>
  <c r="AN37" i="55"/>
  <c r="AM37" i="55"/>
  <c r="AK37" i="55"/>
  <c r="AK98" i="55" s="1"/>
  <c r="AI37" i="55"/>
  <c r="AI98" i="55" s="1"/>
  <c r="AG37" i="55"/>
  <c r="AG98" i="55" s="1"/>
  <c r="AE37" i="55"/>
  <c r="AE98" i="55" s="1"/>
  <c r="AC37" i="55"/>
  <c r="AA37" i="55"/>
  <c r="AA98" i="55" s="1"/>
  <c r="Y37" i="55"/>
  <c r="Y98" i="55" s="1"/>
  <c r="W37" i="55"/>
  <c r="W98" i="55" s="1"/>
  <c r="U37" i="55"/>
  <c r="U98" i="55" s="1"/>
  <c r="S37" i="55"/>
  <c r="S98" i="55" s="1"/>
  <c r="Q37" i="55"/>
  <c r="O37" i="55"/>
  <c r="O98" i="55" s="1"/>
  <c r="AN36" i="55"/>
  <c r="AM36" i="55"/>
  <c r="AK36" i="55"/>
  <c r="AK97" i="55" s="1"/>
  <c r="AI36" i="55"/>
  <c r="AI97" i="55" s="1"/>
  <c r="AG36" i="55"/>
  <c r="AG97" i="55" s="1"/>
  <c r="AE36" i="55"/>
  <c r="AE97" i="55" s="1"/>
  <c r="AC36" i="55"/>
  <c r="AC97" i="55" s="1"/>
  <c r="AA36" i="55"/>
  <c r="AA97" i="55" s="1"/>
  <c r="Y36" i="55"/>
  <c r="Y97" i="55" s="1"/>
  <c r="W36" i="55"/>
  <c r="W97" i="55" s="1"/>
  <c r="U36" i="55"/>
  <c r="U97" i="55" s="1"/>
  <c r="S36" i="55"/>
  <c r="S97" i="55" s="1"/>
  <c r="Q36" i="55"/>
  <c r="Q97" i="55" s="1"/>
  <c r="O36" i="55"/>
  <c r="O97" i="55" s="1"/>
  <c r="AN35" i="55"/>
  <c r="AM35" i="55"/>
  <c r="AK35" i="55"/>
  <c r="AK96" i="55" s="1"/>
  <c r="AI35" i="55"/>
  <c r="AI96" i="55" s="1"/>
  <c r="AG35" i="55"/>
  <c r="AG96" i="55" s="1"/>
  <c r="AE35" i="55"/>
  <c r="AC35" i="55"/>
  <c r="AC96" i="55" s="1"/>
  <c r="AA35" i="55"/>
  <c r="AA96" i="55" s="1"/>
  <c r="Y35" i="55"/>
  <c r="Y96" i="55" s="1"/>
  <c r="W35" i="55"/>
  <c r="W96" i="55" s="1"/>
  <c r="U35" i="55"/>
  <c r="U96" i="55" s="1"/>
  <c r="S35" i="55"/>
  <c r="Q35" i="55"/>
  <c r="Q96" i="55" s="1"/>
  <c r="O35" i="55"/>
  <c r="O96" i="55" s="1"/>
  <c r="AN34" i="55"/>
  <c r="AM34" i="55"/>
  <c r="AK34" i="55"/>
  <c r="AK95" i="55" s="1"/>
  <c r="AI34" i="55"/>
  <c r="AI95" i="55" s="1"/>
  <c r="AG34" i="55"/>
  <c r="AG95" i="55" s="1"/>
  <c r="AE34" i="55"/>
  <c r="AE95" i="55" s="1"/>
  <c r="AC34" i="55"/>
  <c r="AC95" i="55" s="1"/>
  <c r="AA34" i="55"/>
  <c r="AA95" i="55" s="1"/>
  <c r="Y34" i="55"/>
  <c r="Y95" i="55" s="1"/>
  <c r="W34" i="55"/>
  <c r="W95" i="55" s="1"/>
  <c r="U34" i="55"/>
  <c r="U95" i="55" s="1"/>
  <c r="S34" i="55"/>
  <c r="S95" i="55" s="1"/>
  <c r="Q34" i="55"/>
  <c r="Q95" i="55" s="1"/>
  <c r="O34" i="55"/>
  <c r="O95" i="55" s="1"/>
  <c r="AN33" i="55"/>
  <c r="AM33" i="55"/>
  <c r="AK33" i="55"/>
  <c r="AK94" i="55" s="1"/>
  <c r="AI33" i="55"/>
  <c r="AI94" i="55" s="1"/>
  <c r="AG33" i="55"/>
  <c r="AE33" i="55"/>
  <c r="AE94" i="55" s="1"/>
  <c r="AC33" i="55"/>
  <c r="AC94" i="55" s="1"/>
  <c r="AA33" i="55"/>
  <c r="AA94" i="55" s="1"/>
  <c r="Y33" i="55"/>
  <c r="Y94" i="55" s="1"/>
  <c r="W33" i="55"/>
  <c r="W94" i="55" s="1"/>
  <c r="U33" i="55"/>
  <c r="S33" i="55"/>
  <c r="S94" i="55" s="1"/>
  <c r="Q33" i="55"/>
  <c r="Q94" i="55" s="1"/>
  <c r="O33" i="55"/>
  <c r="O94" i="55" s="1"/>
  <c r="BF32" i="55"/>
  <c r="AE32" i="55" s="1"/>
  <c r="AE93" i="55" s="1"/>
  <c r="AN32" i="55"/>
  <c r="AM32" i="55"/>
  <c r="AK32" i="55"/>
  <c r="AK93" i="55" s="1"/>
  <c r="AI32" i="55"/>
  <c r="AG32" i="55"/>
  <c r="AG93" i="55" s="1"/>
  <c r="AC32" i="55"/>
  <c r="AC93" i="55" s="1"/>
  <c r="AA32" i="55"/>
  <c r="AA93" i="55" s="1"/>
  <c r="Y32" i="55"/>
  <c r="Y93" i="55" s="1"/>
  <c r="W32" i="55"/>
  <c r="U32" i="55"/>
  <c r="U93" i="55" s="1"/>
  <c r="S32" i="55"/>
  <c r="S93" i="55" s="1"/>
  <c r="Q32" i="55"/>
  <c r="Q93" i="55" s="1"/>
  <c r="O32" i="55"/>
  <c r="O93" i="55" s="1"/>
  <c r="AK92" i="55"/>
  <c r="AI92" i="55"/>
  <c r="AG92" i="55"/>
  <c r="AE92" i="55"/>
  <c r="AC92" i="55"/>
  <c r="AA92" i="55"/>
  <c r="Y92" i="55"/>
  <c r="W92" i="55"/>
  <c r="U92" i="55"/>
  <c r="S92" i="55"/>
  <c r="Q92" i="55"/>
  <c r="O92" i="55"/>
  <c r="BF30" i="55"/>
  <c r="BD30" i="55"/>
  <c r="AN30" i="55"/>
  <c r="AM30" i="55"/>
  <c r="AI91" i="55"/>
  <c r="AG91" i="55"/>
  <c r="AA91" i="55"/>
  <c r="W91" i="55"/>
  <c r="U91" i="55"/>
  <c r="S91" i="55"/>
  <c r="Q91" i="55"/>
  <c r="O91" i="55"/>
  <c r="AN29" i="55"/>
  <c r="AM29" i="55"/>
  <c r="AN28" i="55"/>
  <c r="AM28" i="55"/>
  <c r="AN27" i="55"/>
  <c r="AM27" i="55"/>
  <c r="AM26" i="55"/>
  <c r="AM25" i="55"/>
  <c r="J25" i="55"/>
  <c r="AM24" i="55"/>
  <c r="AN23" i="55"/>
  <c r="AM23" i="55"/>
  <c r="J23" i="55"/>
  <c r="AN21" i="55"/>
  <c r="AM21" i="55"/>
  <c r="AK21" i="55"/>
  <c r="AK82" i="55" s="1"/>
  <c r="AI21" i="55"/>
  <c r="AI82" i="55" s="1"/>
  <c r="AG21" i="55"/>
  <c r="AG82" i="55" s="1"/>
  <c r="AE21" i="55"/>
  <c r="AE82" i="55" s="1"/>
  <c r="AC21" i="55"/>
  <c r="AC82" i="55" s="1"/>
  <c r="W21" i="55"/>
  <c r="W82" i="55" s="1"/>
  <c r="U21" i="55"/>
  <c r="U82" i="55" s="1"/>
  <c r="S21" i="55"/>
  <c r="S82" i="55" s="1"/>
  <c r="Q21" i="55"/>
  <c r="Q82" i="55" s="1"/>
  <c r="O21" i="55"/>
  <c r="O82" i="55" s="1"/>
  <c r="H20" i="55"/>
  <c r="H81" i="55" s="1"/>
  <c r="H18" i="55"/>
  <c r="H79" i="55" s="1"/>
  <c r="AN17" i="55"/>
  <c r="AM17" i="55"/>
  <c r="M17" i="55"/>
  <c r="M78" i="55" s="1"/>
  <c r="K17" i="55"/>
  <c r="K78" i="55" s="1"/>
  <c r="AN16" i="55"/>
  <c r="AM16" i="55"/>
  <c r="AN15" i="55"/>
  <c r="AM15" i="55"/>
  <c r="AN14" i="55"/>
  <c r="AM14" i="55"/>
  <c r="J14" i="55"/>
  <c r="AN13" i="55"/>
  <c r="AM13" i="55"/>
  <c r="AN12" i="55"/>
  <c r="AM12" i="55"/>
  <c r="AN11" i="55"/>
  <c r="AM11" i="55"/>
  <c r="AK11" i="55"/>
  <c r="AK72" i="55" s="1"/>
  <c r="AI11" i="55"/>
  <c r="AG11" i="55"/>
  <c r="AE11" i="55"/>
  <c r="AC11" i="55"/>
  <c r="AC72" i="55" s="1"/>
  <c r="W11" i="55"/>
  <c r="W72" i="55" s="1"/>
  <c r="U11" i="55"/>
  <c r="S11" i="55"/>
  <c r="Q11" i="55"/>
  <c r="O11" i="55"/>
  <c r="O72" i="55" s="1"/>
  <c r="AN10" i="55"/>
  <c r="AM10" i="55"/>
  <c r="AK10" i="55"/>
  <c r="AK71" i="55" s="1"/>
  <c r="AI10" i="55"/>
  <c r="AG10" i="55"/>
  <c r="AG71" i="55" s="1"/>
  <c r="AE10" i="55"/>
  <c r="AC10" i="55"/>
  <c r="AA10" i="55"/>
  <c r="Y10" i="55"/>
  <c r="Y71" i="55" s="1"/>
  <c r="W10" i="55"/>
  <c r="U10" i="55"/>
  <c r="U71" i="55" s="1"/>
  <c r="S10" i="55"/>
  <c r="Q10" i="55"/>
  <c r="O10" i="55"/>
  <c r="AN9" i="55"/>
  <c r="AM9" i="55"/>
  <c r="AK9" i="55"/>
  <c r="AK70" i="55" s="1"/>
  <c r="AI9" i="55"/>
  <c r="AI70" i="55" s="1"/>
  <c r="AG9" i="55"/>
  <c r="AG70" i="55" s="1"/>
  <c r="AE9" i="55"/>
  <c r="AE70" i="55" s="1"/>
  <c r="AC9" i="55"/>
  <c r="AC70" i="55" s="1"/>
  <c r="AA9" i="55"/>
  <c r="AA70" i="55" s="1"/>
  <c r="Y9" i="55"/>
  <c r="Y70" i="55" s="1"/>
  <c r="W9" i="55"/>
  <c r="W70" i="55" s="1"/>
  <c r="U9" i="55"/>
  <c r="U70" i="55" s="1"/>
  <c r="S9" i="55"/>
  <c r="Q9" i="55"/>
  <c r="Q70" i="55" s="1"/>
  <c r="O9" i="55"/>
  <c r="O70" i="55" s="1"/>
  <c r="AN8" i="55"/>
  <c r="AM8" i="55"/>
  <c r="M8" i="55"/>
  <c r="M7" i="55" s="1"/>
  <c r="N9" i="55" s="1"/>
  <c r="K8" i="55"/>
  <c r="K7" i="55" s="1"/>
  <c r="AN7" i="55"/>
  <c r="AM7" i="55"/>
  <c r="AL1" i="55"/>
  <c r="AJ1" i="55"/>
  <c r="AH1" i="55"/>
  <c r="AF1" i="55"/>
  <c r="AD1" i="55"/>
  <c r="AB1" i="55"/>
  <c r="Z1" i="55"/>
  <c r="X1" i="55"/>
  <c r="V1" i="55"/>
  <c r="T1" i="55"/>
  <c r="R1" i="55"/>
  <c r="P1" i="55"/>
  <c r="M82" i="54"/>
  <c r="K82" i="54"/>
  <c r="M81" i="54"/>
  <c r="K81" i="54"/>
  <c r="M80" i="54"/>
  <c r="K80" i="54"/>
  <c r="M79" i="54"/>
  <c r="K79" i="54"/>
  <c r="M78" i="54"/>
  <c r="K78" i="54"/>
  <c r="M77" i="54"/>
  <c r="K77" i="54"/>
  <c r="M76" i="54"/>
  <c r="K76" i="54"/>
  <c r="M75" i="54"/>
  <c r="K75" i="54"/>
  <c r="M74" i="54"/>
  <c r="K74" i="54"/>
  <c r="M73" i="54"/>
  <c r="K73" i="54"/>
  <c r="M72" i="54"/>
  <c r="K72" i="54"/>
  <c r="M71" i="54"/>
  <c r="K71" i="54"/>
  <c r="M70" i="54"/>
  <c r="K70" i="54"/>
  <c r="M69" i="54"/>
  <c r="K69" i="54"/>
  <c r="M68" i="54"/>
  <c r="K68" i="54"/>
  <c r="M67" i="54"/>
  <c r="K67" i="54"/>
  <c r="M66" i="54"/>
  <c r="K66" i="54"/>
  <c r="M65" i="54"/>
  <c r="K65" i="54"/>
  <c r="M64" i="54"/>
  <c r="K64" i="54"/>
  <c r="M63" i="54"/>
  <c r="K63" i="54"/>
  <c r="M62" i="54"/>
  <c r="K62" i="54"/>
  <c r="AK60" i="54"/>
  <c r="AI60" i="54"/>
  <c r="AG60" i="54"/>
  <c r="AE60" i="54"/>
  <c r="AC60" i="54"/>
  <c r="AA60" i="54"/>
  <c r="Y60" i="54"/>
  <c r="W60" i="54"/>
  <c r="U60" i="54"/>
  <c r="S60" i="54"/>
  <c r="Q60" i="54"/>
  <c r="O60" i="54"/>
  <c r="M60" i="54"/>
  <c r="K60" i="54"/>
  <c r="H60" i="54"/>
  <c r="AK59" i="54"/>
  <c r="AI59" i="54"/>
  <c r="AG59" i="54"/>
  <c r="AE59" i="54"/>
  <c r="AC59" i="54"/>
  <c r="AA59" i="54"/>
  <c r="Y59" i="54"/>
  <c r="W59" i="54"/>
  <c r="U59" i="54"/>
  <c r="S59" i="54"/>
  <c r="Q59" i="54"/>
  <c r="O59" i="54"/>
  <c r="M59" i="54"/>
  <c r="K59" i="54"/>
  <c r="H59" i="54"/>
  <c r="AK58" i="54"/>
  <c r="AI58" i="54"/>
  <c r="AG58" i="54"/>
  <c r="AE58" i="54"/>
  <c r="AC58" i="54"/>
  <c r="AA58" i="54"/>
  <c r="Y58" i="54"/>
  <c r="W58" i="54"/>
  <c r="U58" i="54"/>
  <c r="S58" i="54"/>
  <c r="Q58" i="54"/>
  <c r="O58" i="54"/>
  <c r="M58" i="54"/>
  <c r="K58" i="54"/>
  <c r="H58" i="54"/>
  <c r="M57" i="54"/>
  <c r="K57" i="54"/>
  <c r="M56" i="54"/>
  <c r="K56" i="54"/>
  <c r="AK54" i="54"/>
  <c r="AI54" i="54"/>
  <c r="AG54" i="54"/>
  <c r="AE54" i="54"/>
  <c r="AC54" i="54"/>
  <c r="AA54" i="54"/>
  <c r="Y54" i="54"/>
  <c r="W54" i="54"/>
  <c r="U54" i="54"/>
  <c r="S54" i="54"/>
  <c r="Q54" i="54"/>
  <c r="O54" i="54"/>
  <c r="M54" i="54"/>
  <c r="K54" i="54"/>
  <c r="H54" i="54"/>
  <c r="M53" i="54"/>
  <c r="K53" i="54"/>
  <c r="M52" i="54"/>
  <c r="K52" i="54"/>
  <c r="AK51" i="54"/>
  <c r="AI51" i="54"/>
  <c r="AG51" i="54"/>
  <c r="AE51" i="54"/>
  <c r="AC51" i="54"/>
  <c r="AA51" i="54"/>
  <c r="Y51" i="54"/>
  <c r="W51" i="54"/>
  <c r="U51" i="54"/>
  <c r="S51" i="54"/>
  <c r="Q51" i="54"/>
  <c r="O51" i="54"/>
  <c r="M51" i="54"/>
  <c r="K51" i="54"/>
  <c r="H51" i="54"/>
  <c r="M49" i="54"/>
  <c r="N49" i="54" s="1"/>
  <c r="K49" i="54"/>
  <c r="L49" i="54" s="1"/>
  <c r="B43" i="54"/>
  <c r="BJ40" i="54"/>
  <c r="AK40" i="54" s="1"/>
  <c r="BH40" i="54"/>
  <c r="AI40" i="54" s="1"/>
  <c r="AI82" i="54" s="1"/>
  <c r="BF40" i="54"/>
  <c r="AG40" i="54" s="1"/>
  <c r="AG82" i="54" s="1"/>
  <c r="BD40" i="54"/>
  <c r="AE40" i="54" s="1"/>
  <c r="AE82" i="54" s="1"/>
  <c r="BB40" i="54"/>
  <c r="AC40" i="54" s="1"/>
  <c r="AX40" i="54"/>
  <c r="Y40" i="54" s="1"/>
  <c r="AV40" i="54"/>
  <c r="W40" i="54" s="1"/>
  <c r="W82" i="54" s="1"/>
  <c r="AT40" i="54"/>
  <c r="U40" i="54" s="1"/>
  <c r="U82" i="54" s="1"/>
  <c r="AR40" i="54"/>
  <c r="S40" i="54" s="1"/>
  <c r="S82" i="54" s="1"/>
  <c r="AP40" i="54"/>
  <c r="Q40" i="54" s="1"/>
  <c r="AA40" i="54"/>
  <c r="AA82" i="54" s="1"/>
  <c r="O40" i="54"/>
  <c r="N40" i="54"/>
  <c r="L40" i="54"/>
  <c r="AK39" i="54"/>
  <c r="AK81" i="54" s="1"/>
  <c r="AI39" i="54"/>
  <c r="AI81" i="54" s="1"/>
  <c r="AG39" i="54"/>
  <c r="AG81" i="54" s="1"/>
  <c r="AE39" i="54"/>
  <c r="AC39" i="54"/>
  <c r="AA39" i="54"/>
  <c r="AA81" i="54" s="1"/>
  <c r="Y39" i="54"/>
  <c r="Y81" i="54" s="1"/>
  <c r="W39" i="54"/>
  <c r="W81" i="54" s="1"/>
  <c r="U39" i="54"/>
  <c r="U81" i="54" s="1"/>
  <c r="S39" i="54"/>
  <c r="Q39" i="54"/>
  <c r="Q81" i="54" s="1"/>
  <c r="O39" i="54"/>
  <c r="O81" i="54" s="1"/>
  <c r="N39" i="54"/>
  <c r="L39" i="54"/>
  <c r="BJ38" i="54"/>
  <c r="AK38" i="54" s="1"/>
  <c r="BH38" i="54"/>
  <c r="AI38" i="54" s="1"/>
  <c r="AI80" i="54" s="1"/>
  <c r="BF38" i="54"/>
  <c r="AG38" i="54" s="1"/>
  <c r="AG80" i="54" s="1"/>
  <c r="BD38" i="54"/>
  <c r="AE38" i="54" s="1"/>
  <c r="AE80" i="54" s="1"/>
  <c r="BB38" i="54"/>
  <c r="AC38" i="54" s="1"/>
  <c r="AC80" i="54" s="1"/>
  <c r="AX38" i="54"/>
  <c r="Y38" i="54" s="1"/>
  <c r="AV38" i="54"/>
  <c r="W38" i="54" s="1"/>
  <c r="W80" i="54" s="1"/>
  <c r="AT38" i="54"/>
  <c r="U38" i="54" s="1"/>
  <c r="AP38" i="54"/>
  <c r="Q38" i="54" s="1"/>
  <c r="Q80" i="54" s="1"/>
  <c r="AA38" i="54"/>
  <c r="AA80" i="54" s="1"/>
  <c r="S38" i="54"/>
  <c r="S80" i="54" s="1"/>
  <c r="O38" i="54"/>
  <c r="O80" i="54" s="1"/>
  <c r="N38" i="54"/>
  <c r="L38" i="54"/>
  <c r="AK37" i="54"/>
  <c r="AK79" i="54" s="1"/>
  <c r="AI37" i="54"/>
  <c r="AI79" i="54" s="1"/>
  <c r="AG37" i="54"/>
  <c r="AG79" i="54" s="1"/>
  <c r="AE37" i="54"/>
  <c r="AE79" i="54" s="1"/>
  <c r="AC37" i="54"/>
  <c r="AC79" i="54" s="1"/>
  <c r="AA37" i="54"/>
  <c r="Y37" i="54"/>
  <c r="Y79" i="54" s="1"/>
  <c r="W37" i="54"/>
  <c r="W79" i="54" s="1"/>
  <c r="U37" i="54"/>
  <c r="U79" i="54" s="1"/>
  <c r="S37" i="54"/>
  <c r="S79" i="54" s="1"/>
  <c r="Q37" i="54"/>
  <c r="O37" i="54"/>
  <c r="O79" i="54" s="1"/>
  <c r="N37" i="54"/>
  <c r="L37" i="54"/>
  <c r="AK36" i="54"/>
  <c r="AK78" i="54" s="1"/>
  <c r="AI36" i="54"/>
  <c r="AI78" i="54" s="1"/>
  <c r="AG36" i="54"/>
  <c r="AG78" i="54" s="1"/>
  <c r="AE36" i="54"/>
  <c r="AC36" i="54"/>
  <c r="AC78" i="54" s="1"/>
  <c r="AA36" i="54"/>
  <c r="AA78" i="54" s="1"/>
  <c r="Y36" i="54"/>
  <c r="Y78" i="54" s="1"/>
  <c r="W36" i="54"/>
  <c r="W78" i="54" s="1"/>
  <c r="U36" i="54"/>
  <c r="U78" i="54" s="1"/>
  <c r="S36" i="54"/>
  <c r="Q36" i="54"/>
  <c r="O36" i="54"/>
  <c r="O78" i="54" s="1"/>
  <c r="N36" i="54"/>
  <c r="L36" i="54"/>
  <c r="BD35" i="54"/>
  <c r="AE35" i="54" s="1"/>
  <c r="BB35" i="54"/>
  <c r="AC35" i="54" s="1"/>
  <c r="AC77" i="54" s="1"/>
  <c r="AK35" i="54"/>
  <c r="AI35" i="54"/>
  <c r="AG35" i="54"/>
  <c r="AG77" i="54" s="1"/>
  <c r="AA35" i="54"/>
  <c r="AA77" i="54" s="1"/>
  <c r="Y35" i="54"/>
  <c r="W35" i="54"/>
  <c r="U35" i="54"/>
  <c r="U77" i="54" s="1"/>
  <c r="S35" i="54"/>
  <c r="S77" i="54" s="1"/>
  <c r="Q35" i="54"/>
  <c r="Q77" i="54" s="1"/>
  <c r="O35" i="54"/>
  <c r="N35" i="54"/>
  <c r="L35" i="54"/>
  <c r="AK34" i="54"/>
  <c r="AK76" i="54" s="1"/>
  <c r="AI34" i="54"/>
  <c r="AI76" i="54" s="1"/>
  <c r="AG34" i="54"/>
  <c r="AG76" i="54" s="1"/>
  <c r="AE34" i="54"/>
  <c r="AE76" i="54" s="1"/>
  <c r="AC34" i="54"/>
  <c r="AC76" i="54" s="1"/>
  <c r="AA34" i="54"/>
  <c r="Y34" i="54"/>
  <c r="Y76" i="54" s="1"/>
  <c r="W34" i="54"/>
  <c r="W76" i="54" s="1"/>
  <c r="U34" i="54"/>
  <c r="U76" i="54" s="1"/>
  <c r="S34" i="54"/>
  <c r="S76" i="54" s="1"/>
  <c r="Q34" i="54"/>
  <c r="Q76" i="54" s="1"/>
  <c r="O34" i="54"/>
  <c r="N34" i="54"/>
  <c r="L34" i="54"/>
  <c r="AK33" i="54"/>
  <c r="AK75" i="54" s="1"/>
  <c r="AI33" i="54"/>
  <c r="AI75" i="54" s="1"/>
  <c r="AG33" i="54"/>
  <c r="AG75" i="54" s="1"/>
  <c r="AE33" i="54"/>
  <c r="AC33" i="54"/>
  <c r="AA33" i="54"/>
  <c r="AA75" i="54" s="1"/>
  <c r="Y33" i="54"/>
  <c r="Y75" i="54" s="1"/>
  <c r="W33" i="54"/>
  <c r="W75" i="54" s="1"/>
  <c r="U33" i="54"/>
  <c r="U75" i="54" s="1"/>
  <c r="S33" i="54"/>
  <c r="Q33" i="54"/>
  <c r="O33" i="54"/>
  <c r="O75" i="54" s="1"/>
  <c r="N33" i="54"/>
  <c r="L33" i="54"/>
  <c r="BJ32" i="54"/>
  <c r="AK32" i="54" s="1"/>
  <c r="BD32" i="54"/>
  <c r="AE32" i="54" s="1"/>
  <c r="BB32" i="54"/>
  <c r="AC32" i="54" s="1"/>
  <c r="AX32" i="54"/>
  <c r="Y32" i="54" s="1"/>
  <c r="Y74" i="54" s="1"/>
  <c r="AV32" i="54"/>
  <c r="W32" i="54" s="1"/>
  <c r="W74" i="54" s="1"/>
  <c r="AT32" i="54"/>
  <c r="U32" i="54" s="1"/>
  <c r="U74" i="54" s="1"/>
  <c r="AR32" i="54"/>
  <c r="S32" i="54" s="1"/>
  <c r="S74" i="54" s="1"/>
  <c r="AP32" i="54"/>
  <c r="Q32" i="54" s="1"/>
  <c r="AI32" i="54"/>
  <c r="AI74" i="54" s="1"/>
  <c r="AG32" i="54"/>
  <c r="AG74" i="54" s="1"/>
  <c r="AA32" i="54"/>
  <c r="AA74" i="54" s="1"/>
  <c r="O32" i="54"/>
  <c r="O74" i="54" s="1"/>
  <c r="N32" i="54"/>
  <c r="L32" i="54"/>
  <c r="AK31" i="54"/>
  <c r="AK73" i="54" s="1"/>
  <c r="AI31" i="54"/>
  <c r="AI73" i="54" s="1"/>
  <c r="AG31" i="54"/>
  <c r="AE31" i="54"/>
  <c r="AC31" i="54"/>
  <c r="AC73" i="54" s="1"/>
  <c r="AA31" i="54"/>
  <c r="AA73" i="54" s="1"/>
  <c r="Y31" i="54"/>
  <c r="Y73" i="54" s="1"/>
  <c r="W31" i="54"/>
  <c r="W73" i="54" s="1"/>
  <c r="U31" i="54"/>
  <c r="S31" i="54"/>
  <c r="Q31" i="54"/>
  <c r="Q73" i="54" s="1"/>
  <c r="O31" i="54"/>
  <c r="N31" i="54"/>
  <c r="L31" i="54"/>
  <c r="AK30" i="54"/>
  <c r="AK72" i="54" s="1"/>
  <c r="AI30" i="54"/>
  <c r="AG30" i="54"/>
  <c r="AG72" i="54" s="1"/>
  <c r="AE30" i="54"/>
  <c r="AE72" i="54" s="1"/>
  <c r="AC30" i="54"/>
  <c r="AC72" i="54" s="1"/>
  <c r="AA30" i="54"/>
  <c r="AA72" i="54" s="1"/>
  <c r="Y30" i="54"/>
  <c r="Y72" i="54" s="1"/>
  <c r="W30" i="54"/>
  <c r="U30" i="54"/>
  <c r="U72" i="54" s="1"/>
  <c r="S30" i="54"/>
  <c r="S72" i="54" s="1"/>
  <c r="Q30" i="54"/>
  <c r="Q72" i="54" s="1"/>
  <c r="O30" i="54"/>
  <c r="O72" i="54" s="1"/>
  <c r="N30" i="54"/>
  <c r="L30" i="54"/>
  <c r="AK29" i="54"/>
  <c r="AI29" i="54"/>
  <c r="AI71" i="54" s="1"/>
  <c r="AG29" i="54"/>
  <c r="AG71" i="54" s="1"/>
  <c r="AE29" i="54"/>
  <c r="AE71" i="54" s="1"/>
  <c r="AC29" i="54"/>
  <c r="AC71" i="54" s="1"/>
  <c r="AA29" i="54"/>
  <c r="Y29" i="54"/>
  <c r="W29" i="54"/>
  <c r="W71" i="54" s="1"/>
  <c r="U29" i="54"/>
  <c r="U71" i="54" s="1"/>
  <c r="S29" i="54"/>
  <c r="S71" i="54" s="1"/>
  <c r="Q29" i="54"/>
  <c r="Q71" i="54" s="1"/>
  <c r="O29" i="54"/>
  <c r="N29" i="54"/>
  <c r="L29" i="54"/>
  <c r="AK28" i="54"/>
  <c r="AK70" i="54" s="1"/>
  <c r="AI28" i="54"/>
  <c r="AI70" i="54" s="1"/>
  <c r="AG28" i="54"/>
  <c r="AG70" i="54" s="1"/>
  <c r="AE28" i="54"/>
  <c r="AE70" i="54" s="1"/>
  <c r="AC28" i="54"/>
  <c r="AA28" i="54"/>
  <c r="AA70" i="54" s="1"/>
  <c r="Y28" i="54"/>
  <c r="Y70" i="54" s="1"/>
  <c r="W28" i="54"/>
  <c r="W70" i="54" s="1"/>
  <c r="U28" i="54"/>
  <c r="U70" i="54" s="1"/>
  <c r="S28" i="54"/>
  <c r="S70" i="54" s="1"/>
  <c r="Q28" i="54"/>
  <c r="O28" i="54"/>
  <c r="O70" i="54" s="1"/>
  <c r="N28" i="54"/>
  <c r="L28" i="54"/>
  <c r="AK27" i="54"/>
  <c r="AK69" i="54" s="1"/>
  <c r="AI27" i="54"/>
  <c r="AI69" i="54" s="1"/>
  <c r="AG27" i="54"/>
  <c r="AE27" i="54"/>
  <c r="AC27" i="54"/>
  <c r="AC69" i="54" s="1"/>
  <c r="AA27" i="54"/>
  <c r="AA69" i="54" s="1"/>
  <c r="Y27" i="54"/>
  <c r="Y69" i="54" s="1"/>
  <c r="W27" i="54"/>
  <c r="W69" i="54" s="1"/>
  <c r="U27" i="54"/>
  <c r="S27" i="54"/>
  <c r="Q27" i="54"/>
  <c r="Q69" i="54" s="1"/>
  <c r="O27" i="54"/>
  <c r="O69" i="54" s="1"/>
  <c r="N27" i="54"/>
  <c r="L27" i="54"/>
  <c r="BJ26" i="54"/>
  <c r="AK26" i="54" s="1"/>
  <c r="AK68" i="54" s="1"/>
  <c r="BH26" i="54"/>
  <c r="AI26" i="54" s="1"/>
  <c r="BF26" i="54"/>
  <c r="AG26" i="54" s="1"/>
  <c r="BB26" i="54"/>
  <c r="AC26" i="54" s="1"/>
  <c r="AP26" i="54"/>
  <c r="Q26" i="54" s="1"/>
  <c r="AE26" i="54"/>
  <c r="AE68" i="54" s="1"/>
  <c r="AA26" i="54"/>
  <c r="AA68" i="54" s="1"/>
  <c r="Y26" i="54"/>
  <c r="Y68" i="54" s="1"/>
  <c r="W26" i="54"/>
  <c r="U26" i="54"/>
  <c r="S26" i="54"/>
  <c r="S68" i="54" s="1"/>
  <c r="O26" i="54"/>
  <c r="O68" i="54" s="1"/>
  <c r="N26" i="54"/>
  <c r="L26" i="54"/>
  <c r="AK25" i="54"/>
  <c r="AI25" i="54"/>
  <c r="AI67" i="54" s="1"/>
  <c r="AG25" i="54"/>
  <c r="AG67" i="54" s="1"/>
  <c r="AE25" i="54"/>
  <c r="AE67" i="54" s="1"/>
  <c r="AC25" i="54"/>
  <c r="AC67" i="54" s="1"/>
  <c r="AA25" i="54"/>
  <c r="Y25" i="54"/>
  <c r="W25" i="54"/>
  <c r="W67" i="54" s="1"/>
  <c r="U25" i="54"/>
  <c r="U67" i="54" s="1"/>
  <c r="S25" i="54"/>
  <c r="S67" i="54" s="1"/>
  <c r="Q25" i="54"/>
  <c r="Q67" i="54" s="1"/>
  <c r="O25" i="54"/>
  <c r="O67" i="54" s="1"/>
  <c r="N25" i="54"/>
  <c r="L25" i="54"/>
  <c r="AT24" i="54"/>
  <c r="U24" i="54" s="1"/>
  <c r="U66" i="54" s="1"/>
  <c r="AR24" i="54"/>
  <c r="S24" i="54" s="1"/>
  <c r="S66" i="54" s="1"/>
  <c r="AP24" i="54"/>
  <c r="Q24" i="54" s="1"/>
  <c r="AK24" i="54"/>
  <c r="AI24" i="54"/>
  <c r="AI66" i="54" s="1"/>
  <c r="AG24" i="54"/>
  <c r="AG66" i="54" s="1"/>
  <c r="AE24" i="54"/>
  <c r="AE66" i="54" s="1"/>
  <c r="AC24" i="54"/>
  <c r="AC66" i="54" s="1"/>
  <c r="AA24" i="54"/>
  <c r="Y24" i="54"/>
  <c r="W24" i="54"/>
  <c r="W66" i="54" s="1"/>
  <c r="O24" i="54"/>
  <c r="N24" i="54"/>
  <c r="L24" i="54"/>
  <c r="AK23" i="54"/>
  <c r="AK65" i="54" s="1"/>
  <c r="AI23" i="54"/>
  <c r="AI65" i="54" s="1"/>
  <c r="AG23" i="54"/>
  <c r="AG65" i="54" s="1"/>
  <c r="AE23" i="54"/>
  <c r="AE65" i="54" s="1"/>
  <c r="AC23" i="54"/>
  <c r="AA23" i="54"/>
  <c r="Y23" i="54"/>
  <c r="Y65" i="54" s="1"/>
  <c r="W23" i="54"/>
  <c r="W65" i="54" s="1"/>
  <c r="U23" i="54"/>
  <c r="U65" i="54" s="1"/>
  <c r="S23" i="54"/>
  <c r="S65" i="54" s="1"/>
  <c r="Q23" i="54"/>
  <c r="O23" i="54"/>
  <c r="N23" i="54"/>
  <c r="L23" i="54"/>
  <c r="AK22" i="54"/>
  <c r="AK64" i="54" s="1"/>
  <c r="AI22" i="54"/>
  <c r="AI64" i="54" s="1"/>
  <c r="AG22" i="54"/>
  <c r="AG64" i="54" s="1"/>
  <c r="AE22" i="54"/>
  <c r="AC22" i="54"/>
  <c r="AC64" i="54" s="1"/>
  <c r="AA22" i="54"/>
  <c r="AA64" i="54" s="1"/>
  <c r="Y22" i="54"/>
  <c r="Y64" i="54" s="1"/>
  <c r="W22" i="54"/>
  <c r="W64" i="54" s="1"/>
  <c r="U22" i="54"/>
  <c r="U64" i="54" s="1"/>
  <c r="S22" i="54"/>
  <c r="Q22" i="54"/>
  <c r="Q64" i="54" s="1"/>
  <c r="O22" i="54"/>
  <c r="N22" i="54"/>
  <c r="L22" i="54"/>
  <c r="AK21" i="54"/>
  <c r="AI21" i="54"/>
  <c r="AG21" i="54"/>
  <c r="AE21" i="54"/>
  <c r="AE63" i="54" s="1"/>
  <c r="AC21" i="54"/>
  <c r="AC63" i="54" s="1"/>
  <c r="AA21" i="54"/>
  <c r="AA63" i="54" s="1"/>
  <c r="Y21" i="54"/>
  <c r="W21" i="54"/>
  <c r="U21" i="54"/>
  <c r="S21" i="54"/>
  <c r="S63" i="54" s="1"/>
  <c r="Q21" i="54"/>
  <c r="Q63" i="54" s="1"/>
  <c r="O21" i="54"/>
  <c r="N21" i="54"/>
  <c r="L21" i="54"/>
  <c r="BJ20" i="54"/>
  <c r="AK20" i="54" s="1"/>
  <c r="AK62" i="54" s="1"/>
  <c r="BH20" i="54"/>
  <c r="AI20" i="54" s="1"/>
  <c r="AI62" i="54" s="1"/>
  <c r="BF20" i="54"/>
  <c r="AG20" i="54" s="1"/>
  <c r="BB20" i="54"/>
  <c r="AC20" i="54" s="1"/>
  <c r="AC62" i="54" s="1"/>
  <c r="AX20" i="54"/>
  <c r="Y20" i="54" s="1"/>
  <c r="AV20" i="54"/>
  <c r="W20" i="54" s="1"/>
  <c r="W62" i="54" s="1"/>
  <c r="AT20" i="54"/>
  <c r="U20" i="54" s="1"/>
  <c r="AP20" i="54"/>
  <c r="Q20" i="54" s="1"/>
  <c r="AE20" i="54"/>
  <c r="AA20" i="54"/>
  <c r="AA62" i="54" s="1"/>
  <c r="S20" i="54"/>
  <c r="O20" i="54"/>
  <c r="O62" i="54" s="1"/>
  <c r="N20" i="54"/>
  <c r="L20" i="54"/>
  <c r="M19" i="54"/>
  <c r="M61" i="54" s="1"/>
  <c r="K19" i="54"/>
  <c r="J18" i="54"/>
  <c r="J17" i="54"/>
  <c r="BJ15" i="54"/>
  <c r="AK15" i="54" s="1"/>
  <c r="BH15" i="54"/>
  <c r="AI15" i="54" s="1"/>
  <c r="BF15" i="54"/>
  <c r="AG15" i="54" s="1"/>
  <c r="BB15" i="54"/>
  <c r="AC15" i="54" s="1"/>
  <c r="AX15" i="54"/>
  <c r="Y15" i="54" s="1"/>
  <c r="AV15" i="54"/>
  <c r="W15" i="54" s="1"/>
  <c r="AT15" i="54"/>
  <c r="U15" i="54" s="1"/>
  <c r="AP15" i="54"/>
  <c r="Q15" i="54" s="1"/>
  <c r="N15" i="54"/>
  <c r="L15" i="54"/>
  <c r="BJ14" i="54"/>
  <c r="AK14" i="54" s="1"/>
  <c r="BH14" i="54"/>
  <c r="AI14" i="54" s="1"/>
  <c r="BF14" i="54"/>
  <c r="AG14" i="54" s="1"/>
  <c r="BB14" i="54"/>
  <c r="AC14" i="54" s="1"/>
  <c r="AX14" i="54"/>
  <c r="Y14" i="54" s="1"/>
  <c r="AV14" i="54"/>
  <c r="W14" i="54" s="1"/>
  <c r="AT14" i="54"/>
  <c r="U14" i="54" s="1"/>
  <c r="AP14" i="54"/>
  <c r="Q14" i="54" s="1"/>
  <c r="S56" i="54"/>
  <c r="N14" i="54"/>
  <c r="L14" i="54"/>
  <c r="M13" i="54"/>
  <c r="M55" i="54" s="1"/>
  <c r="K13" i="54"/>
  <c r="K55" i="54" s="1"/>
  <c r="J12" i="54"/>
  <c r="AV11" i="54"/>
  <c r="W11" i="54" s="1"/>
  <c r="W53" i="54" s="1"/>
  <c r="AT11" i="54"/>
  <c r="U11" i="54" s="1"/>
  <c r="AK11" i="54"/>
  <c r="AK53" i="54" s="1"/>
  <c r="AI11" i="54"/>
  <c r="AI53" i="54" s="1"/>
  <c r="AG11" i="54"/>
  <c r="AG53" i="54" s="1"/>
  <c r="AE11" i="54"/>
  <c r="AE53" i="54" s="1"/>
  <c r="AC11" i="54"/>
  <c r="AC53" i="54" s="1"/>
  <c r="AA11" i="54"/>
  <c r="AA53" i="54" s="1"/>
  <c r="Y11" i="54"/>
  <c r="Y53" i="54" s="1"/>
  <c r="S11" i="54"/>
  <c r="S53" i="54" s="1"/>
  <c r="Q11" i="54"/>
  <c r="Q53" i="54" s="1"/>
  <c r="O11" i="54"/>
  <c r="N11" i="54"/>
  <c r="L11" i="54"/>
  <c r="AV10" i="54"/>
  <c r="W10" i="54" s="1"/>
  <c r="W52" i="54" s="1"/>
  <c r="AT10" i="54"/>
  <c r="U10" i="54" s="1"/>
  <c r="AK10" i="54"/>
  <c r="AK52" i="54" s="1"/>
  <c r="AI10" i="54"/>
  <c r="AI52" i="54" s="1"/>
  <c r="AG10" i="54"/>
  <c r="AE10" i="54"/>
  <c r="AE52" i="54" s="1"/>
  <c r="AC10" i="54"/>
  <c r="AC52" i="54" s="1"/>
  <c r="AA10" i="54"/>
  <c r="AA52" i="54" s="1"/>
  <c r="Y10" i="54"/>
  <c r="Y52" i="54" s="1"/>
  <c r="S10" i="54"/>
  <c r="S52" i="54" s="1"/>
  <c r="Q10" i="54"/>
  <c r="Q52" i="54" s="1"/>
  <c r="O10" i="54"/>
  <c r="O52" i="54" s="1"/>
  <c r="N10" i="54"/>
  <c r="L10" i="54"/>
  <c r="M8" i="54"/>
  <c r="M50" i="54" s="1"/>
  <c r="K8" i="54"/>
  <c r="L8" i="54" s="1"/>
  <c r="AK7" i="54"/>
  <c r="AI7" i="54"/>
  <c r="AG7" i="54"/>
  <c r="AH40" i="54" s="1"/>
  <c r="AE7" i="54"/>
  <c r="AC7" i="54"/>
  <c r="AA7" i="54"/>
  <c r="AB20" i="54" s="1"/>
  <c r="Y7" i="54"/>
  <c r="W7" i="54"/>
  <c r="W49" i="54" s="1"/>
  <c r="U7" i="54"/>
  <c r="S7" i="54"/>
  <c r="S49" i="54" s="1"/>
  <c r="Q7" i="54"/>
  <c r="O7" i="54"/>
  <c r="N7" i="54"/>
  <c r="L7" i="54"/>
  <c r="AL1" i="54"/>
  <c r="AJ1" i="54"/>
  <c r="AH1" i="54"/>
  <c r="AF1" i="54"/>
  <c r="AD1" i="54"/>
  <c r="AB1" i="54"/>
  <c r="Z1" i="54"/>
  <c r="X1" i="54"/>
  <c r="V1" i="54"/>
  <c r="T1" i="54"/>
  <c r="R1" i="54"/>
  <c r="P1" i="54"/>
  <c r="AK60" i="53"/>
  <c r="AI60" i="53"/>
  <c r="AG60" i="53"/>
  <c r="AE60" i="53"/>
  <c r="AC60" i="53"/>
  <c r="AA60" i="53"/>
  <c r="Y60" i="53"/>
  <c r="W60" i="53"/>
  <c r="U60" i="53"/>
  <c r="S60" i="53"/>
  <c r="Q60" i="53"/>
  <c r="O60" i="53"/>
  <c r="M60" i="53"/>
  <c r="K60" i="53"/>
  <c r="H60" i="53"/>
  <c r="AK59" i="53"/>
  <c r="AI59" i="53"/>
  <c r="AG59" i="53"/>
  <c r="AE59" i="53"/>
  <c r="AC59" i="53"/>
  <c r="AA59" i="53"/>
  <c r="Y59" i="53"/>
  <c r="W59" i="53"/>
  <c r="U59" i="53"/>
  <c r="S59" i="53"/>
  <c r="Q59" i="53"/>
  <c r="O59" i="53"/>
  <c r="M59" i="53"/>
  <c r="K59" i="53"/>
  <c r="H59" i="53"/>
  <c r="AK58" i="53"/>
  <c r="AI58" i="53"/>
  <c r="AG58" i="53"/>
  <c r="AE58" i="53"/>
  <c r="AC58" i="53"/>
  <c r="AA58" i="53"/>
  <c r="Y58" i="53"/>
  <c r="W58" i="53"/>
  <c r="U58" i="53"/>
  <c r="S58" i="53"/>
  <c r="Q58" i="53"/>
  <c r="O58" i="53"/>
  <c r="M58" i="53"/>
  <c r="K58" i="53"/>
  <c r="H58" i="53"/>
  <c r="AK54" i="53"/>
  <c r="AI54" i="53"/>
  <c r="AG54" i="53"/>
  <c r="AE54" i="53"/>
  <c r="AC54" i="53"/>
  <c r="AA54" i="53"/>
  <c r="Y54" i="53"/>
  <c r="W54" i="53"/>
  <c r="U54" i="53"/>
  <c r="S54" i="53"/>
  <c r="Q54" i="53"/>
  <c r="O54" i="53"/>
  <c r="M54" i="53"/>
  <c r="K54" i="53"/>
  <c r="H54" i="53"/>
  <c r="M53" i="53"/>
  <c r="K53" i="53"/>
  <c r="M52" i="53"/>
  <c r="K52" i="53"/>
  <c r="AK51" i="53"/>
  <c r="AI51" i="53"/>
  <c r="AG51" i="53"/>
  <c r="AE51" i="53"/>
  <c r="AC51" i="53"/>
  <c r="AA51" i="53"/>
  <c r="Y51" i="53"/>
  <c r="W51" i="53"/>
  <c r="U51" i="53"/>
  <c r="S51" i="53"/>
  <c r="Q51" i="53"/>
  <c r="O51" i="53"/>
  <c r="M51" i="53"/>
  <c r="K51" i="53"/>
  <c r="H51" i="53"/>
  <c r="AK49" i="53"/>
  <c r="AI49" i="53"/>
  <c r="AG49" i="53"/>
  <c r="AE49" i="53"/>
  <c r="AC49" i="53"/>
  <c r="AA49" i="53"/>
  <c r="Y49" i="53"/>
  <c r="W49" i="53"/>
  <c r="U49" i="53"/>
  <c r="S49" i="53"/>
  <c r="Q49" i="53"/>
  <c r="O49" i="53"/>
  <c r="M49" i="53"/>
  <c r="K49" i="53"/>
  <c r="L49" i="53" s="1"/>
  <c r="H49" i="53"/>
  <c r="B43" i="53"/>
  <c r="AK40" i="53"/>
  <c r="AK82" i="53" s="1"/>
  <c r="AI40" i="53"/>
  <c r="AI82" i="53" s="1"/>
  <c r="AJ82" i="53" s="1"/>
  <c r="AG40" i="53"/>
  <c r="AG82" i="53" s="1"/>
  <c r="AE40" i="53"/>
  <c r="AE82" i="53" s="1"/>
  <c r="AC40" i="53"/>
  <c r="AC82" i="53" s="1"/>
  <c r="AA40" i="53"/>
  <c r="AB40" i="53" s="1"/>
  <c r="Y40" i="53"/>
  <c r="Y82" i="53" s="1"/>
  <c r="W40" i="53"/>
  <c r="W82" i="53" s="1"/>
  <c r="U40" i="53"/>
  <c r="U82" i="53" s="1"/>
  <c r="S40" i="53"/>
  <c r="S82" i="53" s="1"/>
  <c r="T82" i="53" s="1"/>
  <c r="Q40" i="53"/>
  <c r="Q82" i="53" s="1"/>
  <c r="O40" i="53"/>
  <c r="P40" i="53" s="1"/>
  <c r="AK39" i="53"/>
  <c r="AK81" i="53" s="1"/>
  <c r="AI39" i="53"/>
  <c r="AI81" i="53" s="1"/>
  <c r="AJ81" i="53" s="1"/>
  <c r="AG39" i="53"/>
  <c r="AG81" i="53" s="1"/>
  <c r="AE39" i="53"/>
  <c r="AE81" i="53" s="1"/>
  <c r="AC39" i="53"/>
  <c r="AC81" i="53" s="1"/>
  <c r="AD81" i="53" s="1"/>
  <c r="AA39" i="53"/>
  <c r="AA81" i="53" s="1"/>
  <c r="Y39" i="53"/>
  <c r="Y81" i="53" s="1"/>
  <c r="W39" i="53"/>
  <c r="W81" i="53" s="1"/>
  <c r="U39" i="53"/>
  <c r="U81" i="53" s="1"/>
  <c r="S39" i="53"/>
  <c r="S81" i="53" s="1"/>
  <c r="T81" i="53" s="1"/>
  <c r="Q39" i="53"/>
  <c r="Q81" i="53" s="1"/>
  <c r="R81" i="53" s="1"/>
  <c r="O39" i="53"/>
  <c r="O81" i="53" s="1"/>
  <c r="P81" i="53" s="1"/>
  <c r="AK38" i="53"/>
  <c r="AK80" i="53" s="1"/>
  <c r="AI38" i="53"/>
  <c r="AI80" i="53" s="1"/>
  <c r="AJ80" i="53" s="1"/>
  <c r="AG38" i="53"/>
  <c r="AG80" i="53" s="1"/>
  <c r="AE38" i="53"/>
  <c r="AE80" i="53" s="1"/>
  <c r="AC38" i="53"/>
  <c r="AC80" i="53" s="1"/>
  <c r="AA38" i="53"/>
  <c r="AA80" i="53" s="1"/>
  <c r="Y38" i="53"/>
  <c r="Y80" i="53" s="1"/>
  <c r="W38" i="53"/>
  <c r="W80" i="53" s="1"/>
  <c r="U38" i="53"/>
  <c r="U80" i="53" s="1"/>
  <c r="S38" i="53"/>
  <c r="S80" i="53" s="1"/>
  <c r="T80" i="53" s="1"/>
  <c r="Q38" i="53"/>
  <c r="Q80" i="53" s="1"/>
  <c r="R80" i="53" s="1"/>
  <c r="O38" i="53"/>
  <c r="O80" i="53" s="1"/>
  <c r="AK37" i="53"/>
  <c r="AK79" i="53" s="1"/>
  <c r="AI37" i="53"/>
  <c r="AI79" i="53" s="1"/>
  <c r="AJ79" i="53" s="1"/>
  <c r="AG37" i="53"/>
  <c r="AG79" i="53" s="1"/>
  <c r="AE37" i="53"/>
  <c r="AE79" i="53" s="1"/>
  <c r="AC37" i="53"/>
  <c r="AC79" i="53" s="1"/>
  <c r="AA37" i="53"/>
  <c r="AA79" i="53" s="1"/>
  <c r="Y37" i="53"/>
  <c r="Y79" i="53" s="1"/>
  <c r="W37" i="53"/>
  <c r="W79" i="53" s="1"/>
  <c r="U37" i="53"/>
  <c r="U79" i="53" s="1"/>
  <c r="S37" i="53"/>
  <c r="S79" i="53" s="1"/>
  <c r="T79" i="53" s="1"/>
  <c r="Q37" i="53"/>
  <c r="Q79" i="53" s="1"/>
  <c r="R79" i="53" s="1"/>
  <c r="O37" i="53"/>
  <c r="AK36" i="53"/>
  <c r="AK78" i="53" s="1"/>
  <c r="AI36" i="53"/>
  <c r="AI78" i="53" s="1"/>
  <c r="AJ78" i="53" s="1"/>
  <c r="AG36" i="53"/>
  <c r="AG78" i="53" s="1"/>
  <c r="AE36" i="53"/>
  <c r="AE78" i="53" s="1"/>
  <c r="AC36" i="53"/>
  <c r="AC78" i="53" s="1"/>
  <c r="AA36" i="53"/>
  <c r="AB36" i="53" s="1"/>
  <c r="Y36" i="53"/>
  <c r="Y78" i="53" s="1"/>
  <c r="W36" i="53"/>
  <c r="W78" i="53" s="1"/>
  <c r="U36" i="53"/>
  <c r="U78" i="53" s="1"/>
  <c r="S36" i="53"/>
  <c r="S78" i="53" s="1"/>
  <c r="T78" i="53" s="1"/>
  <c r="Q36" i="53"/>
  <c r="Q78" i="53" s="1"/>
  <c r="R78" i="53" s="1"/>
  <c r="O36" i="53"/>
  <c r="AK35" i="53"/>
  <c r="AK77" i="53" s="1"/>
  <c r="AI35" i="53"/>
  <c r="AI77" i="53" s="1"/>
  <c r="AJ77" i="53" s="1"/>
  <c r="AG35" i="53"/>
  <c r="AG77" i="53" s="1"/>
  <c r="AE35" i="53"/>
  <c r="AE77" i="53" s="1"/>
  <c r="AC35" i="53"/>
  <c r="AC77" i="53" s="1"/>
  <c r="AD77" i="53" s="1"/>
  <c r="AA35" i="53"/>
  <c r="AA77" i="53" s="1"/>
  <c r="Y35" i="53"/>
  <c r="Y77" i="53" s="1"/>
  <c r="W35" i="53"/>
  <c r="W77" i="53" s="1"/>
  <c r="U35" i="53"/>
  <c r="U77" i="53" s="1"/>
  <c r="S35" i="53"/>
  <c r="S77" i="53" s="1"/>
  <c r="T77" i="53" s="1"/>
  <c r="Q35" i="53"/>
  <c r="Q77" i="53" s="1"/>
  <c r="R77" i="53" s="1"/>
  <c r="O35" i="53"/>
  <c r="O77" i="53" s="1"/>
  <c r="AK34" i="53"/>
  <c r="AK76" i="53" s="1"/>
  <c r="AI34" i="53"/>
  <c r="AI76" i="53" s="1"/>
  <c r="AJ76" i="53" s="1"/>
  <c r="AG34" i="53"/>
  <c r="AG76" i="53" s="1"/>
  <c r="AE34" i="53"/>
  <c r="AE76" i="53" s="1"/>
  <c r="AC34" i="53"/>
  <c r="AC76" i="53" s="1"/>
  <c r="AA34" i="53"/>
  <c r="AB34" i="53" s="1"/>
  <c r="Y34" i="53"/>
  <c r="Y76" i="53" s="1"/>
  <c r="W34" i="53"/>
  <c r="W76" i="53" s="1"/>
  <c r="U34" i="53"/>
  <c r="U76" i="53" s="1"/>
  <c r="S34" i="53"/>
  <c r="S76" i="53" s="1"/>
  <c r="T76" i="53" s="1"/>
  <c r="Q34" i="53"/>
  <c r="Q76" i="53" s="1"/>
  <c r="R76" i="53" s="1"/>
  <c r="O34" i="53"/>
  <c r="P34" i="53" s="1"/>
  <c r="AK33" i="53"/>
  <c r="AK75" i="53" s="1"/>
  <c r="AI33" i="53"/>
  <c r="AI75" i="53" s="1"/>
  <c r="AJ75" i="53" s="1"/>
  <c r="AG33" i="53"/>
  <c r="AG75" i="53" s="1"/>
  <c r="AE33" i="53"/>
  <c r="AE75" i="53" s="1"/>
  <c r="AC33" i="53"/>
  <c r="AC75" i="53" s="1"/>
  <c r="AA33" i="53"/>
  <c r="AA75" i="53" s="1"/>
  <c r="Y33" i="53"/>
  <c r="Y75" i="53" s="1"/>
  <c r="W33" i="53"/>
  <c r="W75" i="53" s="1"/>
  <c r="U33" i="53"/>
  <c r="U75" i="53" s="1"/>
  <c r="S33" i="53"/>
  <c r="S75" i="53" s="1"/>
  <c r="T75" i="53" s="1"/>
  <c r="Q33" i="53"/>
  <c r="Q75" i="53" s="1"/>
  <c r="R75" i="53" s="1"/>
  <c r="O33" i="53"/>
  <c r="P33" i="53" s="1"/>
  <c r="AK32" i="53"/>
  <c r="AK74" i="53" s="1"/>
  <c r="AI32" i="53"/>
  <c r="AI74" i="53" s="1"/>
  <c r="AJ74" i="53" s="1"/>
  <c r="AG32" i="53"/>
  <c r="AG74" i="53" s="1"/>
  <c r="AE32" i="53"/>
  <c r="AE74" i="53" s="1"/>
  <c r="AC32" i="53"/>
  <c r="AC74" i="53" s="1"/>
  <c r="AA32" i="53"/>
  <c r="AA74" i="53" s="1"/>
  <c r="Y32" i="53"/>
  <c r="Y74" i="53" s="1"/>
  <c r="W32" i="53"/>
  <c r="W74" i="53" s="1"/>
  <c r="U32" i="53"/>
  <c r="U74" i="53" s="1"/>
  <c r="S32" i="53"/>
  <c r="S74" i="53" s="1"/>
  <c r="T74" i="53" s="1"/>
  <c r="Q32" i="53"/>
  <c r="Q74" i="53" s="1"/>
  <c r="R74" i="53" s="1"/>
  <c r="O32" i="53"/>
  <c r="O74" i="53" s="1"/>
  <c r="P74" i="53" s="1"/>
  <c r="AK31" i="53"/>
  <c r="AK73" i="53" s="1"/>
  <c r="AI31" i="53"/>
  <c r="AI73" i="53" s="1"/>
  <c r="AJ73" i="53" s="1"/>
  <c r="AG31" i="53"/>
  <c r="AG73" i="53" s="1"/>
  <c r="AE31" i="53"/>
  <c r="AE73" i="53" s="1"/>
  <c r="AC31" i="53"/>
  <c r="AC73" i="53" s="1"/>
  <c r="AD73" i="53" s="1"/>
  <c r="AA31" i="53"/>
  <c r="AA73" i="53" s="1"/>
  <c r="Y31" i="53"/>
  <c r="Y73" i="53" s="1"/>
  <c r="W31" i="53"/>
  <c r="W73" i="53" s="1"/>
  <c r="U31" i="53"/>
  <c r="U73" i="53" s="1"/>
  <c r="S31" i="53"/>
  <c r="S73" i="53" s="1"/>
  <c r="T73" i="53" s="1"/>
  <c r="Q31" i="53"/>
  <c r="Q73" i="53" s="1"/>
  <c r="R73" i="53" s="1"/>
  <c r="O31" i="53"/>
  <c r="AK30" i="53"/>
  <c r="AK72" i="53" s="1"/>
  <c r="AI30" i="53"/>
  <c r="AI72" i="53" s="1"/>
  <c r="AJ72" i="53" s="1"/>
  <c r="AG30" i="53"/>
  <c r="AG72" i="53" s="1"/>
  <c r="AE30" i="53"/>
  <c r="AE72" i="53" s="1"/>
  <c r="AC30" i="53"/>
  <c r="AA30" i="53"/>
  <c r="AB30" i="53" s="1"/>
  <c r="Y30" i="53"/>
  <c r="Y72" i="53" s="1"/>
  <c r="W30" i="53"/>
  <c r="W72" i="53" s="1"/>
  <c r="U30" i="53"/>
  <c r="U72" i="53" s="1"/>
  <c r="S30" i="53"/>
  <c r="S72" i="53" s="1"/>
  <c r="T72" i="53" s="1"/>
  <c r="Q30" i="53"/>
  <c r="O30" i="53"/>
  <c r="AK29" i="53"/>
  <c r="AK71" i="53" s="1"/>
  <c r="AI29" i="53"/>
  <c r="AG29" i="53"/>
  <c r="AE29" i="53"/>
  <c r="AE71" i="53" s="1"/>
  <c r="AC29" i="53"/>
  <c r="AA29" i="53"/>
  <c r="Y29" i="53"/>
  <c r="Y71" i="53" s="1"/>
  <c r="W29" i="53"/>
  <c r="U29" i="53"/>
  <c r="S29" i="53"/>
  <c r="S71" i="53" s="1"/>
  <c r="T71" i="53" s="1"/>
  <c r="Q29" i="53"/>
  <c r="O29" i="53"/>
  <c r="AK28" i="53"/>
  <c r="AI28" i="53"/>
  <c r="AG28" i="53"/>
  <c r="AE28" i="53"/>
  <c r="AC28" i="53"/>
  <c r="AC70" i="53" s="1"/>
  <c r="AA28" i="53"/>
  <c r="Y28" i="53"/>
  <c r="W28" i="53"/>
  <c r="U28" i="53"/>
  <c r="S28" i="53"/>
  <c r="Q28" i="53"/>
  <c r="Q70" i="53" s="1"/>
  <c r="R70" i="53" s="1"/>
  <c r="O28" i="53"/>
  <c r="AK27" i="53"/>
  <c r="AI27" i="53"/>
  <c r="AG27" i="53"/>
  <c r="AE27" i="53"/>
  <c r="AC27" i="53"/>
  <c r="AA27" i="53"/>
  <c r="AA69" i="53" s="1"/>
  <c r="Y27" i="53"/>
  <c r="W27" i="53"/>
  <c r="U27" i="53"/>
  <c r="S27" i="53"/>
  <c r="Q27" i="53"/>
  <c r="O27" i="53"/>
  <c r="P27" i="53" s="1"/>
  <c r="AK26" i="53"/>
  <c r="AK68" i="53" s="1"/>
  <c r="AI26" i="53"/>
  <c r="AG26" i="53"/>
  <c r="AE26" i="53"/>
  <c r="AC26" i="53"/>
  <c r="AA26" i="53"/>
  <c r="Y26" i="53"/>
  <c r="Y68" i="53" s="1"/>
  <c r="W26" i="53"/>
  <c r="U26" i="53"/>
  <c r="S26" i="53"/>
  <c r="Q26" i="53"/>
  <c r="O26" i="53"/>
  <c r="AK25" i="53"/>
  <c r="AI25" i="53"/>
  <c r="AI67" i="53" s="1"/>
  <c r="AJ67" i="53" s="1"/>
  <c r="AG25" i="53"/>
  <c r="AE25" i="53"/>
  <c r="AC25" i="53"/>
  <c r="AA25" i="53"/>
  <c r="AA67" i="53" s="1"/>
  <c r="Y25" i="53"/>
  <c r="W25" i="53"/>
  <c r="W67" i="53" s="1"/>
  <c r="U25" i="53"/>
  <c r="S25" i="53"/>
  <c r="Q25" i="53"/>
  <c r="O25" i="53"/>
  <c r="AK24" i="53"/>
  <c r="AK66" i="53" s="1"/>
  <c r="AI24" i="53"/>
  <c r="AG24" i="53"/>
  <c r="AG66" i="53" s="1"/>
  <c r="AE24" i="53"/>
  <c r="AC24" i="53"/>
  <c r="AA24" i="53"/>
  <c r="Y24" i="53"/>
  <c r="Y66" i="53" s="1"/>
  <c r="W24" i="53"/>
  <c r="U24" i="53"/>
  <c r="U66" i="53" s="1"/>
  <c r="S24" i="53"/>
  <c r="Q24" i="53"/>
  <c r="O24" i="53"/>
  <c r="AK23" i="53"/>
  <c r="AI23" i="53"/>
  <c r="AI65" i="53" s="1"/>
  <c r="AJ65" i="53" s="1"/>
  <c r="AG23" i="53"/>
  <c r="AE23" i="53"/>
  <c r="AE65" i="53" s="1"/>
  <c r="AC23" i="53"/>
  <c r="AA23" i="53"/>
  <c r="Y23" i="53"/>
  <c r="W23" i="53"/>
  <c r="W65" i="53" s="1"/>
  <c r="U23" i="53"/>
  <c r="S23" i="53"/>
  <c r="S65" i="53" s="1"/>
  <c r="T65" i="53" s="1"/>
  <c r="Q23" i="53"/>
  <c r="O23" i="53"/>
  <c r="AK22" i="53"/>
  <c r="AI22" i="53"/>
  <c r="AG22" i="53"/>
  <c r="AG64" i="53" s="1"/>
  <c r="AE22" i="53"/>
  <c r="AC22" i="53"/>
  <c r="AC64" i="53" s="1"/>
  <c r="AA22" i="53"/>
  <c r="Y22" i="53"/>
  <c r="W22" i="53"/>
  <c r="U22" i="53"/>
  <c r="U64" i="53" s="1"/>
  <c r="S22" i="53"/>
  <c r="Q22" i="53"/>
  <c r="Q64" i="53" s="1"/>
  <c r="R64" i="53" s="1"/>
  <c r="O22" i="53"/>
  <c r="AK21" i="53"/>
  <c r="AI21" i="53"/>
  <c r="AG21" i="53"/>
  <c r="AE21" i="53"/>
  <c r="AE63" i="53" s="1"/>
  <c r="AC21" i="53"/>
  <c r="AA21" i="53"/>
  <c r="AA63" i="53" s="1"/>
  <c r="Y21" i="53"/>
  <c r="W21" i="53"/>
  <c r="U21" i="53"/>
  <c r="S21" i="53"/>
  <c r="S63" i="53" s="1"/>
  <c r="T63" i="53" s="1"/>
  <c r="Q21" i="53"/>
  <c r="Q63" i="53" s="1"/>
  <c r="R63" i="53" s="1"/>
  <c r="O21" i="53"/>
  <c r="O63" i="53" s="1"/>
  <c r="P63" i="53" s="1"/>
  <c r="AK20" i="53"/>
  <c r="AK62" i="53" s="1"/>
  <c r="AI20" i="53"/>
  <c r="AG20" i="53"/>
  <c r="AE20" i="53"/>
  <c r="AC20" i="53"/>
  <c r="AC62" i="53" s="1"/>
  <c r="AA20" i="53"/>
  <c r="AA62" i="53" s="1"/>
  <c r="Y20" i="53"/>
  <c r="Y62" i="53" s="1"/>
  <c r="W20" i="53"/>
  <c r="U20" i="53"/>
  <c r="S20" i="53"/>
  <c r="Q20" i="53"/>
  <c r="Q62" i="53" s="1"/>
  <c r="R62" i="53" s="1"/>
  <c r="O20" i="53"/>
  <c r="J18" i="53"/>
  <c r="J17" i="53"/>
  <c r="J16" i="53"/>
  <c r="BJ15" i="53"/>
  <c r="AK15" i="53" s="1"/>
  <c r="BH15" i="53"/>
  <c r="AI15" i="53" s="1"/>
  <c r="BF15" i="53"/>
  <c r="AG15" i="53" s="1"/>
  <c r="BD15" i="53"/>
  <c r="AE15" i="53" s="1"/>
  <c r="BB15" i="53"/>
  <c r="AC15" i="53" s="1"/>
  <c r="AA57" i="53"/>
  <c r="Y57" i="53"/>
  <c r="O57" i="53"/>
  <c r="BJ14" i="53"/>
  <c r="AK14" i="53" s="1"/>
  <c r="BH14" i="53"/>
  <c r="AI14" i="53" s="1"/>
  <c r="BF14" i="53"/>
  <c r="AG14" i="53" s="1"/>
  <c r="BD14" i="53"/>
  <c r="AE14" i="53" s="1"/>
  <c r="BB14" i="53"/>
  <c r="AC14" i="53" s="1"/>
  <c r="W56" i="53"/>
  <c r="Q56" i="53"/>
  <c r="J12" i="53"/>
  <c r="AK11" i="53"/>
  <c r="AK53" i="53" s="1"/>
  <c r="AI11" i="53"/>
  <c r="AI53" i="53" s="1"/>
  <c r="AJ53" i="53" s="1"/>
  <c r="AG11" i="53"/>
  <c r="AG53" i="53" s="1"/>
  <c r="AE11" i="53"/>
  <c r="AE53" i="53" s="1"/>
  <c r="AC11" i="53"/>
  <c r="AC53" i="53" s="1"/>
  <c r="AA11" i="53"/>
  <c r="AA53" i="53" s="1"/>
  <c r="Y11" i="53"/>
  <c r="Y53" i="53" s="1"/>
  <c r="W11" i="53"/>
  <c r="W53" i="53" s="1"/>
  <c r="U11" i="53"/>
  <c r="U53" i="53" s="1"/>
  <c r="S11" i="53"/>
  <c r="S53" i="53" s="1"/>
  <c r="T53" i="53" s="1"/>
  <c r="Q11" i="53"/>
  <c r="Q53" i="53" s="1"/>
  <c r="R53" i="53" s="1"/>
  <c r="O11" i="53"/>
  <c r="O53" i="53" s="1"/>
  <c r="N11" i="53"/>
  <c r="L11" i="53"/>
  <c r="AK10" i="53"/>
  <c r="AK52" i="53" s="1"/>
  <c r="AI10" i="53"/>
  <c r="AI52" i="53" s="1"/>
  <c r="AJ52" i="53" s="1"/>
  <c r="AG10" i="53"/>
  <c r="AG52" i="53" s="1"/>
  <c r="AE10" i="53"/>
  <c r="AE52" i="53" s="1"/>
  <c r="AC10" i="53"/>
  <c r="AC52" i="53" s="1"/>
  <c r="AA10" i="53"/>
  <c r="AA52" i="53" s="1"/>
  <c r="Y10" i="53"/>
  <c r="Y52" i="53" s="1"/>
  <c r="W10" i="53"/>
  <c r="U10" i="53"/>
  <c r="U52" i="53" s="1"/>
  <c r="S10" i="53"/>
  <c r="S52" i="53" s="1"/>
  <c r="T52" i="53" s="1"/>
  <c r="Q10" i="53"/>
  <c r="Q52" i="53" s="1"/>
  <c r="R52" i="53" s="1"/>
  <c r="O10" i="53"/>
  <c r="O52" i="53" s="1"/>
  <c r="N10" i="53"/>
  <c r="L10" i="53"/>
  <c r="J9" i="53"/>
  <c r="M8" i="53"/>
  <c r="N8" i="53" s="1"/>
  <c r="K8" i="53"/>
  <c r="N7" i="53"/>
  <c r="L7" i="53"/>
  <c r="J7" i="53"/>
  <c r="I7" i="53"/>
  <c r="AL1" i="53"/>
  <c r="AJ1" i="53"/>
  <c r="AH1" i="53"/>
  <c r="AF1" i="53"/>
  <c r="AD1" i="53"/>
  <c r="AB1" i="53"/>
  <c r="Z1" i="53"/>
  <c r="X1" i="53"/>
  <c r="V1" i="53"/>
  <c r="T1" i="53"/>
  <c r="R1" i="53"/>
  <c r="P1" i="53"/>
  <c r="AZ19" i="61"/>
  <c r="BB19" i="61"/>
  <c r="BE19" i="61"/>
  <c r="BI19" i="61"/>
  <c r="AO17" i="61"/>
  <c r="AO19" i="61" s="1"/>
  <c r="AP17" i="61"/>
  <c r="AP19" i="61" s="1"/>
  <c r="AQ17" i="61"/>
  <c r="AQ19" i="61" s="1"/>
  <c r="AR17" i="61"/>
  <c r="AR19" i="61" s="1"/>
  <c r="AS17" i="61"/>
  <c r="AS19" i="61" s="1"/>
  <c r="AT17" i="61"/>
  <c r="AT19" i="61" s="1"/>
  <c r="AU17" i="61"/>
  <c r="AU19" i="61" s="1"/>
  <c r="AV17" i="61"/>
  <c r="AV19" i="61" s="1"/>
  <c r="AW17" i="61"/>
  <c r="AW19" i="61" s="1"/>
  <c r="AX17" i="61"/>
  <c r="AX19" i="61" s="1"/>
  <c r="AY17" i="61"/>
  <c r="AY19" i="61" s="1"/>
  <c r="AZ17" i="61"/>
  <c r="BA17" i="61"/>
  <c r="BA19" i="61" s="1"/>
  <c r="BB17" i="61"/>
  <c r="BC17" i="61"/>
  <c r="BC19" i="61" s="1"/>
  <c r="BD17" i="61"/>
  <c r="BD19" i="61" s="1"/>
  <c r="BE17" i="61"/>
  <c r="BF17" i="61"/>
  <c r="BF19" i="61" s="1"/>
  <c r="BG17" i="61"/>
  <c r="BG19" i="61" s="1"/>
  <c r="BH17" i="61"/>
  <c r="BH19" i="61" s="1"/>
  <c r="BI17" i="61"/>
  <c r="BJ17" i="61"/>
  <c r="BJ19" i="61" s="1"/>
  <c r="BK17" i="61"/>
  <c r="BK19" i="61" s="1"/>
  <c r="AN17" i="61"/>
  <c r="AN19" i="61" s="1"/>
  <c r="AF8" i="66" l="1"/>
  <c r="Z8" i="67"/>
  <c r="I97" i="67"/>
  <c r="Q79" i="67"/>
  <c r="T56" i="53"/>
  <c r="S69" i="67"/>
  <c r="AK55" i="66"/>
  <c r="AE22" i="66"/>
  <c r="T57" i="53"/>
  <c r="AD8" i="67"/>
  <c r="AD7" i="67" s="1"/>
  <c r="AE21" i="67" s="1"/>
  <c r="R57" i="53"/>
  <c r="M15" i="67"/>
  <c r="AC91" i="55"/>
  <c r="AC30" i="55"/>
  <c r="Z7" i="67"/>
  <c r="AA26" i="67" s="1"/>
  <c r="AE30" i="55"/>
  <c r="AE91" i="55" s="1"/>
  <c r="P56" i="53"/>
  <c r="S78" i="67"/>
  <c r="O70" i="67"/>
  <c r="I74" i="67"/>
  <c r="S17" i="67"/>
  <c r="M16" i="66"/>
  <c r="AK10" i="66"/>
  <c r="AK22" i="66"/>
  <c r="AA24" i="66"/>
  <c r="AB69" i="53"/>
  <c r="AB73" i="53"/>
  <c r="AB77" i="53"/>
  <c r="AB81" i="53"/>
  <c r="R16" i="67"/>
  <c r="R77" i="67" s="1"/>
  <c r="S77" i="67" s="1"/>
  <c r="M27" i="67"/>
  <c r="K56" i="67"/>
  <c r="Q75" i="67"/>
  <c r="AQ11" i="66"/>
  <c r="AL13" i="66"/>
  <c r="AL55" i="66" s="1"/>
  <c r="K26" i="66"/>
  <c r="AE56" i="53"/>
  <c r="AF56" i="53" s="1"/>
  <c r="W56" i="54"/>
  <c r="AI56" i="53"/>
  <c r="AJ56" i="53" s="1"/>
  <c r="AI57" i="53"/>
  <c r="AJ57" i="53" s="1"/>
  <c r="BD16" i="54"/>
  <c r="AE56" i="54" s="1"/>
  <c r="AG56" i="54"/>
  <c r="AG57" i="54"/>
  <c r="W57" i="54"/>
  <c r="X57" i="54" s="1"/>
  <c r="AK57" i="53"/>
  <c r="AL57" i="53" s="1"/>
  <c r="V56" i="66"/>
  <c r="W56" i="66" s="1"/>
  <c r="V13" i="66"/>
  <c r="V55" i="66" s="1"/>
  <c r="AJ19" i="66"/>
  <c r="AK56" i="53"/>
  <c r="AL56" i="53" s="1"/>
  <c r="BB16" i="54"/>
  <c r="Y56" i="54"/>
  <c r="T70" i="67"/>
  <c r="K9" i="67"/>
  <c r="M14" i="67"/>
  <c r="AH8" i="66"/>
  <c r="AH50" i="66" s="1"/>
  <c r="AI50" i="66" s="1"/>
  <c r="AC11" i="66"/>
  <c r="AB19" i="66"/>
  <c r="AB61" i="66" s="1"/>
  <c r="AC61" i="66" s="1"/>
  <c r="AK57" i="54"/>
  <c r="Y57" i="54"/>
  <c r="AJ8" i="66"/>
  <c r="AJ50" i="66" s="1"/>
  <c r="T52" i="66"/>
  <c r="I10" i="57"/>
  <c r="AP19" i="66"/>
  <c r="AP61" i="66" s="1"/>
  <c r="R56" i="53"/>
  <c r="AJ8" i="67"/>
  <c r="AJ7" i="67" s="1"/>
  <c r="AK43" i="67" s="1"/>
  <c r="AE21" i="66"/>
  <c r="O59" i="66"/>
  <c r="AL8" i="67"/>
  <c r="AL7" i="67" s="1"/>
  <c r="M24" i="67"/>
  <c r="I68" i="67"/>
  <c r="AO20" i="66"/>
  <c r="AP8" i="67"/>
  <c r="AP7" i="67" s="1"/>
  <c r="R82" i="53"/>
  <c r="AE57" i="53"/>
  <c r="AF57" i="53" s="1"/>
  <c r="AF13" i="66"/>
  <c r="AF55" i="66" s="1"/>
  <c r="AQ20" i="66"/>
  <c r="Q57" i="54"/>
  <c r="AH13" i="66"/>
  <c r="AE15" i="66"/>
  <c r="X19" i="66"/>
  <c r="X61" i="66" s="1"/>
  <c r="Y61" i="66" s="1"/>
  <c r="AC57" i="53"/>
  <c r="X65" i="53"/>
  <c r="U56" i="54"/>
  <c r="U57" i="54"/>
  <c r="AG57" i="53"/>
  <c r="AH57" i="53" s="1"/>
  <c r="M22" i="67"/>
  <c r="I77" i="67"/>
  <c r="AO11" i="66"/>
  <c r="AF52" i="53"/>
  <c r="AB56" i="53"/>
  <c r="AH52" i="53"/>
  <c r="AH53" i="53"/>
  <c r="AF63" i="53"/>
  <c r="AF71" i="53"/>
  <c r="AF74" i="53"/>
  <c r="AF78" i="53"/>
  <c r="AF79" i="53"/>
  <c r="AH64" i="53"/>
  <c r="AH66" i="53"/>
  <c r="AH72" i="53"/>
  <c r="AH73" i="53"/>
  <c r="AH74" i="53"/>
  <c r="AH75" i="53"/>
  <c r="AH76" i="53"/>
  <c r="AH77" i="53"/>
  <c r="AH78" i="53"/>
  <c r="AH79" i="53"/>
  <c r="AH80" i="53"/>
  <c r="AH81" i="53"/>
  <c r="AC57" i="66"/>
  <c r="AC52" i="66"/>
  <c r="AM53" i="66"/>
  <c r="O53" i="66"/>
  <c r="AC65" i="66"/>
  <c r="Q53" i="66"/>
  <c r="I54" i="66"/>
  <c r="AM52" i="66"/>
  <c r="AC53" i="66"/>
  <c r="I52" i="66"/>
  <c r="O52" i="66"/>
  <c r="O78" i="67"/>
  <c r="J74" i="67"/>
  <c r="Q84" i="67"/>
  <c r="Q86" i="67"/>
  <c r="O71" i="67"/>
  <c r="O76" i="67"/>
  <c r="O69" i="67"/>
  <c r="Q76" i="67"/>
  <c r="I81" i="67"/>
  <c r="S71" i="67"/>
  <c r="I83" i="67"/>
  <c r="I85" i="67"/>
  <c r="I87" i="67"/>
  <c r="I103" i="67"/>
  <c r="I75" i="67"/>
  <c r="Q83" i="67"/>
  <c r="Q87" i="67"/>
  <c r="I72" i="67"/>
  <c r="X8" i="67"/>
  <c r="X7" i="67" s="1"/>
  <c r="Y45" i="67" s="1"/>
  <c r="V82" i="66"/>
  <c r="V19" i="66"/>
  <c r="V52" i="66"/>
  <c r="V8" i="66"/>
  <c r="X8" i="66"/>
  <c r="X50" i="66" s="1"/>
  <c r="Y50" i="66" s="1"/>
  <c r="Y10" i="66"/>
  <c r="Y38" i="66"/>
  <c r="Y56" i="66"/>
  <c r="Y23" i="66"/>
  <c r="K11" i="66"/>
  <c r="K53" i="66" s="1"/>
  <c r="M53" i="66" s="1"/>
  <c r="K7" i="66"/>
  <c r="K49" i="66" s="1"/>
  <c r="M49" i="66" s="1"/>
  <c r="U8" i="66"/>
  <c r="AJ61" i="66"/>
  <c r="AK61" i="66" s="1"/>
  <c r="AK19" i="66"/>
  <c r="AK50" i="66"/>
  <c r="K68" i="66"/>
  <c r="M26" i="66"/>
  <c r="AO53" i="66"/>
  <c r="Y19" i="66"/>
  <c r="AO72" i="66"/>
  <c r="M54" i="66"/>
  <c r="AB69" i="66"/>
  <c r="AC69" i="66" s="1"/>
  <c r="AC27" i="66"/>
  <c r="AN71" i="66"/>
  <c r="AO71" i="66" s="1"/>
  <c r="AO29" i="66"/>
  <c r="AK8" i="66"/>
  <c r="AC10" i="66"/>
  <c r="AO10" i="66"/>
  <c r="Y55" i="66"/>
  <c r="AI56" i="66"/>
  <c r="K60" i="66"/>
  <c r="AD19" i="66"/>
  <c r="AE20" i="66"/>
  <c r="V64" i="66"/>
  <c r="W64" i="66" s="1"/>
  <c r="W22" i="66"/>
  <c r="AM64" i="66"/>
  <c r="AC23" i="66"/>
  <c r="AB66" i="66"/>
  <c r="AC66" i="66" s="1"/>
  <c r="AC24" i="66"/>
  <c r="AB67" i="66"/>
  <c r="AC67" i="66" s="1"/>
  <c r="AC25" i="66"/>
  <c r="AB68" i="66"/>
  <c r="AC68" i="66" s="1"/>
  <c r="AC26" i="66"/>
  <c r="AD69" i="66"/>
  <c r="AE27" i="66"/>
  <c r="AJ70" i="66"/>
  <c r="AK70" i="66" s="1"/>
  <c r="AK28" i="66"/>
  <c r="AP71" i="66"/>
  <c r="AQ29" i="66"/>
  <c r="X72" i="66"/>
  <c r="Y72" i="66" s="1"/>
  <c r="Y30" i="66"/>
  <c r="AD73" i="66"/>
  <c r="AE31" i="66"/>
  <c r="AJ74" i="66"/>
  <c r="AK74" i="66" s="1"/>
  <c r="AK32" i="66"/>
  <c r="Z76" i="66"/>
  <c r="AA76" i="66" s="1"/>
  <c r="AA34" i="66"/>
  <c r="AM77" i="66"/>
  <c r="AO79" i="66"/>
  <c r="Q54" i="66"/>
  <c r="T64" i="66"/>
  <c r="K22" i="66"/>
  <c r="U22" i="66"/>
  <c r="AH74" i="66"/>
  <c r="AI74" i="66" s="1"/>
  <c r="AI32" i="66"/>
  <c r="N50" i="66"/>
  <c r="O50" i="66" s="1"/>
  <c r="Z8" i="66"/>
  <c r="AL8" i="66"/>
  <c r="AE11" i="66"/>
  <c r="Y13" i="66"/>
  <c r="AK13" i="66"/>
  <c r="W14" i="66"/>
  <c r="AI14" i="66"/>
  <c r="U15" i="66"/>
  <c r="AG15" i="66"/>
  <c r="AG21" i="66"/>
  <c r="Y64" i="66"/>
  <c r="AM22" i="66"/>
  <c r="AD65" i="66"/>
  <c r="AE23" i="66"/>
  <c r="AD66" i="66"/>
  <c r="AE24" i="66"/>
  <c r="AD67" i="66"/>
  <c r="AE25" i="66"/>
  <c r="AD68" i="66"/>
  <c r="AE26" i="66"/>
  <c r="AF69" i="66"/>
  <c r="AG27" i="66"/>
  <c r="AL70" i="66"/>
  <c r="AM70" i="66" s="1"/>
  <c r="AM28" i="66"/>
  <c r="T71" i="66"/>
  <c r="K29" i="66"/>
  <c r="U29" i="66"/>
  <c r="Z72" i="66"/>
  <c r="AA72" i="66" s="1"/>
  <c r="AA30" i="66"/>
  <c r="AF73" i="66"/>
  <c r="AG31" i="66"/>
  <c r="AL74" i="66"/>
  <c r="AM74" i="66" s="1"/>
  <c r="AM32" i="66"/>
  <c r="T75" i="66"/>
  <c r="K33" i="66"/>
  <c r="U33" i="66"/>
  <c r="AP79" i="66"/>
  <c r="AQ37" i="66"/>
  <c r="AB80" i="66"/>
  <c r="AC80" i="66" s="1"/>
  <c r="AC38" i="66"/>
  <c r="AL81" i="66"/>
  <c r="AM81" i="66" s="1"/>
  <c r="AM39" i="66"/>
  <c r="X82" i="66"/>
  <c r="Y82" i="66" s="1"/>
  <c r="Y40" i="66"/>
  <c r="Z68" i="66"/>
  <c r="AA68" i="66" s="1"/>
  <c r="AA26" i="66"/>
  <c r="AN75" i="66"/>
  <c r="AO75" i="66" s="1"/>
  <c r="AO33" i="66"/>
  <c r="O8" i="66"/>
  <c r="AE10" i="66"/>
  <c r="AQ10" i="66"/>
  <c r="AA55" i="66"/>
  <c r="AM55" i="66"/>
  <c r="AK56" i="66"/>
  <c r="W57" i="66"/>
  <c r="AI57" i="66"/>
  <c r="M58" i="66"/>
  <c r="AF19" i="66"/>
  <c r="AG20" i="66"/>
  <c r="U21" i="66"/>
  <c r="AI63" i="66"/>
  <c r="Y22" i="66"/>
  <c r="AN64" i="66"/>
  <c r="AO64" i="66" s="1"/>
  <c r="AO22" i="66"/>
  <c r="AF65" i="66"/>
  <c r="AG23" i="66"/>
  <c r="AF66" i="66"/>
  <c r="AG24" i="66"/>
  <c r="AF67" i="66"/>
  <c r="AG25" i="66"/>
  <c r="AF68" i="66"/>
  <c r="AG26" i="66"/>
  <c r="AH69" i="66"/>
  <c r="AI69" i="66" s="1"/>
  <c r="AI27" i="66"/>
  <c r="AN70" i="66"/>
  <c r="AO70" i="66" s="1"/>
  <c r="AO28" i="66"/>
  <c r="V71" i="66"/>
  <c r="W71" i="66" s="1"/>
  <c r="W29" i="66"/>
  <c r="AB72" i="66"/>
  <c r="AC72" i="66" s="1"/>
  <c r="AC30" i="66"/>
  <c r="AH73" i="66"/>
  <c r="AI73" i="66" s="1"/>
  <c r="AI31" i="66"/>
  <c r="AN74" i="66"/>
  <c r="AO74" i="66" s="1"/>
  <c r="AO32" i="66"/>
  <c r="V75" i="66"/>
  <c r="W75" i="66" s="1"/>
  <c r="W33" i="66"/>
  <c r="AF78" i="66"/>
  <c r="AG36" i="66"/>
  <c r="T79" i="66"/>
  <c r="K37" i="66"/>
  <c r="U37" i="66"/>
  <c r="AD80" i="66"/>
  <c r="AE38" i="66"/>
  <c r="AN81" i="66"/>
  <c r="AO81" i="66" s="1"/>
  <c r="AO39" i="66"/>
  <c r="Z82" i="66"/>
  <c r="AA82" i="66" s="1"/>
  <c r="AA40" i="66"/>
  <c r="S53" i="66"/>
  <c r="P50" i="66"/>
  <c r="Q50" i="66" s="1"/>
  <c r="AB8" i="66"/>
  <c r="AN8" i="66"/>
  <c r="U11" i="66"/>
  <c r="AG11" i="66"/>
  <c r="AA13" i="66"/>
  <c r="Y14" i="66"/>
  <c r="AK14" i="66"/>
  <c r="K15" i="66"/>
  <c r="W15" i="66"/>
  <c r="AI15" i="66"/>
  <c r="T19" i="66"/>
  <c r="AI62" i="66"/>
  <c r="W63" i="66"/>
  <c r="AI21" i="66"/>
  <c r="AA64" i="66"/>
  <c r="AH65" i="66"/>
  <c r="AI65" i="66" s="1"/>
  <c r="AI23" i="66"/>
  <c r="AH66" i="66"/>
  <c r="AI66" i="66" s="1"/>
  <c r="AI24" i="66"/>
  <c r="AH67" i="66"/>
  <c r="AI67" i="66" s="1"/>
  <c r="AI25" i="66"/>
  <c r="AI68" i="66"/>
  <c r="AJ69" i="66"/>
  <c r="AK69" i="66" s="1"/>
  <c r="AK27" i="66"/>
  <c r="AP70" i="66"/>
  <c r="AQ28" i="66"/>
  <c r="X71" i="66"/>
  <c r="Y71" i="66" s="1"/>
  <c r="Y29" i="66"/>
  <c r="AD72" i="66"/>
  <c r="AE30" i="66"/>
  <c r="AJ73" i="66"/>
  <c r="AK73" i="66" s="1"/>
  <c r="AK31" i="66"/>
  <c r="AP74" i="66"/>
  <c r="AQ32" i="66"/>
  <c r="X75" i="66"/>
  <c r="Y75" i="66" s="1"/>
  <c r="Y33" i="66"/>
  <c r="AG34" i="66"/>
  <c r="AH78" i="66"/>
  <c r="AI78" i="66" s="1"/>
  <c r="AI36" i="66"/>
  <c r="AJ77" i="66"/>
  <c r="AK77" i="66" s="1"/>
  <c r="AK35" i="66"/>
  <c r="AQ40" i="66"/>
  <c r="AP49" i="66"/>
  <c r="AQ64" i="66" s="1"/>
  <c r="Q8" i="66"/>
  <c r="U10" i="66"/>
  <c r="AG10" i="66"/>
  <c r="W53" i="66"/>
  <c r="AI53" i="66"/>
  <c r="AB13" i="66"/>
  <c r="AN13" i="66"/>
  <c r="AA56" i="66"/>
  <c r="AM56" i="66"/>
  <c r="Y57" i="66"/>
  <c r="AK57" i="66"/>
  <c r="AH19" i="66"/>
  <c r="W62" i="66"/>
  <c r="AI20" i="66"/>
  <c r="W21" i="66"/>
  <c r="AJ63" i="66"/>
  <c r="AK63" i="66" s="1"/>
  <c r="AK21" i="66"/>
  <c r="AA22" i="66"/>
  <c r="AQ22" i="66"/>
  <c r="AJ65" i="66"/>
  <c r="AK65" i="66" s="1"/>
  <c r="AK23" i="66"/>
  <c r="AJ66" i="66"/>
  <c r="AK66" i="66" s="1"/>
  <c r="AK24" i="66"/>
  <c r="AK67" i="66"/>
  <c r="AI26" i="66"/>
  <c r="AL69" i="66"/>
  <c r="AM69" i="66" s="1"/>
  <c r="AM27" i="66"/>
  <c r="T70" i="66"/>
  <c r="K28" i="66"/>
  <c r="U28" i="66"/>
  <c r="Z71" i="66"/>
  <c r="AA71" i="66" s="1"/>
  <c r="AA29" i="66"/>
  <c r="AF72" i="66"/>
  <c r="AG30" i="66"/>
  <c r="AL73" i="66"/>
  <c r="AM73" i="66" s="1"/>
  <c r="AM31" i="66"/>
  <c r="T74" i="66"/>
  <c r="K32" i="66"/>
  <c r="U32" i="66"/>
  <c r="Z75" i="66"/>
  <c r="AA75" i="66" s="1"/>
  <c r="AA33" i="66"/>
  <c r="V77" i="66"/>
  <c r="W77" i="66" s="1"/>
  <c r="W35" i="66"/>
  <c r="AH70" i="66"/>
  <c r="AI70" i="66" s="1"/>
  <c r="AI28" i="66"/>
  <c r="AB73" i="66"/>
  <c r="AC73" i="66" s="1"/>
  <c r="AC31" i="66"/>
  <c r="X76" i="66"/>
  <c r="Y76" i="66" s="1"/>
  <c r="Y34" i="66"/>
  <c r="U39" i="66"/>
  <c r="T49" i="66"/>
  <c r="R50" i="66"/>
  <c r="S50" i="66" s="1"/>
  <c r="AD8" i="66"/>
  <c r="AP8" i="66"/>
  <c r="W52" i="66"/>
  <c r="AI52" i="66"/>
  <c r="W11" i="66"/>
  <c r="AI11" i="66"/>
  <c r="M12" i="66"/>
  <c r="AA14" i="66"/>
  <c r="AM14" i="66"/>
  <c r="Y15" i="66"/>
  <c r="AK15" i="66"/>
  <c r="W20" i="66"/>
  <c r="AK62" i="66"/>
  <c r="K21" i="66"/>
  <c r="X63" i="66"/>
  <c r="Y63" i="66" s="1"/>
  <c r="Y21" i="66"/>
  <c r="AM63" i="66"/>
  <c r="AB64" i="66"/>
  <c r="AC64" i="66" s="1"/>
  <c r="AC22" i="66"/>
  <c r="T65" i="66"/>
  <c r="U65" i="66" s="1"/>
  <c r="U23" i="66"/>
  <c r="AL65" i="66"/>
  <c r="AM65" i="66" s="1"/>
  <c r="AM23" i="66"/>
  <c r="AM66" i="66"/>
  <c r="AK25" i="66"/>
  <c r="AJ68" i="66"/>
  <c r="AK68" i="66" s="1"/>
  <c r="AK26" i="66"/>
  <c r="AN69" i="66"/>
  <c r="AO69" i="66" s="1"/>
  <c r="AO27" i="66"/>
  <c r="V70" i="66"/>
  <c r="W70" i="66" s="1"/>
  <c r="W28" i="66"/>
  <c r="AB71" i="66"/>
  <c r="AC71" i="66" s="1"/>
  <c r="AC29" i="66"/>
  <c r="AH72" i="66"/>
  <c r="AI72" i="66" s="1"/>
  <c r="AI30" i="66"/>
  <c r="AN73" i="66"/>
  <c r="AO73" i="66" s="1"/>
  <c r="AO31" i="66"/>
  <c r="V74" i="66"/>
  <c r="W74" i="66" s="1"/>
  <c r="W32" i="66"/>
  <c r="AB75" i="66"/>
  <c r="AC75" i="66" s="1"/>
  <c r="AC33" i="66"/>
  <c r="AJ76" i="66"/>
  <c r="AK76" i="66" s="1"/>
  <c r="AK34" i="66"/>
  <c r="X77" i="66"/>
  <c r="Y77" i="66" s="1"/>
  <c r="Y35" i="66"/>
  <c r="AK38" i="66"/>
  <c r="AF49" i="66"/>
  <c r="AG52" i="66" s="1"/>
  <c r="AG39" i="66"/>
  <c r="J67" i="66"/>
  <c r="W10" i="66"/>
  <c r="AI10" i="66"/>
  <c r="Y53" i="66"/>
  <c r="AK53" i="66"/>
  <c r="AD13" i="66"/>
  <c r="AP13" i="66"/>
  <c r="AC56" i="66"/>
  <c r="AO56" i="66"/>
  <c r="AA57" i="66"/>
  <c r="AM57" i="66"/>
  <c r="K20" i="66"/>
  <c r="Y62" i="66"/>
  <c r="AK20" i="66"/>
  <c r="AA63" i="66"/>
  <c r="AM21" i="66"/>
  <c r="W65" i="66"/>
  <c r="AO65" i="66"/>
  <c r="AM24" i="66"/>
  <c r="AL67" i="66"/>
  <c r="AM67" i="66" s="1"/>
  <c r="AM25" i="66"/>
  <c r="AL68" i="66"/>
  <c r="AM68" i="66" s="1"/>
  <c r="AM26" i="66"/>
  <c r="T69" i="66"/>
  <c r="K27" i="66"/>
  <c r="AP69" i="66"/>
  <c r="AQ27" i="66"/>
  <c r="X70" i="66"/>
  <c r="Y70" i="66" s="1"/>
  <c r="Y28" i="66"/>
  <c r="AD71" i="66"/>
  <c r="AE29" i="66"/>
  <c r="AJ72" i="66"/>
  <c r="AK72" i="66" s="1"/>
  <c r="AK30" i="66"/>
  <c r="AP73" i="66"/>
  <c r="AQ31" i="66"/>
  <c r="X74" i="66"/>
  <c r="Y74" i="66" s="1"/>
  <c r="Y32" i="66"/>
  <c r="AD75" i="66"/>
  <c r="AE33" i="66"/>
  <c r="AL76" i="66"/>
  <c r="AM76" i="66" s="1"/>
  <c r="AM34" i="66"/>
  <c r="AA77" i="66"/>
  <c r="AC79" i="66"/>
  <c r="Q49" i="66"/>
  <c r="Q52" i="66"/>
  <c r="AO52" i="66"/>
  <c r="Z67" i="66"/>
  <c r="AA67" i="66" s="1"/>
  <c r="AA25" i="66"/>
  <c r="V72" i="66"/>
  <c r="W72" i="66" s="1"/>
  <c r="W30" i="66"/>
  <c r="T50" i="66"/>
  <c r="AF50" i="66"/>
  <c r="Y52" i="66"/>
  <c r="AK52" i="66"/>
  <c r="Y11" i="66"/>
  <c r="AK11" i="66"/>
  <c r="AC14" i="66"/>
  <c r="AO14" i="66"/>
  <c r="AA15" i="66"/>
  <c r="AM15" i="66"/>
  <c r="M59" i="66"/>
  <c r="Y20" i="66"/>
  <c r="AL62" i="66"/>
  <c r="AM62" i="66" s="1"/>
  <c r="AM20" i="66"/>
  <c r="AA21" i="66"/>
  <c r="AO63" i="66"/>
  <c r="W23" i="66"/>
  <c r="AO23" i="66"/>
  <c r="T66" i="66"/>
  <c r="U66" i="66" s="1"/>
  <c r="U24" i="66"/>
  <c r="K24" i="66"/>
  <c r="AN66" i="66"/>
  <c r="AO66" i="66" s="1"/>
  <c r="AO24" i="66"/>
  <c r="T67" i="66"/>
  <c r="U67" i="66" s="1"/>
  <c r="K25" i="66"/>
  <c r="U25" i="66"/>
  <c r="AN67" i="66"/>
  <c r="AO67" i="66" s="1"/>
  <c r="AO25" i="66"/>
  <c r="T68" i="66"/>
  <c r="U68" i="66" s="1"/>
  <c r="U26" i="66"/>
  <c r="AN68" i="66"/>
  <c r="AO68" i="66" s="1"/>
  <c r="AO26" i="66"/>
  <c r="U27" i="66"/>
  <c r="Z70" i="66"/>
  <c r="AA70" i="66" s="1"/>
  <c r="AA28" i="66"/>
  <c r="AF71" i="66"/>
  <c r="AG29" i="66"/>
  <c r="AL72" i="66"/>
  <c r="AM72" i="66" s="1"/>
  <c r="AM30" i="66"/>
  <c r="T73" i="66"/>
  <c r="U73" i="66" s="1"/>
  <c r="K31" i="66"/>
  <c r="U31" i="66"/>
  <c r="Z74" i="66"/>
  <c r="AA74" i="66" s="1"/>
  <c r="AA32" i="66"/>
  <c r="AF75" i="66"/>
  <c r="AG33" i="66"/>
  <c r="AD79" i="66"/>
  <c r="AE37" i="66"/>
  <c r="AN80" i="66"/>
  <c r="AO80" i="66" s="1"/>
  <c r="AO38" i="66"/>
  <c r="Z81" i="66"/>
  <c r="AA81" i="66" s="1"/>
  <c r="AA39" i="66"/>
  <c r="AJ82" i="66"/>
  <c r="AK82" i="66" s="1"/>
  <c r="AK40" i="66"/>
  <c r="S52" i="66"/>
  <c r="S54" i="66"/>
  <c r="S49" i="66"/>
  <c r="AO57" i="66"/>
  <c r="M17" i="66"/>
  <c r="AL19" i="66"/>
  <c r="Z62" i="66"/>
  <c r="AA62" i="66" s="1"/>
  <c r="AA20" i="66"/>
  <c r="AO62" i="66"/>
  <c r="AC63" i="66"/>
  <c r="AO21" i="66"/>
  <c r="AF64" i="66"/>
  <c r="AG22" i="66"/>
  <c r="Y65" i="66"/>
  <c r="AP65" i="66"/>
  <c r="AQ23" i="66"/>
  <c r="V66" i="66"/>
  <c r="W66" i="66" s="1"/>
  <c r="W24" i="66"/>
  <c r="AP66" i="66"/>
  <c r="AQ24" i="66"/>
  <c r="V67" i="66"/>
  <c r="W67" i="66" s="1"/>
  <c r="W25" i="66"/>
  <c r="AP67" i="66"/>
  <c r="AQ25" i="66"/>
  <c r="W68" i="66"/>
  <c r="AP68" i="66"/>
  <c r="AQ26" i="66"/>
  <c r="V69" i="66"/>
  <c r="W69" i="66" s="1"/>
  <c r="W27" i="66"/>
  <c r="AB70" i="66"/>
  <c r="AC70" i="66" s="1"/>
  <c r="AC28" i="66"/>
  <c r="AH71" i="66"/>
  <c r="AI71" i="66" s="1"/>
  <c r="AI29" i="66"/>
  <c r="AO30" i="66"/>
  <c r="V73" i="66"/>
  <c r="W73" i="66" s="1"/>
  <c r="W31" i="66"/>
  <c r="AB74" i="66"/>
  <c r="AC74" i="66" s="1"/>
  <c r="AC32" i="66"/>
  <c r="T78" i="66"/>
  <c r="U78" i="66" s="1"/>
  <c r="U36" i="66"/>
  <c r="K36" i="66"/>
  <c r="AF79" i="66"/>
  <c r="AG37" i="66"/>
  <c r="AP80" i="66"/>
  <c r="AQ80" i="66" s="1"/>
  <c r="AQ38" i="66"/>
  <c r="AB81" i="66"/>
  <c r="AC81" i="66" s="1"/>
  <c r="AC39" i="66"/>
  <c r="AM82" i="66"/>
  <c r="AM40" i="66"/>
  <c r="AJ41" i="66"/>
  <c r="AJ19" i="67" s="1"/>
  <c r="J76" i="66"/>
  <c r="I76" i="66"/>
  <c r="AA53" i="66"/>
  <c r="K9" i="66"/>
  <c r="K10" i="66"/>
  <c r="AA52" i="66"/>
  <c r="AA11" i="66"/>
  <c r="AM11" i="66"/>
  <c r="AE14" i="66"/>
  <c r="AQ14" i="66"/>
  <c r="AC15" i="66"/>
  <c r="AO15" i="66"/>
  <c r="P17" i="66"/>
  <c r="P59" i="66" s="1"/>
  <c r="Q59" i="66" s="1"/>
  <c r="Z19" i="66"/>
  <c r="AC62" i="66"/>
  <c r="AC21" i="66"/>
  <c r="AQ63" i="66"/>
  <c r="AH64" i="66"/>
  <c r="AI64" i="66" s="1"/>
  <c r="AI22" i="66"/>
  <c r="X66" i="66"/>
  <c r="Y66" i="66" s="1"/>
  <c r="Y24" i="66"/>
  <c r="Y67" i="66"/>
  <c r="W26" i="66"/>
  <c r="X69" i="66"/>
  <c r="Y69" i="66" s="1"/>
  <c r="Y27" i="66"/>
  <c r="AD70" i="66"/>
  <c r="AE28" i="66"/>
  <c r="AJ71" i="66"/>
  <c r="AK71" i="66" s="1"/>
  <c r="AK29" i="66"/>
  <c r="AP72" i="66"/>
  <c r="AQ72" i="66" s="1"/>
  <c r="AQ30" i="66"/>
  <c r="X73" i="66"/>
  <c r="Y73" i="66" s="1"/>
  <c r="Y31" i="66"/>
  <c r="AD74" i="66"/>
  <c r="AE32" i="66"/>
  <c r="AK75" i="66"/>
  <c r="K34" i="66"/>
  <c r="V78" i="66"/>
  <c r="W78" i="66" s="1"/>
  <c r="W36" i="66"/>
  <c r="AG8" i="66"/>
  <c r="AQ56" i="66"/>
  <c r="AD49" i="66"/>
  <c r="AE57" i="66" s="1"/>
  <c r="AE40" i="66"/>
  <c r="AI8" i="66"/>
  <c r="AA10" i="66"/>
  <c r="AM10" i="66"/>
  <c r="W55" i="66"/>
  <c r="AN19" i="66"/>
  <c r="AC20" i="66"/>
  <c r="AQ21" i="66"/>
  <c r="AK64" i="66"/>
  <c r="K23" i="66"/>
  <c r="Z65" i="66"/>
  <c r="AA65" i="66" s="1"/>
  <c r="AA23" i="66"/>
  <c r="AA66" i="66"/>
  <c r="Y25" i="66"/>
  <c r="X68" i="66"/>
  <c r="Y68" i="66" s="1"/>
  <c r="Y26" i="66"/>
  <c r="Z69" i="66"/>
  <c r="AA69" i="66" s="1"/>
  <c r="AA27" i="66"/>
  <c r="AF70" i="66"/>
  <c r="AG28" i="66"/>
  <c r="AL71" i="66"/>
  <c r="AM71" i="66" s="1"/>
  <c r="AM29" i="66"/>
  <c r="T72" i="66"/>
  <c r="U72" i="66" s="1"/>
  <c r="U30" i="66"/>
  <c r="K30" i="66"/>
  <c r="Z73" i="66"/>
  <c r="AA73" i="66" s="1"/>
  <c r="AA31" i="66"/>
  <c r="AF74" i="66"/>
  <c r="AG32" i="66"/>
  <c r="AL75" i="66"/>
  <c r="AM75" i="66" s="1"/>
  <c r="AM33" i="66"/>
  <c r="AH77" i="66"/>
  <c r="AI77" i="66" s="1"/>
  <c r="AI35" i="66"/>
  <c r="S59" i="66"/>
  <c r="T76" i="66"/>
  <c r="U76" i="66" s="1"/>
  <c r="X80" i="66"/>
  <c r="Y80" i="66" s="1"/>
  <c r="AC76" i="66"/>
  <c r="AO76" i="66"/>
  <c r="Y78" i="66"/>
  <c r="AK78" i="66"/>
  <c r="W79" i="66"/>
  <c r="AI79" i="66"/>
  <c r="U80" i="66"/>
  <c r="AC82" i="66"/>
  <c r="AO82" i="66"/>
  <c r="I66" i="66"/>
  <c r="I73" i="66"/>
  <c r="I61" i="66"/>
  <c r="I56" i="66"/>
  <c r="I63" i="66"/>
  <c r="I82" i="66"/>
  <c r="I58" i="66"/>
  <c r="I79" i="66"/>
  <c r="I67" i="66"/>
  <c r="AF76" i="66"/>
  <c r="AJ80" i="66"/>
  <c r="AK80" i="66" s="1"/>
  <c r="AQ33" i="66"/>
  <c r="AC34" i="66"/>
  <c r="AO34" i="66"/>
  <c r="AA35" i="66"/>
  <c r="AM35" i="66"/>
  <c r="Y36" i="66"/>
  <c r="AK36" i="66"/>
  <c r="W37" i="66"/>
  <c r="AI37" i="66"/>
  <c r="U38" i="66"/>
  <c r="AG38" i="66"/>
  <c r="AE39" i="66"/>
  <c r="AQ39" i="66"/>
  <c r="AC40" i="66"/>
  <c r="AO40" i="66"/>
  <c r="I49" i="66"/>
  <c r="I55" i="66"/>
  <c r="I71" i="66"/>
  <c r="AC77" i="66"/>
  <c r="AO77" i="66"/>
  <c r="AA78" i="66"/>
  <c r="AM78" i="66"/>
  <c r="Y79" i="66"/>
  <c r="AK79" i="66"/>
  <c r="W80" i="66"/>
  <c r="AI80" i="66"/>
  <c r="U81" i="66"/>
  <c r="O54" i="66"/>
  <c r="AE34" i="66"/>
  <c r="AQ34" i="66"/>
  <c r="AC35" i="66"/>
  <c r="AO35" i="66"/>
  <c r="AA36" i="66"/>
  <c r="AM36" i="66"/>
  <c r="Y37" i="66"/>
  <c r="AK37" i="66"/>
  <c r="K38" i="66"/>
  <c r="W38" i="66"/>
  <c r="AI38" i="66"/>
  <c r="I53" i="66"/>
  <c r="O58" i="66"/>
  <c r="J79" i="66"/>
  <c r="AI75" i="66"/>
  <c r="AC78" i="66"/>
  <c r="AO78" i="66"/>
  <c r="AA79" i="66"/>
  <c r="AM79" i="66"/>
  <c r="W81" i="66"/>
  <c r="AI81" i="66"/>
  <c r="U82" i="66"/>
  <c r="S58" i="66"/>
  <c r="AI33" i="66"/>
  <c r="U34" i="66"/>
  <c r="AE35" i="66"/>
  <c r="AQ35" i="66"/>
  <c r="AC36" i="66"/>
  <c r="AO36" i="66"/>
  <c r="AA37" i="66"/>
  <c r="AM37" i="66"/>
  <c r="K39" i="66"/>
  <c r="W39" i="66"/>
  <c r="AI39" i="66"/>
  <c r="U40" i="66"/>
  <c r="AG40" i="66"/>
  <c r="I62" i="66"/>
  <c r="I83" i="66"/>
  <c r="W76" i="66"/>
  <c r="AI76" i="66"/>
  <c r="U77" i="66"/>
  <c r="AA80" i="66"/>
  <c r="AM80" i="66"/>
  <c r="Y81" i="66"/>
  <c r="AK81" i="66"/>
  <c r="W82" i="66"/>
  <c r="AI82" i="66"/>
  <c r="I50" i="66"/>
  <c r="S60" i="66"/>
  <c r="J64" i="66"/>
  <c r="I64" i="66"/>
  <c r="AK33" i="66"/>
  <c r="W34" i="66"/>
  <c r="AI34" i="66"/>
  <c r="U35" i="66"/>
  <c r="AG35" i="66"/>
  <c r="AE36" i="66"/>
  <c r="AQ36" i="66"/>
  <c r="AC37" i="66"/>
  <c r="AO37" i="66"/>
  <c r="AA38" i="66"/>
  <c r="AM38" i="66"/>
  <c r="Y39" i="66"/>
  <c r="AK39" i="66"/>
  <c r="K40" i="66"/>
  <c r="W40" i="66"/>
  <c r="AI40" i="66"/>
  <c r="O49" i="66"/>
  <c r="K35" i="66"/>
  <c r="I59" i="66"/>
  <c r="I74" i="66"/>
  <c r="I78" i="66"/>
  <c r="I57" i="66"/>
  <c r="I69" i="66"/>
  <c r="I81" i="66"/>
  <c r="I60" i="66"/>
  <c r="I72" i="66"/>
  <c r="I65" i="66"/>
  <c r="I77" i="66"/>
  <c r="I70" i="66"/>
  <c r="I75" i="66"/>
  <c r="I68" i="66"/>
  <c r="I80" i="66"/>
  <c r="AP68" i="67"/>
  <c r="AQ70" i="67" s="1"/>
  <c r="AQ51" i="67"/>
  <c r="AQ46" i="67"/>
  <c r="AQ45" i="67"/>
  <c r="AQ54" i="67"/>
  <c r="AQ9" i="67"/>
  <c r="AQ11" i="67"/>
  <c r="AQ18" i="67"/>
  <c r="AQ10" i="67"/>
  <c r="AQ20" i="67"/>
  <c r="AQ31" i="67"/>
  <c r="AQ25" i="67"/>
  <c r="AQ24" i="67"/>
  <c r="AQ22" i="67"/>
  <c r="AQ15" i="67"/>
  <c r="AQ48" i="67"/>
  <c r="AQ26" i="67"/>
  <c r="AQ23" i="67"/>
  <c r="AQ14" i="67"/>
  <c r="AQ27" i="67"/>
  <c r="AQ13" i="67"/>
  <c r="AQ12" i="67"/>
  <c r="V8" i="67"/>
  <c r="AH8" i="67"/>
  <c r="AU69" i="67"/>
  <c r="AU57" i="67"/>
  <c r="AU118" i="67" s="1"/>
  <c r="AU58" i="67"/>
  <c r="AU119" i="67" s="1"/>
  <c r="AM31" i="67"/>
  <c r="AD93" i="67"/>
  <c r="V94" i="67"/>
  <c r="AN94" i="67"/>
  <c r="AH95" i="67"/>
  <c r="AD96" i="67"/>
  <c r="AB97" i="67"/>
  <c r="Z98" i="67"/>
  <c r="V99" i="67"/>
  <c r="AP99" i="67"/>
  <c r="AQ99" i="67" s="1"/>
  <c r="AQ38" i="67"/>
  <c r="X101" i="67"/>
  <c r="Y40" i="67"/>
  <c r="AB103" i="67"/>
  <c r="AF107" i="67"/>
  <c r="AJ108" i="67"/>
  <c r="T111" i="67"/>
  <c r="K50" i="67"/>
  <c r="T112" i="67"/>
  <c r="K51" i="67"/>
  <c r="X68" i="67"/>
  <c r="Y79" i="67" s="1"/>
  <c r="M81" i="67"/>
  <c r="Z97" i="67"/>
  <c r="AA36" i="67"/>
  <c r="AB114" i="67"/>
  <c r="AV69" i="67"/>
  <c r="AV57" i="67"/>
  <c r="AV118" i="67" s="1"/>
  <c r="AV58" i="67"/>
  <c r="AV119" i="67" s="1"/>
  <c r="M20" i="67"/>
  <c r="AN92" i="67"/>
  <c r="AF93" i="67"/>
  <c r="AP94" i="67"/>
  <c r="AQ94" i="67" s="1"/>
  <c r="AQ33" i="67"/>
  <c r="AJ95" i="67"/>
  <c r="AF96" i="67"/>
  <c r="AD97" i="67"/>
  <c r="Z101" i="67"/>
  <c r="AD103" i="67"/>
  <c r="AH107" i="67"/>
  <c r="AN111" i="67"/>
  <c r="AF114" i="67"/>
  <c r="AP100" i="67"/>
  <c r="AQ39" i="67"/>
  <c r="X57" i="67"/>
  <c r="X69" i="67"/>
  <c r="X58" i="67"/>
  <c r="AW69" i="67"/>
  <c r="AW57" i="67"/>
  <c r="AW118" i="67" s="1"/>
  <c r="AW58" i="67"/>
  <c r="AW119" i="67" s="1"/>
  <c r="N16" i="67"/>
  <c r="AQ21" i="67"/>
  <c r="T91" i="67"/>
  <c r="AJ91" i="67"/>
  <c r="AK30" i="67"/>
  <c r="Y33" i="67"/>
  <c r="T95" i="67"/>
  <c r="K34" i="67"/>
  <c r="AL95" i="67"/>
  <c r="AM34" i="67"/>
  <c r="AH96" i="67"/>
  <c r="Y38" i="67"/>
  <c r="AH105" i="67"/>
  <c r="T108" i="67"/>
  <c r="K47" i="67"/>
  <c r="V109" i="67"/>
  <c r="AP110" i="67"/>
  <c r="AQ49" i="67"/>
  <c r="AP111" i="67"/>
  <c r="AQ50" i="67"/>
  <c r="AL68" i="67"/>
  <c r="AM85" i="67" s="1"/>
  <c r="AM49" i="67"/>
  <c r="AM55" i="67"/>
  <c r="Y8" i="67"/>
  <c r="AX69" i="67"/>
  <c r="AX57" i="67"/>
  <c r="AX118" i="67" s="1"/>
  <c r="AX58" i="67"/>
  <c r="AX119" i="67" s="1"/>
  <c r="Y70" i="67"/>
  <c r="Y12" i="67"/>
  <c r="AL91" i="67"/>
  <c r="AM91" i="67" s="1"/>
  <c r="AM30" i="67"/>
  <c r="Z94" i="67"/>
  <c r="AA33" i="67"/>
  <c r="AD98" i="67"/>
  <c r="Z99" i="67"/>
  <c r="AA38" i="67"/>
  <c r="AB100" i="67"/>
  <c r="AF102" i="67"/>
  <c r="AJ105" i="67"/>
  <c r="AL107" i="67"/>
  <c r="AM107" i="67" s="1"/>
  <c r="AM46" i="67"/>
  <c r="AN115" i="67"/>
  <c r="Z69" i="67"/>
  <c r="Z58" i="67"/>
  <c r="Z57" i="67"/>
  <c r="AL69" i="67"/>
  <c r="AM69" i="67" s="1"/>
  <c r="AL58" i="67"/>
  <c r="AL57" i="67"/>
  <c r="AY69" i="67"/>
  <c r="AY57" i="67"/>
  <c r="AY118" i="67" s="1"/>
  <c r="AY58" i="67"/>
  <c r="AY119" i="67" s="1"/>
  <c r="Y9" i="67"/>
  <c r="Y13" i="67"/>
  <c r="P16" i="67"/>
  <c r="AM18" i="67"/>
  <c r="R28" i="67"/>
  <c r="AB92" i="67"/>
  <c r="T93" i="67"/>
  <c r="AB94" i="67"/>
  <c r="V95" i="67"/>
  <c r="AH97" i="67"/>
  <c r="AF98" i="67"/>
  <c r="AB99" i="67"/>
  <c r="AD100" i="67"/>
  <c r="AH102" i="67"/>
  <c r="AJ104" i="67"/>
  <c r="T106" i="67"/>
  <c r="K45" i="67"/>
  <c r="AL106" i="67"/>
  <c r="AM106" i="67" s="1"/>
  <c r="AM45" i="67"/>
  <c r="AA50" i="67"/>
  <c r="AJ113" i="67"/>
  <c r="T115" i="67"/>
  <c r="K54" i="67"/>
  <c r="AF117" i="67"/>
  <c r="O8" i="67"/>
  <c r="AM8" i="67"/>
  <c r="AZ58" i="67"/>
  <c r="AZ119" i="67" s="1"/>
  <c r="AZ69" i="67"/>
  <c r="AM70" i="67"/>
  <c r="Y10" i="67"/>
  <c r="AA13" i="67"/>
  <c r="Y14" i="67"/>
  <c r="Y18" i="67"/>
  <c r="Y23" i="67"/>
  <c r="Y27" i="67"/>
  <c r="X91" i="67"/>
  <c r="Y30" i="67"/>
  <c r="AD94" i="67"/>
  <c r="X95" i="67"/>
  <c r="Y34" i="67"/>
  <c r="AP95" i="67"/>
  <c r="AQ95" i="67" s="1"/>
  <c r="AQ34" i="67"/>
  <c r="AL96" i="67"/>
  <c r="AM96" i="67" s="1"/>
  <c r="AM35" i="67"/>
  <c r="AJ97" i="67"/>
  <c r="AH98" i="67"/>
  <c r="AD99" i="67"/>
  <c r="AL104" i="67"/>
  <c r="AM104" i="67" s="1"/>
  <c r="AM43" i="67"/>
  <c r="AM44" i="67"/>
  <c r="V106" i="67"/>
  <c r="AD112" i="67"/>
  <c r="J69" i="67"/>
  <c r="I69" i="67"/>
  <c r="AB8" i="67"/>
  <c r="AN8" i="67"/>
  <c r="BA57" i="67"/>
  <c r="BA118" i="67" s="1"/>
  <c r="BA69" i="67"/>
  <c r="BA58" i="67"/>
  <c r="BA119" i="67" s="1"/>
  <c r="AM9" i="67"/>
  <c r="K10" i="67"/>
  <c r="Y11" i="67"/>
  <c r="AM72" i="67"/>
  <c r="Y15" i="67"/>
  <c r="Y22" i="67"/>
  <c r="AA23" i="67"/>
  <c r="Y24" i="67"/>
  <c r="Y25" i="67"/>
  <c r="Y26" i="67"/>
  <c r="Z91" i="67"/>
  <c r="AA30" i="67"/>
  <c r="AL93" i="67"/>
  <c r="AM93" i="67" s="1"/>
  <c r="AM32" i="67"/>
  <c r="Z95" i="67"/>
  <c r="AA34" i="67"/>
  <c r="T96" i="67"/>
  <c r="K35" i="67"/>
  <c r="AN96" i="67"/>
  <c r="AL97" i="67"/>
  <c r="AM97" i="67" s="1"/>
  <c r="AM36" i="67"/>
  <c r="AJ98" i="67"/>
  <c r="AF99" i="67"/>
  <c r="AD109" i="67"/>
  <c r="AF112" i="67"/>
  <c r="AM52" i="67"/>
  <c r="X115" i="67"/>
  <c r="Y54" i="67"/>
  <c r="AM92" i="67"/>
  <c r="Q8" i="67"/>
  <c r="BB57" i="67"/>
  <c r="BB118" i="67" s="1"/>
  <c r="BB58" i="67"/>
  <c r="BB119" i="67" s="1"/>
  <c r="BB69" i="67"/>
  <c r="AM10" i="67"/>
  <c r="K11" i="67"/>
  <c r="AM11" i="67"/>
  <c r="M73" i="67"/>
  <c r="AA15" i="67"/>
  <c r="O17" i="67"/>
  <c r="K18" i="67"/>
  <c r="AA18" i="67"/>
  <c r="Y20" i="67"/>
  <c r="K30" i="67"/>
  <c r="AQ30" i="67"/>
  <c r="AF92" i="67"/>
  <c r="Y93" i="67"/>
  <c r="V96" i="67"/>
  <c r="AP96" i="67"/>
  <c r="AQ35" i="67"/>
  <c r="T97" i="67"/>
  <c r="K36" i="67"/>
  <c r="AN97" i="67"/>
  <c r="AL98" i="67"/>
  <c r="AM98" i="67" s="1"/>
  <c r="AM37" i="67"/>
  <c r="AH99" i="67"/>
  <c r="AJ101" i="67"/>
  <c r="AN103" i="67"/>
  <c r="AF109" i="67"/>
  <c r="T113" i="67"/>
  <c r="K52" i="67"/>
  <c r="AZ57" i="67"/>
  <c r="AZ118" i="67" s="1"/>
  <c r="V92" i="67"/>
  <c r="AL94" i="67"/>
  <c r="AM94" i="67" s="1"/>
  <c r="AM33" i="67"/>
  <c r="AB96" i="67"/>
  <c r="X98" i="67"/>
  <c r="Y37" i="67"/>
  <c r="T99" i="67"/>
  <c r="K38" i="67"/>
  <c r="Y56" i="67"/>
  <c r="Y50" i="67"/>
  <c r="Y51" i="67"/>
  <c r="Y42" i="67"/>
  <c r="AP58" i="67"/>
  <c r="AP69" i="67"/>
  <c r="AP57" i="67"/>
  <c r="BC58" i="67"/>
  <c r="BC119" i="67" s="1"/>
  <c r="BC69" i="67"/>
  <c r="BC57" i="67"/>
  <c r="BC118" i="67" s="1"/>
  <c r="M74" i="67"/>
  <c r="AH92" i="67"/>
  <c r="Y32" i="67"/>
  <c r="AH94" i="67"/>
  <c r="AP97" i="67"/>
  <c r="AQ97" i="67" s="1"/>
  <c r="AQ36" i="67"/>
  <c r="AL101" i="67"/>
  <c r="AM101" i="67" s="1"/>
  <c r="AM40" i="67"/>
  <c r="T102" i="67"/>
  <c r="K41" i="67"/>
  <c r="AP103" i="67"/>
  <c r="AQ103" i="67" s="1"/>
  <c r="AQ42" i="67"/>
  <c r="Y46" i="67"/>
  <c r="AD108" i="67"/>
  <c r="AJ112" i="67"/>
  <c r="AK51" i="67"/>
  <c r="V113" i="67"/>
  <c r="AP113" i="67"/>
  <c r="AQ52" i="67"/>
  <c r="BF58" i="67"/>
  <c r="BF119" i="67" s="1"/>
  <c r="BF69" i="67"/>
  <c r="BF57" i="67"/>
  <c r="BF118" i="67" s="1"/>
  <c r="AF91" i="67"/>
  <c r="Z68" i="67"/>
  <c r="AA70" i="67" s="1"/>
  <c r="S8" i="67"/>
  <c r="AQ8" i="67"/>
  <c r="BD69" i="67"/>
  <c r="BD57" i="67"/>
  <c r="BD118" i="67" s="1"/>
  <c r="BD58" i="67"/>
  <c r="BD119" i="67" s="1"/>
  <c r="M12" i="67"/>
  <c r="M75" i="67"/>
  <c r="Q17" i="67"/>
  <c r="Y21" i="67"/>
  <c r="AM82" i="67"/>
  <c r="M84" i="67"/>
  <c r="K32" i="67"/>
  <c r="Z93" i="67"/>
  <c r="AA32" i="67"/>
  <c r="AP93" i="67"/>
  <c r="AQ93" i="67" s="1"/>
  <c r="AQ32" i="67"/>
  <c r="Y35" i="67"/>
  <c r="V97" i="67"/>
  <c r="T98" i="67"/>
  <c r="K37" i="67"/>
  <c r="V102" i="67"/>
  <c r="X104" i="67"/>
  <c r="Y43" i="67"/>
  <c r="Y53" i="67"/>
  <c r="K117" i="67"/>
  <c r="M56" i="67"/>
  <c r="I71" i="67"/>
  <c r="J71" i="67"/>
  <c r="T8" i="67"/>
  <c r="AF8" i="67"/>
  <c r="BE58" i="67"/>
  <c r="BE119" i="67" s="1"/>
  <c r="BE69" i="67"/>
  <c r="BE57" i="67"/>
  <c r="BE118" i="67" s="1"/>
  <c r="AQ71" i="67"/>
  <c r="AQ72" i="67"/>
  <c r="AM12" i="67"/>
  <c r="M13" i="67"/>
  <c r="M76" i="67"/>
  <c r="K21" i="67"/>
  <c r="AM21" i="67"/>
  <c r="M83" i="67"/>
  <c r="M85" i="67"/>
  <c r="M86" i="67"/>
  <c r="AK27" i="67"/>
  <c r="T92" i="67"/>
  <c r="K31" i="67"/>
  <c r="T94" i="67"/>
  <c r="K33" i="67"/>
  <c r="Z96" i="67"/>
  <c r="X97" i="67"/>
  <c r="Y36" i="67"/>
  <c r="V98" i="67"/>
  <c r="AP98" i="67"/>
  <c r="AQ98" i="67" s="1"/>
  <c r="AQ37" i="67"/>
  <c r="AN100" i="67"/>
  <c r="Z104" i="67"/>
  <c r="AA43" i="67"/>
  <c r="Z105" i="67"/>
  <c r="AA44" i="67"/>
  <c r="K44" i="67"/>
  <c r="AH110" i="67"/>
  <c r="V107" i="67"/>
  <c r="AD111" i="67"/>
  <c r="X113" i="67"/>
  <c r="Y52" i="67"/>
  <c r="O73" i="67"/>
  <c r="Y44" i="67"/>
  <c r="AM105" i="67"/>
  <c r="T110" i="67"/>
  <c r="K49" i="67"/>
  <c r="AH112" i="67"/>
  <c r="AD114" i="67"/>
  <c r="V115" i="67"/>
  <c r="AJ116" i="67"/>
  <c r="AM99" i="67"/>
  <c r="AQ101" i="67"/>
  <c r="AM102" i="67"/>
  <c r="AQ104" i="67"/>
  <c r="Z106" i="67"/>
  <c r="V110" i="67"/>
  <c r="T117" i="67"/>
  <c r="AM38" i="67"/>
  <c r="K39" i="67"/>
  <c r="AQ40" i="67"/>
  <c r="AM41" i="67"/>
  <c r="K42" i="67"/>
  <c r="AQ43" i="67"/>
  <c r="Y47" i="67"/>
  <c r="AM108" i="67"/>
  <c r="K48" i="67"/>
  <c r="V112" i="67"/>
  <c r="AL112" i="67"/>
  <c r="AM112" i="67" s="1"/>
  <c r="AM51" i="67"/>
  <c r="AQ74" i="67"/>
  <c r="AP105" i="67"/>
  <c r="AQ105" i="67" s="1"/>
  <c r="AQ44" i="67"/>
  <c r="AQ106" i="67"/>
  <c r="AM47" i="67"/>
  <c r="Y48" i="67"/>
  <c r="AL109" i="67"/>
  <c r="AM109" i="67" s="1"/>
  <c r="AM48" i="67"/>
  <c r="Y49" i="67"/>
  <c r="AM110" i="67"/>
  <c r="AN112" i="67"/>
  <c r="AD113" i="67"/>
  <c r="T114" i="67"/>
  <c r="AB115" i="67"/>
  <c r="X116" i="67"/>
  <c r="Y55" i="67"/>
  <c r="Y39" i="67"/>
  <c r="AD105" i="67"/>
  <c r="AQ107" i="67"/>
  <c r="Z109" i="67"/>
  <c r="AA48" i="67"/>
  <c r="AQ112" i="67"/>
  <c r="AM100" i="67"/>
  <c r="AQ102" i="67"/>
  <c r="AM103" i="67"/>
  <c r="AM111" i="67"/>
  <c r="Z112" i="67"/>
  <c r="AL114" i="67"/>
  <c r="AM114" i="67" s="1"/>
  <c r="AM53" i="67"/>
  <c r="K120" i="67"/>
  <c r="M59" i="67"/>
  <c r="AM83" i="67"/>
  <c r="M87" i="67"/>
  <c r="M88" i="67"/>
  <c r="AM39" i="67"/>
  <c r="K40" i="67"/>
  <c r="AQ41" i="67"/>
  <c r="AM42" i="67"/>
  <c r="K43" i="67"/>
  <c r="AP108" i="67"/>
  <c r="AQ108" i="67" s="1"/>
  <c r="AQ47" i="67"/>
  <c r="AQ109" i="67"/>
  <c r="AM50" i="67"/>
  <c r="AB112" i="67"/>
  <c r="AH113" i="67"/>
  <c r="O74" i="67"/>
  <c r="O72" i="67"/>
  <c r="O86" i="67"/>
  <c r="O88" i="67"/>
  <c r="O68" i="67"/>
  <c r="T107" i="67"/>
  <c r="K46" i="67"/>
  <c r="AM113" i="67"/>
  <c r="K53" i="67"/>
  <c r="Z114" i="67"/>
  <c r="J70" i="67"/>
  <c r="I70" i="67"/>
  <c r="Q73" i="67"/>
  <c r="J79" i="67"/>
  <c r="I79" i="67"/>
  <c r="AM79" i="67"/>
  <c r="AQ115" i="67"/>
  <c r="AM116" i="67"/>
  <c r="S73" i="67"/>
  <c r="AQ75" i="67"/>
  <c r="O79" i="67"/>
  <c r="S83" i="67"/>
  <c r="AM73" i="67"/>
  <c r="J89" i="67"/>
  <c r="I89" i="67"/>
  <c r="Q72" i="67"/>
  <c r="Q80" i="67"/>
  <c r="Q71" i="67"/>
  <c r="AQ116" i="67"/>
  <c r="AM117" i="67"/>
  <c r="Q68" i="67"/>
  <c r="AQ73" i="67"/>
  <c r="Q74" i="67"/>
  <c r="Y83" i="67"/>
  <c r="AQ55" i="67"/>
  <c r="AM56" i="67"/>
  <c r="S70" i="67"/>
  <c r="S80" i="67"/>
  <c r="S84" i="67"/>
  <c r="S82" i="67"/>
  <c r="S76" i="67"/>
  <c r="S87" i="67"/>
  <c r="S85" i="67"/>
  <c r="O81" i="67"/>
  <c r="O82" i="67"/>
  <c r="Q88" i="67"/>
  <c r="S68" i="67"/>
  <c r="S74" i="67"/>
  <c r="O75" i="67"/>
  <c r="Q81" i="67"/>
  <c r="Q82" i="67"/>
  <c r="O87" i="67"/>
  <c r="S88" i="67"/>
  <c r="AQ114" i="67"/>
  <c r="AM115" i="67"/>
  <c r="AQ117" i="67"/>
  <c r="S72" i="67"/>
  <c r="S75" i="67"/>
  <c r="O80" i="67"/>
  <c r="S81" i="67"/>
  <c r="O85" i="67"/>
  <c r="S86" i="67"/>
  <c r="AM87" i="67"/>
  <c r="AQ88" i="67"/>
  <c r="AQ53" i="67"/>
  <c r="AA54" i="67"/>
  <c r="AM54" i="67"/>
  <c r="K55" i="67"/>
  <c r="AQ56" i="67"/>
  <c r="J68" i="67"/>
  <c r="Q70" i="67"/>
  <c r="AM76" i="67"/>
  <c r="AM81" i="67"/>
  <c r="O83" i="67"/>
  <c r="O84" i="67"/>
  <c r="AM84" i="67"/>
  <c r="Q85" i="67"/>
  <c r="I92" i="67"/>
  <c r="I94" i="67"/>
  <c r="J110" i="67"/>
  <c r="I110" i="67"/>
  <c r="I113" i="67"/>
  <c r="I117" i="67"/>
  <c r="S120" i="67"/>
  <c r="AQ120" i="67"/>
  <c r="I91" i="67"/>
  <c r="I93" i="67"/>
  <c r="J97" i="67"/>
  <c r="J98" i="67"/>
  <c r="I98" i="67"/>
  <c r="I101" i="67"/>
  <c r="I105" i="67"/>
  <c r="I119" i="67"/>
  <c r="I121" i="67"/>
  <c r="I76" i="67"/>
  <c r="I82" i="67"/>
  <c r="I84" i="67"/>
  <c r="I95" i="67"/>
  <c r="I115" i="67"/>
  <c r="I86" i="67"/>
  <c r="I88" i="67"/>
  <c r="I78" i="67"/>
  <c r="I80" i="67"/>
  <c r="I118" i="67"/>
  <c r="I108" i="67"/>
  <c r="I111" i="67"/>
  <c r="I120" i="67"/>
  <c r="I109" i="67"/>
  <c r="I112" i="67"/>
  <c r="I100" i="67"/>
  <c r="I73" i="67"/>
  <c r="I90" i="67"/>
  <c r="I114" i="67"/>
  <c r="I96" i="67"/>
  <c r="J107" i="67"/>
  <c r="I107" i="67"/>
  <c r="I102" i="67"/>
  <c r="I104" i="67"/>
  <c r="I116" i="67"/>
  <c r="I99" i="67"/>
  <c r="I106" i="67"/>
  <c r="M16" i="52"/>
  <c r="M77" i="52" s="1"/>
  <c r="J73" i="52"/>
  <c r="S8" i="52"/>
  <c r="S7" i="52" s="1"/>
  <c r="T24" i="52" s="1"/>
  <c r="AE8" i="52"/>
  <c r="AE7" i="52" s="1"/>
  <c r="AC8" i="52"/>
  <c r="AC57" i="52" s="1"/>
  <c r="J76" i="52"/>
  <c r="J86" i="52"/>
  <c r="J88" i="52"/>
  <c r="AG8" i="52"/>
  <c r="AG7" i="52" s="1"/>
  <c r="AH12" i="52" s="1"/>
  <c r="J85" i="52"/>
  <c r="J87" i="52"/>
  <c r="U8" i="52"/>
  <c r="U7" i="52" s="1"/>
  <c r="V26" i="52" s="1"/>
  <c r="H54" i="52"/>
  <c r="H115" i="52" s="1"/>
  <c r="J115" i="52" s="1"/>
  <c r="H56" i="52"/>
  <c r="H117" i="52" s="1"/>
  <c r="J117" i="52" s="1"/>
  <c r="AI8" i="52"/>
  <c r="AI7" i="52" s="1"/>
  <c r="AJ12" i="52" s="1"/>
  <c r="H21" i="52"/>
  <c r="H82" i="52" s="1"/>
  <c r="H43" i="52"/>
  <c r="H104" i="52" s="1"/>
  <c r="J104" i="52" s="1"/>
  <c r="J84" i="52"/>
  <c r="Q8" i="52"/>
  <c r="Q7" i="52" s="1"/>
  <c r="R20" i="52" s="1"/>
  <c r="H53" i="52"/>
  <c r="H114" i="52" s="1"/>
  <c r="J114" i="52" s="1"/>
  <c r="H55" i="52"/>
  <c r="H116" i="52" s="1"/>
  <c r="J116" i="52" s="1"/>
  <c r="W8" i="52"/>
  <c r="W58" i="52" s="1"/>
  <c r="AA8" i="52"/>
  <c r="AA7" i="52" s="1"/>
  <c r="AB31" i="52" s="1"/>
  <c r="H49" i="52"/>
  <c r="H110" i="52" s="1"/>
  <c r="K16" i="52"/>
  <c r="K77" i="52" s="1"/>
  <c r="AD52" i="53"/>
  <c r="AB80" i="53"/>
  <c r="AB52" i="53"/>
  <c r="AD64" i="53"/>
  <c r="AD76" i="53"/>
  <c r="AD80" i="53"/>
  <c r="W13" i="53"/>
  <c r="W55" i="53" s="1"/>
  <c r="X55" i="53" s="1"/>
  <c r="AB53" i="53"/>
  <c r="AB57" i="53"/>
  <c r="AB62" i="53"/>
  <c r="AB74" i="53"/>
  <c r="AD53" i="53"/>
  <c r="AD57" i="53"/>
  <c r="AD62" i="53"/>
  <c r="AD70" i="53"/>
  <c r="AD74" i="53"/>
  <c r="AD78" i="53"/>
  <c r="AB67" i="53"/>
  <c r="AD75" i="53"/>
  <c r="AD79" i="53"/>
  <c r="AB63" i="53"/>
  <c r="AB75" i="53"/>
  <c r="AB79" i="53"/>
  <c r="W8" i="53"/>
  <c r="W50" i="53" s="1"/>
  <c r="X50" i="53" s="1"/>
  <c r="AD82" i="53"/>
  <c r="AH82" i="53"/>
  <c r="X53" i="53"/>
  <c r="AB14" i="53"/>
  <c r="X57" i="53"/>
  <c r="X67" i="53"/>
  <c r="X31" i="53"/>
  <c r="X72" i="53"/>
  <c r="X56" i="53"/>
  <c r="Y8" i="53"/>
  <c r="Z8" i="53" s="1"/>
  <c r="Z14" i="53"/>
  <c r="AA8" i="53"/>
  <c r="AB8" i="53" s="1"/>
  <c r="P15" i="53"/>
  <c r="V64" i="53"/>
  <c r="Z36" i="53"/>
  <c r="V72" i="53"/>
  <c r="I54" i="53"/>
  <c r="X37" i="53"/>
  <c r="V15" i="53"/>
  <c r="R38" i="53"/>
  <c r="V56" i="53"/>
  <c r="Z20" i="53"/>
  <c r="AH40" i="53"/>
  <c r="T39" i="53"/>
  <c r="T11" i="53"/>
  <c r="Z32" i="53"/>
  <c r="V82" i="53"/>
  <c r="J51" i="53"/>
  <c r="V78" i="53"/>
  <c r="O8" i="53"/>
  <c r="P8" i="53" s="1"/>
  <c r="P10" i="53"/>
  <c r="AH10" i="53"/>
  <c r="V53" i="53"/>
  <c r="V14" i="53"/>
  <c r="Z15" i="53"/>
  <c r="V30" i="53"/>
  <c r="V75" i="53"/>
  <c r="H37" i="53"/>
  <c r="H79" i="53" s="1"/>
  <c r="H39" i="53"/>
  <c r="H81" i="53" s="1"/>
  <c r="J81" i="53" s="1"/>
  <c r="AJ37" i="53"/>
  <c r="R10" i="53"/>
  <c r="Z53" i="53"/>
  <c r="U13" i="53"/>
  <c r="AB15" i="53"/>
  <c r="AE19" i="53"/>
  <c r="AE61" i="53" s="1"/>
  <c r="AF61" i="53" s="1"/>
  <c r="R34" i="53"/>
  <c r="Z38" i="53"/>
  <c r="V73" i="53"/>
  <c r="AJ35" i="53"/>
  <c r="V79" i="53"/>
  <c r="R39" i="53"/>
  <c r="J49" i="53"/>
  <c r="V80" i="53"/>
  <c r="V52" i="53"/>
  <c r="V66" i="53"/>
  <c r="AL74" i="53"/>
  <c r="V76" i="53"/>
  <c r="AF23" i="53"/>
  <c r="Z66" i="53"/>
  <c r="Z73" i="53"/>
  <c r="V81" i="53"/>
  <c r="T15" i="53"/>
  <c r="AD20" i="53"/>
  <c r="V74" i="53"/>
  <c r="V77" i="53"/>
  <c r="P38" i="53"/>
  <c r="AB10" i="53"/>
  <c r="AL53" i="53"/>
  <c r="V57" i="53"/>
  <c r="AG19" i="53"/>
  <c r="AG61" i="53" s="1"/>
  <c r="AH61" i="53" s="1"/>
  <c r="AB37" i="53"/>
  <c r="Z81" i="53"/>
  <c r="R40" i="53"/>
  <c r="AL11" i="53"/>
  <c r="AB25" i="53"/>
  <c r="AH30" i="53"/>
  <c r="AB38" i="53"/>
  <c r="AJ40" i="53"/>
  <c r="V10" i="53"/>
  <c r="AA13" i="53"/>
  <c r="AA55" i="53" s="1"/>
  <c r="AB55" i="53" s="1"/>
  <c r="Z56" i="53"/>
  <c r="Z57" i="53"/>
  <c r="R21" i="53"/>
  <c r="AL24" i="53"/>
  <c r="AD28" i="53"/>
  <c r="AF77" i="53"/>
  <c r="AL36" i="53"/>
  <c r="Z37" i="53"/>
  <c r="P39" i="53"/>
  <c r="AF81" i="53"/>
  <c r="AL82" i="53"/>
  <c r="J59" i="53"/>
  <c r="N52" i="53"/>
  <c r="X15" i="53"/>
  <c r="AB33" i="53"/>
  <c r="AL78" i="53"/>
  <c r="AD39" i="53"/>
  <c r="Q8" i="53"/>
  <c r="R8" i="53" s="1"/>
  <c r="Z68" i="53"/>
  <c r="Z71" i="53"/>
  <c r="AL72" i="53"/>
  <c r="AF75" i="53"/>
  <c r="H35" i="53"/>
  <c r="AF35" i="53"/>
  <c r="V36" i="53"/>
  <c r="P80" i="53"/>
  <c r="AD38" i="53"/>
  <c r="AF39" i="53"/>
  <c r="V40" i="53"/>
  <c r="L53" i="53"/>
  <c r="V11" i="53"/>
  <c r="AL66" i="53"/>
  <c r="AL32" i="53"/>
  <c r="U8" i="53"/>
  <c r="Z52" i="53"/>
  <c r="Z11" i="53"/>
  <c r="AF73" i="53"/>
  <c r="Z76" i="53"/>
  <c r="P77" i="53"/>
  <c r="AF80" i="53"/>
  <c r="N53" i="53"/>
  <c r="AL52" i="53"/>
  <c r="X14" i="53"/>
  <c r="AB20" i="53"/>
  <c r="X23" i="53"/>
  <c r="Z79" i="53"/>
  <c r="H11" i="53"/>
  <c r="H53" i="53" s="1"/>
  <c r="J53" i="53" s="1"/>
  <c r="P57" i="53"/>
  <c r="O19" i="53"/>
  <c r="AF65" i="53"/>
  <c r="Z74" i="53"/>
  <c r="H33" i="53"/>
  <c r="H75" i="53" s="1"/>
  <c r="Z78" i="53"/>
  <c r="Z82" i="53"/>
  <c r="AF53" i="53"/>
  <c r="O13" i="53"/>
  <c r="O55" i="53" s="1"/>
  <c r="P55" i="53" s="1"/>
  <c r="P14" i="53"/>
  <c r="AD15" i="53"/>
  <c r="AL62" i="53"/>
  <c r="Z24" i="53"/>
  <c r="AF29" i="53"/>
  <c r="H31" i="53"/>
  <c r="H73" i="53" s="1"/>
  <c r="AJ31" i="53"/>
  <c r="AD34" i="53"/>
  <c r="T35" i="53"/>
  <c r="AL77" i="53"/>
  <c r="P37" i="53"/>
  <c r="AL80" i="53"/>
  <c r="AL75" i="53"/>
  <c r="AL81" i="53"/>
  <c r="P52" i="53"/>
  <c r="AD10" i="53"/>
  <c r="P53" i="53"/>
  <c r="AF11" i="53"/>
  <c r="S13" i="53"/>
  <c r="U19" i="53"/>
  <c r="U61" i="53" s="1"/>
  <c r="V61" i="53" s="1"/>
  <c r="AL20" i="53"/>
  <c r="AC19" i="53"/>
  <c r="AD19" i="53" s="1"/>
  <c r="Z72" i="53"/>
  <c r="AL73" i="53"/>
  <c r="AF76" i="53"/>
  <c r="AL38" i="53"/>
  <c r="AD40" i="53"/>
  <c r="AC8" i="53"/>
  <c r="AC50" i="53" s="1"/>
  <c r="AD50" i="53" s="1"/>
  <c r="AG8" i="53"/>
  <c r="AG50" i="53" s="1"/>
  <c r="AH50" i="53" s="1"/>
  <c r="AH11" i="53"/>
  <c r="Z62" i="53"/>
  <c r="T23" i="53"/>
  <c r="AL26" i="53"/>
  <c r="AL71" i="53"/>
  <c r="X35" i="53"/>
  <c r="AL79" i="53"/>
  <c r="Z80" i="53"/>
  <c r="J54" i="53"/>
  <c r="AL68" i="53"/>
  <c r="AK8" i="53"/>
  <c r="AL8" i="53" s="1"/>
  <c r="Q19" i="53"/>
  <c r="Q61" i="53" s="1"/>
  <c r="R61" i="53" s="1"/>
  <c r="AF72" i="53"/>
  <c r="Z75" i="53"/>
  <c r="AL76" i="53"/>
  <c r="Z77" i="53"/>
  <c r="H36" i="53"/>
  <c r="J36" i="53" s="1"/>
  <c r="AH36" i="53"/>
  <c r="AL37" i="53"/>
  <c r="AB39" i="53"/>
  <c r="L52" i="53"/>
  <c r="W8" i="55"/>
  <c r="AC8" i="55"/>
  <c r="AC7" i="55" s="1"/>
  <c r="AD36" i="55" s="1"/>
  <c r="H59" i="55"/>
  <c r="H120" i="55" s="1"/>
  <c r="J120" i="55" s="1"/>
  <c r="O8" i="55"/>
  <c r="O7" i="55" s="1"/>
  <c r="AI8" i="55"/>
  <c r="AI57" i="55" s="1"/>
  <c r="M16" i="55"/>
  <c r="M77" i="55" s="1"/>
  <c r="AG8" i="55"/>
  <c r="AG7" i="55" s="1"/>
  <c r="AK8" i="55"/>
  <c r="AK7" i="55" s="1"/>
  <c r="AL26" i="55" s="1"/>
  <c r="U8" i="55"/>
  <c r="U7" i="55" s="1"/>
  <c r="V23" i="55" s="1"/>
  <c r="AA8" i="55"/>
  <c r="AA7" i="55" s="1"/>
  <c r="AB38" i="55" s="1"/>
  <c r="H41" i="55"/>
  <c r="H102" i="55" s="1"/>
  <c r="L8" i="55"/>
  <c r="H39" i="55"/>
  <c r="H100" i="55" s="1"/>
  <c r="J100" i="55" s="1"/>
  <c r="H42" i="55"/>
  <c r="J42" i="55" s="1"/>
  <c r="H34" i="55"/>
  <c r="J34" i="55" s="1"/>
  <c r="H9" i="55"/>
  <c r="J9" i="55" s="1"/>
  <c r="Q8" i="55"/>
  <c r="Q7" i="55" s="1"/>
  <c r="R8" i="55" s="1"/>
  <c r="H21" i="55"/>
  <c r="H82" i="55" s="1"/>
  <c r="H52" i="55"/>
  <c r="H113" i="55" s="1"/>
  <c r="AJ22" i="54"/>
  <c r="Z27" i="54"/>
  <c r="O8" i="54"/>
  <c r="P8" i="54" s="1"/>
  <c r="AF25" i="54"/>
  <c r="L55" i="54"/>
  <c r="P26" i="54"/>
  <c r="N13" i="54"/>
  <c r="S13" i="54"/>
  <c r="S55" i="54" s="1"/>
  <c r="T55" i="54" s="1"/>
  <c r="AA8" i="54"/>
  <c r="AB8" i="54" s="1"/>
  <c r="AH10" i="54"/>
  <c r="AI56" i="54"/>
  <c r="AJ14" i="54"/>
  <c r="H7" i="54"/>
  <c r="I7" i="54" s="1"/>
  <c r="P22" i="54"/>
  <c r="V23" i="54"/>
  <c r="L65" i="54"/>
  <c r="L72" i="54"/>
  <c r="H28" i="54"/>
  <c r="H70" i="54" s="1"/>
  <c r="Q8" i="54"/>
  <c r="Q50" i="54" s="1"/>
  <c r="V11" i="54"/>
  <c r="U13" i="54"/>
  <c r="U55" i="54" s="1"/>
  <c r="AE13" i="54"/>
  <c r="AE55" i="54" s="1"/>
  <c r="AA19" i="54"/>
  <c r="AA61" i="54" s="1"/>
  <c r="AE8" i="54"/>
  <c r="AE50" i="54" s="1"/>
  <c r="U19" i="54"/>
  <c r="U61" i="54" s="1"/>
  <c r="P21" i="54"/>
  <c r="H40" i="54"/>
  <c r="H82" i="54" s="1"/>
  <c r="N52" i="54"/>
  <c r="Z10" i="54"/>
  <c r="V34" i="54"/>
  <c r="Z36" i="54"/>
  <c r="AD38" i="54"/>
  <c r="N78" i="54"/>
  <c r="AL31" i="54"/>
  <c r="AG52" i="54"/>
  <c r="L79" i="54"/>
  <c r="R15" i="54"/>
  <c r="Q19" i="54"/>
  <c r="R19" i="54" s="1"/>
  <c r="N73" i="54"/>
  <c r="N50" i="54"/>
  <c r="L13" i="54"/>
  <c r="AH32" i="54"/>
  <c r="N68" i="54"/>
  <c r="N8" i="54"/>
  <c r="AF10" i="54"/>
  <c r="N55" i="54"/>
  <c r="T14" i="54"/>
  <c r="T15" i="54"/>
  <c r="N61" i="54"/>
  <c r="R35" i="54"/>
  <c r="L53" i="54"/>
  <c r="H11" i="54"/>
  <c r="H53" i="54" s="1"/>
  <c r="P25" i="54"/>
  <c r="P11" i="54"/>
  <c r="W19" i="54"/>
  <c r="W61" i="54" s="1"/>
  <c r="X61" i="54" s="1"/>
  <c r="Z31" i="54"/>
  <c r="L77" i="54"/>
  <c r="N80" i="54"/>
  <c r="S8" i="54"/>
  <c r="H23" i="54"/>
  <c r="H65" i="54" s="1"/>
  <c r="R38" i="54"/>
  <c r="N66" i="54"/>
  <c r="AJ10" i="54"/>
  <c r="AK19" i="54"/>
  <c r="AK61" i="54" s="1"/>
  <c r="AG19" i="54"/>
  <c r="AH19" i="54" s="1"/>
  <c r="H34" i="54"/>
  <c r="H76" i="54" s="1"/>
  <c r="AL22" i="54"/>
  <c r="T10" i="54"/>
  <c r="AH14" i="54"/>
  <c r="R24" i="54"/>
  <c r="R30" i="54"/>
  <c r="H37" i="54"/>
  <c r="H79" i="54" s="1"/>
  <c r="X39" i="54"/>
  <c r="L52" i="54"/>
  <c r="L54" i="54"/>
  <c r="L67" i="54"/>
  <c r="AC8" i="54"/>
  <c r="AC50" i="54" s="1"/>
  <c r="X32" i="54"/>
  <c r="V12" i="52"/>
  <c r="K59" i="52"/>
  <c r="K120" i="52" s="1"/>
  <c r="K69" i="52"/>
  <c r="K7" i="52"/>
  <c r="L8" i="52" s="1"/>
  <c r="Y8" i="52"/>
  <c r="AK8" i="52"/>
  <c r="U103" i="52"/>
  <c r="M7" i="52"/>
  <c r="N8" i="52" s="1"/>
  <c r="AE71" i="52"/>
  <c r="H79" i="52"/>
  <c r="H81" i="52"/>
  <c r="AA110" i="52"/>
  <c r="O8" i="52"/>
  <c r="S71" i="52"/>
  <c r="AC69" i="52"/>
  <c r="H10" i="52"/>
  <c r="AE82" i="52"/>
  <c r="H83" i="52"/>
  <c r="J22" i="52"/>
  <c r="O106" i="52"/>
  <c r="H45" i="52"/>
  <c r="Y111" i="52"/>
  <c r="H50" i="52"/>
  <c r="S57" i="52"/>
  <c r="H9" i="52"/>
  <c r="H42" i="52"/>
  <c r="AE107" i="52"/>
  <c r="AC109" i="52"/>
  <c r="H48" i="52"/>
  <c r="AC7" i="52"/>
  <c r="AD10" i="52" s="1"/>
  <c r="AG105" i="52"/>
  <c r="W112" i="52"/>
  <c r="H51" i="52"/>
  <c r="Y104" i="52"/>
  <c r="AI105" i="52"/>
  <c r="AG106" i="52"/>
  <c r="O107" i="52"/>
  <c r="AA111" i="52"/>
  <c r="Y112" i="52"/>
  <c r="H32" i="52"/>
  <c r="H33" i="52"/>
  <c r="H34" i="52"/>
  <c r="H35" i="52"/>
  <c r="H36" i="52"/>
  <c r="H37" i="52"/>
  <c r="H38" i="52"/>
  <c r="H39" i="52"/>
  <c r="H40" i="52"/>
  <c r="H41" i="52"/>
  <c r="AK105" i="52"/>
  <c r="AI106" i="52"/>
  <c r="AG107" i="52"/>
  <c r="O108" i="52"/>
  <c r="AD49" i="52"/>
  <c r="AA112" i="52"/>
  <c r="AK103" i="52"/>
  <c r="U105" i="52"/>
  <c r="AK106" i="52"/>
  <c r="AI107" i="52"/>
  <c r="AG108" i="52"/>
  <c r="O109" i="52"/>
  <c r="H30" i="52"/>
  <c r="H31" i="52"/>
  <c r="Y103" i="52"/>
  <c r="W105" i="52"/>
  <c r="AK107" i="52"/>
  <c r="AI108" i="52"/>
  <c r="AG109" i="52"/>
  <c r="O110" i="52"/>
  <c r="H44" i="52"/>
  <c r="Y105" i="52"/>
  <c r="U106" i="52"/>
  <c r="AK108" i="52"/>
  <c r="AI109" i="52"/>
  <c r="AG110" i="52"/>
  <c r="O111" i="52"/>
  <c r="Q113" i="52"/>
  <c r="H52" i="52"/>
  <c r="W106" i="52"/>
  <c r="U107" i="52"/>
  <c r="AK109" i="52"/>
  <c r="AI110" i="52"/>
  <c r="AG111" i="52"/>
  <c r="O112" i="52"/>
  <c r="Y106" i="52"/>
  <c r="W107" i="52"/>
  <c r="U108" i="52"/>
  <c r="AK110" i="52"/>
  <c r="AI111" i="52"/>
  <c r="AA106" i="52"/>
  <c r="Y107" i="52"/>
  <c r="W108" i="52"/>
  <c r="U109" i="52"/>
  <c r="AK111" i="52"/>
  <c r="AI112" i="52"/>
  <c r="H46" i="52"/>
  <c r="AA107" i="52"/>
  <c r="Y108" i="52"/>
  <c r="W109" i="52"/>
  <c r="U110" i="52"/>
  <c r="AK112" i="52"/>
  <c r="AB35" i="52"/>
  <c r="AI104" i="52"/>
  <c r="H47" i="52"/>
  <c r="AA108" i="52"/>
  <c r="Y109" i="52"/>
  <c r="W110" i="52"/>
  <c r="U111" i="52"/>
  <c r="AK104" i="52"/>
  <c r="AA109" i="52"/>
  <c r="AB48" i="52"/>
  <c r="Y110" i="52"/>
  <c r="W111" i="52"/>
  <c r="V53" i="52"/>
  <c r="H59" i="52"/>
  <c r="J74" i="52"/>
  <c r="J72" i="52"/>
  <c r="J75" i="52"/>
  <c r="K68" i="55"/>
  <c r="L70" i="55" s="1"/>
  <c r="L26" i="55"/>
  <c r="L22" i="55"/>
  <c r="L15" i="55"/>
  <c r="L19" i="55"/>
  <c r="L27" i="55"/>
  <c r="L23" i="55"/>
  <c r="L20" i="55"/>
  <c r="L24" i="55"/>
  <c r="L21" i="55"/>
  <c r="L25" i="55"/>
  <c r="AA71" i="55"/>
  <c r="L11" i="55"/>
  <c r="AI72" i="55"/>
  <c r="Y91" i="55"/>
  <c r="AG94" i="55"/>
  <c r="AE96" i="55"/>
  <c r="M68" i="55"/>
  <c r="N76" i="55" s="1"/>
  <c r="N19" i="55"/>
  <c r="N11" i="55"/>
  <c r="N27" i="55"/>
  <c r="N23" i="55"/>
  <c r="N20" i="55"/>
  <c r="N24" i="55"/>
  <c r="N12" i="55"/>
  <c r="N21" i="55"/>
  <c r="N13" i="55"/>
  <c r="N25" i="55"/>
  <c r="N14" i="55"/>
  <c r="N18" i="55"/>
  <c r="AC71" i="55"/>
  <c r="W93" i="55"/>
  <c r="AD9" i="55"/>
  <c r="AE71" i="55"/>
  <c r="U104" i="55"/>
  <c r="AK58" i="55"/>
  <c r="AK69" i="55"/>
  <c r="L10" i="55"/>
  <c r="Q72" i="55"/>
  <c r="L18" i="55"/>
  <c r="AD56" i="55"/>
  <c r="W57" i="55"/>
  <c r="W58" i="55"/>
  <c r="W69" i="55"/>
  <c r="S70" i="55"/>
  <c r="S8" i="55"/>
  <c r="N10" i="55"/>
  <c r="AI71" i="55"/>
  <c r="S72" i="55"/>
  <c r="V20" i="55"/>
  <c r="V12" i="55"/>
  <c r="O71" i="55"/>
  <c r="H10" i="55"/>
  <c r="U72" i="55"/>
  <c r="J73" i="55"/>
  <c r="J12" i="55"/>
  <c r="Q98" i="55"/>
  <c r="H37" i="55"/>
  <c r="W115" i="55"/>
  <c r="S116" i="55"/>
  <c r="AC98" i="55"/>
  <c r="W7" i="55"/>
  <c r="X8" i="55" s="1"/>
  <c r="Y8" i="55"/>
  <c r="Q71" i="55"/>
  <c r="AL10" i="55"/>
  <c r="N15" i="55"/>
  <c r="AK91" i="55"/>
  <c r="U94" i="55"/>
  <c r="H33" i="55"/>
  <c r="S96" i="55"/>
  <c r="H35" i="55"/>
  <c r="K69" i="55"/>
  <c r="K59" i="55"/>
  <c r="K120" i="55" s="1"/>
  <c r="S71" i="55"/>
  <c r="AL15" i="55"/>
  <c r="J85" i="55"/>
  <c r="J24" i="55"/>
  <c r="N26" i="55"/>
  <c r="AI93" i="55"/>
  <c r="AD52" i="55"/>
  <c r="AD51" i="55"/>
  <c r="AD14" i="55"/>
  <c r="AD33" i="55"/>
  <c r="AD54" i="55"/>
  <c r="AD39" i="55"/>
  <c r="L12" i="55"/>
  <c r="L17" i="55"/>
  <c r="O106" i="55"/>
  <c r="H45" i="55"/>
  <c r="AE114" i="55"/>
  <c r="M69" i="55"/>
  <c r="N8" i="55"/>
  <c r="AC58" i="55"/>
  <c r="W71" i="55"/>
  <c r="N22" i="55"/>
  <c r="AG112" i="55"/>
  <c r="AL55" i="55"/>
  <c r="AL41" i="55"/>
  <c r="AL36" i="55"/>
  <c r="AL23" i="55"/>
  <c r="AL24" i="55"/>
  <c r="AL12" i="55"/>
  <c r="AL25" i="55"/>
  <c r="AL14" i="55"/>
  <c r="AG72" i="55"/>
  <c r="L9" i="55"/>
  <c r="AE72" i="55"/>
  <c r="L13" i="55"/>
  <c r="L14" i="55"/>
  <c r="J20" i="55"/>
  <c r="Y115" i="55"/>
  <c r="J13" i="55"/>
  <c r="N17" i="55"/>
  <c r="H36" i="55"/>
  <c r="J72" i="55"/>
  <c r="V36" i="55"/>
  <c r="H38" i="55"/>
  <c r="O105" i="55"/>
  <c r="H44" i="55"/>
  <c r="AI101" i="55"/>
  <c r="AC104" i="55"/>
  <c r="Y108" i="55"/>
  <c r="W110" i="55"/>
  <c r="H40" i="55"/>
  <c r="AA106" i="55"/>
  <c r="U112" i="55"/>
  <c r="H51" i="55"/>
  <c r="S114" i="55"/>
  <c r="AK115" i="55"/>
  <c r="AL54" i="55"/>
  <c r="AE116" i="55"/>
  <c r="AE8" i="55"/>
  <c r="J27" i="55"/>
  <c r="H30" i="55"/>
  <c r="AL35" i="55"/>
  <c r="W101" i="55"/>
  <c r="J11" i="55"/>
  <c r="Y101" i="55"/>
  <c r="O104" i="55"/>
  <c r="H43" i="55"/>
  <c r="J79" i="55"/>
  <c r="J86" i="55"/>
  <c r="H32" i="55"/>
  <c r="J15" i="55"/>
  <c r="K16" i="55"/>
  <c r="J22" i="55"/>
  <c r="J26" i="55"/>
  <c r="H31" i="55"/>
  <c r="AI102" i="55"/>
  <c r="Q104" i="55"/>
  <c r="S115" i="55"/>
  <c r="J74" i="55"/>
  <c r="J18" i="55"/>
  <c r="AK108" i="55"/>
  <c r="AI110" i="55"/>
  <c r="H53" i="55"/>
  <c r="H55" i="55"/>
  <c r="J75" i="55"/>
  <c r="H54" i="55"/>
  <c r="H56" i="55"/>
  <c r="J83" i="55"/>
  <c r="J87" i="55"/>
  <c r="H46" i="55"/>
  <c r="H47" i="55"/>
  <c r="AL53" i="55"/>
  <c r="H48" i="55"/>
  <c r="J76" i="55"/>
  <c r="J84" i="55"/>
  <c r="J88" i="55"/>
  <c r="H49" i="55"/>
  <c r="H50" i="55"/>
  <c r="AD53" i="55"/>
  <c r="J59" i="55"/>
  <c r="Y80" i="54"/>
  <c r="Z38" i="54"/>
  <c r="AI57" i="54"/>
  <c r="AI13" i="54"/>
  <c r="AJ15" i="54"/>
  <c r="AC57" i="54"/>
  <c r="AD15" i="54"/>
  <c r="AK56" i="54"/>
  <c r="AK13" i="54"/>
  <c r="AL14" i="54"/>
  <c r="U8" i="54"/>
  <c r="U52" i="54"/>
  <c r="H10" i="54"/>
  <c r="V10" i="54"/>
  <c r="Q56" i="54"/>
  <c r="Q13" i="54"/>
  <c r="R14" i="54"/>
  <c r="Y62" i="54"/>
  <c r="Z20" i="54"/>
  <c r="Y19" i="54"/>
  <c r="X53" i="54"/>
  <c r="AD31" i="54"/>
  <c r="AD27" i="54"/>
  <c r="AD34" i="54"/>
  <c r="AD21" i="54"/>
  <c r="AC49" i="54"/>
  <c r="AD73" i="54" s="1"/>
  <c r="AD29" i="54"/>
  <c r="K50" i="54"/>
  <c r="L50" i="54" s="1"/>
  <c r="K41" i="54"/>
  <c r="W8" i="54"/>
  <c r="AI8" i="54"/>
  <c r="X11" i="54"/>
  <c r="AJ11" i="54"/>
  <c r="X14" i="54"/>
  <c r="AH15" i="54"/>
  <c r="U62" i="54"/>
  <c r="V20" i="54"/>
  <c r="AL20" i="54"/>
  <c r="R22" i="54"/>
  <c r="AB25" i="54"/>
  <c r="AI68" i="54"/>
  <c r="AJ26" i="54"/>
  <c r="V28" i="54"/>
  <c r="AA71" i="54"/>
  <c r="AB29" i="54"/>
  <c r="AD30" i="54"/>
  <c r="S73" i="54"/>
  <c r="T73" i="54" s="1"/>
  <c r="T31" i="54"/>
  <c r="AA76" i="54"/>
  <c r="AB34" i="54"/>
  <c r="AI77" i="54"/>
  <c r="AJ35" i="54"/>
  <c r="AL36" i="54"/>
  <c r="AF38" i="54"/>
  <c r="X56" i="54"/>
  <c r="AB21" i="54"/>
  <c r="AF26" i="54"/>
  <c r="AF21" i="54"/>
  <c r="AE49" i="54"/>
  <c r="AF53" i="54" s="1"/>
  <c r="AF40" i="54"/>
  <c r="AF30" i="54"/>
  <c r="X10" i="54"/>
  <c r="AG13" i="54"/>
  <c r="V15" i="54"/>
  <c r="X20" i="54"/>
  <c r="S64" i="54"/>
  <c r="T64" i="54" s="1"/>
  <c r="T22" i="54"/>
  <c r="AD24" i="54"/>
  <c r="AL27" i="54"/>
  <c r="U73" i="54"/>
  <c r="V31" i="54"/>
  <c r="AE74" i="54"/>
  <c r="AF32" i="54"/>
  <c r="X33" i="54"/>
  <c r="AK77" i="54"/>
  <c r="AL35" i="54"/>
  <c r="AB37" i="54"/>
  <c r="AA79" i="54"/>
  <c r="Z39" i="54"/>
  <c r="S62" i="54"/>
  <c r="T62" i="54" s="1"/>
  <c r="S19" i="54"/>
  <c r="T20" i="54"/>
  <c r="AH36" i="54"/>
  <c r="AH22" i="54"/>
  <c r="AH38" i="54"/>
  <c r="AH25" i="54"/>
  <c r="AH24" i="54"/>
  <c r="Y8" i="54"/>
  <c r="AK8" i="54"/>
  <c r="Z11" i="54"/>
  <c r="AL11" i="54"/>
  <c r="Z14" i="54"/>
  <c r="H15" i="54"/>
  <c r="AG63" i="54"/>
  <c r="AH21" i="54"/>
  <c r="AD25" i="54"/>
  <c r="R26" i="54"/>
  <c r="Q68" i="54"/>
  <c r="S69" i="54"/>
  <c r="T69" i="54" s="1"/>
  <c r="T27" i="54"/>
  <c r="H27" i="54"/>
  <c r="X28" i="54"/>
  <c r="P30" i="54"/>
  <c r="AD32" i="54"/>
  <c r="AK74" i="54"/>
  <c r="AL32" i="54"/>
  <c r="H35" i="54"/>
  <c r="X36" i="54"/>
  <c r="AD37" i="54"/>
  <c r="Y71" i="54"/>
  <c r="Z29" i="54"/>
  <c r="AJ29" i="54"/>
  <c r="AJ23" i="54"/>
  <c r="AI49" i="54"/>
  <c r="AJ52" i="54" s="1"/>
  <c r="AJ27" i="54"/>
  <c r="AJ34" i="54"/>
  <c r="AL10" i="54"/>
  <c r="W13" i="54"/>
  <c r="X15" i="54"/>
  <c r="J16" i="54"/>
  <c r="K61" i="54"/>
  <c r="L61" i="54" s="1"/>
  <c r="L19" i="54"/>
  <c r="X62" i="54"/>
  <c r="H21" i="54"/>
  <c r="AI63" i="54"/>
  <c r="AJ21" i="54"/>
  <c r="AF24" i="54"/>
  <c r="AD26" i="54"/>
  <c r="AC68" i="54"/>
  <c r="U69" i="54"/>
  <c r="V27" i="54"/>
  <c r="AF29" i="54"/>
  <c r="AI72" i="54"/>
  <c r="AJ30" i="54"/>
  <c r="H32" i="54"/>
  <c r="AF34" i="54"/>
  <c r="AE77" i="54"/>
  <c r="AF35" i="54"/>
  <c r="J37" i="54"/>
  <c r="AK80" i="54"/>
  <c r="AL38" i="54"/>
  <c r="AD39" i="54"/>
  <c r="P40" i="54"/>
  <c r="O82" i="54"/>
  <c r="M41" i="54"/>
  <c r="AC74" i="54"/>
  <c r="AG68" i="54"/>
  <c r="AH26" i="54"/>
  <c r="AL37" i="54"/>
  <c r="AL23" i="54"/>
  <c r="AL30" i="54"/>
  <c r="AK49" i="54"/>
  <c r="AL53" i="54" s="1"/>
  <c r="AL28" i="54"/>
  <c r="AA50" i="54"/>
  <c r="AB11" i="54"/>
  <c r="AB14" i="54"/>
  <c r="AL15" i="54"/>
  <c r="AK63" i="54"/>
  <c r="AL21" i="54"/>
  <c r="X22" i="54"/>
  <c r="AB23" i="54"/>
  <c r="AB28" i="54"/>
  <c r="AD33" i="54"/>
  <c r="AC75" i="54"/>
  <c r="P34" i="54"/>
  <c r="O76" i="54"/>
  <c r="AE81" i="54"/>
  <c r="AF39" i="54"/>
  <c r="Q82" i="54"/>
  <c r="R40" i="54"/>
  <c r="P33" i="54"/>
  <c r="O49" i="54"/>
  <c r="P56" i="54" s="1"/>
  <c r="P38" i="54"/>
  <c r="P27" i="54"/>
  <c r="P39" i="54"/>
  <c r="P36" i="54"/>
  <c r="P10" i="54"/>
  <c r="AB10" i="54"/>
  <c r="Y13" i="54"/>
  <c r="P14" i="54"/>
  <c r="Z15" i="54"/>
  <c r="N19" i="54"/>
  <c r="AC65" i="54"/>
  <c r="AD23" i="54"/>
  <c r="P24" i="54"/>
  <c r="U68" i="54"/>
  <c r="V26" i="54"/>
  <c r="AD28" i="54"/>
  <c r="AC70" i="54"/>
  <c r="O71" i="54"/>
  <c r="H29" i="54"/>
  <c r="P29" i="54"/>
  <c r="AE75" i="54"/>
  <c r="AF33" i="54"/>
  <c r="AH34" i="54"/>
  <c r="AH37" i="54"/>
  <c r="U80" i="54"/>
  <c r="V38" i="54"/>
  <c r="H38" i="54"/>
  <c r="Y82" i="54"/>
  <c r="Z40" i="54"/>
  <c r="O53" i="54"/>
  <c r="J60" i="54"/>
  <c r="AB33" i="54"/>
  <c r="AB38" i="54"/>
  <c r="AB27" i="54"/>
  <c r="AA49" i="54"/>
  <c r="AB78" i="54" s="1"/>
  <c r="AB39" i="54"/>
  <c r="AB36" i="54"/>
  <c r="AB24" i="54"/>
  <c r="Q49" i="54"/>
  <c r="R64" i="54" s="1"/>
  <c r="R31" i="54"/>
  <c r="R27" i="54"/>
  <c r="R34" i="54"/>
  <c r="R21" i="54"/>
  <c r="R29" i="54"/>
  <c r="J9" i="54"/>
  <c r="R11" i="54"/>
  <c r="AD11" i="54"/>
  <c r="AB15" i="54"/>
  <c r="AA57" i="54"/>
  <c r="O19" i="54"/>
  <c r="AC19" i="54"/>
  <c r="Z22" i="54"/>
  <c r="AK66" i="54"/>
  <c r="AL24" i="54"/>
  <c r="R25" i="54"/>
  <c r="W68" i="54"/>
  <c r="X68" i="54" s="1"/>
  <c r="X26" i="54"/>
  <c r="AK71" i="54"/>
  <c r="AL29" i="54"/>
  <c r="AJ32" i="54"/>
  <c r="P37" i="54"/>
  <c r="T38" i="54"/>
  <c r="V40" i="54"/>
  <c r="U53" i="54"/>
  <c r="AA65" i="54"/>
  <c r="T26" i="54"/>
  <c r="T32" i="54"/>
  <c r="T40" i="54"/>
  <c r="T30" i="54"/>
  <c r="R10" i="54"/>
  <c r="AD10" i="54"/>
  <c r="T53" i="54"/>
  <c r="O13" i="54"/>
  <c r="AA13" i="54"/>
  <c r="P15" i="54"/>
  <c r="O57" i="54"/>
  <c r="AD20" i="54"/>
  <c r="U63" i="54"/>
  <c r="V21" i="54"/>
  <c r="T24" i="54"/>
  <c r="Q66" i="54"/>
  <c r="H24" i="54"/>
  <c r="AK67" i="54"/>
  <c r="AL25" i="54"/>
  <c r="W72" i="54"/>
  <c r="X72" i="54" s="1"/>
  <c r="X30" i="54"/>
  <c r="AE73" i="54"/>
  <c r="AF31" i="54"/>
  <c r="P32" i="54"/>
  <c r="T34" i="54"/>
  <c r="W77" i="54"/>
  <c r="X77" i="54" s="1"/>
  <c r="X35" i="54"/>
  <c r="AE78" i="54"/>
  <c r="AF36" i="54"/>
  <c r="Q79" i="54"/>
  <c r="R37" i="54"/>
  <c r="H39" i="54"/>
  <c r="AJ39" i="54"/>
  <c r="J58" i="54"/>
  <c r="U49" i="54"/>
  <c r="V82" i="54" s="1"/>
  <c r="V36" i="54"/>
  <c r="V25" i="54"/>
  <c r="V24" i="54"/>
  <c r="T52" i="54"/>
  <c r="T11" i="54"/>
  <c r="AF11" i="54"/>
  <c r="T56" i="54"/>
  <c r="AF14" i="54"/>
  <c r="P20" i="54"/>
  <c r="AE62" i="54"/>
  <c r="AE19" i="54"/>
  <c r="AF20" i="54"/>
  <c r="W63" i="54"/>
  <c r="X63" i="54" s="1"/>
  <c r="X21" i="54"/>
  <c r="AB22" i="54"/>
  <c r="AH23" i="54"/>
  <c r="T66" i="54"/>
  <c r="T25" i="54"/>
  <c r="AH28" i="54"/>
  <c r="T29" i="54"/>
  <c r="AG73" i="54"/>
  <c r="AH31" i="54"/>
  <c r="Q74" i="54"/>
  <c r="R32" i="54"/>
  <c r="AJ33" i="54"/>
  <c r="Y77" i="54"/>
  <c r="Z35" i="54"/>
  <c r="S81" i="54"/>
  <c r="T81" i="54" s="1"/>
  <c r="T39" i="54"/>
  <c r="AB40" i="54"/>
  <c r="AG49" i="54"/>
  <c r="Y67" i="54"/>
  <c r="Z25" i="54"/>
  <c r="H25" i="54"/>
  <c r="S78" i="54"/>
  <c r="T78" i="54" s="1"/>
  <c r="T36" i="54"/>
  <c r="X29" i="54"/>
  <c r="X23" i="54"/>
  <c r="X34" i="54"/>
  <c r="Q62" i="54"/>
  <c r="H20" i="54"/>
  <c r="AG62" i="54"/>
  <c r="AH20" i="54"/>
  <c r="Y63" i="54"/>
  <c r="Z21" i="54"/>
  <c r="P23" i="54"/>
  <c r="O65" i="54"/>
  <c r="AB26" i="54"/>
  <c r="AE69" i="54"/>
  <c r="AF27" i="54"/>
  <c r="Q70" i="54"/>
  <c r="R28" i="54"/>
  <c r="R33" i="54"/>
  <c r="Q75" i="54"/>
  <c r="H33" i="54"/>
  <c r="AB35" i="54"/>
  <c r="AL39" i="54"/>
  <c r="AC82" i="54"/>
  <c r="AD40" i="54"/>
  <c r="X52" i="54"/>
  <c r="Z30" i="54"/>
  <c r="Z32" i="54"/>
  <c r="Z28" i="54"/>
  <c r="Y49" i="54"/>
  <c r="Z53" i="54" s="1"/>
  <c r="AG8" i="54"/>
  <c r="AH11" i="54"/>
  <c r="V14" i="54"/>
  <c r="T57" i="54"/>
  <c r="AF15" i="54"/>
  <c r="AI19" i="54"/>
  <c r="R20" i="54"/>
  <c r="AJ20" i="54"/>
  <c r="H22" i="54"/>
  <c r="AE64" i="54"/>
  <c r="AF22" i="54"/>
  <c r="Q65" i="54"/>
  <c r="R23" i="54"/>
  <c r="Y66" i="54"/>
  <c r="Z24" i="54"/>
  <c r="AG69" i="54"/>
  <c r="AH27" i="54"/>
  <c r="AJ28" i="54"/>
  <c r="AB30" i="54"/>
  <c r="P31" i="54"/>
  <c r="V32" i="54"/>
  <c r="X74" i="54"/>
  <c r="S75" i="54"/>
  <c r="T75" i="54" s="1"/>
  <c r="T33" i="54"/>
  <c r="AD35" i="54"/>
  <c r="H36" i="54"/>
  <c r="AJ36" i="54"/>
  <c r="V37" i="54"/>
  <c r="AK82" i="54"/>
  <c r="AL40" i="54"/>
  <c r="J51" i="54"/>
  <c r="T72" i="54"/>
  <c r="H31" i="54"/>
  <c r="X76" i="54"/>
  <c r="L57" i="54"/>
  <c r="L58" i="54"/>
  <c r="L60" i="54"/>
  <c r="L64" i="54"/>
  <c r="N65" i="54"/>
  <c r="O66" i="54"/>
  <c r="L76" i="54"/>
  <c r="N77" i="54"/>
  <c r="T65" i="54"/>
  <c r="X69" i="54"/>
  <c r="X73" i="54"/>
  <c r="T79" i="54"/>
  <c r="T82" i="54"/>
  <c r="L56" i="54"/>
  <c r="N57" i="54"/>
  <c r="N58" i="54"/>
  <c r="N60" i="54"/>
  <c r="L63" i="54"/>
  <c r="N64" i="54"/>
  <c r="L75" i="54"/>
  <c r="N76" i="54"/>
  <c r="O77" i="54"/>
  <c r="T23" i="54"/>
  <c r="AF23" i="54"/>
  <c r="X66" i="54"/>
  <c r="X67" i="54"/>
  <c r="Z26" i="54"/>
  <c r="AL26" i="54"/>
  <c r="X27" i="54"/>
  <c r="X31" i="54"/>
  <c r="AJ31" i="54"/>
  <c r="V33" i="54"/>
  <c r="AH33" i="54"/>
  <c r="P35" i="54"/>
  <c r="T37" i="54"/>
  <c r="AF37" i="54"/>
  <c r="X80" i="54"/>
  <c r="N56" i="54"/>
  <c r="L62" i="54"/>
  <c r="N63" i="54"/>
  <c r="O64" i="54"/>
  <c r="AA67" i="54"/>
  <c r="L74" i="54"/>
  <c r="N75" i="54"/>
  <c r="Q78" i="54"/>
  <c r="AC81" i="54"/>
  <c r="AD22" i="54"/>
  <c r="X24" i="54"/>
  <c r="AJ24" i="54"/>
  <c r="X25" i="54"/>
  <c r="AJ25" i="54"/>
  <c r="P28" i="54"/>
  <c r="T71" i="54"/>
  <c r="H30" i="54"/>
  <c r="V30" i="54"/>
  <c r="AH30" i="54"/>
  <c r="AB32" i="54"/>
  <c r="X75" i="54"/>
  <c r="Z34" i="54"/>
  <c r="AL34" i="54"/>
  <c r="R36" i="54"/>
  <c r="AD36" i="54"/>
  <c r="X38" i="54"/>
  <c r="AJ38" i="54"/>
  <c r="R39" i="54"/>
  <c r="N62" i="54"/>
  <c r="O63" i="54"/>
  <c r="AA66" i="54"/>
  <c r="L73" i="54"/>
  <c r="N74" i="54"/>
  <c r="X65" i="54"/>
  <c r="T77" i="54"/>
  <c r="X79" i="54"/>
  <c r="X82" i="54"/>
  <c r="J59" i="54"/>
  <c r="L71" i="54"/>
  <c r="N72" i="54"/>
  <c r="O73" i="54"/>
  <c r="T70" i="54"/>
  <c r="V29" i="54"/>
  <c r="AH29" i="54"/>
  <c r="AB31" i="54"/>
  <c r="T74" i="54"/>
  <c r="Z33" i="54"/>
  <c r="AL33" i="54"/>
  <c r="T35" i="54"/>
  <c r="X37" i="54"/>
  <c r="AJ37" i="54"/>
  <c r="X40" i="54"/>
  <c r="AJ40" i="54"/>
  <c r="L59" i="54"/>
  <c r="L70" i="54"/>
  <c r="N71" i="54"/>
  <c r="L82" i="54"/>
  <c r="T63" i="54"/>
  <c r="V22" i="54"/>
  <c r="T68" i="54"/>
  <c r="T28" i="54"/>
  <c r="AF28" i="54"/>
  <c r="X71" i="54"/>
  <c r="V39" i="54"/>
  <c r="AH39" i="54"/>
  <c r="J54" i="54"/>
  <c r="N59" i="54"/>
  <c r="L69" i="54"/>
  <c r="N70" i="54"/>
  <c r="L81" i="54"/>
  <c r="N82" i="54"/>
  <c r="T21" i="54"/>
  <c r="X64" i="54"/>
  <c r="Z23" i="54"/>
  <c r="T76" i="54"/>
  <c r="V35" i="54"/>
  <c r="AH35" i="54"/>
  <c r="X78" i="54"/>
  <c r="Z37" i="54"/>
  <c r="X81" i="54"/>
  <c r="L68" i="54"/>
  <c r="N69" i="54"/>
  <c r="L80" i="54"/>
  <c r="N81" i="54"/>
  <c r="T67" i="54"/>
  <c r="H26" i="54"/>
  <c r="X70" i="54"/>
  <c r="T80" i="54"/>
  <c r="N53" i="54"/>
  <c r="N54" i="54"/>
  <c r="L66" i="54"/>
  <c r="N67" i="54"/>
  <c r="L78" i="54"/>
  <c r="N79" i="54"/>
  <c r="AC56" i="53"/>
  <c r="AD56" i="53" s="1"/>
  <c r="AC13" i="53"/>
  <c r="AD14" i="53"/>
  <c r="AC61" i="53"/>
  <c r="AD61" i="53" s="1"/>
  <c r="AG56" i="53"/>
  <c r="AH56" i="53" s="1"/>
  <c r="AH14" i="53"/>
  <c r="AG13" i="53"/>
  <c r="AH19" i="53"/>
  <c r="H15" i="53"/>
  <c r="AC65" i="53"/>
  <c r="AD65" i="53" s="1"/>
  <c r="AD23" i="53"/>
  <c r="AC66" i="53"/>
  <c r="AD66" i="53" s="1"/>
  <c r="AD24" i="53"/>
  <c r="AC67" i="53"/>
  <c r="AD67" i="53" s="1"/>
  <c r="AD25" i="53"/>
  <c r="AI68" i="53"/>
  <c r="AJ68" i="53" s="1"/>
  <c r="AJ26" i="53"/>
  <c r="S69" i="53"/>
  <c r="T69" i="53" s="1"/>
  <c r="T27" i="53"/>
  <c r="AB28" i="53"/>
  <c r="AA70" i="53"/>
  <c r="AB70" i="53" s="1"/>
  <c r="Q72" i="53"/>
  <c r="R72" i="53" s="1"/>
  <c r="R30" i="53"/>
  <c r="H25" i="53"/>
  <c r="O67" i="53"/>
  <c r="P67" i="53" s="1"/>
  <c r="O50" i="53"/>
  <c r="P50" i="53" s="1"/>
  <c r="AA50" i="53"/>
  <c r="AB50" i="53" s="1"/>
  <c r="AJ14" i="53"/>
  <c r="AH15" i="53"/>
  <c r="AB21" i="53"/>
  <c r="AD22" i="53"/>
  <c r="AE66" i="53"/>
  <c r="AF66" i="53" s="1"/>
  <c r="AF24" i="53"/>
  <c r="AE67" i="53"/>
  <c r="AF67" i="53" s="1"/>
  <c r="AF25" i="53"/>
  <c r="O68" i="53"/>
  <c r="P68" i="53" s="1"/>
  <c r="H26" i="53"/>
  <c r="P26" i="53"/>
  <c r="U69" i="53"/>
  <c r="V69" i="53" s="1"/>
  <c r="V27" i="53"/>
  <c r="AG71" i="53"/>
  <c r="AH71" i="53" s="1"/>
  <c r="AH29" i="53"/>
  <c r="O62" i="53"/>
  <c r="P62" i="53" s="1"/>
  <c r="H20" i="53"/>
  <c r="AI13" i="53"/>
  <c r="AL14" i="53"/>
  <c r="AJ15" i="53"/>
  <c r="AI19" i="53"/>
  <c r="P20" i="53"/>
  <c r="AE62" i="53"/>
  <c r="AF62" i="53" s="1"/>
  <c r="AF20" i="53"/>
  <c r="P22" i="53"/>
  <c r="O64" i="53"/>
  <c r="P64" i="53" s="1"/>
  <c r="H22" i="53"/>
  <c r="O65" i="53"/>
  <c r="P65" i="53" s="1"/>
  <c r="P23" i="53"/>
  <c r="AG65" i="53"/>
  <c r="AH65" i="53" s="1"/>
  <c r="AH23" i="53"/>
  <c r="H24" i="53"/>
  <c r="P24" i="53"/>
  <c r="O66" i="53"/>
  <c r="P66" i="53" s="1"/>
  <c r="AH24" i="53"/>
  <c r="P25" i="53"/>
  <c r="S68" i="53"/>
  <c r="T68" i="53" s="1"/>
  <c r="T26" i="53"/>
  <c r="Y69" i="53"/>
  <c r="Z69" i="53" s="1"/>
  <c r="Z27" i="53"/>
  <c r="AE70" i="53"/>
  <c r="AF70" i="53" s="1"/>
  <c r="AF28" i="53"/>
  <c r="Q71" i="53"/>
  <c r="R71" i="53" s="1"/>
  <c r="R29" i="53"/>
  <c r="AG67" i="53"/>
  <c r="AH67" i="53" s="1"/>
  <c r="AH25" i="53"/>
  <c r="T10" i="53"/>
  <c r="AF10" i="53"/>
  <c r="X11" i="53"/>
  <c r="AJ11" i="53"/>
  <c r="S19" i="53"/>
  <c r="AG62" i="53"/>
  <c r="AH62" i="53" s="1"/>
  <c r="AH20" i="53"/>
  <c r="P21" i="53"/>
  <c r="AF21" i="53"/>
  <c r="AH22" i="53"/>
  <c r="Q65" i="53"/>
  <c r="R65" i="53" s="1"/>
  <c r="R23" i="53"/>
  <c r="Q66" i="53"/>
  <c r="R66" i="53" s="1"/>
  <c r="R24" i="53"/>
  <c r="AI66" i="53"/>
  <c r="AJ66" i="53" s="1"/>
  <c r="AJ24" i="53"/>
  <c r="Q67" i="53"/>
  <c r="R67" i="53" s="1"/>
  <c r="R25" i="53"/>
  <c r="AJ25" i="53"/>
  <c r="U68" i="53"/>
  <c r="V68" i="53" s="1"/>
  <c r="V26" i="53"/>
  <c r="AG70" i="53"/>
  <c r="AH70" i="53" s="1"/>
  <c r="AH28" i="53"/>
  <c r="K33" i="53"/>
  <c r="S8" i="53"/>
  <c r="AE8" i="53"/>
  <c r="Y13" i="53"/>
  <c r="AK13" i="53"/>
  <c r="AL15" i="53"/>
  <c r="AK19" i="53"/>
  <c r="R20" i="53"/>
  <c r="AI62" i="53"/>
  <c r="AJ62" i="53" s="1"/>
  <c r="AJ20" i="53"/>
  <c r="AG63" i="53"/>
  <c r="AH63" i="53" s="1"/>
  <c r="AH21" i="53"/>
  <c r="R22" i="53"/>
  <c r="AI64" i="53"/>
  <c r="AJ64" i="53" s="1"/>
  <c r="AJ22" i="53"/>
  <c r="AJ23" i="53"/>
  <c r="S66" i="53"/>
  <c r="T66" i="53" s="1"/>
  <c r="T24" i="53"/>
  <c r="S67" i="53"/>
  <c r="T67" i="53" s="1"/>
  <c r="T25" i="53"/>
  <c r="AK67" i="53"/>
  <c r="AL67" i="53" s="1"/>
  <c r="AL25" i="53"/>
  <c r="W68" i="53"/>
  <c r="X68" i="53" s="1"/>
  <c r="X26" i="53"/>
  <c r="AB27" i="53"/>
  <c r="P28" i="53"/>
  <c r="O70" i="53"/>
  <c r="P70" i="53" s="1"/>
  <c r="H28" i="53"/>
  <c r="AI70" i="53"/>
  <c r="AJ70" i="53" s="1"/>
  <c r="AJ28" i="53"/>
  <c r="T29" i="53"/>
  <c r="AE64" i="53"/>
  <c r="AF64" i="53" s="1"/>
  <c r="AF22" i="53"/>
  <c r="W69" i="53"/>
  <c r="X69" i="53" s="1"/>
  <c r="X27" i="53"/>
  <c r="H10" i="53"/>
  <c r="W19" i="53"/>
  <c r="S62" i="53"/>
  <c r="T62" i="53" s="1"/>
  <c r="T20" i="53"/>
  <c r="AI63" i="53"/>
  <c r="AJ63" i="53" s="1"/>
  <c r="AJ21" i="53"/>
  <c r="S64" i="53"/>
  <c r="T64" i="53" s="1"/>
  <c r="T22" i="53"/>
  <c r="AK64" i="53"/>
  <c r="AL64" i="53" s="1"/>
  <c r="AL22" i="53"/>
  <c r="AK65" i="53"/>
  <c r="AL65" i="53" s="1"/>
  <c r="AL23" i="53"/>
  <c r="U67" i="53"/>
  <c r="V67" i="53" s="1"/>
  <c r="V25" i="53"/>
  <c r="AC69" i="53"/>
  <c r="AD69" i="53" s="1"/>
  <c r="AD27" i="53"/>
  <c r="AK70" i="53"/>
  <c r="AL70" i="53" s="1"/>
  <c r="AL28" i="53"/>
  <c r="U71" i="53"/>
  <c r="V71" i="53" s="1"/>
  <c r="V29" i="53"/>
  <c r="O71" i="53"/>
  <c r="P71" i="53" s="1"/>
  <c r="P29" i="53"/>
  <c r="U50" i="53"/>
  <c r="V50" i="53" s="1"/>
  <c r="U62" i="53"/>
  <c r="V62" i="53" s="1"/>
  <c r="V20" i="53"/>
  <c r="AK63" i="53"/>
  <c r="AL63" i="53" s="1"/>
  <c r="AL21" i="53"/>
  <c r="U65" i="53"/>
  <c r="V65" i="53" s="1"/>
  <c r="V23" i="53"/>
  <c r="V24" i="53"/>
  <c r="Z26" i="53"/>
  <c r="AE69" i="53"/>
  <c r="AF69" i="53" s="1"/>
  <c r="AF27" i="53"/>
  <c r="R28" i="53"/>
  <c r="W71" i="53"/>
  <c r="X71" i="53" s="1"/>
  <c r="X29" i="53"/>
  <c r="AC72" i="53"/>
  <c r="AD72" i="53" s="1"/>
  <c r="AD30" i="53"/>
  <c r="AI71" i="53"/>
  <c r="AJ71" i="53" s="1"/>
  <c r="AJ29" i="53"/>
  <c r="V8" i="53"/>
  <c r="X10" i="53"/>
  <c r="AJ10" i="53"/>
  <c r="P11" i="53"/>
  <c r="AB11" i="53"/>
  <c r="R14" i="53"/>
  <c r="Y19" i="53"/>
  <c r="W62" i="53"/>
  <c r="X62" i="53" s="1"/>
  <c r="X20" i="53"/>
  <c r="T21" i="53"/>
  <c r="V22" i="53"/>
  <c r="W66" i="53"/>
  <c r="X66" i="53" s="1"/>
  <c r="X24" i="53"/>
  <c r="X25" i="53"/>
  <c r="AA68" i="53"/>
  <c r="AB68" i="53" s="1"/>
  <c r="AB26" i="53"/>
  <c r="AG69" i="53"/>
  <c r="AH69" i="53" s="1"/>
  <c r="AH27" i="53"/>
  <c r="S70" i="53"/>
  <c r="T70" i="53" s="1"/>
  <c r="T28" i="53"/>
  <c r="W52" i="53"/>
  <c r="X52" i="53" s="1"/>
  <c r="H77" i="53"/>
  <c r="M35" i="53"/>
  <c r="K35" i="53"/>
  <c r="J35" i="53"/>
  <c r="I35" i="53"/>
  <c r="K50" i="53"/>
  <c r="L50" i="53" s="1"/>
  <c r="AI8" i="53"/>
  <c r="Q13" i="53"/>
  <c r="U63" i="53"/>
  <c r="V63" i="53" s="1"/>
  <c r="V21" i="53"/>
  <c r="W64" i="53"/>
  <c r="X64" i="53" s="1"/>
  <c r="X22" i="53"/>
  <c r="Y67" i="53"/>
  <c r="Z67" i="53" s="1"/>
  <c r="Z25" i="53"/>
  <c r="AC68" i="53"/>
  <c r="AD68" i="53" s="1"/>
  <c r="AD26" i="53"/>
  <c r="H27" i="53"/>
  <c r="O69" i="53"/>
  <c r="P69" i="53" s="1"/>
  <c r="AI69" i="53"/>
  <c r="AJ69" i="53" s="1"/>
  <c r="AJ27" i="53"/>
  <c r="U70" i="53"/>
  <c r="V70" i="53" s="1"/>
  <c r="V28" i="53"/>
  <c r="AA71" i="53"/>
  <c r="AB71" i="53" s="1"/>
  <c r="AB29" i="53"/>
  <c r="L8" i="53"/>
  <c r="Z10" i="53"/>
  <c r="AL10" i="53"/>
  <c r="R11" i="53"/>
  <c r="AD11" i="53"/>
  <c r="H14" i="53"/>
  <c r="T14" i="53"/>
  <c r="AF14" i="53"/>
  <c r="R15" i="53"/>
  <c r="AA19" i="53"/>
  <c r="W63" i="53"/>
  <c r="X63" i="53" s="1"/>
  <c r="X21" i="53"/>
  <c r="Y64" i="53"/>
  <c r="Z64" i="53" s="1"/>
  <c r="Z22" i="53"/>
  <c r="H23" i="53"/>
  <c r="Y65" i="53"/>
  <c r="Z65" i="53" s="1"/>
  <c r="Z23" i="53"/>
  <c r="AE68" i="53"/>
  <c r="AF68" i="53" s="1"/>
  <c r="AF26" i="53"/>
  <c r="AK69" i="53"/>
  <c r="AL69" i="53" s="1"/>
  <c r="AL27" i="53"/>
  <c r="W70" i="53"/>
  <c r="X70" i="53" s="1"/>
  <c r="X28" i="53"/>
  <c r="H29" i="53"/>
  <c r="AC71" i="53"/>
  <c r="AD71" i="53" s="1"/>
  <c r="AD29" i="53"/>
  <c r="AC63" i="53"/>
  <c r="AD63" i="53" s="1"/>
  <c r="AD21" i="53"/>
  <c r="Q68" i="53"/>
  <c r="R68" i="53" s="1"/>
  <c r="R26" i="53"/>
  <c r="M50" i="53"/>
  <c r="N50" i="53" s="1"/>
  <c r="AE13" i="53"/>
  <c r="AF15" i="53"/>
  <c r="H21" i="53"/>
  <c r="Y63" i="53"/>
  <c r="Z63" i="53" s="1"/>
  <c r="Z21" i="53"/>
  <c r="AB22" i="53"/>
  <c r="AA64" i="53"/>
  <c r="AB64" i="53" s="1"/>
  <c r="AA65" i="53"/>
  <c r="AB65" i="53" s="1"/>
  <c r="AB23" i="53"/>
  <c r="AB24" i="53"/>
  <c r="AA66" i="53"/>
  <c r="AB66" i="53" s="1"/>
  <c r="AG68" i="53"/>
  <c r="AH68" i="53" s="1"/>
  <c r="AH26" i="53"/>
  <c r="Q69" i="53"/>
  <c r="R69" i="53" s="1"/>
  <c r="R27" i="53"/>
  <c r="Y70" i="53"/>
  <c r="Z70" i="53" s="1"/>
  <c r="Z28" i="53"/>
  <c r="H30" i="53"/>
  <c r="X78" i="53"/>
  <c r="AF82" i="53"/>
  <c r="J60" i="53"/>
  <c r="X30" i="53"/>
  <c r="AJ30" i="53"/>
  <c r="Z31" i="53"/>
  <c r="AL31" i="53"/>
  <c r="P32" i="53"/>
  <c r="AB32" i="53"/>
  <c r="R33" i="53"/>
  <c r="AD33" i="53"/>
  <c r="H34" i="53"/>
  <c r="T34" i="53"/>
  <c r="AF34" i="53"/>
  <c r="V35" i="53"/>
  <c r="AH35" i="53"/>
  <c r="X36" i="53"/>
  <c r="AJ36" i="53"/>
  <c r="H40" i="53"/>
  <c r="T40" i="53"/>
  <c r="AF40" i="53"/>
  <c r="I49" i="53"/>
  <c r="J58" i="53"/>
  <c r="L60" i="53"/>
  <c r="O72" i="53"/>
  <c r="P72" i="53" s="1"/>
  <c r="O75" i="53"/>
  <c r="P75" i="53" s="1"/>
  <c r="O78" i="53"/>
  <c r="P78" i="53" s="1"/>
  <c r="X77" i="53"/>
  <c r="I58" i="53"/>
  <c r="AA72" i="53"/>
  <c r="AB72" i="53" s="1"/>
  <c r="AA78" i="53"/>
  <c r="AB78" i="53" s="1"/>
  <c r="Z30" i="53"/>
  <c r="AL30" i="53"/>
  <c r="P31" i="53"/>
  <c r="AB31" i="53"/>
  <c r="R32" i="53"/>
  <c r="AD32" i="53"/>
  <c r="T33" i="53"/>
  <c r="AF33" i="53"/>
  <c r="V34" i="53"/>
  <c r="AH34" i="53"/>
  <c r="L58" i="53"/>
  <c r="X76" i="53"/>
  <c r="X82" i="53"/>
  <c r="Z29" i="53"/>
  <c r="AL29" i="53"/>
  <c r="P30" i="53"/>
  <c r="R31" i="53"/>
  <c r="AD31" i="53"/>
  <c r="H32" i="53"/>
  <c r="T32" i="53"/>
  <c r="AF32" i="53"/>
  <c r="V33" i="53"/>
  <c r="AH33" i="53"/>
  <c r="X34" i="53"/>
  <c r="AJ34" i="53"/>
  <c r="Z35" i="53"/>
  <c r="AL35" i="53"/>
  <c r="P36" i="53"/>
  <c r="R37" i="53"/>
  <c r="AD37" i="53"/>
  <c r="H38" i="53"/>
  <c r="T38" i="53"/>
  <c r="AF38" i="53"/>
  <c r="V39" i="53"/>
  <c r="AH39" i="53"/>
  <c r="X40" i="53"/>
  <c r="N60" i="53"/>
  <c r="N59" i="53"/>
  <c r="N58" i="53"/>
  <c r="O73" i="53"/>
  <c r="P73" i="53" s="1"/>
  <c r="O76" i="53"/>
  <c r="P76" i="53" s="1"/>
  <c r="O79" i="53"/>
  <c r="P79" i="53" s="1"/>
  <c r="O82" i="53"/>
  <c r="P82" i="53" s="1"/>
  <c r="X75" i="53"/>
  <c r="X81" i="53"/>
  <c r="N49" i="53"/>
  <c r="AA76" i="53"/>
  <c r="AB76" i="53" s="1"/>
  <c r="AA82" i="53"/>
  <c r="AB82" i="53" s="1"/>
  <c r="T31" i="53"/>
  <c r="AF31" i="53"/>
  <c r="V32" i="53"/>
  <c r="AH32" i="53"/>
  <c r="X33" i="53"/>
  <c r="AJ33" i="53"/>
  <c r="Z34" i="53"/>
  <c r="AL34" i="53"/>
  <c r="P35" i="53"/>
  <c r="AB35" i="53"/>
  <c r="R36" i="53"/>
  <c r="AD36" i="53"/>
  <c r="T37" i="53"/>
  <c r="AF37" i="53"/>
  <c r="V38" i="53"/>
  <c r="AH38" i="53"/>
  <c r="X39" i="53"/>
  <c r="AJ39" i="53"/>
  <c r="Z40" i="53"/>
  <c r="AL40" i="53"/>
  <c r="X74" i="53"/>
  <c r="X80" i="53"/>
  <c r="L54" i="53"/>
  <c r="L59" i="53"/>
  <c r="T30" i="53"/>
  <c r="AF30" i="53"/>
  <c r="V31" i="53"/>
  <c r="AH31" i="53"/>
  <c r="X32" i="53"/>
  <c r="AJ32" i="53"/>
  <c r="Z33" i="53"/>
  <c r="AL33" i="53"/>
  <c r="R35" i="53"/>
  <c r="AD35" i="53"/>
  <c r="T36" i="53"/>
  <c r="AF36" i="53"/>
  <c r="V37" i="53"/>
  <c r="AH37" i="53"/>
  <c r="X38" i="53"/>
  <c r="AJ38" i="53"/>
  <c r="Z39" i="53"/>
  <c r="AL39" i="53"/>
  <c r="X73" i="53"/>
  <c r="X79" i="53"/>
  <c r="N54" i="53"/>
  <c r="I59" i="53"/>
  <c r="I60" i="53"/>
  <c r="AF41" i="66" l="1"/>
  <c r="AF19" i="67" s="1"/>
  <c r="AG13" i="66"/>
  <c r="D18" i="46"/>
  <c r="AG74" i="66"/>
  <c r="AG71" i="66"/>
  <c r="AC19" i="66"/>
  <c r="AE35" i="67"/>
  <c r="AE56" i="67"/>
  <c r="AE20" i="67"/>
  <c r="AE43" i="67"/>
  <c r="AE13" i="67"/>
  <c r="AE38" i="67"/>
  <c r="AE8" i="67"/>
  <c r="AE22" i="67"/>
  <c r="AE37" i="67"/>
  <c r="AA107" i="67"/>
  <c r="AA85" i="67"/>
  <c r="AA46" i="67"/>
  <c r="AA45" i="67"/>
  <c r="AA47" i="67"/>
  <c r="AA14" i="67"/>
  <c r="AA49" i="67"/>
  <c r="AA40" i="67"/>
  <c r="AA20" i="67"/>
  <c r="AA42" i="67"/>
  <c r="AA51" i="67"/>
  <c r="AA55" i="67"/>
  <c r="Z29" i="67"/>
  <c r="Z90" i="67" s="1"/>
  <c r="AA90" i="67" s="1"/>
  <c r="AA41" i="67"/>
  <c r="AA24" i="67"/>
  <c r="AA10" i="67"/>
  <c r="AA27" i="67"/>
  <c r="AA9" i="67"/>
  <c r="AA8" i="67"/>
  <c r="AA31" i="67"/>
  <c r="AA39" i="67"/>
  <c r="AA22" i="67"/>
  <c r="AA12" i="67"/>
  <c r="AA56" i="67"/>
  <c r="AA25" i="67"/>
  <c r="AA53" i="67"/>
  <c r="AA35" i="67"/>
  <c r="AA37" i="67"/>
  <c r="AE24" i="67"/>
  <c r="AE33" i="67"/>
  <c r="AE42" i="67"/>
  <c r="AE55" i="67"/>
  <c r="AE48" i="67"/>
  <c r="AE12" i="67"/>
  <c r="AE45" i="67"/>
  <c r="AE11" i="67"/>
  <c r="AE36" i="67"/>
  <c r="AE34" i="67"/>
  <c r="AD68" i="67"/>
  <c r="AE112" i="67" s="1"/>
  <c r="AE39" i="67"/>
  <c r="AE18" i="67"/>
  <c r="AE46" i="67"/>
  <c r="AE52" i="67"/>
  <c r="AE49" i="67"/>
  <c r="AE31" i="67"/>
  <c r="AE54" i="67"/>
  <c r="AE30" i="67"/>
  <c r="AE15" i="67"/>
  <c r="AE47" i="67"/>
  <c r="AD57" i="67"/>
  <c r="AD118" i="67" s="1"/>
  <c r="AE32" i="67"/>
  <c r="AE40" i="67"/>
  <c r="AD69" i="67"/>
  <c r="AE27" i="67"/>
  <c r="AD58" i="67"/>
  <c r="AE51" i="67"/>
  <c r="AE10" i="67"/>
  <c r="AE50" i="67"/>
  <c r="AE9" i="67"/>
  <c r="AE23" i="67"/>
  <c r="AE41" i="67"/>
  <c r="AE44" i="67"/>
  <c r="AE26" i="67"/>
  <c r="AE14" i="67"/>
  <c r="AE53" i="67"/>
  <c r="AE25" i="67"/>
  <c r="AA110" i="67"/>
  <c r="AA21" i="67"/>
  <c r="AA83" i="67"/>
  <c r="AA52" i="67"/>
  <c r="L59" i="66"/>
  <c r="V49" i="55"/>
  <c r="AL52" i="55"/>
  <c r="AD32" i="55"/>
  <c r="AL34" i="55"/>
  <c r="V42" i="55"/>
  <c r="AL46" i="55"/>
  <c r="AL43" i="55"/>
  <c r="AD23" i="55"/>
  <c r="AD34" i="55"/>
  <c r="AD55" i="55"/>
  <c r="V32" i="55"/>
  <c r="S58" i="52"/>
  <c r="AK49" i="67"/>
  <c r="AK46" i="67"/>
  <c r="AK40" i="67"/>
  <c r="AQ77" i="66"/>
  <c r="AQ66" i="66"/>
  <c r="AH8" i="53"/>
  <c r="R19" i="53"/>
  <c r="AL47" i="55"/>
  <c r="AD38" i="55"/>
  <c r="AD8" i="55"/>
  <c r="AL20" i="55"/>
  <c r="AL45" i="55"/>
  <c r="AD27" i="55"/>
  <c r="AD25" i="55"/>
  <c r="AL30" i="55"/>
  <c r="V48" i="55"/>
  <c r="AD13" i="55"/>
  <c r="AK48" i="67"/>
  <c r="AK45" i="67"/>
  <c r="AK101" i="67"/>
  <c r="AK54" i="67"/>
  <c r="AQ62" i="66"/>
  <c r="AM13" i="66"/>
  <c r="T13" i="54"/>
  <c r="AL51" i="55"/>
  <c r="AL37" i="55"/>
  <c r="AL44" i="55"/>
  <c r="AK68" i="55"/>
  <c r="AL72" i="55" s="1"/>
  <c r="AD41" i="55"/>
  <c r="AD35" i="55"/>
  <c r="AD40" i="55"/>
  <c r="AD10" i="55"/>
  <c r="AH53" i="52"/>
  <c r="AK11" i="67"/>
  <c r="AK52" i="67"/>
  <c r="AK8" i="67"/>
  <c r="AJ68" i="67"/>
  <c r="AK112" i="67" s="1"/>
  <c r="U50" i="66"/>
  <c r="E6" i="46"/>
  <c r="S16" i="67"/>
  <c r="AG41" i="53"/>
  <c r="AG19" i="52" s="1"/>
  <c r="AD47" i="55"/>
  <c r="AL39" i="55"/>
  <c r="AD43" i="55"/>
  <c r="AL21" i="55"/>
  <c r="AL18" i="55"/>
  <c r="AL11" i="55"/>
  <c r="AD21" i="55"/>
  <c r="AC68" i="55"/>
  <c r="AD87" i="55" s="1"/>
  <c r="AL8" i="55"/>
  <c r="AK33" i="67"/>
  <c r="AK38" i="67"/>
  <c r="AK12" i="67"/>
  <c r="AK10" i="67"/>
  <c r="AK9" i="67"/>
  <c r="AK42" i="67"/>
  <c r="AQ76" i="66"/>
  <c r="H95" i="55"/>
  <c r="AD15" i="55"/>
  <c r="AD44" i="55"/>
  <c r="AK55" i="67"/>
  <c r="AK50" i="67"/>
  <c r="AK47" i="67"/>
  <c r="AE76" i="66"/>
  <c r="AQ57" i="66"/>
  <c r="AQ65" i="66"/>
  <c r="AD45" i="55"/>
  <c r="AK116" i="67"/>
  <c r="AK35" i="67"/>
  <c r="AK53" i="67"/>
  <c r="AQ82" i="66"/>
  <c r="AK19" i="67"/>
  <c r="AD8" i="53"/>
  <c r="AL56" i="55"/>
  <c r="AL49" i="55"/>
  <c r="AD30" i="55"/>
  <c r="AL32" i="55"/>
  <c r="AL27" i="55"/>
  <c r="AD26" i="55"/>
  <c r="AD46" i="55"/>
  <c r="AK57" i="55"/>
  <c r="AH38" i="52"/>
  <c r="AK31" i="67"/>
  <c r="AK41" i="67"/>
  <c r="AK32" i="67"/>
  <c r="AK56" i="67"/>
  <c r="AH56" i="54"/>
  <c r="J7" i="54"/>
  <c r="AL22" i="55"/>
  <c r="AL13" i="55"/>
  <c r="AL38" i="55"/>
  <c r="AL9" i="55"/>
  <c r="AD12" i="55"/>
  <c r="AD31" i="55"/>
  <c r="AD48" i="55"/>
  <c r="V35" i="55"/>
  <c r="U58" i="55"/>
  <c r="AH32" i="52"/>
  <c r="AK13" i="67"/>
  <c r="AK44" i="67"/>
  <c r="AJ57" i="67"/>
  <c r="AQ75" i="66"/>
  <c r="AQ73" i="66"/>
  <c r="AD11" i="55"/>
  <c r="AD22" i="55"/>
  <c r="AK50" i="53"/>
  <c r="AL50" i="53" s="1"/>
  <c r="AB13" i="53"/>
  <c r="AL42" i="55"/>
  <c r="AL31" i="55"/>
  <c r="AL48" i="55"/>
  <c r="AC57" i="55"/>
  <c r="AD24" i="55"/>
  <c r="AD42" i="55"/>
  <c r="AD49" i="55"/>
  <c r="AD37" i="55"/>
  <c r="V15" i="55"/>
  <c r="V43" i="55"/>
  <c r="AK37" i="67"/>
  <c r="AK36" i="67"/>
  <c r="AK18" i="67"/>
  <c r="AQ111" i="67"/>
  <c r="AJ58" i="67"/>
  <c r="AK34" i="67"/>
  <c r="AQ67" i="66"/>
  <c r="U52" i="66"/>
  <c r="D6" i="46"/>
  <c r="AQ19" i="66"/>
  <c r="W13" i="66"/>
  <c r="J39" i="53"/>
  <c r="AC41" i="53"/>
  <c r="AC19" i="52" s="1"/>
  <c r="AC17" i="52" s="1"/>
  <c r="AD17" i="52" s="1"/>
  <c r="AL40" i="55"/>
  <c r="AL33" i="55"/>
  <c r="AL50" i="55"/>
  <c r="AC69" i="55"/>
  <c r="AD20" i="55"/>
  <c r="AD18" i="55"/>
  <c r="AD50" i="55"/>
  <c r="V22" i="55"/>
  <c r="AK39" i="67"/>
  <c r="AQ113" i="67"/>
  <c r="AQ96" i="67"/>
  <c r="AK98" i="67"/>
  <c r="AM71" i="67"/>
  <c r="AJ69" i="67"/>
  <c r="AK69" i="67" s="1"/>
  <c r="AK95" i="67"/>
  <c r="AQ78" i="66"/>
  <c r="AA11" i="67"/>
  <c r="Y114" i="67"/>
  <c r="Y107" i="67"/>
  <c r="Y96" i="67"/>
  <c r="Y84" i="67"/>
  <c r="Y112" i="67"/>
  <c r="Y103" i="67"/>
  <c r="Y102" i="67"/>
  <c r="Y75" i="67"/>
  <c r="Y82" i="67"/>
  <c r="Y81" i="67"/>
  <c r="Y111" i="67"/>
  <c r="Y116" i="67"/>
  <c r="X29" i="67"/>
  <c r="Y117" i="67"/>
  <c r="Y110" i="67"/>
  <c r="AH19" i="67"/>
  <c r="AE78" i="66"/>
  <c r="V41" i="66"/>
  <c r="H14" i="54"/>
  <c r="J14" i="54" s="1"/>
  <c r="AC56" i="54"/>
  <c r="AC13" i="54"/>
  <c r="AD14" i="54"/>
  <c r="Y108" i="67"/>
  <c r="Y105" i="67"/>
  <c r="Y97" i="67"/>
  <c r="AQ100" i="67"/>
  <c r="AJ17" i="67"/>
  <c r="AJ80" i="67"/>
  <c r="AK80" i="67" s="1"/>
  <c r="Y41" i="67"/>
  <c r="AK24" i="67"/>
  <c r="AK20" i="67"/>
  <c r="AK25" i="67"/>
  <c r="AK14" i="67"/>
  <c r="AK26" i="67"/>
  <c r="AK15" i="67"/>
  <c r="AK22" i="67"/>
  <c r="AK21" i="67"/>
  <c r="AK23" i="67"/>
  <c r="J40" i="54"/>
  <c r="V41" i="55"/>
  <c r="Y85" i="67"/>
  <c r="Y104" i="67"/>
  <c r="AH55" i="66"/>
  <c r="AI55" i="66" s="1"/>
  <c r="AI13" i="66"/>
  <c r="AH50" i="52"/>
  <c r="Y109" i="67"/>
  <c r="Y113" i="67"/>
  <c r="AQ86" i="67"/>
  <c r="AQ82" i="67"/>
  <c r="AQ74" i="66"/>
  <c r="AM20" i="67"/>
  <c r="AM25" i="67"/>
  <c r="AM13" i="67"/>
  <c r="AM14" i="67"/>
  <c r="AM26" i="67"/>
  <c r="AM15" i="67"/>
  <c r="AM27" i="67"/>
  <c r="AM22" i="67"/>
  <c r="AM23" i="67"/>
  <c r="AM24" i="67"/>
  <c r="O50" i="54"/>
  <c r="AD41" i="52"/>
  <c r="S69" i="52"/>
  <c r="AH14" i="52"/>
  <c r="X13" i="53"/>
  <c r="Y87" i="67"/>
  <c r="Y100" i="67"/>
  <c r="AQ91" i="67"/>
  <c r="AQ110" i="67"/>
  <c r="AQ92" i="67"/>
  <c r="AH27" i="52"/>
  <c r="Y106" i="67"/>
  <c r="AQ69" i="67"/>
  <c r="AF80" i="67"/>
  <c r="AF17" i="67"/>
  <c r="I81" i="53"/>
  <c r="AE77" i="66"/>
  <c r="AE63" i="66"/>
  <c r="AE66" i="66"/>
  <c r="AE81" i="66"/>
  <c r="AE71" i="66"/>
  <c r="AE82" i="66"/>
  <c r="AE70" i="66"/>
  <c r="AE56" i="66"/>
  <c r="U62" i="66"/>
  <c r="AQ69" i="66"/>
  <c r="AQ68" i="66"/>
  <c r="AQ70" i="66"/>
  <c r="AA75" i="67"/>
  <c r="AA116" i="67"/>
  <c r="AA112" i="67"/>
  <c r="AK91" i="67"/>
  <c r="AA115" i="67"/>
  <c r="AA84" i="67"/>
  <c r="AA111" i="67"/>
  <c r="AA109" i="67"/>
  <c r="AA108" i="67"/>
  <c r="AA106" i="67"/>
  <c r="AK105" i="67"/>
  <c r="AA103" i="67"/>
  <c r="AA96" i="67"/>
  <c r="AA91" i="67"/>
  <c r="AK113" i="67"/>
  <c r="AM95" i="67"/>
  <c r="AA113" i="67"/>
  <c r="AA105" i="67"/>
  <c r="AA82" i="67"/>
  <c r="AA102" i="67"/>
  <c r="AK70" i="67"/>
  <c r="AA100" i="67"/>
  <c r="AA104" i="67"/>
  <c r="AA93" i="67"/>
  <c r="AK97" i="67"/>
  <c r="AK72" i="67"/>
  <c r="AA72" i="67"/>
  <c r="AK93" i="67"/>
  <c r="AK71" i="67"/>
  <c r="AA117" i="67"/>
  <c r="AA81" i="67"/>
  <c r="AA73" i="67"/>
  <c r="AK96" i="67"/>
  <c r="AA92" i="67"/>
  <c r="AA76" i="67"/>
  <c r="AA114" i="67"/>
  <c r="AK104" i="67"/>
  <c r="Y31" i="67"/>
  <c r="X41" i="66"/>
  <c r="X19" i="67" s="1"/>
  <c r="Y19" i="67" s="1"/>
  <c r="L11" i="66"/>
  <c r="M11" i="66"/>
  <c r="L53" i="66"/>
  <c r="V7" i="67"/>
  <c r="V57" i="67"/>
  <c r="Y69" i="67"/>
  <c r="Y94" i="67"/>
  <c r="Y115" i="67"/>
  <c r="Y91" i="67"/>
  <c r="Y101" i="67"/>
  <c r="Y92" i="67"/>
  <c r="Y71" i="67"/>
  <c r="Y99" i="67"/>
  <c r="Y95" i="67"/>
  <c r="Y98" i="67"/>
  <c r="Y72" i="67"/>
  <c r="Y8" i="66"/>
  <c r="L54" i="66"/>
  <c r="L58" i="66"/>
  <c r="L49" i="66"/>
  <c r="P26" i="66"/>
  <c r="P68" i="66" s="1"/>
  <c r="Q68" i="66" s="1"/>
  <c r="P16" i="66"/>
  <c r="P58" i="66" s="1"/>
  <c r="Q58" i="66" s="1"/>
  <c r="L7" i="66"/>
  <c r="R26" i="66"/>
  <c r="R68" i="66" s="1"/>
  <c r="S68" i="66" s="1"/>
  <c r="M7" i="66"/>
  <c r="P18" i="66"/>
  <c r="P60" i="66" s="1"/>
  <c r="Q60" i="66" s="1"/>
  <c r="L26" i="66"/>
  <c r="N26" i="66"/>
  <c r="N68" i="66" s="1"/>
  <c r="O68" i="66" s="1"/>
  <c r="U74" i="66"/>
  <c r="V61" i="66"/>
  <c r="W19" i="66"/>
  <c r="AE79" i="66"/>
  <c r="AD55" i="66"/>
  <c r="AE55" i="66" s="1"/>
  <c r="AE13" i="66"/>
  <c r="U70" i="66"/>
  <c r="AG67" i="66"/>
  <c r="AF61" i="66"/>
  <c r="AG61" i="66" s="1"/>
  <c r="AG19" i="66"/>
  <c r="K71" i="66"/>
  <c r="M29" i="66"/>
  <c r="N29" i="66"/>
  <c r="L29" i="66"/>
  <c r="P29" i="66"/>
  <c r="R29" i="66"/>
  <c r="AE73" i="66"/>
  <c r="M60" i="66"/>
  <c r="L60" i="66"/>
  <c r="AN61" i="66"/>
  <c r="AO61" i="66" s="1"/>
  <c r="AO19" i="66"/>
  <c r="AG81" i="66"/>
  <c r="AG56" i="66"/>
  <c r="AE64" i="66"/>
  <c r="AN41" i="66"/>
  <c r="AN19" i="67" s="1"/>
  <c r="AN50" i="66"/>
  <c r="AO50" i="66" s="1"/>
  <c r="AO8" i="66"/>
  <c r="AE80" i="66"/>
  <c r="AQ79" i="66"/>
  <c r="U71" i="66"/>
  <c r="AE65" i="66"/>
  <c r="K64" i="66"/>
  <c r="R22" i="66"/>
  <c r="P22" i="66"/>
  <c r="N22" i="66"/>
  <c r="M22" i="66"/>
  <c r="L22" i="66"/>
  <c r="AG57" i="66"/>
  <c r="AF83" i="66"/>
  <c r="AG83" i="66" s="1"/>
  <c r="AG41" i="66"/>
  <c r="K72" i="66"/>
  <c r="M30" i="66"/>
  <c r="R30" i="66"/>
  <c r="P30" i="66"/>
  <c r="N30" i="66"/>
  <c r="L30" i="66"/>
  <c r="AJ83" i="66"/>
  <c r="AK83" i="66" s="1"/>
  <c r="AK41" i="66"/>
  <c r="AG75" i="66"/>
  <c r="K66" i="66"/>
  <c r="M24" i="66"/>
  <c r="R24" i="66"/>
  <c r="P24" i="66"/>
  <c r="N24" i="66"/>
  <c r="L24" i="66"/>
  <c r="K74" i="66"/>
  <c r="M32" i="66"/>
  <c r="R32" i="66"/>
  <c r="P32" i="66"/>
  <c r="N32" i="66"/>
  <c r="L32" i="66"/>
  <c r="AB41" i="66"/>
  <c r="AB19" i="67" s="1"/>
  <c r="AB50" i="66"/>
  <c r="AC50" i="66" s="1"/>
  <c r="AC8" i="66"/>
  <c r="AG66" i="66"/>
  <c r="U64" i="66"/>
  <c r="U57" i="66"/>
  <c r="K82" i="66"/>
  <c r="M40" i="66"/>
  <c r="R40" i="66"/>
  <c r="P40" i="66"/>
  <c r="N40" i="66"/>
  <c r="L40" i="66"/>
  <c r="AG76" i="66"/>
  <c r="AE75" i="66"/>
  <c r="T61" i="66"/>
  <c r="K19" i="66"/>
  <c r="U19" i="66"/>
  <c r="K79" i="66"/>
  <c r="P37" i="66"/>
  <c r="N37" i="66"/>
  <c r="M37" i="66"/>
  <c r="L37" i="66"/>
  <c r="R37" i="66"/>
  <c r="K75" i="66"/>
  <c r="M33" i="66"/>
  <c r="N33" i="66"/>
  <c r="L33" i="66"/>
  <c r="R33" i="66"/>
  <c r="P33" i="66"/>
  <c r="AQ52" i="66"/>
  <c r="AE62" i="66"/>
  <c r="AG82" i="66"/>
  <c r="AG64" i="66"/>
  <c r="K69" i="66"/>
  <c r="M27" i="66"/>
  <c r="R27" i="66"/>
  <c r="P27" i="66"/>
  <c r="N27" i="66"/>
  <c r="L27" i="66"/>
  <c r="AH61" i="66"/>
  <c r="AI61" i="66" s="1"/>
  <c r="AI19" i="66"/>
  <c r="U79" i="66"/>
  <c r="AG65" i="66"/>
  <c r="U75" i="66"/>
  <c r="AE52" i="66"/>
  <c r="AQ71" i="66"/>
  <c r="AG77" i="66"/>
  <c r="K81" i="66"/>
  <c r="M39" i="66"/>
  <c r="L39" i="66"/>
  <c r="R39" i="66"/>
  <c r="P39" i="66"/>
  <c r="N39" i="66"/>
  <c r="AG80" i="66"/>
  <c r="K65" i="66"/>
  <c r="L23" i="66"/>
  <c r="R23" i="66"/>
  <c r="P23" i="66"/>
  <c r="N23" i="66"/>
  <c r="M23" i="66"/>
  <c r="U69" i="66"/>
  <c r="AQ61" i="66"/>
  <c r="AG69" i="66"/>
  <c r="U63" i="66"/>
  <c r="AL41" i="66"/>
  <c r="AL19" i="67" s="1"/>
  <c r="AL50" i="66"/>
  <c r="AM50" i="66" s="1"/>
  <c r="AM8" i="66"/>
  <c r="K70" i="66"/>
  <c r="M28" i="66"/>
  <c r="R28" i="66"/>
  <c r="P28" i="66"/>
  <c r="N28" i="66"/>
  <c r="L28" i="66"/>
  <c r="Z61" i="66"/>
  <c r="AA61" i="66" s="1"/>
  <c r="AA19" i="66"/>
  <c r="K52" i="66"/>
  <c r="L10" i="66"/>
  <c r="M10" i="66"/>
  <c r="K73" i="66"/>
  <c r="M31" i="66"/>
  <c r="R31" i="66"/>
  <c r="P31" i="66"/>
  <c r="N31" i="66"/>
  <c r="L31" i="66"/>
  <c r="K62" i="66"/>
  <c r="P20" i="66"/>
  <c r="N20" i="66"/>
  <c r="M20" i="66"/>
  <c r="L20" i="66"/>
  <c r="R20" i="66"/>
  <c r="K57" i="66"/>
  <c r="R15" i="66"/>
  <c r="P15" i="66"/>
  <c r="N15" i="66"/>
  <c r="M15" i="66"/>
  <c r="L15" i="66"/>
  <c r="AG78" i="66"/>
  <c r="AG62" i="66"/>
  <c r="Z41" i="66"/>
  <c r="Z19" i="67" s="1"/>
  <c r="Z50" i="66"/>
  <c r="AA50" i="66" s="1"/>
  <c r="AA8" i="66"/>
  <c r="AQ53" i="66"/>
  <c r="M68" i="66"/>
  <c r="L68" i="66"/>
  <c r="AB55" i="66"/>
  <c r="AC13" i="66"/>
  <c r="K77" i="66"/>
  <c r="R35" i="66"/>
  <c r="P35" i="66"/>
  <c r="N35" i="66"/>
  <c r="M35" i="66"/>
  <c r="L35" i="66"/>
  <c r="K76" i="66"/>
  <c r="M34" i="66"/>
  <c r="P34" i="66"/>
  <c r="R34" i="66"/>
  <c r="N34" i="66"/>
  <c r="L34" i="66"/>
  <c r="K51" i="66"/>
  <c r="M51" i="66" s="1"/>
  <c r="M9" i="66"/>
  <c r="AG72" i="66"/>
  <c r="AE68" i="66"/>
  <c r="AG63" i="66"/>
  <c r="AE53" i="66"/>
  <c r="AP55" i="66"/>
  <c r="AQ55" i="66" s="1"/>
  <c r="AQ13" i="66"/>
  <c r="AG70" i="66"/>
  <c r="V50" i="66"/>
  <c r="W8" i="66"/>
  <c r="K8" i="66"/>
  <c r="V19" i="67"/>
  <c r="W19" i="67" s="1"/>
  <c r="K63" i="66"/>
  <c r="M21" i="66"/>
  <c r="P21" i="66"/>
  <c r="N21" i="66"/>
  <c r="L21" i="66"/>
  <c r="R21" i="66"/>
  <c r="AE72" i="66"/>
  <c r="AG53" i="66"/>
  <c r="AG73" i="66"/>
  <c r="AE69" i="66"/>
  <c r="K80" i="66"/>
  <c r="N38" i="66"/>
  <c r="M38" i="66"/>
  <c r="L38" i="66"/>
  <c r="R38" i="66"/>
  <c r="P38" i="66"/>
  <c r="AP41" i="66"/>
  <c r="AP19" i="67" s="1"/>
  <c r="AP50" i="66"/>
  <c r="AQ50" i="66" s="1"/>
  <c r="AQ8" i="66"/>
  <c r="AQ81" i="66"/>
  <c r="U53" i="66"/>
  <c r="AE67" i="66"/>
  <c r="K78" i="66"/>
  <c r="R36" i="66"/>
  <c r="P36" i="66"/>
  <c r="N36" i="66"/>
  <c r="M36" i="66"/>
  <c r="L36" i="66"/>
  <c r="AE74" i="66"/>
  <c r="AG55" i="66"/>
  <c r="AG79" i="66"/>
  <c r="AL61" i="66"/>
  <c r="AM61" i="66" s="1"/>
  <c r="AM19" i="66"/>
  <c r="K67" i="66"/>
  <c r="R25" i="66"/>
  <c r="P25" i="66"/>
  <c r="N25" i="66"/>
  <c r="M25" i="66"/>
  <c r="L25" i="66"/>
  <c r="AG50" i="66"/>
  <c r="AD41" i="66"/>
  <c r="AD19" i="67" s="1"/>
  <c r="AD50" i="66"/>
  <c r="AE50" i="66" s="1"/>
  <c r="AE8" i="66"/>
  <c r="AN55" i="66"/>
  <c r="AO55" i="66" s="1"/>
  <c r="AO13" i="66"/>
  <c r="AG68" i="66"/>
  <c r="AD61" i="66"/>
  <c r="AE61" i="66" s="1"/>
  <c r="AE19" i="66"/>
  <c r="K106" i="67"/>
  <c r="M45" i="67"/>
  <c r="AL118" i="67"/>
  <c r="AM118" i="67" s="1"/>
  <c r="AM57" i="67"/>
  <c r="K105" i="67"/>
  <c r="M44" i="67"/>
  <c r="K102" i="67"/>
  <c r="M41" i="67"/>
  <c r="AP119" i="67"/>
  <c r="AQ119" i="67" s="1"/>
  <c r="AQ58" i="67"/>
  <c r="K79" i="67"/>
  <c r="M18" i="67"/>
  <c r="K72" i="67"/>
  <c r="M11" i="67"/>
  <c r="AE92" i="67"/>
  <c r="P77" i="67"/>
  <c r="Q77" i="67" s="1"/>
  <c r="Q16" i="67"/>
  <c r="P28" i="67"/>
  <c r="AL119" i="67"/>
  <c r="AM119" i="67" s="1"/>
  <c r="AM58" i="67"/>
  <c r="AM74" i="67"/>
  <c r="AM75" i="67"/>
  <c r="AM120" i="67"/>
  <c r="AM86" i="67"/>
  <c r="AM88" i="67"/>
  <c r="K112" i="67"/>
  <c r="M51" i="67"/>
  <c r="K107" i="67"/>
  <c r="M46" i="67"/>
  <c r="K113" i="67"/>
  <c r="M52" i="67"/>
  <c r="K100" i="67"/>
  <c r="M39" i="67"/>
  <c r="K82" i="67"/>
  <c r="M21" i="67"/>
  <c r="K97" i="67"/>
  <c r="M36" i="67"/>
  <c r="AA94" i="67"/>
  <c r="K101" i="67"/>
  <c r="M40" i="67"/>
  <c r="K93" i="67"/>
  <c r="M32" i="67"/>
  <c r="Z118" i="67"/>
  <c r="AA118" i="67" s="1"/>
  <c r="AA57" i="67"/>
  <c r="AJ118" i="67"/>
  <c r="AK118" i="67" s="1"/>
  <c r="AK57" i="67"/>
  <c r="K116" i="67"/>
  <c r="M55" i="67"/>
  <c r="M120" i="67"/>
  <c r="K98" i="67"/>
  <c r="M37" i="67"/>
  <c r="AL29" i="67"/>
  <c r="AD119" i="67"/>
  <c r="AE58" i="67"/>
  <c r="K91" i="67"/>
  <c r="M30" i="67"/>
  <c r="K96" i="67"/>
  <c r="M35" i="67"/>
  <c r="R89" i="67"/>
  <c r="S89" i="67" s="1"/>
  <c r="S28" i="67"/>
  <c r="Z119" i="67"/>
  <c r="AA119" i="67" s="1"/>
  <c r="AA58" i="67"/>
  <c r="AJ119" i="67"/>
  <c r="AK119" i="67" s="1"/>
  <c r="AK58" i="67"/>
  <c r="AA101" i="67"/>
  <c r="K111" i="67"/>
  <c r="M50" i="67"/>
  <c r="AJ29" i="67"/>
  <c r="AN69" i="67"/>
  <c r="AN57" i="67"/>
  <c r="AN7" i="67"/>
  <c r="AN58" i="67"/>
  <c r="K115" i="67"/>
  <c r="M54" i="67"/>
  <c r="AA69" i="67"/>
  <c r="N77" i="67"/>
  <c r="O77" i="67" s="1"/>
  <c r="O16" i="67"/>
  <c r="N28" i="67"/>
  <c r="AH69" i="67"/>
  <c r="AH7" i="67"/>
  <c r="K109" i="67"/>
  <c r="M48" i="67"/>
  <c r="K94" i="67"/>
  <c r="M33" i="67"/>
  <c r="X90" i="67"/>
  <c r="Y90" i="67" s="1"/>
  <c r="Y29" i="67"/>
  <c r="AB58" i="67"/>
  <c r="AB57" i="67"/>
  <c r="AB69" i="67"/>
  <c r="AB7" i="67"/>
  <c r="AC8" i="67" s="1"/>
  <c r="X119" i="67"/>
  <c r="Y119" i="67" s="1"/>
  <c r="Y58" i="67"/>
  <c r="V58" i="67"/>
  <c r="V69" i="67"/>
  <c r="W8" i="67"/>
  <c r="K114" i="67"/>
  <c r="M53" i="67"/>
  <c r="K103" i="67"/>
  <c r="M42" i="67"/>
  <c r="M117" i="67"/>
  <c r="AA74" i="67"/>
  <c r="AA120" i="67"/>
  <c r="AA88" i="67"/>
  <c r="AA86" i="67"/>
  <c r="AE82" i="67"/>
  <c r="AE76" i="67"/>
  <c r="AE87" i="67"/>
  <c r="AE85" i="67"/>
  <c r="AE83" i="67"/>
  <c r="AE81" i="67"/>
  <c r="AE74" i="67"/>
  <c r="K70" i="67"/>
  <c r="M9" i="67"/>
  <c r="AA97" i="67"/>
  <c r="AK108" i="67"/>
  <c r="AA98" i="67"/>
  <c r="AE93" i="67"/>
  <c r="AQ84" i="67"/>
  <c r="AQ76" i="67"/>
  <c r="AQ87" i="67"/>
  <c r="AQ85" i="67"/>
  <c r="AQ83" i="67"/>
  <c r="AQ79" i="67"/>
  <c r="AQ81" i="67"/>
  <c r="K104" i="67"/>
  <c r="M43" i="67"/>
  <c r="AA95" i="67"/>
  <c r="AE100" i="67"/>
  <c r="AA99" i="67"/>
  <c r="X118" i="67"/>
  <c r="Y118" i="67" s="1"/>
  <c r="Y57" i="67"/>
  <c r="AE97" i="67"/>
  <c r="AF69" i="67"/>
  <c r="AF58" i="67"/>
  <c r="AF57" i="67"/>
  <c r="AF7" i="67"/>
  <c r="AG8" i="67" s="1"/>
  <c r="K110" i="67"/>
  <c r="M49" i="67"/>
  <c r="T69" i="67"/>
  <c r="T58" i="67"/>
  <c r="T57" i="67"/>
  <c r="T7" i="67"/>
  <c r="U8" i="67" s="1"/>
  <c r="K8" i="67"/>
  <c r="K99" i="67"/>
  <c r="M38" i="67"/>
  <c r="AA71" i="67"/>
  <c r="AE99" i="67"/>
  <c r="AE94" i="67"/>
  <c r="AE98" i="67"/>
  <c r="K95" i="67"/>
  <c r="M34" i="67"/>
  <c r="AK120" i="67"/>
  <c r="AK76" i="67"/>
  <c r="AK74" i="67"/>
  <c r="AK88" i="67"/>
  <c r="AK86" i="67"/>
  <c r="AK73" i="67"/>
  <c r="K92" i="67"/>
  <c r="M31" i="67"/>
  <c r="AP118" i="67"/>
  <c r="AQ118" i="67" s="1"/>
  <c r="AQ57" i="67"/>
  <c r="AP29" i="67"/>
  <c r="AA79" i="67"/>
  <c r="K71" i="67"/>
  <c r="M10" i="67"/>
  <c r="AA87" i="67"/>
  <c r="K108" i="67"/>
  <c r="M47" i="67"/>
  <c r="Y120" i="67"/>
  <c r="Y76" i="67"/>
  <c r="Y74" i="67"/>
  <c r="Y88" i="67"/>
  <c r="Y86" i="67"/>
  <c r="Y73" i="67"/>
  <c r="AE96" i="67"/>
  <c r="AE58" i="52"/>
  <c r="AD45" i="52"/>
  <c r="AD43" i="52"/>
  <c r="AE57" i="52"/>
  <c r="AE29" i="52" s="1"/>
  <c r="AE90" i="52" s="1"/>
  <c r="AE69" i="52"/>
  <c r="AC58" i="52"/>
  <c r="AD58" i="52" s="1"/>
  <c r="V55" i="52"/>
  <c r="V27" i="52"/>
  <c r="V10" i="52"/>
  <c r="V18" i="52"/>
  <c r="V44" i="52"/>
  <c r="V22" i="52"/>
  <c r="V42" i="52"/>
  <c r="V14" i="52"/>
  <c r="U68" i="52"/>
  <c r="V84" i="52" s="1"/>
  <c r="V45" i="52"/>
  <c r="V38" i="52"/>
  <c r="V56" i="52"/>
  <c r="V32" i="52"/>
  <c r="AB34" i="52"/>
  <c r="AJ30" i="52"/>
  <c r="J43" i="52"/>
  <c r="AJ50" i="52"/>
  <c r="AD30" i="52"/>
  <c r="W57" i="52"/>
  <c r="W29" i="52" s="1"/>
  <c r="Q58" i="52"/>
  <c r="Q119" i="52" s="1"/>
  <c r="AB14" i="52"/>
  <c r="R40" i="52"/>
  <c r="AB56" i="52"/>
  <c r="AB18" i="52"/>
  <c r="R37" i="52"/>
  <c r="AB24" i="52"/>
  <c r="R26" i="52"/>
  <c r="AJ20" i="52"/>
  <c r="R48" i="52"/>
  <c r="AJ21" i="52"/>
  <c r="AF41" i="52"/>
  <c r="AF37" i="52"/>
  <c r="AF9" i="52"/>
  <c r="AF22" i="52"/>
  <c r="AF54" i="52"/>
  <c r="AF14" i="52"/>
  <c r="AF53" i="52"/>
  <c r="AF25" i="52"/>
  <c r="AF8" i="52"/>
  <c r="AF50" i="52"/>
  <c r="AJ55" i="52"/>
  <c r="AJ22" i="52"/>
  <c r="AJ54" i="52"/>
  <c r="AJ40" i="52"/>
  <c r="AJ45" i="52"/>
  <c r="J21" i="52"/>
  <c r="AJ25" i="52"/>
  <c r="AJ53" i="52"/>
  <c r="AJ51" i="52"/>
  <c r="AJ39" i="52"/>
  <c r="AJ47" i="52"/>
  <c r="AJ41" i="52"/>
  <c r="AJ52" i="52"/>
  <c r="AJ43" i="52"/>
  <c r="AJ38" i="52"/>
  <c r="AJ48" i="52"/>
  <c r="AJ46" i="52"/>
  <c r="AJ9" i="52"/>
  <c r="AI69" i="52"/>
  <c r="AJ8" i="52"/>
  <c r="AJ18" i="52"/>
  <c r="AJ37" i="52"/>
  <c r="AJ42" i="52"/>
  <c r="AI58" i="52"/>
  <c r="AI119" i="52" s="1"/>
  <c r="AJ11" i="52"/>
  <c r="AJ24" i="52"/>
  <c r="AJ36" i="52"/>
  <c r="AI57" i="52"/>
  <c r="AJ57" i="52" s="1"/>
  <c r="AJ13" i="52"/>
  <c r="AJ27" i="52"/>
  <c r="AJ35" i="52"/>
  <c r="AJ10" i="52"/>
  <c r="AJ23" i="52"/>
  <c r="AJ15" i="52"/>
  <c r="AJ34" i="52"/>
  <c r="W7" i="52"/>
  <c r="X8" i="52" s="1"/>
  <c r="AJ26" i="52"/>
  <c r="AI68" i="52"/>
  <c r="AJ87" i="52" s="1"/>
  <c r="AJ49" i="52"/>
  <c r="AJ33" i="52"/>
  <c r="W69" i="52"/>
  <c r="AJ14" i="52"/>
  <c r="AJ56" i="52"/>
  <c r="AJ31" i="52"/>
  <c r="AJ32" i="52"/>
  <c r="AJ44" i="52"/>
  <c r="AH13" i="52"/>
  <c r="AF46" i="52"/>
  <c r="AB33" i="52"/>
  <c r="AH49" i="52"/>
  <c r="AH37" i="52"/>
  <c r="AF31" i="52"/>
  <c r="V105" i="52"/>
  <c r="AH44" i="52"/>
  <c r="AB27" i="52"/>
  <c r="T8" i="52"/>
  <c r="T41" i="52"/>
  <c r="AB12" i="52"/>
  <c r="AF10" i="52"/>
  <c r="AF49" i="52"/>
  <c r="AF55" i="52"/>
  <c r="AH42" i="52"/>
  <c r="AH23" i="52"/>
  <c r="AB54" i="52"/>
  <c r="V52" i="52"/>
  <c r="V43" i="52"/>
  <c r="AB32" i="52"/>
  <c r="AH48" i="52"/>
  <c r="V37" i="52"/>
  <c r="AB43" i="52"/>
  <c r="AF36" i="52"/>
  <c r="AB50" i="52"/>
  <c r="AB15" i="52"/>
  <c r="AF21" i="52"/>
  <c r="AB11" i="52"/>
  <c r="AA69" i="52"/>
  <c r="AF18" i="52"/>
  <c r="AF56" i="52"/>
  <c r="V13" i="52"/>
  <c r="AH20" i="52"/>
  <c r="AG68" i="52"/>
  <c r="AH74" i="52" s="1"/>
  <c r="AH19" i="52"/>
  <c r="AB55" i="52"/>
  <c r="AH52" i="52"/>
  <c r="AB53" i="52"/>
  <c r="AH51" i="52"/>
  <c r="AF42" i="52"/>
  <c r="V48" i="52"/>
  <c r="V47" i="52"/>
  <c r="AH36" i="52"/>
  <c r="AF30" i="52"/>
  <c r="T27" i="52"/>
  <c r="AB20" i="52"/>
  <c r="AH10" i="52"/>
  <c r="AA58" i="52"/>
  <c r="AA119" i="52" s="1"/>
  <c r="AB9" i="52"/>
  <c r="AF24" i="52"/>
  <c r="AF23" i="52"/>
  <c r="V15" i="52"/>
  <c r="AH15" i="52"/>
  <c r="AB52" i="52"/>
  <c r="AH56" i="52"/>
  <c r="V51" i="52"/>
  <c r="V50" i="52"/>
  <c r="V49" i="52"/>
  <c r="V46" i="52"/>
  <c r="V36" i="52"/>
  <c r="V41" i="52"/>
  <c r="AF35" i="52"/>
  <c r="AF13" i="52"/>
  <c r="AB30" i="52"/>
  <c r="AB26" i="52"/>
  <c r="AB8" i="52"/>
  <c r="AA57" i="52"/>
  <c r="AA118" i="52" s="1"/>
  <c r="AF27" i="52"/>
  <c r="T12" i="52"/>
  <c r="V20" i="52"/>
  <c r="AH18" i="52"/>
  <c r="AH31" i="52"/>
  <c r="AH35" i="52"/>
  <c r="AF48" i="52"/>
  <c r="AB51" i="52"/>
  <c r="AH45" i="52"/>
  <c r="AH11" i="52"/>
  <c r="AG58" i="52"/>
  <c r="AB41" i="52"/>
  <c r="AF15" i="52"/>
  <c r="AH41" i="52"/>
  <c r="AH43" i="52"/>
  <c r="AH55" i="52"/>
  <c r="T52" i="52"/>
  <c r="AB40" i="52"/>
  <c r="V31" i="52"/>
  <c r="V35" i="52"/>
  <c r="AF40" i="52"/>
  <c r="AF34" i="52"/>
  <c r="T11" i="52"/>
  <c r="AG57" i="52"/>
  <c r="AA68" i="52"/>
  <c r="AB76" i="52" s="1"/>
  <c r="T45" i="52"/>
  <c r="AB49" i="52"/>
  <c r="AF20" i="52"/>
  <c r="V25" i="52"/>
  <c r="AH21" i="52"/>
  <c r="AB39" i="52"/>
  <c r="AB45" i="52"/>
  <c r="AB44" i="52"/>
  <c r="AB42" i="52"/>
  <c r="AH30" i="52"/>
  <c r="AH34" i="52"/>
  <c r="AG69" i="52"/>
  <c r="AB13" i="52"/>
  <c r="T22" i="52"/>
  <c r="AB25" i="52"/>
  <c r="AF26" i="52"/>
  <c r="AH22" i="52"/>
  <c r="T10" i="52"/>
  <c r="AH54" i="52"/>
  <c r="AB47" i="52"/>
  <c r="AB38" i="52"/>
  <c r="AB46" i="52"/>
  <c r="AF43" i="52"/>
  <c r="V30" i="52"/>
  <c r="V34" i="52"/>
  <c r="AF47" i="52"/>
  <c r="AF39" i="52"/>
  <c r="AF33" i="52"/>
  <c r="AH8" i="52"/>
  <c r="U69" i="52"/>
  <c r="AF11" i="52"/>
  <c r="T18" i="52"/>
  <c r="T49" i="52"/>
  <c r="AF45" i="52"/>
  <c r="AF44" i="52"/>
  <c r="V11" i="52"/>
  <c r="V23" i="52"/>
  <c r="AH25" i="52"/>
  <c r="AH47" i="52"/>
  <c r="V54" i="52"/>
  <c r="AB37" i="52"/>
  <c r="AF51" i="52"/>
  <c r="AH39" i="52"/>
  <c r="AH33" i="52"/>
  <c r="V8" i="52"/>
  <c r="U58" i="52"/>
  <c r="U119" i="52" s="1"/>
  <c r="AH9" i="52"/>
  <c r="AF12" i="52"/>
  <c r="S68" i="52"/>
  <c r="T109" i="52" s="1"/>
  <c r="AB21" i="52"/>
  <c r="AE68" i="52"/>
  <c r="AF93" i="52" s="1"/>
  <c r="V21" i="52"/>
  <c r="V40" i="52"/>
  <c r="AH26" i="52"/>
  <c r="AH40" i="52"/>
  <c r="J54" i="52"/>
  <c r="AB36" i="52"/>
  <c r="V39" i="52"/>
  <c r="V33" i="52"/>
  <c r="AH46" i="52"/>
  <c r="AF38" i="52"/>
  <c r="AF32" i="52"/>
  <c r="U57" i="52"/>
  <c r="V9" i="52"/>
  <c r="AF52" i="52"/>
  <c r="V24" i="52"/>
  <c r="AH24" i="52"/>
  <c r="AD31" i="52"/>
  <c r="AD50" i="52"/>
  <c r="R14" i="52"/>
  <c r="V85" i="52"/>
  <c r="V82" i="52"/>
  <c r="J53" i="52"/>
  <c r="R36" i="52"/>
  <c r="V76" i="52"/>
  <c r="R22" i="52"/>
  <c r="R43" i="52"/>
  <c r="V99" i="52"/>
  <c r="V93" i="52"/>
  <c r="T31" i="52"/>
  <c r="J49" i="52"/>
  <c r="T50" i="52"/>
  <c r="T47" i="52"/>
  <c r="T40" i="52"/>
  <c r="T36" i="52"/>
  <c r="T32" i="52"/>
  <c r="AD11" i="52"/>
  <c r="T42" i="52"/>
  <c r="J56" i="52"/>
  <c r="T21" i="52"/>
  <c r="T53" i="52"/>
  <c r="T30" i="52"/>
  <c r="T23" i="52"/>
  <c r="T54" i="52"/>
  <c r="T39" i="52"/>
  <c r="T35" i="52"/>
  <c r="T20" i="52"/>
  <c r="T55" i="52"/>
  <c r="T9" i="52"/>
  <c r="T26" i="52"/>
  <c r="T56" i="52"/>
  <c r="T48" i="52"/>
  <c r="T44" i="52"/>
  <c r="T38" i="52"/>
  <c r="T34" i="52"/>
  <c r="T15" i="52"/>
  <c r="T13" i="52"/>
  <c r="T51" i="52"/>
  <c r="T46" i="52"/>
  <c r="T25" i="52"/>
  <c r="T14" i="52"/>
  <c r="T37" i="52"/>
  <c r="T33" i="52"/>
  <c r="S29" i="52"/>
  <c r="S90" i="52" s="1"/>
  <c r="T43" i="52"/>
  <c r="R35" i="52"/>
  <c r="R11" i="52"/>
  <c r="R47" i="52"/>
  <c r="R46" i="52"/>
  <c r="R10" i="52"/>
  <c r="R21" i="52"/>
  <c r="R55" i="52"/>
  <c r="R38" i="52"/>
  <c r="R42" i="52"/>
  <c r="Q69" i="52"/>
  <c r="R44" i="52"/>
  <c r="R24" i="52"/>
  <c r="R12" i="52"/>
  <c r="J55" i="52"/>
  <c r="R49" i="52"/>
  <c r="Q57" i="52"/>
  <c r="Q118" i="52" s="1"/>
  <c r="R32" i="52"/>
  <c r="R25" i="52"/>
  <c r="R54" i="52"/>
  <c r="AB10" i="52"/>
  <c r="AB22" i="52"/>
  <c r="AB23" i="52"/>
  <c r="R9" i="52"/>
  <c r="R15" i="52"/>
  <c r="R33" i="52"/>
  <c r="R27" i="52"/>
  <c r="R50" i="52"/>
  <c r="R8" i="52"/>
  <c r="R39" i="52"/>
  <c r="R23" i="52"/>
  <c r="R41" i="52"/>
  <c r="R31" i="52"/>
  <c r="R13" i="52"/>
  <c r="R53" i="52"/>
  <c r="Q68" i="52"/>
  <c r="R113" i="52" s="1"/>
  <c r="R51" i="52"/>
  <c r="R52" i="52"/>
  <c r="R45" i="52"/>
  <c r="R18" i="52"/>
  <c r="R56" i="52"/>
  <c r="R30" i="52"/>
  <c r="R34" i="52"/>
  <c r="U41" i="53"/>
  <c r="U19" i="52" s="1"/>
  <c r="V19" i="52" s="1"/>
  <c r="X8" i="53"/>
  <c r="J11" i="53"/>
  <c r="Y50" i="53"/>
  <c r="Z50" i="53" s="1"/>
  <c r="K36" i="53"/>
  <c r="H78" i="53"/>
  <c r="I78" i="53" s="1"/>
  <c r="M36" i="53"/>
  <c r="N36" i="53" s="1"/>
  <c r="P13" i="53"/>
  <c r="AK41" i="53"/>
  <c r="AK19" i="52" s="1"/>
  <c r="AK80" i="52" s="1"/>
  <c r="M37" i="53"/>
  <c r="M79" i="53" s="1"/>
  <c r="N79" i="53" s="1"/>
  <c r="I33" i="53"/>
  <c r="Y41" i="53"/>
  <c r="Y19" i="52" s="1"/>
  <c r="Y80" i="52" s="1"/>
  <c r="AF19" i="53"/>
  <c r="O41" i="53"/>
  <c r="O19" i="52" s="1"/>
  <c r="O17" i="52" s="1"/>
  <c r="J33" i="53"/>
  <c r="P19" i="53"/>
  <c r="K39" i="53"/>
  <c r="K81" i="53" s="1"/>
  <c r="L81" i="53" s="1"/>
  <c r="I37" i="53"/>
  <c r="I53" i="53"/>
  <c r="M33" i="53"/>
  <c r="M75" i="53" s="1"/>
  <c r="N75" i="53" s="1"/>
  <c r="J37" i="53"/>
  <c r="K37" i="53"/>
  <c r="K79" i="53" s="1"/>
  <c r="L79" i="53" s="1"/>
  <c r="M31" i="53"/>
  <c r="M73" i="53" s="1"/>
  <c r="N73" i="53" s="1"/>
  <c r="I39" i="53"/>
  <c r="M39" i="53"/>
  <c r="M81" i="53" s="1"/>
  <c r="N81" i="53" s="1"/>
  <c r="I11" i="53"/>
  <c r="O61" i="53"/>
  <c r="P61" i="53" s="1"/>
  <c r="V19" i="53"/>
  <c r="U55" i="53"/>
  <c r="V55" i="53" s="1"/>
  <c r="V13" i="53"/>
  <c r="AK17" i="52"/>
  <c r="S55" i="53"/>
  <c r="T55" i="53" s="1"/>
  <c r="T13" i="53"/>
  <c r="I36" i="53"/>
  <c r="I31" i="53"/>
  <c r="J31" i="53"/>
  <c r="Q50" i="53"/>
  <c r="R50" i="53" s="1"/>
  <c r="K31" i="53"/>
  <c r="L31" i="53" s="1"/>
  <c r="AG17" i="52"/>
  <c r="AG80" i="52"/>
  <c r="AB37" i="55"/>
  <c r="AL106" i="55"/>
  <c r="AL120" i="55"/>
  <c r="AL74" i="55"/>
  <c r="AL104" i="55"/>
  <c r="AB52" i="55"/>
  <c r="X35" i="55"/>
  <c r="AA57" i="55"/>
  <c r="AA118" i="55" s="1"/>
  <c r="AB22" i="55"/>
  <c r="AB26" i="55"/>
  <c r="AL76" i="55"/>
  <c r="AL111" i="55"/>
  <c r="AL100" i="55"/>
  <c r="AB42" i="55"/>
  <c r="AB32" i="55"/>
  <c r="N85" i="55"/>
  <c r="AB47" i="55"/>
  <c r="AL99" i="55"/>
  <c r="X37" i="55"/>
  <c r="X36" i="55"/>
  <c r="O69" i="55"/>
  <c r="AB24" i="55"/>
  <c r="AL75" i="55"/>
  <c r="O58" i="55"/>
  <c r="O119" i="55" s="1"/>
  <c r="AB39" i="55"/>
  <c r="AL87" i="55"/>
  <c r="AB35" i="55"/>
  <c r="X34" i="55"/>
  <c r="O57" i="55"/>
  <c r="AB8" i="55"/>
  <c r="AA68" i="55"/>
  <c r="AB117" i="55" s="1"/>
  <c r="AB33" i="55"/>
  <c r="AL94" i="55"/>
  <c r="AL92" i="55"/>
  <c r="AB15" i="55"/>
  <c r="M28" i="55"/>
  <c r="N28" i="55" s="1"/>
  <c r="X21" i="55"/>
  <c r="X56" i="55"/>
  <c r="AB48" i="55"/>
  <c r="AB50" i="55"/>
  <c r="AD73" i="55"/>
  <c r="AD109" i="55"/>
  <c r="AG58" i="55"/>
  <c r="AG119" i="55" s="1"/>
  <c r="AK29" i="55"/>
  <c r="AK90" i="55" s="1"/>
  <c r="AG57" i="55"/>
  <c r="AG118" i="55" s="1"/>
  <c r="AD116" i="55"/>
  <c r="AD75" i="55"/>
  <c r="AD111" i="55"/>
  <c r="AD112" i="55"/>
  <c r="P9" i="55"/>
  <c r="P37" i="55"/>
  <c r="P26" i="55"/>
  <c r="P38" i="55"/>
  <c r="P36" i="55"/>
  <c r="P22" i="55"/>
  <c r="P10" i="55"/>
  <c r="P27" i="55"/>
  <c r="P15" i="55"/>
  <c r="P52" i="55"/>
  <c r="P23" i="55"/>
  <c r="P40" i="55"/>
  <c r="P30" i="55"/>
  <c r="P42" i="55"/>
  <c r="P48" i="55"/>
  <c r="P34" i="55"/>
  <c r="P43" i="55"/>
  <c r="P56" i="55"/>
  <c r="P20" i="55"/>
  <c r="P11" i="55"/>
  <c r="P21" i="55"/>
  <c r="P49" i="55"/>
  <c r="P25" i="55"/>
  <c r="P54" i="55"/>
  <c r="P24" i="55"/>
  <c r="P45" i="55"/>
  <c r="P32" i="55"/>
  <c r="P14" i="55"/>
  <c r="P55" i="55"/>
  <c r="P12" i="55"/>
  <c r="P44" i="55"/>
  <c r="P41" i="55"/>
  <c r="P33" i="55"/>
  <c r="P53" i="55"/>
  <c r="P31" i="55"/>
  <c r="P35" i="55"/>
  <c r="P47" i="55"/>
  <c r="O68" i="55"/>
  <c r="P106" i="55" s="1"/>
  <c r="P18" i="55"/>
  <c r="P46" i="55"/>
  <c r="P39" i="55"/>
  <c r="P50" i="55"/>
  <c r="P51" i="55"/>
  <c r="AB45" i="55"/>
  <c r="V21" i="55"/>
  <c r="H70" i="55"/>
  <c r="AB31" i="55"/>
  <c r="AB46" i="55"/>
  <c r="V27" i="55"/>
  <c r="V24" i="55"/>
  <c r="U57" i="55"/>
  <c r="U118" i="55" s="1"/>
  <c r="AB9" i="55"/>
  <c r="AB49" i="55"/>
  <c r="V40" i="55"/>
  <c r="AB44" i="55"/>
  <c r="AB18" i="55"/>
  <c r="AB53" i="55"/>
  <c r="V26" i="55"/>
  <c r="V50" i="55"/>
  <c r="J52" i="55"/>
  <c r="AB43" i="55"/>
  <c r="AB20" i="55"/>
  <c r="AB34" i="55"/>
  <c r="AB55" i="55"/>
  <c r="V18" i="55"/>
  <c r="V52" i="55"/>
  <c r="V44" i="55"/>
  <c r="AB23" i="55"/>
  <c r="AB14" i="55"/>
  <c r="AB54" i="55"/>
  <c r="V37" i="55"/>
  <c r="V54" i="55"/>
  <c r="AB13" i="55"/>
  <c r="V55" i="55"/>
  <c r="V30" i="55"/>
  <c r="V38" i="55"/>
  <c r="AB30" i="55"/>
  <c r="AB11" i="55"/>
  <c r="AB56" i="55"/>
  <c r="V9" i="55"/>
  <c r="V11" i="55"/>
  <c r="V14" i="55"/>
  <c r="V56" i="55"/>
  <c r="AB12" i="55"/>
  <c r="AB41" i="55"/>
  <c r="AB25" i="55"/>
  <c r="V25" i="55"/>
  <c r="V45" i="55"/>
  <c r="V53" i="55"/>
  <c r="V51" i="55"/>
  <c r="V34" i="55"/>
  <c r="N69" i="55"/>
  <c r="V31" i="55"/>
  <c r="AA69" i="55"/>
  <c r="AB21" i="55"/>
  <c r="AB36" i="55"/>
  <c r="V10" i="55"/>
  <c r="V47" i="55"/>
  <c r="V8" i="55"/>
  <c r="V46" i="55"/>
  <c r="AB51" i="55"/>
  <c r="V39" i="55"/>
  <c r="AA58" i="55"/>
  <c r="AB27" i="55"/>
  <c r="AB40" i="55"/>
  <c r="V33" i="55"/>
  <c r="V13" i="55"/>
  <c r="U68" i="55"/>
  <c r="V85" i="55" s="1"/>
  <c r="U69" i="55"/>
  <c r="AB10" i="55"/>
  <c r="AL105" i="55"/>
  <c r="AL116" i="55"/>
  <c r="AL112" i="55"/>
  <c r="AL110" i="55"/>
  <c r="AD96" i="55"/>
  <c r="AD93" i="55"/>
  <c r="AD72" i="55"/>
  <c r="AG69" i="55"/>
  <c r="AD88" i="55"/>
  <c r="AD107" i="55"/>
  <c r="AL108" i="55"/>
  <c r="AL98" i="55"/>
  <c r="AD91" i="55"/>
  <c r="X10" i="55"/>
  <c r="N16" i="55"/>
  <c r="X47" i="55"/>
  <c r="AD114" i="55"/>
  <c r="AD86" i="55"/>
  <c r="AL103" i="55"/>
  <c r="AL114" i="55"/>
  <c r="X55" i="55"/>
  <c r="AD106" i="55"/>
  <c r="AD103" i="55"/>
  <c r="AL101" i="55"/>
  <c r="AL93" i="55"/>
  <c r="AL82" i="55"/>
  <c r="AL107" i="55"/>
  <c r="X42" i="55"/>
  <c r="AD108" i="55"/>
  <c r="AD101" i="55"/>
  <c r="AD95" i="55"/>
  <c r="AD79" i="55"/>
  <c r="AD94" i="55"/>
  <c r="X40" i="55"/>
  <c r="AD102" i="55"/>
  <c r="J41" i="55"/>
  <c r="X31" i="55"/>
  <c r="AD117" i="55"/>
  <c r="AD84" i="55"/>
  <c r="AL102" i="55"/>
  <c r="X53" i="55"/>
  <c r="R43" i="55"/>
  <c r="AD74" i="55"/>
  <c r="X49" i="55"/>
  <c r="O29" i="55"/>
  <c r="P29" i="55" s="1"/>
  <c r="AL84" i="55"/>
  <c r="AL117" i="55"/>
  <c r="AD120" i="55"/>
  <c r="AL113" i="55"/>
  <c r="AL109" i="55"/>
  <c r="AL115" i="55"/>
  <c r="AD82" i="55"/>
  <c r="AI7" i="55"/>
  <c r="AJ52" i="55" s="1"/>
  <c r="R56" i="55"/>
  <c r="AI69" i="55"/>
  <c r="AD81" i="55"/>
  <c r="X44" i="55"/>
  <c r="AD110" i="55"/>
  <c r="AD97" i="55"/>
  <c r="J39" i="55"/>
  <c r="AD100" i="55"/>
  <c r="AD99" i="55"/>
  <c r="AD69" i="55"/>
  <c r="R54" i="55"/>
  <c r="AI58" i="55"/>
  <c r="AI29" i="55" s="1"/>
  <c r="AI90" i="55" s="1"/>
  <c r="AD115" i="55"/>
  <c r="AD113" i="55"/>
  <c r="AD76" i="55"/>
  <c r="X51" i="55"/>
  <c r="AD83" i="55"/>
  <c r="AD105" i="55"/>
  <c r="AL83" i="55"/>
  <c r="AL73" i="55"/>
  <c r="X39" i="55"/>
  <c r="AL97" i="55"/>
  <c r="AL96" i="55"/>
  <c r="AD104" i="55"/>
  <c r="AL95" i="55"/>
  <c r="P13" i="55"/>
  <c r="AH47" i="55"/>
  <c r="AH10" i="55"/>
  <c r="AH31" i="55"/>
  <c r="AH43" i="55"/>
  <c r="AH45" i="55"/>
  <c r="AH27" i="55"/>
  <c r="AH14" i="55"/>
  <c r="AH11" i="55"/>
  <c r="AH48" i="55"/>
  <c r="AH51" i="55"/>
  <c r="AH34" i="55"/>
  <c r="AH56" i="55"/>
  <c r="AH50" i="55"/>
  <c r="AH39" i="55"/>
  <c r="AH46" i="55"/>
  <c r="AH54" i="55"/>
  <c r="AH23" i="55"/>
  <c r="AG68" i="55"/>
  <c r="AH85" i="55" s="1"/>
  <c r="AH37" i="55"/>
  <c r="AH8" i="55"/>
  <c r="AH33" i="55"/>
  <c r="AH40" i="55"/>
  <c r="AH53" i="55"/>
  <c r="AH52" i="55"/>
  <c r="AH20" i="55"/>
  <c r="AH42" i="55"/>
  <c r="AH24" i="55"/>
  <c r="AH30" i="55"/>
  <c r="AH32" i="55"/>
  <c r="AH12" i="55"/>
  <c r="AH18" i="55"/>
  <c r="AH35" i="55"/>
  <c r="AH21" i="55"/>
  <c r="AH55" i="55"/>
  <c r="AH9" i="55"/>
  <c r="AH26" i="55"/>
  <c r="AH13" i="55"/>
  <c r="AH38" i="55"/>
  <c r="AH44" i="55"/>
  <c r="AH49" i="55"/>
  <c r="AH22" i="55"/>
  <c r="AH25" i="55"/>
  <c r="AH36" i="55"/>
  <c r="AH41" i="55"/>
  <c r="AH15" i="55"/>
  <c r="P87" i="55"/>
  <c r="P98" i="55"/>
  <c r="P112" i="55"/>
  <c r="P117" i="55"/>
  <c r="P110" i="55"/>
  <c r="P94" i="55"/>
  <c r="J21" i="55"/>
  <c r="P85" i="55"/>
  <c r="L85" i="55"/>
  <c r="L76" i="55"/>
  <c r="L74" i="55"/>
  <c r="H103" i="55"/>
  <c r="J103" i="55" s="1"/>
  <c r="L87" i="55"/>
  <c r="L75" i="55"/>
  <c r="L86" i="55"/>
  <c r="L71" i="55"/>
  <c r="L78" i="55"/>
  <c r="L72" i="55"/>
  <c r="L120" i="55"/>
  <c r="L69" i="55"/>
  <c r="P8" i="55"/>
  <c r="R45" i="55"/>
  <c r="R33" i="55"/>
  <c r="N70" i="55"/>
  <c r="R38" i="55"/>
  <c r="R13" i="55"/>
  <c r="R44" i="55"/>
  <c r="R36" i="55"/>
  <c r="R30" i="55"/>
  <c r="N78" i="55"/>
  <c r="R41" i="55"/>
  <c r="R46" i="55"/>
  <c r="N87" i="55"/>
  <c r="N75" i="55"/>
  <c r="R42" i="55"/>
  <c r="R11" i="55"/>
  <c r="R12" i="55"/>
  <c r="R48" i="55"/>
  <c r="R47" i="55"/>
  <c r="R21" i="55"/>
  <c r="R49" i="55"/>
  <c r="R15" i="55"/>
  <c r="R24" i="55"/>
  <c r="Q68" i="55"/>
  <c r="R72" i="55" s="1"/>
  <c r="N72" i="55"/>
  <c r="R9" i="55"/>
  <c r="R22" i="55"/>
  <c r="R31" i="55"/>
  <c r="R50" i="55"/>
  <c r="N120" i="55"/>
  <c r="N83" i="55"/>
  <c r="R40" i="55"/>
  <c r="R26" i="55"/>
  <c r="R20" i="55"/>
  <c r="R51" i="55"/>
  <c r="Q57" i="55"/>
  <c r="R57" i="55" s="1"/>
  <c r="N84" i="55"/>
  <c r="N74" i="55"/>
  <c r="X54" i="55"/>
  <c r="R18" i="55"/>
  <c r="R23" i="55"/>
  <c r="R52" i="55"/>
  <c r="Q69" i="55"/>
  <c r="N73" i="55"/>
  <c r="R39" i="55"/>
  <c r="R34" i="55"/>
  <c r="R55" i="55"/>
  <c r="Q58" i="55"/>
  <c r="Q119" i="55" s="1"/>
  <c r="R119" i="55" s="1"/>
  <c r="R53" i="55"/>
  <c r="R37" i="55"/>
  <c r="R14" i="55"/>
  <c r="R27" i="55"/>
  <c r="R32" i="55"/>
  <c r="R10" i="55"/>
  <c r="R25" i="55"/>
  <c r="R35" i="55"/>
  <c r="AD8" i="54"/>
  <c r="Z81" i="54"/>
  <c r="X19" i="54"/>
  <c r="AB69" i="54"/>
  <c r="Q61" i="54"/>
  <c r="R61" i="54" s="1"/>
  <c r="R8" i="54"/>
  <c r="I34" i="54"/>
  <c r="J34" i="54"/>
  <c r="AF13" i="54"/>
  <c r="AB64" i="54"/>
  <c r="AD64" i="54"/>
  <c r="AH74" i="54"/>
  <c r="AB66" i="54"/>
  <c r="AL19" i="54"/>
  <c r="P63" i="54"/>
  <c r="R75" i="54"/>
  <c r="I37" i="54"/>
  <c r="H49" i="54"/>
  <c r="I59" i="54" s="1"/>
  <c r="R78" i="54"/>
  <c r="R70" i="54"/>
  <c r="R79" i="54"/>
  <c r="AJ78" i="54"/>
  <c r="AB67" i="54"/>
  <c r="AG61" i="54"/>
  <c r="AH61" i="54" s="1"/>
  <c r="AJ65" i="54"/>
  <c r="R66" i="54"/>
  <c r="AB19" i="54"/>
  <c r="I11" i="54"/>
  <c r="AJ67" i="54"/>
  <c r="AF52" i="54"/>
  <c r="V19" i="54"/>
  <c r="AF80" i="54"/>
  <c r="AF68" i="54"/>
  <c r="AF79" i="54"/>
  <c r="V71" i="54"/>
  <c r="V72" i="54"/>
  <c r="AB68" i="54"/>
  <c r="AB70" i="54"/>
  <c r="AB57" i="54"/>
  <c r="J28" i="54"/>
  <c r="P73" i="54"/>
  <c r="P66" i="54"/>
  <c r="AB63" i="54"/>
  <c r="P57" i="54"/>
  <c r="I40" i="54"/>
  <c r="I28" i="54"/>
  <c r="AB80" i="54"/>
  <c r="AB65" i="54"/>
  <c r="J11" i="54"/>
  <c r="V76" i="54"/>
  <c r="R63" i="54"/>
  <c r="AJ63" i="54"/>
  <c r="AD56" i="54"/>
  <c r="Z72" i="54"/>
  <c r="Z63" i="54"/>
  <c r="AH66" i="54"/>
  <c r="AF8" i="54"/>
  <c r="AB53" i="54"/>
  <c r="AJ74" i="54"/>
  <c r="AH70" i="54"/>
  <c r="AH81" i="54"/>
  <c r="AJ79" i="54"/>
  <c r="AJ75" i="54"/>
  <c r="Z69" i="54"/>
  <c r="AL76" i="54"/>
  <c r="AL68" i="54"/>
  <c r="AF64" i="54"/>
  <c r="AF62" i="54"/>
  <c r="AL66" i="54"/>
  <c r="Q41" i="54"/>
  <c r="Q19" i="55" s="1"/>
  <c r="R19" i="55" s="1"/>
  <c r="V13" i="54"/>
  <c r="AJ68" i="54"/>
  <c r="AJ57" i="54"/>
  <c r="AJ70" i="54"/>
  <c r="AL65" i="54"/>
  <c r="Z76" i="54"/>
  <c r="AJ66" i="54"/>
  <c r="Z68" i="54"/>
  <c r="AH80" i="54"/>
  <c r="AH62" i="54"/>
  <c r="AF81" i="54"/>
  <c r="AJ81" i="54"/>
  <c r="AJ64" i="54"/>
  <c r="Z65" i="54"/>
  <c r="AF70" i="54"/>
  <c r="AF65" i="54"/>
  <c r="AJ76" i="54"/>
  <c r="AF75" i="54"/>
  <c r="AL79" i="54"/>
  <c r="AH78" i="54"/>
  <c r="AL75" i="54"/>
  <c r="AL73" i="54"/>
  <c r="AF82" i="54"/>
  <c r="AF67" i="54"/>
  <c r="Z79" i="54"/>
  <c r="AF63" i="54"/>
  <c r="AH64" i="54"/>
  <c r="Z75" i="54"/>
  <c r="Z73" i="54"/>
  <c r="Z74" i="54"/>
  <c r="AL82" i="54"/>
  <c r="AF69" i="54"/>
  <c r="AF57" i="54"/>
  <c r="Z77" i="54"/>
  <c r="AF73" i="54"/>
  <c r="AJ62" i="54"/>
  <c r="AB62" i="54"/>
  <c r="AF77" i="54"/>
  <c r="AH77" i="54"/>
  <c r="AH65" i="54"/>
  <c r="AL81" i="54"/>
  <c r="AL62" i="54"/>
  <c r="AH71" i="54"/>
  <c r="AF66" i="54"/>
  <c r="AJ71" i="54"/>
  <c r="AH79" i="54"/>
  <c r="AJ80" i="54"/>
  <c r="AH72" i="54"/>
  <c r="AF72" i="54"/>
  <c r="AH69" i="54"/>
  <c r="AB75" i="54"/>
  <c r="I23" i="54"/>
  <c r="AH75" i="54"/>
  <c r="AL71" i="54"/>
  <c r="AL78" i="54"/>
  <c r="Z64" i="54"/>
  <c r="AF71" i="54"/>
  <c r="AJ73" i="54"/>
  <c r="AL70" i="54"/>
  <c r="Z66" i="54"/>
  <c r="AF55" i="54"/>
  <c r="AL69" i="54"/>
  <c r="Z78" i="54"/>
  <c r="AF76" i="54"/>
  <c r="Z70" i="54"/>
  <c r="AJ56" i="54"/>
  <c r="AJ53" i="54"/>
  <c r="AH73" i="54"/>
  <c r="AL67" i="54"/>
  <c r="AF56" i="54"/>
  <c r="AL64" i="54"/>
  <c r="AH76" i="54"/>
  <c r="AL72" i="54"/>
  <c r="AJ82" i="54"/>
  <c r="AJ69" i="54"/>
  <c r="AH67" i="54"/>
  <c r="AF78" i="54"/>
  <c r="V81" i="54"/>
  <c r="V75" i="54"/>
  <c r="R62" i="54"/>
  <c r="R52" i="54"/>
  <c r="V68" i="54"/>
  <c r="P82" i="54"/>
  <c r="S50" i="54"/>
  <c r="T50" i="54" s="1"/>
  <c r="T8" i="54"/>
  <c r="P78" i="54"/>
  <c r="R53" i="54"/>
  <c r="R73" i="54"/>
  <c r="J23" i="54"/>
  <c r="R67" i="54"/>
  <c r="V77" i="54"/>
  <c r="V78" i="54"/>
  <c r="V67" i="54"/>
  <c r="P65" i="54"/>
  <c r="AH53" i="54"/>
  <c r="AB72" i="54"/>
  <c r="R57" i="54"/>
  <c r="AJ72" i="54"/>
  <c r="R65" i="54"/>
  <c r="V57" i="54"/>
  <c r="V64" i="54"/>
  <c r="P64" i="54"/>
  <c r="V66" i="54"/>
  <c r="R74" i="54"/>
  <c r="AL80" i="54"/>
  <c r="V79" i="54"/>
  <c r="V65" i="54"/>
  <c r="V74" i="54"/>
  <c r="S41" i="54"/>
  <c r="S19" i="55" s="1"/>
  <c r="V70" i="54"/>
  <c r="P77" i="54"/>
  <c r="AH82" i="54"/>
  <c r="AB77" i="54"/>
  <c r="AL63" i="54"/>
  <c r="H107" i="52"/>
  <c r="J46" i="52"/>
  <c r="H103" i="52"/>
  <c r="J42" i="52"/>
  <c r="H111" i="52"/>
  <c r="J50" i="52"/>
  <c r="AC118" i="52"/>
  <c r="AD57" i="52"/>
  <c r="O57" i="52"/>
  <c r="O69" i="52"/>
  <c r="O58" i="52"/>
  <c r="O7" i="52"/>
  <c r="H99" i="52"/>
  <c r="J38" i="52"/>
  <c r="H95" i="52"/>
  <c r="J34" i="52"/>
  <c r="AE118" i="52"/>
  <c r="AF57" i="52"/>
  <c r="R58" i="52"/>
  <c r="AC119" i="52"/>
  <c r="U118" i="52"/>
  <c r="V118" i="52" s="1"/>
  <c r="V57" i="52"/>
  <c r="H105" i="52"/>
  <c r="J44" i="52"/>
  <c r="AE119" i="52"/>
  <c r="AF58" i="52"/>
  <c r="H102" i="52"/>
  <c r="J41" i="52"/>
  <c r="H98" i="52"/>
  <c r="J37" i="52"/>
  <c r="H94" i="52"/>
  <c r="J33" i="52"/>
  <c r="AD46" i="52"/>
  <c r="AD14" i="52"/>
  <c r="AD56" i="52"/>
  <c r="AD53" i="52"/>
  <c r="AD44" i="52"/>
  <c r="AD42" i="52"/>
  <c r="AD23" i="52"/>
  <c r="AD54" i="52"/>
  <c r="AD27" i="52"/>
  <c r="AD51" i="52"/>
  <c r="AC68" i="52"/>
  <c r="AD69" i="52" s="1"/>
  <c r="AD55" i="52"/>
  <c r="AD52" i="52"/>
  <c r="AD32" i="52"/>
  <c r="AD37" i="52"/>
  <c r="AD18" i="52"/>
  <c r="AD15" i="52"/>
  <c r="AD13" i="52"/>
  <c r="AD20" i="52"/>
  <c r="AD35" i="52"/>
  <c r="AD39" i="52"/>
  <c r="AD40" i="52"/>
  <c r="AD33" i="52"/>
  <c r="AD21" i="52"/>
  <c r="AD12" i="52"/>
  <c r="AD38" i="52"/>
  <c r="AD47" i="52"/>
  <c r="AD36" i="52"/>
  <c r="AD25" i="52"/>
  <c r="AD24" i="52"/>
  <c r="AD34" i="52"/>
  <c r="AD26" i="52"/>
  <c r="AD22" i="52"/>
  <c r="S118" i="52"/>
  <c r="T57" i="52"/>
  <c r="H106" i="52"/>
  <c r="J45" i="52"/>
  <c r="AI118" i="52"/>
  <c r="S119" i="52"/>
  <c r="T58" i="52"/>
  <c r="M68" i="52"/>
  <c r="M28" i="52"/>
  <c r="N12" i="52"/>
  <c r="N26" i="52"/>
  <c r="N16" i="52"/>
  <c r="N14" i="52"/>
  <c r="N10" i="52"/>
  <c r="N27" i="52"/>
  <c r="N25" i="52"/>
  <c r="N24" i="52"/>
  <c r="N23" i="52"/>
  <c r="N17" i="52"/>
  <c r="N22" i="52"/>
  <c r="N21" i="52"/>
  <c r="N20" i="52"/>
  <c r="N19" i="52"/>
  <c r="N18" i="52"/>
  <c r="N13" i="52"/>
  <c r="N11" i="52"/>
  <c r="N15" i="52"/>
  <c r="N9" i="52"/>
  <c r="J110" i="52"/>
  <c r="AK57" i="52"/>
  <c r="AK58" i="52"/>
  <c r="AK69" i="52"/>
  <c r="AK7" i="52"/>
  <c r="H113" i="52"/>
  <c r="J52" i="52"/>
  <c r="H92" i="52"/>
  <c r="J31" i="52"/>
  <c r="H101" i="52"/>
  <c r="J40" i="52"/>
  <c r="H97" i="52"/>
  <c r="J36" i="52"/>
  <c r="H93" i="52"/>
  <c r="J32" i="52"/>
  <c r="AD48" i="52"/>
  <c r="X56" i="52"/>
  <c r="X22" i="52"/>
  <c r="X15" i="52"/>
  <c r="X21" i="52"/>
  <c r="H71" i="52"/>
  <c r="J10" i="52"/>
  <c r="Y57" i="52"/>
  <c r="Y58" i="52"/>
  <c r="Y69" i="52"/>
  <c r="Y7" i="52"/>
  <c r="Z8" i="52" s="1"/>
  <c r="H109" i="52"/>
  <c r="J48" i="52"/>
  <c r="J82" i="52"/>
  <c r="J81" i="52"/>
  <c r="H108" i="52"/>
  <c r="J47" i="52"/>
  <c r="AG119" i="52"/>
  <c r="AH58" i="52"/>
  <c r="W119" i="52"/>
  <c r="K68" i="52"/>
  <c r="L120" i="52" s="1"/>
  <c r="L15" i="52"/>
  <c r="L27" i="52"/>
  <c r="L24" i="52"/>
  <c r="L21" i="52"/>
  <c r="L18" i="52"/>
  <c r="K28" i="52"/>
  <c r="L25" i="52"/>
  <c r="L22" i="52"/>
  <c r="L19" i="52"/>
  <c r="L12" i="52"/>
  <c r="L26" i="52"/>
  <c r="L14" i="52"/>
  <c r="L10" i="52"/>
  <c r="L16" i="52"/>
  <c r="L23" i="52"/>
  <c r="L9" i="52"/>
  <c r="L17" i="52"/>
  <c r="L20" i="52"/>
  <c r="L13" i="52"/>
  <c r="L11" i="52"/>
  <c r="H120" i="52"/>
  <c r="J59" i="52"/>
  <c r="H91" i="52"/>
  <c r="J30" i="52"/>
  <c r="H100" i="52"/>
  <c r="J39" i="52"/>
  <c r="H96" i="52"/>
  <c r="J35" i="52"/>
  <c r="H112" i="52"/>
  <c r="J51" i="52"/>
  <c r="H70" i="52"/>
  <c r="J9" i="52"/>
  <c r="H8" i="52"/>
  <c r="K31" i="52" s="1"/>
  <c r="J83" i="52"/>
  <c r="AD8" i="52"/>
  <c r="AD9" i="52"/>
  <c r="J79" i="52"/>
  <c r="AF81" i="52"/>
  <c r="AF86" i="52"/>
  <c r="AJ43" i="55"/>
  <c r="AJ48" i="55"/>
  <c r="AB57" i="55"/>
  <c r="H71" i="55"/>
  <c r="J10" i="55"/>
  <c r="U119" i="55"/>
  <c r="V58" i="55"/>
  <c r="H112" i="55"/>
  <c r="J51" i="55"/>
  <c r="S69" i="55"/>
  <c r="S57" i="55"/>
  <c r="S58" i="55"/>
  <c r="S7" i="55"/>
  <c r="T8" i="55" s="1"/>
  <c r="N68" i="55"/>
  <c r="N82" i="55"/>
  <c r="N81" i="55"/>
  <c r="N80" i="55"/>
  <c r="N79" i="55"/>
  <c r="N88" i="55"/>
  <c r="N86" i="55"/>
  <c r="N71" i="55"/>
  <c r="N77" i="55"/>
  <c r="H108" i="55"/>
  <c r="J47" i="55"/>
  <c r="H93" i="55"/>
  <c r="J32" i="55"/>
  <c r="J95" i="55"/>
  <c r="Y57" i="55"/>
  <c r="Y58" i="55"/>
  <c r="Y69" i="55"/>
  <c r="Y7" i="55"/>
  <c r="Z8" i="55" s="1"/>
  <c r="AD92" i="55"/>
  <c r="J49" i="55"/>
  <c r="H110" i="55"/>
  <c r="K77" i="55"/>
  <c r="L77" i="55" s="1"/>
  <c r="L16" i="55"/>
  <c r="AE69" i="55"/>
  <c r="AE57" i="55"/>
  <c r="AE58" i="55"/>
  <c r="AE7" i="55"/>
  <c r="AF8" i="55" s="1"/>
  <c r="H94" i="55"/>
  <c r="J33" i="55"/>
  <c r="W68" i="55"/>
  <c r="X71" i="55" s="1"/>
  <c r="X46" i="55"/>
  <c r="X45" i="55"/>
  <c r="X43" i="55"/>
  <c r="X52" i="55"/>
  <c r="X50" i="55"/>
  <c r="X30" i="55"/>
  <c r="X24" i="55"/>
  <c r="X48" i="55"/>
  <c r="X13" i="55"/>
  <c r="X38" i="55"/>
  <c r="X25" i="55"/>
  <c r="X11" i="55"/>
  <c r="X14" i="55"/>
  <c r="X18" i="55"/>
  <c r="X26" i="55"/>
  <c r="X22" i="55"/>
  <c r="X15" i="55"/>
  <c r="X33" i="55"/>
  <c r="X27" i="55"/>
  <c r="X23" i="55"/>
  <c r="X12" i="55"/>
  <c r="X9" i="55"/>
  <c r="X41" i="55"/>
  <c r="X20" i="55"/>
  <c r="J37" i="55"/>
  <c r="H98" i="55"/>
  <c r="AL85" i="55"/>
  <c r="AL81" i="55"/>
  <c r="AL79" i="55"/>
  <c r="AL88" i="55"/>
  <c r="AL86" i="55"/>
  <c r="AD71" i="55"/>
  <c r="L84" i="55"/>
  <c r="L83" i="55"/>
  <c r="L82" i="55"/>
  <c r="L81" i="55"/>
  <c r="L80" i="55"/>
  <c r="L79" i="55"/>
  <c r="L88" i="55"/>
  <c r="L73" i="55"/>
  <c r="L68" i="55"/>
  <c r="H117" i="55"/>
  <c r="J56" i="55"/>
  <c r="H116" i="55"/>
  <c r="J55" i="55"/>
  <c r="AC118" i="55"/>
  <c r="AD118" i="55" s="1"/>
  <c r="AD57" i="55"/>
  <c r="AC29" i="55"/>
  <c r="W119" i="55"/>
  <c r="X58" i="55"/>
  <c r="H92" i="55"/>
  <c r="J31" i="55"/>
  <c r="H107" i="55"/>
  <c r="J46" i="55"/>
  <c r="J113" i="55"/>
  <c r="AD98" i="55"/>
  <c r="W118" i="55"/>
  <c r="X57" i="55"/>
  <c r="H101" i="55"/>
  <c r="J40" i="55"/>
  <c r="H111" i="55"/>
  <c r="J50" i="55"/>
  <c r="H104" i="55"/>
  <c r="J43" i="55"/>
  <c r="J102" i="55"/>
  <c r="AC119" i="55"/>
  <c r="AD119" i="55" s="1"/>
  <c r="AD58" i="55"/>
  <c r="H106" i="55"/>
  <c r="J45" i="55"/>
  <c r="AL70" i="55"/>
  <c r="AL91" i="55"/>
  <c r="AD85" i="55"/>
  <c r="J82" i="55"/>
  <c r="AL69" i="55"/>
  <c r="X32" i="55"/>
  <c r="O118" i="55"/>
  <c r="P57" i="55"/>
  <c r="H115" i="55"/>
  <c r="J54" i="55"/>
  <c r="H114" i="55"/>
  <c r="J53" i="55"/>
  <c r="H91" i="55"/>
  <c r="J30" i="55"/>
  <c r="H105" i="55"/>
  <c r="J44" i="55"/>
  <c r="H97" i="55"/>
  <c r="J36" i="55"/>
  <c r="AK119" i="55"/>
  <c r="AL119" i="55" s="1"/>
  <c r="AL58" i="55"/>
  <c r="W29" i="55"/>
  <c r="AD70" i="55"/>
  <c r="H99" i="55"/>
  <c r="J38" i="55"/>
  <c r="J70" i="55"/>
  <c r="AK118" i="55"/>
  <c r="AL118" i="55" s="1"/>
  <c r="AL57" i="55"/>
  <c r="AI118" i="55"/>
  <c r="H109" i="55"/>
  <c r="J48" i="55"/>
  <c r="J81" i="55"/>
  <c r="H96" i="55"/>
  <c r="J35" i="55"/>
  <c r="AL71" i="55"/>
  <c r="K28" i="55"/>
  <c r="H8" i="55"/>
  <c r="K32" i="55" s="1"/>
  <c r="AI61" i="54"/>
  <c r="AJ61" i="54" s="1"/>
  <c r="AJ19" i="54"/>
  <c r="Z67" i="54"/>
  <c r="AA55" i="54"/>
  <c r="AB55" i="54" s="1"/>
  <c r="AB13" i="54"/>
  <c r="O61" i="54"/>
  <c r="P61" i="54" s="1"/>
  <c r="P19" i="54"/>
  <c r="Y55" i="54"/>
  <c r="Z55" i="54" s="1"/>
  <c r="Z13" i="54"/>
  <c r="P76" i="54"/>
  <c r="AJ77" i="54"/>
  <c r="P80" i="54"/>
  <c r="R13" i="54"/>
  <c r="Q55" i="54"/>
  <c r="R55" i="54" s="1"/>
  <c r="J82" i="54"/>
  <c r="AD82" i="54"/>
  <c r="O55" i="54"/>
  <c r="P55" i="54" s="1"/>
  <c r="P13" i="54"/>
  <c r="H74" i="54"/>
  <c r="I32" i="54"/>
  <c r="J32" i="54"/>
  <c r="H63" i="54"/>
  <c r="J21" i="54"/>
  <c r="I21" i="54"/>
  <c r="H69" i="54"/>
  <c r="J27" i="54"/>
  <c r="I27" i="54"/>
  <c r="H57" i="54"/>
  <c r="J15" i="54"/>
  <c r="I15" i="54"/>
  <c r="AB73" i="54"/>
  <c r="R56" i="54"/>
  <c r="H52" i="54"/>
  <c r="H8" i="54"/>
  <c r="J10" i="54"/>
  <c r="I10" i="54"/>
  <c r="AD62" i="54"/>
  <c r="P52" i="54"/>
  <c r="H78" i="54"/>
  <c r="I36" i="54"/>
  <c r="J36" i="54"/>
  <c r="AD72" i="54"/>
  <c r="AD75" i="54"/>
  <c r="AB79" i="54"/>
  <c r="V73" i="54"/>
  <c r="AB76" i="54"/>
  <c r="AD66" i="54"/>
  <c r="Y61" i="54"/>
  <c r="Z61" i="54" s="1"/>
  <c r="Z19" i="54"/>
  <c r="AB82" i="54"/>
  <c r="V52" i="54"/>
  <c r="AB61" i="54"/>
  <c r="R50" i="54"/>
  <c r="AD65" i="54"/>
  <c r="P72" i="54"/>
  <c r="AF50" i="54"/>
  <c r="U50" i="54"/>
  <c r="V50" i="54" s="1"/>
  <c r="U41" i="54"/>
  <c r="U19" i="55" s="1"/>
  <c r="V8" i="54"/>
  <c r="H75" i="54"/>
  <c r="I33" i="54"/>
  <c r="J33" i="54"/>
  <c r="H62" i="54"/>
  <c r="I20" i="54"/>
  <c r="J20" i="54"/>
  <c r="H19" i="54"/>
  <c r="V63" i="54"/>
  <c r="V53" i="54"/>
  <c r="P53" i="54"/>
  <c r="AH57" i="54"/>
  <c r="Z57" i="54"/>
  <c r="R80" i="54"/>
  <c r="R72" i="54"/>
  <c r="R68" i="54"/>
  <c r="AD71" i="54"/>
  <c r="AD63" i="54"/>
  <c r="AH52" i="54"/>
  <c r="Z62" i="54"/>
  <c r="AD50" i="54"/>
  <c r="AK55" i="54"/>
  <c r="AL13" i="54"/>
  <c r="Z80" i="54"/>
  <c r="H56" i="54"/>
  <c r="I14" i="54"/>
  <c r="H71" i="54"/>
  <c r="J29" i="54"/>
  <c r="I29" i="54"/>
  <c r="AD79" i="54"/>
  <c r="AH68" i="54"/>
  <c r="S61" i="54"/>
  <c r="T61" i="54" s="1"/>
  <c r="T19" i="54"/>
  <c r="AL77" i="54"/>
  <c r="Z56" i="54"/>
  <c r="P79" i="54"/>
  <c r="AL56" i="54"/>
  <c r="AC61" i="54"/>
  <c r="AD61" i="54" s="1"/>
  <c r="AD19" i="54"/>
  <c r="Z82" i="54"/>
  <c r="P71" i="54"/>
  <c r="AD67" i="54"/>
  <c r="AL61" i="54"/>
  <c r="AL57" i="54"/>
  <c r="AD77" i="54"/>
  <c r="AL52" i="54"/>
  <c r="AD76" i="54"/>
  <c r="AG55" i="54"/>
  <c r="AH55" i="54" s="1"/>
  <c r="AH13" i="54"/>
  <c r="P81" i="54"/>
  <c r="AI50" i="54"/>
  <c r="AJ50" i="54" s="1"/>
  <c r="AI41" i="54"/>
  <c r="AI19" i="55" s="1"/>
  <c r="AJ8" i="54"/>
  <c r="P68" i="54"/>
  <c r="P70" i="54"/>
  <c r="I54" i="54"/>
  <c r="H72" i="54"/>
  <c r="J30" i="54"/>
  <c r="I30" i="54"/>
  <c r="H73" i="54"/>
  <c r="J31" i="54"/>
  <c r="I31" i="54"/>
  <c r="H64" i="54"/>
  <c r="I22" i="54"/>
  <c r="J22" i="54"/>
  <c r="H81" i="54"/>
  <c r="I39" i="54"/>
  <c r="J39" i="54"/>
  <c r="AD52" i="54"/>
  <c r="V61" i="54"/>
  <c r="H80" i="54"/>
  <c r="J38" i="54"/>
  <c r="I38" i="54"/>
  <c r="AD70" i="54"/>
  <c r="AA41" i="54"/>
  <c r="AA19" i="55" s="1"/>
  <c r="AD74" i="54"/>
  <c r="J79" i="54"/>
  <c r="I79" i="54"/>
  <c r="V69" i="54"/>
  <c r="Z71" i="54"/>
  <c r="H77" i="54"/>
  <c r="J35" i="54"/>
  <c r="I35" i="54"/>
  <c r="Z52" i="54"/>
  <c r="R81" i="54"/>
  <c r="V55" i="54"/>
  <c r="R71" i="54"/>
  <c r="V62" i="54"/>
  <c r="W50" i="54"/>
  <c r="X50" i="54" s="1"/>
  <c r="W41" i="54"/>
  <c r="W19" i="55" s="1"/>
  <c r="X8" i="54"/>
  <c r="AD53" i="54"/>
  <c r="J53" i="54"/>
  <c r="H66" i="54"/>
  <c r="J24" i="54"/>
  <c r="I24" i="54"/>
  <c r="AG50" i="54"/>
  <c r="AH50" i="54" s="1"/>
  <c r="AG41" i="54"/>
  <c r="AG19" i="55" s="1"/>
  <c r="AH8" i="54"/>
  <c r="AE61" i="54"/>
  <c r="AF61" i="54" s="1"/>
  <c r="AF19" i="54"/>
  <c r="AE41" i="54"/>
  <c r="AE19" i="55" s="1"/>
  <c r="AD78" i="54"/>
  <c r="AB50" i="54"/>
  <c r="P67" i="54"/>
  <c r="AD68" i="54"/>
  <c r="V56" i="54"/>
  <c r="P74" i="54"/>
  <c r="AH63" i="54"/>
  <c r="AK50" i="54"/>
  <c r="AK41" i="54"/>
  <c r="AK19" i="55" s="1"/>
  <c r="AL8" i="54"/>
  <c r="R76" i="54"/>
  <c r="P69" i="54"/>
  <c r="AB71" i="54"/>
  <c r="K83" i="54"/>
  <c r="L83" i="54" s="1"/>
  <c r="L41" i="54"/>
  <c r="AB52" i="54"/>
  <c r="AD57" i="54"/>
  <c r="H68" i="54"/>
  <c r="J26" i="54"/>
  <c r="I26" i="54"/>
  <c r="AD81" i="54"/>
  <c r="AD69" i="54"/>
  <c r="V80" i="54"/>
  <c r="R82" i="54"/>
  <c r="J70" i="54"/>
  <c r="I70" i="54"/>
  <c r="O41" i="54"/>
  <c r="O19" i="55" s="1"/>
  <c r="M83" i="54"/>
  <c r="N83" i="54" s="1"/>
  <c r="N41" i="54"/>
  <c r="AB56" i="54"/>
  <c r="P62" i="54"/>
  <c r="AL74" i="54"/>
  <c r="Y50" i="54"/>
  <c r="Z50" i="54" s="1"/>
  <c r="Y41" i="54"/>
  <c r="Y19" i="55" s="1"/>
  <c r="Z8" i="54"/>
  <c r="R69" i="54"/>
  <c r="AF74" i="54"/>
  <c r="P75" i="54"/>
  <c r="J65" i="54"/>
  <c r="I65" i="54"/>
  <c r="AD80" i="54"/>
  <c r="H67" i="54"/>
  <c r="J25" i="54"/>
  <c r="I25" i="54"/>
  <c r="AC41" i="54"/>
  <c r="AC19" i="55" s="1"/>
  <c r="P50" i="54"/>
  <c r="R77" i="54"/>
  <c r="W55" i="54"/>
  <c r="X55" i="54" s="1"/>
  <c r="X13" i="54"/>
  <c r="AB81" i="54"/>
  <c r="AB74" i="54"/>
  <c r="AC55" i="54"/>
  <c r="AD55" i="54" s="1"/>
  <c r="AD13" i="54"/>
  <c r="AI55" i="54"/>
  <c r="AJ55" i="54" s="1"/>
  <c r="AJ13" i="54"/>
  <c r="J76" i="54"/>
  <c r="K77" i="53"/>
  <c r="L77" i="53" s="1"/>
  <c r="L35" i="53"/>
  <c r="M77" i="53"/>
  <c r="N77" i="53" s="1"/>
  <c r="N35" i="53"/>
  <c r="AG83" i="53"/>
  <c r="AH83" i="53" s="1"/>
  <c r="AH41" i="53"/>
  <c r="W61" i="53"/>
  <c r="X61" i="53" s="1"/>
  <c r="X19" i="53"/>
  <c r="J73" i="53"/>
  <c r="I73" i="53"/>
  <c r="H62" i="53"/>
  <c r="J20" i="53"/>
  <c r="H19" i="53"/>
  <c r="K20" i="53"/>
  <c r="I20" i="53"/>
  <c r="M20" i="53"/>
  <c r="K78" i="53"/>
  <c r="L78" i="53" s="1"/>
  <c r="L36" i="53"/>
  <c r="H71" i="53"/>
  <c r="J29" i="53"/>
  <c r="I29" i="53"/>
  <c r="M29" i="53"/>
  <c r="K29" i="53"/>
  <c r="J77" i="53"/>
  <c r="I77" i="53"/>
  <c r="H52" i="53"/>
  <c r="J10" i="53"/>
  <c r="I10" i="53"/>
  <c r="H8" i="53"/>
  <c r="AK61" i="53"/>
  <c r="AL19" i="53"/>
  <c r="H57" i="53"/>
  <c r="M15" i="53"/>
  <c r="J15" i="53"/>
  <c r="K15" i="53"/>
  <c r="I15" i="53"/>
  <c r="AG55" i="53"/>
  <c r="AH55" i="53" s="1"/>
  <c r="AH13" i="53"/>
  <c r="J75" i="53"/>
  <c r="I75" i="53"/>
  <c r="M78" i="53"/>
  <c r="N78" i="53" s="1"/>
  <c r="H76" i="53"/>
  <c r="M34" i="53"/>
  <c r="K34" i="53"/>
  <c r="J34" i="53"/>
  <c r="I34" i="53"/>
  <c r="AA61" i="53"/>
  <c r="AB61" i="53" s="1"/>
  <c r="AB19" i="53"/>
  <c r="AK55" i="53"/>
  <c r="AL13" i="53"/>
  <c r="AI61" i="53"/>
  <c r="AJ61" i="53" s="1"/>
  <c r="AJ19" i="53"/>
  <c r="H80" i="53"/>
  <c r="M38" i="53"/>
  <c r="K38" i="53"/>
  <c r="J38" i="53"/>
  <c r="I38" i="53"/>
  <c r="H74" i="53"/>
  <c r="M32" i="53"/>
  <c r="K32" i="53"/>
  <c r="J32" i="53"/>
  <c r="I32" i="53"/>
  <c r="J78" i="53"/>
  <c r="Y61" i="53"/>
  <c r="Z61" i="53" s="1"/>
  <c r="Z19" i="53"/>
  <c r="N37" i="53"/>
  <c r="H70" i="53"/>
  <c r="J28" i="53"/>
  <c r="M28" i="53"/>
  <c r="K28" i="53"/>
  <c r="I28" i="53"/>
  <c r="Y55" i="53"/>
  <c r="Z55" i="53" s="1"/>
  <c r="Z13" i="53"/>
  <c r="H66" i="53"/>
  <c r="J24" i="53"/>
  <c r="I24" i="53"/>
  <c r="M24" i="53"/>
  <c r="K24" i="53"/>
  <c r="H72" i="53"/>
  <c r="M30" i="53"/>
  <c r="K30" i="53"/>
  <c r="J30" i="53"/>
  <c r="I30" i="53"/>
  <c r="Q55" i="53"/>
  <c r="R55" i="53" s="1"/>
  <c r="R13" i="53"/>
  <c r="AE41" i="53"/>
  <c r="AE19" i="52" s="1"/>
  <c r="AE50" i="53"/>
  <c r="AF50" i="53" s="1"/>
  <c r="AF8" i="53"/>
  <c r="AA41" i="53"/>
  <c r="AA19" i="52" s="1"/>
  <c r="AI50" i="53"/>
  <c r="AJ50" i="53" s="1"/>
  <c r="AI41" i="53"/>
  <c r="AI19" i="52" s="1"/>
  <c r="AJ8" i="53"/>
  <c r="S41" i="53"/>
  <c r="S19" i="52" s="1"/>
  <c r="S50" i="53"/>
  <c r="T50" i="53" s="1"/>
  <c r="T8" i="53"/>
  <c r="S61" i="53"/>
  <c r="T61" i="53" s="1"/>
  <c r="T19" i="53"/>
  <c r="AI55" i="53"/>
  <c r="AJ55" i="53" s="1"/>
  <c r="AJ13" i="53"/>
  <c r="H56" i="53"/>
  <c r="I14" i="53"/>
  <c r="M14" i="53"/>
  <c r="K14" i="53"/>
  <c r="J14" i="53"/>
  <c r="H13" i="53"/>
  <c r="L37" i="53"/>
  <c r="H68" i="53"/>
  <c r="J26" i="53"/>
  <c r="M26" i="53"/>
  <c r="K26" i="53"/>
  <c r="I26" i="53"/>
  <c r="W41" i="53"/>
  <c r="W19" i="52" s="1"/>
  <c r="X19" i="52" s="1"/>
  <c r="AD13" i="53"/>
  <c r="AC55" i="53"/>
  <c r="AD55" i="53" s="1"/>
  <c r="N39" i="53"/>
  <c r="H82" i="53"/>
  <c r="M40" i="53"/>
  <c r="K40" i="53"/>
  <c r="J40" i="53"/>
  <c r="I40" i="53"/>
  <c r="H63" i="53"/>
  <c r="J21" i="53"/>
  <c r="M21" i="53"/>
  <c r="K21" i="53"/>
  <c r="I21" i="53"/>
  <c r="H69" i="53"/>
  <c r="J27" i="53"/>
  <c r="M27" i="53"/>
  <c r="K27" i="53"/>
  <c r="I27" i="53"/>
  <c r="J79" i="53"/>
  <c r="I79" i="53"/>
  <c r="K75" i="53"/>
  <c r="L75" i="53" s="1"/>
  <c r="L33" i="53"/>
  <c r="H64" i="53"/>
  <c r="I22" i="53"/>
  <c r="M22" i="53"/>
  <c r="K22" i="53"/>
  <c r="J22" i="53"/>
  <c r="AE55" i="53"/>
  <c r="AF55" i="53" s="1"/>
  <c r="AF13" i="53"/>
  <c r="H65" i="53"/>
  <c r="J23" i="53"/>
  <c r="I23" i="53"/>
  <c r="M23" i="53"/>
  <c r="K23" i="53"/>
  <c r="Q41" i="53"/>
  <c r="Q19" i="52" s="1"/>
  <c r="H67" i="53"/>
  <c r="J25" i="53"/>
  <c r="K25" i="53"/>
  <c r="I25" i="53"/>
  <c r="M25" i="53"/>
  <c r="AH83" i="66" l="1"/>
  <c r="AI83" i="66" s="1"/>
  <c r="AI41" i="66"/>
  <c r="AH17" i="67"/>
  <c r="AH80" i="67"/>
  <c r="AC55" i="66"/>
  <c r="F18" i="46"/>
  <c r="AD29" i="67"/>
  <c r="AE57" i="67"/>
  <c r="AE108" i="67"/>
  <c r="AE118" i="67"/>
  <c r="AA29" i="67"/>
  <c r="AE88" i="67"/>
  <c r="AE120" i="67"/>
  <c r="AE70" i="67"/>
  <c r="AE91" i="67"/>
  <c r="AE106" i="67"/>
  <c r="AE71" i="67"/>
  <c r="AE72" i="67"/>
  <c r="AE101" i="67"/>
  <c r="AE75" i="67"/>
  <c r="AE117" i="67"/>
  <c r="AE102" i="67"/>
  <c r="AE110" i="67"/>
  <c r="AE115" i="67"/>
  <c r="AE79" i="67"/>
  <c r="AE73" i="67"/>
  <c r="AE95" i="67"/>
  <c r="AE86" i="67"/>
  <c r="AE104" i="67"/>
  <c r="AE107" i="67"/>
  <c r="AE116" i="67"/>
  <c r="AE113" i="67"/>
  <c r="AE109" i="67"/>
  <c r="AE119" i="67"/>
  <c r="AE105" i="67"/>
  <c r="AE69" i="67"/>
  <c r="AE84" i="67"/>
  <c r="AE103" i="67"/>
  <c r="AE111" i="67"/>
  <c r="AE114" i="67"/>
  <c r="AJ46" i="55"/>
  <c r="AJ18" i="55"/>
  <c r="AC83" i="53"/>
  <c r="AD83" i="53" s="1"/>
  <c r="H13" i="54"/>
  <c r="P118" i="55"/>
  <c r="AJ35" i="55"/>
  <c r="AI68" i="55"/>
  <c r="AJ101" i="55" s="1"/>
  <c r="P104" i="55"/>
  <c r="P99" i="55"/>
  <c r="P102" i="55"/>
  <c r="AA29" i="55"/>
  <c r="AB29" i="55" s="1"/>
  <c r="U61" i="66"/>
  <c r="G6" i="46"/>
  <c r="I53" i="54"/>
  <c r="AJ57" i="55"/>
  <c r="AJ8" i="55"/>
  <c r="AJ20" i="55"/>
  <c r="AJ45" i="55"/>
  <c r="I58" i="54"/>
  <c r="P96" i="55"/>
  <c r="I49" i="54"/>
  <c r="AJ13" i="55"/>
  <c r="AJ27" i="55"/>
  <c r="AJ47" i="55"/>
  <c r="P73" i="55"/>
  <c r="P95" i="55"/>
  <c r="W61" i="66"/>
  <c r="G18" i="46"/>
  <c r="J49" i="54"/>
  <c r="AJ58" i="55"/>
  <c r="AJ21" i="55"/>
  <c r="AJ38" i="55"/>
  <c r="P97" i="55"/>
  <c r="P70" i="55"/>
  <c r="AD19" i="52"/>
  <c r="W50" i="66"/>
  <c r="E18" i="46"/>
  <c r="AJ10" i="55"/>
  <c r="AJ9" i="55"/>
  <c r="AJ22" i="55"/>
  <c r="P82" i="55"/>
  <c r="P75" i="55"/>
  <c r="AC80" i="52"/>
  <c r="I76" i="54"/>
  <c r="P72" i="55"/>
  <c r="AJ14" i="55"/>
  <c r="AJ26" i="55"/>
  <c r="P93" i="55"/>
  <c r="P113" i="55"/>
  <c r="AJ31" i="55"/>
  <c r="AJ25" i="55"/>
  <c r="AJ30" i="55"/>
  <c r="P71" i="55"/>
  <c r="P103" i="55"/>
  <c r="P115" i="55"/>
  <c r="P92" i="55"/>
  <c r="AJ12" i="55"/>
  <c r="AI119" i="55"/>
  <c r="AJ15" i="55"/>
  <c r="AJ19" i="55"/>
  <c r="AJ32" i="55"/>
  <c r="AJ33" i="55"/>
  <c r="AJ50" i="55"/>
  <c r="I60" i="54"/>
  <c r="P81" i="55"/>
  <c r="P100" i="55"/>
  <c r="P79" i="55"/>
  <c r="AK115" i="67"/>
  <c r="AK94" i="67"/>
  <c r="AK111" i="67"/>
  <c r="AK100" i="67"/>
  <c r="AK82" i="67"/>
  <c r="AK109" i="67"/>
  <c r="AK103" i="67"/>
  <c r="AK85" i="67"/>
  <c r="AK102" i="67"/>
  <c r="AK110" i="67"/>
  <c r="AK92" i="67"/>
  <c r="AK114" i="67"/>
  <c r="AK83" i="67"/>
  <c r="AK87" i="67"/>
  <c r="AK117" i="67"/>
  <c r="AK81" i="67"/>
  <c r="AK99" i="67"/>
  <c r="AK79" i="67"/>
  <c r="AK84" i="67"/>
  <c r="AK107" i="67"/>
  <c r="AK106" i="67"/>
  <c r="AK75" i="67"/>
  <c r="AJ23" i="55"/>
  <c r="AD41" i="53"/>
  <c r="I82" i="54"/>
  <c r="AJ11" i="55"/>
  <c r="AJ24" i="55"/>
  <c r="P120" i="55"/>
  <c r="P91" i="55"/>
  <c r="P114" i="55"/>
  <c r="S26" i="66"/>
  <c r="Y41" i="66"/>
  <c r="X83" i="66"/>
  <c r="Y83" i="66" s="1"/>
  <c r="AL50" i="54"/>
  <c r="AB82" i="55"/>
  <c r="AH78" i="67"/>
  <c r="AH16" i="67"/>
  <c r="AH77" i="67" s="1"/>
  <c r="AJ78" i="67"/>
  <c r="AK78" i="67" s="1"/>
  <c r="AJ16" i="67"/>
  <c r="AK17" i="67"/>
  <c r="P88" i="55"/>
  <c r="P76" i="55"/>
  <c r="P84" i="55"/>
  <c r="AG29" i="52"/>
  <c r="AG90" i="52" s="1"/>
  <c r="AH90" i="52" s="1"/>
  <c r="AB80" i="67"/>
  <c r="AB17" i="67"/>
  <c r="AC17" i="67" s="1"/>
  <c r="AN17" i="67"/>
  <c r="AN80" i="67"/>
  <c r="AL61" i="53"/>
  <c r="X17" i="67"/>
  <c r="X78" i="67" s="1"/>
  <c r="Y78" i="67" s="1"/>
  <c r="AD80" i="67"/>
  <c r="AE80" i="67" s="1"/>
  <c r="AD17" i="67"/>
  <c r="AE19" i="67"/>
  <c r="AP17" i="67"/>
  <c r="AP80" i="67"/>
  <c r="AQ80" i="67" s="1"/>
  <c r="AQ19" i="67"/>
  <c r="X80" i="67"/>
  <c r="Y80" i="67" s="1"/>
  <c r="AF78" i="67"/>
  <c r="AF16" i="67"/>
  <c r="AF77" i="67" s="1"/>
  <c r="AL17" i="67"/>
  <c r="AL80" i="67"/>
  <c r="AM80" i="67" s="1"/>
  <c r="AM19" i="67"/>
  <c r="AL55" i="54"/>
  <c r="AL55" i="53"/>
  <c r="P108" i="55"/>
  <c r="P83" i="55"/>
  <c r="AL90" i="55"/>
  <c r="V117" i="52"/>
  <c r="Z80" i="67"/>
  <c r="AA80" i="67" s="1"/>
  <c r="Z17" i="67"/>
  <c r="AA19" i="67"/>
  <c r="P105" i="55"/>
  <c r="AB107" i="55"/>
  <c r="P101" i="55"/>
  <c r="O26" i="66"/>
  <c r="Q26" i="66"/>
  <c r="V17" i="67"/>
  <c r="W17" i="67" s="1"/>
  <c r="V80" i="67"/>
  <c r="R77" i="66"/>
  <c r="S77" i="66" s="1"/>
  <c r="S35" i="66"/>
  <c r="M62" i="66"/>
  <c r="L62" i="66"/>
  <c r="P79" i="66"/>
  <c r="Q79" i="66" s="1"/>
  <c r="Q37" i="66"/>
  <c r="M82" i="66"/>
  <c r="L82" i="66"/>
  <c r="P64" i="66"/>
  <c r="Q64" i="66" s="1"/>
  <c r="Q22" i="66"/>
  <c r="N71" i="66"/>
  <c r="O71" i="66" s="1"/>
  <c r="O29" i="66"/>
  <c r="R63" i="66"/>
  <c r="S63" i="66" s="1"/>
  <c r="S21" i="66"/>
  <c r="M77" i="66"/>
  <c r="L77" i="66"/>
  <c r="N70" i="66"/>
  <c r="O70" i="66" s="1"/>
  <c r="O28" i="66"/>
  <c r="M81" i="66"/>
  <c r="L81" i="66"/>
  <c r="N69" i="66"/>
  <c r="O69" i="66" s="1"/>
  <c r="O27" i="66"/>
  <c r="M79" i="66"/>
  <c r="L79" i="66"/>
  <c r="N72" i="66"/>
  <c r="O72" i="66" s="1"/>
  <c r="O30" i="66"/>
  <c r="R64" i="66"/>
  <c r="S64" i="66" s="1"/>
  <c r="S22" i="66"/>
  <c r="S32" i="66"/>
  <c r="R74" i="66"/>
  <c r="S74" i="66" s="1"/>
  <c r="N73" i="66"/>
  <c r="O73" i="66" s="1"/>
  <c r="O31" i="66"/>
  <c r="P70" i="66"/>
  <c r="Q70" i="66" s="1"/>
  <c r="Q28" i="66"/>
  <c r="N65" i="66"/>
  <c r="O65" i="66" s="1"/>
  <c r="O23" i="66"/>
  <c r="P69" i="66"/>
  <c r="Q69" i="66" s="1"/>
  <c r="Q27" i="66"/>
  <c r="P75" i="66"/>
  <c r="Q75" i="66" s="1"/>
  <c r="Q33" i="66"/>
  <c r="M74" i="66"/>
  <c r="L74" i="66"/>
  <c r="P72" i="66"/>
  <c r="Q72" i="66" s="1"/>
  <c r="Q30" i="66"/>
  <c r="M64" i="66"/>
  <c r="L64" i="66"/>
  <c r="M71" i="66"/>
  <c r="L71" i="66"/>
  <c r="AD83" i="66"/>
  <c r="AE83" i="66" s="1"/>
  <c r="AE41" i="66"/>
  <c r="N78" i="66"/>
  <c r="O78" i="66" s="1"/>
  <c r="O36" i="66"/>
  <c r="P80" i="66"/>
  <c r="Q80" i="66" s="1"/>
  <c r="Q38" i="66"/>
  <c r="N63" i="66"/>
  <c r="O63" i="66" s="1"/>
  <c r="O21" i="66"/>
  <c r="N76" i="66"/>
  <c r="O76" i="66" s="1"/>
  <c r="O34" i="66"/>
  <c r="N57" i="66"/>
  <c r="O57" i="66" s="1"/>
  <c r="O15" i="66"/>
  <c r="P73" i="66"/>
  <c r="Q73" i="66" s="1"/>
  <c r="Q31" i="66"/>
  <c r="R70" i="66"/>
  <c r="S70" i="66" s="1"/>
  <c r="S28" i="66"/>
  <c r="P65" i="66"/>
  <c r="Q65" i="66" s="1"/>
  <c r="Q23" i="66"/>
  <c r="R69" i="66"/>
  <c r="S69" i="66" s="1"/>
  <c r="S27" i="66"/>
  <c r="R75" i="66"/>
  <c r="S75" i="66" s="1"/>
  <c r="S33" i="66"/>
  <c r="K61" i="66"/>
  <c r="M19" i="66"/>
  <c r="L19" i="66"/>
  <c r="R72" i="66"/>
  <c r="S72" i="66" s="1"/>
  <c r="S30" i="66"/>
  <c r="N67" i="66"/>
  <c r="O67" i="66" s="1"/>
  <c r="O25" i="66"/>
  <c r="P78" i="66"/>
  <c r="Q78" i="66" s="1"/>
  <c r="Q36" i="66"/>
  <c r="R80" i="66"/>
  <c r="S80" i="66" s="1"/>
  <c r="S38" i="66"/>
  <c r="P63" i="66"/>
  <c r="Q63" i="66" s="1"/>
  <c r="Q21" i="66"/>
  <c r="R76" i="66"/>
  <c r="S76" i="66" s="1"/>
  <c r="S34" i="66"/>
  <c r="P57" i="66"/>
  <c r="Q57" i="66" s="1"/>
  <c r="Q15" i="66"/>
  <c r="R73" i="66"/>
  <c r="S73" i="66" s="1"/>
  <c r="S31" i="66"/>
  <c r="R65" i="66"/>
  <c r="S65" i="66" s="1"/>
  <c r="S23" i="66"/>
  <c r="N66" i="66"/>
  <c r="O66" i="66" s="1"/>
  <c r="O24" i="66"/>
  <c r="P67" i="66"/>
  <c r="Q67" i="66" s="1"/>
  <c r="Q25" i="66"/>
  <c r="R78" i="66"/>
  <c r="S78" i="66" s="1"/>
  <c r="S36" i="66"/>
  <c r="P76" i="66"/>
  <c r="Q76" i="66" s="1"/>
  <c r="Q34" i="66"/>
  <c r="R57" i="66"/>
  <c r="S57" i="66" s="1"/>
  <c r="S15" i="66"/>
  <c r="M70" i="66"/>
  <c r="L70" i="66"/>
  <c r="M69" i="66"/>
  <c r="L69" i="66"/>
  <c r="N75" i="66"/>
  <c r="O75" i="66" s="1"/>
  <c r="O33" i="66"/>
  <c r="P66" i="66"/>
  <c r="Q66" i="66" s="1"/>
  <c r="Q24" i="66"/>
  <c r="M72" i="66"/>
  <c r="L72" i="66"/>
  <c r="R67" i="66"/>
  <c r="S67" i="66" s="1"/>
  <c r="S25" i="66"/>
  <c r="M78" i="66"/>
  <c r="L78" i="66"/>
  <c r="L63" i="66"/>
  <c r="M63" i="66"/>
  <c r="M57" i="66"/>
  <c r="L57" i="66"/>
  <c r="M73" i="66"/>
  <c r="L73" i="66"/>
  <c r="M65" i="66"/>
  <c r="L65" i="66"/>
  <c r="R66" i="66"/>
  <c r="S66" i="66" s="1"/>
  <c r="S24" i="66"/>
  <c r="M67" i="66"/>
  <c r="L67" i="66"/>
  <c r="N80" i="66"/>
  <c r="O80" i="66" s="1"/>
  <c r="O38" i="66"/>
  <c r="V83" i="66"/>
  <c r="W83" i="66" s="1"/>
  <c r="W41" i="66"/>
  <c r="M76" i="66"/>
  <c r="L76" i="66"/>
  <c r="R62" i="66"/>
  <c r="S62" i="66" s="1"/>
  <c r="S20" i="66"/>
  <c r="R19" i="66"/>
  <c r="L75" i="66"/>
  <c r="M75" i="66"/>
  <c r="M80" i="66"/>
  <c r="L80" i="66"/>
  <c r="K50" i="66"/>
  <c r="M8" i="66"/>
  <c r="L8" i="66"/>
  <c r="AL83" i="66"/>
  <c r="AM83" i="66" s="1"/>
  <c r="AM41" i="66"/>
  <c r="N81" i="66"/>
  <c r="O81" i="66" s="1"/>
  <c r="O39" i="66"/>
  <c r="R79" i="66"/>
  <c r="S79" i="66" s="1"/>
  <c r="S37" i="66"/>
  <c r="N82" i="66"/>
  <c r="O82" i="66" s="1"/>
  <c r="O40" i="66"/>
  <c r="AB83" i="66"/>
  <c r="AC83" i="66" s="1"/>
  <c r="AC41" i="66"/>
  <c r="M66" i="66"/>
  <c r="L66" i="66"/>
  <c r="M52" i="66"/>
  <c r="L52" i="66"/>
  <c r="P81" i="66"/>
  <c r="Q81" i="66" s="1"/>
  <c r="Q39" i="66"/>
  <c r="P82" i="66"/>
  <c r="Q82" i="66" s="1"/>
  <c r="Q40" i="66"/>
  <c r="AN83" i="66"/>
  <c r="AO83" i="66" s="1"/>
  <c r="AO41" i="66"/>
  <c r="R71" i="66"/>
  <c r="S71" i="66" s="1"/>
  <c r="S29" i="66"/>
  <c r="AP83" i="66"/>
  <c r="AQ83" i="66" s="1"/>
  <c r="AQ41" i="66"/>
  <c r="N77" i="66"/>
  <c r="O77" i="66" s="1"/>
  <c r="O35" i="66"/>
  <c r="Z83" i="66"/>
  <c r="AA83" i="66" s="1"/>
  <c r="AA41" i="66"/>
  <c r="N62" i="66"/>
  <c r="O62" i="66" s="1"/>
  <c r="O20" i="66"/>
  <c r="N19" i="66"/>
  <c r="R81" i="66"/>
  <c r="S81" i="66" s="1"/>
  <c r="S39" i="66"/>
  <c r="R82" i="66"/>
  <c r="S82" i="66" s="1"/>
  <c r="S40" i="66"/>
  <c r="N74" i="66"/>
  <c r="O74" i="66" s="1"/>
  <c r="O32" i="66"/>
  <c r="P71" i="66"/>
  <c r="Q71" i="66" s="1"/>
  <c r="Q29" i="66"/>
  <c r="P77" i="66"/>
  <c r="Q77" i="66" s="1"/>
  <c r="Q35" i="66"/>
  <c r="P62" i="66"/>
  <c r="Q62" i="66" s="1"/>
  <c r="Q20" i="66"/>
  <c r="P19" i="66"/>
  <c r="N79" i="66"/>
  <c r="O79" i="66" s="1"/>
  <c r="O37" i="66"/>
  <c r="P74" i="66"/>
  <c r="Q74" i="66" s="1"/>
  <c r="Q32" i="66"/>
  <c r="N64" i="66"/>
  <c r="O64" i="66" s="1"/>
  <c r="O22" i="66"/>
  <c r="M96" i="67"/>
  <c r="M112" i="67"/>
  <c r="M95" i="67"/>
  <c r="AF118" i="67"/>
  <c r="AG57" i="67"/>
  <c r="AF29" i="67"/>
  <c r="M104" i="67"/>
  <c r="M115" i="67"/>
  <c r="M97" i="67"/>
  <c r="M100" i="67"/>
  <c r="M108" i="67"/>
  <c r="AF119" i="67"/>
  <c r="AG58" i="67"/>
  <c r="M93" i="67"/>
  <c r="AD90" i="67"/>
  <c r="AE90" i="67" s="1"/>
  <c r="AE29" i="67"/>
  <c r="AN119" i="67"/>
  <c r="AO58" i="67"/>
  <c r="M99" i="67"/>
  <c r="M110" i="67"/>
  <c r="N89" i="67"/>
  <c r="O89" i="67" s="1"/>
  <c r="O28" i="67"/>
  <c r="AN68" i="67"/>
  <c r="AO55" i="67"/>
  <c r="AO48" i="67"/>
  <c r="AO47" i="67"/>
  <c r="AO41" i="67"/>
  <c r="AO56" i="67"/>
  <c r="AO40" i="67"/>
  <c r="AO32" i="67"/>
  <c r="AO9" i="67"/>
  <c r="AO43" i="67"/>
  <c r="AO53" i="67"/>
  <c r="AO30" i="67"/>
  <c r="AO18" i="67"/>
  <c r="AO19" i="67"/>
  <c r="AO20" i="67"/>
  <c r="AO12" i="67"/>
  <c r="AO25" i="67"/>
  <c r="AO24" i="67"/>
  <c r="AO22" i="67"/>
  <c r="AO15" i="67"/>
  <c r="AO26" i="67"/>
  <c r="AO23" i="67"/>
  <c r="AO14" i="67"/>
  <c r="AO27" i="67"/>
  <c r="AO13" i="67"/>
  <c r="AO21" i="67"/>
  <c r="AO45" i="67"/>
  <c r="AO46" i="67"/>
  <c r="AO51" i="67"/>
  <c r="AO38" i="67"/>
  <c r="AO50" i="67"/>
  <c r="AO54" i="67"/>
  <c r="AO17" i="67"/>
  <c r="AO49" i="67"/>
  <c r="AO31" i="67"/>
  <c r="AO10" i="67"/>
  <c r="AO39" i="67"/>
  <c r="AO34" i="67"/>
  <c r="AO42" i="67"/>
  <c r="AO11" i="67"/>
  <c r="AO52" i="67"/>
  <c r="AO33" i="67"/>
  <c r="AO35" i="67"/>
  <c r="AO37" i="67"/>
  <c r="AO44" i="67"/>
  <c r="AO36" i="67"/>
  <c r="M72" i="67"/>
  <c r="K69" i="67"/>
  <c r="M8" i="67"/>
  <c r="M114" i="67"/>
  <c r="M109" i="67"/>
  <c r="AN118" i="67"/>
  <c r="AO57" i="67"/>
  <c r="AN29" i="67"/>
  <c r="M107" i="67"/>
  <c r="M105" i="67"/>
  <c r="AB68" i="67"/>
  <c r="AC69" i="67" s="1"/>
  <c r="AC55" i="67"/>
  <c r="AC46" i="67"/>
  <c r="AC45" i="67"/>
  <c r="AC19" i="67"/>
  <c r="AC11" i="67"/>
  <c r="AC20" i="67"/>
  <c r="AC34" i="67"/>
  <c r="AC30" i="67"/>
  <c r="AC26" i="67"/>
  <c r="AC25" i="67"/>
  <c r="AC24" i="67"/>
  <c r="AC22" i="67"/>
  <c r="AC15" i="67"/>
  <c r="AC9" i="67"/>
  <c r="AC27" i="67"/>
  <c r="AC23" i="67"/>
  <c r="AC14" i="67"/>
  <c r="AC50" i="67"/>
  <c r="AC49" i="67"/>
  <c r="AC13" i="67"/>
  <c r="AC12" i="67"/>
  <c r="AC32" i="67"/>
  <c r="AC40" i="67"/>
  <c r="AC56" i="67"/>
  <c r="AC21" i="67"/>
  <c r="AC43" i="67"/>
  <c r="AC42" i="67"/>
  <c r="AC48" i="67"/>
  <c r="AC38" i="67"/>
  <c r="AC36" i="67"/>
  <c r="AC33" i="67"/>
  <c r="AC10" i="67"/>
  <c r="AC52" i="67"/>
  <c r="AC18" i="67"/>
  <c r="AC39" i="67"/>
  <c r="AC41" i="67"/>
  <c r="AC53" i="67"/>
  <c r="AC37" i="67"/>
  <c r="AC35" i="67"/>
  <c r="AC44" i="67"/>
  <c r="AC54" i="67"/>
  <c r="AC51" i="67"/>
  <c r="AC47" i="67"/>
  <c r="AC31" i="67"/>
  <c r="AH68" i="67"/>
  <c r="AI56" i="67"/>
  <c r="AI26" i="67"/>
  <c r="AI23" i="67"/>
  <c r="AI14" i="67"/>
  <c r="AI48" i="67"/>
  <c r="AI27" i="67"/>
  <c r="AI13" i="67"/>
  <c r="AI25" i="67"/>
  <c r="AI12" i="67"/>
  <c r="AI24" i="67"/>
  <c r="AI22" i="67"/>
  <c r="AI21" i="67"/>
  <c r="AI15" i="67"/>
  <c r="AI32" i="67"/>
  <c r="AI17" i="67"/>
  <c r="AI45" i="67"/>
  <c r="AI18" i="67"/>
  <c r="AI30" i="67"/>
  <c r="AI19" i="67"/>
  <c r="AI20" i="67"/>
  <c r="AI46" i="67"/>
  <c r="AI37" i="67"/>
  <c r="AI33" i="67"/>
  <c r="AI49" i="67"/>
  <c r="AI9" i="67"/>
  <c r="AI38" i="67"/>
  <c r="AI35" i="67"/>
  <c r="AI51" i="67"/>
  <c r="AI53" i="67"/>
  <c r="AI43" i="67"/>
  <c r="AI41" i="67"/>
  <c r="AI42" i="67"/>
  <c r="AI54" i="67"/>
  <c r="AI50" i="67"/>
  <c r="AI10" i="67"/>
  <c r="AI31" i="67"/>
  <c r="AI47" i="67"/>
  <c r="AI55" i="67"/>
  <c r="AI44" i="67"/>
  <c r="AI36" i="67"/>
  <c r="AI40" i="67"/>
  <c r="AI52" i="67"/>
  <c r="AI34" i="67"/>
  <c r="AI11" i="67"/>
  <c r="AI39" i="67"/>
  <c r="AO8" i="67"/>
  <c r="M111" i="67"/>
  <c r="M98" i="67"/>
  <c r="M106" i="67"/>
  <c r="M92" i="67"/>
  <c r="T68" i="67"/>
  <c r="U43" i="67"/>
  <c r="U55" i="67"/>
  <c r="U42" i="67"/>
  <c r="U36" i="67"/>
  <c r="U44" i="67"/>
  <c r="U46" i="67"/>
  <c r="U21" i="67"/>
  <c r="U20" i="67"/>
  <c r="U26" i="67"/>
  <c r="U25" i="67"/>
  <c r="U24" i="67"/>
  <c r="U22" i="67"/>
  <c r="U15" i="67"/>
  <c r="K7" i="67"/>
  <c r="U34" i="67"/>
  <c r="U27" i="67"/>
  <c r="U23" i="67"/>
  <c r="U14" i="67"/>
  <c r="U13" i="67"/>
  <c r="U49" i="67"/>
  <c r="U18" i="67"/>
  <c r="U12" i="67"/>
  <c r="U10" i="67"/>
  <c r="U39" i="67"/>
  <c r="U33" i="67"/>
  <c r="U52" i="67"/>
  <c r="U38" i="67"/>
  <c r="U47" i="67"/>
  <c r="U32" i="67"/>
  <c r="U31" i="67"/>
  <c r="U11" i="67"/>
  <c r="U40" i="67"/>
  <c r="U30" i="67"/>
  <c r="U53" i="67"/>
  <c r="U35" i="67"/>
  <c r="U56" i="67"/>
  <c r="U54" i="67"/>
  <c r="U50" i="67"/>
  <c r="U37" i="67"/>
  <c r="U41" i="67"/>
  <c r="U9" i="67"/>
  <c r="U45" i="67"/>
  <c r="U48" i="67"/>
  <c r="U51" i="67"/>
  <c r="M70" i="67"/>
  <c r="V68" i="67"/>
  <c r="W53" i="67"/>
  <c r="W56" i="67"/>
  <c r="W44" i="67"/>
  <c r="W21" i="67"/>
  <c r="W32" i="67"/>
  <c r="W20" i="67"/>
  <c r="W26" i="67"/>
  <c r="W25" i="67"/>
  <c r="W24" i="67"/>
  <c r="W22" i="67"/>
  <c r="W15" i="67"/>
  <c r="W47" i="67"/>
  <c r="W27" i="67"/>
  <c r="W23" i="67"/>
  <c r="W14" i="67"/>
  <c r="W11" i="67"/>
  <c r="W18" i="67"/>
  <c r="W13" i="67"/>
  <c r="W12" i="67"/>
  <c r="W9" i="67"/>
  <c r="W41" i="67"/>
  <c r="W49" i="67"/>
  <c r="W37" i="67"/>
  <c r="W51" i="67"/>
  <c r="W48" i="67"/>
  <c r="W31" i="67"/>
  <c r="W46" i="67"/>
  <c r="W43" i="67"/>
  <c r="W35" i="67"/>
  <c r="W36" i="67"/>
  <c r="W42" i="67"/>
  <c r="W34" i="67"/>
  <c r="W33" i="67"/>
  <c r="W38" i="67"/>
  <c r="W45" i="67"/>
  <c r="W10" i="67"/>
  <c r="W30" i="67"/>
  <c r="W52" i="67"/>
  <c r="W55" i="67"/>
  <c r="W50" i="67"/>
  <c r="W40" i="67"/>
  <c r="W54" i="67"/>
  <c r="W39" i="67"/>
  <c r="AI8" i="67"/>
  <c r="AO69" i="67"/>
  <c r="M91" i="67"/>
  <c r="M116" i="67"/>
  <c r="M82" i="67"/>
  <c r="M79" i="67"/>
  <c r="T118" i="67"/>
  <c r="K57" i="67"/>
  <c r="U57" i="67"/>
  <c r="T29" i="67"/>
  <c r="AB118" i="67"/>
  <c r="AC57" i="67"/>
  <c r="AB29" i="67"/>
  <c r="AI69" i="67"/>
  <c r="AJ90" i="67"/>
  <c r="AK90" i="67" s="1"/>
  <c r="AK29" i="67"/>
  <c r="P89" i="67"/>
  <c r="Q89" i="67" s="1"/>
  <c r="Q28" i="67"/>
  <c r="M71" i="67"/>
  <c r="T119" i="67"/>
  <c r="U58" i="67"/>
  <c r="K58" i="67"/>
  <c r="AB119" i="67"/>
  <c r="AC58" i="67"/>
  <c r="AH118" i="67"/>
  <c r="AI118" i="67" s="1"/>
  <c r="AI57" i="67"/>
  <c r="AH29" i="67"/>
  <c r="M103" i="67"/>
  <c r="V119" i="67"/>
  <c r="W58" i="67"/>
  <c r="M94" i="67"/>
  <c r="AH119" i="67"/>
  <c r="AI119" i="67" s="1"/>
  <c r="AI58" i="67"/>
  <c r="M101" i="67"/>
  <c r="V118" i="67"/>
  <c r="W57" i="67"/>
  <c r="V29" i="67"/>
  <c r="M113" i="67"/>
  <c r="M102" i="67"/>
  <c r="AP90" i="67"/>
  <c r="AQ90" i="67" s="1"/>
  <c r="AQ29" i="67"/>
  <c r="AF68" i="67"/>
  <c r="AG27" i="67"/>
  <c r="AG26" i="67"/>
  <c r="AG52" i="67"/>
  <c r="AG43" i="67"/>
  <c r="AG47" i="67"/>
  <c r="AG25" i="67"/>
  <c r="AG24" i="67"/>
  <c r="AG22" i="67"/>
  <c r="AG15" i="67"/>
  <c r="AG50" i="67"/>
  <c r="AG23" i="67"/>
  <c r="AG14" i="67"/>
  <c r="AG13" i="67"/>
  <c r="AG20" i="67"/>
  <c r="AG55" i="67"/>
  <c r="AG12" i="67"/>
  <c r="AG39" i="67"/>
  <c r="AG34" i="67"/>
  <c r="AF28" i="67"/>
  <c r="AG42" i="67"/>
  <c r="AG36" i="67"/>
  <c r="AG18" i="67"/>
  <c r="AG17" i="67"/>
  <c r="AG11" i="67"/>
  <c r="AG10" i="67"/>
  <c r="AG54" i="67"/>
  <c r="AG45" i="67"/>
  <c r="AG19" i="67"/>
  <c r="AG37" i="67"/>
  <c r="AG35" i="67"/>
  <c r="AG33" i="67"/>
  <c r="AG49" i="67"/>
  <c r="AG46" i="67"/>
  <c r="AG38" i="67"/>
  <c r="AG30" i="67"/>
  <c r="AG53" i="67"/>
  <c r="AG40" i="67"/>
  <c r="AG21" i="67"/>
  <c r="AG32" i="67"/>
  <c r="AG44" i="67"/>
  <c r="AG41" i="67"/>
  <c r="AG51" i="67"/>
  <c r="AG56" i="67"/>
  <c r="AG48" i="67"/>
  <c r="AG9" i="67"/>
  <c r="AG31" i="67"/>
  <c r="AL90" i="67"/>
  <c r="AM90" i="67" s="1"/>
  <c r="AM29" i="67"/>
  <c r="V41" i="53"/>
  <c r="U83" i="53"/>
  <c r="V83" i="53" s="1"/>
  <c r="T41" i="54"/>
  <c r="S83" i="54"/>
  <c r="T83" i="54" s="1"/>
  <c r="AJ110" i="52"/>
  <c r="AJ106" i="52"/>
  <c r="AJ112" i="52"/>
  <c r="AJ109" i="52"/>
  <c r="AJ96" i="52"/>
  <c r="AJ104" i="52"/>
  <c r="AJ93" i="52"/>
  <c r="AJ83" i="52"/>
  <c r="AF69" i="52"/>
  <c r="AJ107" i="52"/>
  <c r="AF82" i="52"/>
  <c r="X29" i="52"/>
  <c r="W90" i="52"/>
  <c r="W118" i="52"/>
  <c r="AC29" i="52"/>
  <c r="AC90" i="52" s="1"/>
  <c r="AD90" i="52" s="1"/>
  <c r="R74" i="52"/>
  <c r="AI29" i="52"/>
  <c r="AF117" i="52"/>
  <c r="AF104" i="52"/>
  <c r="T111" i="52"/>
  <c r="T91" i="52"/>
  <c r="T98" i="52"/>
  <c r="T101" i="52"/>
  <c r="V74" i="52"/>
  <c r="V81" i="52"/>
  <c r="V115" i="52"/>
  <c r="V92" i="52"/>
  <c r="V96" i="52"/>
  <c r="AB57" i="52"/>
  <c r="V70" i="52"/>
  <c r="V79" i="52"/>
  <c r="V87" i="52"/>
  <c r="Q29" i="52"/>
  <c r="Q90" i="52" s="1"/>
  <c r="R90" i="52" s="1"/>
  <c r="V102" i="52"/>
  <c r="V71" i="52"/>
  <c r="V88" i="52"/>
  <c r="V83" i="52"/>
  <c r="R57" i="52"/>
  <c r="V73" i="52"/>
  <c r="V91" i="52"/>
  <c r="V95" i="52"/>
  <c r="V109" i="52"/>
  <c r="V72" i="52"/>
  <c r="V114" i="52"/>
  <c r="V104" i="52"/>
  <c r="V101" i="52"/>
  <c r="V110" i="52"/>
  <c r="V97" i="52"/>
  <c r="V103" i="52"/>
  <c r="V98" i="52"/>
  <c r="V116" i="52"/>
  <c r="V111" i="52"/>
  <c r="V75" i="52"/>
  <c r="V94" i="52"/>
  <c r="V69" i="52"/>
  <c r="V113" i="52"/>
  <c r="V120" i="52"/>
  <c r="V100" i="52"/>
  <c r="V108" i="52"/>
  <c r="V86" i="52"/>
  <c r="V106" i="52"/>
  <c r="V107" i="52"/>
  <c r="V112" i="52"/>
  <c r="V119" i="52"/>
  <c r="AB104" i="52"/>
  <c r="AB96" i="52"/>
  <c r="AF99" i="52"/>
  <c r="AH96" i="52"/>
  <c r="AB108" i="52"/>
  <c r="AH69" i="52"/>
  <c r="AB113" i="52"/>
  <c r="AB99" i="52"/>
  <c r="AF101" i="52"/>
  <c r="AF114" i="52"/>
  <c r="AB85" i="52"/>
  <c r="AF98" i="52"/>
  <c r="AJ119" i="52"/>
  <c r="AH83" i="52"/>
  <c r="AF103" i="52"/>
  <c r="AH119" i="52"/>
  <c r="AF90" i="52"/>
  <c r="X42" i="52"/>
  <c r="X39" i="52"/>
  <c r="T99" i="52"/>
  <c r="T88" i="52"/>
  <c r="T83" i="52"/>
  <c r="AF79" i="52"/>
  <c r="X57" i="52"/>
  <c r="X10" i="52"/>
  <c r="X25" i="52"/>
  <c r="AJ85" i="52"/>
  <c r="AJ108" i="52"/>
  <c r="AJ72" i="52"/>
  <c r="AJ99" i="52"/>
  <c r="AJ100" i="52"/>
  <c r="AJ111" i="52"/>
  <c r="X54" i="52"/>
  <c r="X51" i="52"/>
  <c r="T90" i="52"/>
  <c r="AF105" i="52"/>
  <c r="AF92" i="52"/>
  <c r="T113" i="52"/>
  <c r="T112" i="52"/>
  <c r="X46" i="52"/>
  <c r="X55" i="52"/>
  <c r="X58" i="52"/>
  <c r="AJ116" i="52"/>
  <c r="AJ74" i="52"/>
  <c r="AJ58" i="52"/>
  <c r="AJ114" i="52"/>
  <c r="AA29" i="52"/>
  <c r="AA90" i="52" s="1"/>
  <c r="AB90" i="52" s="1"/>
  <c r="AJ82" i="52"/>
  <c r="AF96" i="52"/>
  <c r="T107" i="52"/>
  <c r="AF116" i="52"/>
  <c r="T85" i="52"/>
  <c r="AB58" i="52"/>
  <c r="AJ86" i="52"/>
  <c r="X23" i="52"/>
  <c r="AJ70" i="52"/>
  <c r="AJ76" i="52"/>
  <c r="AJ118" i="52"/>
  <c r="AJ73" i="52"/>
  <c r="X48" i="52"/>
  <c r="AJ91" i="52"/>
  <c r="X35" i="52"/>
  <c r="T76" i="52"/>
  <c r="T104" i="52"/>
  <c r="AF94" i="52"/>
  <c r="X9" i="52"/>
  <c r="X18" i="52"/>
  <c r="AJ81" i="52"/>
  <c r="AJ120" i="52"/>
  <c r="AJ84" i="52"/>
  <c r="AJ94" i="52"/>
  <c r="X52" i="52"/>
  <c r="X47" i="52"/>
  <c r="T74" i="52"/>
  <c r="T120" i="52"/>
  <c r="T92" i="52"/>
  <c r="AF106" i="52"/>
  <c r="AF88" i="52"/>
  <c r="T117" i="52"/>
  <c r="T69" i="52"/>
  <c r="AF108" i="52"/>
  <c r="T97" i="52"/>
  <c r="AJ71" i="52"/>
  <c r="X24" i="52"/>
  <c r="AJ113" i="52"/>
  <c r="AJ69" i="52"/>
  <c r="AJ115" i="52"/>
  <c r="X37" i="52"/>
  <c r="X53" i="52"/>
  <c r="X34" i="52"/>
  <c r="AF87" i="52"/>
  <c r="AF70" i="52"/>
  <c r="T106" i="52"/>
  <c r="T116" i="52"/>
  <c r="AF120" i="52"/>
  <c r="X44" i="52"/>
  <c r="T73" i="52"/>
  <c r="AD109" i="52"/>
  <c r="X27" i="52"/>
  <c r="AJ117" i="52"/>
  <c r="AF118" i="52"/>
  <c r="X31" i="52"/>
  <c r="X40" i="52"/>
  <c r="AF110" i="52"/>
  <c r="AF97" i="52"/>
  <c r="AF115" i="52"/>
  <c r="T84" i="52"/>
  <c r="AF71" i="52"/>
  <c r="AF112" i="52"/>
  <c r="AJ79" i="52"/>
  <c r="W68" i="52"/>
  <c r="X111" i="52" s="1"/>
  <c r="T86" i="52"/>
  <c r="AJ103" i="52"/>
  <c r="X41" i="52"/>
  <c r="T118" i="52"/>
  <c r="AF111" i="52"/>
  <c r="AF102" i="52"/>
  <c r="T105" i="52"/>
  <c r="AF83" i="52"/>
  <c r="AF75" i="52"/>
  <c r="T94" i="52"/>
  <c r="T82" i="52"/>
  <c r="T110" i="52"/>
  <c r="X43" i="52"/>
  <c r="T79" i="52"/>
  <c r="AJ95" i="52"/>
  <c r="X11" i="52"/>
  <c r="X20" i="52"/>
  <c r="T119" i="52"/>
  <c r="AF119" i="52"/>
  <c r="AF29" i="52"/>
  <c r="X36" i="52"/>
  <c r="T70" i="52"/>
  <c r="AF113" i="52"/>
  <c r="T114" i="52"/>
  <c r="AF91" i="52"/>
  <c r="T100" i="52"/>
  <c r="T81" i="52"/>
  <c r="AJ101" i="52"/>
  <c r="AJ75" i="52"/>
  <c r="X12" i="52"/>
  <c r="X26" i="52"/>
  <c r="AJ105" i="52"/>
  <c r="AJ98" i="52"/>
  <c r="X32" i="52"/>
  <c r="X49" i="52"/>
  <c r="X30" i="52"/>
  <c r="AF107" i="52"/>
  <c r="AF85" i="52"/>
  <c r="T102" i="52"/>
  <c r="T115" i="52"/>
  <c r="T72" i="52"/>
  <c r="T108" i="52"/>
  <c r="X45" i="52"/>
  <c r="AF73" i="52"/>
  <c r="AJ92" i="52"/>
  <c r="AJ88" i="52"/>
  <c r="X14" i="52"/>
  <c r="X13" i="52"/>
  <c r="T71" i="52"/>
  <c r="AJ97" i="52"/>
  <c r="AJ102" i="52"/>
  <c r="X38" i="52"/>
  <c r="X33" i="52"/>
  <c r="X50" i="52"/>
  <c r="AF95" i="52"/>
  <c r="AF76" i="52"/>
  <c r="AF74" i="52"/>
  <c r="AF72" i="52"/>
  <c r="T93" i="52"/>
  <c r="AB87" i="52"/>
  <c r="AH72" i="52"/>
  <c r="AB120" i="52"/>
  <c r="AB70" i="52"/>
  <c r="AH114" i="52"/>
  <c r="AH95" i="52"/>
  <c r="AH75" i="52"/>
  <c r="AH111" i="52"/>
  <c r="U29" i="52"/>
  <c r="U90" i="52" s="1"/>
  <c r="V90" i="52" s="1"/>
  <c r="AB79" i="52"/>
  <c r="AB102" i="52"/>
  <c r="AB88" i="52"/>
  <c r="AH101" i="52"/>
  <c r="AH112" i="52"/>
  <c r="AH106" i="52"/>
  <c r="AB83" i="52"/>
  <c r="AB97" i="52"/>
  <c r="AB72" i="52"/>
  <c r="AH97" i="52"/>
  <c r="AB112" i="52"/>
  <c r="AB81" i="52"/>
  <c r="AB116" i="52"/>
  <c r="AH80" i="52"/>
  <c r="AH109" i="52"/>
  <c r="AH105" i="52"/>
  <c r="AB92" i="52"/>
  <c r="AB119" i="52"/>
  <c r="AB94" i="52"/>
  <c r="AH79" i="52"/>
  <c r="AH82" i="52"/>
  <c r="AH93" i="52"/>
  <c r="AH107" i="52"/>
  <c r="AH92" i="52"/>
  <c r="AH57" i="52"/>
  <c r="AB100" i="52"/>
  <c r="AB106" i="52"/>
  <c r="AB110" i="52"/>
  <c r="V58" i="52"/>
  <c r="AH99" i="52"/>
  <c r="AH94" i="52"/>
  <c r="AF84" i="52"/>
  <c r="AF100" i="52"/>
  <c r="AH103" i="52"/>
  <c r="AG118" i="52"/>
  <c r="AH118" i="52" s="1"/>
  <c r="AB107" i="52"/>
  <c r="AB111" i="52"/>
  <c r="AB118" i="52"/>
  <c r="AH70" i="52"/>
  <c r="AH98" i="52"/>
  <c r="AH108" i="52"/>
  <c r="AH100" i="52"/>
  <c r="AH117" i="52"/>
  <c r="AH85" i="52"/>
  <c r="AB69" i="52"/>
  <c r="AB105" i="52"/>
  <c r="AB103" i="52"/>
  <c r="AB73" i="52"/>
  <c r="AB86" i="52"/>
  <c r="AH102" i="52"/>
  <c r="AH81" i="52"/>
  <c r="AH76" i="52"/>
  <c r="T95" i="52"/>
  <c r="T87" i="52"/>
  <c r="T103" i="52"/>
  <c r="T75" i="52"/>
  <c r="AB84" i="52"/>
  <c r="AB95" i="52"/>
  <c r="AB82" i="52"/>
  <c r="AB115" i="52"/>
  <c r="AB98" i="52"/>
  <c r="AH73" i="52"/>
  <c r="AH110" i="52"/>
  <c r="AB71" i="52"/>
  <c r="AB74" i="52"/>
  <c r="AB117" i="52"/>
  <c r="AB91" i="52"/>
  <c r="AH71" i="52"/>
  <c r="AH116" i="52"/>
  <c r="AH104" i="52"/>
  <c r="AH88" i="52"/>
  <c r="AH86" i="52"/>
  <c r="AH120" i="52"/>
  <c r="AH115" i="52"/>
  <c r="AH113" i="52"/>
  <c r="AH91" i="52"/>
  <c r="AH87" i="52"/>
  <c r="AB101" i="52"/>
  <c r="AB114" i="52"/>
  <c r="AB109" i="52"/>
  <c r="AB75" i="52"/>
  <c r="AB93" i="52"/>
  <c r="AH84" i="52"/>
  <c r="T96" i="52"/>
  <c r="AF109" i="52"/>
  <c r="R75" i="52"/>
  <c r="R88" i="52"/>
  <c r="R119" i="52"/>
  <c r="X107" i="52"/>
  <c r="R83" i="52"/>
  <c r="R84" i="52"/>
  <c r="R118" i="52"/>
  <c r="T29" i="52"/>
  <c r="R69" i="52"/>
  <c r="K30" i="52"/>
  <c r="L30" i="52" s="1"/>
  <c r="U17" i="52"/>
  <c r="U78" i="52" s="1"/>
  <c r="V78" i="52" s="1"/>
  <c r="U80" i="52"/>
  <c r="V80" i="52" s="1"/>
  <c r="K41" i="52"/>
  <c r="L41" i="52" s="1"/>
  <c r="R92" i="52"/>
  <c r="R95" i="52"/>
  <c r="R81" i="52"/>
  <c r="R106" i="52"/>
  <c r="R96" i="52"/>
  <c r="R102" i="52"/>
  <c r="R109" i="52"/>
  <c r="R104" i="52"/>
  <c r="R110" i="52"/>
  <c r="R103" i="52"/>
  <c r="R97" i="52"/>
  <c r="R114" i="52"/>
  <c r="R98" i="52"/>
  <c r="R115" i="52"/>
  <c r="R70" i="52"/>
  <c r="R107" i="52"/>
  <c r="R99" i="52"/>
  <c r="R116" i="52"/>
  <c r="R100" i="52"/>
  <c r="R76" i="52"/>
  <c r="R87" i="52"/>
  <c r="R117" i="52"/>
  <c r="R85" i="52"/>
  <c r="R120" i="52"/>
  <c r="R71" i="52"/>
  <c r="R72" i="52"/>
  <c r="R82" i="52"/>
  <c r="R112" i="52"/>
  <c r="R101" i="52"/>
  <c r="R111" i="52"/>
  <c r="R73" i="52"/>
  <c r="R79" i="52"/>
  <c r="R93" i="52"/>
  <c r="R86" i="52"/>
  <c r="R91" i="52"/>
  <c r="R108" i="52"/>
  <c r="R94" i="52"/>
  <c r="R105" i="52"/>
  <c r="X69" i="52"/>
  <c r="K35" i="52"/>
  <c r="K96" i="52" s="1"/>
  <c r="L96" i="52" s="1"/>
  <c r="K40" i="52"/>
  <c r="K101" i="52" s="1"/>
  <c r="L101" i="52" s="1"/>
  <c r="K47" i="52"/>
  <c r="K108" i="52" s="1"/>
  <c r="L108" i="52" s="1"/>
  <c r="K42" i="52"/>
  <c r="K103" i="52" s="1"/>
  <c r="L103" i="52" s="1"/>
  <c r="K39" i="52"/>
  <c r="K100" i="52" s="1"/>
  <c r="L100" i="52" s="1"/>
  <c r="K73" i="53"/>
  <c r="L73" i="53" s="1"/>
  <c r="AL41" i="53"/>
  <c r="AK83" i="53"/>
  <c r="AL83" i="53" s="1"/>
  <c r="P41" i="53"/>
  <c r="L39" i="53"/>
  <c r="Y17" i="52"/>
  <c r="Y78" i="52" s="1"/>
  <c r="Z41" i="53"/>
  <c r="Y83" i="53"/>
  <c r="Z83" i="53" s="1"/>
  <c r="N33" i="53"/>
  <c r="O83" i="53"/>
  <c r="P83" i="53" s="1"/>
  <c r="O80" i="52"/>
  <c r="N31" i="53"/>
  <c r="AA80" i="52"/>
  <c r="AB80" i="52" s="1"/>
  <c r="AA17" i="52"/>
  <c r="AB19" i="52"/>
  <c r="AG78" i="52"/>
  <c r="AH78" i="52" s="1"/>
  <c r="AG16" i="52"/>
  <c r="AH17" i="52"/>
  <c r="Q80" i="52"/>
  <c r="R80" i="52" s="1"/>
  <c r="R19" i="52"/>
  <c r="Q17" i="52"/>
  <c r="AE17" i="52"/>
  <c r="AE80" i="52"/>
  <c r="AF80" i="52" s="1"/>
  <c r="AF19" i="52"/>
  <c r="H19" i="52"/>
  <c r="AK78" i="52"/>
  <c r="AK16" i="52"/>
  <c r="AK77" i="52" s="1"/>
  <c r="S17" i="52"/>
  <c r="S80" i="52"/>
  <c r="T80" i="52" s="1"/>
  <c r="T19" i="52"/>
  <c r="O78" i="52"/>
  <c r="O16" i="52"/>
  <c r="O28" i="52" s="1"/>
  <c r="W80" i="52"/>
  <c r="W17" i="52"/>
  <c r="AI17" i="52"/>
  <c r="AI80" i="52"/>
  <c r="AJ80" i="52" s="1"/>
  <c r="AJ19" i="52"/>
  <c r="AC78" i="52"/>
  <c r="AD78" i="52" s="1"/>
  <c r="AC16" i="52"/>
  <c r="AH58" i="55"/>
  <c r="V118" i="55"/>
  <c r="P119" i="55"/>
  <c r="M89" i="55"/>
  <c r="N89" i="55" s="1"/>
  <c r="AB79" i="55"/>
  <c r="AJ118" i="55"/>
  <c r="R70" i="55"/>
  <c r="R87" i="55"/>
  <c r="P58" i="55"/>
  <c r="O90" i="55"/>
  <c r="P90" i="55" s="1"/>
  <c r="Q118" i="55"/>
  <c r="R118" i="55" s="1"/>
  <c r="R58" i="55"/>
  <c r="P107" i="55"/>
  <c r="P109" i="55"/>
  <c r="AB81" i="55"/>
  <c r="AB70" i="55"/>
  <c r="AB73" i="55"/>
  <c r="R102" i="55"/>
  <c r="V57" i="55"/>
  <c r="U29" i="55"/>
  <c r="AB120" i="55"/>
  <c r="AB103" i="55"/>
  <c r="V86" i="55"/>
  <c r="AB75" i="55"/>
  <c r="AB110" i="55"/>
  <c r="AB87" i="55"/>
  <c r="AB91" i="55"/>
  <c r="AB72" i="55"/>
  <c r="AB114" i="55"/>
  <c r="P69" i="55"/>
  <c r="AB113" i="55"/>
  <c r="AB115" i="55"/>
  <c r="AB71" i="55"/>
  <c r="R69" i="55"/>
  <c r="AB96" i="55"/>
  <c r="AB100" i="55"/>
  <c r="AJ102" i="55"/>
  <c r="AB118" i="55"/>
  <c r="AB112" i="55"/>
  <c r="AB116" i="55"/>
  <c r="AB69" i="55"/>
  <c r="AL29" i="55"/>
  <c r="AB86" i="55"/>
  <c r="AB108" i="55"/>
  <c r="AB102" i="55"/>
  <c r="AB76" i="55"/>
  <c r="AB95" i="55"/>
  <c r="AB99" i="55"/>
  <c r="X101" i="55"/>
  <c r="AB58" i="55"/>
  <c r="AB88" i="55"/>
  <c r="AB97" i="55"/>
  <c r="AA119" i="55"/>
  <c r="AB119" i="55" s="1"/>
  <c r="AB109" i="55"/>
  <c r="AB83" i="55"/>
  <c r="AB74" i="55"/>
  <c r="AB101" i="55"/>
  <c r="AB105" i="55"/>
  <c r="AB93" i="55"/>
  <c r="AB85" i="55"/>
  <c r="AB94" i="55"/>
  <c r="AB98" i="55"/>
  <c r="AB84" i="55"/>
  <c r="AB92" i="55"/>
  <c r="AB111" i="55"/>
  <c r="AB104" i="55"/>
  <c r="AG29" i="55"/>
  <c r="AB106" i="55"/>
  <c r="AJ69" i="55"/>
  <c r="V69" i="55"/>
  <c r="V73" i="55"/>
  <c r="V83" i="55"/>
  <c r="V72" i="55"/>
  <c r="V84" i="55"/>
  <c r="V104" i="55"/>
  <c r="V94" i="55"/>
  <c r="V112" i="55"/>
  <c r="AH86" i="55"/>
  <c r="AH57" i="55"/>
  <c r="V119" i="55"/>
  <c r="AH72" i="55"/>
  <c r="AH119" i="55"/>
  <c r="AH118" i="55"/>
  <c r="AH94" i="55"/>
  <c r="AH69" i="55"/>
  <c r="AH112" i="55"/>
  <c r="AH83" i="55"/>
  <c r="V103" i="55"/>
  <c r="V98" i="55"/>
  <c r="V116" i="55"/>
  <c r="V79" i="55"/>
  <c r="V108" i="55"/>
  <c r="V95" i="55"/>
  <c r="V99" i="55"/>
  <c r="V96" i="55"/>
  <c r="V70" i="55"/>
  <c r="V102" i="55"/>
  <c r="V115" i="55"/>
  <c r="V87" i="55"/>
  <c r="V93" i="55"/>
  <c r="V76" i="55"/>
  <c r="V109" i="55"/>
  <c r="V110" i="55"/>
  <c r="V88" i="55"/>
  <c r="V100" i="55"/>
  <c r="V117" i="55"/>
  <c r="V81" i="55"/>
  <c r="V91" i="55"/>
  <c r="V97" i="55"/>
  <c r="V106" i="55"/>
  <c r="V74" i="55"/>
  <c r="V71" i="55"/>
  <c r="V82" i="55"/>
  <c r="V107" i="55"/>
  <c r="V92" i="55"/>
  <c r="V113" i="55"/>
  <c r="V111" i="55"/>
  <c r="V114" i="55"/>
  <c r="V105" i="55"/>
  <c r="V75" i="55"/>
  <c r="V101" i="55"/>
  <c r="V120" i="55"/>
  <c r="AH84" i="55"/>
  <c r="AH75" i="55"/>
  <c r="H58" i="55"/>
  <c r="H119" i="55" s="1"/>
  <c r="P86" i="55"/>
  <c r="P74" i="55"/>
  <c r="P111" i="55"/>
  <c r="P116" i="55"/>
  <c r="H57" i="55"/>
  <c r="J57" i="55" s="1"/>
  <c r="R71" i="55"/>
  <c r="AJ34" i="55"/>
  <c r="AJ39" i="55"/>
  <c r="AJ36" i="55"/>
  <c r="AJ37" i="55"/>
  <c r="AJ41" i="55"/>
  <c r="AJ51" i="55"/>
  <c r="AJ44" i="55"/>
  <c r="AJ49" i="55"/>
  <c r="AJ56" i="55"/>
  <c r="AJ53" i="55"/>
  <c r="AJ40" i="55"/>
  <c r="AJ42" i="55"/>
  <c r="AJ55" i="55"/>
  <c r="AJ54" i="55"/>
  <c r="AJ29" i="55"/>
  <c r="AH95" i="55"/>
  <c r="AH98" i="55"/>
  <c r="AH96" i="55"/>
  <c r="AH82" i="55"/>
  <c r="AH79" i="55"/>
  <c r="AH93" i="55"/>
  <c r="AH92" i="55"/>
  <c r="AH105" i="55"/>
  <c r="AH107" i="55"/>
  <c r="AH91" i="55"/>
  <c r="AH103" i="55"/>
  <c r="AH111" i="55"/>
  <c r="AH99" i="55"/>
  <c r="AH87" i="55"/>
  <c r="AH108" i="55"/>
  <c r="AH76" i="55"/>
  <c r="AH120" i="55"/>
  <c r="AH73" i="55"/>
  <c r="AH71" i="55"/>
  <c r="AH102" i="55"/>
  <c r="AH109" i="55"/>
  <c r="AH114" i="55"/>
  <c r="AH115" i="55"/>
  <c r="AH101" i="55"/>
  <c r="AH97" i="55"/>
  <c r="AH70" i="55"/>
  <c r="AH110" i="55"/>
  <c r="AH104" i="55"/>
  <c r="AH100" i="55"/>
  <c r="AH81" i="55"/>
  <c r="AH74" i="55"/>
  <c r="AH116" i="55"/>
  <c r="AH88" i="55"/>
  <c r="AH113" i="55"/>
  <c r="AH106" i="55"/>
  <c r="AH117" i="55"/>
  <c r="R98" i="55"/>
  <c r="AJ72" i="55"/>
  <c r="AJ71" i="55"/>
  <c r="AJ90" i="55"/>
  <c r="AJ119" i="55"/>
  <c r="AJ93" i="55"/>
  <c r="K44" i="55"/>
  <c r="K105" i="55" s="1"/>
  <c r="L105" i="55" s="1"/>
  <c r="K55" i="55"/>
  <c r="K116" i="55" s="1"/>
  <c r="L116" i="55" s="1"/>
  <c r="K54" i="55"/>
  <c r="L54" i="55" s="1"/>
  <c r="Q29" i="55"/>
  <c r="R97" i="55"/>
  <c r="R75" i="55"/>
  <c r="R110" i="55"/>
  <c r="R95" i="55"/>
  <c r="R86" i="55"/>
  <c r="R107" i="55"/>
  <c r="R83" i="55"/>
  <c r="R100" i="55"/>
  <c r="R91" i="55"/>
  <c r="R82" i="55"/>
  <c r="R79" i="55"/>
  <c r="R106" i="55"/>
  <c r="R111" i="55"/>
  <c r="R114" i="55"/>
  <c r="R93" i="55"/>
  <c r="R120" i="55"/>
  <c r="R105" i="55"/>
  <c r="R73" i="55"/>
  <c r="R96" i="55"/>
  <c r="R84" i="55"/>
  <c r="R76" i="55"/>
  <c r="R113" i="55"/>
  <c r="R115" i="55"/>
  <c r="R94" i="55"/>
  <c r="R99" i="55"/>
  <c r="R74" i="55"/>
  <c r="R85" i="55"/>
  <c r="R116" i="55"/>
  <c r="R88" i="55"/>
  <c r="R103" i="55"/>
  <c r="R112" i="55"/>
  <c r="R101" i="55"/>
  <c r="R117" i="55"/>
  <c r="R92" i="55"/>
  <c r="R108" i="55"/>
  <c r="R81" i="55"/>
  <c r="R109" i="55"/>
  <c r="R104" i="55"/>
  <c r="R41" i="54"/>
  <c r="Q17" i="55"/>
  <c r="Q78" i="55" s="1"/>
  <c r="R78" i="55" s="1"/>
  <c r="Q83" i="54"/>
  <c r="R83" i="54" s="1"/>
  <c r="Q80" i="55"/>
  <c r="R80" i="55" s="1"/>
  <c r="S80" i="55"/>
  <c r="S17" i="55"/>
  <c r="AE80" i="55"/>
  <c r="AE17" i="55"/>
  <c r="O80" i="55"/>
  <c r="P80" i="55" s="1"/>
  <c r="O17" i="55"/>
  <c r="H19" i="55"/>
  <c r="P19" i="55"/>
  <c r="AI17" i="55"/>
  <c r="AI80" i="55"/>
  <c r="AJ80" i="55" s="1"/>
  <c r="AK80" i="55"/>
  <c r="AL80" i="55" s="1"/>
  <c r="AK17" i="55"/>
  <c r="AL19" i="55"/>
  <c r="AC17" i="55"/>
  <c r="AC80" i="55"/>
  <c r="AD80" i="55" s="1"/>
  <c r="AD19" i="55"/>
  <c r="AG17" i="55"/>
  <c r="AG80" i="55"/>
  <c r="AH80" i="55" s="1"/>
  <c r="AH19" i="55"/>
  <c r="W17" i="55"/>
  <c r="W80" i="55"/>
  <c r="X80" i="55" s="1"/>
  <c r="Y17" i="55"/>
  <c r="Z17" i="55" s="1"/>
  <c r="Y80" i="55"/>
  <c r="X19" i="55"/>
  <c r="AA17" i="55"/>
  <c r="AA80" i="55"/>
  <c r="AB80" i="55" s="1"/>
  <c r="AB19" i="55"/>
  <c r="U80" i="55"/>
  <c r="V80" i="55" s="1"/>
  <c r="U17" i="55"/>
  <c r="V19" i="55"/>
  <c r="K92" i="52"/>
  <c r="L92" i="52" s="1"/>
  <c r="L31" i="52"/>
  <c r="O119" i="52"/>
  <c r="P58" i="52"/>
  <c r="H58" i="52"/>
  <c r="J109" i="52"/>
  <c r="J71" i="52"/>
  <c r="J97" i="52"/>
  <c r="M89" i="52"/>
  <c r="N89" i="52" s="1"/>
  <c r="N28" i="52"/>
  <c r="AD84" i="52"/>
  <c r="AD83" i="52"/>
  <c r="AD88" i="52"/>
  <c r="AD74" i="52"/>
  <c r="AD104" i="52"/>
  <c r="AD105" i="52"/>
  <c r="AD107" i="52"/>
  <c r="AD96" i="52"/>
  <c r="AD86" i="52"/>
  <c r="AD85" i="52"/>
  <c r="AD81" i="52"/>
  <c r="AD110" i="52"/>
  <c r="AD80" i="52"/>
  <c r="AD115" i="52"/>
  <c r="AD71" i="52"/>
  <c r="AD91" i="52"/>
  <c r="AD111" i="52"/>
  <c r="AD82" i="52"/>
  <c r="AD97" i="52"/>
  <c r="AD79" i="52"/>
  <c r="AD70" i="52"/>
  <c r="AD75" i="52"/>
  <c r="AD116" i="52"/>
  <c r="AD92" i="52"/>
  <c r="AD102" i="52"/>
  <c r="AD98" i="52"/>
  <c r="AD76" i="52"/>
  <c r="AD72" i="52"/>
  <c r="AD117" i="52"/>
  <c r="AD112" i="52"/>
  <c r="AD93" i="52"/>
  <c r="AD99" i="52"/>
  <c r="AD120" i="52"/>
  <c r="AD108" i="52"/>
  <c r="AD103" i="52"/>
  <c r="AD94" i="52"/>
  <c r="AD100" i="52"/>
  <c r="AD87" i="52"/>
  <c r="AD113" i="52"/>
  <c r="AD114" i="52"/>
  <c r="AD106" i="52"/>
  <c r="AD95" i="52"/>
  <c r="AD101" i="52"/>
  <c r="AD73" i="52"/>
  <c r="J95" i="52"/>
  <c r="L87" i="52"/>
  <c r="L71" i="52"/>
  <c r="L68" i="52"/>
  <c r="L72" i="52"/>
  <c r="L73" i="52"/>
  <c r="L70" i="52"/>
  <c r="L88" i="52"/>
  <c r="L74" i="52"/>
  <c r="L85" i="52"/>
  <c r="L81" i="52"/>
  <c r="L79" i="52"/>
  <c r="L78" i="52"/>
  <c r="L80" i="52"/>
  <c r="L86" i="52"/>
  <c r="L75" i="52"/>
  <c r="L77" i="52"/>
  <c r="L82" i="52"/>
  <c r="L83" i="52"/>
  <c r="L76" i="52"/>
  <c r="L84" i="52"/>
  <c r="J70" i="52"/>
  <c r="K52" i="52"/>
  <c r="N87" i="52"/>
  <c r="N76" i="52"/>
  <c r="N70" i="52"/>
  <c r="N88" i="52"/>
  <c r="N68" i="52"/>
  <c r="N83" i="52"/>
  <c r="N120" i="52"/>
  <c r="N69" i="52"/>
  <c r="N73" i="52"/>
  <c r="N80" i="52"/>
  <c r="N74" i="52"/>
  <c r="N81" i="52"/>
  <c r="N71" i="52"/>
  <c r="N79" i="52"/>
  <c r="N86" i="52"/>
  <c r="N72" i="52"/>
  <c r="N85" i="52"/>
  <c r="N82" i="52"/>
  <c r="N77" i="52"/>
  <c r="N84" i="52"/>
  <c r="N75" i="52"/>
  <c r="N78" i="52"/>
  <c r="K33" i="52"/>
  <c r="J102" i="52"/>
  <c r="O118" i="52"/>
  <c r="P57" i="52"/>
  <c r="H57" i="52"/>
  <c r="O29" i="52"/>
  <c r="J103" i="52"/>
  <c r="J120" i="52"/>
  <c r="V29" i="52"/>
  <c r="J91" i="52"/>
  <c r="AK68" i="52"/>
  <c r="AL40" i="52"/>
  <c r="AL12" i="52"/>
  <c r="AL19" i="52"/>
  <c r="AL20" i="52"/>
  <c r="AL15" i="52"/>
  <c r="AL17" i="52"/>
  <c r="AL18" i="52"/>
  <c r="AL14" i="52"/>
  <c r="AL26" i="52"/>
  <c r="AL25" i="52"/>
  <c r="AL24" i="52"/>
  <c r="AL23" i="52"/>
  <c r="AL11" i="52"/>
  <c r="AL22" i="52"/>
  <c r="AL13" i="52"/>
  <c r="AL27" i="52"/>
  <c r="AL21" i="52"/>
  <c r="AL9" i="52"/>
  <c r="AL35" i="52"/>
  <c r="AL56" i="52"/>
  <c r="AL42" i="52"/>
  <c r="AL50" i="52"/>
  <c r="AL44" i="52"/>
  <c r="AL36" i="52"/>
  <c r="AL47" i="52"/>
  <c r="AL10" i="52"/>
  <c r="AL37" i="52"/>
  <c r="AL30" i="52"/>
  <c r="AL43" i="52"/>
  <c r="AL46" i="52"/>
  <c r="AL52" i="52"/>
  <c r="AL45" i="52"/>
  <c r="AL32" i="52"/>
  <c r="AL38" i="52"/>
  <c r="AL31" i="52"/>
  <c r="AL53" i="52"/>
  <c r="AL33" i="52"/>
  <c r="AL39" i="52"/>
  <c r="AL55" i="52"/>
  <c r="AL49" i="52"/>
  <c r="AL54" i="52"/>
  <c r="AL41" i="52"/>
  <c r="AL48" i="52"/>
  <c r="AL34" i="52"/>
  <c r="AL51" i="52"/>
  <c r="J94" i="52"/>
  <c r="L69" i="52"/>
  <c r="K38" i="52"/>
  <c r="AD118" i="52"/>
  <c r="J96" i="52"/>
  <c r="AL8" i="52"/>
  <c r="K45" i="52"/>
  <c r="K44" i="52"/>
  <c r="K89" i="52"/>
  <c r="L89" i="52" s="1"/>
  <c r="L28" i="52"/>
  <c r="Y68" i="52"/>
  <c r="Z69" i="52" s="1"/>
  <c r="Z21" i="52"/>
  <c r="Z14" i="52"/>
  <c r="Z23" i="52"/>
  <c r="Z27" i="52"/>
  <c r="Z24" i="52"/>
  <c r="Z22" i="52"/>
  <c r="Z10" i="52"/>
  <c r="Z26" i="52"/>
  <c r="Z18" i="52"/>
  <c r="Z17" i="52"/>
  <c r="Z15" i="52"/>
  <c r="Z20" i="52"/>
  <c r="Z19" i="52"/>
  <c r="Z13" i="52"/>
  <c r="Z12" i="52"/>
  <c r="Z11" i="52"/>
  <c r="Z25" i="52"/>
  <c r="Z56" i="52"/>
  <c r="Z45" i="52"/>
  <c r="Z36" i="52"/>
  <c r="Z9" i="52"/>
  <c r="Z43" i="52"/>
  <c r="Z37" i="52"/>
  <c r="Z47" i="52"/>
  <c r="Z30" i="52"/>
  <c r="Z46" i="52"/>
  <c r="Z52" i="52"/>
  <c r="Z51" i="52"/>
  <c r="Z32" i="52"/>
  <c r="Z38" i="52"/>
  <c r="Z31" i="52"/>
  <c r="Z48" i="52"/>
  <c r="Z53" i="52"/>
  <c r="Z33" i="52"/>
  <c r="Z39" i="52"/>
  <c r="Z50" i="52"/>
  <c r="Z54" i="52"/>
  <c r="Z44" i="52"/>
  <c r="Z41" i="52"/>
  <c r="Z34" i="52"/>
  <c r="Z40" i="52"/>
  <c r="Z35" i="52"/>
  <c r="Z49" i="52"/>
  <c r="Z55" i="52"/>
  <c r="Z42" i="52"/>
  <c r="K32" i="52"/>
  <c r="J101" i="52"/>
  <c r="J113" i="52"/>
  <c r="J99" i="52"/>
  <c r="K50" i="52"/>
  <c r="K46" i="52"/>
  <c r="AK119" i="52"/>
  <c r="AL58" i="52"/>
  <c r="K37" i="52"/>
  <c r="Y119" i="52"/>
  <c r="Z58" i="52"/>
  <c r="J93" i="52"/>
  <c r="AK118" i="52"/>
  <c r="AL57" i="52"/>
  <c r="AK29" i="52"/>
  <c r="J106" i="52"/>
  <c r="J105" i="52"/>
  <c r="AD119" i="52"/>
  <c r="J107" i="52"/>
  <c r="J92" i="52"/>
  <c r="K51" i="52"/>
  <c r="J108" i="52"/>
  <c r="Y118" i="52"/>
  <c r="Z57" i="52"/>
  <c r="Y29" i="52"/>
  <c r="J98" i="52"/>
  <c r="J111" i="52"/>
  <c r="J112" i="52"/>
  <c r="J100" i="52"/>
  <c r="K48" i="52"/>
  <c r="AI90" i="52"/>
  <c r="AJ90" i="52" s="1"/>
  <c r="AJ29" i="52"/>
  <c r="O68" i="52"/>
  <c r="P69" i="52" s="1"/>
  <c r="P27" i="52"/>
  <c r="P24" i="52"/>
  <c r="P18" i="52"/>
  <c r="P25" i="52"/>
  <c r="P22" i="52"/>
  <c r="P19" i="52"/>
  <c r="P13" i="52"/>
  <c r="P43" i="52"/>
  <c r="P26" i="52"/>
  <c r="P20" i="52"/>
  <c r="P31" i="52"/>
  <c r="P23" i="52"/>
  <c r="P21" i="52"/>
  <c r="P12" i="52"/>
  <c r="P15" i="52"/>
  <c r="P30" i="52"/>
  <c r="P9" i="52"/>
  <c r="P14" i="52"/>
  <c r="P49" i="52"/>
  <c r="P10" i="52"/>
  <c r="P35" i="52"/>
  <c r="P41" i="52"/>
  <c r="P56" i="52"/>
  <c r="P46" i="52"/>
  <c r="P40" i="52"/>
  <c r="P48" i="52"/>
  <c r="P55" i="52"/>
  <c r="P17" i="52"/>
  <c r="P36" i="52"/>
  <c r="P45" i="52"/>
  <c r="P37" i="52"/>
  <c r="P52" i="52"/>
  <c r="P11" i="52"/>
  <c r="P51" i="52"/>
  <c r="P42" i="52"/>
  <c r="P32" i="52"/>
  <c r="P38" i="52"/>
  <c r="P53" i="52"/>
  <c r="P50" i="52"/>
  <c r="P33" i="52"/>
  <c r="P39" i="52"/>
  <c r="P44" i="52"/>
  <c r="P54" i="52"/>
  <c r="P34" i="52"/>
  <c r="P47" i="52"/>
  <c r="H69" i="52"/>
  <c r="J8" i="52"/>
  <c r="H7" i="52"/>
  <c r="I8" i="52" s="1"/>
  <c r="K56" i="52"/>
  <c r="K53" i="52"/>
  <c r="K55" i="52"/>
  <c r="K49" i="52"/>
  <c r="K54" i="52"/>
  <c r="K43" i="52"/>
  <c r="K36" i="52"/>
  <c r="K34" i="52"/>
  <c r="P8" i="52"/>
  <c r="K93" i="55"/>
  <c r="L93" i="55" s="1"/>
  <c r="L32" i="55"/>
  <c r="X84" i="55"/>
  <c r="X83" i="55"/>
  <c r="X81" i="55"/>
  <c r="X79" i="55"/>
  <c r="X88" i="55"/>
  <c r="X76" i="55"/>
  <c r="X70" i="55"/>
  <c r="X117" i="55"/>
  <c r="X73" i="55"/>
  <c r="X114" i="55"/>
  <c r="X120" i="55"/>
  <c r="X113" i="55"/>
  <c r="X92" i="55"/>
  <c r="X107" i="55"/>
  <c r="X85" i="55"/>
  <c r="X87" i="55"/>
  <c r="X95" i="55"/>
  <c r="X98" i="55"/>
  <c r="X116" i="55"/>
  <c r="X105" i="55"/>
  <c r="X97" i="55"/>
  <c r="X102" i="55"/>
  <c r="X86" i="55"/>
  <c r="X106" i="55"/>
  <c r="X96" i="55"/>
  <c r="X103" i="55"/>
  <c r="X94" i="55"/>
  <c r="X99" i="55"/>
  <c r="X100" i="55"/>
  <c r="X74" i="55"/>
  <c r="X108" i="55"/>
  <c r="X82" i="55"/>
  <c r="X91" i="55"/>
  <c r="X111" i="55"/>
  <c r="X112" i="55"/>
  <c r="X104" i="55"/>
  <c r="X75" i="55"/>
  <c r="X109" i="55"/>
  <c r="X72" i="55"/>
  <c r="K30" i="55"/>
  <c r="J107" i="55"/>
  <c r="X119" i="55"/>
  <c r="J91" i="55"/>
  <c r="J115" i="55"/>
  <c r="AC90" i="55"/>
  <c r="AD90" i="55" s="1"/>
  <c r="AD29" i="55"/>
  <c r="J116" i="55"/>
  <c r="K49" i="55"/>
  <c r="X93" i="55"/>
  <c r="K43" i="55"/>
  <c r="K33" i="55"/>
  <c r="K47" i="55"/>
  <c r="K51" i="55"/>
  <c r="AJ87" i="55"/>
  <c r="AJ84" i="55"/>
  <c r="AJ83" i="55"/>
  <c r="AJ81" i="55"/>
  <c r="AJ79" i="55"/>
  <c r="AJ88" i="55"/>
  <c r="AJ95" i="55"/>
  <c r="AJ113" i="55"/>
  <c r="AJ76" i="55"/>
  <c r="AJ108" i="55"/>
  <c r="AJ82" i="55"/>
  <c r="AJ70" i="55"/>
  <c r="AJ117" i="55"/>
  <c r="AJ86" i="55"/>
  <c r="AJ114" i="55"/>
  <c r="AJ92" i="55"/>
  <c r="AJ74" i="55"/>
  <c r="AJ107" i="55"/>
  <c r="AJ73" i="55"/>
  <c r="AJ98" i="55"/>
  <c r="AJ85" i="55"/>
  <c r="AJ116" i="55"/>
  <c r="AJ105" i="55"/>
  <c r="AJ97" i="55"/>
  <c r="AJ109" i="55"/>
  <c r="AJ106" i="55"/>
  <c r="AJ75" i="55"/>
  <c r="AJ96" i="55"/>
  <c r="AJ103" i="55"/>
  <c r="AJ94" i="55"/>
  <c r="AJ99" i="55"/>
  <c r="AJ100" i="55"/>
  <c r="AJ91" i="55"/>
  <c r="AJ115" i="55"/>
  <c r="AJ120" i="55"/>
  <c r="AJ111" i="55"/>
  <c r="AJ112" i="55"/>
  <c r="AJ104" i="55"/>
  <c r="J105" i="55"/>
  <c r="K40" i="55"/>
  <c r="J110" i="55"/>
  <c r="J108" i="55"/>
  <c r="J104" i="55"/>
  <c r="K31" i="55"/>
  <c r="K56" i="55"/>
  <c r="J98" i="55"/>
  <c r="J94" i="55"/>
  <c r="J112" i="55"/>
  <c r="J8" i="55"/>
  <c r="H7" i="55"/>
  <c r="H69" i="55"/>
  <c r="K41" i="55"/>
  <c r="K42" i="55"/>
  <c r="K52" i="55"/>
  <c r="K39" i="55"/>
  <c r="K34" i="55"/>
  <c r="J101" i="55"/>
  <c r="X110" i="55"/>
  <c r="K89" i="55"/>
  <c r="L89" i="55" s="1"/>
  <c r="L28" i="55"/>
  <c r="K35" i="55"/>
  <c r="K38" i="55"/>
  <c r="K53" i="55"/>
  <c r="K50" i="55"/>
  <c r="J117" i="55"/>
  <c r="K37" i="55"/>
  <c r="Y68" i="55"/>
  <c r="Z69" i="55" s="1"/>
  <c r="Z43" i="55"/>
  <c r="Z41" i="55"/>
  <c r="Z50" i="55"/>
  <c r="Z48" i="55"/>
  <c r="Z46" i="55"/>
  <c r="Z44" i="55"/>
  <c r="Z38" i="55"/>
  <c r="Z13" i="55"/>
  <c r="Z25" i="55"/>
  <c r="Z36" i="55"/>
  <c r="Z14" i="55"/>
  <c r="Z18" i="55"/>
  <c r="Z26" i="55"/>
  <c r="Z22" i="55"/>
  <c r="Z15" i="55"/>
  <c r="Z31" i="55"/>
  <c r="Z27" i="55"/>
  <c r="Z21" i="55"/>
  <c r="Z23" i="55"/>
  <c r="Z20" i="55"/>
  <c r="Z24" i="55"/>
  <c r="Z11" i="55"/>
  <c r="Z12" i="55"/>
  <c r="Z10" i="55"/>
  <c r="Z39" i="55"/>
  <c r="Z42" i="55"/>
  <c r="Z56" i="55"/>
  <c r="Z30" i="55"/>
  <c r="Z33" i="55"/>
  <c r="Z19" i="55"/>
  <c r="Z35" i="55"/>
  <c r="Z47" i="55"/>
  <c r="Z9" i="55"/>
  <c r="Z51" i="55"/>
  <c r="Z49" i="55"/>
  <c r="Z52" i="55"/>
  <c r="Z53" i="55"/>
  <c r="Z45" i="55"/>
  <c r="Z54" i="55"/>
  <c r="Z55" i="55"/>
  <c r="Z37" i="55"/>
  <c r="Z32" i="55"/>
  <c r="Z34" i="55"/>
  <c r="Z40" i="55"/>
  <c r="T50" i="55"/>
  <c r="T49" i="55"/>
  <c r="S68" i="55"/>
  <c r="T69" i="55" s="1"/>
  <c r="T47" i="55"/>
  <c r="T56" i="55"/>
  <c r="T42" i="55"/>
  <c r="T33" i="55"/>
  <c r="T23" i="55"/>
  <c r="T31" i="55"/>
  <c r="T20" i="55"/>
  <c r="T24" i="55"/>
  <c r="T41" i="55"/>
  <c r="T13" i="55"/>
  <c r="T25" i="55"/>
  <c r="T39" i="55"/>
  <c r="T14" i="55"/>
  <c r="T18" i="55"/>
  <c r="T37" i="55"/>
  <c r="T26" i="55"/>
  <c r="T22" i="55"/>
  <c r="T15" i="55"/>
  <c r="T52" i="55"/>
  <c r="T12" i="55"/>
  <c r="T34" i="55"/>
  <c r="T27" i="55"/>
  <c r="T53" i="55"/>
  <c r="T54" i="55"/>
  <c r="T45" i="55"/>
  <c r="T55" i="55"/>
  <c r="T44" i="55"/>
  <c r="T48" i="55"/>
  <c r="T11" i="55"/>
  <c r="T38" i="55"/>
  <c r="T36" i="55"/>
  <c r="T30" i="55"/>
  <c r="T43" i="55"/>
  <c r="T51" i="55"/>
  <c r="T21" i="55"/>
  <c r="T10" i="55"/>
  <c r="T19" i="55"/>
  <c r="T46" i="55"/>
  <c r="T9" i="55"/>
  <c r="T40" i="55"/>
  <c r="T32" i="55"/>
  <c r="T35" i="55"/>
  <c r="J106" i="55"/>
  <c r="W90" i="55"/>
  <c r="X90" i="55" s="1"/>
  <c r="X29" i="55"/>
  <c r="J92" i="55"/>
  <c r="AF50" i="55"/>
  <c r="AF49" i="55"/>
  <c r="AF48" i="55"/>
  <c r="AF47" i="55"/>
  <c r="AF44" i="55"/>
  <c r="AE68" i="55"/>
  <c r="AF69" i="55" s="1"/>
  <c r="AF56" i="55"/>
  <c r="AF54" i="55"/>
  <c r="AF42" i="55"/>
  <c r="AF33" i="55"/>
  <c r="AF31" i="55"/>
  <c r="AF18" i="55"/>
  <c r="AF26" i="55"/>
  <c r="AF22" i="55"/>
  <c r="AF15" i="55"/>
  <c r="AF21" i="55"/>
  <c r="AF52" i="55"/>
  <c r="AF27" i="55"/>
  <c r="AF39" i="55"/>
  <c r="AF23" i="55"/>
  <c r="AF20" i="55"/>
  <c r="AF37" i="55"/>
  <c r="AF24" i="55"/>
  <c r="AF34" i="55"/>
  <c r="AF25" i="55"/>
  <c r="AF13" i="55"/>
  <c r="AF12" i="55"/>
  <c r="AF14" i="55"/>
  <c r="AF45" i="55"/>
  <c r="AF40" i="55"/>
  <c r="AF38" i="55"/>
  <c r="AF41" i="55"/>
  <c r="AF36" i="55"/>
  <c r="AF55" i="55"/>
  <c r="AF30" i="55"/>
  <c r="AF43" i="55"/>
  <c r="AF51" i="55"/>
  <c r="AF35" i="55"/>
  <c r="AF19" i="55"/>
  <c r="AF46" i="55"/>
  <c r="AF10" i="55"/>
  <c r="AF53" i="55"/>
  <c r="AF11" i="55"/>
  <c r="AF9" i="55"/>
  <c r="AF32" i="55"/>
  <c r="S119" i="55"/>
  <c r="T58" i="55"/>
  <c r="J96" i="55"/>
  <c r="J99" i="55"/>
  <c r="K36" i="55"/>
  <c r="J114" i="55"/>
  <c r="AE119" i="55"/>
  <c r="AF58" i="55"/>
  <c r="Y119" i="55"/>
  <c r="Z58" i="55"/>
  <c r="J93" i="55"/>
  <c r="S118" i="55"/>
  <c r="T57" i="55"/>
  <c r="S29" i="55"/>
  <c r="AA90" i="55"/>
  <c r="AB90" i="55" s="1"/>
  <c r="K48" i="55"/>
  <c r="K45" i="55"/>
  <c r="J111" i="55"/>
  <c r="X118" i="55"/>
  <c r="X69" i="55"/>
  <c r="AE118" i="55"/>
  <c r="AF57" i="55"/>
  <c r="AE29" i="55"/>
  <c r="Y118" i="55"/>
  <c r="Z57" i="55"/>
  <c r="Y29" i="55"/>
  <c r="AJ110" i="55"/>
  <c r="J71" i="55"/>
  <c r="J109" i="55"/>
  <c r="AG90" i="55"/>
  <c r="AH90" i="55" s="1"/>
  <c r="AH29" i="55"/>
  <c r="J97" i="55"/>
  <c r="K46" i="55"/>
  <c r="X115" i="55"/>
  <c r="J77" i="54"/>
  <c r="I77" i="54"/>
  <c r="J62" i="54"/>
  <c r="I62" i="54"/>
  <c r="P41" i="54"/>
  <c r="O83" i="54"/>
  <c r="P83" i="54" s="1"/>
  <c r="J72" i="54"/>
  <c r="I72" i="54"/>
  <c r="J69" i="54"/>
  <c r="I69" i="54"/>
  <c r="AC83" i="54"/>
  <c r="AD83" i="54" s="1"/>
  <c r="AD41" i="54"/>
  <c r="J68" i="54"/>
  <c r="I68" i="54"/>
  <c r="AG83" i="54"/>
  <c r="AH83" i="54" s="1"/>
  <c r="AH41" i="54"/>
  <c r="W83" i="54"/>
  <c r="X83" i="54" s="1"/>
  <c r="X41" i="54"/>
  <c r="J81" i="54"/>
  <c r="I81" i="54"/>
  <c r="J56" i="54"/>
  <c r="I56" i="54"/>
  <c r="Y83" i="54"/>
  <c r="Z83" i="54" s="1"/>
  <c r="Z41" i="54"/>
  <c r="J75" i="54"/>
  <c r="I75" i="54"/>
  <c r="H50" i="54"/>
  <c r="I8" i="54"/>
  <c r="J8" i="54"/>
  <c r="H41" i="54"/>
  <c r="J71" i="54"/>
  <c r="I71" i="54"/>
  <c r="J52" i="54"/>
  <c r="I52" i="54"/>
  <c r="AK83" i="54"/>
  <c r="AL83" i="54" s="1"/>
  <c r="AL41" i="54"/>
  <c r="AA83" i="54"/>
  <c r="AB83" i="54" s="1"/>
  <c r="AB41" i="54"/>
  <c r="U83" i="54"/>
  <c r="V83" i="54" s="1"/>
  <c r="V41" i="54"/>
  <c r="J63" i="54"/>
  <c r="I63" i="54"/>
  <c r="J64" i="54"/>
  <c r="I64" i="54"/>
  <c r="J67" i="54"/>
  <c r="I67" i="54"/>
  <c r="J66" i="54"/>
  <c r="I66" i="54"/>
  <c r="H61" i="54"/>
  <c r="J19" i="54"/>
  <c r="I19" i="54"/>
  <c r="J78" i="54"/>
  <c r="I78" i="54"/>
  <c r="J74" i="54"/>
  <c r="I74" i="54"/>
  <c r="J80" i="54"/>
  <c r="I80" i="54"/>
  <c r="J73" i="54"/>
  <c r="I73" i="54"/>
  <c r="AI83" i="54"/>
  <c r="AJ83" i="54" s="1"/>
  <c r="AJ41" i="54"/>
  <c r="J57" i="54"/>
  <c r="I57" i="54"/>
  <c r="AE83" i="54"/>
  <c r="AF83" i="54" s="1"/>
  <c r="AF41" i="54"/>
  <c r="H55" i="54"/>
  <c r="J13" i="54"/>
  <c r="I13" i="54"/>
  <c r="K65" i="53"/>
  <c r="L65" i="53" s="1"/>
  <c r="L23" i="53"/>
  <c r="J69" i="53"/>
  <c r="I69" i="53"/>
  <c r="H50" i="53"/>
  <c r="H41" i="53"/>
  <c r="J8" i="53"/>
  <c r="I8" i="53"/>
  <c r="M65" i="53"/>
  <c r="N65" i="53" s="1"/>
  <c r="N23" i="53"/>
  <c r="H55" i="53"/>
  <c r="J13" i="53"/>
  <c r="I13" i="53"/>
  <c r="S83" i="53"/>
  <c r="T83" i="53" s="1"/>
  <c r="T41" i="53"/>
  <c r="J64" i="53"/>
  <c r="I64" i="53"/>
  <c r="K63" i="53"/>
  <c r="L63" i="53" s="1"/>
  <c r="L21" i="53"/>
  <c r="K70" i="53"/>
  <c r="L70" i="53" s="1"/>
  <c r="L28" i="53"/>
  <c r="K74" i="53"/>
  <c r="L74" i="53" s="1"/>
  <c r="L32" i="53"/>
  <c r="M63" i="53"/>
  <c r="N63" i="53" s="1"/>
  <c r="N21" i="53"/>
  <c r="W83" i="53"/>
  <c r="X83" i="53" s="1"/>
  <c r="X41" i="53"/>
  <c r="K56" i="53"/>
  <c r="L56" i="53" s="1"/>
  <c r="K13" i="53"/>
  <c r="L14" i="53"/>
  <c r="AI83" i="53"/>
  <c r="AJ83" i="53" s="1"/>
  <c r="AJ41" i="53"/>
  <c r="K72" i="53"/>
  <c r="L72" i="53" s="1"/>
  <c r="L30" i="53"/>
  <c r="M70" i="53"/>
  <c r="N70" i="53" s="1"/>
  <c r="N28" i="53"/>
  <c r="M74" i="53"/>
  <c r="N74" i="53" s="1"/>
  <c r="N32" i="53"/>
  <c r="J52" i="53"/>
  <c r="I52" i="53"/>
  <c r="M62" i="53"/>
  <c r="N62" i="53" s="1"/>
  <c r="M19" i="53"/>
  <c r="N20" i="53"/>
  <c r="J65" i="53"/>
  <c r="I65" i="53"/>
  <c r="J63" i="53"/>
  <c r="I63" i="53"/>
  <c r="J72" i="53"/>
  <c r="I72" i="53"/>
  <c r="J70" i="53"/>
  <c r="I70" i="53"/>
  <c r="K62" i="53"/>
  <c r="L62" i="53" s="1"/>
  <c r="L20" i="53"/>
  <c r="K19" i="53"/>
  <c r="M56" i="53"/>
  <c r="N56" i="53" s="1"/>
  <c r="M13" i="53"/>
  <c r="N14" i="53"/>
  <c r="K67" i="53"/>
  <c r="L67" i="53" s="1"/>
  <c r="L25" i="53"/>
  <c r="J56" i="53"/>
  <c r="I56" i="53"/>
  <c r="K66" i="53"/>
  <c r="L66" i="53" s="1"/>
  <c r="L24" i="53"/>
  <c r="K76" i="53"/>
  <c r="L76" i="53" s="1"/>
  <c r="L34" i="53"/>
  <c r="K57" i="53"/>
  <c r="L57" i="53" s="1"/>
  <c r="L15" i="53"/>
  <c r="K71" i="53"/>
  <c r="L71" i="53" s="1"/>
  <c r="L29" i="53"/>
  <c r="H61" i="53"/>
  <c r="J19" i="53"/>
  <c r="I19" i="53"/>
  <c r="M67" i="53"/>
  <c r="N67" i="53" s="1"/>
  <c r="N25" i="53"/>
  <c r="J74" i="53"/>
  <c r="I74" i="53"/>
  <c r="K68" i="53"/>
  <c r="L68" i="53" s="1"/>
  <c r="L26" i="53"/>
  <c r="AA83" i="53"/>
  <c r="AB83" i="53" s="1"/>
  <c r="AB41" i="53"/>
  <c r="M66" i="53"/>
  <c r="N66" i="53" s="1"/>
  <c r="N24" i="53"/>
  <c r="K80" i="53"/>
  <c r="L80" i="53" s="1"/>
  <c r="L38" i="53"/>
  <c r="M76" i="53"/>
  <c r="N76" i="53" s="1"/>
  <c r="N34" i="53"/>
  <c r="M71" i="53"/>
  <c r="N71" i="53" s="1"/>
  <c r="N29" i="53"/>
  <c r="M72" i="53"/>
  <c r="N72" i="53" s="1"/>
  <c r="N30" i="53"/>
  <c r="J67" i="53"/>
  <c r="I67" i="53"/>
  <c r="K64" i="53"/>
  <c r="L64" i="53" s="1"/>
  <c r="L22" i="53"/>
  <c r="K82" i="53"/>
  <c r="L82" i="53" s="1"/>
  <c r="L40" i="53"/>
  <c r="M68" i="53"/>
  <c r="N68" i="53" s="1"/>
  <c r="N26" i="53"/>
  <c r="M80" i="53"/>
  <c r="N80" i="53" s="1"/>
  <c r="N38" i="53"/>
  <c r="J76" i="53"/>
  <c r="I76" i="53"/>
  <c r="M57" i="53"/>
  <c r="N57" i="53" s="1"/>
  <c r="N15" i="53"/>
  <c r="J62" i="53"/>
  <c r="I62" i="53"/>
  <c r="Q83" i="53"/>
  <c r="R83" i="53" s="1"/>
  <c r="R41" i="53"/>
  <c r="M64" i="53"/>
  <c r="N64" i="53" s="1"/>
  <c r="N22" i="53"/>
  <c r="K69" i="53"/>
  <c r="L69" i="53" s="1"/>
  <c r="L27" i="53"/>
  <c r="M82" i="53"/>
  <c r="N82" i="53" s="1"/>
  <c r="N40" i="53"/>
  <c r="J80" i="53"/>
  <c r="I80" i="53"/>
  <c r="I57" i="53"/>
  <c r="J57" i="53"/>
  <c r="M69" i="53"/>
  <c r="N69" i="53" s="1"/>
  <c r="N27" i="53"/>
  <c r="J82" i="53"/>
  <c r="I82" i="53"/>
  <c r="J68" i="53"/>
  <c r="I68" i="53"/>
  <c r="AE83" i="53"/>
  <c r="AF83" i="53" s="1"/>
  <c r="AF41" i="53"/>
  <c r="J66" i="53"/>
  <c r="I66" i="53"/>
  <c r="J71" i="53"/>
  <c r="I71" i="53"/>
  <c r="AC119" i="67" l="1"/>
  <c r="AC118" i="67"/>
  <c r="U69" i="67"/>
  <c r="C6" i="46"/>
  <c r="W69" i="67"/>
  <c r="C18" i="46"/>
  <c r="R29" i="52"/>
  <c r="K115" i="55"/>
  <c r="L115" i="55" s="1"/>
  <c r="AH28" i="67"/>
  <c r="AH60" i="67" s="1"/>
  <c r="AI16" i="67"/>
  <c r="AG77" i="67"/>
  <c r="AG16" i="67"/>
  <c r="AB29" i="52"/>
  <c r="AH29" i="52"/>
  <c r="AD29" i="52"/>
  <c r="AP78" i="67"/>
  <c r="AQ78" i="67" s="1"/>
  <c r="AP16" i="67"/>
  <c r="AQ17" i="67"/>
  <c r="AD78" i="67"/>
  <c r="AE78" i="67" s="1"/>
  <c r="AD16" i="67"/>
  <c r="AE17" i="67"/>
  <c r="AJ77" i="67"/>
  <c r="AK77" i="67" s="1"/>
  <c r="AK16" i="67"/>
  <c r="AJ28" i="67"/>
  <c r="Z78" i="67"/>
  <c r="AA78" i="67" s="1"/>
  <c r="AA17" i="67"/>
  <c r="Z16" i="67"/>
  <c r="AL78" i="67"/>
  <c r="AM78" i="67" s="1"/>
  <c r="AM17" i="67"/>
  <c r="AL16" i="67"/>
  <c r="Y17" i="67"/>
  <c r="AN78" i="67"/>
  <c r="AO78" i="67" s="1"/>
  <c r="AN16" i="67"/>
  <c r="AL69" i="52"/>
  <c r="AO118" i="67"/>
  <c r="X16" i="67"/>
  <c r="X77" i="67" s="1"/>
  <c r="Y77" i="67" s="1"/>
  <c r="AB78" i="67"/>
  <c r="AC78" i="67" s="1"/>
  <c r="AB16" i="67"/>
  <c r="W119" i="67"/>
  <c r="W118" i="67"/>
  <c r="V78" i="67"/>
  <c r="W78" i="67" s="1"/>
  <c r="V16" i="67"/>
  <c r="V28" i="67" s="1"/>
  <c r="V60" i="67" s="1"/>
  <c r="W60" i="67" s="1"/>
  <c r="P61" i="66"/>
  <c r="Q61" i="66" s="1"/>
  <c r="Q19" i="66"/>
  <c r="N61" i="66"/>
  <c r="O61" i="66" s="1"/>
  <c r="O19" i="66"/>
  <c r="M61" i="66"/>
  <c r="L61" i="66"/>
  <c r="R61" i="66"/>
  <c r="S61" i="66" s="1"/>
  <c r="S19" i="66"/>
  <c r="L50" i="66"/>
  <c r="M50" i="66"/>
  <c r="K119" i="67"/>
  <c r="R58" i="67"/>
  <c r="M58" i="67"/>
  <c r="L58" i="67"/>
  <c r="P58" i="67"/>
  <c r="N58" i="67"/>
  <c r="AF90" i="67"/>
  <c r="AG90" i="67" s="1"/>
  <c r="AG29" i="67"/>
  <c r="V90" i="67"/>
  <c r="W29" i="67"/>
  <c r="U119" i="67"/>
  <c r="AG118" i="67"/>
  <c r="T90" i="67"/>
  <c r="K29" i="67"/>
  <c r="U29" i="67"/>
  <c r="K68" i="67"/>
  <c r="L69" i="67" s="1"/>
  <c r="L27" i="67"/>
  <c r="L14" i="67"/>
  <c r="L26" i="67"/>
  <c r="L12" i="67"/>
  <c r="M7" i="67"/>
  <c r="L25" i="67"/>
  <c r="L24" i="67"/>
  <c r="L22" i="67"/>
  <c r="L15" i="67"/>
  <c r="L23" i="67"/>
  <c r="R56" i="67"/>
  <c r="P56" i="67"/>
  <c r="N56" i="67"/>
  <c r="N59" i="67"/>
  <c r="N120" i="67" s="1"/>
  <c r="O120" i="67" s="1"/>
  <c r="L56" i="67"/>
  <c r="L20" i="67"/>
  <c r="L13" i="67"/>
  <c r="L44" i="67"/>
  <c r="N51" i="67"/>
  <c r="R36" i="67"/>
  <c r="P32" i="67"/>
  <c r="R35" i="67"/>
  <c r="P54" i="67"/>
  <c r="R43" i="67"/>
  <c r="R49" i="67"/>
  <c r="L38" i="67"/>
  <c r="N34" i="67"/>
  <c r="N47" i="67"/>
  <c r="R51" i="67"/>
  <c r="N36" i="67"/>
  <c r="R33" i="67"/>
  <c r="N43" i="67"/>
  <c r="L51" i="67"/>
  <c r="L39" i="67"/>
  <c r="P36" i="67"/>
  <c r="N32" i="67"/>
  <c r="P35" i="67"/>
  <c r="P43" i="67"/>
  <c r="L34" i="67"/>
  <c r="R39" i="67"/>
  <c r="N35" i="67"/>
  <c r="N42" i="67"/>
  <c r="P34" i="67"/>
  <c r="L47" i="67"/>
  <c r="L54" i="67"/>
  <c r="R41" i="67"/>
  <c r="P39" i="67"/>
  <c r="L36" i="67"/>
  <c r="R40" i="67"/>
  <c r="R54" i="67"/>
  <c r="P33" i="67"/>
  <c r="L43" i="67"/>
  <c r="R34" i="67"/>
  <c r="P41" i="67"/>
  <c r="P51" i="67"/>
  <c r="R52" i="67"/>
  <c r="P40" i="67"/>
  <c r="L35" i="67"/>
  <c r="N33" i="67"/>
  <c r="L42" i="67"/>
  <c r="L10" i="67"/>
  <c r="N41" i="67"/>
  <c r="P52" i="67"/>
  <c r="L21" i="67"/>
  <c r="N40" i="67"/>
  <c r="R55" i="67"/>
  <c r="R42" i="67"/>
  <c r="R31" i="67"/>
  <c r="P46" i="67"/>
  <c r="P37" i="67"/>
  <c r="L30" i="67"/>
  <c r="P48" i="67"/>
  <c r="N53" i="67"/>
  <c r="N49" i="67"/>
  <c r="R38" i="67"/>
  <c r="R45" i="67"/>
  <c r="L41" i="67"/>
  <c r="L18" i="67"/>
  <c r="N52" i="67"/>
  <c r="L40" i="67"/>
  <c r="P55" i="67"/>
  <c r="P30" i="67"/>
  <c r="L33" i="67"/>
  <c r="P42" i="67"/>
  <c r="L9" i="67"/>
  <c r="P31" i="67"/>
  <c r="N45" i="67"/>
  <c r="R50" i="67"/>
  <c r="P45" i="67"/>
  <c r="R46" i="67"/>
  <c r="L52" i="67"/>
  <c r="N55" i="67"/>
  <c r="R37" i="67"/>
  <c r="N30" i="67"/>
  <c r="L50" i="67"/>
  <c r="R48" i="67"/>
  <c r="R53" i="67"/>
  <c r="N31" i="67"/>
  <c r="R44" i="67"/>
  <c r="L11" i="67"/>
  <c r="N46" i="67"/>
  <c r="P59" i="67"/>
  <c r="P120" i="67" s="1"/>
  <c r="Q120" i="67" s="1"/>
  <c r="L55" i="67"/>
  <c r="N37" i="67"/>
  <c r="R30" i="67"/>
  <c r="N50" i="67"/>
  <c r="N48" i="67"/>
  <c r="P38" i="67"/>
  <c r="L31" i="67"/>
  <c r="N44" i="67"/>
  <c r="L53" i="67"/>
  <c r="P49" i="67"/>
  <c r="L45" i="67"/>
  <c r="P44" i="67"/>
  <c r="L32" i="67"/>
  <c r="L37" i="67"/>
  <c r="P50" i="67"/>
  <c r="P53" i="67"/>
  <c r="L49" i="67"/>
  <c r="N38" i="67"/>
  <c r="R47" i="67"/>
  <c r="L46" i="67"/>
  <c r="N39" i="67"/>
  <c r="R32" i="67"/>
  <c r="N54" i="67"/>
  <c r="L48" i="67"/>
  <c r="P47" i="67"/>
  <c r="AH89" i="67"/>
  <c r="AI89" i="67" s="1"/>
  <c r="AI28" i="67"/>
  <c r="AC80" i="67"/>
  <c r="AC76" i="67"/>
  <c r="AC104" i="67"/>
  <c r="AC107" i="67"/>
  <c r="AC109" i="67"/>
  <c r="AC83" i="67"/>
  <c r="AC79" i="67"/>
  <c r="AC102" i="67"/>
  <c r="AC111" i="67"/>
  <c r="AC116" i="67"/>
  <c r="AC95" i="67"/>
  <c r="AC93" i="67"/>
  <c r="AC113" i="67"/>
  <c r="AC110" i="67"/>
  <c r="AC74" i="67"/>
  <c r="AC71" i="67"/>
  <c r="AC75" i="67"/>
  <c r="AC98" i="67"/>
  <c r="AC84" i="67"/>
  <c r="AC70" i="67"/>
  <c r="AC72" i="67"/>
  <c r="AC101" i="67"/>
  <c r="AC85" i="67"/>
  <c r="AC86" i="67"/>
  <c r="AC91" i="67"/>
  <c r="AC87" i="67"/>
  <c r="AC105" i="67"/>
  <c r="AC120" i="67"/>
  <c r="AC106" i="67"/>
  <c r="AC108" i="67"/>
  <c r="AC88" i="67"/>
  <c r="AC73" i="67"/>
  <c r="AC117" i="67"/>
  <c r="AC82" i="67"/>
  <c r="AC81" i="67"/>
  <c r="AC92" i="67"/>
  <c r="AC112" i="67"/>
  <c r="AC94" i="67"/>
  <c r="AC96" i="67"/>
  <c r="AC115" i="67"/>
  <c r="AC99" i="67"/>
  <c r="AC97" i="67"/>
  <c r="AC114" i="67"/>
  <c r="AC100" i="67"/>
  <c r="AC103" i="67"/>
  <c r="K118" i="67"/>
  <c r="N57" i="67"/>
  <c r="L57" i="67"/>
  <c r="R57" i="67"/>
  <c r="P57" i="67"/>
  <c r="M57" i="67"/>
  <c r="AI80" i="67"/>
  <c r="AI76" i="67"/>
  <c r="AI74" i="67"/>
  <c r="AI75" i="67"/>
  <c r="AI73" i="67"/>
  <c r="AI70" i="67"/>
  <c r="AI91" i="67"/>
  <c r="AI103" i="67"/>
  <c r="AI111" i="67"/>
  <c r="AI101" i="67"/>
  <c r="AI71" i="67"/>
  <c r="AI87" i="67"/>
  <c r="AI82" i="67"/>
  <c r="AI77" i="67"/>
  <c r="AI114" i="67"/>
  <c r="AI72" i="67"/>
  <c r="AI86" i="67"/>
  <c r="AI108" i="67"/>
  <c r="AI79" i="67"/>
  <c r="AI100" i="67"/>
  <c r="AI104" i="67"/>
  <c r="AI117" i="67"/>
  <c r="AI106" i="67"/>
  <c r="AI116" i="67"/>
  <c r="AI120" i="67"/>
  <c r="AI109" i="67"/>
  <c r="AI115" i="67"/>
  <c r="AI85" i="67"/>
  <c r="AI78" i="67"/>
  <c r="AI93" i="67"/>
  <c r="AI84" i="67"/>
  <c r="AI83" i="67"/>
  <c r="AI88" i="67"/>
  <c r="AI81" i="67"/>
  <c r="AI110" i="67"/>
  <c r="AI94" i="67"/>
  <c r="AI99" i="67"/>
  <c r="AI98" i="67"/>
  <c r="AI92" i="67"/>
  <c r="AI107" i="67"/>
  <c r="AI95" i="67"/>
  <c r="AI113" i="67"/>
  <c r="AI102" i="67"/>
  <c r="AI97" i="67"/>
  <c r="AI112" i="67"/>
  <c r="AI96" i="67"/>
  <c r="AI105" i="67"/>
  <c r="AG119" i="67"/>
  <c r="AG120" i="67"/>
  <c r="AG80" i="67"/>
  <c r="AG84" i="67"/>
  <c r="AG74" i="67"/>
  <c r="AG81" i="67"/>
  <c r="AG75" i="67"/>
  <c r="AG87" i="67"/>
  <c r="AG85" i="67"/>
  <c r="AG83" i="67"/>
  <c r="AG70" i="67"/>
  <c r="AG108" i="67"/>
  <c r="AG71" i="67"/>
  <c r="AG101" i="67"/>
  <c r="AG115" i="67"/>
  <c r="AG72" i="67"/>
  <c r="AG94" i="67"/>
  <c r="AG73" i="67"/>
  <c r="AG111" i="67"/>
  <c r="AG82" i="67"/>
  <c r="AG100" i="67"/>
  <c r="AG78" i="67"/>
  <c r="AG97" i="67"/>
  <c r="AG113" i="67"/>
  <c r="AG79" i="67"/>
  <c r="AG95" i="67"/>
  <c r="AG104" i="67"/>
  <c r="AG86" i="67"/>
  <c r="AG110" i="67"/>
  <c r="AG106" i="67"/>
  <c r="AG76" i="67"/>
  <c r="AG105" i="67"/>
  <c r="AG88" i="67"/>
  <c r="AG116" i="67"/>
  <c r="AG103" i="67"/>
  <c r="AG91" i="67"/>
  <c r="AG92" i="67"/>
  <c r="AG99" i="67"/>
  <c r="AG109" i="67"/>
  <c r="AG107" i="67"/>
  <c r="AG117" i="67"/>
  <c r="AG114" i="67"/>
  <c r="AG93" i="67"/>
  <c r="AG112" i="67"/>
  <c r="AG102" i="67"/>
  <c r="AG98" i="67"/>
  <c r="AG96" i="67"/>
  <c r="U118" i="67"/>
  <c r="W80" i="67"/>
  <c r="W76" i="67"/>
  <c r="W74" i="67"/>
  <c r="W73" i="67"/>
  <c r="W75" i="67"/>
  <c r="W103" i="67"/>
  <c r="W84" i="67"/>
  <c r="W87" i="67"/>
  <c r="W120" i="67"/>
  <c r="W82" i="67"/>
  <c r="W101" i="67"/>
  <c r="W71" i="67"/>
  <c r="W88" i="67"/>
  <c r="W86" i="67"/>
  <c r="W91" i="67"/>
  <c r="W83" i="67"/>
  <c r="W100" i="67"/>
  <c r="W85" i="67"/>
  <c r="W114" i="67"/>
  <c r="W104" i="67"/>
  <c r="W117" i="67"/>
  <c r="W108" i="67"/>
  <c r="W105" i="67"/>
  <c r="W116" i="67"/>
  <c r="W81" i="67"/>
  <c r="W93" i="67"/>
  <c r="W72" i="67"/>
  <c r="W111" i="67"/>
  <c r="W70" i="67"/>
  <c r="W79" i="67"/>
  <c r="W110" i="67"/>
  <c r="W94" i="67"/>
  <c r="W97" i="67"/>
  <c r="W102" i="67"/>
  <c r="W112" i="67"/>
  <c r="W98" i="67"/>
  <c r="W107" i="67"/>
  <c r="W109" i="67"/>
  <c r="W92" i="67"/>
  <c r="W96" i="67"/>
  <c r="W115" i="67"/>
  <c r="W106" i="67"/>
  <c r="W95" i="67"/>
  <c r="W113" i="67"/>
  <c r="W99" i="67"/>
  <c r="L8" i="67"/>
  <c r="AF60" i="67"/>
  <c r="AF89" i="67"/>
  <c r="AG89" i="67" s="1"/>
  <c r="AG28" i="67"/>
  <c r="AH90" i="67"/>
  <c r="AI90" i="67" s="1"/>
  <c r="AI29" i="67"/>
  <c r="AG69" i="67"/>
  <c r="AB90" i="67"/>
  <c r="AC90" i="67" s="1"/>
  <c r="AC29" i="67"/>
  <c r="U84" i="67"/>
  <c r="U74" i="67"/>
  <c r="U83" i="67"/>
  <c r="U85" i="67"/>
  <c r="U75" i="67"/>
  <c r="U81" i="67"/>
  <c r="U87" i="67"/>
  <c r="U71" i="67"/>
  <c r="U101" i="67"/>
  <c r="U79" i="67"/>
  <c r="U72" i="67"/>
  <c r="U120" i="67"/>
  <c r="U86" i="67"/>
  <c r="U70" i="67"/>
  <c r="U100" i="67"/>
  <c r="U82" i="67"/>
  <c r="U76" i="67"/>
  <c r="U104" i="67"/>
  <c r="U105" i="67"/>
  <c r="U109" i="67"/>
  <c r="U73" i="67"/>
  <c r="U116" i="67"/>
  <c r="U103" i="67"/>
  <c r="U88" i="67"/>
  <c r="U117" i="67"/>
  <c r="U114" i="67"/>
  <c r="U110" i="67"/>
  <c r="U92" i="67"/>
  <c r="U113" i="67"/>
  <c r="U98" i="67"/>
  <c r="U96" i="67"/>
  <c r="U99" i="67"/>
  <c r="U102" i="67"/>
  <c r="U95" i="67"/>
  <c r="U108" i="67"/>
  <c r="U91" i="67"/>
  <c r="U107" i="67"/>
  <c r="U106" i="67"/>
  <c r="U97" i="67"/>
  <c r="U93" i="67"/>
  <c r="U115" i="67"/>
  <c r="U94" i="67"/>
  <c r="U111" i="67"/>
  <c r="U112" i="67"/>
  <c r="M69" i="67"/>
  <c r="AN90" i="67"/>
  <c r="AO90" i="67" s="1"/>
  <c r="AO29" i="67"/>
  <c r="AO80" i="67"/>
  <c r="AO79" i="67"/>
  <c r="AO114" i="67"/>
  <c r="AO93" i="67"/>
  <c r="AO113" i="67"/>
  <c r="AO104" i="67"/>
  <c r="AO110" i="67"/>
  <c r="AO83" i="67"/>
  <c r="AO84" i="67"/>
  <c r="AO107" i="67"/>
  <c r="AO109" i="67"/>
  <c r="AO86" i="67"/>
  <c r="AO81" i="67"/>
  <c r="AO102" i="67"/>
  <c r="AO116" i="67"/>
  <c r="AO73" i="67"/>
  <c r="AO87" i="67"/>
  <c r="AO98" i="67"/>
  <c r="AO105" i="67"/>
  <c r="AO75" i="67"/>
  <c r="AO71" i="67"/>
  <c r="AO82" i="67"/>
  <c r="AO72" i="67"/>
  <c r="AO74" i="67"/>
  <c r="AO70" i="67"/>
  <c r="AO101" i="67"/>
  <c r="AO106" i="67"/>
  <c r="AO88" i="67"/>
  <c r="AO91" i="67"/>
  <c r="AO99" i="67"/>
  <c r="AO120" i="67"/>
  <c r="AO108" i="67"/>
  <c r="AO85" i="67"/>
  <c r="AO117" i="67"/>
  <c r="AO76" i="67"/>
  <c r="AO95" i="67"/>
  <c r="AO112" i="67"/>
  <c r="AO103" i="67"/>
  <c r="AO97" i="67"/>
  <c r="AO94" i="67"/>
  <c r="AO115" i="67"/>
  <c r="AO100" i="67"/>
  <c r="AO96" i="67"/>
  <c r="AO92" i="67"/>
  <c r="AO111" i="67"/>
  <c r="AO119" i="67"/>
  <c r="L40" i="52"/>
  <c r="X115" i="52"/>
  <c r="X74" i="52"/>
  <c r="X75" i="52"/>
  <c r="P16" i="52"/>
  <c r="L35" i="52"/>
  <c r="X82" i="52"/>
  <c r="X79" i="52"/>
  <c r="X116" i="52"/>
  <c r="X108" i="52"/>
  <c r="X83" i="52"/>
  <c r="X86" i="52"/>
  <c r="X92" i="52"/>
  <c r="X88" i="52"/>
  <c r="X112" i="52"/>
  <c r="K91" i="52"/>
  <c r="L91" i="52" s="1"/>
  <c r="X99" i="52"/>
  <c r="X97" i="52"/>
  <c r="X95" i="52"/>
  <c r="X119" i="52"/>
  <c r="X120" i="52"/>
  <c r="X101" i="52"/>
  <c r="X105" i="52"/>
  <c r="X93" i="52"/>
  <c r="X71" i="52"/>
  <c r="X87" i="52"/>
  <c r="K102" i="52"/>
  <c r="L102" i="52" s="1"/>
  <c r="X76" i="52"/>
  <c r="X102" i="52"/>
  <c r="X73" i="52"/>
  <c r="X80" i="52"/>
  <c r="X84" i="52"/>
  <c r="X109" i="52"/>
  <c r="X91" i="52"/>
  <c r="X113" i="52"/>
  <c r="X104" i="52"/>
  <c r="X90" i="52"/>
  <c r="X106" i="52"/>
  <c r="X118" i="52"/>
  <c r="X100" i="52"/>
  <c r="X114" i="52"/>
  <c r="X96" i="52"/>
  <c r="X103" i="52"/>
  <c r="X110" i="52"/>
  <c r="X94" i="52"/>
  <c r="X72" i="52"/>
  <c r="X70" i="52"/>
  <c r="X117" i="52"/>
  <c r="X81" i="52"/>
  <c r="X98" i="52"/>
  <c r="X85" i="52"/>
  <c r="L39" i="52"/>
  <c r="AL119" i="52"/>
  <c r="Z118" i="52"/>
  <c r="AL118" i="52"/>
  <c r="L47" i="52"/>
  <c r="L42" i="52"/>
  <c r="V17" i="52"/>
  <c r="Z119" i="52"/>
  <c r="U16" i="52"/>
  <c r="V16" i="52" s="1"/>
  <c r="Y16" i="52"/>
  <c r="Y77" i="52" s="1"/>
  <c r="Z77" i="52" s="1"/>
  <c r="AK28" i="52"/>
  <c r="AK89" i="52" s="1"/>
  <c r="AL89" i="52" s="1"/>
  <c r="AG77" i="52"/>
  <c r="AH77" i="52" s="1"/>
  <c r="AH16" i="52"/>
  <c r="AG28" i="52"/>
  <c r="S78" i="52"/>
  <c r="T78" i="52" s="1"/>
  <c r="S16" i="52"/>
  <c r="T17" i="52"/>
  <c r="J19" i="52"/>
  <c r="H80" i="52"/>
  <c r="J80" i="52" s="1"/>
  <c r="AA78" i="52"/>
  <c r="AB78" i="52" s="1"/>
  <c r="AA16" i="52"/>
  <c r="AB17" i="52"/>
  <c r="AI78" i="52"/>
  <c r="AJ78" i="52" s="1"/>
  <c r="AI16" i="52"/>
  <c r="AJ17" i="52"/>
  <c r="W78" i="52"/>
  <c r="X78" i="52" s="1"/>
  <c r="W16" i="52"/>
  <c r="X17" i="52"/>
  <c r="AE78" i="52"/>
  <c r="AF78" i="52" s="1"/>
  <c r="AF17" i="52"/>
  <c r="AE16" i="52"/>
  <c r="AC77" i="52"/>
  <c r="AD77" i="52" s="1"/>
  <c r="AC28" i="52"/>
  <c r="AD16" i="52"/>
  <c r="R17" i="52"/>
  <c r="Q16" i="52"/>
  <c r="Q78" i="52"/>
  <c r="R78" i="52" s="1"/>
  <c r="H17" i="52"/>
  <c r="I17" i="52" s="1"/>
  <c r="AL16" i="52"/>
  <c r="O77" i="52"/>
  <c r="P77" i="52" s="1"/>
  <c r="H29" i="55"/>
  <c r="H90" i="55" s="1"/>
  <c r="T119" i="55"/>
  <c r="U90" i="55"/>
  <c r="V90" i="55" s="1"/>
  <c r="V29" i="55"/>
  <c r="I57" i="55"/>
  <c r="K57" i="55"/>
  <c r="K118" i="55" s="1"/>
  <c r="L118" i="55" s="1"/>
  <c r="J58" i="55"/>
  <c r="H118" i="55"/>
  <c r="J118" i="55" s="1"/>
  <c r="K58" i="55"/>
  <c r="M58" i="55"/>
  <c r="M119" i="55" s="1"/>
  <c r="N119" i="55" s="1"/>
  <c r="L55" i="55"/>
  <c r="L44" i="55"/>
  <c r="Z118" i="55"/>
  <c r="I58" i="55"/>
  <c r="I8" i="55"/>
  <c r="T118" i="55"/>
  <c r="Z119" i="55"/>
  <c r="AF119" i="55"/>
  <c r="Q90" i="55"/>
  <c r="R90" i="55" s="1"/>
  <c r="R29" i="55"/>
  <c r="AF118" i="55"/>
  <c r="R17" i="55"/>
  <c r="Q16" i="55"/>
  <c r="Q28" i="55" s="1"/>
  <c r="Y78" i="55"/>
  <c r="Z78" i="55" s="1"/>
  <c r="Y16" i="55"/>
  <c r="AK78" i="55"/>
  <c r="AL78" i="55" s="1"/>
  <c r="AK16" i="55"/>
  <c r="AL17" i="55"/>
  <c r="U78" i="55"/>
  <c r="V78" i="55" s="1"/>
  <c r="V17" i="55"/>
  <c r="U16" i="55"/>
  <c r="AI78" i="55"/>
  <c r="AJ78" i="55" s="1"/>
  <c r="AI16" i="55"/>
  <c r="AJ17" i="55"/>
  <c r="W78" i="55"/>
  <c r="X78" i="55" s="1"/>
  <c r="W16" i="55"/>
  <c r="X17" i="55"/>
  <c r="H80" i="55"/>
  <c r="J80" i="55" s="1"/>
  <c r="J19" i="55"/>
  <c r="AA78" i="55"/>
  <c r="AB78" i="55" s="1"/>
  <c r="AA16" i="55"/>
  <c r="AB17" i="55"/>
  <c r="O78" i="55"/>
  <c r="P78" i="55" s="1"/>
  <c r="O16" i="55"/>
  <c r="P17" i="55"/>
  <c r="AG78" i="55"/>
  <c r="AH78" i="55" s="1"/>
  <c r="AG16" i="55"/>
  <c r="AH17" i="55"/>
  <c r="H17" i="55"/>
  <c r="AE78" i="55"/>
  <c r="AF78" i="55" s="1"/>
  <c r="AF17" i="55"/>
  <c r="AE16" i="55"/>
  <c r="AC78" i="55"/>
  <c r="AD78" i="55" s="1"/>
  <c r="AD17" i="55"/>
  <c r="AC16" i="55"/>
  <c r="S78" i="55"/>
  <c r="T78" i="55" s="1"/>
  <c r="S16" i="55"/>
  <c r="T17" i="55"/>
  <c r="H68" i="52"/>
  <c r="I69" i="52" s="1"/>
  <c r="I26" i="52"/>
  <c r="I11" i="52"/>
  <c r="I15" i="52"/>
  <c r="I27" i="52"/>
  <c r="I24" i="52"/>
  <c r="I25" i="52"/>
  <c r="I12" i="52"/>
  <c r="I14" i="52"/>
  <c r="I23" i="52"/>
  <c r="I13" i="52"/>
  <c r="J7" i="52"/>
  <c r="M53" i="52"/>
  <c r="I18" i="52"/>
  <c r="I19" i="52"/>
  <c r="I22" i="52"/>
  <c r="I53" i="52"/>
  <c r="I20" i="52"/>
  <c r="I21" i="52"/>
  <c r="M54" i="52"/>
  <c r="I56" i="52"/>
  <c r="I43" i="52"/>
  <c r="I54" i="52"/>
  <c r="M49" i="52"/>
  <c r="M55" i="52"/>
  <c r="I49" i="52"/>
  <c r="I55" i="52"/>
  <c r="M56" i="52"/>
  <c r="M43" i="52"/>
  <c r="M31" i="52"/>
  <c r="I10" i="52"/>
  <c r="M48" i="52"/>
  <c r="I42" i="52"/>
  <c r="I41" i="52"/>
  <c r="M51" i="52"/>
  <c r="I34" i="52"/>
  <c r="I36" i="52"/>
  <c r="I48" i="52"/>
  <c r="M39" i="52"/>
  <c r="M37" i="52"/>
  <c r="I31" i="52"/>
  <c r="I51" i="52"/>
  <c r="M34" i="52"/>
  <c r="M50" i="52"/>
  <c r="M32" i="52"/>
  <c r="I47" i="52"/>
  <c r="I9" i="52"/>
  <c r="M44" i="52"/>
  <c r="M45" i="52"/>
  <c r="M47" i="52"/>
  <c r="I39" i="52"/>
  <c r="I46" i="52"/>
  <c r="I50" i="52"/>
  <c r="M38" i="52"/>
  <c r="I37" i="52"/>
  <c r="M52" i="52"/>
  <c r="M40" i="52"/>
  <c r="M46" i="52"/>
  <c r="I44" i="52"/>
  <c r="I45" i="52"/>
  <c r="I32" i="52"/>
  <c r="M35" i="52"/>
  <c r="M33" i="52"/>
  <c r="I52" i="52"/>
  <c r="M30" i="52"/>
  <c r="I33" i="52"/>
  <c r="I38" i="52"/>
  <c r="I40" i="52"/>
  <c r="M42" i="52"/>
  <c r="M41" i="52"/>
  <c r="I35" i="52"/>
  <c r="M36" i="52"/>
  <c r="I30" i="52"/>
  <c r="K111" i="52"/>
  <c r="L111" i="52" s="1"/>
  <c r="L50" i="52"/>
  <c r="K117" i="52"/>
  <c r="L117" i="52" s="1"/>
  <c r="L56" i="52"/>
  <c r="K95" i="52"/>
  <c r="L95" i="52" s="1"/>
  <c r="L34" i="52"/>
  <c r="K112" i="52"/>
  <c r="L112" i="52" s="1"/>
  <c r="L51" i="52"/>
  <c r="K98" i="52"/>
  <c r="L98" i="52" s="1"/>
  <c r="L37" i="52"/>
  <c r="K105" i="52"/>
  <c r="L105" i="52" s="1"/>
  <c r="L44" i="52"/>
  <c r="K99" i="52"/>
  <c r="L99" i="52" s="1"/>
  <c r="L38" i="52"/>
  <c r="O90" i="52"/>
  <c r="P90" i="52" s="1"/>
  <c r="P29" i="52"/>
  <c r="H118" i="52"/>
  <c r="M57" i="52"/>
  <c r="K57" i="52"/>
  <c r="J57" i="52"/>
  <c r="I57" i="52"/>
  <c r="H29" i="52"/>
  <c r="J69" i="52"/>
  <c r="K97" i="52"/>
  <c r="L97" i="52" s="1"/>
  <c r="L36" i="52"/>
  <c r="O89" i="52"/>
  <c r="P89" i="52" s="1"/>
  <c r="O60" i="52"/>
  <c r="P28" i="52"/>
  <c r="AK90" i="52"/>
  <c r="AL29" i="52"/>
  <c r="K106" i="52"/>
  <c r="L106" i="52" s="1"/>
  <c r="L45" i="52"/>
  <c r="P118" i="52"/>
  <c r="P85" i="52"/>
  <c r="P86" i="52"/>
  <c r="P75" i="52"/>
  <c r="P104" i="52"/>
  <c r="P87" i="52"/>
  <c r="P95" i="52"/>
  <c r="P101" i="52"/>
  <c r="P82" i="52"/>
  <c r="P91" i="52"/>
  <c r="P113" i="52"/>
  <c r="P81" i="52"/>
  <c r="P73" i="52"/>
  <c r="P103" i="52"/>
  <c r="P96" i="52"/>
  <c r="P102" i="52"/>
  <c r="P92" i="52"/>
  <c r="P80" i="52"/>
  <c r="P83" i="52"/>
  <c r="P72" i="52"/>
  <c r="P76" i="52"/>
  <c r="P114" i="52"/>
  <c r="P100" i="52"/>
  <c r="P70" i="52"/>
  <c r="P97" i="52"/>
  <c r="P84" i="52"/>
  <c r="P78" i="52"/>
  <c r="P115" i="52"/>
  <c r="P74" i="52"/>
  <c r="P120" i="52"/>
  <c r="P98" i="52"/>
  <c r="P116" i="52"/>
  <c r="P94" i="52"/>
  <c r="P71" i="52"/>
  <c r="P93" i="52"/>
  <c r="P99" i="52"/>
  <c r="P105" i="52"/>
  <c r="P88" i="52"/>
  <c r="P117" i="52"/>
  <c r="P79" i="52"/>
  <c r="P109" i="52"/>
  <c r="P108" i="52"/>
  <c r="P111" i="52"/>
  <c r="P107" i="52"/>
  <c r="P106" i="52"/>
  <c r="P110" i="52"/>
  <c r="P112" i="52"/>
  <c r="K104" i="52"/>
  <c r="L104" i="52" s="1"/>
  <c r="L43" i="52"/>
  <c r="AL87" i="52"/>
  <c r="AL76" i="52"/>
  <c r="AL85" i="52"/>
  <c r="AL88" i="52"/>
  <c r="AL71" i="52"/>
  <c r="AL78" i="52"/>
  <c r="AL99" i="52"/>
  <c r="AL73" i="52"/>
  <c r="AL74" i="52"/>
  <c r="AL86" i="52"/>
  <c r="AL79" i="52"/>
  <c r="AL117" i="52"/>
  <c r="AL114" i="52"/>
  <c r="AL83" i="52"/>
  <c r="AL120" i="52"/>
  <c r="AL102" i="52"/>
  <c r="AL93" i="52"/>
  <c r="AL100" i="52"/>
  <c r="AL98" i="52"/>
  <c r="AL113" i="52"/>
  <c r="AL94" i="52"/>
  <c r="AL101" i="52"/>
  <c r="AL115" i="52"/>
  <c r="AL95" i="52"/>
  <c r="AL91" i="52"/>
  <c r="AL77" i="52"/>
  <c r="AL72" i="52"/>
  <c r="AL81" i="52"/>
  <c r="AL96" i="52"/>
  <c r="AL92" i="52"/>
  <c r="AL116" i="52"/>
  <c r="AL80" i="52"/>
  <c r="AL70" i="52"/>
  <c r="AL97" i="52"/>
  <c r="AL82" i="52"/>
  <c r="AL84" i="52"/>
  <c r="AL75" i="52"/>
  <c r="AL112" i="52"/>
  <c r="AL109" i="52"/>
  <c r="AL106" i="52"/>
  <c r="AL104" i="52"/>
  <c r="AL105" i="52"/>
  <c r="AL111" i="52"/>
  <c r="AL103" i="52"/>
  <c r="AL110" i="52"/>
  <c r="AL108" i="52"/>
  <c r="AL107" i="52"/>
  <c r="H119" i="52"/>
  <c r="M58" i="52"/>
  <c r="K58" i="52"/>
  <c r="J58" i="52"/>
  <c r="I58" i="52"/>
  <c r="K115" i="52"/>
  <c r="L115" i="52" s="1"/>
  <c r="L54" i="52"/>
  <c r="K94" i="52"/>
  <c r="L94" i="52" s="1"/>
  <c r="L33" i="52"/>
  <c r="K107" i="52"/>
  <c r="L107" i="52" s="1"/>
  <c r="L46" i="52"/>
  <c r="K110" i="52"/>
  <c r="L110" i="52" s="1"/>
  <c r="L49" i="52"/>
  <c r="K109" i="52"/>
  <c r="L109" i="52" s="1"/>
  <c r="L48" i="52"/>
  <c r="Y90" i="52"/>
  <c r="Z90" i="52" s="1"/>
  <c r="Z29" i="52"/>
  <c r="P119" i="52"/>
  <c r="K116" i="52"/>
  <c r="L116" i="52" s="1"/>
  <c r="L55" i="52"/>
  <c r="K93" i="52"/>
  <c r="L93" i="52" s="1"/>
  <c r="L32" i="52"/>
  <c r="Z87" i="52"/>
  <c r="Z76" i="52"/>
  <c r="Z88" i="52"/>
  <c r="Z99" i="52"/>
  <c r="Z80" i="52"/>
  <c r="Z78" i="52"/>
  <c r="Z114" i="52"/>
  <c r="Z102" i="52"/>
  <c r="Z93" i="52"/>
  <c r="Z100" i="52"/>
  <c r="Z71" i="52"/>
  <c r="Z84" i="52"/>
  <c r="Z94" i="52"/>
  <c r="Z101" i="52"/>
  <c r="Z115" i="52"/>
  <c r="Z70" i="52"/>
  <c r="Z91" i="52"/>
  <c r="Z79" i="52"/>
  <c r="Z72" i="52"/>
  <c r="Z75" i="52"/>
  <c r="Z85" i="52"/>
  <c r="Z82" i="52"/>
  <c r="Z96" i="52"/>
  <c r="Z92" i="52"/>
  <c r="Z116" i="52"/>
  <c r="Z81" i="52"/>
  <c r="Z83" i="52"/>
  <c r="Z74" i="52"/>
  <c r="Z95" i="52"/>
  <c r="Z86" i="52"/>
  <c r="Z98" i="52"/>
  <c r="Z120" i="52"/>
  <c r="Z73" i="52"/>
  <c r="Z113" i="52"/>
  <c r="Z117" i="52"/>
  <c r="Z97" i="52"/>
  <c r="Z110" i="52"/>
  <c r="Z111" i="52"/>
  <c r="Z109" i="52"/>
  <c r="Z108" i="52"/>
  <c r="Z107" i="52"/>
  <c r="Z106" i="52"/>
  <c r="Z103" i="52"/>
  <c r="Z105" i="52"/>
  <c r="Z104" i="52"/>
  <c r="Z112" i="52"/>
  <c r="K114" i="52"/>
  <c r="L114" i="52" s="1"/>
  <c r="L53" i="52"/>
  <c r="K113" i="52"/>
  <c r="L113" i="52" s="1"/>
  <c r="L52" i="52"/>
  <c r="T87" i="55"/>
  <c r="T76" i="55"/>
  <c r="T85" i="55"/>
  <c r="T75" i="55"/>
  <c r="T73" i="55"/>
  <c r="T103" i="55"/>
  <c r="T104" i="55"/>
  <c r="T91" i="55"/>
  <c r="T88" i="55"/>
  <c r="T79" i="55"/>
  <c r="T110" i="55"/>
  <c r="T94" i="55"/>
  <c r="T106" i="55"/>
  <c r="T107" i="55"/>
  <c r="T99" i="55"/>
  <c r="T95" i="55"/>
  <c r="T112" i="55"/>
  <c r="T98" i="55"/>
  <c r="T74" i="55"/>
  <c r="T100" i="55"/>
  <c r="T105" i="55"/>
  <c r="T113" i="55"/>
  <c r="T92" i="55"/>
  <c r="T97" i="55"/>
  <c r="T117" i="55"/>
  <c r="T84" i="55"/>
  <c r="T83" i="55"/>
  <c r="T101" i="55"/>
  <c r="T108" i="55"/>
  <c r="T111" i="55"/>
  <c r="T93" i="55"/>
  <c r="T86" i="55"/>
  <c r="T81" i="55"/>
  <c r="T120" i="55"/>
  <c r="T82" i="55"/>
  <c r="T80" i="55"/>
  <c r="T109" i="55"/>
  <c r="T102" i="55"/>
  <c r="T96" i="55"/>
  <c r="T115" i="55"/>
  <c r="T72" i="55"/>
  <c r="T116" i="55"/>
  <c r="T114" i="55"/>
  <c r="T70" i="55"/>
  <c r="T71" i="55"/>
  <c r="K96" i="55"/>
  <c r="L96" i="55" s="1"/>
  <c r="L35" i="55"/>
  <c r="K97" i="55"/>
  <c r="L97" i="55" s="1"/>
  <c r="L36" i="55"/>
  <c r="AF87" i="55"/>
  <c r="AF76" i="55"/>
  <c r="AF85" i="55"/>
  <c r="AF103" i="55"/>
  <c r="AF104" i="55"/>
  <c r="AF101" i="55"/>
  <c r="AF75" i="55"/>
  <c r="AF91" i="55"/>
  <c r="AF102" i="55"/>
  <c r="AF110" i="55"/>
  <c r="AF94" i="55"/>
  <c r="AF115" i="55"/>
  <c r="AF79" i="55"/>
  <c r="AF106" i="55"/>
  <c r="AF107" i="55"/>
  <c r="AF84" i="55"/>
  <c r="AF81" i="55"/>
  <c r="AF99" i="55"/>
  <c r="AF95" i="55"/>
  <c r="AF88" i="55"/>
  <c r="AF112" i="55"/>
  <c r="AF98" i="55"/>
  <c r="AF100" i="55"/>
  <c r="AF105" i="55"/>
  <c r="AF113" i="55"/>
  <c r="AF70" i="55"/>
  <c r="AF92" i="55"/>
  <c r="AF97" i="55"/>
  <c r="AF82" i="55"/>
  <c r="AF117" i="55"/>
  <c r="AF120" i="55"/>
  <c r="AF108" i="55"/>
  <c r="AF111" i="55"/>
  <c r="AF83" i="55"/>
  <c r="AF93" i="55"/>
  <c r="AF86" i="55"/>
  <c r="AF73" i="55"/>
  <c r="AF80" i="55"/>
  <c r="AF74" i="55"/>
  <c r="AF109" i="55"/>
  <c r="AF114" i="55"/>
  <c r="AF71" i="55"/>
  <c r="AF96" i="55"/>
  <c r="AF72" i="55"/>
  <c r="AF116" i="55"/>
  <c r="K95" i="55"/>
  <c r="L95" i="55" s="1"/>
  <c r="L34" i="55"/>
  <c r="Y90" i="55"/>
  <c r="Z90" i="55" s="1"/>
  <c r="Z29" i="55"/>
  <c r="Z82" i="55"/>
  <c r="Z81" i="55"/>
  <c r="Z79" i="55"/>
  <c r="Z88" i="55"/>
  <c r="Z86" i="55"/>
  <c r="Z96" i="55"/>
  <c r="Z112" i="55"/>
  <c r="Z100" i="55"/>
  <c r="Z76" i="55"/>
  <c r="Z105" i="55"/>
  <c r="Z85" i="55"/>
  <c r="Z95" i="55"/>
  <c r="Z103" i="55"/>
  <c r="Z104" i="55"/>
  <c r="Z73" i="55"/>
  <c r="Z94" i="55"/>
  <c r="Z84" i="55"/>
  <c r="Z120" i="55"/>
  <c r="Z97" i="55"/>
  <c r="Z116" i="55"/>
  <c r="Z71" i="55"/>
  <c r="Z98" i="55"/>
  <c r="Z83" i="55"/>
  <c r="Z99" i="55"/>
  <c r="Z93" i="55"/>
  <c r="Z113" i="55"/>
  <c r="Z102" i="55"/>
  <c r="Z74" i="55"/>
  <c r="Z70" i="55"/>
  <c r="Z80" i="55"/>
  <c r="Z111" i="55"/>
  <c r="Z75" i="55"/>
  <c r="Z107" i="55"/>
  <c r="Z92" i="55"/>
  <c r="Z109" i="55"/>
  <c r="Z110" i="55"/>
  <c r="Z114" i="55"/>
  <c r="Z87" i="55"/>
  <c r="Z72" i="55"/>
  <c r="Z117" i="55"/>
  <c r="Z106" i="55"/>
  <c r="Z101" i="55"/>
  <c r="Z115" i="55"/>
  <c r="Z91" i="55"/>
  <c r="Z108" i="55"/>
  <c r="K100" i="55"/>
  <c r="L100" i="55" s="1"/>
  <c r="L39" i="55"/>
  <c r="K110" i="55"/>
  <c r="L110" i="55" s="1"/>
  <c r="L49" i="55"/>
  <c r="K106" i="55"/>
  <c r="L106" i="55" s="1"/>
  <c r="L45" i="55"/>
  <c r="K98" i="55"/>
  <c r="L98" i="55" s="1"/>
  <c r="L37" i="55"/>
  <c r="K113" i="55"/>
  <c r="L113" i="55" s="1"/>
  <c r="L52" i="55"/>
  <c r="K103" i="55"/>
  <c r="L103" i="55" s="1"/>
  <c r="L42" i="55"/>
  <c r="AE90" i="55"/>
  <c r="AF90" i="55" s="1"/>
  <c r="AF29" i="55"/>
  <c r="K109" i="55"/>
  <c r="L109" i="55" s="1"/>
  <c r="L48" i="55"/>
  <c r="K102" i="55"/>
  <c r="L102" i="55" s="1"/>
  <c r="L41" i="55"/>
  <c r="K101" i="55"/>
  <c r="L101" i="55" s="1"/>
  <c r="L40" i="55"/>
  <c r="K111" i="55"/>
  <c r="L111" i="55" s="1"/>
  <c r="L50" i="55"/>
  <c r="K91" i="55"/>
  <c r="L91" i="55" s="1"/>
  <c r="L30" i="55"/>
  <c r="K29" i="55"/>
  <c r="K119" i="55"/>
  <c r="L119" i="55" s="1"/>
  <c r="L58" i="55"/>
  <c r="K114" i="55"/>
  <c r="L114" i="55" s="1"/>
  <c r="L53" i="55"/>
  <c r="J69" i="55"/>
  <c r="K117" i="55"/>
  <c r="L117" i="55" s="1"/>
  <c r="L56" i="55"/>
  <c r="K112" i="55"/>
  <c r="L112" i="55" s="1"/>
  <c r="L51" i="55"/>
  <c r="K99" i="55"/>
  <c r="L99" i="55" s="1"/>
  <c r="L38" i="55"/>
  <c r="I26" i="55"/>
  <c r="I22" i="55"/>
  <c r="I15" i="55"/>
  <c r="I11" i="55"/>
  <c r="I27" i="55"/>
  <c r="I23" i="55"/>
  <c r="H68" i="55"/>
  <c r="I119" i="55" s="1"/>
  <c r="I24" i="55"/>
  <c r="I13" i="55"/>
  <c r="I14" i="55"/>
  <c r="J7" i="55"/>
  <c r="I12" i="55"/>
  <c r="I25" i="55"/>
  <c r="I34" i="55"/>
  <c r="I18" i="55"/>
  <c r="M39" i="55"/>
  <c r="I9" i="55"/>
  <c r="M41" i="55"/>
  <c r="I41" i="55"/>
  <c r="I42" i="55"/>
  <c r="I21" i="55"/>
  <c r="M42" i="55"/>
  <c r="M52" i="55"/>
  <c r="I20" i="55"/>
  <c r="I39" i="55"/>
  <c r="I52" i="55"/>
  <c r="M34" i="55"/>
  <c r="M45" i="55"/>
  <c r="I30" i="55"/>
  <c r="I55" i="55"/>
  <c r="I17" i="55"/>
  <c r="I54" i="55"/>
  <c r="M36" i="55"/>
  <c r="I46" i="55"/>
  <c r="I50" i="55"/>
  <c r="M30" i="55"/>
  <c r="I10" i="55"/>
  <c r="M37" i="55"/>
  <c r="M50" i="55"/>
  <c r="I45" i="55"/>
  <c r="M53" i="55"/>
  <c r="M38" i="55"/>
  <c r="I48" i="55"/>
  <c r="M35" i="55"/>
  <c r="I32" i="55"/>
  <c r="I31" i="55"/>
  <c r="I36" i="55"/>
  <c r="M48" i="55"/>
  <c r="M47" i="55"/>
  <c r="I44" i="55"/>
  <c r="M32" i="55"/>
  <c r="M56" i="55"/>
  <c r="I19" i="55"/>
  <c r="M31" i="55"/>
  <c r="I49" i="55"/>
  <c r="M40" i="55"/>
  <c r="I53" i="55"/>
  <c r="I38" i="55"/>
  <c r="I35" i="55"/>
  <c r="M51" i="55"/>
  <c r="M33" i="55"/>
  <c r="I37" i="55"/>
  <c r="M43" i="55"/>
  <c r="M49" i="55"/>
  <c r="I56" i="55"/>
  <c r="M44" i="55"/>
  <c r="M46" i="55"/>
  <c r="I40" i="55"/>
  <c r="I51" i="55"/>
  <c r="I47" i="55"/>
  <c r="I33" i="55"/>
  <c r="M55" i="55"/>
  <c r="I43" i="55"/>
  <c r="M54" i="55"/>
  <c r="K92" i="55"/>
  <c r="L92" i="55" s="1"/>
  <c r="L31" i="55"/>
  <c r="K108" i="55"/>
  <c r="L108" i="55" s="1"/>
  <c r="L47" i="55"/>
  <c r="J119" i="55"/>
  <c r="S90" i="55"/>
  <c r="T90" i="55" s="1"/>
  <c r="T29" i="55"/>
  <c r="M57" i="55"/>
  <c r="K94" i="55"/>
  <c r="L94" i="55" s="1"/>
  <c r="L33" i="55"/>
  <c r="K107" i="55"/>
  <c r="L107" i="55" s="1"/>
  <c r="L46" i="55"/>
  <c r="K104" i="55"/>
  <c r="L104" i="55" s="1"/>
  <c r="L43" i="55"/>
  <c r="J55" i="54"/>
  <c r="I55" i="54"/>
  <c r="H83" i="54"/>
  <c r="J41" i="54"/>
  <c r="I41" i="54"/>
  <c r="J50" i="54"/>
  <c r="I50" i="54"/>
  <c r="J61" i="54"/>
  <c r="I61" i="54"/>
  <c r="J55" i="53"/>
  <c r="I55" i="53"/>
  <c r="J61" i="53"/>
  <c r="I61" i="53"/>
  <c r="M55" i="53"/>
  <c r="N55" i="53" s="1"/>
  <c r="N13" i="53"/>
  <c r="M41" i="53"/>
  <c r="K61" i="53"/>
  <c r="L61" i="53" s="1"/>
  <c r="L19" i="53"/>
  <c r="M61" i="53"/>
  <c r="N61" i="53" s="1"/>
  <c r="N19" i="53"/>
  <c r="H83" i="53"/>
  <c r="J41" i="53"/>
  <c r="I41" i="53"/>
  <c r="K55" i="53"/>
  <c r="L55" i="53" s="1"/>
  <c r="L13" i="53"/>
  <c r="K41" i="53"/>
  <c r="J50" i="53"/>
  <c r="I50" i="53"/>
  <c r="W90" i="67" l="1"/>
  <c r="H18" i="46"/>
  <c r="U90" i="67"/>
  <c r="H6" i="46"/>
  <c r="AB77" i="67"/>
  <c r="AC77" i="67" s="1"/>
  <c r="AB28" i="67"/>
  <c r="AC16" i="67"/>
  <c r="Z77" i="67"/>
  <c r="AA77" i="67" s="1"/>
  <c r="Z28" i="67"/>
  <c r="AA16" i="67"/>
  <c r="AJ89" i="67"/>
  <c r="AK89" i="67" s="1"/>
  <c r="AJ60" i="67"/>
  <c r="AK28" i="67"/>
  <c r="AN77" i="67"/>
  <c r="AO77" i="67" s="1"/>
  <c r="AO16" i="67"/>
  <c r="AN28" i="67"/>
  <c r="AD77" i="67"/>
  <c r="AE77" i="67" s="1"/>
  <c r="AD28" i="67"/>
  <c r="AE16" i="67"/>
  <c r="AL90" i="52"/>
  <c r="X28" i="67"/>
  <c r="X89" i="67" s="1"/>
  <c r="Y89" i="67" s="1"/>
  <c r="AL28" i="67"/>
  <c r="AL77" i="67"/>
  <c r="AM77" i="67" s="1"/>
  <c r="AM16" i="67"/>
  <c r="Y16" i="67"/>
  <c r="AP77" i="67"/>
  <c r="AQ77" i="67" s="1"/>
  <c r="AQ16" i="67"/>
  <c r="AP28" i="67"/>
  <c r="V77" i="67"/>
  <c r="W77" i="67" s="1"/>
  <c r="W16" i="67"/>
  <c r="R108" i="67"/>
  <c r="S108" i="67" s="1"/>
  <c r="S47" i="67"/>
  <c r="N92" i="67"/>
  <c r="O92" i="67" s="1"/>
  <c r="O31" i="67"/>
  <c r="P92" i="67"/>
  <c r="Q92" i="67" s="1"/>
  <c r="Q31" i="67"/>
  <c r="N110" i="67"/>
  <c r="O110" i="67" s="1"/>
  <c r="O49" i="67"/>
  <c r="N102" i="67"/>
  <c r="O102" i="67" s="1"/>
  <c r="O41" i="67"/>
  <c r="R115" i="67"/>
  <c r="S115" i="67" s="1"/>
  <c r="S54" i="67"/>
  <c r="P104" i="67"/>
  <c r="Q104" i="67" s="1"/>
  <c r="Q43" i="67"/>
  <c r="R105" i="67"/>
  <c r="S105" i="67" s="1"/>
  <c r="S44" i="67"/>
  <c r="N118" i="67"/>
  <c r="O118" i="67" s="1"/>
  <c r="O57" i="67"/>
  <c r="N99" i="67"/>
  <c r="O99" i="67" s="1"/>
  <c r="O38" i="67"/>
  <c r="R114" i="67"/>
  <c r="S114" i="67" s="1"/>
  <c r="S53" i="67"/>
  <c r="N114" i="67"/>
  <c r="O114" i="67" s="1"/>
  <c r="O53" i="67"/>
  <c r="R101" i="67"/>
  <c r="S101" i="67" s="1"/>
  <c r="S40" i="67"/>
  <c r="P96" i="67"/>
  <c r="Q96" i="67" s="1"/>
  <c r="Q35" i="67"/>
  <c r="R110" i="67"/>
  <c r="S110" i="67" s="1"/>
  <c r="S49" i="67"/>
  <c r="N117" i="67"/>
  <c r="O117" i="67" s="1"/>
  <c r="O56" i="67"/>
  <c r="P113" i="67"/>
  <c r="Q113" i="67" s="1"/>
  <c r="Q52" i="67"/>
  <c r="M118" i="67"/>
  <c r="L118" i="67"/>
  <c r="P99" i="67"/>
  <c r="Q99" i="67" s="1"/>
  <c r="Q38" i="67"/>
  <c r="R109" i="67"/>
  <c r="S109" i="67" s="1"/>
  <c r="S48" i="67"/>
  <c r="P103" i="67"/>
  <c r="Q103" i="67" s="1"/>
  <c r="Q42" i="67"/>
  <c r="P109" i="67"/>
  <c r="Q109" i="67" s="1"/>
  <c r="Q48" i="67"/>
  <c r="N93" i="67"/>
  <c r="O93" i="67" s="1"/>
  <c r="O32" i="67"/>
  <c r="R104" i="67"/>
  <c r="S104" i="67" s="1"/>
  <c r="S43" i="67"/>
  <c r="P117" i="67"/>
  <c r="Q117" i="67" s="1"/>
  <c r="Q56" i="67"/>
  <c r="P114" i="67"/>
  <c r="Q114" i="67" s="1"/>
  <c r="Q53" i="67"/>
  <c r="N109" i="67"/>
  <c r="O109" i="67" s="1"/>
  <c r="O48" i="67"/>
  <c r="N94" i="67"/>
  <c r="O94" i="67" s="1"/>
  <c r="O33" i="67"/>
  <c r="P100" i="67"/>
  <c r="Q100" i="67" s="1"/>
  <c r="Q39" i="67"/>
  <c r="P97" i="67"/>
  <c r="Q97" i="67" s="1"/>
  <c r="Q36" i="67"/>
  <c r="P115" i="67"/>
  <c r="Q115" i="67" s="1"/>
  <c r="Q54" i="67"/>
  <c r="R117" i="67"/>
  <c r="S117" i="67" s="1"/>
  <c r="S56" i="67"/>
  <c r="M68" i="67"/>
  <c r="L68" i="67"/>
  <c r="L75" i="67"/>
  <c r="L73" i="67"/>
  <c r="L83" i="67"/>
  <c r="L76" i="67"/>
  <c r="L81" i="67"/>
  <c r="L87" i="67"/>
  <c r="L85" i="67"/>
  <c r="L88" i="67"/>
  <c r="L86" i="67"/>
  <c r="L84" i="67"/>
  <c r="L74" i="67"/>
  <c r="L120" i="67"/>
  <c r="L117" i="67"/>
  <c r="L104" i="67"/>
  <c r="L82" i="67"/>
  <c r="L72" i="67"/>
  <c r="L92" i="67"/>
  <c r="L94" i="67"/>
  <c r="L102" i="67"/>
  <c r="L70" i="67"/>
  <c r="L79" i="67"/>
  <c r="L96" i="67"/>
  <c r="L107" i="67"/>
  <c r="L115" i="67"/>
  <c r="L108" i="67"/>
  <c r="L106" i="67"/>
  <c r="L112" i="67"/>
  <c r="L105" i="67"/>
  <c r="L101" i="67"/>
  <c r="L99" i="67"/>
  <c r="L111" i="67"/>
  <c r="L71" i="67"/>
  <c r="L95" i="67"/>
  <c r="L97" i="67"/>
  <c r="L93" i="67"/>
  <c r="L114" i="67"/>
  <c r="L91" i="67"/>
  <c r="L110" i="67"/>
  <c r="L98" i="67"/>
  <c r="L103" i="67"/>
  <c r="L113" i="67"/>
  <c r="L100" i="67"/>
  <c r="L109" i="67"/>
  <c r="L116" i="67"/>
  <c r="N119" i="67"/>
  <c r="O119" i="67" s="1"/>
  <c r="O58" i="67"/>
  <c r="AH121" i="67"/>
  <c r="AI121" i="67" s="1"/>
  <c r="AI60" i="67"/>
  <c r="P111" i="67"/>
  <c r="Q111" i="67" s="1"/>
  <c r="Q50" i="67"/>
  <c r="N111" i="67"/>
  <c r="O111" i="67" s="1"/>
  <c r="O50" i="67"/>
  <c r="N91" i="67"/>
  <c r="O91" i="67" s="1"/>
  <c r="O30" i="67"/>
  <c r="N29" i="67"/>
  <c r="P91" i="67"/>
  <c r="Q91" i="67" s="1"/>
  <c r="Q30" i="67"/>
  <c r="P29" i="67"/>
  <c r="P98" i="67"/>
  <c r="Q98" i="67" s="1"/>
  <c r="Q37" i="67"/>
  <c r="R102" i="67"/>
  <c r="S102" i="67" s="1"/>
  <c r="S41" i="67"/>
  <c r="R96" i="67"/>
  <c r="S96" i="67" s="1"/>
  <c r="S35" i="67"/>
  <c r="P119" i="67"/>
  <c r="Q119" i="67" s="1"/>
  <c r="Q58" i="67"/>
  <c r="N95" i="67"/>
  <c r="O95" i="67" s="1"/>
  <c r="O34" i="67"/>
  <c r="R29" i="67"/>
  <c r="R91" i="67"/>
  <c r="S91" i="67" s="1"/>
  <c r="S30" i="67"/>
  <c r="R98" i="67"/>
  <c r="S98" i="67" s="1"/>
  <c r="S37" i="67"/>
  <c r="P116" i="67"/>
  <c r="Q116" i="67" s="1"/>
  <c r="Q55" i="67"/>
  <c r="P107" i="67"/>
  <c r="Q107" i="67" s="1"/>
  <c r="Q46" i="67"/>
  <c r="P101" i="67"/>
  <c r="Q101" i="67" s="1"/>
  <c r="Q40" i="67"/>
  <c r="P93" i="67"/>
  <c r="Q93" i="67" s="1"/>
  <c r="Q32" i="67"/>
  <c r="R118" i="67"/>
  <c r="S118" i="67" s="1"/>
  <c r="S57" i="67"/>
  <c r="N105" i="67"/>
  <c r="O105" i="67" s="1"/>
  <c r="O44" i="67"/>
  <c r="N106" i="67"/>
  <c r="O106" i="67" s="1"/>
  <c r="O45" i="67"/>
  <c r="AF121" i="67"/>
  <c r="AG121" i="67" s="1"/>
  <c r="AG60" i="67"/>
  <c r="P108" i="67"/>
  <c r="Q108" i="67" s="1"/>
  <c r="Q47" i="67"/>
  <c r="N98" i="67"/>
  <c r="O98" i="67" s="1"/>
  <c r="O37" i="67"/>
  <c r="N116" i="67"/>
  <c r="O116" i="67" s="1"/>
  <c r="O55" i="67"/>
  <c r="R92" i="67"/>
  <c r="S92" i="67" s="1"/>
  <c r="S31" i="67"/>
  <c r="R113" i="67"/>
  <c r="S113" i="67" s="1"/>
  <c r="S52" i="67"/>
  <c r="N104" i="67"/>
  <c r="O104" i="67" s="1"/>
  <c r="O43" i="67"/>
  <c r="S36" i="67"/>
  <c r="R97" i="67"/>
  <c r="S97" i="67" s="1"/>
  <c r="P105" i="67"/>
  <c r="Q105" i="67" s="1"/>
  <c r="Q44" i="67"/>
  <c r="N113" i="67"/>
  <c r="O113" i="67" s="1"/>
  <c r="O52" i="67"/>
  <c r="R103" i="67"/>
  <c r="S103" i="67" s="1"/>
  <c r="S42" i="67"/>
  <c r="P112" i="67"/>
  <c r="Q112" i="67" s="1"/>
  <c r="Q51" i="67"/>
  <c r="P95" i="67"/>
  <c r="Q95" i="67" s="1"/>
  <c r="Q34" i="67"/>
  <c r="R94" i="67"/>
  <c r="S94" i="67" s="1"/>
  <c r="S33" i="67"/>
  <c r="N112" i="67"/>
  <c r="O112" i="67" s="1"/>
  <c r="O51" i="67"/>
  <c r="R119" i="67"/>
  <c r="S119" i="67" s="1"/>
  <c r="S58" i="67"/>
  <c r="P94" i="67"/>
  <c r="Q94" i="67" s="1"/>
  <c r="Q33" i="67"/>
  <c r="N115" i="67"/>
  <c r="O115" i="67" s="1"/>
  <c r="O54" i="67"/>
  <c r="R107" i="67"/>
  <c r="S107" i="67" s="1"/>
  <c r="S46" i="67"/>
  <c r="R116" i="67"/>
  <c r="S116" i="67" s="1"/>
  <c r="S55" i="67"/>
  <c r="P102" i="67"/>
  <c r="Q102" i="67" s="1"/>
  <c r="Q41" i="67"/>
  <c r="N103" i="67"/>
  <c r="O103" i="67" s="1"/>
  <c r="O42" i="67"/>
  <c r="N97" i="67"/>
  <c r="O97" i="67" s="1"/>
  <c r="O36" i="67"/>
  <c r="M119" i="67"/>
  <c r="L119" i="67"/>
  <c r="R99" i="67"/>
  <c r="S99" i="67" s="1"/>
  <c r="S38" i="67"/>
  <c r="R93" i="67"/>
  <c r="S93" i="67" s="1"/>
  <c r="S32" i="67"/>
  <c r="P110" i="67"/>
  <c r="Q110" i="67" s="1"/>
  <c r="Q49" i="67"/>
  <c r="N107" i="67"/>
  <c r="O107" i="67" s="1"/>
  <c r="O46" i="67"/>
  <c r="P106" i="67"/>
  <c r="Q106" i="67" s="1"/>
  <c r="Q45" i="67"/>
  <c r="N101" i="67"/>
  <c r="O101" i="67" s="1"/>
  <c r="O40" i="67"/>
  <c r="R95" i="67"/>
  <c r="S95" i="67" s="1"/>
  <c r="S34" i="67"/>
  <c r="N96" i="67"/>
  <c r="O96" i="67" s="1"/>
  <c r="O35" i="67"/>
  <c r="R112" i="67"/>
  <c r="S112" i="67" s="1"/>
  <c r="S51" i="67"/>
  <c r="P118" i="67"/>
  <c r="Q118" i="67" s="1"/>
  <c r="Q57" i="67"/>
  <c r="N100" i="67"/>
  <c r="O100" i="67" s="1"/>
  <c r="O39" i="67"/>
  <c r="R111" i="67"/>
  <c r="S111" i="67" s="1"/>
  <c r="S50" i="67"/>
  <c r="R106" i="67"/>
  <c r="S106" i="67" s="1"/>
  <c r="S45" i="67"/>
  <c r="R100" i="67"/>
  <c r="S100" i="67" s="1"/>
  <c r="S39" i="67"/>
  <c r="N108" i="67"/>
  <c r="O108" i="67" s="1"/>
  <c r="O47" i="67"/>
  <c r="K90" i="67"/>
  <c r="M29" i="67"/>
  <c r="L29" i="67"/>
  <c r="I29" i="55"/>
  <c r="J29" i="55"/>
  <c r="Y28" i="52"/>
  <c r="Y89" i="52" s="1"/>
  <c r="Z89" i="52" s="1"/>
  <c r="U77" i="52"/>
  <c r="V77" i="52" s="1"/>
  <c r="U28" i="52"/>
  <c r="V28" i="52" s="1"/>
  <c r="Z16" i="52"/>
  <c r="AL28" i="52"/>
  <c r="AK60" i="52"/>
  <c r="AK121" i="52" s="1"/>
  <c r="AL121" i="52" s="1"/>
  <c r="H16" i="52"/>
  <c r="H77" i="52" s="1"/>
  <c r="AE28" i="52"/>
  <c r="AF16" i="52"/>
  <c r="AE77" i="52"/>
  <c r="AF77" i="52" s="1"/>
  <c r="AA77" i="52"/>
  <c r="AB77" i="52" s="1"/>
  <c r="AA28" i="52"/>
  <c r="AB16" i="52"/>
  <c r="W77" i="52"/>
  <c r="X77" i="52" s="1"/>
  <c r="W28" i="52"/>
  <c r="X16" i="52"/>
  <c r="S77" i="52"/>
  <c r="T77" i="52" s="1"/>
  <c r="S28" i="52"/>
  <c r="T16" i="52"/>
  <c r="AC89" i="52"/>
  <c r="AD89" i="52" s="1"/>
  <c r="AC60" i="52"/>
  <c r="AD28" i="52"/>
  <c r="H78" i="52"/>
  <c r="J78" i="52" s="1"/>
  <c r="J17" i="52"/>
  <c r="AG89" i="52"/>
  <c r="AH89" i="52" s="1"/>
  <c r="AG60" i="52"/>
  <c r="AH28" i="52"/>
  <c r="Q77" i="52"/>
  <c r="R77" i="52" s="1"/>
  <c r="Q28" i="52"/>
  <c r="R16" i="52"/>
  <c r="AI77" i="52"/>
  <c r="AJ77" i="52" s="1"/>
  <c r="AJ16" i="52"/>
  <c r="AI28" i="52"/>
  <c r="N58" i="55"/>
  <c r="L57" i="55"/>
  <c r="I118" i="55"/>
  <c r="I69" i="55"/>
  <c r="R16" i="55"/>
  <c r="Q77" i="55"/>
  <c r="R77" i="55" s="1"/>
  <c r="AG28" i="55"/>
  <c r="AG77" i="55"/>
  <c r="AH77" i="55" s="1"/>
  <c r="AH16" i="55"/>
  <c r="AC28" i="55"/>
  <c r="AD16" i="55"/>
  <c r="AC77" i="55"/>
  <c r="AD77" i="55" s="1"/>
  <c r="AI77" i="55"/>
  <c r="AJ77" i="55" s="1"/>
  <c r="AJ16" i="55"/>
  <c r="AI28" i="55"/>
  <c r="O28" i="55"/>
  <c r="O77" i="55"/>
  <c r="P77" i="55" s="1"/>
  <c r="P16" i="55"/>
  <c r="U77" i="55"/>
  <c r="V77" i="55" s="1"/>
  <c r="V16" i="55"/>
  <c r="U28" i="55"/>
  <c r="R28" i="55"/>
  <c r="Q89" i="55"/>
  <c r="R89" i="55" s="1"/>
  <c r="Q60" i="55"/>
  <c r="AA28" i="55"/>
  <c r="AA77" i="55"/>
  <c r="AB77" i="55" s="1"/>
  <c r="AB16" i="55"/>
  <c r="AE28" i="55"/>
  <c r="AE77" i="55"/>
  <c r="AF77" i="55" s="1"/>
  <c r="AF16" i="55"/>
  <c r="AK77" i="55"/>
  <c r="AL77" i="55" s="1"/>
  <c r="AL16" i="55"/>
  <c r="AK28" i="55"/>
  <c r="H78" i="55"/>
  <c r="J78" i="55" s="1"/>
  <c r="J17" i="55"/>
  <c r="H16" i="55"/>
  <c r="Y77" i="55"/>
  <c r="Z77" i="55" s="1"/>
  <c r="Z16" i="55"/>
  <c r="Y28" i="55"/>
  <c r="S77" i="55"/>
  <c r="T77" i="55" s="1"/>
  <c r="T16" i="55"/>
  <c r="S28" i="55"/>
  <c r="W77" i="55"/>
  <c r="X77" i="55" s="1"/>
  <c r="W28" i="55"/>
  <c r="X16" i="55"/>
  <c r="M119" i="52"/>
  <c r="N119" i="52" s="1"/>
  <c r="N58" i="52"/>
  <c r="J118" i="52"/>
  <c r="I118" i="52"/>
  <c r="M113" i="52"/>
  <c r="N113" i="52" s="1"/>
  <c r="N52" i="52"/>
  <c r="M111" i="52"/>
  <c r="N111" i="52" s="1"/>
  <c r="N50" i="52"/>
  <c r="M109" i="52"/>
  <c r="N109" i="52" s="1"/>
  <c r="N48" i="52"/>
  <c r="J119" i="52"/>
  <c r="I119" i="52"/>
  <c r="O121" i="52"/>
  <c r="P121" i="52" s="1"/>
  <c r="P60" i="52"/>
  <c r="M95" i="52"/>
  <c r="N95" i="52" s="1"/>
  <c r="N34" i="52"/>
  <c r="M115" i="52"/>
  <c r="N115" i="52" s="1"/>
  <c r="N54" i="52"/>
  <c r="M99" i="52"/>
  <c r="N99" i="52" s="1"/>
  <c r="N38" i="52"/>
  <c r="M92" i="52"/>
  <c r="N92" i="52" s="1"/>
  <c r="N31" i="52"/>
  <c r="M91" i="52"/>
  <c r="N91" i="52" s="1"/>
  <c r="N30" i="52"/>
  <c r="M29" i="52"/>
  <c r="M104" i="52"/>
  <c r="N104" i="52" s="1"/>
  <c r="N43" i="52"/>
  <c r="M98" i="52"/>
  <c r="N98" i="52" s="1"/>
  <c r="N37" i="52"/>
  <c r="M101" i="52"/>
  <c r="N101" i="52" s="1"/>
  <c r="N40" i="52"/>
  <c r="M94" i="52"/>
  <c r="N94" i="52" s="1"/>
  <c r="N33" i="52"/>
  <c r="M100" i="52"/>
  <c r="N100" i="52" s="1"/>
  <c r="N39" i="52"/>
  <c r="M117" i="52"/>
  <c r="N117" i="52" s="1"/>
  <c r="N56" i="52"/>
  <c r="M118" i="52"/>
  <c r="N118" i="52" s="1"/>
  <c r="N57" i="52"/>
  <c r="M96" i="52"/>
  <c r="N96" i="52" s="1"/>
  <c r="N35" i="52"/>
  <c r="M108" i="52"/>
  <c r="N108" i="52" s="1"/>
  <c r="N47" i="52"/>
  <c r="M93" i="52"/>
  <c r="N93" i="52" s="1"/>
  <c r="N32" i="52"/>
  <c r="H90" i="52"/>
  <c r="J29" i="52"/>
  <c r="I29" i="52"/>
  <c r="M106" i="52"/>
  <c r="N106" i="52" s="1"/>
  <c r="N45" i="52"/>
  <c r="M97" i="52"/>
  <c r="N97" i="52" s="1"/>
  <c r="N36" i="52"/>
  <c r="M105" i="52"/>
  <c r="N105" i="52" s="1"/>
  <c r="N44" i="52"/>
  <c r="M116" i="52"/>
  <c r="N116" i="52" s="1"/>
  <c r="N55" i="52"/>
  <c r="M114" i="52"/>
  <c r="N114" i="52" s="1"/>
  <c r="N53" i="52"/>
  <c r="K119" i="52"/>
  <c r="L119" i="52" s="1"/>
  <c r="L58" i="52"/>
  <c r="M112" i="52"/>
  <c r="N112" i="52" s="1"/>
  <c r="N51" i="52"/>
  <c r="M110" i="52"/>
  <c r="N110" i="52" s="1"/>
  <c r="N49" i="52"/>
  <c r="I72" i="52"/>
  <c r="I76" i="52"/>
  <c r="I85" i="52"/>
  <c r="I68" i="52"/>
  <c r="I75" i="52"/>
  <c r="J68" i="52"/>
  <c r="I84" i="52"/>
  <c r="I86" i="52"/>
  <c r="I114" i="52"/>
  <c r="I74" i="52"/>
  <c r="I115" i="52"/>
  <c r="I88" i="52"/>
  <c r="I73" i="52"/>
  <c r="I104" i="52"/>
  <c r="I116" i="52"/>
  <c r="I87" i="52"/>
  <c r="I117" i="52"/>
  <c r="I110" i="52"/>
  <c r="I83" i="52"/>
  <c r="I79" i="52"/>
  <c r="I82" i="52"/>
  <c r="I81" i="52"/>
  <c r="I80" i="52"/>
  <c r="I96" i="52"/>
  <c r="I108" i="52"/>
  <c r="I97" i="52"/>
  <c r="I120" i="52"/>
  <c r="I91" i="52"/>
  <c r="I100" i="52"/>
  <c r="I105" i="52"/>
  <c r="I101" i="52"/>
  <c r="I93" i="52"/>
  <c r="I95" i="52"/>
  <c r="I109" i="52"/>
  <c r="I102" i="52"/>
  <c r="I113" i="52"/>
  <c r="I70" i="52"/>
  <c r="I107" i="52"/>
  <c r="I94" i="52"/>
  <c r="I98" i="52"/>
  <c r="I71" i="52"/>
  <c r="I92" i="52"/>
  <c r="I112" i="52"/>
  <c r="I99" i="52"/>
  <c r="I106" i="52"/>
  <c r="I111" i="52"/>
  <c r="I103" i="52"/>
  <c r="M103" i="52"/>
  <c r="N103" i="52" s="1"/>
  <c r="N42" i="52"/>
  <c r="K118" i="52"/>
  <c r="L118" i="52" s="1"/>
  <c r="L57" i="52"/>
  <c r="M102" i="52"/>
  <c r="N102" i="52" s="1"/>
  <c r="N41" i="52"/>
  <c r="M107" i="52"/>
  <c r="N107" i="52" s="1"/>
  <c r="N46" i="52"/>
  <c r="K29" i="52"/>
  <c r="M94" i="55"/>
  <c r="N94" i="55" s="1"/>
  <c r="N33" i="55"/>
  <c r="M108" i="55"/>
  <c r="N108" i="55" s="1"/>
  <c r="N47" i="55"/>
  <c r="K90" i="55"/>
  <c r="L90" i="55" s="1"/>
  <c r="L29" i="55"/>
  <c r="K60" i="55"/>
  <c r="M116" i="55"/>
  <c r="N116" i="55" s="1"/>
  <c r="N55" i="55"/>
  <c r="M112" i="55"/>
  <c r="N112" i="55" s="1"/>
  <c r="N51" i="55"/>
  <c r="M109" i="55"/>
  <c r="N109" i="55" s="1"/>
  <c r="N48" i="55"/>
  <c r="M91" i="55"/>
  <c r="N91" i="55" s="1"/>
  <c r="M29" i="55"/>
  <c r="N30" i="55"/>
  <c r="M115" i="55"/>
  <c r="N115" i="55" s="1"/>
  <c r="N54" i="55"/>
  <c r="M103" i="55"/>
  <c r="N103" i="55" s="1"/>
  <c r="N42" i="55"/>
  <c r="M98" i="55"/>
  <c r="N98" i="55" s="1"/>
  <c r="N37" i="55"/>
  <c r="M97" i="55"/>
  <c r="N97" i="55" s="1"/>
  <c r="N36" i="55"/>
  <c r="M113" i="55"/>
  <c r="N113" i="55" s="1"/>
  <c r="N52" i="55"/>
  <c r="M101" i="55"/>
  <c r="N101" i="55" s="1"/>
  <c r="N40" i="55"/>
  <c r="M96" i="55"/>
  <c r="N96" i="55" s="1"/>
  <c r="N35" i="55"/>
  <c r="M107" i="55"/>
  <c r="N107" i="55" s="1"/>
  <c r="N46" i="55"/>
  <c r="M105" i="55"/>
  <c r="N105" i="55" s="1"/>
  <c r="N44" i="55"/>
  <c r="M92" i="55"/>
  <c r="N92" i="55" s="1"/>
  <c r="N31" i="55"/>
  <c r="M99" i="55"/>
  <c r="N99" i="55" s="1"/>
  <c r="N38" i="55"/>
  <c r="M102" i="55"/>
  <c r="N102" i="55" s="1"/>
  <c r="N41" i="55"/>
  <c r="I87" i="55"/>
  <c r="I76" i="55"/>
  <c r="I86" i="55"/>
  <c r="I72" i="55"/>
  <c r="J68" i="55"/>
  <c r="I68" i="55"/>
  <c r="I83" i="55"/>
  <c r="I81" i="55"/>
  <c r="I75" i="55"/>
  <c r="I84" i="55"/>
  <c r="I120" i="55"/>
  <c r="I85" i="55"/>
  <c r="I79" i="55"/>
  <c r="I88" i="55"/>
  <c r="I73" i="55"/>
  <c r="I100" i="55"/>
  <c r="I74" i="55"/>
  <c r="I70" i="55"/>
  <c r="I113" i="55"/>
  <c r="I103" i="55"/>
  <c r="I102" i="55"/>
  <c r="I95" i="55"/>
  <c r="I82" i="55"/>
  <c r="I71" i="55"/>
  <c r="I91" i="55"/>
  <c r="I104" i="55"/>
  <c r="I92" i="55"/>
  <c r="I114" i="55"/>
  <c r="I115" i="55"/>
  <c r="I101" i="55"/>
  <c r="I80" i="55"/>
  <c r="I105" i="55"/>
  <c r="I98" i="55"/>
  <c r="I107" i="55"/>
  <c r="I117" i="55"/>
  <c r="I109" i="55"/>
  <c r="I116" i="55"/>
  <c r="I110" i="55"/>
  <c r="I94" i="55"/>
  <c r="I106" i="55"/>
  <c r="I96" i="55"/>
  <c r="I108" i="55"/>
  <c r="I112" i="55"/>
  <c r="I111" i="55"/>
  <c r="I99" i="55"/>
  <c r="I93" i="55"/>
  <c r="I97" i="55"/>
  <c r="N53" i="55"/>
  <c r="M114" i="55"/>
  <c r="N114" i="55" s="1"/>
  <c r="M110" i="55"/>
  <c r="N110" i="55" s="1"/>
  <c r="N49" i="55"/>
  <c r="M117" i="55"/>
  <c r="N117" i="55" s="1"/>
  <c r="N56" i="55"/>
  <c r="M106" i="55"/>
  <c r="N106" i="55" s="1"/>
  <c r="N45" i="55"/>
  <c r="M100" i="55"/>
  <c r="N100" i="55" s="1"/>
  <c r="N39" i="55"/>
  <c r="M118" i="55"/>
  <c r="N118" i="55" s="1"/>
  <c r="N57" i="55"/>
  <c r="M104" i="55"/>
  <c r="N104" i="55" s="1"/>
  <c r="N43" i="55"/>
  <c r="M93" i="55"/>
  <c r="N93" i="55" s="1"/>
  <c r="N32" i="55"/>
  <c r="M111" i="55"/>
  <c r="N111" i="55" s="1"/>
  <c r="N50" i="55"/>
  <c r="M95" i="55"/>
  <c r="N95" i="55" s="1"/>
  <c r="N34" i="55"/>
  <c r="J90" i="55"/>
  <c r="I90" i="55"/>
  <c r="J83" i="54"/>
  <c r="I83" i="54"/>
  <c r="J83" i="53"/>
  <c r="I83" i="53"/>
  <c r="M83" i="53"/>
  <c r="N83" i="53" s="1"/>
  <c r="N41" i="53"/>
  <c r="K83" i="53"/>
  <c r="L83" i="53" s="1"/>
  <c r="L41" i="53"/>
  <c r="AN89" i="67" l="1"/>
  <c r="AO89" i="67" s="1"/>
  <c r="AN60" i="67"/>
  <c r="AO28" i="67"/>
  <c r="AJ121" i="67"/>
  <c r="AK121" i="67" s="1"/>
  <c r="AK60" i="67"/>
  <c r="AL89" i="67"/>
  <c r="AM89" i="67" s="1"/>
  <c r="AL60" i="67"/>
  <c r="AM28" i="67"/>
  <c r="Z89" i="67"/>
  <c r="AA89" i="67" s="1"/>
  <c r="Z60" i="67"/>
  <c r="AA28" i="67"/>
  <c r="Y28" i="67"/>
  <c r="X60" i="67"/>
  <c r="AD89" i="67"/>
  <c r="AE89" i="67" s="1"/>
  <c r="AD60" i="67"/>
  <c r="AE28" i="67"/>
  <c r="AB89" i="67"/>
  <c r="AC89" i="67" s="1"/>
  <c r="AB60" i="67"/>
  <c r="AC28" i="67"/>
  <c r="AP89" i="67"/>
  <c r="AQ89" i="67" s="1"/>
  <c r="AP60" i="67"/>
  <c r="AQ28" i="67"/>
  <c r="X121" i="67"/>
  <c r="Y121" i="67" s="1"/>
  <c r="Y60" i="67"/>
  <c r="V89" i="67"/>
  <c r="W89" i="67" s="1"/>
  <c r="W28" i="67"/>
  <c r="P90" i="67"/>
  <c r="Q90" i="67" s="1"/>
  <c r="Q29" i="67"/>
  <c r="P60" i="67"/>
  <c r="N90" i="67"/>
  <c r="O90" i="67" s="1"/>
  <c r="O29" i="67"/>
  <c r="N60" i="67"/>
  <c r="L90" i="67"/>
  <c r="M90" i="67"/>
  <c r="R90" i="67"/>
  <c r="S90" i="67" s="1"/>
  <c r="S29" i="67"/>
  <c r="R60" i="67"/>
  <c r="U89" i="52"/>
  <c r="V89" i="52" s="1"/>
  <c r="Z28" i="52"/>
  <c r="Y60" i="52"/>
  <c r="Y121" i="52" s="1"/>
  <c r="Z121" i="52" s="1"/>
  <c r="Z60" i="52"/>
  <c r="AL60" i="52"/>
  <c r="U60" i="52"/>
  <c r="U121" i="52" s="1"/>
  <c r="V121" i="52" s="1"/>
  <c r="H28" i="52"/>
  <c r="J28" i="52" s="1"/>
  <c r="J16" i="52"/>
  <c r="I16" i="52"/>
  <c r="I28" i="52"/>
  <c r="AA60" i="52"/>
  <c r="AB28" i="52"/>
  <c r="AA89" i="52"/>
  <c r="AB89" i="52" s="1"/>
  <c r="T28" i="52"/>
  <c r="S60" i="52"/>
  <c r="S89" i="52"/>
  <c r="T89" i="52" s="1"/>
  <c r="Q60" i="52"/>
  <c r="R28" i="52"/>
  <c r="Q89" i="52"/>
  <c r="R89" i="52" s="1"/>
  <c r="AE89" i="52"/>
  <c r="AF89" i="52" s="1"/>
  <c r="AE60" i="52"/>
  <c r="AF28" i="52"/>
  <c r="AC121" i="52"/>
  <c r="AD121" i="52" s="1"/>
  <c r="AD60" i="52"/>
  <c r="W60" i="52"/>
  <c r="W89" i="52"/>
  <c r="X89" i="52" s="1"/>
  <c r="X28" i="52"/>
  <c r="J77" i="52"/>
  <c r="I77" i="52"/>
  <c r="AJ28" i="52"/>
  <c r="AI89" i="52"/>
  <c r="AJ89" i="52" s="1"/>
  <c r="AI60" i="52"/>
  <c r="I78" i="52"/>
  <c r="AG121" i="52"/>
  <c r="AH121" i="52" s="1"/>
  <c r="AH60" i="52"/>
  <c r="I78" i="55"/>
  <c r="T28" i="55"/>
  <c r="S89" i="55"/>
  <c r="T89" i="55" s="1"/>
  <c r="S60" i="55"/>
  <c r="AE89" i="55"/>
  <c r="AF89" i="55" s="1"/>
  <c r="AE60" i="55"/>
  <c r="AF28" i="55"/>
  <c r="O89" i="55"/>
  <c r="P89" i="55" s="1"/>
  <c r="O60" i="55"/>
  <c r="P28" i="55"/>
  <c r="Y89" i="55"/>
  <c r="Z89" i="55" s="1"/>
  <c r="Y60" i="55"/>
  <c r="Z28" i="55"/>
  <c r="AI89" i="55"/>
  <c r="AJ89" i="55" s="1"/>
  <c r="AI60" i="55"/>
  <c r="AJ28" i="55"/>
  <c r="AA89" i="55"/>
  <c r="AB89" i="55" s="1"/>
  <c r="AB28" i="55"/>
  <c r="AA60" i="55"/>
  <c r="H77" i="55"/>
  <c r="J16" i="55"/>
  <c r="I16" i="55"/>
  <c r="H28" i="55"/>
  <c r="R60" i="55"/>
  <c r="Q121" i="55"/>
  <c r="R121" i="55" s="1"/>
  <c r="AC60" i="55"/>
  <c r="AC89" i="55"/>
  <c r="AD89" i="55" s="1"/>
  <c r="AD28" i="55"/>
  <c r="AK89" i="55"/>
  <c r="AL89" i="55" s="1"/>
  <c r="AK60" i="55"/>
  <c r="AL28" i="55"/>
  <c r="U89" i="55"/>
  <c r="V89" i="55" s="1"/>
  <c r="U60" i="55"/>
  <c r="V28" i="55"/>
  <c r="W89" i="55"/>
  <c r="X89" i="55" s="1"/>
  <c r="W60" i="55"/>
  <c r="X28" i="55"/>
  <c r="AG89" i="55"/>
  <c r="AH89" i="55" s="1"/>
  <c r="AH28" i="55"/>
  <c r="AG60" i="55"/>
  <c r="K90" i="52"/>
  <c r="L90" i="52" s="1"/>
  <c r="L29" i="52"/>
  <c r="K60" i="52"/>
  <c r="I90" i="52"/>
  <c r="J90" i="52"/>
  <c r="M90" i="52"/>
  <c r="N90" i="52" s="1"/>
  <c r="N29" i="52"/>
  <c r="M60" i="52"/>
  <c r="K121" i="55"/>
  <c r="L121" i="55" s="1"/>
  <c r="L60" i="55"/>
  <c r="K61" i="55"/>
  <c r="L61" i="55" s="1"/>
  <c r="M90" i="55"/>
  <c r="N90" i="55" s="1"/>
  <c r="N29" i="55"/>
  <c r="M60" i="55"/>
  <c r="Z121" i="67" l="1"/>
  <c r="AA121" i="67" s="1"/>
  <c r="AA60" i="67"/>
  <c r="AP121" i="67"/>
  <c r="AQ121" i="67" s="1"/>
  <c r="AQ60" i="67"/>
  <c r="AL121" i="67"/>
  <c r="AM121" i="67" s="1"/>
  <c r="AM60" i="67"/>
  <c r="AC60" i="67"/>
  <c r="AB121" i="67"/>
  <c r="AC121" i="67" s="1"/>
  <c r="AD121" i="67"/>
  <c r="AE121" i="67" s="1"/>
  <c r="AE60" i="67"/>
  <c r="AN121" i="67"/>
  <c r="AO121" i="67" s="1"/>
  <c r="AO60" i="67"/>
  <c r="V121" i="67"/>
  <c r="W121" i="67" s="1"/>
  <c r="N121" i="67"/>
  <c r="O121" i="67" s="1"/>
  <c r="O60" i="67"/>
  <c r="N61" i="67"/>
  <c r="O61" i="67" s="1"/>
  <c r="R121" i="67"/>
  <c r="S121" i="67" s="1"/>
  <c r="S60" i="67"/>
  <c r="P121" i="67"/>
  <c r="Q121" i="67" s="1"/>
  <c r="Q60" i="67"/>
  <c r="H89" i="52"/>
  <c r="I89" i="52" s="1"/>
  <c r="H60" i="52"/>
  <c r="V60" i="52"/>
  <c r="W121" i="52"/>
  <c r="X121" i="52" s="1"/>
  <c r="X60" i="52"/>
  <c r="AI121" i="52"/>
  <c r="AJ121" i="52" s="1"/>
  <c r="AJ60" i="52"/>
  <c r="Q121" i="52"/>
  <c r="R121" i="52" s="1"/>
  <c r="R60" i="52"/>
  <c r="S121" i="52"/>
  <c r="T121" i="52" s="1"/>
  <c r="T60" i="52"/>
  <c r="AE121" i="52"/>
  <c r="AF121" i="52" s="1"/>
  <c r="AF60" i="52"/>
  <c r="AA121" i="52"/>
  <c r="AB121" i="52" s="1"/>
  <c r="AB60" i="52"/>
  <c r="H89" i="55"/>
  <c r="J28" i="55"/>
  <c r="H60" i="55"/>
  <c r="I28" i="55"/>
  <c r="O121" i="55"/>
  <c r="P121" i="55" s="1"/>
  <c r="P60" i="55"/>
  <c r="V60" i="55"/>
  <c r="U121" i="55"/>
  <c r="V121" i="55" s="1"/>
  <c r="AB60" i="55"/>
  <c r="AA121" i="55"/>
  <c r="AB121" i="55" s="1"/>
  <c r="Z60" i="55"/>
  <c r="Y121" i="55"/>
  <c r="Z121" i="55" s="1"/>
  <c r="AL60" i="55"/>
  <c r="AK121" i="55"/>
  <c r="AL121" i="55" s="1"/>
  <c r="AE121" i="55"/>
  <c r="AF121" i="55" s="1"/>
  <c r="AF60" i="55"/>
  <c r="W121" i="55"/>
  <c r="X121" i="55" s="1"/>
  <c r="X60" i="55"/>
  <c r="AG121" i="55"/>
  <c r="AH121" i="55" s="1"/>
  <c r="AH60" i="55"/>
  <c r="S121" i="55"/>
  <c r="T121" i="55" s="1"/>
  <c r="T60" i="55"/>
  <c r="J77" i="55"/>
  <c r="I77" i="55"/>
  <c r="AJ60" i="55"/>
  <c r="AI121" i="55"/>
  <c r="AJ121" i="55" s="1"/>
  <c r="AC121" i="55"/>
  <c r="AD121" i="55" s="1"/>
  <c r="AD60" i="55"/>
  <c r="K121" i="52"/>
  <c r="L121" i="52" s="1"/>
  <c r="L60" i="52"/>
  <c r="K61" i="52"/>
  <c r="L61" i="52" s="1"/>
  <c r="M121" i="52"/>
  <c r="N121" i="52" s="1"/>
  <c r="N60" i="52"/>
  <c r="M61" i="52"/>
  <c r="N61" i="52" s="1"/>
  <c r="M121" i="55"/>
  <c r="N121" i="55" s="1"/>
  <c r="M61" i="55"/>
  <c r="N61" i="55" s="1"/>
  <c r="N60" i="55"/>
  <c r="J89" i="52" l="1"/>
  <c r="H61" i="52"/>
  <c r="I61" i="52" s="1"/>
  <c r="H121" i="52"/>
  <c r="I60" i="52"/>
  <c r="J60" i="52"/>
  <c r="J60" i="55"/>
  <c r="I60" i="55"/>
  <c r="H121" i="55"/>
  <c r="H61" i="55"/>
  <c r="I61" i="55" s="1"/>
  <c r="J89" i="55"/>
  <c r="I89" i="55"/>
  <c r="J121" i="52" l="1"/>
  <c r="I121" i="52"/>
  <c r="J121" i="55"/>
  <c r="I121" i="55"/>
  <c r="BA18" i="61" l="1"/>
  <c r="BC18" i="61"/>
  <c r="BD18" i="61"/>
  <c r="BE18" i="61"/>
  <c r="BF18" i="61"/>
  <c r="AO16" i="61"/>
  <c r="AO18" i="61" s="1"/>
  <c r="AP16" i="61"/>
  <c r="AP18" i="61" s="1"/>
  <c r="AQ16" i="61"/>
  <c r="AQ18" i="61" s="1"/>
  <c r="AR16" i="61"/>
  <c r="AR18" i="61" s="1"/>
  <c r="AS16" i="61"/>
  <c r="AS18" i="61" s="1"/>
  <c r="AT16" i="61"/>
  <c r="AT18" i="61" s="1"/>
  <c r="AU16" i="61"/>
  <c r="AU18" i="61" s="1"/>
  <c r="AV16" i="61"/>
  <c r="AV18" i="61" s="1"/>
  <c r="AW16" i="61"/>
  <c r="AW18" i="61" s="1"/>
  <c r="AX16" i="61"/>
  <c r="AX18" i="61" s="1"/>
  <c r="AY16" i="61"/>
  <c r="AY18" i="61" s="1"/>
  <c r="AZ16" i="61"/>
  <c r="AZ18" i="61" s="1"/>
  <c r="BA16" i="61"/>
  <c r="BB16" i="61"/>
  <c r="BB18" i="61" s="1"/>
  <c r="BC16" i="61"/>
  <c r="BD16" i="61"/>
  <c r="BE16" i="61"/>
  <c r="BF16" i="61"/>
  <c r="BG16" i="61"/>
  <c r="BG18" i="61" s="1"/>
  <c r="BH16" i="61"/>
  <c r="BH18" i="61" s="1"/>
  <c r="BI16" i="61"/>
  <c r="BI18" i="61" s="1"/>
  <c r="BJ16" i="61"/>
  <c r="BJ18" i="61" s="1"/>
  <c r="BK16" i="61"/>
  <c r="BK18" i="61" s="1"/>
  <c r="AN16" i="61"/>
  <c r="AN18" i="61" s="1"/>
  <c r="AK82" i="61"/>
  <c r="AI82" i="61"/>
  <c r="AG82" i="61"/>
  <c r="AE82" i="61"/>
  <c r="AC82" i="61"/>
  <c r="AA82" i="61"/>
  <c r="Y82" i="61"/>
  <c r="W82" i="61"/>
  <c r="U82" i="61"/>
  <c r="Q82" i="61"/>
  <c r="O82" i="61"/>
  <c r="M82" i="61"/>
  <c r="K82" i="61"/>
  <c r="AK81" i="61"/>
  <c r="AI81" i="61"/>
  <c r="AG81" i="61"/>
  <c r="AE81" i="61"/>
  <c r="AC81" i="61"/>
  <c r="AA81" i="61"/>
  <c r="Y81" i="61"/>
  <c r="W81" i="61"/>
  <c r="U81" i="61"/>
  <c r="S81" i="61"/>
  <c r="Q81" i="61"/>
  <c r="O81" i="61"/>
  <c r="M81" i="61"/>
  <c r="K81" i="61"/>
  <c r="AK80" i="61"/>
  <c r="AI80" i="61"/>
  <c r="AG80" i="61"/>
  <c r="AE80" i="61"/>
  <c r="AC80" i="61"/>
  <c r="AA80" i="61"/>
  <c r="Y80" i="61"/>
  <c r="W80" i="61"/>
  <c r="U80" i="61"/>
  <c r="S80" i="61"/>
  <c r="Q80" i="61"/>
  <c r="O80" i="61"/>
  <c r="M80" i="61"/>
  <c r="K80" i="61"/>
  <c r="AK79" i="61"/>
  <c r="AI79" i="61"/>
  <c r="AG79" i="61"/>
  <c r="AE79" i="61"/>
  <c r="AC79" i="61"/>
  <c r="AA79" i="61"/>
  <c r="Y79" i="61"/>
  <c r="W79" i="61"/>
  <c r="U79" i="61"/>
  <c r="S79" i="61"/>
  <c r="Q79" i="61"/>
  <c r="O79" i="61"/>
  <c r="M79" i="61"/>
  <c r="K79" i="61"/>
  <c r="AK78" i="61"/>
  <c r="AI78" i="61"/>
  <c r="AG78" i="61"/>
  <c r="AE78" i="61"/>
  <c r="AC78" i="61"/>
  <c r="AA78" i="61"/>
  <c r="Y78" i="61"/>
  <c r="W78" i="61"/>
  <c r="U78" i="61"/>
  <c r="S78" i="61"/>
  <c r="Q78" i="61"/>
  <c r="O78" i="61"/>
  <c r="M78" i="61"/>
  <c r="K78" i="61"/>
  <c r="AK77" i="61"/>
  <c r="AI77" i="61"/>
  <c r="AG77" i="61"/>
  <c r="AE77" i="61"/>
  <c r="AC77" i="61"/>
  <c r="AA77" i="61"/>
  <c r="Y77" i="61"/>
  <c r="W77" i="61"/>
  <c r="U77" i="61"/>
  <c r="S77" i="61"/>
  <c r="Q77" i="61"/>
  <c r="O77" i="61"/>
  <c r="M77" i="61"/>
  <c r="K77" i="61"/>
  <c r="AK76" i="61"/>
  <c r="AI76" i="61"/>
  <c r="AG76" i="61"/>
  <c r="AE76" i="61"/>
  <c r="AC76" i="61"/>
  <c r="AA76" i="61"/>
  <c r="Y76" i="61"/>
  <c r="W76" i="61"/>
  <c r="U76" i="61"/>
  <c r="S76" i="61"/>
  <c r="Q76" i="61"/>
  <c r="O76" i="61"/>
  <c r="M76" i="61"/>
  <c r="K76" i="61"/>
  <c r="AK75" i="61"/>
  <c r="AI75" i="61"/>
  <c r="AG75" i="61"/>
  <c r="AE75" i="61"/>
  <c r="AC75" i="61"/>
  <c r="AA75" i="61"/>
  <c r="Y75" i="61"/>
  <c r="W75" i="61"/>
  <c r="U75" i="61"/>
  <c r="S75" i="61"/>
  <c r="Q75" i="61"/>
  <c r="O75" i="61"/>
  <c r="M75" i="61"/>
  <c r="K75" i="61"/>
  <c r="AK74" i="61"/>
  <c r="AI74" i="61"/>
  <c r="AG74" i="61"/>
  <c r="AE74" i="61"/>
  <c r="AC74" i="61"/>
  <c r="AA74" i="61"/>
  <c r="Y74" i="61"/>
  <c r="W74" i="61"/>
  <c r="U74" i="61"/>
  <c r="S74" i="61"/>
  <c r="Q74" i="61"/>
  <c r="O74" i="61"/>
  <c r="M74" i="61"/>
  <c r="K74" i="61"/>
  <c r="AK73" i="61"/>
  <c r="AI73" i="61"/>
  <c r="AG73" i="61"/>
  <c r="AE73" i="61"/>
  <c r="AC73" i="61"/>
  <c r="AA73" i="61"/>
  <c r="Y73" i="61"/>
  <c r="W73" i="61"/>
  <c r="U73" i="61"/>
  <c r="S73" i="61"/>
  <c r="Q73" i="61"/>
  <c r="O73" i="61"/>
  <c r="M73" i="61"/>
  <c r="K73" i="61"/>
  <c r="AK72" i="61"/>
  <c r="AI72" i="61"/>
  <c r="AG72" i="61"/>
  <c r="AE72" i="61"/>
  <c r="AC72" i="61"/>
  <c r="AA72" i="61"/>
  <c r="Y72" i="61"/>
  <c r="W72" i="61"/>
  <c r="U72" i="61"/>
  <c r="S72" i="61"/>
  <c r="Q72" i="61"/>
  <c r="O72" i="61"/>
  <c r="M72" i="61"/>
  <c r="K72" i="61"/>
  <c r="AK71" i="61"/>
  <c r="AI71" i="61"/>
  <c r="AG71" i="61"/>
  <c r="AE71" i="61"/>
  <c r="AC71" i="61"/>
  <c r="AA71" i="61"/>
  <c r="Y71" i="61"/>
  <c r="W71" i="61"/>
  <c r="U71" i="61"/>
  <c r="S71" i="61"/>
  <c r="Q71" i="61"/>
  <c r="O71" i="61"/>
  <c r="M71" i="61"/>
  <c r="K71" i="61"/>
  <c r="AK70" i="61"/>
  <c r="AG70" i="61"/>
  <c r="AE70" i="61"/>
  <c r="AC70" i="61"/>
  <c r="AA70" i="61"/>
  <c r="Y70" i="61"/>
  <c r="W70" i="61"/>
  <c r="U70" i="61"/>
  <c r="S70" i="61"/>
  <c r="Q70" i="61"/>
  <c r="O70" i="61"/>
  <c r="M70" i="61"/>
  <c r="K70" i="61"/>
  <c r="AK69" i="61"/>
  <c r="AI69" i="61"/>
  <c r="AG69" i="61"/>
  <c r="AE69" i="61"/>
  <c r="AC69" i="61"/>
  <c r="AA69" i="61"/>
  <c r="Y69" i="61"/>
  <c r="W69" i="61"/>
  <c r="U69" i="61"/>
  <c r="S69" i="61"/>
  <c r="Q69" i="61"/>
  <c r="O69" i="61"/>
  <c r="M69" i="61"/>
  <c r="K69" i="61"/>
  <c r="AK68" i="61"/>
  <c r="AI68" i="61"/>
  <c r="AG68" i="61"/>
  <c r="AE68" i="61"/>
  <c r="AC68" i="61"/>
  <c r="AA68" i="61"/>
  <c r="Y68" i="61"/>
  <c r="W68" i="61"/>
  <c r="U68" i="61"/>
  <c r="S68" i="61"/>
  <c r="Q68" i="61"/>
  <c r="O68" i="61"/>
  <c r="M68" i="61"/>
  <c r="K68" i="61"/>
  <c r="AK67" i="61"/>
  <c r="AI67" i="61"/>
  <c r="AG67" i="61"/>
  <c r="AE67" i="61"/>
  <c r="AC67" i="61"/>
  <c r="AA67" i="61"/>
  <c r="Y67" i="61"/>
  <c r="W67" i="61"/>
  <c r="U67" i="61"/>
  <c r="S67" i="61"/>
  <c r="Q67" i="61"/>
  <c r="O67" i="61"/>
  <c r="M67" i="61"/>
  <c r="K67" i="61"/>
  <c r="AK66" i="61"/>
  <c r="AI66" i="61"/>
  <c r="AG66" i="61"/>
  <c r="AE66" i="61"/>
  <c r="AC66" i="61"/>
  <c r="AA66" i="61"/>
  <c r="Y66" i="61"/>
  <c r="W66" i="61"/>
  <c r="U66" i="61"/>
  <c r="S66" i="61"/>
  <c r="Q66" i="61"/>
  <c r="O66" i="61"/>
  <c r="M66" i="61"/>
  <c r="K66" i="61"/>
  <c r="AK65" i="61"/>
  <c r="AI65" i="61"/>
  <c r="AG65" i="61"/>
  <c r="AE65" i="61"/>
  <c r="AC65" i="61"/>
  <c r="AA65" i="61"/>
  <c r="Y65" i="61"/>
  <c r="W65" i="61"/>
  <c r="U65" i="61"/>
  <c r="S65" i="61"/>
  <c r="Q65" i="61"/>
  <c r="O65" i="61"/>
  <c r="M65" i="61"/>
  <c r="K65" i="61"/>
  <c r="AK64" i="61"/>
  <c r="AI64" i="61"/>
  <c r="AG64" i="61"/>
  <c r="AE64" i="61"/>
  <c r="AC64" i="61"/>
  <c r="AA64" i="61"/>
  <c r="Y64" i="61"/>
  <c r="W64" i="61"/>
  <c r="U64" i="61"/>
  <c r="S64" i="61"/>
  <c r="Q64" i="61"/>
  <c r="O64" i="61"/>
  <c r="M64" i="61"/>
  <c r="K64" i="61"/>
  <c r="AK63" i="61"/>
  <c r="AI63" i="61"/>
  <c r="AG63" i="61"/>
  <c r="AE63" i="61"/>
  <c r="AC63" i="61"/>
  <c r="AA63" i="61"/>
  <c r="Y63" i="61"/>
  <c r="W63" i="61"/>
  <c r="U63" i="61"/>
  <c r="S63" i="61"/>
  <c r="Q63" i="61"/>
  <c r="O63" i="61"/>
  <c r="M63" i="61"/>
  <c r="K63" i="61"/>
  <c r="AK62" i="61"/>
  <c r="AI62" i="61"/>
  <c r="AG62" i="61"/>
  <c r="AE62" i="61"/>
  <c r="AC62" i="61"/>
  <c r="AA62" i="61"/>
  <c r="Y62" i="61"/>
  <c r="W62" i="61"/>
  <c r="U62" i="61"/>
  <c r="S62" i="61"/>
  <c r="Q62" i="61"/>
  <c r="O62" i="61"/>
  <c r="M62" i="61"/>
  <c r="K62" i="61"/>
  <c r="AK60" i="61"/>
  <c r="AI60" i="61"/>
  <c r="AG60" i="61"/>
  <c r="AE60" i="61"/>
  <c r="AC60" i="61"/>
  <c r="AA60" i="61"/>
  <c r="Y60" i="61"/>
  <c r="W60" i="61"/>
  <c r="U60" i="61"/>
  <c r="S60" i="61"/>
  <c r="Q60" i="61"/>
  <c r="O60" i="61"/>
  <c r="M60" i="61"/>
  <c r="K60" i="61"/>
  <c r="H60" i="61"/>
  <c r="AK59" i="61"/>
  <c r="AI59" i="61"/>
  <c r="AG59" i="61"/>
  <c r="AE59" i="61"/>
  <c r="AC59" i="61"/>
  <c r="AA59" i="61"/>
  <c r="Y59" i="61"/>
  <c r="W59" i="61"/>
  <c r="U59" i="61"/>
  <c r="S59" i="61"/>
  <c r="Q59" i="61"/>
  <c r="O59" i="61"/>
  <c r="M59" i="61"/>
  <c r="K59" i="61"/>
  <c r="H59" i="61"/>
  <c r="AK58" i="61"/>
  <c r="AI58" i="61"/>
  <c r="AG58" i="61"/>
  <c r="AE58" i="61"/>
  <c r="AC58" i="61"/>
  <c r="AA58" i="61"/>
  <c r="Y58" i="61"/>
  <c r="W58" i="61"/>
  <c r="U58" i="61"/>
  <c r="S58" i="61"/>
  <c r="Q58" i="61"/>
  <c r="O58" i="61"/>
  <c r="M58" i="61"/>
  <c r="K58" i="61"/>
  <c r="H58" i="61"/>
  <c r="AK57" i="61"/>
  <c r="AI57" i="61"/>
  <c r="AG57" i="61"/>
  <c r="AE57" i="61"/>
  <c r="AC57" i="61"/>
  <c r="AA57" i="61"/>
  <c r="Y57" i="61"/>
  <c r="W57" i="61"/>
  <c r="U57" i="61"/>
  <c r="S57" i="61"/>
  <c r="Q57" i="61"/>
  <c r="O57" i="61"/>
  <c r="M57" i="61"/>
  <c r="K57" i="61"/>
  <c r="M56" i="61"/>
  <c r="K56" i="61"/>
  <c r="AK54" i="61"/>
  <c r="AI54" i="61"/>
  <c r="AG54" i="61"/>
  <c r="AE54" i="61"/>
  <c r="AC54" i="61"/>
  <c r="AA54" i="61"/>
  <c r="Y54" i="61"/>
  <c r="W54" i="61"/>
  <c r="U54" i="61"/>
  <c r="S54" i="61"/>
  <c r="Q54" i="61"/>
  <c r="O54" i="61"/>
  <c r="M54" i="61"/>
  <c r="K54" i="61"/>
  <c r="AK53" i="61"/>
  <c r="AI53" i="61"/>
  <c r="AC53" i="61"/>
  <c r="AA53" i="61"/>
  <c r="W53" i="61"/>
  <c r="U53" i="61"/>
  <c r="S53" i="61"/>
  <c r="Q53" i="61"/>
  <c r="O53" i="61"/>
  <c r="M53" i="61"/>
  <c r="K53" i="61"/>
  <c r="AK52" i="61"/>
  <c r="AI52" i="61"/>
  <c r="AG52" i="61"/>
  <c r="AE52" i="61"/>
  <c r="AC52" i="61"/>
  <c r="AA52" i="61"/>
  <c r="Y52" i="61"/>
  <c r="W52" i="61"/>
  <c r="S52" i="61"/>
  <c r="Q52" i="61"/>
  <c r="O52" i="61"/>
  <c r="M52" i="61"/>
  <c r="K52" i="61"/>
  <c r="L52" i="61" s="1"/>
  <c r="M51" i="61"/>
  <c r="K51" i="61"/>
  <c r="AK49" i="61"/>
  <c r="AL53" i="61" s="1"/>
  <c r="AI49" i="61"/>
  <c r="AG49" i="61"/>
  <c r="AE49" i="61"/>
  <c r="AC49" i="61"/>
  <c r="AD82" i="61" s="1"/>
  <c r="AA49" i="61"/>
  <c r="Y49" i="61"/>
  <c r="Z52" i="61" s="1"/>
  <c r="U49" i="61"/>
  <c r="S49" i="61"/>
  <c r="M49" i="61"/>
  <c r="N49" i="61" s="1"/>
  <c r="K49" i="61"/>
  <c r="L49" i="61" s="1"/>
  <c r="B43" i="61"/>
  <c r="AL40" i="61"/>
  <c r="AJ40" i="61"/>
  <c r="AH40" i="61"/>
  <c r="AF40" i="61"/>
  <c r="AD40" i="61"/>
  <c r="AB40" i="61"/>
  <c r="Z40" i="61"/>
  <c r="V40" i="61"/>
  <c r="S40" i="61"/>
  <c r="S82" i="61" s="1"/>
  <c r="T82" i="61" s="1"/>
  <c r="N40" i="61"/>
  <c r="L40" i="61"/>
  <c r="AL39" i="61"/>
  <c r="AJ39" i="61"/>
  <c r="AH39" i="61"/>
  <c r="AF39" i="61"/>
  <c r="AD39" i="61"/>
  <c r="AB39" i="61"/>
  <c r="Z39" i="61"/>
  <c r="V39" i="61"/>
  <c r="T39" i="61"/>
  <c r="N39" i="61"/>
  <c r="L39" i="61"/>
  <c r="H39" i="61"/>
  <c r="H81" i="61" s="1"/>
  <c r="AL38" i="61"/>
  <c r="AJ38" i="61"/>
  <c r="AH38" i="61"/>
  <c r="AF38" i="61"/>
  <c r="AD38" i="61"/>
  <c r="AB38" i="61"/>
  <c r="Z38" i="61"/>
  <c r="V38" i="61"/>
  <c r="T38" i="61"/>
  <c r="N38" i="61"/>
  <c r="L38" i="61"/>
  <c r="H38" i="61"/>
  <c r="H80" i="61" s="1"/>
  <c r="AL37" i="61"/>
  <c r="AJ37" i="61"/>
  <c r="AH37" i="61"/>
  <c r="AF37" i="61"/>
  <c r="AD37" i="61"/>
  <c r="AB37" i="61"/>
  <c r="Z37" i="61"/>
  <c r="V37" i="61"/>
  <c r="T37" i="61"/>
  <c r="N37" i="61"/>
  <c r="L37" i="61"/>
  <c r="H37" i="61"/>
  <c r="H79" i="61" s="1"/>
  <c r="AL36" i="61"/>
  <c r="AJ36" i="61"/>
  <c r="AH36" i="61"/>
  <c r="AF36" i="61"/>
  <c r="AD36" i="61"/>
  <c r="AB36" i="61"/>
  <c r="Z36" i="61"/>
  <c r="V36" i="61"/>
  <c r="T36" i="61"/>
  <c r="N36" i="61"/>
  <c r="L36" i="61"/>
  <c r="H36" i="61"/>
  <c r="H78" i="61" s="1"/>
  <c r="AL35" i="61"/>
  <c r="AJ35" i="61"/>
  <c r="AH35" i="61"/>
  <c r="AF35" i="61"/>
  <c r="AD35" i="61"/>
  <c r="AB35" i="61"/>
  <c r="Z35" i="61"/>
  <c r="V35" i="61"/>
  <c r="T35" i="61"/>
  <c r="N35" i="61"/>
  <c r="L35" i="61"/>
  <c r="H35" i="61"/>
  <c r="H77" i="61" s="1"/>
  <c r="AL34" i="61"/>
  <c r="AJ34" i="61"/>
  <c r="AH34" i="61"/>
  <c r="AF34" i="61"/>
  <c r="AD34" i="61"/>
  <c r="AB34" i="61"/>
  <c r="Z34" i="61"/>
  <c r="V34" i="61"/>
  <c r="T34" i="61"/>
  <c r="N34" i="61"/>
  <c r="L34" i="61"/>
  <c r="H34" i="61"/>
  <c r="H76" i="61" s="1"/>
  <c r="AL33" i="61"/>
  <c r="AJ33" i="61"/>
  <c r="AH33" i="61"/>
  <c r="AF33" i="61"/>
  <c r="AD33" i="61"/>
  <c r="AB33" i="61"/>
  <c r="Z33" i="61"/>
  <c r="V33" i="61"/>
  <c r="T33" i="61"/>
  <c r="N33" i="61"/>
  <c r="L33" i="61"/>
  <c r="H33" i="61"/>
  <c r="H75" i="61" s="1"/>
  <c r="AL32" i="61"/>
  <c r="AJ32" i="61"/>
  <c r="AH32" i="61"/>
  <c r="AF32" i="61"/>
  <c r="AD32" i="61"/>
  <c r="AB32" i="61"/>
  <c r="Z32" i="61"/>
  <c r="V32" i="61"/>
  <c r="T32" i="61"/>
  <c r="N32" i="61"/>
  <c r="L32" i="61"/>
  <c r="H32" i="61"/>
  <c r="H74" i="61" s="1"/>
  <c r="AL31" i="61"/>
  <c r="AJ31" i="61"/>
  <c r="AH31" i="61"/>
  <c r="AF31" i="61"/>
  <c r="AD31" i="61"/>
  <c r="AB31" i="61"/>
  <c r="Z31" i="61"/>
  <c r="V31" i="61"/>
  <c r="T31" i="61"/>
  <c r="N31" i="61"/>
  <c r="L31" i="61"/>
  <c r="H31" i="61"/>
  <c r="H73" i="61" s="1"/>
  <c r="AL30" i="61"/>
  <c r="AJ30" i="61"/>
  <c r="AH30" i="61"/>
  <c r="AF30" i="61"/>
  <c r="AD30" i="61"/>
  <c r="AB30" i="61"/>
  <c r="Z30" i="61"/>
  <c r="V30" i="61"/>
  <c r="T30" i="61"/>
  <c r="N30" i="61"/>
  <c r="L30" i="61"/>
  <c r="H30" i="61"/>
  <c r="H72" i="61" s="1"/>
  <c r="AL29" i="61"/>
  <c r="AJ29" i="61"/>
  <c r="AH29" i="61"/>
  <c r="AF29" i="61"/>
  <c r="AD29" i="61"/>
  <c r="AB29" i="61"/>
  <c r="Z29" i="61"/>
  <c r="V29" i="61"/>
  <c r="T29" i="61"/>
  <c r="N29" i="61"/>
  <c r="L29" i="61"/>
  <c r="H29" i="61"/>
  <c r="H71" i="61" s="1"/>
  <c r="AL28" i="61"/>
  <c r="AI28" i="61"/>
  <c r="AI70" i="61" s="1"/>
  <c r="AJ70" i="61" s="1"/>
  <c r="AH28" i="61"/>
  <c r="AF28" i="61"/>
  <c r="AD28" i="61"/>
  <c r="AB28" i="61"/>
  <c r="Z28" i="61"/>
  <c r="V28" i="61"/>
  <c r="T28" i="61"/>
  <c r="N28" i="61"/>
  <c r="L28" i="61"/>
  <c r="AL27" i="61"/>
  <c r="AJ27" i="61"/>
  <c r="AH27" i="61"/>
  <c r="AF27" i="61"/>
  <c r="AD27" i="61"/>
  <c r="AB27" i="61"/>
  <c r="Z27" i="61"/>
  <c r="V27" i="61"/>
  <c r="T27" i="61"/>
  <c r="N27" i="61"/>
  <c r="L27" i="61"/>
  <c r="H27" i="61"/>
  <c r="H69" i="61" s="1"/>
  <c r="AL26" i="61"/>
  <c r="AJ26" i="61"/>
  <c r="AH26" i="61"/>
  <c r="AF26" i="61"/>
  <c r="AD26" i="61"/>
  <c r="AB26" i="61"/>
  <c r="Z26" i="61"/>
  <c r="V26" i="61"/>
  <c r="T26" i="61"/>
  <c r="N26" i="61"/>
  <c r="L26" i="61"/>
  <c r="H26" i="61"/>
  <c r="H68" i="61" s="1"/>
  <c r="AL25" i="61"/>
  <c r="AJ25" i="61"/>
  <c r="AH25" i="61"/>
  <c r="AF25" i="61"/>
  <c r="AD25" i="61"/>
  <c r="AB25" i="61"/>
  <c r="Z25" i="61"/>
  <c r="V25" i="61"/>
  <c r="T25" i="61"/>
  <c r="N25" i="61"/>
  <c r="L25" i="61"/>
  <c r="H25" i="61"/>
  <c r="H67" i="61" s="1"/>
  <c r="AL24" i="61"/>
  <c r="AJ24" i="61"/>
  <c r="AH24" i="61"/>
  <c r="AF24" i="61"/>
  <c r="AD24" i="61"/>
  <c r="AB24" i="61"/>
  <c r="Z24" i="61"/>
  <c r="V24" i="61"/>
  <c r="T24" i="61"/>
  <c r="N24" i="61"/>
  <c r="L24" i="61"/>
  <c r="H24" i="61"/>
  <c r="H66" i="61" s="1"/>
  <c r="AL23" i="61"/>
  <c r="AJ23" i="61"/>
  <c r="AH23" i="61"/>
  <c r="AF23" i="61"/>
  <c r="AD23" i="61"/>
  <c r="AB23" i="61"/>
  <c r="Z23" i="61"/>
  <c r="V23" i="61"/>
  <c r="T23" i="61"/>
  <c r="N23" i="61"/>
  <c r="L23" i="61"/>
  <c r="H23" i="61"/>
  <c r="H65" i="61" s="1"/>
  <c r="AL22" i="61"/>
  <c r="AJ22" i="61"/>
  <c r="AH22" i="61"/>
  <c r="AF22" i="61"/>
  <c r="AD22" i="61"/>
  <c r="AB22" i="61"/>
  <c r="Z22" i="61"/>
  <c r="V22" i="61"/>
  <c r="T22" i="61"/>
  <c r="N22" i="61"/>
  <c r="L22" i="61"/>
  <c r="H22" i="61"/>
  <c r="H64" i="61" s="1"/>
  <c r="AL21" i="61"/>
  <c r="AJ21" i="61"/>
  <c r="AH21" i="61"/>
  <c r="AF21" i="61"/>
  <c r="AD21" i="61"/>
  <c r="AB21" i="61"/>
  <c r="Z21" i="61"/>
  <c r="V21" i="61"/>
  <c r="T21" i="61"/>
  <c r="N21" i="61"/>
  <c r="L21" i="61"/>
  <c r="H21" i="61"/>
  <c r="H63" i="61" s="1"/>
  <c r="AL20" i="61"/>
  <c r="AJ20" i="61"/>
  <c r="AH20" i="61"/>
  <c r="AF20" i="61"/>
  <c r="AD20" i="61"/>
  <c r="AB20" i="61"/>
  <c r="Z20" i="61"/>
  <c r="V20" i="61"/>
  <c r="T20" i="61"/>
  <c r="N20" i="61"/>
  <c r="L20" i="61"/>
  <c r="H20" i="61"/>
  <c r="H62" i="61" s="1"/>
  <c r="AL19" i="61"/>
  <c r="AK19" i="61"/>
  <c r="AK61" i="61" s="1"/>
  <c r="AG19" i="61"/>
  <c r="AG61" i="61" s="1"/>
  <c r="AH61" i="61" s="1"/>
  <c r="AE19" i="61"/>
  <c r="AE61" i="61" s="1"/>
  <c r="AF61" i="61" s="1"/>
  <c r="AC19" i="61"/>
  <c r="AC61" i="61" s="1"/>
  <c r="AD61" i="61" s="1"/>
  <c r="AA19" i="61"/>
  <c r="AA61" i="61" s="1"/>
  <c r="AB61" i="61" s="1"/>
  <c r="Y19" i="61"/>
  <c r="Y61" i="61" s="1"/>
  <c r="W19" i="61"/>
  <c r="W61" i="61" s="1"/>
  <c r="U19" i="61"/>
  <c r="U61" i="61" s="1"/>
  <c r="V61" i="61" s="1"/>
  <c r="S19" i="61"/>
  <c r="S61" i="61" s="1"/>
  <c r="T61" i="61" s="1"/>
  <c r="Q19" i="61"/>
  <c r="Q61" i="61" s="1"/>
  <c r="O19" i="61"/>
  <c r="O61" i="61" s="1"/>
  <c r="M19" i="61"/>
  <c r="M61" i="61" s="1"/>
  <c r="N61" i="61" s="1"/>
  <c r="K19" i="61"/>
  <c r="K61" i="61" s="1"/>
  <c r="L61" i="61" s="1"/>
  <c r="J16" i="61"/>
  <c r="AL15" i="61"/>
  <c r="AJ15" i="61"/>
  <c r="AH15" i="61"/>
  <c r="AF15" i="61"/>
  <c r="AD15" i="61"/>
  <c r="AB15" i="61"/>
  <c r="Z15" i="61"/>
  <c r="V15" i="61"/>
  <c r="T15" i="61"/>
  <c r="N15" i="61"/>
  <c r="L15" i="61"/>
  <c r="H15" i="61"/>
  <c r="H57" i="61" s="1"/>
  <c r="N14" i="61"/>
  <c r="L14" i="61"/>
  <c r="M13" i="61"/>
  <c r="N13" i="61" s="1"/>
  <c r="K13" i="61"/>
  <c r="K55" i="61" s="1"/>
  <c r="L55" i="61" s="1"/>
  <c r="H12" i="61"/>
  <c r="H54" i="61" s="1"/>
  <c r="AL11" i="61"/>
  <c r="AJ11" i="61"/>
  <c r="AG11" i="61"/>
  <c r="AH11" i="61" s="1"/>
  <c r="AE11" i="61"/>
  <c r="AE53" i="61" s="1"/>
  <c r="AF53" i="61" s="1"/>
  <c r="AD11" i="61"/>
  <c r="AB11" i="61"/>
  <c r="Z11" i="61"/>
  <c r="Y11" i="61"/>
  <c r="Y53" i="61" s="1"/>
  <c r="V11" i="61"/>
  <c r="T11" i="61"/>
  <c r="N11" i="61"/>
  <c r="L11" i="61"/>
  <c r="AL10" i="61"/>
  <c r="AJ10" i="61"/>
  <c r="AH10" i="61"/>
  <c r="AF10" i="61"/>
  <c r="AD10" i="61"/>
  <c r="AB10" i="61"/>
  <c r="Z10" i="61"/>
  <c r="U10" i="61"/>
  <c r="U52" i="61" s="1"/>
  <c r="V52" i="61" s="1"/>
  <c r="T10" i="61"/>
  <c r="N10" i="61"/>
  <c r="L10" i="61"/>
  <c r="H10" i="61"/>
  <c r="J10" i="61" s="1"/>
  <c r="AK9" i="61"/>
  <c r="AK51" i="61" s="1"/>
  <c r="AI9" i="61"/>
  <c r="AI51" i="61" s="1"/>
  <c r="AG9" i="61"/>
  <c r="AG51" i="61" s="1"/>
  <c r="AE9" i="61"/>
  <c r="AC9" i="61"/>
  <c r="AC8" i="61" s="1"/>
  <c r="AA9" i="61"/>
  <c r="AA51" i="61" s="1"/>
  <c r="Y9" i="61"/>
  <c r="Y8" i="61" s="1"/>
  <c r="W9" i="61"/>
  <c r="W51" i="61" s="1"/>
  <c r="U9" i="61"/>
  <c r="U51" i="61" s="1"/>
  <c r="S9" i="61"/>
  <c r="S51" i="61" s="1"/>
  <c r="Q9" i="61"/>
  <c r="Q51" i="61" s="1"/>
  <c r="O51" i="61"/>
  <c r="AG8" i="61"/>
  <c r="AG50" i="61" s="1"/>
  <c r="AH50" i="61" s="1"/>
  <c r="O8" i="61"/>
  <c r="O50" i="61" s="1"/>
  <c r="M8" i="61"/>
  <c r="M50" i="61" s="1"/>
  <c r="N50" i="61" s="1"/>
  <c r="K8" i="61"/>
  <c r="K50" i="61" s="1"/>
  <c r="L50" i="61" s="1"/>
  <c r="W7" i="61"/>
  <c r="X25" i="61" s="1"/>
  <c r="Q7" i="61"/>
  <c r="R28" i="61" s="1"/>
  <c r="O7" i="61"/>
  <c r="P40" i="61" s="1"/>
  <c r="N7" i="61"/>
  <c r="L7" i="61"/>
  <c r="AL1" i="61"/>
  <c r="AJ1" i="61"/>
  <c r="AH1" i="61"/>
  <c r="AF1" i="61"/>
  <c r="AD1" i="61"/>
  <c r="AB1" i="61"/>
  <c r="Z1" i="61"/>
  <c r="X1" i="61"/>
  <c r="V1" i="61"/>
  <c r="T1" i="61"/>
  <c r="R1" i="61"/>
  <c r="P1" i="61"/>
  <c r="AN121" i="60"/>
  <c r="AM121" i="60"/>
  <c r="AK120" i="60"/>
  <c r="AI120" i="60"/>
  <c r="AG120" i="60"/>
  <c r="AE120" i="60"/>
  <c r="AC120" i="60"/>
  <c r="AA120" i="60"/>
  <c r="Y120" i="60"/>
  <c r="W120" i="60"/>
  <c r="U120" i="60"/>
  <c r="S120" i="60"/>
  <c r="O120" i="60"/>
  <c r="M120" i="60"/>
  <c r="AN117" i="60"/>
  <c r="AM117" i="60"/>
  <c r="AK117" i="60"/>
  <c r="AI117" i="60"/>
  <c r="AG117" i="60"/>
  <c r="AE117" i="60"/>
  <c r="AC117" i="60"/>
  <c r="AA117" i="60"/>
  <c r="Y117" i="60"/>
  <c r="W117" i="60"/>
  <c r="U117" i="60"/>
  <c r="S117" i="60"/>
  <c r="Q117" i="60"/>
  <c r="O117" i="60"/>
  <c r="AN116" i="60"/>
  <c r="AM116" i="60"/>
  <c r="AK116" i="60"/>
  <c r="AI116" i="60"/>
  <c r="AG116" i="60"/>
  <c r="AE116" i="60"/>
  <c r="AC116" i="60"/>
  <c r="AA116" i="60"/>
  <c r="Y116" i="60"/>
  <c r="W116" i="60"/>
  <c r="U116" i="60"/>
  <c r="S116" i="60"/>
  <c r="Q116" i="60"/>
  <c r="O116" i="60"/>
  <c r="AN115" i="60"/>
  <c r="AM115" i="60"/>
  <c r="AK115" i="60"/>
  <c r="AI115" i="60"/>
  <c r="AG115" i="60"/>
  <c r="AE115" i="60"/>
  <c r="AC115" i="60"/>
  <c r="AA115" i="60"/>
  <c r="Y115" i="60"/>
  <c r="W115" i="60"/>
  <c r="U115" i="60"/>
  <c r="S115" i="60"/>
  <c r="Q115" i="60"/>
  <c r="O115" i="60"/>
  <c r="AN114" i="60"/>
  <c r="AM114" i="60"/>
  <c r="AK114" i="60"/>
  <c r="AI114" i="60"/>
  <c r="AG114" i="60"/>
  <c r="AE114" i="60"/>
  <c r="AC114" i="60"/>
  <c r="AA114" i="60"/>
  <c r="Y114" i="60"/>
  <c r="W114" i="60"/>
  <c r="U114" i="60"/>
  <c r="S114" i="60"/>
  <c r="Q114" i="60"/>
  <c r="O114" i="60"/>
  <c r="AN113" i="60"/>
  <c r="AM113" i="60"/>
  <c r="AK113" i="60"/>
  <c r="AI113" i="60"/>
  <c r="AG113" i="60"/>
  <c r="AE113" i="60"/>
  <c r="AC113" i="60"/>
  <c r="AA113" i="60"/>
  <c r="Y113" i="60"/>
  <c r="W113" i="60"/>
  <c r="U113" i="60"/>
  <c r="S113" i="60"/>
  <c r="Q113" i="60"/>
  <c r="O113" i="60"/>
  <c r="AN112" i="60"/>
  <c r="AM112" i="60"/>
  <c r="AK112" i="60"/>
  <c r="AI112" i="60"/>
  <c r="AG112" i="60"/>
  <c r="AE112" i="60"/>
  <c r="AC112" i="60"/>
  <c r="AA112" i="60"/>
  <c r="Y112" i="60"/>
  <c r="W112" i="60"/>
  <c r="U112" i="60"/>
  <c r="S112" i="60"/>
  <c r="Q112" i="60"/>
  <c r="O112" i="60"/>
  <c r="AN111" i="60"/>
  <c r="AM111" i="60"/>
  <c r="AK111" i="60"/>
  <c r="AI111" i="60"/>
  <c r="AG111" i="60"/>
  <c r="AE111" i="60"/>
  <c r="AC111" i="60"/>
  <c r="AA111" i="60"/>
  <c r="Y111" i="60"/>
  <c r="W111" i="60"/>
  <c r="U111" i="60"/>
  <c r="S111" i="60"/>
  <c r="Q111" i="60"/>
  <c r="O111" i="60"/>
  <c r="AN110" i="60"/>
  <c r="AM110" i="60"/>
  <c r="AK110" i="60"/>
  <c r="AI110" i="60"/>
  <c r="AG110" i="60"/>
  <c r="AE110" i="60"/>
  <c r="AC110" i="60"/>
  <c r="AA110" i="60"/>
  <c r="Y110" i="60"/>
  <c r="W110" i="60"/>
  <c r="U110" i="60"/>
  <c r="S110" i="60"/>
  <c r="Q110" i="60"/>
  <c r="O110" i="60"/>
  <c r="AN109" i="60"/>
  <c r="AM109" i="60"/>
  <c r="AK109" i="60"/>
  <c r="AI109" i="60"/>
  <c r="AG109" i="60"/>
  <c r="AE109" i="60"/>
  <c r="AC109" i="60"/>
  <c r="AA109" i="60"/>
  <c r="Y109" i="60"/>
  <c r="W109" i="60"/>
  <c r="U109" i="60"/>
  <c r="S109" i="60"/>
  <c r="Q109" i="60"/>
  <c r="O109" i="60"/>
  <c r="AN108" i="60"/>
  <c r="AM108" i="60"/>
  <c r="AK108" i="60"/>
  <c r="AI108" i="60"/>
  <c r="AG108" i="60"/>
  <c r="AE108" i="60"/>
  <c r="AC108" i="60"/>
  <c r="AA108" i="60"/>
  <c r="Y108" i="60"/>
  <c r="W108" i="60"/>
  <c r="U108" i="60"/>
  <c r="S108" i="60"/>
  <c r="Q108" i="60"/>
  <c r="O108" i="60"/>
  <c r="AN107" i="60"/>
  <c r="AM107" i="60"/>
  <c r="AK107" i="60"/>
  <c r="AI107" i="60"/>
  <c r="AG107" i="60"/>
  <c r="AE107" i="60"/>
  <c r="AC107" i="60"/>
  <c r="AA107" i="60"/>
  <c r="Y107" i="60"/>
  <c r="W107" i="60"/>
  <c r="U107" i="60"/>
  <c r="S107" i="60"/>
  <c r="Q107" i="60"/>
  <c r="O107" i="60"/>
  <c r="AN106" i="60"/>
  <c r="AM106" i="60"/>
  <c r="AK106" i="60"/>
  <c r="AI106" i="60"/>
  <c r="AG106" i="60"/>
  <c r="AE106" i="60"/>
  <c r="AC106" i="60"/>
  <c r="AA106" i="60"/>
  <c r="Y106" i="60"/>
  <c r="W106" i="60"/>
  <c r="U106" i="60"/>
  <c r="S106" i="60"/>
  <c r="Q106" i="60"/>
  <c r="O106" i="60"/>
  <c r="AN105" i="60"/>
  <c r="AM105" i="60"/>
  <c r="AK105" i="60"/>
  <c r="AI105" i="60"/>
  <c r="AG105" i="60"/>
  <c r="AE105" i="60"/>
  <c r="AC105" i="60"/>
  <c r="AA105" i="60"/>
  <c r="Y105" i="60"/>
  <c r="W105" i="60"/>
  <c r="U105" i="60"/>
  <c r="S105" i="60"/>
  <c r="Q105" i="60"/>
  <c r="O105" i="60"/>
  <c r="AN104" i="60"/>
  <c r="AM104" i="60"/>
  <c r="AK104" i="60"/>
  <c r="AI104" i="60"/>
  <c r="AG104" i="60"/>
  <c r="AE104" i="60"/>
  <c r="AC104" i="60"/>
  <c r="AA104" i="60"/>
  <c r="Y104" i="60"/>
  <c r="W104" i="60"/>
  <c r="U104" i="60"/>
  <c r="S104" i="60"/>
  <c r="Q104" i="60"/>
  <c r="O104" i="60"/>
  <c r="AN103" i="60"/>
  <c r="AM103" i="60"/>
  <c r="AK103" i="60"/>
  <c r="AI103" i="60"/>
  <c r="AG103" i="60"/>
  <c r="AE103" i="60"/>
  <c r="AC103" i="60"/>
  <c r="AA103" i="60"/>
  <c r="Y103" i="60"/>
  <c r="W103" i="60"/>
  <c r="U103" i="60"/>
  <c r="S103" i="60"/>
  <c r="Q103" i="60"/>
  <c r="O103" i="60"/>
  <c r="AN102" i="60"/>
  <c r="AM102" i="60"/>
  <c r="AK102" i="60"/>
  <c r="AI102" i="60"/>
  <c r="AG102" i="60"/>
  <c r="AE102" i="60"/>
  <c r="AC102" i="60"/>
  <c r="AA102" i="60"/>
  <c r="Y102" i="60"/>
  <c r="W102" i="60"/>
  <c r="U102" i="60"/>
  <c r="S102" i="60"/>
  <c r="Q102" i="60"/>
  <c r="O102" i="60"/>
  <c r="AN101" i="60"/>
  <c r="AM101" i="60"/>
  <c r="AK101" i="60"/>
  <c r="AI101" i="60"/>
  <c r="AG101" i="60"/>
  <c r="AE101" i="60"/>
  <c r="AC101" i="60"/>
  <c r="AA101" i="60"/>
  <c r="Y101" i="60"/>
  <c r="W101" i="60"/>
  <c r="U101" i="60"/>
  <c r="S101" i="60"/>
  <c r="Q101" i="60"/>
  <c r="O101" i="60"/>
  <c r="AN100" i="60"/>
  <c r="AM100" i="60"/>
  <c r="AK100" i="60"/>
  <c r="AI100" i="60"/>
  <c r="AG100" i="60"/>
  <c r="AE100" i="60"/>
  <c r="AC100" i="60"/>
  <c r="AA100" i="60"/>
  <c r="Y100" i="60"/>
  <c r="W100" i="60"/>
  <c r="U100" i="60"/>
  <c r="S100" i="60"/>
  <c r="Q100" i="60"/>
  <c r="O100" i="60"/>
  <c r="AN99" i="60"/>
  <c r="AM99" i="60"/>
  <c r="AK99" i="60"/>
  <c r="AI99" i="60"/>
  <c r="AG99" i="60"/>
  <c r="AE99" i="60"/>
  <c r="AC99" i="60"/>
  <c r="AA99" i="60"/>
  <c r="Y99" i="60"/>
  <c r="W99" i="60"/>
  <c r="U99" i="60"/>
  <c r="S99" i="60"/>
  <c r="Q99" i="60"/>
  <c r="O99" i="60"/>
  <c r="AN98" i="60"/>
  <c r="AM98" i="60"/>
  <c r="AK98" i="60"/>
  <c r="AI98" i="60"/>
  <c r="AG98" i="60"/>
  <c r="AE98" i="60"/>
  <c r="AC98" i="60"/>
  <c r="AA98" i="60"/>
  <c r="Y98" i="60"/>
  <c r="W98" i="60"/>
  <c r="U98" i="60"/>
  <c r="S98" i="60"/>
  <c r="Q98" i="60"/>
  <c r="O98" i="60"/>
  <c r="AN97" i="60"/>
  <c r="AM97" i="60"/>
  <c r="AK97" i="60"/>
  <c r="AI97" i="60"/>
  <c r="AG97" i="60"/>
  <c r="AE97" i="60"/>
  <c r="AC97" i="60"/>
  <c r="AA97" i="60"/>
  <c r="Y97" i="60"/>
  <c r="W97" i="60"/>
  <c r="U97" i="60"/>
  <c r="S97" i="60"/>
  <c r="Q97" i="60"/>
  <c r="O97" i="60"/>
  <c r="AN96" i="60"/>
  <c r="AM96" i="60"/>
  <c r="AK96" i="60"/>
  <c r="AI96" i="60"/>
  <c r="AG96" i="60"/>
  <c r="AE96" i="60"/>
  <c r="AC96" i="60"/>
  <c r="AA96" i="60"/>
  <c r="Y96" i="60"/>
  <c r="W96" i="60"/>
  <c r="U96" i="60"/>
  <c r="S96" i="60"/>
  <c r="Q96" i="60"/>
  <c r="O96" i="60"/>
  <c r="AN95" i="60"/>
  <c r="AM95" i="60"/>
  <c r="AK95" i="60"/>
  <c r="AI95" i="60"/>
  <c r="AG95" i="60"/>
  <c r="AE95" i="60"/>
  <c r="AC95" i="60"/>
  <c r="AA95" i="60"/>
  <c r="Y95" i="60"/>
  <c r="W95" i="60"/>
  <c r="U95" i="60"/>
  <c r="S95" i="60"/>
  <c r="Q95" i="60"/>
  <c r="O95" i="60"/>
  <c r="AN94" i="60"/>
  <c r="AM94" i="60"/>
  <c r="AK94" i="60"/>
  <c r="AI94" i="60"/>
  <c r="AG94" i="60"/>
  <c r="AE94" i="60"/>
  <c r="AC94" i="60"/>
  <c r="AA94" i="60"/>
  <c r="Y94" i="60"/>
  <c r="W94" i="60"/>
  <c r="U94" i="60"/>
  <c r="S94" i="60"/>
  <c r="Q94" i="60"/>
  <c r="O94" i="60"/>
  <c r="AN93" i="60"/>
  <c r="AM93" i="60"/>
  <c r="AK93" i="60"/>
  <c r="AI93" i="60"/>
  <c r="AG93" i="60"/>
  <c r="AE93" i="60"/>
  <c r="AC93" i="60"/>
  <c r="AA93" i="60"/>
  <c r="Y93" i="60"/>
  <c r="W93" i="60"/>
  <c r="U93" i="60"/>
  <c r="S93" i="60"/>
  <c r="Q93" i="60"/>
  <c r="O93" i="60"/>
  <c r="AK92" i="60"/>
  <c r="AI92" i="60"/>
  <c r="AG92" i="60"/>
  <c r="AE92" i="60"/>
  <c r="AC92" i="60"/>
  <c r="AA92" i="60"/>
  <c r="Y92" i="60"/>
  <c r="W92" i="60"/>
  <c r="U92" i="60"/>
  <c r="S92" i="60"/>
  <c r="Q92" i="60"/>
  <c r="O92" i="60"/>
  <c r="AN91" i="60"/>
  <c r="AM91" i="60"/>
  <c r="AK91" i="60"/>
  <c r="AI91" i="60"/>
  <c r="AE91" i="60"/>
  <c r="AC91" i="60"/>
  <c r="AA91" i="60"/>
  <c r="Y91" i="60"/>
  <c r="W91" i="60"/>
  <c r="U91" i="60"/>
  <c r="S91" i="60"/>
  <c r="Q91" i="60"/>
  <c r="O91" i="60"/>
  <c r="AN90" i="60"/>
  <c r="AM90" i="60"/>
  <c r="AN89" i="60"/>
  <c r="AM89" i="60"/>
  <c r="AN88" i="60"/>
  <c r="AM88" i="60"/>
  <c r="AK88" i="60"/>
  <c r="AI88" i="60"/>
  <c r="AG88" i="60"/>
  <c r="AE88" i="60"/>
  <c r="AC88" i="60"/>
  <c r="AA88" i="60"/>
  <c r="Y88" i="60"/>
  <c r="W88" i="60"/>
  <c r="U88" i="60"/>
  <c r="S88" i="60"/>
  <c r="Q88" i="60"/>
  <c r="O88" i="60"/>
  <c r="M88" i="60"/>
  <c r="K88" i="60"/>
  <c r="H88" i="60"/>
  <c r="AM87" i="60"/>
  <c r="AK87" i="60"/>
  <c r="AI87" i="60"/>
  <c r="AG87" i="60"/>
  <c r="AE87" i="60"/>
  <c r="AC87" i="60"/>
  <c r="AA87" i="60"/>
  <c r="Y87" i="60"/>
  <c r="W87" i="60"/>
  <c r="U87" i="60"/>
  <c r="S87" i="60"/>
  <c r="Q87" i="60"/>
  <c r="O87" i="60"/>
  <c r="M87" i="60"/>
  <c r="K87" i="60"/>
  <c r="H87" i="60"/>
  <c r="AM86" i="60"/>
  <c r="AK86" i="60"/>
  <c r="AI86" i="60"/>
  <c r="AG86" i="60"/>
  <c r="AE86" i="60"/>
  <c r="AC86" i="60"/>
  <c r="AA86" i="60"/>
  <c r="Y86" i="60"/>
  <c r="W86" i="60"/>
  <c r="U86" i="60"/>
  <c r="S86" i="60"/>
  <c r="Q86" i="60"/>
  <c r="O86" i="60"/>
  <c r="M86" i="60"/>
  <c r="K86" i="60"/>
  <c r="H86" i="60"/>
  <c r="AM85" i="60"/>
  <c r="AK85" i="60"/>
  <c r="AI85" i="60"/>
  <c r="AG85" i="60"/>
  <c r="AE85" i="60"/>
  <c r="AC85" i="60"/>
  <c r="AA85" i="60"/>
  <c r="Y85" i="60"/>
  <c r="W85" i="60"/>
  <c r="U85" i="60"/>
  <c r="S85" i="60"/>
  <c r="Q85" i="60"/>
  <c r="O85" i="60"/>
  <c r="M85" i="60"/>
  <c r="K85" i="60"/>
  <c r="H85" i="60"/>
  <c r="AN84" i="60"/>
  <c r="AM84" i="60"/>
  <c r="AK84" i="60"/>
  <c r="AI84" i="60"/>
  <c r="AG84" i="60"/>
  <c r="AE84" i="60"/>
  <c r="AC84" i="60"/>
  <c r="AA84" i="60"/>
  <c r="Y84" i="60"/>
  <c r="W84" i="60"/>
  <c r="U84" i="60"/>
  <c r="S84" i="60"/>
  <c r="Q84" i="60"/>
  <c r="O84" i="60"/>
  <c r="M84" i="60"/>
  <c r="K84" i="60"/>
  <c r="AK83" i="60"/>
  <c r="AI83" i="60"/>
  <c r="AG83" i="60"/>
  <c r="AE83" i="60"/>
  <c r="AC83" i="60"/>
  <c r="AA83" i="60"/>
  <c r="Y83" i="60"/>
  <c r="W83" i="60"/>
  <c r="U83" i="60"/>
  <c r="S83" i="60"/>
  <c r="Q83" i="60"/>
  <c r="O83" i="60"/>
  <c r="M83" i="60"/>
  <c r="K83" i="60"/>
  <c r="H83" i="60"/>
  <c r="AN82" i="60"/>
  <c r="AM82" i="60"/>
  <c r="Y82" i="60"/>
  <c r="M82" i="60"/>
  <c r="K82" i="60"/>
  <c r="AK81" i="60"/>
  <c r="AI81" i="60"/>
  <c r="AG81" i="60"/>
  <c r="AE81" i="60"/>
  <c r="AC81" i="60"/>
  <c r="AA81" i="60"/>
  <c r="Y81" i="60"/>
  <c r="W81" i="60"/>
  <c r="U81" i="60"/>
  <c r="S81" i="60"/>
  <c r="Q81" i="60"/>
  <c r="O81" i="60"/>
  <c r="M81" i="60"/>
  <c r="K81" i="60"/>
  <c r="M80" i="60"/>
  <c r="K80" i="60"/>
  <c r="O79" i="60"/>
  <c r="M79" i="60"/>
  <c r="K79" i="60"/>
  <c r="AN78" i="60"/>
  <c r="AM78" i="60"/>
  <c r="AN77" i="60"/>
  <c r="AM77" i="60"/>
  <c r="AN76" i="60"/>
  <c r="AM76" i="60"/>
  <c r="AK76" i="60"/>
  <c r="AI76" i="60"/>
  <c r="AG76" i="60"/>
  <c r="AE76" i="60"/>
  <c r="AC76" i="60"/>
  <c r="AA76" i="60"/>
  <c r="Y76" i="60"/>
  <c r="W76" i="60"/>
  <c r="U76" i="60"/>
  <c r="S76" i="60"/>
  <c r="Q76" i="60"/>
  <c r="O76" i="60"/>
  <c r="M76" i="60"/>
  <c r="K76" i="60"/>
  <c r="H76" i="60"/>
  <c r="AN75" i="60"/>
  <c r="AM75" i="60"/>
  <c r="AK75" i="60"/>
  <c r="AI75" i="60"/>
  <c r="AG75" i="60"/>
  <c r="AE75" i="60"/>
  <c r="AC75" i="60"/>
  <c r="AA75" i="60"/>
  <c r="Y75" i="60"/>
  <c r="W75" i="60"/>
  <c r="U75" i="60"/>
  <c r="S75" i="60"/>
  <c r="Q75" i="60"/>
  <c r="O75" i="60"/>
  <c r="M75" i="60"/>
  <c r="K75" i="60"/>
  <c r="H75" i="60"/>
  <c r="AN74" i="60"/>
  <c r="AM74" i="60"/>
  <c r="AK74" i="60"/>
  <c r="AI74" i="60"/>
  <c r="AG74" i="60"/>
  <c r="AE74" i="60"/>
  <c r="AC74" i="60"/>
  <c r="AA74" i="60"/>
  <c r="Y74" i="60"/>
  <c r="W74" i="60"/>
  <c r="U74" i="60"/>
  <c r="S74" i="60"/>
  <c r="Q74" i="60"/>
  <c r="O74" i="60"/>
  <c r="M74" i="60"/>
  <c r="K74" i="60"/>
  <c r="AN73" i="60"/>
  <c r="AM73" i="60"/>
  <c r="AK73" i="60"/>
  <c r="AI73" i="60"/>
  <c r="AG73" i="60"/>
  <c r="AE73" i="60"/>
  <c r="AC73" i="60"/>
  <c r="AA73" i="60"/>
  <c r="Y73" i="60"/>
  <c r="W73" i="60"/>
  <c r="U73" i="60"/>
  <c r="S73" i="60"/>
  <c r="Q73" i="60"/>
  <c r="O73" i="60"/>
  <c r="M73" i="60"/>
  <c r="K73" i="60"/>
  <c r="H73" i="60"/>
  <c r="AN72" i="60"/>
  <c r="AM72" i="60"/>
  <c r="Y72" i="60"/>
  <c r="M72" i="60"/>
  <c r="K72" i="60"/>
  <c r="AN71" i="60"/>
  <c r="AM71" i="60"/>
  <c r="AK71" i="60"/>
  <c r="AI71" i="60"/>
  <c r="AG71" i="60"/>
  <c r="AE71" i="60"/>
  <c r="AC71" i="60"/>
  <c r="AA71" i="60"/>
  <c r="Y71" i="60"/>
  <c r="W71" i="60"/>
  <c r="U71" i="60"/>
  <c r="Q71" i="60"/>
  <c r="O71" i="60"/>
  <c r="M71" i="60"/>
  <c r="K71" i="60"/>
  <c r="AN70" i="60"/>
  <c r="AM70" i="60"/>
  <c r="AK70" i="60"/>
  <c r="AI70" i="60"/>
  <c r="AG70" i="60"/>
  <c r="AE70" i="60"/>
  <c r="AC70" i="60"/>
  <c r="AA70" i="60"/>
  <c r="Y70" i="60"/>
  <c r="W70" i="60"/>
  <c r="U70" i="60"/>
  <c r="S70" i="60"/>
  <c r="Q70" i="60"/>
  <c r="O70" i="60"/>
  <c r="M70" i="60"/>
  <c r="K70" i="60"/>
  <c r="AN69" i="60"/>
  <c r="AM69" i="60"/>
  <c r="AN68" i="60"/>
  <c r="AM68" i="60"/>
  <c r="B62" i="60"/>
  <c r="AN60" i="60"/>
  <c r="AM60" i="60"/>
  <c r="Q59" i="60"/>
  <c r="Q120" i="60" s="1"/>
  <c r="H59" i="60"/>
  <c r="AN56" i="60"/>
  <c r="AM56" i="60"/>
  <c r="H56" i="60"/>
  <c r="H117" i="60" s="1"/>
  <c r="AN55" i="60"/>
  <c r="AM55" i="60"/>
  <c r="H55" i="60"/>
  <c r="H116" i="60" s="1"/>
  <c r="AN54" i="60"/>
  <c r="AM54" i="60"/>
  <c r="H54" i="60"/>
  <c r="AN53" i="60"/>
  <c r="AM53" i="60"/>
  <c r="H53" i="60"/>
  <c r="H114" i="60" s="1"/>
  <c r="AN52" i="60"/>
  <c r="AM52" i="60"/>
  <c r="H52" i="60"/>
  <c r="AN51" i="60"/>
  <c r="AM51" i="60"/>
  <c r="H51" i="60"/>
  <c r="AN50" i="60"/>
  <c r="AM50" i="60"/>
  <c r="H50" i="60"/>
  <c r="H111" i="60" s="1"/>
  <c r="AN49" i="60"/>
  <c r="AM49" i="60"/>
  <c r="H49" i="60"/>
  <c r="H110" i="60" s="1"/>
  <c r="AN48" i="60"/>
  <c r="AM48" i="60"/>
  <c r="H48" i="60"/>
  <c r="H109" i="60" s="1"/>
  <c r="J109" i="60" s="1"/>
  <c r="AN47" i="60"/>
  <c r="AM47" i="60"/>
  <c r="H47" i="60"/>
  <c r="J47" i="60" s="1"/>
  <c r="AN46" i="60"/>
  <c r="AM46" i="60"/>
  <c r="H46" i="60"/>
  <c r="AN45" i="60"/>
  <c r="AM45" i="60"/>
  <c r="H45" i="60"/>
  <c r="H106" i="60" s="1"/>
  <c r="AN44" i="60"/>
  <c r="AM44" i="60"/>
  <c r="H44" i="60"/>
  <c r="H105" i="60" s="1"/>
  <c r="AN43" i="60"/>
  <c r="AM43" i="60"/>
  <c r="H43" i="60"/>
  <c r="AN42" i="60"/>
  <c r="AM42" i="60"/>
  <c r="H42" i="60"/>
  <c r="H103" i="60" s="1"/>
  <c r="AN41" i="60"/>
  <c r="AM41" i="60"/>
  <c r="J41" i="60"/>
  <c r="H41" i="60"/>
  <c r="H102" i="60" s="1"/>
  <c r="AN40" i="60"/>
  <c r="AM40" i="60"/>
  <c r="H40" i="60"/>
  <c r="H101" i="60" s="1"/>
  <c r="AN39" i="60"/>
  <c r="AM39" i="60"/>
  <c r="H39" i="60"/>
  <c r="H100" i="60" s="1"/>
  <c r="AN38" i="60"/>
  <c r="AM38" i="60"/>
  <c r="H38" i="60"/>
  <c r="H99" i="60" s="1"/>
  <c r="AN37" i="60"/>
  <c r="AM37" i="60"/>
  <c r="H37" i="60"/>
  <c r="H98" i="60" s="1"/>
  <c r="AN36" i="60"/>
  <c r="AM36" i="60"/>
  <c r="H36" i="60"/>
  <c r="H97" i="60" s="1"/>
  <c r="AN35" i="60"/>
  <c r="AM35" i="60"/>
  <c r="H35" i="60"/>
  <c r="H96" i="60" s="1"/>
  <c r="AN34" i="60"/>
  <c r="AM34" i="60"/>
  <c r="H34" i="60"/>
  <c r="AN33" i="60"/>
  <c r="AM33" i="60"/>
  <c r="H33" i="60"/>
  <c r="H94" i="60" s="1"/>
  <c r="AN32" i="60"/>
  <c r="AM32" i="60"/>
  <c r="J32" i="60"/>
  <c r="H32" i="60"/>
  <c r="H93" i="60" s="1"/>
  <c r="H31" i="60"/>
  <c r="H92" i="60" s="1"/>
  <c r="AN30" i="60"/>
  <c r="AM30" i="60"/>
  <c r="AG91" i="60"/>
  <c r="H30" i="60"/>
  <c r="AN29" i="60"/>
  <c r="AM29" i="60"/>
  <c r="AN28" i="60"/>
  <c r="AM28" i="60"/>
  <c r="AN27" i="60"/>
  <c r="AM27" i="60"/>
  <c r="J27" i="60"/>
  <c r="AM26" i="60"/>
  <c r="J26" i="60"/>
  <c r="AM25" i="60"/>
  <c r="AM24" i="60"/>
  <c r="AN23" i="60"/>
  <c r="AM23" i="60"/>
  <c r="H23" i="60"/>
  <c r="H84" i="60" s="1"/>
  <c r="J22" i="60"/>
  <c r="AN21" i="60"/>
  <c r="AM21" i="60"/>
  <c r="AK21" i="60"/>
  <c r="AK82" i="60" s="1"/>
  <c r="AI21" i="60"/>
  <c r="AG21" i="60"/>
  <c r="AE21" i="60"/>
  <c r="AE82" i="60" s="1"/>
  <c r="AC21" i="60"/>
  <c r="AC82" i="60" s="1"/>
  <c r="AA21" i="60"/>
  <c r="AA82" i="60" s="1"/>
  <c r="W21" i="60"/>
  <c r="W82" i="60" s="1"/>
  <c r="U21" i="60"/>
  <c r="U82" i="60" s="1"/>
  <c r="S21" i="60"/>
  <c r="S82" i="60" s="1"/>
  <c r="Q21" i="60"/>
  <c r="Q82" i="60" s="1"/>
  <c r="O21" i="60"/>
  <c r="O82" i="60" s="1"/>
  <c r="H20" i="60"/>
  <c r="H81" i="60" s="1"/>
  <c r="AK18" i="60"/>
  <c r="AI18" i="60"/>
  <c r="AI79" i="60" s="1"/>
  <c r="AG18" i="60"/>
  <c r="AG79" i="60" s="1"/>
  <c r="AE18" i="60"/>
  <c r="AE79" i="60" s="1"/>
  <c r="AC18" i="60"/>
  <c r="AC79" i="60" s="1"/>
  <c r="AA18" i="60"/>
  <c r="AA79" i="60" s="1"/>
  <c r="Y18" i="60"/>
  <c r="W18" i="60"/>
  <c r="W79" i="60" s="1"/>
  <c r="U18" i="60"/>
  <c r="U79" i="60" s="1"/>
  <c r="S18" i="60"/>
  <c r="S79" i="60" s="1"/>
  <c r="Q18" i="60"/>
  <c r="AN17" i="60"/>
  <c r="AM17" i="60"/>
  <c r="M17" i="60"/>
  <c r="M78" i="60" s="1"/>
  <c r="K17" i="60"/>
  <c r="K78" i="60" s="1"/>
  <c r="AN16" i="60"/>
  <c r="AM16" i="60"/>
  <c r="AN15" i="60"/>
  <c r="AM15" i="60"/>
  <c r="AN14" i="60"/>
  <c r="AM14" i="60"/>
  <c r="J14" i="60"/>
  <c r="AN13" i="60"/>
  <c r="AM13" i="60"/>
  <c r="H13" i="60"/>
  <c r="H74" i="60" s="1"/>
  <c r="AN12" i="60"/>
  <c r="AM12" i="60"/>
  <c r="AN11" i="60"/>
  <c r="AM11" i="60"/>
  <c r="AK11" i="60"/>
  <c r="AK72" i="60" s="1"/>
  <c r="AI11" i="60"/>
  <c r="AI72" i="60" s="1"/>
  <c r="AG11" i="60"/>
  <c r="AG72" i="60" s="1"/>
  <c r="AE11" i="60"/>
  <c r="AE72" i="60" s="1"/>
  <c r="AC11" i="60"/>
  <c r="AC72" i="60" s="1"/>
  <c r="AA11" i="60"/>
  <c r="AA72" i="60" s="1"/>
  <c r="W11" i="60"/>
  <c r="W72" i="60" s="1"/>
  <c r="U11" i="60"/>
  <c r="U72" i="60" s="1"/>
  <c r="S11" i="60"/>
  <c r="S72" i="60" s="1"/>
  <c r="Q11" i="60"/>
  <c r="Q72" i="60" s="1"/>
  <c r="O11" i="60"/>
  <c r="O72" i="60" s="1"/>
  <c r="AN10" i="60"/>
  <c r="AM10" i="60"/>
  <c r="S10" i="60"/>
  <c r="S71" i="60" s="1"/>
  <c r="H10" i="60"/>
  <c r="H71" i="60" s="1"/>
  <c r="AN9" i="60"/>
  <c r="AM9" i="60"/>
  <c r="H9" i="60"/>
  <c r="H70" i="60" s="1"/>
  <c r="AN8" i="60"/>
  <c r="AM8" i="60"/>
  <c r="AK8" i="60"/>
  <c r="AI8" i="60"/>
  <c r="AG8" i="60"/>
  <c r="AE8" i="60"/>
  <c r="AC8" i="60"/>
  <c r="AA8" i="60"/>
  <c r="AA7" i="60" s="1"/>
  <c r="Y8" i="60"/>
  <c r="Y7" i="60" s="1"/>
  <c r="W8" i="60"/>
  <c r="U8" i="60"/>
  <c r="S8" i="60"/>
  <c r="Q8" i="60"/>
  <c r="O8" i="60"/>
  <c r="M8" i="60"/>
  <c r="M69" i="60" s="1"/>
  <c r="K8" i="60"/>
  <c r="AN7" i="60"/>
  <c r="AM7" i="60"/>
  <c r="M7" i="60"/>
  <c r="N11" i="60" s="1"/>
  <c r="AL1" i="60"/>
  <c r="AJ1" i="60"/>
  <c r="AH1" i="60"/>
  <c r="AF1" i="60"/>
  <c r="AD1" i="60"/>
  <c r="AB1" i="60"/>
  <c r="Z1" i="60"/>
  <c r="X1" i="60"/>
  <c r="V1" i="60"/>
  <c r="T1" i="60"/>
  <c r="R1" i="60"/>
  <c r="P1" i="60"/>
  <c r="H8" i="60" l="1"/>
  <c r="H69" i="60" s="1"/>
  <c r="J26" i="61"/>
  <c r="H28" i="61"/>
  <c r="H70" i="61" s="1"/>
  <c r="V19" i="61"/>
  <c r="AL52" i="61"/>
  <c r="AD8" i="60"/>
  <c r="H18" i="60"/>
  <c r="H79" i="60" s="1"/>
  <c r="X10" i="61"/>
  <c r="S7" i="60"/>
  <c r="T18" i="60" s="1"/>
  <c r="W7" i="60"/>
  <c r="X46" i="60" s="1"/>
  <c r="AI8" i="61"/>
  <c r="AI50" i="61" s="1"/>
  <c r="AJ50" i="61" s="1"/>
  <c r="AC7" i="60"/>
  <c r="AD41" i="60" s="1"/>
  <c r="J53" i="60"/>
  <c r="AI19" i="61"/>
  <c r="AI61" i="61" s="1"/>
  <c r="AJ61" i="61" s="1"/>
  <c r="AK7" i="60"/>
  <c r="AL23" i="60" s="1"/>
  <c r="W8" i="61"/>
  <c r="W50" i="61" s="1"/>
  <c r="AL61" i="61"/>
  <c r="J18" i="60"/>
  <c r="Z18" i="60"/>
  <c r="N12" i="60"/>
  <c r="AA8" i="61"/>
  <c r="AA50" i="61" s="1"/>
  <c r="AB50" i="61" s="1"/>
  <c r="AE8" i="61"/>
  <c r="AF8" i="61" s="1"/>
  <c r="L13" i="61"/>
  <c r="X33" i="61"/>
  <c r="R40" i="61"/>
  <c r="AL12" i="60"/>
  <c r="O49" i="61"/>
  <c r="P52" i="61" s="1"/>
  <c r="AF72" i="61"/>
  <c r="AD15" i="60"/>
  <c r="J42" i="60"/>
  <c r="X37" i="61"/>
  <c r="AG53" i="61"/>
  <c r="AH53" i="61" s="1"/>
  <c r="AL18" i="60"/>
  <c r="Z19" i="61"/>
  <c r="AJ28" i="61"/>
  <c r="J13" i="60"/>
  <c r="K16" i="60"/>
  <c r="K77" i="60" s="1"/>
  <c r="J36" i="60"/>
  <c r="L8" i="61"/>
  <c r="AF11" i="61"/>
  <c r="AB19" i="61"/>
  <c r="AB53" i="61"/>
  <c r="N13" i="60"/>
  <c r="M16" i="60"/>
  <c r="M77" i="60" s="1"/>
  <c r="J50" i="60"/>
  <c r="H11" i="61"/>
  <c r="J11" i="61" s="1"/>
  <c r="AL13" i="60"/>
  <c r="N8" i="61"/>
  <c r="N19" i="61"/>
  <c r="P61" i="61"/>
  <c r="Q7" i="60"/>
  <c r="O7" i="60"/>
  <c r="H11" i="60"/>
  <c r="H72" i="60" s="1"/>
  <c r="J44" i="60"/>
  <c r="H7" i="61"/>
  <c r="I26" i="61" s="1"/>
  <c r="U8" i="61"/>
  <c r="U50" i="61" s="1"/>
  <c r="V50" i="61" s="1"/>
  <c r="V10" i="61"/>
  <c r="P11" i="61"/>
  <c r="AH19" i="61"/>
  <c r="R32" i="61"/>
  <c r="T53" i="61"/>
  <c r="X29" i="61"/>
  <c r="J48" i="60"/>
  <c r="X8" i="61"/>
  <c r="R36" i="61"/>
  <c r="AJ52" i="61"/>
  <c r="AD53" i="61"/>
  <c r="Z73" i="61"/>
  <c r="AJ53" i="61"/>
  <c r="N71" i="61"/>
  <c r="AL71" i="61"/>
  <c r="L53" i="61"/>
  <c r="V82" i="61"/>
  <c r="N53" i="61"/>
  <c r="Z81" i="61"/>
  <c r="T52" i="61"/>
  <c r="P53" i="61"/>
  <c r="L54" i="61"/>
  <c r="AD68" i="61"/>
  <c r="AF80" i="61"/>
  <c r="N54" i="61"/>
  <c r="L67" i="61"/>
  <c r="AJ67" i="61"/>
  <c r="N79" i="61"/>
  <c r="AL79" i="61"/>
  <c r="T78" i="61"/>
  <c r="P50" i="61"/>
  <c r="AB52" i="61"/>
  <c r="N56" i="61"/>
  <c r="Z77" i="61"/>
  <c r="Z53" i="61"/>
  <c r="AD52" i="61"/>
  <c r="V53" i="61"/>
  <c r="AD64" i="61"/>
  <c r="AF76" i="61"/>
  <c r="AF52" i="61"/>
  <c r="L63" i="61"/>
  <c r="AJ63" i="61"/>
  <c r="N75" i="61"/>
  <c r="AL75" i="61"/>
  <c r="Z61" i="61"/>
  <c r="AH52" i="61"/>
  <c r="AL63" i="61"/>
  <c r="T74" i="61"/>
  <c r="J12" i="61"/>
  <c r="AK56" i="61"/>
  <c r="AL56" i="61" s="1"/>
  <c r="AL14" i="61"/>
  <c r="AK13" i="61"/>
  <c r="AK55" i="61" s="1"/>
  <c r="AL55" i="61" s="1"/>
  <c r="Y56" i="61"/>
  <c r="Z14" i="61"/>
  <c r="Y13" i="61"/>
  <c r="Z13" i="61" s="1"/>
  <c r="AI13" i="61"/>
  <c r="AI56" i="61"/>
  <c r="AJ56" i="61" s="1"/>
  <c r="AJ14" i="61"/>
  <c r="W56" i="61"/>
  <c r="X14" i="61"/>
  <c r="W13" i="61"/>
  <c r="W55" i="61" s="1"/>
  <c r="AG13" i="61"/>
  <c r="AG55" i="61" s="1"/>
  <c r="AH55" i="61" s="1"/>
  <c r="AG56" i="61"/>
  <c r="AH56" i="61" s="1"/>
  <c r="AH14" i="61"/>
  <c r="U56" i="61"/>
  <c r="V14" i="61"/>
  <c r="U13" i="61"/>
  <c r="V13" i="61" s="1"/>
  <c r="AE13" i="61"/>
  <c r="AE55" i="61" s="1"/>
  <c r="AF55" i="61" s="1"/>
  <c r="AE56" i="61"/>
  <c r="AF56" i="61" s="1"/>
  <c r="AF14" i="61"/>
  <c r="S56" i="61"/>
  <c r="T56" i="61" s="1"/>
  <c r="T14" i="61"/>
  <c r="S13" i="61"/>
  <c r="T13" i="61" s="1"/>
  <c r="AC13" i="61"/>
  <c r="AC55" i="61" s="1"/>
  <c r="AD55" i="61" s="1"/>
  <c r="AC56" i="61"/>
  <c r="AD56" i="61" s="1"/>
  <c r="AD14" i="61"/>
  <c r="Q56" i="61"/>
  <c r="Q13" i="61"/>
  <c r="Q55" i="61" s="1"/>
  <c r="AA56" i="61"/>
  <c r="AB14" i="61"/>
  <c r="AA13" i="61"/>
  <c r="AA55" i="61" s="1"/>
  <c r="AB55" i="61" s="1"/>
  <c r="O56" i="61"/>
  <c r="P56" i="61" s="1"/>
  <c r="H14" i="61"/>
  <c r="H56" i="61" s="1"/>
  <c r="J56" i="61" s="1"/>
  <c r="O13" i="61"/>
  <c r="O55" i="61" s="1"/>
  <c r="S55" i="61"/>
  <c r="T55" i="61" s="1"/>
  <c r="AD13" i="61"/>
  <c r="J54" i="61"/>
  <c r="Y50" i="61"/>
  <c r="Z50" i="61" s="1"/>
  <c r="Z8" i="61"/>
  <c r="AD8" i="61"/>
  <c r="AC50" i="61"/>
  <c r="AD50" i="61" s="1"/>
  <c r="AC41" i="61"/>
  <c r="AE50" i="61"/>
  <c r="AF50" i="61" s="1"/>
  <c r="AH8" i="61"/>
  <c r="J18" i="61"/>
  <c r="J22" i="61"/>
  <c r="P23" i="61"/>
  <c r="P27" i="61"/>
  <c r="Q49" i="61"/>
  <c r="R68" i="61" s="1"/>
  <c r="Y51" i="61"/>
  <c r="H52" i="61"/>
  <c r="H53" i="61"/>
  <c r="T57" i="61"/>
  <c r="T62" i="61"/>
  <c r="N63" i="61"/>
  <c r="AF64" i="61"/>
  <c r="Z65" i="61"/>
  <c r="T66" i="61"/>
  <c r="N67" i="61"/>
  <c r="AL67" i="61"/>
  <c r="AF68" i="61"/>
  <c r="Z69" i="61"/>
  <c r="T70" i="61"/>
  <c r="P71" i="61"/>
  <c r="AH72" i="61"/>
  <c r="AB73" i="61"/>
  <c r="V74" i="61"/>
  <c r="P75" i="61"/>
  <c r="AH76" i="61"/>
  <c r="AB77" i="61"/>
  <c r="V78" i="61"/>
  <c r="P79" i="61"/>
  <c r="AH80" i="61"/>
  <c r="AB81" i="61"/>
  <c r="J15" i="61"/>
  <c r="P19" i="61"/>
  <c r="X20" i="61"/>
  <c r="J63" i="61"/>
  <c r="R23" i="61"/>
  <c r="X24" i="61"/>
  <c r="J67" i="61"/>
  <c r="R27" i="61"/>
  <c r="X28" i="61"/>
  <c r="J30" i="61"/>
  <c r="P31" i="61"/>
  <c r="J34" i="61"/>
  <c r="P35" i="61"/>
  <c r="J38" i="61"/>
  <c r="P39" i="61"/>
  <c r="T40" i="61"/>
  <c r="V57" i="61"/>
  <c r="J58" i="61"/>
  <c r="J60" i="61"/>
  <c r="V62" i="61"/>
  <c r="P63" i="61"/>
  <c r="AH64" i="61"/>
  <c r="AB65" i="61"/>
  <c r="V66" i="61"/>
  <c r="P67" i="61"/>
  <c r="AH68" i="61"/>
  <c r="AB69" i="61"/>
  <c r="V70" i="61"/>
  <c r="L72" i="61"/>
  <c r="AJ72" i="61"/>
  <c r="AD73" i="61"/>
  <c r="L76" i="61"/>
  <c r="AJ76" i="61"/>
  <c r="AD77" i="61"/>
  <c r="L80" i="61"/>
  <c r="AJ80" i="61"/>
  <c r="AD81" i="61"/>
  <c r="Z82" i="61"/>
  <c r="J71" i="61"/>
  <c r="R31" i="61"/>
  <c r="X32" i="61"/>
  <c r="J75" i="61"/>
  <c r="R35" i="61"/>
  <c r="X36" i="61"/>
  <c r="J79" i="61"/>
  <c r="R39" i="61"/>
  <c r="AC51" i="61"/>
  <c r="L56" i="61"/>
  <c r="L60" i="61"/>
  <c r="L64" i="61"/>
  <c r="AJ64" i="61"/>
  <c r="AD65" i="61"/>
  <c r="L68" i="61"/>
  <c r="AJ68" i="61"/>
  <c r="AD69" i="61"/>
  <c r="T71" i="61"/>
  <c r="N72" i="61"/>
  <c r="AL72" i="61"/>
  <c r="AF73" i="61"/>
  <c r="Z74" i="61"/>
  <c r="T75" i="61"/>
  <c r="N76" i="61"/>
  <c r="AL76" i="61"/>
  <c r="AF77" i="61"/>
  <c r="Z78" i="61"/>
  <c r="T79" i="61"/>
  <c r="N80" i="61"/>
  <c r="AL80" i="61"/>
  <c r="AF81" i="61"/>
  <c r="AB82" i="61"/>
  <c r="AK8" i="61"/>
  <c r="R19" i="61"/>
  <c r="AD19" i="61"/>
  <c r="J21" i="61"/>
  <c r="P22" i="61"/>
  <c r="J25" i="61"/>
  <c r="P26" i="61"/>
  <c r="I33" i="61"/>
  <c r="X40" i="61"/>
  <c r="W49" i="61"/>
  <c r="X78" i="61" s="1"/>
  <c r="AE51" i="61"/>
  <c r="Z57" i="61"/>
  <c r="L58" i="61"/>
  <c r="N60" i="61"/>
  <c r="Z62" i="61"/>
  <c r="T63" i="61"/>
  <c r="N64" i="61"/>
  <c r="AL64" i="61"/>
  <c r="AF65" i="61"/>
  <c r="Z66" i="61"/>
  <c r="T67" i="61"/>
  <c r="N68" i="61"/>
  <c r="AL68" i="61"/>
  <c r="AF69" i="61"/>
  <c r="Z70" i="61"/>
  <c r="V71" i="61"/>
  <c r="P72" i="61"/>
  <c r="AH73" i="61"/>
  <c r="AB74" i="61"/>
  <c r="V75" i="61"/>
  <c r="P76" i="61"/>
  <c r="AH77" i="61"/>
  <c r="AB78" i="61"/>
  <c r="V79" i="61"/>
  <c r="P80" i="61"/>
  <c r="AH81" i="61"/>
  <c r="P15" i="61"/>
  <c r="J62" i="61"/>
  <c r="R22" i="61"/>
  <c r="X23" i="61"/>
  <c r="J66" i="61"/>
  <c r="R26" i="61"/>
  <c r="X27" i="61"/>
  <c r="J70" i="61"/>
  <c r="J29" i="61"/>
  <c r="P30" i="61"/>
  <c r="J33" i="61"/>
  <c r="P34" i="61"/>
  <c r="J37" i="61"/>
  <c r="P38" i="61"/>
  <c r="AG41" i="61"/>
  <c r="AG19" i="60" s="1"/>
  <c r="AB57" i="61"/>
  <c r="N58" i="61"/>
  <c r="AB62" i="61"/>
  <c r="V63" i="61"/>
  <c r="P64" i="61"/>
  <c r="AH65" i="61"/>
  <c r="AB66" i="61"/>
  <c r="V67" i="61"/>
  <c r="P68" i="61"/>
  <c r="AH69" i="61"/>
  <c r="AB70" i="61"/>
  <c r="L73" i="61"/>
  <c r="AJ73" i="61"/>
  <c r="AD74" i="61"/>
  <c r="L77" i="61"/>
  <c r="AJ77" i="61"/>
  <c r="AD78" i="61"/>
  <c r="L81" i="61"/>
  <c r="AJ81" i="61"/>
  <c r="AF82" i="61"/>
  <c r="J80" i="61"/>
  <c r="R11" i="61"/>
  <c r="AH13" i="61"/>
  <c r="R15" i="61"/>
  <c r="T19" i="61"/>
  <c r="AF19" i="61"/>
  <c r="R30" i="61"/>
  <c r="X31" i="61"/>
  <c r="J74" i="61"/>
  <c r="R34" i="61"/>
  <c r="X35" i="61"/>
  <c r="J78" i="61"/>
  <c r="R38" i="61"/>
  <c r="X39" i="61"/>
  <c r="H40" i="61"/>
  <c r="AD57" i="61"/>
  <c r="AD62" i="61"/>
  <c r="R64" i="61"/>
  <c r="L65" i="61"/>
  <c r="AJ65" i="61"/>
  <c r="AD66" i="61"/>
  <c r="X67" i="61"/>
  <c r="L69" i="61"/>
  <c r="AJ69" i="61"/>
  <c r="AD70" i="61"/>
  <c r="Z71" i="61"/>
  <c r="T72" i="61"/>
  <c r="N73" i="61"/>
  <c r="AL73" i="61"/>
  <c r="AF74" i="61"/>
  <c r="Z75" i="61"/>
  <c r="T76" i="61"/>
  <c r="N77" i="61"/>
  <c r="AL77" i="61"/>
  <c r="AF78" i="61"/>
  <c r="Z79" i="61"/>
  <c r="T80" i="61"/>
  <c r="N81" i="61"/>
  <c r="AL81" i="61"/>
  <c r="AH82" i="61"/>
  <c r="P8" i="61"/>
  <c r="P10" i="61"/>
  <c r="J20" i="61"/>
  <c r="P21" i="61"/>
  <c r="J24" i="61"/>
  <c r="P25" i="61"/>
  <c r="J28" i="61"/>
  <c r="I32" i="61"/>
  <c r="K41" i="61"/>
  <c r="N52" i="61"/>
  <c r="AF57" i="61"/>
  <c r="AF62" i="61"/>
  <c r="Z63" i="61"/>
  <c r="T64" i="61"/>
  <c r="N65" i="61"/>
  <c r="AL65" i="61"/>
  <c r="AF66" i="61"/>
  <c r="Z67" i="61"/>
  <c r="T68" i="61"/>
  <c r="N69" i="61"/>
  <c r="AL69" i="61"/>
  <c r="AF70" i="61"/>
  <c r="AB71" i="61"/>
  <c r="V72" i="61"/>
  <c r="P73" i="61"/>
  <c r="AH74" i="61"/>
  <c r="AB75" i="61"/>
  <c r="V76" i="61"/>
  <c r="P77" i="61"/>
  <c r="AH78" i="61"/>
  <c r="AB79" i="61"/>
  <c r="V80" i="61"/>
  <c r="P81" i="61"/>
  <c r="AJ82" i="61"/>
  <c r="J76" i="61"/>
  <c r="Q8" i="61"/>
  <c r="H9" i="61"/>
  <c r="R10" i="61"/>
  <c r="P14" i="61"/>
  <c r="R21" i="61"/>
  <c r="X22" i="61"/>
  <c r="J65" i="61"/>
  <c r="R25" i="61"/>
  <c r="X26" i="61"/>
  <c r="J69" i="61"/>
  <c r="P29" i="61"/>
  <c r="J32" i="61"/>
  <c r="P33" i="61"/>
  <c r="J36" i="61"/>
  <c r="P37" i="61"/>
  <c r="M55" i="61"/>
  <c r="N55" i="61" s="1"/>
  <c r="V56" i="61"/>
  <c r="AH57" i="61"/>
  <c r="J59" i="61"/>
  <c r="AH62" i="61"/>
  <c r="AB63" i="61"/>
  <c r="V64" i="61"/>
  <c r="P65" i="61"/>
  <c r="AH66" i="61"/>
  <c r="AB67" i="61"/>
  <c r="V68" i="61"/>
  <c r="P69" i="61"/>
  <c r="AH70" i="61"/>
  <c r="AD71" i="61"/>
  <c r="X72" i="61"/>
  <c r="L74" i="61"/>
  <c r="AJ74" i="61"/>
  <c r="AD75" i="61"/>
  <c r="X76" i="61"/>
  <c r="L78" i="61"/>
  <c r="AJ78" i="61"/>
  <c r="AD79" i="61"/>
  <c r="X80" i="61"/>
  <c r="L82" i="61"/>
  <c r="AL82" i="61"/>
  <c r="X11" i="61"/>
  <c r="R14" i="61"/>
  <c r="X15" i="61"/>
  <c r="I23" i="61"/>
  <c r="R29" i="61"/>
  <c r="X30" i="61"/>
  <c r="J73" i="61"/>
  <c r="R33" i="61"/>
  <c r="X34" i="61"/>
  <c r="J77" i="61"/>
  <c r="R37" i="61"/>
  <c r="X38" i="61"/>
  <c r="J81" i="61"/>
  <c r="M41" i="61"/>
  <c r="L57" i="61"/>
  <c r="AJ57" i="61"/>
  <c r="L62" i="61"/>
  <c r="AJ62" i="61"/>
  <c r="AD63" i="61"/>
  <c r="X64" i="61"/>
  <c r="L66" i="61"/>
  <c r="AJ66" i="61"/>
  <c r="AD67" i="61"/>
  <c r="X68" i="61"/>
  <c r="R69" i="61"/>
  <c r="L70" i="61"/>
  <c r="AL70" i="61"/>
  <c r="AF71" i="61"/>
  <c r="Z72" i="61"/>
  <c r="T73" i="61"/>
  <c r="N74" i="61"/>
  <c r="AL74" i="61"/>
  <c r="AF75" i="61"/>
  <c r="Z76" i="61"/>
  <c r="T77" i="61"/>
  <c r="N78" i="61"/>
  <c r="AL78" i="61"/>
  <c r="AF79" i="61"/>
  <c r="Z80" i="61"/>
  <c r="T81" i="61"/>
  <c r="N82" i="61"/>
  <c r="S8" i="61"/>
  <c r="AL13" i="61"/>
  <c r="J17" i="61"/>
  <c r="L19" i="61"/>
  <c r="X19" i="61"/>
  <c r="AJ19" i="61"/>
  <c r="P20" i="61"/>
  <c r="J23" i="61"/>
  <c r="P24" i="61"/>
  <c r="J27" i="61"/>
  <c r="P28" i="61"/>
  <c r="Z56" i="61"/>
  <c r="N57" i="61"/>
  <c r="AL57" i="61"/>
  <c r="L59" i="61"/>
  <c r="N62" i="61"/>
  <c r="AL62" i="61"/>
  <c r="AF63" i="61"/>
  <c r="Z64" i="61"/>
  <c r="T65" i="61"/>
  <c r="N66" i="61"/>
  <c r="AL66" i="61"/>
  <c r="AF67" i="61"/>
  <c r="Z68" i="61"/>
  <c r="T69" i="61"/>
  <c r="N70" i="61"/>
  <c r="AH71" i="61"/>
  <c r="AB72" i="61"/>
  <c r="V73" i="61"/>
  <c r="P74" i="61"/>
  <c r="AH75" i="61"/>
  <c r="AB76" i="61"/>
  <c r="V77" i="61"/>
  <c r="P78" i="61"/>
  <c r="AH79" i="61"/>
  <c r="AB80" i="61"/>
  <c r="V81" i="61"/>
  <c r="P82" i="61"/>
  <c r="J72" i="61"/>
  <c r="R66" i="61"/>
  <c r="R20" i="61"/>
  <c r="X21" i="61"/>
  <c r="J64" i="61"/>
  <c r="R24" i="61"/>
  <c r="J68" i="61"/>
  <c r="J31" i="61"/>
  <c r="P32" i="61"/>
  <c r="J35" i="61"/>
  <c r="P36" i="61"/>
  <c r="J39" i="61"/>
  <c r="AB56" i="61"/>
  <c r="P57" i="61"/>
  <c r="N59" i="61"/>
  <c r="P62" i="61"/>
  <c r="AH63" i="61"/>
  <c r="AB64" i="61"/>
  <c r="V65" i="61"/>
  <c r="P66" i="61"/>
  <c r="AH67" i="61"/>
  <c r="AB68" i="61"/>
  <c r="V69" i="61"/>
  <c r="P70" i="61"/>
  <c r="L71" i="61"/>
  <c r="AJ71" i="61"/>
  <c r="AD72" i="61"/>
  <c r="L75" i="61"/>
  <c r="AJ75" i="61"/>
  <c r="AD76" i="61"/>
  <c r="X77" i="61"/>
  <c r="L79" i="61"/>
  <c r="AJ79" i="61"/>
  <c r="AD80" i="61"/>
  <c r="X81" i="61"/>
  <c r="O68" i="60"/>
  <c r="P56" i="60"/>
  <c r="P55" i="60"/>
  <c r="P54" i="60"/>
  <c r="P53" i="60"/>
  <c r="P52" i="60"/>
  <c r="P51" i="60"/>
  <c r="P38" i="60"/>
  <c r="P23" i="60"/>
  <c r="P37" i="60"/>
  <c r="P35" i="60"/>
  <c r="P20" i="60"/>
  <c r="P34" i="60"/>
  <c r="P46" i="60"/>
  <c r="P45" i="60"/>
  <c r="P33" i="60"/>
  <c r="P31" i="60"/>
  <c r="P25" i="60"/>
  <c r="P48" i="60"/>
  <c r="P47" i="60"/>
  <c r="P44" i="60"/>
  <c r="P32" i="60"/>
  <c r="P49" i="60"/>
  <c r="P43" i="60"/>
  <c r="P30" i="60"/>
  <c r="P50" i="60"/>
  <c r="P42" i="60"/>
  <c r="P26" i="60"/>
  <c r="P41" i="60"/>
  <c r="P22" i="60"/>
  <c r="P40" i="60"/>
  <c r="P39" i="60"/>
  <c r="P36" i="60"/>
  <c r="P15" i="60"/>
  <c r="P9" i="60"/>
  <c r="P10" i="60"/>
  <c r="P13" i="60"/>
  <c r="P18" i="60"/>
  <c r="P12" i="60"/>
  <c r="P27" i="60"/>
  <c r="P24" i="60"/>
  <c r="P14" i="60"/>
  <c r="AB52" i="60"/>
  <c r="AB47" i="60"/>
  <c r="AA68" i="60"/>
  <c r="AB72" i="60" s="1"/>
  <c r="AB56" i="60"/>
  <c r="AB55" i="60"/>
  <c r="AB53" i="60"/>
  <c r="AB44" i="60"/>
  <c r="AB32" i="60"/>
  <c r="AB48" i="60"/>
  <c r="AB43" i="60"/>
  <c r="AB49" i="60"/>
  <c r="AB41" i="60"/>
  <c r="AB22" i="60"/>
  <c r="AB15" i="60"/>
  <c r="AB40" i="60"/>
  <c r="AB50" i="60"/>
  <c r="AB39" i="60"/>
  <c r="AB27" i="60"/>
  <c r="AB38" i="60"/>
  <c r="AB23" i="60"/>
  <c r="AB21" i="60"/>
  <c r="AB37" i="60"/>
  <c r="AB36" i="60"/>
  <c r="AB24" i="60"/>
  <c r="AB51" i="60"/>
  <c r="AB35" i="60"/>
  <c r="AB20" i="60"/>
  <c r="AB34" i="60"/>
  <c r="N14" i="60"/>
  <c r="N17" i="60"/>
  <c r="H91" i="60"/>
  <c r="J30" i="60"/>
  <c r="AD32" i="60"/>
  <c r="R35" i="60"/>
  <c r="H107" i="60"/>
  <c r="J46" i="60"/>
  <c r="K46" i="60"/>
  <c r="J72" i="60"/>
  <c r="X55" i="60"/>
  <c r="X53" i="60"/>
  <c r="X22" i="60"/>
  <c r="X15" i="60"/>
  <c r="X9" i="60"/>
  <c r="Z53" i="60"/>
  <c r="Z50" i="60"/>
  <c r="Z48" i="60"/>
  <c r="Y68" i="60"/>
  <c r="Z71" i="60" s="1"/>
  <c r="Z56" i="60"/>
  <c r="Z55" i="60"/>
  <c r="Z54" i="60"/>
  <c r="Z46" i="60"/>
  <c r="Z45" i="60"/>
  <c r="Z33" i="60"/>
  <c r="Z31" i="60"/>
  <c r="Z25" i="60"/>
  <c r="Z47" i="60"/>
  <c r="Z44" i="60"/>
  <c r="Z32" i="60"/>
  <c r="Z49" i="60"/>
  <c r="Z42" i="60"/>
  <c r="Z26" i="60"/>
  <c r="Z41" i="60"/>
  <c r="Z22" i="60"/>
  <c r="Z52" i="60"/>
  <c r="Z40" i="60"/>
  <c r="Z39" i="60"/>
  <c r="Z27" i="60"/>
  <c r="Z38" i="60"/>
  <c r="Z23" i="60"/>
  <c r="Z37" i="60"/>
  <c r="Z21" i="60"/>
  <c r="Z36" i="60"/>
  <c r="Z24" i="60"/>
  <c r="Z51" i="60"/>
  <c r="Z35" i="60"/>
  <c r="Z20" i="60"/>
  <c r="S69" i="60"/>
  <c r="S57" i="60"/>
  <c r="S58" i="60"/>
  <c r="AE69" i="60"/>
  <c r="AE57" i="60"/>
  <c r="AE58" i="60"/>
  <c r="Z9" i="60"/>
  <c r="Z10" i="60"/>
  <c r="J12" i="60"/>
  <c r="Z15" i="60"/>
  <c r="Y79" i="60"/>
  <c r="AK79" i="60"/>
  <c r="T21" i="60"/>
  <c r="AB46" i="60"/>
  <c r="J37" i="60"/>
  <c r="AG69" i="60"/>
  <c r="AG57" i="60"/>
  <c r="AG58" i="60"/>
  <c r="R20" i="60"/>
  <c r="Z30" i="60"/>
  <c r="H95" i="60"/>
  <c r="K34" i="60"/>
  <c r="J34" i="60"/>
  <c r="AB42" i="60"/>
  <c r="J8" i="60"/>
  <c r="J10" i="60"/>
  <c r="R13" i="60"/>
  <c r="AB18" i="60"/>
  <c r="T20" i="60"/>
  <c r="N23" i="60"/>
  <c r="AB30" i="60"/>
  <c r="T34" i="60"/>
  <c r="AD53" i="60"/>
  <c r="U69" i="60"/>
  <c r="U57" i="60"/>
  <c r="U58" i="60"/>
  <c r="AD10" i="60"/>
  <c r="AE7" i="60"/>
  <c r="AF11" i="60" s="1"/>
  <c r="AG7" i="60"/>
  <c r="K69" i="60"/>
  <c r="K41" i="60"/>
  <c r="K53" i="60"/>
  <c r="K36" i="60"/>
  <c r="K35" i="60"/>
  <c r="K59" i="60"/>
  <c r="K120" i="60" s="1"/>
  <c r="K45" i="60"/>
  <c r="K33" i="60"/>
  <c r="K48" i="60"/>
  <c r="AI69" i="60"/>
  <c r="AI57" i="60"/>
  <c r="AI58" i="60"/>
  <c r="Z11" i="60"/>
  <c r="AL11" i="60"/>
  <c r="T13" i="60"/>
  <c r="Z14" i="60"/>
  <c r="R23" i="60"/>
  <c r="AB26" i="60"/>
  <c r="AB31" i="60"/>
  <c r="Z34" i="60"/>
  <c r="T37" i="60"/>
  <c r="J71" i="60"/>
  <c r="AB10" i="60"/>
  <c r="K30" i="60"/>
  <c r="AD51" i="60"/>
  <c r="AD46" i="60"/>
  <c r="AC68" i="60"/>
  <c r="AD82" i="60" s="1"/>
  <c r="AD56" i="60"/>
  <c r="AD55" i="60"/>
  <c r="AD48" i="60"/>
  <c r="AD47" i="60"/>
  <c r="AD43" i="60"/>
  <c r="AD30" i="60"/>
  <c r="AD49" i="60"/>
  <c r="AD42" i="60"/>
  <c r="AD40" i="60"/>
  <c r="AD52" i="60"/>
  <c r="AD50" i="60"/>
  <c r="AD39" i="60"/>
  <c r="AD27" i="60"/>
  <c r="AD21" i="60"/>
  <c r="AD38" i="60"/>
  <c r="AD23" i="60"/>
  <c r="AD37" i="60"/>
  <c r="AD36" i="60"/>
  <c r="AD24" i="60"/>
  <c r="AD35" i="60"/>
  <c r="AD20" i="60"/>
  <c r="AD34" i="60"/>
  <c r="AD54" i="60"/>
  <c r="AD45" i="60"/>
  <c r="AD33" i="60"/>
  <c r="AD31" i="60"/>
  <c r="AD25" i="60"/>
  <c r="AD9" i="60"/>
  <c r="H7" i="60"/>
  <c r="I10" i="60" s="1"/>
  <c r="J11" i="60"/>
  <c r="W69" i="60"/>
  <c r="W57" i="60"/>
  <c r="W58" i="60"/>
  <c r="J9" i="60"/>
  <c r="R12" i="60"/>
  <c r="K7" i="60"/>
  <c r="AI7" i="60"/>
  <c r="AJ8" i="60" s="1"/>
  <c r="L8" i="60"/>
  <c r="N10" i="60"/>
  <c r="T12" i="60"/>
  <c r="AB14" i="60"/>
  <c r="J15" i="60"/>
  <c r="AL15" i="60"/>
  <c r="R18" i="60"/>
  <c r="AD18" i="60"/>
  <c r="AD26" i="60"/>
  <c r="AL37" i="60"/>
  <c r="K40" i="60"/>
  <c r="J69" i="60"/>
  <c r="M68" i="60"/>
  <c r="M53" i="60"/>
  <c r="N27" i="60"/>
  <c r="N24" i="60"/>
  <c r="N20" i="60"/>
  <c r="N25" i="60"/>
  <c r="M33" i="60"/>
  <c r="M31" i="60"/>
  <c r="N21" i="60"/>
  <c r="M48" i="60"/>
  <c r="N26" i="60"/>
  <c r="N18" i="60"/>
  <c r="M50" i="60"/>
  <c r="N22" i="60"/>
  <c r="N69" i="60"/>
  <c r="Y69" i="60"/>
  <c r="Y57" i="60"/>
  <c r="Y58" i="60"/>
  <c r="AK69" i="60"/>
  <c r="AK57" i="60"/>
  <c r="AK58" i="60"/>
  <c r="N9" i="60"/>
  <c r="AL9" i="60"/>
  <c r="AL10" i="60"/>
  <c r="P72" i="60"/>
  <c r="AB11" i="60"/>
  <c r="AD14" i="60"/>
  <c r="N19" i="60"/>
  <c r="AB45" i="60"/>
  <c r="M47" i="60"/>
  <c r="J70" i="60"/>
  <c r="AJ11" i="60"/>
  <c r="AK68" i="60"/>
  <c r="AL56" i="60"/>
  <c r="AL55" i="60"/>
  <c r="AL54" i="60"/>
  <c r="AL53" i="60"/>
  <c r="AL52" i="60"/>
  <c r="AL39" i="60"/>
  <c r="AL27" i="60"/>
  <c r="AL50" i="60"/>
  <c r="AL38" i="60"/>
  <c r="AL36" i="60"/>
  <c r="AL24" i="60"/>
  <c r="AL35" i="60"/>
  <c r="AL20" i="60"/>
  <c r="AL51" i="60"/>
  <c r="AL34" i="60"/>
  <c r="AL45" i="60"/>
  <c r="AL33" i="60"/>
  <c r="AL31" i="60"/>
  <c r="AL25" i="60"/>
  <c r="AL46" i="60"/>
  <c r="AL44" i="60"/>
  <c r="AL32" i="60"/>
  <c r="AL30" i="60"/>
  <c r="AL48" i="60"/>
  <c r="AL47" i="60"/>
  <c r="AL43" i="60"/>
  <c r="AL21" i="60"/>
  <c r="AL49" i="60"/>
  <c r="AL42" i="60"/>
  <c r="AL26" i="60"/>
  <c r="AL41" i="60"/>
  <c r="AL22" i="60"/>
  <c r="N8" i="60"/>
  <c r="Z8" i="60"/>
  <c r="AL8" i="60"/>
  <c r="R10" i="60"/>
  <c r="P11" i="60"/>
  <c r="Z13" i="60"/>
  <c r="N15" i="60"/>
  <c r="AD22" i="60"/>
  <c r="H113" i="60"/>
  <c r="I52" i="60"/>
  <c r="M52" i="60"/>
  <c r="K52" i="60"/>
  <c r="J52" i="60"/>
  <c r="AB9" i="60"/>
  <c r="O69" i="60"/>
  <c r="P69" i="60" s="1"/>
  <c r="O58" i="60"/>
  <c r="O57" i="60"/>
  <c r="AA69" i="60"/>
  <c r="AB69" i="60" s="1"/>
  <c r="AA58" i="60"/>
  <c r="AA57" i="60"/>
  <c r="R9" i="60"/>
  <c r="AD11" i="60"/>
  <c r="Z12" i="60"/>
  <c r="AB13" i="60"/>
  <c r="H21" i="60"/>
  <c r="AG82" i="60"/>
  <c r="AH21" i="60"/>
  <c r="J93" i="60"/>
  <c r="AL40" i="60"/>
  <c r="H104" i="60"/>
  <c r="J43" i="60"/>
  <c r="I43" i="60"/>
  <c r="M43" i="60"/>
  <c r="AD44" i="60"/>
  <c r="S68" i="60"/>
  <c r="T111" i="60" s="1"/>
  <c r="T56" i="60"/>
  <c r="T54" i="60"/>
  <c r="T53" i="60"/>
  <c r="T52" i="60"/>
  <c r="T51" i="60"/>
  <c r="T50" i="60"/>
  <c r="T36" i="60"/>
  <c r="T24" i="60"/>
  <c r="T35" i="60"/>
  <c r="T55" i="60"/>
  <c r="T46" i="60"/>
  <c r="T45" i="60"/>
  <c r="T33" i="60"/>
  <c r="T31" i="60"/>
  <c r="T25" i="60"/>
  <c r="T48" i="60"/>
  <c r="T47" i="60"/>
  <c r="T44" i="60"/>
  <c r="T32" i="60"/>
  <c r="T49" i="60"/>
  <c r="T43" i="60"/>
  <c r="T30" i="60"/>
  <c r="T14" i="60"/>
  <c r="T42" i="60"/>
  <c r="T26" i="60"/>
  <c r="T41" i="60"/>
  <c r="T22" i="60"/>
  <c r="T40" i="60"/>
  <c r="T39" i="60"/>
  <c r="T27" i="60"/>
  <c r="T38" i="60"/>
  <c r="T23" i="60"/>
  <c r="P8" i="60"/>
  <c r="AB8" i="60"/>
  <c r="T9" i="60"/>
  <c r="T10" i="60"/>
  <c r="R11" i="60"/>
  <c r="AB12" i="60"/>
  <c r="J74" i="60"/>
  <c r="AD13" i="60"/>
  <c r="AI82" i="60"/>
  <c r="AB25" i="60"/>
  <c r="AB33" i="60"/>
  <c r="K43" i="60"/>
  <c r="K49" i="60"/>
  <c r="AB54" i="60"/>
  <c r="R55" i="60"/>
  <c r="R54" i="60"/>
  <c r="R53" i="60"/>
  <c r="R52" i="60"/>
  <c r="R51" i="60"/>
  <c r="R37" i="60"/>
  <c r="R36" i="60"/>
  <c r="R34" i="60"/>
  <c r="R56" i="60"/>
  <c r="R46" i="60"/>
  <c r="R45" i="60"/>
  <c r="R33" i="60"/>
  <c r="R31" i="60"/>
  <c r="R25" i="60"/>
  <c r="R48" i="60"/>
  <c r="R47" i="60"/>
  <c r="R44" i="60"/>
  <c r="R32" i="60"/>
  <c r="Q68" i="60"/>
  <c r="R82" i="60" s="1"/>
  <c r="R49" i="60"/>
  <c r="R43" i="60"/>
  <c r="R30" i="60"/>
  <c r="R50" i="60"/>
  <c r="R42" i="60"/>
  <c r="R26" i="60"/>
  <c r="R41" i="60"/>
  <c r="R22" i="60"/>
  <c r="R40" i="60"/>
  <c r="R39" i="60"/>
  <c r="R27" i="60"/>
  <c r="U7" i="60"/>
  <c r="Q58" i="60"/>
  <c r="Q69" i="60"/>
  <c r="Q57" i="60"/>
  <c r="AC58" i="60"/>
  <c r="AC69" i="60"/>
  <c r="AD69" i="60" s="1"/>
  <c r="AC57" i="60"/>
  <c r="AD12" i="60"/>
  <c r="I13" i="60"/>
  <c r="AL14" i="60"/>
  <c r="T15" i="60"/>
  <c r="AL82" i="60"/>
  <c r="Z43" i="60"/>
  <c r="J31" i="60"/>
  <c r="K32" i="60"/>
  <c r="J33" i="60"/>
  <c r="J96" i="60"/>
  <c r="M42" i="60"/>
  <c r="K44" i="60"/>
  <c r="J45" i="60"/>
  <c r="K47" i="60"/>
  <c r="P73" i="60"/>
  <c r="AL86" i="60"/>
  <c r="N78" i="60"/>
  <c r="AB79" i="60"/>
  <c r="K31" i="60"/>
  <c r="J97" i="60"/>
  <c r="H120" i="60"/>
  <c r="J59" i="60"/>
  <c r="N75" i="60"/>
  <c r="AL75" i="60"/>
  <c r="J81" i="60"/>
  <c r="J25" i="60"/>
  <c r="M32" i="60"/>
  <c r="J35" i="60"/>
  <c r="I36" i="60"/>
  <c r="J98" i="60"/>
  <c r="M44" i="60"/>
  <c r="AB71" i="60"/>
  <c r="N72" i="60"/>
  <c r="AB74" i="60"/>
  <c r="P75" i="60"/>
  <c r="Z76" i="60"/>
  <c r="AD79" i="60"/>
  <c r="I20" i="60"/>
  <c r="AB82" i="60"/>
  <c r="J99" i="60"/>
  <c r="M45" i="60"/>
  <c r="AD71" i="60"/>
  <c r="R75" i="60"/>
  <c r="N83" i="60"/>
  <c r="J20" i="60"/>
  <c r="P82" i="60"/>
  <c r="J88" i="60"/>
  <c r="J100" i="60"/>
  <c r="H112" i="60"/>
  <c r="J51" i="60"/>
  <c r="Z72" i="60"/>
  <c r="Q79" i="60"/>
  <c r="P83" i="60"/>
  <c r="AH19" i="60"/>
  <c r="P21" i="60"/>
  <c r="J84" i="60"/>
  <c r="J24" i="60"/>
  <c r="M35" i="60"/>
  <c r="K37" i="60"/>
  <c r="J38" i="60"/>
  <c r="I39" i="60"/>
  <c r="J101" i="60"/>
  <c r="I51" i="60"/>
  <c r="J117" i="60"/>
  <c r="AB84" i="60"/>
  <c r="J83" i="60"/>
  <c r="M36" i="60"/>
  <c r="K38" i="60"/>
  <c r="J39" i="60"/>
  <c r="J102" i="60"/>
  <c r="J110" i="60"/>
  <c r="K51" i="60"/>
  <c r="H115" i="60"/>
  <c r="M54" i="60"/>
  <c r="K54" i="60"/>
  <c r="J116" i="60"/>
  <c r="AB70" i="60"/>
  <c r="Z73" i="60"/>
  <c r="P85" i="60"/>
  <c r="R21" i="60"/>
  <c r="J23" i="60"/>
  <c r="M37" i="60"/>
  <c r="K39" i="60"/>
  <c r="J40" i="60"/>
  <c r="I41" i="60"/>
  <c r="J103" i="60"/>
  <c r="J111" i="60"/>
  <c r="I54" i="60"/>
  <c r="N71" i="60"/>
  <c r="AB73" i="60"/>
  <c r="Z75" i="60"/>
  <c r="R85" i="60"/>
  <c r="I50" i="60"/>
  <c r="M51" i="60"/>
  <c r="J54" i="60"/>
  <c r="P71" i="60"/>
  <c r="AL71" i="60"/>
  <c r="AB75" i="60"/>
  <c r="J105" i="60"/>
  <c r="J73" i="60"/>
  <c r="R74" i="60"/>
  <c r="AL76" i="60"/>
  <c r="AD97" i="60"/>
  <c r="J92" i="60"/>
  <c r="I32" i="60"/>
  <c r="J94" i="60"/>
  <c r="M40" i="60"/>
  <c r="K42" i="60"/>
  <c r="I44" i="60"/>
  <c r="J106" i="60"/>
  <c r="H108" i="60"/>
  <c r="I47" i="60"/>
  <c r="J49" i="60"/>
  <c r="K50" i="60"/>
  <c r="P70" i="60"/>
  <c r="R76" i="60"/>
  <c r="AD81" i="60"/>
  <c r="P84" i="60"/>
  <c r="AL74" i="60"/>
  <c r="AD87" i="60"/>
  <c r="N88" i="60"/>
  <c r="R92" i="60"/>
  <c r="Z101" i="60"/>
  <c r="Z82" i="60"/>
  <c r="AL84" i="60"/>
  <c r="P88" i="60"/>
  <c r="Z98" i="60"/>
  <c r="J55" i="60"/>
  <c r="I56" i="60"/>
  <c r="Z74" i="60"/>
  <c r="R88" i="60"/>
  <c r="AL88" i="60"/>
  <c r="AL95" i="60"/>
  <c r="Z96" i="60"/>
  <c r="AL103" i="60"/>
  <c r="K55" i="60"/>
  <c r="J56" i="60"/>
  <c r="N80" i="60"/>
  <c r="N82" i="60"/>
  <c r="Z84" i="60"/>
  <c r="P97" i="60"/>
  <c r="AD98" i="60"/>
  <c r="AL100" i="60"/>
  <c r="K56" i="60"/>
  <c r="AL73" i="60"/>
  <c r="N74" i="60"/>
  <c r="R87" i="60"/>
  <c r="AL93" i="60"/>
  <c r="Z94" i="60"/>
  <c r="AD120" i="60"/>
  <c r="M55" i="60"/>
  <c r="AL81" i="60"/>
  <c r="N84" i="60"/>
  <c r="J86" i="60"/>
  <c r="AB94" i="60"/>
  <c r="R100" i="60"/>
  <c r="M56" i="60"/>
  <c r="AD94" i="60"/>
  <c r="AL101" i="60"/>
  <c r="Z81" i="60"/>
  <c r="AL83" i="60"/>
  <c r="Z88" i="60"/>
  <c r="AL98" i="60"/>
  <c r="J75" i="60"/>
  <c r="AB81" i="60"/>
  <c r="AB88" i="60"/>
  <c r="Z95" i="60"/>
  <c r="AD99" i="60"/>
  <c r="R101" i="60"/>
  <c r="N79" i="60"/>
  <c r="N81" i="60"/>
  <c r="Z83" i="60"/>
  <c r="J85" i="60"/>
  <c r="AD88" i="60"/>
  <c r="Z93" i="60"/>
  <c r="AL96" i="60"/>
  <c r="Z97" i="60"/>
  <c r="J114" i="60"/>
  <c r="P79" i="60"/>
  <c r="P81" i="60"/>
  <c r="AB86" i="60"/>
  <c r="J87" i="60"/>
  <c r="P94" i="60"/>
  <c r="AD95" i="60"/>
  <c r="AB97" i="60"/>
  <c r="AB100" i="60"/>
  <c r="AD107" i="60"/>
  <c r="AD109" i="60"/>
  <c r="AD113" i="60"/>
  <c r="Z120" i="60"/>
  <c r="AB92" i="60"/>
  <c r="AL94" i="60"/>
  <c r="AL97" i="60"/>
  <c r="AL99" i="60"/>
  <c r="P101" i="60"/>
  <c r="P102" i="60"/>
  <c r="AB120" i="60"/>
  <c r="R98" i="60"/>
  <c r="T102" i="60"/>
  <c r="AL102" i="60"/>
  <c r="P105" i="60"/>
  <c r="Z106" i="60"/>
  <c r="P107" i="60"/>
  <c r="Z108" i="60"/>
  <c r="P111" i="60"/>
  <c r="Z112" i="60"/>
  <c r="P113" i="60"/>
  <c r="Z114" i="60"/>
  <c r="P117" i="60"/>
  <c r="Z99" i="60"/>
  <c r="AB104" i="60"/>
  <c r="AL105" i="60"/>
  <c r="AB108" i="60"/>
  <c r="AL109" i="60"/>
  <c r="AB110" i="60"/>
  <c r="AL111" i="60"/>
  <c r="R113" i="60"/>
  <c r="AB114" i="60"/>
  <c r="AL115" i="60"/>
  <c r="AB99" i="60"/>
  <c r="AD104" i="60"/>
  <c r="AD110" i="60"/>
  <c r="AD116" i="60"/>
  <c r="N120" i="60"/>
  <c r="AL120" i="60"/>
  <c r="Z100" i="60"/>
  <c r="Z103" i="60"/>
  <c r="T105" i="60"/>
  <c r="AD106" i="60"/>
  <c r="AD112" i="60"/>
  <c r="P120" i="60"/>
  <c r="AB93" i="60"/>
  <c r="AB96" i="60"/>
  <c r="Z102" i="60"/>
  <c r="AB101" i="60"/>
  <c r="AB102" i="60"/>
  <c r="AD103" i="60"/>
  <c r="P93" i="60"/>
  <c r="P96" i="60"/>
  <c r="P99" i="60"/>
  <c r="AD100" i="60"/>
  <c r="AD101" i="60"/>
  <c r="P104" i="60"/>
  <c r="Z105" i="60"/>
  <c r="P108" i="60"/>
  <c r="Z109" i="60"/>
  <c r="P110" i="60"/>
  <c r="Z111" i="60"/>
  <c r="P114" i="60"/>
  <c r="Z115" i="60"/>
  <c r="R104" i="60"/>
  <c r="AB105" i="60"/>
  <c r="AL106" i="60"/>
  <c r="AB107" i="60"/>
  <c r="AL108" i="60"/>
  <c r="AB111" i="60"/>
  <c r="AL112" i="60"/>
  <c r="AB113" i="60"/>
  <c r="AL114" i="60"/>
  <c r="R116" i="60"/>
  <c r="AB117" i="60"/>
  <c r="R115" i="60" l="1"/>
  <c r="R95" i="60"/>
  <c r="T91" i="60"/>
  <c r="X35" i="60"/>
  <c r="X24" i="60"/>
  <c r="X41" i="60"/>
  <c r="X34" i="60"/>
  <c r="H49" i="61"/>
  <c r="T114" i="60"/>
  <c r="AD92" i="60"/>
  <c r="R79" i="60"/>
  <c r="X21" i="60"/>
  <c r="N16" i="60"/>
  <c r="X20" i="60"/>
  <c r="X36" i="60"/>
  <c r="X26" i="60"/>
  <c r="X56" i="60"/>
  <c r="I34" i="61"/>
  <c r="X44" i="60"/>
  <c r="X31" i="60"/>
  <c r="X37" i="60"/>
  <c r="X42" i="60"/>
  <c r="W68" i="60"/>
  <c r="X81" i="60" s="1"/>
  <c r="U41" i="61"/>
  <c r="U19" i="60" s="1"/>
  <c r="I30" i="61"/>
  <c r="T112" i="60"/>
  <c r="R112" i="60"/>
  <c r="X32" i="60"/>
  <c r="M34" i="60"/>
  <c r="X23" i="60"/>
  <c r="X30" i="60"/>
  <c r="X49" i="60"/>
  <c r="X18" i="60"/>
  <c r="T8" i="60"/>
  <c r="AJ21" i="60"/>
  <c r="X13" i="60"/>
  <c r="X38" i="60"/>
  <c r="X43" i="60"/>
  <c r="X51" i="60"/>
  <c r="T97" i="60"/>
  <c r="T94" i="60"/>
  <c r="T106" i="60"/>
  <c r="R71" i="60"/>
  <c r="T100" i="60"/>
  <c r="AD85" i="60"/>
  <c r="M28" i="60"/>
  <c r="X27" i="60"/>
  <c r="X47" i="60"/>
  <c r="X54" i="60"/>
  <c r="AB8" i="61"/>
  <c r="T120" i="60"/>
  <c r="R109" i="60"/>
  <c r="AD86" i="60"/>
  <c r="AD70" i="60"/>
  <c r="AD84" i="60"/>
  <c r="X25" i="60"/>
  <c r="X12" i="60"/>
  <c r="X39" i="60"/>
  <c r="X48" i="60"/>
  <c r="X10" i="60"/>
  <c r="AF13" i="61"/>
  <c r="I25" i="61"/>
  <c r="T11" i="60"/>
  <c r="I29" i="61"/>
  <c r="T115" i="60"/>
  <c r="R103" i="60"/>
  <c r="T83" i="60"/>
  <c r="AD72" i="60"/>
  <c r="X14" i="60"/>
  <c r="X40" i="60"/>
  <c r="X33" i="60"/>
  <c r="I39" i="61"/>
  <c r="I24" i="61"/>
  <c r="I21" i="61"/>
  <c r="I15" i="61"/>
  <c r="R107" i="60"/>
  <c r="T99" i="60"/>
  <c r="R97" i="60"/>
  <c r="R120" i="60"/>
  <c r="I9" i="60"/>
  <c r="X50" i="60"/>
  <c r="X45" i="60"/>
  <c r="I35" i="61"/>
  <c r="AI41" i="61"/>
  <c r="AI19" i="60" s="1"/>
  <c r="AJ19" i="60" s="1"/>
  <c r="R56" i="61"/>
  <c r="I20" i="61"/>
  <c r="Y55" i="61"/>
  <c r="Z55" i="61" s="1"/>
  <c r="I10" i="61"/>
  <c r="P55" i="61"/>
  <c r="R110" i="60"/>
  <c r="T103" i="60"/>
  <c r="R94" i="60"/>
  <c r="X8" i="60"/>
  <c r="X11" i="60"/>
  <c r="X52" i="60"/>
  <c r="I31" i="61"/>
  <c r="I37" i="61"/>
  <c r="V8" i="61"/>
  <c r="AJ8" i="61"/>
  <c r="R13" i="61"/>
  <c r="I14" i="61"/>
  <c r="T79" i="60"/>
  <c r="T76" i="60"/>
  <c r="T72" i="60"/>
  <c r="M49" i="60"/>
  <c r="X69" i="60"/>
  <c r="I27" i="61"/>
  <c r="I7" i="61"/>
  <c r="I22" i="61"/>
  <c r="Z87" i="60"/>
  <c r="U55" i="61"/>
  <c r="V55" i="61" s="1"/>
  <c r="I11" i="61"/>
  <c r="R15" i="60"/>
  <c r="R14" i="60"/>
  <c r="R24" i="60"/>
  <c r="R38" i="60"/>
  <c r="T104" i="60"/>
  <c r="T87" i="60"/>
  <c r="R69" i="60"/>
  <c r="T109" i="60"/>
  <c r="T108" i="60"/>
  <c r="T74" i="60"/>
  <c r="R83" i="60"/>
  <c r="T70" i="60"/>
  <c r="Z69" i="60"/>
  <c r="X65" i="61"/>
  <c r="X63" i="61"/>
  <c r="T86" i="60"/>
  <c r="J7" i="61"/>
  <c r="T81" i="60"/>
  <c r="R106" i="60"/>
  <c r="M39" i="60"/>
  <c r="X73" i="61"/>
  <c r="X56" i="61"/>
  <c r="X61" i="61"/>
  <c r="I36" i="61"/>
  <c r="I28" i="61"/>
  <c r="J14" i="61"/>
  <c r="I38" i="61"/>
  <c r="R8" i="60"/>
  <c r="I64" i="61"/>
  <c r="R73" i="61"/>
  <c r="R61" i="61"/>
  <c r="R81" i="61"/>
  <c r="I57" i="61"/>
  <c r="I65" i="61"/>
  <c r="R76" i="61"/>
  <c r="R67" i="61"/>
  <c r="I72" i="61"/>
  <c r="I75" i="61"/>
  <c r="R78" i="61"/>
  <c r="R72" i="61"/>
  <c r="R63" i="61"/>
  <c r="R77" i="61"/>
  <c r="X71" i="61"/>
  <c r="R57" i="61"/>
  <c r="I68" i="61"/>
  <c r="R65" i="61"/>
  <c r="R80" i="61"/>
  <c r="R75" i="61"/>
  <c r="I77" i="61"/>
  <c r="I69" i="61"/>
  <c r="X69" i="61"/>
  <c r="X79" i="61"/>
  <c r="R74" i="61"/>
  <c r="R70" i="61"/>
  <c r="R62" i="61"/>
  <c r="X53" i="61"/>
  <c r="R81" i="60"/>
  <c r="Z79" i="60"/>
  <c r="Y41" i="61"/>
  <c r="Z41" i="61" s="1"/>
  <c r="AE41" i="61"/>
  <c r="AE83" i="61" s="1"/>
  <c r="AF83" i="61" s="1"/>
  <c r="W41" i="61"/>
  <c r="W19" i="60" s="1"/>
  <c r="X19" i="60" s="1"/>
  <c r="AC19" i="60"/>
  <c r="AI55" i="61"/>
  <c r="AJ55" i="61" s="1"/>
  <c r="AJ13" i="61"/>
  <c r="H13" i="61"/>
  <c r="J13" i="61" s="1"/>
  <c r="P13" i="61"/>
  <c r="O41" i="61"/>
  <c r="O83" i="61" s="1"/>
  <c r="P83" i="61" s="1"/>
  <c r="X13" i="61"/>
  <c r="AA41" i="61"/>
  <c r="AB13" i="61"/>
  <c r="AG80" i="60"/>
  <c r="AG17" i="60"/>
  <c r="X66" i="61"/>
  <c r="J53" i="61"/>
  <c r="I53" i="61"/>
  <c r="J52" i="61"/>
  <c r="I52" i="61"/>
  <c r="AC83" i="61"/>
  <c r="AD83" i="61" s="1"/>
  <c r="AD41" i="61"/>
  <c r="Y83" i="61"/>
  <c r="Z83" i="61" s="1"/>
  <c r="H8" i="61"/>
  <c r="J9" i="61"/>
  <c r="H51" i="61"/>
  <c r="J51" i="61" s="1"/>
  <c r="AK50" i="61"/>
  <c r="AK41" i="61"/>
  <c r="AL8" i="61"/>
  <c r="M83" i="61"/>
  <c r="N83" i="61" s="1"/>
  <c r="N41" i="61"/>
  <c r="R8" i="61"/>
  <c r="Q50" i="61"/>
  <c r="R50" i="61" s="1"/>
  <c r="Q41" i="61"/>
  <c r="Q19" i="60" s="1"/>
  <c r="X74" i="61"/>
  <c r="R82" i="61"/>
  <c r="R53" i="61"/>
  <c r="X50" i="61"/>
  <c r="K83" i="61"/>
  <c r="L83" i="61" s="1"/>
  <c r="L41" i="61"/>
  <c r="I67" i="61"/>
  <c r="R55" i="61"/>
  <c r="I56" i="61"/>
  <c r="H82" i="61"/>
  <c r="J40" i="61"/>
  <c r="I40" i="61"/>
  <c r="H19" i="61"/>
  <c r="X62" i="61"/>
  <c r="I79" i="61"/>
  <c r="I60" i="61"/>
  <c r="I59" i="61"/>
  <c r="J49" i="61"/>
  <c r="I49" i="61"/>
  <c r="I58" i="61"/>
  <c r="I70" i="61"/>
  <c r="I62" i="61"/>
  <c r="X70" i="61"/>
  <c r="X57" i="61"/>
  <c r="R71" i="61"/>
  <c r="X55" i="61"/>
  <c r="T8" i="61"/>
  <c r="S50" i="61"/>
  <c r="T50" i="61" s="1"/>
  <c r="S41" i="61"/>
  <c r="S19" i="60" s="1"/>
  <c r="AG83" i="61"/>
  <c r="AH83" i="61" s="1"/>
  <c r="AH41" i="61"/>
  <c r="J57" i="61"/>
  <c r="X52" i="61"/>
  <c r="X75" i="61"/>
  <c r="R79" i="61"/>
  <c r="X82" i="61"/>
  <c r="R52" i="61"/>
  <c r="I54" i="61"/>
  <c r="I63" i="61"/>
  <c r="AA118" i="60"/>
  <c r="AB118" i="60" s="1"/>
  <c r="AB57" i="60"/>
  <c r="AA29" i="60"/>
  <c r="M116" i="60"/>
  <c r="N116" i="60" s="1"/>
  <c r="N55" i="60"/>
  <c r="K116" i="60"/>
  <c r="L55" i="60"/>
  <c r="T113" i="60"/>
  <c r="T107" i="60"/>
  <c r="T117" i="60"/>
  <c r="T88" i="60"/>
  <c r="T98" i="60"/>
  <c r="T95" i="60"/>
  <c r="T92" i="60"/>
  <c r="T101" i="60"/>
  <c r="T116" i="60"/>
  <c r="T110" i="60"/>
  <c r="T85" i="60"/>
  <c r="T93" i="60"/>
  <c r="T75" i="60"/>
  <c r="T73" i="60"/>
  <c r="T96" i="60"/>
  <c r="T84" i="60"/>
  <c r="H82" i="60"/>
  <c r="J21" i="60"/>
  <c r="I21" i="60"/>
  <c r="AA119" i="60"/>
  <c r="AB119" i="60" s="1"/>
  <c r="AB58" i="60"/>
  <c r="M108" i="60"/>
  <c r="N108" i="60" s="1"/>
  <c r="N47" i="60"/>
  <c r="Y118" i="60"/>
  <c r="Z118" i="60" s="1"/>
  <c r="Z57" i="60"/>
  <c r="Y29" i="60"/>
  <c r="K95" i="60"/>
  <c r="L34" i="60"/>
  <c r="AG118" i="60"/>
  <c r="AH118" i="60" s="1"/>
  <c r="AH57" i="60"/>
  <c r="AG29" i="60"/>
  <c r="AL79" i="60"/>
  <c r="J91" i="60"/>
  <c r="Y119" i="60"/>
  <c r="Z119" i="60" s="1"/>
  <c r="Z58" i="60"/>
  <c r="J108" i="60"/>
  <c r="K100" i="60"/>
  <c r="L39" i="60"/>
  <c r="Q119" i="60"/>
  <c r="R119" i="60" s="1"/>
  <c r="R58" i="60"/>
  <c r="J113" i="60"/>
  <c r="K101" i="60"/>
  <c r="L40" i="60"/>
  <c r="W119" i="60"/>
  <c r="X119" i="60" s="1"/>
  <c r="X58" i="60"/>
  <c r="AI119" i="60"/>
  <c r="AJ58" i="60"/>
  <c r="AG68" i="60"/>
  <c r="AH69" i="60" s="1"/>
  <c r="AH56" i="60"/>
  <c r="AH55" i="60"/>
  <c r="AH54" i="60"/>
  <c r="AH53" i="60"/>
  <c r="AH41" i="60"/>
  <c r="AH22" i="60"/>
  <c r="AH40" i="60"/>
  <c r="AH52" i="60"/>
  <c r="AH50" i="60"/>
  <c r="AH38" i="60"/>
  <c r="AH23" i="60"/>
  <c r="AH37" i="60"/>
  <c r="AH36" i="60"/>
  <c r="AH24" i="60"/>
  <c r="AH35" i="60"/>
  <c r="AH20" i="60"/>
  <c r="AH51" i="60"/>
  <c r="AH34" i="60"/>
  <c r="AH45" i="60"/>
  <c r="AH33" i="60"/>
  <c r="AH31" i="60"/>
  <c r="AH25" i="60"/>
  <c r="AH46" i="60"/>
  <c r="AH44" i="60"/>
  <c r="AH32" i="60"/>
  <c r="AH30" i="60"/>
  <c r="AH48" i="60"/>
  <c r="AH47" i="60"/>
  <c r="AH43" i="60"/>
  <c r="AH49" i="60"/>
  <c r="AH39" i="60"/>
  <c r="AH18" i="60"/>
  <c r="AH14" i="60"/>
  <c r="AH26" i="60"/>
  <c r="AH27" i="60"/>
  <c r="AH10" i="60"/>
  <c r="AH9" i="60"/>
  <c r="AH42" i="60"/>
  <c r="AH15" i="60"/>
  <c r="AH12" i="60"/>
  <c r="AH13" i="60"/>
  <c r="AL72" i="60"/>
  <c r="M95" i="60"/>
  <c r="N95" i="60" s="1"/>
  <c r="N34" i="60"/>
  <c r="AE119" i="60"/>
  <c r="AF58" i="60"/>
  <c r="Z117" i="60"/>
  <c r="Z116" i="60"/>
  <c r="Z110" i="60"/>
  <c r="Z104" i="60"/>
  <c r="Z113" i="60"/>
  <c r="Z107" i="60"/>
  <c r="Z91" i="60"/>
  <c r="Z92" i="60"/>
  <c r="Z86" i="60"/>
  <c r="Z70" i="60"/>
  <c r="Z85" i="60"/>
  <c r="T82" i="60"/>
  <c r="M98" i="60"/>
  <c r="N98" i="60" s="1"/>
  <c r="N37" i="60"/>
  <c r="J120" i="60"/>
  <c r="M104" i="60"/>
  <c r="N104" i="60" s="1"/>
  <c r="N43" i="60"/>
  <c r="O118" i="60"/>
  <c r="P118" i="60" s="1"/>
  <c r="P57" i="60"/>
  <c r="H57" i="60"/>
  <c r="O29" i="60"/>
  <c r="W118" i="60"/>
  <c r="X118" i="60" s="1"/>
  <c r="X57" i="60"/>
  <c r="W29" i="60"/>
  <c r="AI118" i="60"/>
  <c r="AJ57" i="60"/>
  <c r="AI29" i="60"/>
  <c r="AF50" i="60"/>
  <c r="AE68" i="60"/>
  <c r="AF69" i="60" s="1"/>
  <c r="AF56" i="60"/>
  <c r="AF55" i="60"/>
  <c r="AF54" i="60"/>
  <c r="AF49" i="60"/>
  <c r="AF42" i="60"/>
  <c r="AF26" i="60"/>
  <c r="AF41" i="60"/>
  <c r="AF52" i="60"/>
  <c r="AF39" i="60"/>
  <c r="AF27" i="60"/>
  <c r="AF38" i="60"/>
  <c r="AF23" i="60"/>
  <c r="AF37" i="60"/>
  <c r="AF36" i="60"/>
  <c r="AF24" i="60"/>
  <c r="AF35" i="60"/>
  <c r="AF20" i="60"/>
  <c r="AF51" i="60"/>
  <c r="AF34" i="60"/>
  <c r="AF45" i="60"/>
  <c r="AF33" i="60"/>
  <c r="AF31" i="60"/>
  <c r="AF25" i="60"/>
  <c r="AF53" i="60"/>
  <c r="AF46" i="60"/>
  <c r="AF44" i="60"/>
  <c r="AF32" i="60"/>
  <c r="AF13" i="60"/>
  <c r="AF47" i="60"/>
  <c r="AF22" i="60"/>
  <c r="AF40" i="60"/>
  <c r="AF21" i="60"/>
  <c r="AF18" i="60"/>
  <c r="AF14" i="60"/>
  <c r="AF8" i="60"/>
  <c r="AF30" i="60"/>
  <c r="AF9" i="60"/>
  <c r="AF48" i="60"/>
  <c r="AF10" i="60"/>
  <c r="AF15" i="60"/>
  <c r="AF43" i="60"/>
  <c r="AF12" i="60"/>
  <c r="J95" i="60"/>
  <c r="AE118" i="60"/>
  <c r="AF57" i="60"/>
  <c r="AE29" i="60"/>
  <c r="I46" i="60"/>
  <c r="K102" i="60"/>
  <c r="L41" i="60"/>
  <c r="K98" i="60"/>
  <c r="L37" i="60"/>
  <c r="M106" i="60"/>
  <c r="N106" i="60" s="1"/>
  <c r="N45" i="60"/>
  <c r="K110" i="60"/>
  <c r="L49" i="60"/>
  <c r="O119" i="60"/>
  <c r="P119" i="60" s="1"/>
  <c r="H58" i="60"/>
  <c r="P58" i="60"/>
  <c r="M100" i="60"/>
  <c r="N100" i="60" s="1"/>
  <c r="N39" i="60"/>
  <c r="AD115" i="60"/>
  <c r="AD114" i="60"/>
  <c r="AD108" i="60"/>
  <c r="AD102" i="60"/>
  <c r="AD96" i="60"/>
  <c r="AD93" i="60"/>
  <c r="AD117" i="60"/>
  <c r="AD111" i="60"/>
  <c r="AD105" i="60"/>
  <c r="AD73" i="60"/>
  <c r="AD74" i="60"/>
  <c r="AD75" i="60"/>
  <c r="AD91" i="60"/>
  <c r="AD83" i="60"/>
  <c r="AD76" i="60"/>
  <c r="M38" i="60"/>
  <c r="I18" i="60"/>
  <c r="K107" i="60"/>
  <c r="L46" i="60"/>
  <c r="M94" i="60"/>
  <c r="N94" i="60" s="1"/>
  <c r="N33" i="60"/>
  <c r="M96" i="60"/>
  <c r="N96" i="60" s="1"/>
  <c r="N35" i="60"/>
  <c r="K93" i="60"/>
  <c r="L32" i="60"/>
  <c r="V55" i="60"/>
  <c r="V52" i="60"/>
  <c r="V50" i="60"/>
  <c r="V35" i="60"/>
  <c r="V20" i="60"/>
  <c r="V54" i="60"/>
  <c r="V34" i="60"/>
  <c r="V53" i="60"/>
  <c r="V46" i="60"/>
  <c r="V56" i="60"/>
  <c r="V48" i="60"/>
  <c r="V47" i="60"/>
  <c r="V44" i="60"/>
  <c r="V32" i="60"/>
  <c r="V49" i="60"/>
  <c r="V43" i="60"/>
  <c r="V30" i="60"/>
  <c r="U68" i="60"/>
  <c r="V42" i="60"/>
  <c r="V26" i="60"/>
  <c r="V41" i="60"/>
  <c r="V22" i="60"/>
  <c r="V40" i="60"/>
  <c r="V39" i="60"/>
  <c r="V27" i="60"/>
  <c r="V38" i="60"/>
  <c r="V23" i="60"/>
  <c r="V37" i="60"/>
  <c r="V10" i="60"/>
  <c r="V9" i="60"/>
  <c r="V36" i="60"/>
  <c r="V18" i="60"/>
  <c r="V33" i="60"/>
  <c r="V25" i="60"/>
  <c r="V51" i="60"/>
  <c r="V12" i="60"/>
  <c r="V45" i="60"/>
  <c r="V13" i="60"/>
  <c r="V11" i="60"/>
  <c r="V31" i="60"/>
  <c r="V24" i="60"/>
  <c r="V21" i="60"/>
  <c r="V14" i="60"/>
  <c r="V15" i="60"/>
  <c r="K104" i="60"/>
  <c r="L43" i="60"/>
  <c r="M111" i="60"/>
  <c r="N111" i="60" s="1"/>
  <c r="N50" i="60"/>
  <c r="K109" i="60"/>
  <c r="L48" i="60"/>
  <c r="U119" i="60"/>
  <c r="V58" i="60"/>
  <c r="AH8" i="60"/>
  <c r="S119" i="60"/>
  <c r="T119" i="60" s="1"/>
  <c r="T58" i="60"/>
  <c r="M46" i="60"/>
  <c r="M103" i="60"/>
  <c r="N103" i="60" s="1"/>
  <c r="N42" i="60"/>
  <c r="AH82" i="60"/>
  <c r="K115" i="60"/>
  <c r="L54" i="60"/>
  <c r="R114" i="60"/>
  <c r="R108" i="60"/>
  <c r="R117" i="60"/>
  <c r="R111" i="60"/>
  <c r="R105" i="60"/>
  <c r="R99" i="60"/>
  <c r="R96" i="60"/>
  <c r="R93" i="60"/>
  <c r="R84" i="60"/>
  <c r="R73" i="60"/>
  <c r="R91" i="60"/>
  <c r="R86" i="60"/>
  <c r="R102" i="60"/>
  <c r="J104" i="60"/>
  <c r="AL117" i="60"/>
  <c r="AL116" i="60"/>
  <c r="AL110" i="60"/>
  <c r="AL104" i="60"/>
  <c r="AL91" i="60"/>
  <c r="AL113" i="60"/>
  <c r="AL107" i="60"/>
  <c r="AL85" i="60"/>
  <c r="AL87" i="60"/>
  <c r="AL70" i="60"/>
  <c r="M89" i="60"/>
  <c r="N89" i="60" s="1"/>
  <c r="N28" i="60"/>
  <c r="K94" i="60"/>
  <c r="L33" i="60"/>
  <c r="U118" i="60"/>
  <c r="V118" i="60" s="1"/>
  <c r="V57" i="60"/>
  <c r="U29" i="60"/>
  <c r="I30" i="60"/>
  <c r="S118" i="60"/>
  <c r="T118" i="60" s="1"/>
  <c r="T57" i="60"/>
  <c r="S29" i="60"/>
  <c r="M105" i="60"/>
  <c r="N105" i="60" s="1"/>
  <c r="N44" i="60"/>
  <c r="M113" i="60"/>
  <c r="N113" i="60" s="1"/>
  <c r="N52" i="60"/>
  <c r="K103" i="60"/>
  <c r="L42" i="60"/>
  <c r="M112" i="60"/>
  <c r="N112" i="60" s="1"/>
  <c r="N51" i="60"/>
  <c r="M115" i="60"/>
  <c r="N115" i="60" s="1"/>
  <c r="N54" i="60"/>
  <c r="M114" i="60"/>
  <c r="N114" i="60" s="1"/>
  <c r="N53" i="60"/>
  <c r="V8" i="60"/>
  <c r="K91" i="60"/>
  <c r="L30" i="60"/>
  <c r="K106" i="60"/>
  <c r="L45" i="60"/>
  <c r="V69" i="60"/>
  <c r="AH17" i="60"/>
  <c r="T69" i="60"/>
  <c r="J107" i="60"/>
  <c r="I107" i="60"/>
  <c r="J79" i="60"/>
  <c r="M117" i="60"/>
  <c r="N117" i="60" s="1"/>
  <c r="N56" i="60"/>
  <c r="M101" i="60"/>
  <c r="N101" i="60" s="1"/>
  <c r="N40" i="60"/>
  <c r="J115" i="60"/>
  <c r="K99" i="60"/>
  <c r="L38" i="60"/>
  <c r="M93" i="60"/>
  <c r="N93" i="60" s="1"/>
  <c r="N32" i="60"/>
  <c r="K92" i="60"/>
  <c r="L31" i="60"/>
  <c r="M110" i="60"/>
  <c r="N110" i="60" s="1"/>
  <c r="N49" i="60"/>
  <c r="N86" i="60"/>
  <c r="N76" i="60"/>
  <c r="N68" i="60"/>
  <c r="N87" i="60"/>
  <c r="N85" i="60"/>
  <c r="N70" i="60"/>
  <c r="H68" i="60"/>
  <c r="I113" i="60" s="1"/>
  <c r="I48" i="60"/>
  <c r="I26" i="60"/>
  <c r="I49" i="60"/>
  <c r="I55" i="60"/>
  <c r="I27" i="60"/>
  <c r="I40" i="60"/>
  <c r="I23" i="60"/>
  <c r="I53" i="60"/>
  <c r="I38" i="60"/>
  <c r="I24" i="60"/>
  <c r="I37" i="60"/>
  <c r="I35" i="60"/>
  <c r="I25" i="60"/>
  <c r="I14" i="60"/>
  <c r="I33" i="60"/>
  <c r="J7" i="60"/>
  <c r="I45" i="60"/>
  <c r="I22" i="60"/>
  <c r="I15" i="60"/>
  <c r="I42" i="60"/>
  <c r="I12" i="60"/>
  <c r="I31" i="60"/>
  <c r="N73" i="60"/>
  <c r="I8" i="60"/>
  <c r="P116" i="60"/>
  <c r="P115" i="60"/>
  <c r="P109" i="60"/>
  <c r="P103" i="60"/>
  <c r="P112" i="60"/>
  <c r="P106" i="60"/>
  <c r="P87" i="60"/>
  <c r="P100" i="60"/>
  <c r="P91" i="60"/>
  <c r="P98" i="60"/>
  <c r="P74" i="60"/>
  <c r="P95" i="60"/>
  <c r="P76" i="60"/>
  <c r="P86" i="60"/>
  <c r="P92" i="60"/>
  <c r="K117" i="60"/>
  <c r="L56" i="60"/>
  <c r="K112" i="60"/>
  <c r="L51" i="60"/>
  <c r="M97" i="60"/>
  <c r="N97" i="60" s="1"/>
  <c r="N36" i="60"/>
  <c r="J112" i="60"/>
  <c r="K108" i="60"/>
  <c r="L47" i="60"/>
  <c r="AC118" i="60"/>
  <c r="AD118" i="60" s="1"/>
  <c r="AD57" i="60"/>
  <c r="AC29" i="60"/>
  <c r="R72" i="60"/>
  <c r="AK119" i="60"/>
  <c r="AL119" i="60" s="1"/>
  <c r="AL58" i="60"/>
  <c r="M109" i="60"/>
  <c r="N109" i="60" s="1"/>
  <c r="N48" i="60"/>
  <c r="AI68" i="60"/>
  <c r="AJ56" i="60"/>
  <c r="AJ55" i="60"/>
  <c r="AJ54" i="60"/>
  <c r="AJ53" i="60"/>
  <c r="AJ40" i="60"/>
  <c r="AJ52" i="60"/>
  <c r="AJ39" i="60"/>
  <c r="AJ50" i="60"/>
  <c r="AJ37" i="60"/>
  <c r="AJ36" i="60"/>
  <c r="AJ24" i="60"/>
  <c r="AJ35" i="60"/>
  <c r="AJ20" i="60"/>
  <c r="AJ51" i="60"/>
  <c r="AJ34" i="60"/>
  <c r="AJ45" i="60"/>
  <c r="AJ33" i="60"/>
  <c r="AJ31" i="60"/>
  <c r="AJ25" i="60"/>
  <c r="AJ46" i="60"/>
  <c r="AJ44" i="60"/>
  <c r="AJ32" i="60"/>
  <c r="AJ30" i="60"/>
  <c r="AJ48" i="60"/>
  <c r="AJ47" i="60"/>
  <c r="AJ43" i="60"/>
  <c r="AJ49" i="60"/>
  <c r="AJ42" i="60"/>
  <c r="AJ26" i="60"/>
  <c r="AJ22" i="60"/>
  <c r="AJ14" i="60"/>
  <c r="AJ41" i="60"/>
  <c r="AJ23" i="60"/>
  <c r="AJ10" i="60"/>
  <c r="AJ9" i="60"/>
  <c r="AJ12" i="60"/>
  <c r="AJ15" i="60"/>
  <c r="AJ38" i="60"/>
  <c r="AJ27" i="60"/>
  <c r="AJ13" i="60"/>
  <c r="AJ18" i="60"/>
  <c r="K96" i="60"/>
  <c r="L35" i="60"/>
  <c r="AL92" i="60"/>
  <c r="AH11" i="60"/>
  <c r="X117" i="60"/>
  <c r="X94" i="60"/>
  <c r="X108" i="60"/>
  <c r="AB116" i="60"/>
  <c r="AB115" i="60"/>
  <c r="AB109" i="60"/>
  <c r="AB103" i="60"/>
  <c r="AB112" i="60"/>
  <c r="AB106" i="60"/>
  <c r="AB87" i="60"/>
  <c r="AB98" i="60"/>
  <c r="AB95" i="60"/>
  <c r="AB91" i="60"/>
  <c r="AB76" i="60"/>
  <c r="AB85" i="60"/>
  <c r="AB83" i="60"/>
  <c r="AG119" i="60"/>
  <c r="AH119" i="60" s="1"/>
  <c r="AH58" i="60"/>
  <c r="T71" i="60"/>
  <c r="AK118" i="60"/>
  <c r="AL118" i="60" s="1"/>
  <c r="AL57" i="60"/>
  <c r="AK29" i="60"/>
  <c r="K68" i="60"/>
  <c r="L24" i="60"/>
  <c r="L20" i="60"/>
  <c r="L25" i="60"/>
  <c r="L21" i="60"/>
  <c r="L26" i="60"/>
  <c r="L14" i="60"/>
  <c r="L17" i="60"/>
  <c r="K28" i="60"/>
  <c r="L22" i="60"/>
  <c r="L15" i="60"/>
  <c r="L19" i="60"/>
  <c r="L9" i="60"/>
  <c r="L11" i="60"/>
  <c r="L10" i="60"/>
  <c r="L23" i="60"/>
  <c r="L18" i="60"/>
  <c r="L12" i="60"/>
  <c r="L13" i="60"/>
  <c r="L27" i="60"/>
  <c r="J76" i="60"/>
  <c r="K97" i="60"/>
  <c r="L36" i="60"/>
  <c r="M41" i="60"/>
  <c r="L16" i="60"/>
  <c r="M30" i="60"/>
  <c r="Q118" i="60"/>
  <c r="R118" i="60" s="1"/>
  <c r="R57" i="60"/>
  <c r="Q29" i="60"/>
  <c r="K111" i="60"/>
  <c r="L50" i="60"/>
  <c r="K105" i="60"/>
  <c r="L44" i="60"/>
  <c r="AC119" i="60"/>
  <c r="AD119" i="60" s="1"/>
  <c r="AD58" i="60"/>
  <c r="K113" i="60"/>
  <c r="L52" i="60"/>
  <c r="AL69" i="60"/>
  <c r="M92" i="60"/>
  <c r="N92" i="60" s="1"/>
  <c r="N31" i="60"/>
  <c r="K114" i="60"/>
  <c r="L53" i="60"/>
  <c r="N77" i="60"/>
  <c r="I34" i="60"/>
  <c r="I11" i="60"/>
  <c r="R70" i="60"/>
  <c r="AI80" i="60" l="1"/>
  <c r="U17" i="60"/>
  <c r="U80" i="60"/>
  <c r="X82" i="60"/>
  <c r="X75" i="60"/>
  <c r="X85" i="60"/>
  <c r="X100" i="60"/>
  <c r="X120" i="60"/>
  <c r="X72" i="60"/>
  <c r="X106" i="60"/>
  <c r="X101" i="60"/>
  <c r="X109" i="60"/>
  <c r="X113" i="60"/>
  <c r="X96" i="60"/>
  <c r="X83" i="60"/>
  <c r="X103" i="60"/>
  <c r="X115" i="60"/>
  <c r="X110" i="60"/>
  <c r="X74" i="60"/>
  <c r="X76" i="60"/>
  <c r="X112" i="60"/>
  <c r="X104" i="60"/>
  <c r="X79" i="60"/>
  <c r="X84" i="60"/>
  <c r="X93" i="60"/>
  <c r="X73" i="60"/>
  <c r="X99" i="60"/>
  <c r="X102" i="60"/>
  <c r="X107" i="60"/>
  <c r="X116" i="60"/>
  <c r="X95" i="60"/>
  <c r="X98" i="60"/>
  <c r="X88" i="60"/>
  <c r="AF41" i="61"/>
  <c r="I71" i="61"/>
  <c r="I74" i="61"/>
  <c r="X86" i="60"/>
  <c r="X87" i="60"/>
  <c r="AJ41" i="61"/>
  <c r="V19" i="60"/>
  <c r="AI83" i="61"/>
  <c r="AJ83" i="61" s="1"/>
  <c r="I80" i="61"/>
  <c r="X97" i="60"/>
  <c r="X91" i="60"/>
  <c r="I73" i="61"/>
  <c r="X114" i="60"/>
  <c r="X92" i="60"/>
  <c r="I66" i="61"/>
  <c r="X71" i="60"/>
  <c r="V41" i="61"/>
  <c r="W17" i="60"/>
  <c r="Y19" i="60"/>
  <c r="I78" i="61"/>
  <c r="X105" i="60"/>
  <c r="X70" i="60"/>
  <c r="X111" i="60"/>
  <c r="V80" i="60"/>
  <c r="U83" i="61"/>
  <c r="V83" i="61" s="1"/>
  <c r="AI17" i="60"/>
  <c r="AJ17" i="60" s="1"/>
  <c r="AE19" i="60"/>
  <c r="AE17" i="60" s="1"/>
  <c r="I81" i="61"/>
  <c r="I76" i="61"/>
  <c r="X41" i="61"/>
  <c r="W80" i="60"/>
  <c r="X80" i="60" s="1"/>
  <c r="AK19" i="60"/>
  <c r="AL19" i="60" s="1"/>
  <c r="AL50" i="61"/>
  <c r="L105" i="60"/>
  <c r="I112" i="60"/>
  <c r="I120" i="60"/>
  <c r="AF118" i="60"/>
  <c r="I115" i="60"/>
  <c r="V119" i="60"/>
  <c r="W83" i="61"/>
  <c r="X83" i="61" s="1"/>
  <c r="H55" i="61"/>
  <c r="O19" i="60"/>
  <c r="P41" i="61"/>
  <c r="AC17" i="60"/>
  <c r="AD19" i="60"/>
  <c r="AC80" i="60"/>
  <c r="AD80" i="60" s="1"/>
  <c r="Z19" i="60"/>
  <c r="Y17" i="60"/>
  <c r="Y80" i="60"/>
  <c r="Z80" i="60" s="1"/>
  <c r="I13" i="61"/>
  <c r="AA19" i="60"/>
  <c r="AA83" i="61"/>
  <c r="AB83" i="61" s="1"/>
  <c r="AB41" i="61"/>
  <c r="Q80" i="60"/>
  <c r="R80" i="60" s="1"/>
  <c r="Q17" i="60"/>
  <c r="R19" i="60"/>
  <c r="AG78" i="60"/>
  <c r="AH78" i="60" s="1"/>
  <c r="AG16" i="60"/>
  <c r="S80" i="60"/>
  <c r="T80" i="60" s="1"/>
  <c r="S17" i="60"/>
  <c r="T19" i="60"/>
  <c r="W78" i="60"/>
  <c r="X78" i="60" s="1"/>
  <c r="W16" i="60"/>
  <c r="X17" i="60"/>
  <c r="S83" i="61"/>
  <c r="T83" i="61" s="1"/>
  <c r="T41" i="61"/>
  <c r="J82" i="61"/>
  <c r="I82" i="61"/>
  <c r="AK83" i="61"/>
  <c r="AL83" i="61" s="1"/>
  <c r="AL41" i="61"/>
  <c r="Q83" i="61"/>
  <c r="R83" i="61" s="1"/>
  <c r="R41" i="61"/>
  <c r="J55" i="61"/>
  <c r="I55" i="61"/>
  <c r="H50" i="61"/>
  <c r="H41" i="61"/>
  <c r="J8" i="61"/>
  <c r="I8" i="61"/>
  <c r="H61" i="61"/>
  <c r="J19" i="61"/>
  <c r="I19" i="61"/>
  <c r="AJ117" i="60"/>
  <c r="AJ111" i="60"/>
  <c r="AJ105" i="60"/>
  <c r="AJ115" i="60"/>
  <c r="AJ114" i="60"/>
  <c r="AJ108" i="60"/>
  <c r="AJ91" i="60"/>
  <c r="AJ99" i="60"/>
  <c r="AJ97" i="60"/>
  <c r="AJ94" i="60"/>
  <c r="AJ86" i="60"/>
  <c r="AJ87" i="60"/>
  <c r="AJ93" i="60"/>
  <c r="AJ88" i="60"/>
  <c r="AJ71" i="60"/>
  <c r="AJ70" i="60"/>
  <c r="AJ96" i="60"/>
  <c r="AJ84" i="60"/>
  <c r="AJ107" i="60"/>
  <c r="AJ110" i="60"/>
  <c r="AJ85" i="60"/>
  <c r="AJ102" i="60"/>
  <c r="AJ75" i="60"/>
  <c r="AJ92" i="60"/>
  <c r="AJ120" i="60"/>
  <c r="AJ112" i="60"/>
  <c r="AJ72" i="60"/>
  <c r="AJ73" i="60"/>
  <c r="AJ80" i="60"/>
  <c r="AJ100" i="60"/>
  <c r="AJ113" i="60"/>
  <c r="AJ109" i="60"/>
  <c r="AJ95" i="60"/>
  <c r="AJ79" i="60"/>
  <c r="AJ81" i="60"/>
  <c r="AJ98" i="60"/>
  <c r="AJ83" i="60"/>
  <c r="AJ116" i="60"/>
  <c r="AJ104" i="60"/>
  <c r="AJ101" i="60"/>
  <c r="AJ103" i="60"/>
  <c r="AJ74" i="60"/>
  <c r="AJ76" i="60"/>
  <c r="AJ106" i="60"/>
  <c r="L96" i="60"/>
  <c r="L108" i="60"/>
  <c r="L91" i="60"/>
  <c r="U90" i="60"/>
  <c r="V90" i="60" s="1"/>
  <c r="V29" i="60"/>
  <c r="L109" i="60"/>
  <c r="M102" i="60"/>
  <c r="N102" i="60" s="1"/>
  <c r="N41" i="60"/>
  <c r="L86" i="60"/>
  <c r="L68" i="60"/>
  <c r="L88" i="60"/>
  <c r="L70" i="60"/>
  <c r="L71" i="60"/>
  <c r="L72" i="60"/>
  <c r="L83" i="60"/>
  <c r="L76" i="60"/>
  <c r="L85" i="60"/>
  <c r="L82" i="60"/>
  <c r="L87" i="60"/>
  <c r="L73" i="60"/>
  <c r="L74" i="60"/>
  <c r="L79" i="60"/>
  <c r="L81" i="60"/>
  <c r="L84" i="60"/>
  <c r="L78" i="60"/>
  <c r="L77" i="60"/>
  <c r="L75" i="60"/>
  <c r="L80" i="60"/>
  <c r="L99" i="60"/>
  <c r="L103" i="60"/>
  <c r="L115" i="60"/>
  <c r="L98" i="60"/>
  <c r="O90" i="60"/>
  <c r="P90" i="60" s="1"/>
  <c r="P29" i="60"/>
  <c r="I91" i="60"/>
  <c r="L116" i="60"/>
  <c r="Y90" i="60"/>
  <c r="Z90" i="60" s="1"/>
  <c r="Z29" i="60"/>
  <c r="H118" i="60"/>
  <c r="M57" i="60"/>
  <c r="K57" i="60"/>
  <c r="J57" i="60"/>
  <c r="I57" i="60"/>
  <c r="H29" i="60"/>
  <c r="L101" i="60"/>
  <c r="AK90" i="60"/>
  <c r="AL29" i="60"/>
  <c r="L102" i="60"/>
  <c r="Q90" i="60"/>
  <c r="R90" i="60" s="1"/>
  <c r="R29" i="60"/>
  <c r="L94" i="60"/>
  <c r="H119" i="60"/>
  <c r="M58" i="60"/>
  <c r="M29" i="60" s="1"/>
  <c r="K58" i="60"/>
  <c r="J58" i="60"/>
  <c r="I58" i="60"/>
  <c r="AF119" i="60"/>
  <c r="AG90" i="60"/>
  <c r="AH90" i="60" s="1"/>
  <c r="AH29" i="60"/>
  <c r="AA90" i="60"/>
  <c r="AB90" i="60" s="1"/>
  <c r="AB29" i="60"/>
  <c r="L97" i="60"/>
  <c r="M107" i="60"/>
  <c r="N107" i="60" s="1"/>
  <c r="N46" i="60"/>
  <c r="L93" i="60"/>
  <c r="L107" i="60"/>
  <c r="AE90" i="60"/>
  <c r="AF90" i="60" s="1"/>
  <c r="AF29" i="60"/>
  <c r="AF114" i="60"/>
  <c r="AF113" i="60"/>
  <c r="AF107" i="60"/>
  <c r="AF117" i="60"/>
  <c r="AF88" i="60"/>
  <c r="AF116" i="60"/>
  <c r="AF110" i="60"/>
  <c r="AF104" i="60"/>
  <c r="AF101" i="60"/>
  <c r="AF96" i="60"/>
  <c r="AF93" i="60"/>
  <c r="AF84" i="60"/>
  <c r="AF86" i="60"/>
  <c r="AF73" i="60"/>
  <c r="AF111" i="60"/>
  <c r="AF109" i="60"/>
  <c r="AF106" i="60"/>
  <c r="AF112" i="60"/>
  <c r="AF85" i="60"/>
  <c r="AF81" i="60"/>
  <c r="AF72" i="60"/>
  <c r="AF95" i="60"/>
  <c r="AF87" i="60"/>
  <c r="AF98" i="60"/>
  <c r="AF102" i="60"/>
  <c r="AF108" i="60"/>
  <c r="AF99" i="60"/>
  <c r="AF91" i="60"/>
  <c r="AF79" i="60"/>
  <c r="AF105" i="60"/>
  <c r="AF115" i="60"/>
  <c r="AF103" i="60"/>
  <c r="AF75" i="60"/>
  <c r="AF92" i="60"/>
  <c r="AF71" i="60"/>
  <c r="AF70" i="60"/>
  <c r="AF83" i="60"/>
  <c r="AF94" i="60"/>
  <c r="AF120" i="60"/>
  <c r="AF74" i="60"/>
  <c r="AF97" i="60"/>
  <c r="AF100" i="60"/>
  <c r="AF82" i="60"/>
  <c r="AF76" i="60"/>
  <c r="W90" i="60"/>
  <c r="X90" i="60" s="1"/>
  <c r="X29" i="60"/>
  <c r="AJ82" i="60"/>
  <c r="S90" i="60"/>
  <c r="T90" i="60" s="1"/>
  <c r="T29" i="60"/>
  <c r="L104" i="60"/>
  <c r="AJ119" i="60"/>
  <c r="L114" i="60"/>
  <c r="AC90" i="60"/>
  <c r="AD90" i="60" s="1"/>
  <c r="AD29" i="60"/>
  <c r="L112" i="60"/>
  <c r="L120" i="60"/>
  <c r="AI90" i="60"/>
  <c r="AJ90" i="60" s="1"/>
  <c r="AJ29" i="60"/>
  <c r="J82" i="60"/>
  <c r="I82" i="60"/>
  <c r="L111" i="60"/>
  <c r="K89" i="60"/>
  <c r="L89" i="60" s="1"/>
  <c r="L28" i="60"/>
  <c r="L113" i="60"/>
  <c r="M91" i="60"/>
  <c r="N91" i="60" s="1"/>
  <c r="N30" i="60"/>
  <c r="I87" i="60"/>
  <c r="I75" i="60"/>
  <c r="I83" i="60"/>
  <c r="I76" i="60"/>
  <c r="J68" i="60"/>
  <c r="I68" i="60"/>
  <c r="I69" i="60"/>
  <c r="I84" i="60"/>
  <c r="I103" i="60"/>
  <c r="I85" i="60"/>
  <c r="I71" i="60"/>
  <c r="I110" i="60"/>
  <c r="I70" i="60"/>
  <c r="I93" i="60"/>
  <c r="I99" i="60"/>
  <c r="I114" i="60"/>
  <c r="I100" i="60"/>
  <c r="I97" i="60"/>
  <c r="I79" i="60"/>
  <c r="I74" i="60"/>
  <c r="I102" i="60"/>
  <c r="I105" i="60"/>
  <c r="I109" i="60"/>
  <c r="I88" i="60"/>
  <c r="I98" i="60"/>
  <c r="I116" i="60"/>
  <c r="I106" i="60"/>
  <c r="I111" i="60"/>
  <c r="I92" i="60"/>
  <c r="I86" i="60"/>
  <c r="I101" i="60"/>
  <c r="I72" i="60"/>
  <c r="I96" i="60"/>
  <c r="I81" i="60"/>
  <c r="I117" i="60"/>
  <c r="I73" i="60"/>
  <c r="I94" i="60"/>
  <c r="L106" i="60"/>
  <c r="M99" i="60"/>
  <c r="N99" i="60" s="1"/>
  <c r="N38" i="60"/>
  <c r="I95" i="60"/>
  <c r="AH112" i="60"/>
  <c r="AH106" i="60"/>
  <c r="AH116" i="60"/>
  <c r="AH97" i="60"/>
  <c r="AH94" i="60"/>
  <c r="AH95" i="60"/>
  <c r="AH115" i="60"/>
  <c r="AH100" i="60"/>
  <c r="AH103" i="60"/>
  <c r="AH88" i="60"/>
  <c r="AH71" i="60"/>
  <c r="AH86" i="60"/>
  <c r="AH84" i="60"/>
  <c r="AH109" i="60"/>
  <c r="AH72" i="60"/>
  <c r="AH73" i="60"/>
  <c r="AH75" i="60"/>
  <c r="AH96" i="60"/>
  <c r="AH80" i="60"/>
  <c r="AH108" i="60"/>
  <c r="AH99" i="60"/>
  <c r="AH91" i="60"/>
  <c r="AH111" i="60"/>
  <c r="AH83" i="60"/>
  <c r="AH105" i="60"/>
  <c r="AH104" i="60"/>
  <c r="AH81" i="60"/>
  <c r="AH79" i="60"/>
  <c r="AH98" i="60"/>
  <c r="AH101" i="60"/>
  <c r="AH70" i="60"/>
  <c r="AH107" i="60"/>
  <c r="AH117" i="60"/>
  <c r="AH110" i="60"/>
  <c r="AH87" i="60"/>
  <c r="AH113" i="60"/>
  <c r="AH85" i="60"/>
  <c r="AH92" i="60"/>
  <c r="AH102" i="60"/>
  <c r="AH114" i="60"/>
  <c r="AH120" i="60"/>
  <c r="AH76" i="60"/>
  <c r="AH74" i="60"/>
  <c r="AH93" i="60"/>
  <c r="L100" i="60"/>
  <c r="L95" i="60"/>
  <c r="L117" i="60"/>
  <c r="L92" i="60"/>
  <c r="I104" i="60"/>
  <c r="V112" i="60"/>
  <c r="V106" i="60"/>
  <c r="V116" i="60"/>
  <c r="V115" i="60"/>
  <c r="V109" i="60"/>
  <c r="V95" i="60"/>
  <c r="V92" i="60"/>
  <c r="V91" i="60"/>
  <c r="V100" i="60"/>
  <c r="V97" i="60"/>
  <c r="V94" i="60"/>
  <c r="V88" i="60"/>
  <c r="V71" i="60"/>
  <c r="V86" i="60"/>
  <c r="V84" i="60"/>
  <c r="V81" i="60"/>
  <c r="V110" i="60"/>
  <c r="V104" i="60"/>
  <c r="V107" i="60"/>
  <c r="V105" i="60"/>
  <c r="V72" i="60"/>
  <c r="V74" i="60"/>
  <c r="V98" i="60"/>
  <c r="V101" i="60"/>
  <c r="V114" i="60"/>
  <c r="V99" i="60"/>
  <c r="V103" i="60"/>
  <c r="V93" i="60"/>
  <c r="V85" i="60"/>
  <c r="V102" i="60"/>
  <c r="V108" i="60"/>
  <c r="V76" i="60"/>
  <c r="V82" i="60"/>
  <c r="V113" i="60"/>
  <c r="V79" i="60"/>
  <c r="V83" i="60"/>
  <c r="V96" i="60"/>
  <c r="V111" i="60"/>
  <c r="V73" i="60"/>
  <c r="V75" i="60"/>
  <c r="V120" i="60"/>
  <c r="V87" i="60"/>
  <c r="V70" i="60"/>
  <c r="V117" i="60"/>
  <c r="AJ69" i="60"/>
  <c r="L110" i="60"/>
  <c r="AJ118" i="60"/>
  <c r="I108" i="60"/>
  <c r="L69" i="60"/>
  <c r="AK80" i="60" l="1"/>
  <c r="AL80" i="60" s="1"/>
  <c r="AI16" i="60"/>
  <c r="AI78" i="60"/>
  <c r="AJ78" i="60" s="1"/>
  <c r="AE80" i="60"/>
  <c r="AF80" i="60" s="1"/>
  <c r="AF19" i="60"/>
  <c r="U16" i="60"/>
  <c r="U78" i="60"/>
  <c r="V78" i="60" s="1"/>
  <c r="V17" i="60"/>
  <c r="AK17" i="60"/>
  <c r="AK78" i="60" s="1"/>
  <c r="AL78" i="60" s="1"/>
  <c r="AL90" i="60"/>
  <c r="AE78" i="60"/>
  <c r="AF78" i="60" s="1"/>
  <c r="AE16" i="60"/>
  <c r="AF17" i="60"/>
  <c r="Y78" i="60"/>
  <c r="Z78" i="60" s="1"/>
  <c r="Z17" i="60"/>
  <c r="Y16" i="60"/>
  <c r="AC78" i="60"/>
  <c r="AD78" i="60" s="1"/>
  <c r="AC16" i="60"/>
  <c r="AD17" i="60"/>
  <c r="AB19" i="60"/>
  <c r="AA17" i="60"/>
  <c r="O17" i="60"/>
  <c r="H17" i="60" s="1"/>
  <c r="H19" i="60"/>
  <c r="P19" i="60"/>
  <c r="O80" i="60"/>
  <c r="P80" i="60" s="1"/>
  <c r="AA80" i="60"/>
  <c r="AB80" i="60" s="1"/>
  <c r="AI77" i="60"/>
  <c r="AJ77" i="60" s="1"/>
  <c r="AJ16" i="60"/>
  <c r="AI28" i="60"/>
  <c r="AG28" i="60"/>
  <c r="AH16" i="60"/>
  <c r="AG77" i="60"/>
  <c r="AH77" i="60" s="1"/>
  <c r="S78" i="60"/>
  <c r="T78" i="60" s="1"/>
  <c r="S16" i="60"/>
  <c r="T17" i="60"/>
  <c r="AK16" i="60"/>
  <c r="Q78" i="60"/>
  <c r="R78" i="60" s="1"/>
  <c r="R17" i="60"/>
  <c r="Q16" i="60"/>
  <c r="W77" i="60"/>
  <c r="X77" i="60" s="1"/>
  <c r="W28" i="60"/>
  <c r="X16" i="60"/>
  <c r="H83" i="61"/>
  <c r="J41" i="61"/>
  <c r="I41" i="61"/>
  <c r="J50" i="61"/>
  <c r="I50" i="61"/>
  <c r="J61" i="61"/>
  <c r="I61" i="61"/>
  <c r="H90" i="60"/>
  <c r="J29" i="60"/>
  <c r="I29" i="60"/>
  <c r="M90" i="60"/>
  <c r="N90" i="60" s="1"/>
  <c r="N29" i="60"/>
  <c r="M60" i="60"/>
  <c r="K119" i="60"/>
  <c r="L119" i="60" s="1"/>
  <c r="L58" i="60"/>
  <c r="M119" i="60"/>
  <c r="N119" i="60" s="1"/>
  <c r="N58" i="60"/>
  <c r="K118" i="60"/>
  <c r="L118" i="60" s="1"/>
  <c r="L57" i="60"/>
  <c r="K29" i="60"/>
  <c r="J119" i="60"/>
  <c r="I119" i="60"/>
  <c r="M118" i="60"/>
  <c r="N118" i="60" s="1"/>
  <c r="N57" i="60"/>
  <c r="J118" i="60"/>
  <c r="I118" i="60"/>
  <c r="AL17" i="60" l="1"/>
  <c r="U28" i="60"/>
  <c r="U77" i="60"/>
  <c r="V77" i="60" s="1"/>
  <c r="V16" i="60"/>
  <c r="O16" i="60"/>
  <c r="P17" i="60"/>
  <c r="O78" i="60"/>
  <c r="P78" i="60" s="1"/>
  <c r="AB17" i="60"/>
  <c r="AA78" i="60"/>
  <c r="AB78" i="60" s="1"/>
  <c r="AA16" i="60"/>
  <c r="AC77" i="60"/>
  <c r="AD77" i="60" s="1"/>
  <c r="AD16" i="60"/>
  <c r="AC28" i="60"/>
  <c r="Y28" i="60"/>
  <c r="Z16" i="60"/>
  <c r="Y77" i="60"/>
  <c r="Z77" i="60" s="1"/>
  <c r="AE28" i="60"/>
  <c r="AE77" i="60"/>
  <c r="AF77" i="60" s="1"/>
  <c r="AF16" i="60"/>
  <c r="H80" i="60"/>
  <c r="I19" i="60"/>
  <c r="J19" i="60"/>
  <c r="AK28" i="60"/>
  <c r="AK77" i="60"/>
  <c r="AL77" i="60" s="1"/>
  <c r="AL16" i="60"/>
  <c r="W89" i="60"/>
  <c r="X89" i="60" s="1"/>
  <c r="X28" i="60"/>
  <c r="W60" i="60"/>
  <c r="T16" i="60"/>
  <c r="S28" i="60"/>
  <c r="S77" i="60"/>
  <c r="T77" i="60" s="1"/>
  <c r="H78" i="60"/>
  <c r="I17" i="60"/>
  <c r="H16" i="60"/>
  <c r="J17" i="60"/>
  <c r="AG89" i="60"/>
  <c r="AH89" i="60" s="1"/>
  <c r="AH28" i="60"/>
  <c r="AG60" i="60"/>
  <c r="Q28" i="60"/>
  <c r="Q77" i="60"/>
  <c r="R77" i="60" s="1"/>
  <c r="R16" i="60"/>
  <c r="AJ28" i="60"/>
  <c r="AI89" i="60"/>
  <c r="AJ89" i="60" s="1"/>
  <c r="AI60" i="60"/>
  <c r="J83" i="61"/>
  <c r="I83" i="61"/>
  <c r="K90" i="60"/>
  <c r="L90" i="60" s="1"/>
  <c r="L29" i="60"/>
  <c r="K60" i="60"/>
  <c r="J90" i="60"/>
  <c r="I90" i="60"/>
  <c r="M121" i="60"/>
  <c r="N121" i="60" s="1"/>
  <c r="M61" i="60"/>
  <c r="N61" i="60" s="1"/>
  <c r="N60" i="60"/>
  <c r="U89" i="60" l="1"/>
  <c r="V89" i="60" s="1"/>
  <c r="U60" i="60"/>
  <c r="V28" i="60"/>
  <c r="AD28" i="60"/>
  <c r="AC89" i="60"/>
  <c r="AD89" i="60" s="1"/>
  <c r="AC60" i="60"/>
  <c r="AA77" i="60"/>
  <c r="AB77" i="60" s="1"/>
  <c r="AB16" i="60"/>
  <c r="AA28" i="60"/>
  <c r="J80" i="60"/>
  <c r="I80" i="60"/>
  <c r="Z28" i="60"/>
  <c r="Y89" i="60"/>
  <c r="Z89" i="60" s="1"/>
  <c r="Y60" i="60"/>
  <c r="AF28" i="60"/>
  <c r="AE60" i="60"/>
  <c r="AE89" i="60"/>
  <c r="AF89" i="60" s="1"/>
  <c r="O28" i="60"/>
  <c r="P16" i="60"/>
  <c r="O77" i="60"/>
  <c r="P77" i="60" s="1"/>
  <c r="I16" i="60"/>
  <c r="H28" i="60"/>
  <c r="J16" i="60"/>
  <c r="H77" i="60"/>
  <c r="I78" i="60"/>
  <c r="J78" i="60"/>
  <c r="AI121" i="60"/>
  <c r="AJ121" i="60" s="1"/>
  <c r="AJ60" i="60"/>
  <c r="X60" i="60"/>
  <c r="W121" i="60"/>
  <c r="X121" i="60" s="1"/>
  <c r="Q89" i="60"/>
  <c r="R89" i="60" s="1"/>
  <c r="Q60" i="60"/>
  <c r="R28" i="60"/>
  <c r="AG121" i="60"/>
  <c r="AH121" i="60" s="1"/>
  <c r="AH60" i="60"/>
  <c r="S89" i="60"/>
  <c r="T89" i="60" s="1"/>
  <c r="S60" i="60"/>
  <c r="T28" i="60"/>
  <c r="AK89" i="60"/>
  <c r="AL89" i="60" s="1"/>
  <c r="AK60" i="60"/>
  <c r="AL28" i="60"/>
  <c r="K121" i="60"/>
  <c r="L121" i="60" s="1"/>
  <c r="L60" i="60"/>
  <c r="K61" i="60"/>
  <c r="L61" i="60" s="1"/>
  <c r="U121" i="60" l="1"/>
  <c r="V121" i="60" s="1"/>
  <c r="V60" i="60"/>
  <c r="AA89" i="60"/>
  <c r="AB89" i="60" s="1"/>
  <c r="AB28" i="60"/>
  <c r="AA60" i="60"/>
  <c r="Y121" i="60"/>
  <c r="Z121" i="60" s="1"/>
  <c r="Z60" i="60"/>
  <c r="P28" i="60"/>
  <c r="O89" i="60"/>
  <c r="P89" i="60" s="1"/>
  <c r="O60" i="60"/>
  <c r="AD60" i="60"/>
  <c r="AC121" i="60"/>
  <c r="AD121" i="60" s="1"/>
  <c r="AF60" i="60"/>
  <c r="AE121" i="60"/>
  <c r="AF121" i="60" s="1"/>
  <c r="R60" i="60"/>
  <c r="Q121" i="60"/>
  <c r="R121" i="60" s="1"/>
  <c r="AL60" i="60"/>
  <c r="AK121" i="60"/>
  <c r="AL121" i="60" s="1"/>
  <c r="I77" i="60"/>
  <c r="J77" i="60"/>
  <c r="H60" i="60"/>
  <c r="H89" i="60"/>
  <c r="J28" i="60"/>
  <c r="I28" i="60"/>
  <c r="S121" i="60"/>
  <c r="T121" i="60" s="1"/>
  <c r="T60" i="60"/>
  <c r="O121" i="60" l="1"/>
  <c r="P121" i="60" s="1"/>
  <c r="P60" i="60"/>
  <c r="AB60" i="60"/>
  <c r="AA121" i="60"/>
  <c r="AB121" i="60" s="1"/>
  <c r="J89" i="60"/>
  <c r="I89" i="60"/>
  <c r="H121" i="60"/>
  <c r="J60" i="60"/>
  <c r="I60" i="60"/>
  <c r="H61" i="60"/>
  <c r="I61" i="60" s="1"/>
  <c r="J121" i="60" l="1"/>
  <c r="I121" i="60"/>
  <c r="AZ65" i="65" l="1"/>
  <c r="H62" i="65"/>
  <c r="AP60" i="65"/>
  <c r="AN60" i="65"/>
  <c r="AL60" i="65"/>
  <c r="AJ60" i="65"/>
  <c r="AH60" i="65"/>
  <c r="AF60" i="65"/>
  <c r="AD60" i="65"/>
  <c r="AB60" i="65"/>
  <c r="Z60" i="65"/>
  <c r="X60" i="65"/>
  <c r="V60" i="65"/>
  <c r="T60" i="65"/>
  <c r="R60" i="65"/>
  <c r="N60" i="65"/>
  <c r="AV59" i="65"/>
  <c r="AP59" i="65"/>
  <c r="AN59" i="65"/>
  <c r="AL59" i="65"/>
  <c r="AJ59" i="65"/>
  <c r="AH59" i="65"/>
  <c r="AF59" i="65"/>
  <c r="AD59" i="65"/>
  <c r="AB59" i="65"/>
  <c r="Z59" i="65"/>
  <c r="X59" i="65"/>
  <c r="V59" i="65"/>
  <c r="T59" i="65"/>
  <c r="R59" i="65"/>
  <c r="N59" i="65"/>
  <c r="AP58" i="65"/>
  <c r="AN58" i="65"/>
  <c r="AL58" i="65"/>
  <c r="AJ58" i="65"/>
  <c r="AH58" i="65"/>
  <c r="AF58" i="65"/>
  <c r="AD58" i="65"/>
  <c r="AB58" i="65"/>
  <c r="Z58" i="65"/>
  <c r="X58" i="65"/>
  <c r="V58" i="65"/>
  <c r="T58" i="65"/>
  <c r="R58" i="65"/>
  <c r="N58" i="65"/>
  <c r="AT57" i="65"/>
  <c r="AP54" i="65"/>
  <c r="AN54" i="65"/>
  <c r="AL54" i="65"/>
  <c r="AJ54" i="65"/>
  <c r="AH54" i="65"/>
  <c r="AF54" i="65"/>
  <c r="AD54" i="65"/>
  <c r="AB54" i="65"/>
  <c r="Z54" i="65"/>
  <c r="X54" i="65"/>
  <c r="V54" i="65"/>
  <c r="T54" i="65"/>
  <c r="R54" i="65"/>
  <c r="P54" i="65"/>
  <c r="N54" i="65"/>
  <c r="AP51" i="65"/>
  <c r="AN51" i="65"/>
  <c r="AL51" i="65"/>
  <c r="AJ51" i="65"/>
  <c r="AH51" i="65"/>
  <c r="AF51" i="65"/>
  <c r="T51" i="65"/>
  <c r="R51" i="65"/>
  <c r="P51" i="65"/>
  <c r="N51" i="65"/>
  <c r="BD50" i="65"/>
  <c r="BC50" i="65"/>
  <c r="BB50" i="65"/>
  <c r="BA50" i="65"/>
  <c r="AZ50" i="65"/>
  <c r="AY50" i="65"/>
  <c r="AX50" i="65"/>
  <c r="AW50" i="65"/>
  <c r="AV50" i="65"/>
  <c r="AU50" i="65"/>
  <c r="AT50" i="65"/>
  <c r="AS50" i="65"/>
  <c r="B43" i="65"/>
  <c r="AS83" i="65"/>
  <c r="H83" i="65"/>
  <c r="J83" i="65" s="1"/>
  <c r="H82" i="65"/>
  <c r="BD81" i="65"/>
  <c r="BC81" i="65"/>
  <c r="BB81" i="65"/>
  <c r="BA81" i="65"/>
  <c r="AZ81" i="65"/>
  <c r="AY81" i="65"/>
  <c r="AX81" i="65"/>
  <c r="AW81" i="65"/>
  <c r="AV81" i="65"/>
  <c r="AU81" i="65"/>
  <c r="AS81" i="65"/>
  <c r="AP39" i="65"/>
  <c r="AP81" i="65" s="1"/>
  <c r="AN39" i="65"/>
  <c r="AN81" i="65" s="1"/>
  <c r="AL39" i="65"/>
  <c r="AL81" i="65" s="1"/>
  <c r="AJ39" i="65"/>
  <c r="AJ81" i="65" s="1"/>
  <c r="AH39" i="65"/>
  <c r="AH81" i="65" s="1"/>
  <c r="AF39" i="65"/>
  <c r="AF81" i="65" s="1"/>
  <c r="AD39" i="65"/>
  <c r="AD81" i="65" s="1"/>
  <c r="AB39" i="65"/>
  <c r="AB81" i="65" s="1"/>
  <c r="Z39" i="65"/>
  <c r="Z81" i="65" s="1"/>
  <c r="X39" i="65"/>
  <c r="X81" i="65" s="1"/>
  <c r="T39" i="65"/>
  <c r="T81" i="65" s="1"/>
  <c r="H81" i="65"/>
  <c r="BD80" i="65"/>
  <c r="BC80" i="65"/>
  <c r="BB80" i="65"/>
  <c r="BA80" i="65"/>
  <c r="AZ80" i="65"/>
  <c r="AY80" i="65"/>
  <c r="AW80" i="65"/>
  <c r="AV80" i="65"/>
  <c r="AU80" i="65"/>
  <c r="AT80" i="65"/>
  <c r="AS80" i="65"/>
  <c r="AP38" i="65"/>
  <c r="AP80" i="65" s="1"/>
  <c r="AL38" i="65"/>
  <c r="AL80" i="65" s="1"/>
  <c r="AJ38" i="65"/>
  <c r="AJ80" i="65" s="1"/>
  <c r="AH38" i="65"/>
  <c r="AH80" i="65" s="1"/>
  <c r="AF38" i="65"/>
  <c r="AF80" i="65" s="1"/>
  <c r="X38" i="65"/>
  <c r="X80" i="65" s="1"/>
  <c r="V38" i="65"/>
  <c r="V80" i="65" s="1"/>
  <c r="T38" i="65"/>
  <c r="T80" i="65" s="1"/>
  <c r="H80" i="65"/>
  <c r="BD79" i="65"/>
  <c r="BC79" i="65"/>
  <c r="BA79" i="65"/>
  <c r="AZ79" i="65"/>
  <c r="AY79" i="65"/>
  <c r="AX79" i="65"/>
  <c r="AW79" i="65"/>
  <c r="AV79" i="65"/>
  <c r="AU79" i="65"/>
  <c r="AT79" i="65"/>
  <c r="AS79" i="65"/>
  <c r="AP37" i="65"/>
  <c r="AP79" i="65" s="1"/>
  <c r="AN37" i="65"/>
  <c r="AN79" i="65" s="1"/>
  <c r="AJ37" i="65"/>
  <c r="AJ79" i="65" s="1"/>
  <c r="AF37" i="65"/>
  <c r="AF79" i="65" s="1"/>
  <c r="AD37" i="65"/>
  <c r="AD79" i="65" s="1"/>
  <c r="AB37" i="65"/>
  <c r="AB79" i="65" s="1"/>
  <c r="Z37" i="65"/>
  <c r="Z79" i="65" s="1"/>
  <c r="X37" i="65"/>
  <c r="X79" i="65" s="1"/>
  <c r="V37" i="65"/>
  <c r="V79" i="65" s="1"/>
  <c r="T37" i="65"/>
  <c r="T79" i="65" s="1"/>
  <c r="H79" i="65"/>
  <c r="BC78" i="65"/>
  <c r="BB78" i="65"/>
  <c r="BA78" i="65"/>
  <c r="AZ78" i="65"/>
  <c r="AY78" i="65"/>
  <c r="AX78" i="65"/>
  <c r="AW78" i="65"/>
  <c r="AV78" i="65"/>
  <c r="AU78" i="65"/>
  <c r="AS78" i="65"/>
  <c r="AN36" i="65"/>
  <c r="AN78" i="65" s="1"/>
  <c r="AL36" i="65"/>
  <c r="AL78" i="65" s="1"/>
  <c r="AH36" i="65"/>
  <c r="AH78" i="65" s="1"/>
  <c r="AF36" i="65"/>
  <c r="AF78" i="65" s="1"/>
  <c r="AD36" i="65"/>
  <c r="AD78" i="65" s="1"/>
  <c r="AB36" i="65"/>
  <c r="AB78" i="65" s="1"/>
  <c r="Z36" i="65"/>
  <c r="Z78" i="65" s="1"/>
  <c r="X36" i="65"/>
  <c r="X78" i="65" s="1"/>
  <c r="T36" i="65"/>
  <c r="T78" i="65" s="1"/>
  <c r="J36" i="65"/>
  <c r="H78" i="65"/>
  <c r="J78" i="65" s="1"/>
  <c r="BD77" i="65"/>
  <c r="BC77" i="65"/>
  <c r="BB77" i="65"/>
  <c r="BA77" i="65"/>
  <c r="AZ77" i="65"/>
  <c r="AW77" i="65"/>
  <c r="AV77" i="65"/>
  <c r="AU77" i="65"/>
  <c r="AT77" i="65"/>
  <c r="AS77" i="65"/>
  <c r="AP35" i="65"/>
  <c r="AP77" i="65" s="1"/>
  <c r="AL35" i="65"/>
  <c r="AJ35" i="65"/>
  <c r="AJ77" i="65" s="1"/>
  <c r="AH35" i="65"/>
  <c r="AH77" i="65" s="1"/>
  <c r="Z35" i="65"/>
  <c r="X35" i="65"/>
  <c r="X77" i="65" s="1"/>
  <c r="V35" i="65"/>
  <c r="V77" i="65" s="1"/>
  <c r="T35" i="65"/>
  <c r="BD76" i="65"/>
  <c r="BC76" i="65"/>
  <c r="BB76" i="65"/>
  <c r="AY76" i="65"/>
  <c r="AX76" i="65"/>
  <c r="AW76" i="65"/>
  <c r="AV76" i="65"/>
  <c r="AU76" i="65"/>
  <c r="AT76" i="65"/>
  <c r="AS76" i="65"/>
  <c r="AP34" i="65"/>
  <c r="AP76" i="65" s="1"/>
  <c r="AN34" i="65"/>
  <c r="AF34" i="65"/>
  <c r="AF76" i="65" s="1"/>
  <c r="AD34" i="65"/>
  <c r="AD76" i="65" s="1"/>
  <c r="AB34" i="65"/>
  <c r="Z34" i="65"/>
  <c r="Z76" i="65" s="1"/>
  <c r="V34" i="65"/>
  <c r="V76" i="65" s="1"/>
  <c r="T34" i="65"/>
  <c r="T76" i="65" s="1"/>
  <c r="J34" i="65"/>
  <c r="H76" i="65"/>
  <c r="BC75" i="65"/>
  <c r="BB75" i="65"/>
  <c r="BA75" i="65"/>
  <c r="AZ75" i="65"/>
  <c r="AY75" i="65"/>
  <c r="AX75" i="65"/>
  <c r="AW75" i="65"/>
  <c r="AV75" i="65"/>
  <c r="AU75" i="65"/>
  <c r="AT75" i="65"/>
  <c r="AS75" i="65"/>
  <c r="AN33" i="65"/>
  <c r="AN75" i="65" s="1"/>
  <c r="AH33" i="65"/>
  <c r="AH75" i="65" s="1"/>
  <c r="AF33" i="65"/>
  <c r="AB33" i="65"/>
  <c r="AB75" i="65" s="1"/>
  <c r="Z33" i="65"/>
  <c r="Z75" i="65" s="1"/>
  <c r="V33" i="65"/>
  <c r="V75" i="65" s="1"/>
  <c r="BD74" i="65"/>
  <c r="BC74" i="65"/>
  <c r="BB74" i="65"/>
  <c r="BA74" i="65"/>
  <c r="AZ74" i="65"/>
  <c r="AY74" i="65"/>
  <c r="AX74" i="65"/>
  <c r="AU74" i="65"/>
  <c r="AT74" i="65"/>
  <c r="AS74" i="65"/>
  <c r="AP32" i="65"/>
  <c r="AP74" i="65" s="1"/>
  <c r="AJ32" i="65"/>
  <c r="AD32" i="65"/>
  <c r="AD74" i="65" s="1"/>
  <c r="X32" i="65"/>
  <c r="T32" i="65"/>
  <c r="T74" i="65" s="1"/>
  <c r="H74" i="65"/>
  <c r="BD73" i="65"/>
  <c r="BC73" i="65"/>
  <c r="BB73" i="65"/>
  <c r="AY73" i="65"/>
  <c r="AX73" i="65"/>
  <c r="AW73" i="65"/>
  <c r="AV73" i="65"/>
  <c r="AU73" i="65"/>
  <c r="AT73" i="65"/>
  <c r="AS73" i="65"/>
  <c r="AN31" i="65"/>
  <c r="AF31" i="65"/>
  <c r="AF73" i="65" s="1"/>
  <c r="AB31" i="65"/>
  <c r="T31" i="65"/>
  <c r="T73" i="65" s="1"/>
  <c r="J31" i="65"/>
  <c r="H73" i="65"/>
  <c r="BC72" i="65"/>
  <c r="BB72" i="65"/>
  <c r="BA72" i="65"/>
  <c r="AZ72" i="65"/>
  <c r="AY72" i="65"/>
  <c r="AX72" i="65"/>
  <c r="AW72" i="65"/>
  <c r="AV72" i="65"/>
  <c r="AU72" i="65"/>
  <c r="AT72" i="65"/>
  <c r="AS72" i="65"/>
  <c r="AN30" i="65"/>
  <c r="AN72" i="65" s="1"/>
  <c r="AH30" i="65"/>
  <c r="AH72" i="65" s="1"/>
  <c r="AF30" i="65"/>
  <c r="AB30" i="65"/>
  <c r="AB72" i="65" s="1"/>
  <c r="Z30" i="65"/>
  <c r="Z72" i="65" s="1"/>
  <c r="V30" i="65"/>
  <c r="V72" i="65" s="1"/>
  <c r="T30" i="65"/>
  <c r="BD71" i="65"/>
  <c r="BC71" i="65"/>
  <c r="BB71" i="65"/>
  <c r="BA71" i="65"/>
  <c r="AZ71" i="65"/>
  <c r="AY71" i="65"/>
  <c r="AX71" i="65"/>
  <c r="AU71" i="65"/>
  <c r="AT71" i="65"/>
  <c r="AS71" i="65"/>
  <c r="AP29" i="65"/>
  <c r="AP71" i="65" s="1"/>
  <c r="AJ29" i="65"/>
  <c r="AF29" i="65"/>
  <c r="AF71" i="65" s="1"/>
  <c r="AD29" i="65"/>
  <c r="AD71" i="65" s="1"/>
  <c r="X29" i="65"/>
  <c r="T29" i="65"/>
  <c r="T71" i="65" s="1"/>
  <c r="H71" i="65"/>
  <c r="BD70" i="65"/>
  <c r="BC70" i="65"/>
  <c r="BB70" i="65"/>
  <c r="AY70" i="65"/>
  <c r="AX70" i="65"/>
  <c r="AW70" i="65"/>
  <c r="AV70" i="65"/>
  <c r="AU70" i="65"/>
  <c r="AT70" i="65"/>
  <c r="AS70" i="65"/>
  <c r="AN28" i="65"/>
  <c r="AF28" i="65"/>
  <c r="AF70" i="65" s="1"/>
  <c r="AB28" i="65"/>
  <c r="X28" i="65"/>
  <c r="X70" i="65" s="1"/>
  <c r="T28" i="65"/>
  <c r="T70" i="65" s="1"/>
  <c r="J28" i="65"/>
  <c r="H70" i="65"/>
  <c r="BC69" i="65"/>
  <c r="BB69" i="65"/>
  <c r="BA69" i="65"/>
  <c r="AZ69" i="65"/>
  <c r="AY69" i="65"/>
  <c r="AX69" i="65"/>
  <c r="AW69" i="65"/>
  <c r="AV69" i="65"/>
  <c r="AU69" i="65"/>
  <c r="AT69" i="65"/>
  <c r="AS69" i="65"/>
  <c r="AN27" i="65"/>
  <c r="AN69" i="65" s="1"/>
  <c r="AH27" i="65"/>
  <c r="AH69" i="65" s="1"/>
  <c r="AF27" i="65"/>
  <c r="AB27" i="65"/>
  <c r="AB69" i="65" s="1"/>
  <c r="V27" i="65"/>
  <c r="V69" i="65" s="1"/>
  <c r="T27" i="65"/>
  <c r="BD68" i="65"/>
  <c r="BC68" i="65"/>
  <c r="BB68" i="65"/>
  <c r="BA68" i="65"/>
  <c r="AZ68" i="65"/>
  <c r="AY68" i="65"/>
  <c r="AX68" i="65"/>
  <c r="AU68" i="65"/>
  <c r="AT68" i="65"/>
  <c r="AS68" i="65"/>
  <c r="AP26" i="65"/>
  <c r="AP68" i="65" s="1"/>
  <c r="AJ26" i="65"/>
  <c r="AF26" i="65"/>
  <c r="AF68" i="65" s="1"/>
  <c r="AD26" i="65"/>
  <c r="AD68" i="65" s="1"/>
  <c r="X26" i="65"/>
  <c r="T26" i="65"/>
  <c r="T68" i="65" s="1"/>
  <c r="H68" i="65"/>
  <c r="BD67" i="65"/>
  <c r="BC67" i="65"/>
  <c r="BB67" i="65"/>
  <c r="AY67" i="65"/>
  <c r="AX67" i="65"/>
  <c r="AW67" i="65"/>
  <c r="AV67" i="65"/>
  <c r="AU67" i="65"/>
  <c r="AT67" i="65"/>
  <c r="AS67" i="65"/>
  <c r="AN25" i="65"/>
  <c r="AF25" i="65"/>
  <c r="AF67" i="65" s="1"/>
  <c r="AB25" i="65"/>
  <c r="X25" i="65"/>
  <c r="X67" i="65" s="1"/>
  <c r="T25" i="65"/>
  <c r="T67" i="65" s="1"/>
  <c r="H67" i="65"/>
  <c r="BC66" i="65"/>
  <c r="BB66" i="65"/>
  <c r="BA66" i="65"/>
  <c r="AZ66" i="65"/>
  <c r="AY66" i="65"/>
  <c r="AX66" i="65"/>
  <c r="AW66" i="65"/>
  <c r="AV66" i="65"/>
  <c r="AU66" i="65"/>
  <c r="AT66" i="65"/>
  <c r="AS66" i="65"/>
  <c r="AN24" i="65"/>
  <c r="AN66" i="65" s="1"/>
  <c r="AH24" i="65"/>
  <c r="AH66" i="65" s="1"/>
  <c r="AF24" i="65"/>
  <c r="AB24" i="65"/>
  <c r="AB66" i="65" s="1"/>
  <c r="V24" i="65"/>
  <c r="V66" i="65" s="1"/>
  <c r="BD65" i="65"/>
  <c r="BC65" i="65"/>
  <c r="BB65" i="65"/>
  <c r="BA65" i="65"/>
  <c r="AH23" i="65"/>
  <c r="AH65" i="65" s="1"/>
  <c r="AY65" i="65"/>
  <c r="AX65" i="65"/>
  <c r="AU65" i="65"/>
  <c r="AT65" i="65"/>
  <c r="AS65" i="65"/>
  <c r="AN23" i="65"/>
  <c r="AN65" i="65" s="1"/>
  <c r="AJ23" i="65"/>
  <c r="AF23" i="65"/>
  <c r="AF65" i="65" s="1"/>
  <c r="X23" i="65"/>
  <c r="T23" i="65"/>
  <c r="T65" i="65" s="1"/>
  <c r="H65" i="65"/>
  <c r="BD64" i="65"/>
  <c r="BC64" i="65"/>
  <c r="BB64" i="65"/>
  <c r="AY64" i="65"/>
  <c r="AX64" i="65"/>
  <c r="AW64" i="65"/>
  <c r="AV64" i="65"/>
  <c r="AU64" i="65"/>
  <c r="AT64" i="65"/>
  <c r="AS64" i="65"/>
  <c r="AN22" i="65"/>
  <c r="AF22" i="65"/>
  <c r="AF64" i="65" s="1"/>
  <c r="AB22" i="65"/>
  <c r="X22" i="65"/>
  <c r="X64" i="65" s="1"/>
  <c r="T22" i="65"/>
  <c r="T64" i="65" s="1"/>
  <c r="H64" i="65"/>
  <c r="BC63" i="65"/>
  <c r="BB63" i="65"/>
  <c r="BA63" i="65"/>
  <c r="AZ63" i="65"/>
  <c r="AY63" i="65"/>
  <c r="AX63" i="65"/>
  <c r="AW63" i="65"/>
  <c r="AV63" i="65"/>
  <c r="AU63" i="65"/>
  <c r="AT63" i="65"/>
  <c r="AS63" i="65"/>
  <c r="AN21" i="65"/>
  <c r="AN63" i="65" s="1"/>
  <c r="AH21" i="65"/>
  <c r="AH63" i="65" s="1"/>
  <c r="AF21" i="65"/>
  <c r="AB21" i="65"/>
  <c r="AB63" i="65" s="1"/>
  <c r="V21" i="65"/>
  <c r="V63" i="65" s="1"/>
  <c r="T21" i="65"/>
  <c r="BD62" i="65"/>
  <c r="BC62" i="65"/>
  <c r="BB62" i="65"/>
  <c r="BA62" i="65"/>
  <c r="AZ62" i="65"/>
  <c r="AY62" i="65"/>
  <c r="AX62" i="65"/>
  <c r="AU62" i="65"/>
  <c r="AT62" i="65"/>
  <c r="AS62" i="65"/>
  <c r="AN20" i="65"/>
  <c r="AN62" i="65" s="1"/>
  <c r="AJ20" i="65"/>
  <c r="AF20" i="65"/>
  <c r="X20" i="65"/>
  <c r="T20" i="65"/>
  <c r="T62" i="65" s="1"/>
  <c r="J20" i="65"/>
  <c r="BD61" i="65"/>
  <c r="BC61" i="65"/>
  <c r="BB61" i="65"/>
  <c r="BA61" i="65"/>
  <c r="AZ61" i="65"/>
  <c r="AY61" i="65"/>
  <c r="AX61" i="65"/>
  <c r="AW61" i="65"/>
  <c r="AV61" i="65"/>
  <c r="AU61" i="65"/>
  <c r="AT61" i="65"/>
  <c r="AS61" i="65"/>
  <c r="H61" i="65"/>
  <c r="BD60" i="65"/>
  <c r="BC60" i="65"/>
  <c r="BB60" i="65"/>
  <c r="BA60" i="65"/>
  <c r="AZ60" i="65"/>
  <c r="AY60" i="65"/>
  <c r="AX60" i="65"/>
  <c r="AW60" i="65"/>
  <c r="AV60" i="65"/>
  <c r="AU60" i="65"/>
  <c r="AT60" i="65"/>
  <c r="AS60" i="65"/>
  <c r="K18" i="65"/>
  <c r="K60" i="65" s="1"/>
  <c r="H60" i="65"/>
  <c r="BD59" i="65"/>
  <c r="BC59" i="65"/>
  <c r="BB59" i="65"/>
  <c r="BA59" i="65"/>
  <c r="AZ59" i="65"/>
  <c r="AY59" i="65"/>
  <c r="AX59" i="65"/>
  <c r="AW59" i="65"/>
  <c r="AU59" i="65"/>
  <c r="AT59" i="65"/>
  <c r="AS59" i="65"/>
  <c r="K17" i="65"/>
  <c r="K59" i="65" s="1"/>
  <c r="BD58" i="65"/>
  <c r="BC58" i="65"/>
  <c r="BB58" i="65"/>
  <c r="BA58" i="65"/>
  <c r="AZ58" i="65"/>
  <c r="AY58" i="65"/>
  <c r="AX58" i="65"/>
  <c r="AW58" i="65"/>
  <c r="AV58" i="65"/>
  <c r="AU58" i="65"/>
  <c r="AT58" i="65"/>
  <c r="AS58" i="65"/>
  <c r="K16" i="65"/>
  <c r="K58" i="65" s="1"/>
  <c r="H58" i="65"/>
  <c r="BD57" i="65"/>
  <c r="BC57" i="65"/>
  <c r="AZ57" i="65"/>
  <c r="AY57" i="65"/>
  <c r="AX57" i="65"/>
  <c r="AW57" i="65"/>
  <c r="AV57" i="65"/>
  <c r="AU57" i="65"/>
  <c r="AS57" i="65"/>
  <c r="AN57" i="65"/>
  <c r="AH57" i="65"/>
  <c r="AB57" i="65"/>
  <c r="Z57" i="65"/>
  <c r="V57" i="65"/>
  <c r="T57" i="65"/>
  <c r="H57" i="65"/>
  <c r="BD56" i="65"/>
  <c r="BC56" i="65"/>
  <c r="BB56" i="65"/>
  <c r="BA56" i="65"/>
  <c r="AZ56" i="65"/>
  <c r="AY56" i="65"/>
  <c r="AX56" i="65"/>
  <c r="AW56" i="65"/>
  <c r="AV56" i="65"/>
  <c r="AU56" i="65"/>
  <c r="AP56" i="65"/>
  <c r="AL56" i="65"/>
  <c r="AJ56" i="65"/>
  <c r="AH56" i="65"/>
  <c r="AD56" i="65"/>
  <c r="X56" i="65"/>
  <c r="AZ13" i="65"/>
  <c r="AZ55" i="65" s="1"/>
  <c r="AX13" i="65"/>
  <c r="AX55" i="65" s="1"/>
  <c r="AW13" i="65"/>
  <c r="AW55" i="65" s="1"/>
  <c r="AU13" i="65"/>
  <c r="AU55" i="65" s="1"/>
  <c r="AH13" i="65"/>
  <c r="AH55" i="65" s="1"/>
  <c r="J13" i="65"/>
  <c r="H55" i="65"/>
  <c r="BD54" i="65"/>
  <c r="BC54" i="65"/>
  <c r="BB54" i="65"/>
  <c r="BA54" i="65"/>
  <c r="AZ54" i="65"/>
  <c r="AY54" i="65"/>
  <c r="AX54" i="65"/>
  <c r="AW54" i="65"/>
  <c r="AV54" i="65"/>
  <c r="AU54" i="65"/>
  <c r="AT54" i="65"/>
  <c r="AS54" i="65"/>
  <c r="K12" i="65"/>
  <c r="K54" i="65" s="1"/>
  <c r="BD53" i="65"/>
  <c r="BC53" i="65"/>
  <c r="AL11" i="65"/>
  <c r="BA53" i="65"/>
  <c r="AZ53" i="65"/>
  <c r="AY53" i="65"/>
  <c r="AX53" i="65"/>
  <c r="AW53" i="65"/>
  <c r="AV53" i="65"/>
  <c r="AT53" i="65"/>
  <c r="AS53" i="65"/>
  <c r="AJ11" i="65"/>
  <c r="AJ53" i="65" s="1"/>
  <c r="AH11" i="65"/>
  <c r="AD11" i="65"/>
  <c r="AD53" i="65" s="1"/>
  <c r="T11" i="65"/>
  <c r="T53" i="65" s="1"/>
  <c r="R53" i="65"/>
  <c r="P53" i="65"/>
  <c r="O11" i="65"/>
  <c r="N53" i="65"/>
  <c r="J11" i="65"/>
  <c r="H53" i="65"/>
  <c r="BD52" i="65"/>
  <c r="BC52" i="65"/>
  <c r="BB52" i="65"/>
  <c r="BA52" i="65"/>
  <c r="AZ52" i="65"/>
  <c r="AW52" i="65"/>
  <c r="AV52" i="65"/>
  <c r="X10" i="65"/>
  <c r="X52" i="65" s="1"/>
  <c r="AT52" i="65"/>
  <c r="AS52" i="65"/>
  <c r="AN10" i="65"/>
  <c r="AN52" i="65" s="1"/>
  <c r="AL10" i="65"/>
  <c r="AH10" i="65"/>
  <c r="AB10" i="65"/>
  <c r="AB52" i="65" s="1"/>
  <c r="V10" i="65"/>
  <c r="V52" i="65" s="1"/>
  <c r="T10" i="65"/>
  <c r="T52" i="65" s="1"/>
  <c r="S10" i="65"/>
  <c r="R52" i="65"/>
  <c r="Q10" i="65"/>
  <c r="P52" i="65"/>
  <c r="H52" i="65"/>
  <c r="BD51" i="65"/>
  <c r="BC51" i="65"/>
  <c r="BB51" i="65"/>
  <c r="BA51" i="65"/>
  <c r="AZ51" i="65"/>
  <c r="AY51" i="65"/>
  <c r="AX51" i="65"/>
  <c r="AW51" i="65"/>
  <c r="AV51" i="65"/>
  <c r="AU51" i="65"/>
  <c r="AT51" i="65"/>
  <c r="AS51" i="65"/>
  <c r="AD9" i="65"/>
  <c r="AD51" i="65" s="1"/>
  <c r="AB9" i="65"/>
  <c r="AB51" i="65" s="1"/>
  <c r="Z9" i="65"/>
  <c r="X9" i="65"/>
  <c r="X51" i="65" s="1"/>
  <c r="V9" i="65"/>
  <c r="K9" i="65" s="1"/>
  <c r="R8" i="65"/>
  <c r="I8" i="65"/>
  <c r="S7" i="65"/>
  <c r="R49" i="65"/>
  <c r="O7" i="65"/>
  <c r="N49" i="65"/>
  <c r="I7" i="65"/>
  <c r="I14" i="65"/>
  <c r="AQ1" i="65"/>
  <c r="AO1" i="65"/>
  <c r="AM1" i="65"/>
  <c r="AK1" i="65"/>
  <c r="AI1" i="65"/>
  <c r="AG1" i="65"/>
  <c r="AE1" i="65"/>
  <c r="AC1" i="65"/>
  <c r="AA1" i="65"/>
  <c r="Y1" i="65"/>
  <c r="W1" i="65"/>
  <c r="U1" i="65"/>
  <c r="AS121" i="64"/>
  <c r="AR121" i="64"/>
  <c r="AP120" i="64"/>
  <c r="AN120" i="64"/>
  <c r="AL120" i="64"/>
  <c r="AJ120" i="64"/>
  <c r="AH120" i="64"/>
  <c r="AF120" i="64"/>
  <c r="AD120" i="64"/>
  <c r="AB120" i="64"/>
  <c r="Z120" i="64"/>
  <c r="X120" i="64"/>
  <c r="R120" i="64"/>
  <c r="AS117" i="64"/>
  <c r="AR117" i="64"/>
  <c r="AS116" i="64"/>
  <c r="AR116" i="64"/>
  <c r="AS115" i="64"/>
  <c r="AR115" i="64"/>
  <c r="AS114" i="64"/>
  <c r="AR114" i="64"/>
  <c r="AS113" i="64"/>
  <c r="AR113" i="64"/>
  <c r="AS112" i="64"/>
  <c r="AR112" i="64"/>
  <c r="AS111" i="64"/>
  <c r="AR111" i="64"/>
  <c r="AS110" i="64"/>
  <c r="AR110" i="64"/>
  <c r="AS109" i="64"/>
  <c r="AR109" i="64"/>
  <c r="AS108" i="64"/>
  <c r="AR108" i="64"/>
  <c r="AS107" i="64"/>
  <c r="AR107" i="64"/>
  <c r="AS106" i="64"/>
  <c r="AR106" i="64"/>
  <c r="AS105" i="64"/>
  <c r="AR105" i="64"/>
  <c r="AS104" i="64"/>
  <c r="AR104" i="64"/>
  <c r="AS103" i="64"/>
  <c r="AR103" i="64"/>
  <c r="AS102" i="64"/>
  <c r="AR102" i="64"/>
  <c r="BA101" i="64"/>
  <c r="AS101" i="64"/>
  <c r="AR101" i="64"/>
  <c r="AS100" i="64"/>
  <c r="AR100" i="64"/>
  <c r="AS99" i="64"/>
  <c r="AR99" i="64"/>
  <c r="AS98" i="64"/>
  <c r="AR98" i="64"/>
  <c r="AS97" i="64"/>
  <c r="AR97" i="64"/>
  <c r="AS96" i="64"/>
  <c r="AR96" i="64"/>
  <c r="AS95" i="64"/>
  <c r="AR95" i="64"/>
  <c r="AS94" i="64"/>
  <c r="AR94" i="64"/>
  <c r="AS93" i="64"/>
  <c r="AR93" i="64"/>
  <c r="AS91" i="64"/>
  <c r="AR91" i="64"/>
  <c r="AS90" i="64"/>
  <c r="AR90" i="64"/>
  <c r="AS89" i="64"/>
  <c r="AR89" i="64"/>
  <c r="AS88" i="64"/>
  <c r="AR88" i="64"/>
  <c r="AP88" i="64"/>
  <c r="AN88" i="64"/>
  <c r="AL88" i="64"/>
  <c r="AJ88" i="64"/>
  <c r="AH88" i="64"/>
  <c r="AF88" i="64"/>
  <c r="AD88" i="64"/>
  <c r="AB88" i="64"/>
  <c r="Z88" i="64"/>
  <c r="X88" i="64"/>
  <c r="V88" i="64"/>
  <c r="T88" i="64"/>
  <c r="R88" i="64"/>
  <c r="P88" i="64"/>
  <c r="N88" i="64"/>
  <c r="AR87" i="64"/>
  <c r="AP87" i="64"/>
  <c r="AN87" i="64"/>
  <c r="AL87" i="64"/>
  <c r="AJ87" i="64"/>
  <c r="AH87" i="64"/>
  <c r="AF87" i="64"/>
  <c r="AD87" i="64"/>
  <c r="AB87" i="64"/>
  <c r="Z87" i="64"/>
  <c r="X87" i="64"/>
  <c r="V87" i="64"/>
  <c r="T87" i="64"/>
  <c r="R87" i="64"/>
  <c r="P87" i="64"/>
  <c r="N87" i="64"/>
  <c r="AR86" i="64"/>
  <c r="AP86" i="64"/>
  <c r="AN86" i="64"/>
  <c r="AL86" i="64"/>
  <c r="AJ86" i="64"/>
  <c r="AH86" i="64"/>
  <c r="AF86" i="64"/>
  <c r="AD86" i="64"/>
  <c r="AB86" i="64"/>
  <c r="Z86" i="64"/>
  <c r="X86" i="64"/>
  <c r="V86" i="64"/>
  <c r="T86" i="64"/>
  <c r="R86" i="64"/>
  <c r="P86" i="64"/>
  <c r="N86" i="64"/>
  <c r="AR85" i="64"/>
  <c r="AP85" i="64"/>
  <c r="AN85" i="64"/>
  <c r="AL85" i="64"/>
  <c r="AJ85" i="64"/>
  <c r="AH85" i="64"/>
  <c r="AF85" i="64"/>
  <c r="AD85" i="64"/>
  <c r="AB85" i="64"/>
  <c r="Z85" i="64"/>
  <c r="X85" i="64"/>
  <c r="V85" i="64"/>
  <c r="T85" i="64"/>
  <c r="R85" i="64"/>
  <c r="P85" i="64"/>
  <c r="N85" i="64"/>
  <c r="AS84" i="64"/>
  <c r="AR84" i="64"/>
  <c r="AP84" i="64"/>
  <c r="AN84" i="64"/>
  <c r="AL84" i="64"/>
  <c r="AJ84" i="64"/>
  <c r="AH84" i="64"/>
  <c r="AF84" i="64"/>
  <c r="AD84" i="64"/>
  <c r="AB84" i="64"/>
  <c r="Z84" i="64"/>
  <c r="X84" i="64"/>
  <c r="V84" i="64"/>
  <c r="T84" i="64"/>
  <c r="R84" i="64"/>
  <c r="P84" i="64"/>
  <c r="N84" i="64"/>
  <c r="AP83" i="64"/>
  <c r="AN83" i="64"/>
  <c r="AL83" i="64"/>
  <c r="AJ83" i="64"/>
  <c r="AH83" i="64"/>
  <c r="AF83" i="64"/>
  <c r="AD83" i="64"/>
  <c r="AB83" i="64"/>
  <c r="Z83" i="64"/>
  <c r="X83" i="64"/>
  <c r="V83" i="64"/>
  <c r="T83" i="64"/>
  <c r="R83" i="64"/>
  <c r="P83" i="64"/>
  <c r="N83" i="64"/>
  <c r="AS82" i="64"/>
  <c r="AR82" i="64"/>
  <c r="AD82" i="64"/>
  <c r="R82" i="64"/>
  <c r="P82" i="64"/>
  <c r="N82" i="64"/>
  <c r="AP81" i="64"/>
  <c r="AN81" i="64"/>
  <c r="AL81" i="64"/>
  <c r="AJ81" i="64"/>
  <c r="AH81" i="64"/>
  <c r="AF81" i="64"/>
  <c r="AD81" i="64"/>
  <c r="AB81" i="64"/>
  <c r="Z81" i="64"/>
  <c r="X81" i="64"/>
  <c r="V81" i="64"/>
  <c r="T81" i="64"/>
  <c r="R81" i="64"/>
  <c r="P81" i="64"/>
  <c r="N81" i="64"/>
  <c r="AP79" i="64"/>
  <c r="AN79" i="64"/>
  <c r="AL79" i="64"/>
  <c r="AJ79" i="64"/>
  <c r="AH79" i="64"/>
  <c r="T79" i="64"/>
  <c r="R79" i="64"/>
  <c r="P79" i="64"/>
  <c r="N79" i="64"/>
  <c r="AS78" i="64"/>
  <c r="AR78" i="64"/>
  <c r="AS77" i="64"/>
  <c r="AR77" i="64"/>
  <c r="AS76" i="64"/>
  <c r="AR76" i="64"/>
  <c r="AP76" i="64"/>
  <c r="AN76" i="64"/>
  <c r="AL76" i="64"/>
  <c r="AJ76" i="64"/>
  <c r="AH76" i="64"/>
  <c r="AF76" i="64"/>
  <c r="AD76" i="64"/>
  <c r="AB76" i="64"/>
  <c r="Z76" i="64"/>
  <c r="X76" i="64"/>
  <c r="V76" i="64"/>
  <c r="T76" i="64"/>
  <c r="R76" i="64"/>
  <c r="P76" i="64"/>
  <c r="N76" i="64"/>
  <c r="AS75" i="64"/>
  <c r="AR75" i="64"/>
  <c r="AP75" i="64"/>
  <c r="AN75" i="64"/>
  <c r="AL75" i="64"/>
  <c r="AJ75" i="64"/>
  <c r="AH75" i="64"/>
  <c r="AF75" i="64"/>
  <c r="AD75" i="64"/>
  <c r="AB75" i="64"/>
  <c r="Z75" i="64"/>
  <c r="X75" i="64"/>
  <c r="V75" i="64"/>
  <c r="T75" i="64"/>
  <c r="R75" i="64"/>
  <c r="P75" i="64"/>
  <c r="N75" i="64"/>
  <c r="AS74" i="64"/>
  <c r="AR74" i="64"/>
  <c r="AP74" i="64"/>
  <c r="AN74" i="64"/>
  <c r="AL74" i="64"/>
  <c r="AJ74" i="64"/>
  <c r="AH74" i="64"/>
  <c r="AF74" i="64"/>
  <c r="AD74" i="64"/>
  <c r="AB74" i="64"/>
  <c r="Z74" i="64"/>
  <c r="X74" i="64"/>
  <c r="V74" i="64"/>
  <c r="T74" i="64"/>
  <c r="R74" i="64"/>
  <c r="P74" i="64"/>
  <c r="N74" i="64"/>
  <c r="AS73" i="64"/>
  <c r="AR73" i="64"/>
  <c r="AP73" i="64"/>
  <c r="AN73" i="64"/>
  <c r="AL73" i="64"/>
  <c r="AJ73" i="64"/>
  <c r="AH73" i="64"/>
  <c r="AF73" i="64"/>
  <c r="AD73" i="64"/>
  <c r="AB73" i="64"/>
  <c r="Z73" i="64"/>
  <c r="X73" i="64"/>
  <c r="V73" i="64"/>
  <c r="T73" i="64"/>
  <c r="R73" i="64"/>
  <c r="P73" i="64"/>
  <c r="N73" i="64"/>
  <c r="AS72" i="64"/>
  <c r="AR72" i="64"/>
  <c r="AD72" i="64"/>
  <c r="R72" i="64"/>
  <c r="P72" i="64"/>
  <c r="N72" i="64"/>
  <c r="AS71" i="64"/>
  <c r="AR71" i="64"/>
  <c r="AS70" i="64"/>
  <c r="AR70" i="64"/>
  <c r="AS69" i="64"/>
  <c r="AR69" i="64"/>
  <c r="AS68" i="64"/>
  <c r="AR68" i="64"/>
  <c r="B62" i="64"/>
  <c r="BF121" i="64"/>
  <c r="BE121" i="64"/>
  <c r="BD121" i="64"/>
  <c r="BC121" i="64"/>
  <c r="BB121" i="64"/>
  <c r="BA121" i="64"/>
  <c r="AZ121" i="64"/>
  <c r="AY121" i="64"/>
  <c r="AX121" i="64"/>
  <c r="AW121" i="64"/>
  <c r="AV121" i="64"/>
  <c r="AU121" i="64"/>
  <c r="AS60" i="64"/>
  <c r="AR60" i="64"/>
  <c r="H121" i="64"/>
  <c r="BF120" i="64"/>
  <c r="BE120" i="64"/>
  <c r="BD120" i="64"/>
  <c r="BC120" i="64"/>
  <c r="BB120" i="64"/>
  <c r="BA120" i="64"/>
  <c r="AZ120" i="64"/>
  <c r="AY120" i="64"/>
  <c r="AX120" i="64"/>
  <c r="AW120" i="64"/>
  <c r="AV120" i="64"/>
  <c r="V59" i="64"/>
  <c r="V120" i="64" s="1"/>
  <c r="H120" i="64"/>
  <c r="H119" i="64"/>
  <c r="BF117" i="64"/>
  <c r="BE117" i="64"/>
  <c r="BD117" i="64"/>
  <c r="BC117" i="64"/>
  <c r="BB117" i="64"/>
  <c r="BA117" i="64"/>
  <c r="AX117" i="64"/>
  <c r="AW117" i="64"/>
  <c r="AV117" i="64"/>
  <c r="AU117" i="64"/>
  <c r="AS56" i="64"/>
  <c r="AR56" i="64"/>
  <c r="AP56" i="64"/>
  <c r="AP117" i="64" s="1"/>
  <c r="AL56" i="64"/>
  <c r="AL117" i="64" s="1"/>
  <c r="AJ56" i="64"/>
  <c r="AJ117" i="64" s="1"/>
  <c r="AH56" i="64"/>
  <c r="AH117" i="64" s="1"/>
  <c r="AF56" i="64"/>
  <c r="AF117" i="64" s="1"/>
  <c r="Z56" i="64"/>
  <c r="Z117" i="64" s="1"/>
  <c r="X56" i="64"/>
  <c r="X117" i="64" s="1"/>
  <c r="V56" i="64"/>
  <c r="V117" i="64" s="1"/>
  <c r="T56" i="64"/>
  <c r="T117" i="64" s="1"/>
  <c r="H117" i="64"/>
  <c r="BD116" i="64"/>
  <c r="BC116" i="64"/>
  <c r="BB116" i="64"/>
  <c r="BA116" i="64"/>
  <c r="AZ116" i="64"/>
  <c r="AY116" i="64"/>
  <c r="AX116" i="64"/>
  <c r="AW116" i="64"/>
  <c r="AV116" i="64"/>
  <c r="AU116" i="64"/>
  <c r="AS55" i="64"/>
  <c r="AR55" i="64"/>
  <c r="AL55" i="64"/>
  <c r="AF55" i="64"/>
  <c r="AF116" i="64" s="1"/>
  <c r="AD55" i="64"/>
  <c r="AD116" i="64" s="1"/>
  <c r="AB55" i="64"/>
  <c r="AB116" i="64" s="1"/>
  <c r="Z55" i="64"/>
  <c r="X55" i="64"/>
  <c r="X116" i="64" s="1"/>
  <c r="T55" i="64"/>
  <c r="AS54" i="64"/>
  <c r="AR54" i="64"/>
  <c r="J54" i="64"/>
  <c r="H115" i="64"/>
  <c r="BF114" i="64"/>
  <c r="BD114" i="64"/>
  <c r="BC114" i="64"/>
  <c r="BB114" i="64"/>
  <c r="BA114" i="64"/>
  <c r="AZ114" i="64"/>
  <c r="AY114" i="64"/>
  <c r="AX114" i="64"/>
  <c r="AW114" i="64"/>
  <c r="AV114" i="64"/>
  <c r="AU114" i="64"/>
  <c r="AS53" i="64"/>
  <c r="AR53" i="64"/>
  <c r="AL53" i="64"/>
  <c r="AL114" i="64" s="1"/>
  <c r="AJ53" i="64"/>
  <c r="AJ114" i="64" s="1"/>
  <c r="AF53" i="64"/>
  <c r="AB53" i="64"/>
  <c r="AB114" i="64" s="1"/>
  <c r="Z53" i="64"/>
  <c r="Z114" i="64" s="1"/>
  <c r="X53" i="64"/>
  <c r="X114" i="64" s="1"/>
  <c r="V53" i="64"/>
  <c r="V114" i="64" s="1"/>
  <c r="T53" i="64"/>
  <c r="BF113" i="64"/>
  <c r="BE113" i="64"/>
  <c r="BD113" i="64"/>
  <c r="BC113" i="64"/>
  <c r="BB113" i="64"/>
  <c r="BA113" i="64"/>
  <c r="AZ113" i="64"/>
  <c r="AX113" i="64"/>
  <c r="AW113" i="64"/>
  <c r="AV113" i="64"/>
  <c r="AU113" i="64"/>
  <c r="AS52" i="64"/>
  <c r="AR52" i="64"/>
  <c r="AN52" i="64"/>
  <c r="AN113" i="64" s="1"/>
  <c r="AL52" i="64"/>
  <c r="AH52" i="64"/>
  <c r="AH113" i="64" s="1"/>
  <c r="Z52" i="64"/>
  <c r="X52" i="64"/>
  <c r="X113" i="64" s="1"/>
  <c r="J52" i="64"/>
  <c r="H113" i="64"/>
  <c r="BF112" i="64"/>
  <c r="BD112" i="64"/>
  <c r="BC112" i="64"/>
  <c r="BB112" i="64"/>
  <c r="BA112" i="64"/>
  <c r="AZ112" i="64"/>
  <c r="AY112" i="64"/>
  <c r="AX112" i="64"/>
  <c r="AW112" i="64"/>
  <c r="AV112" i="64"/>
  <c r="AU112" i="64"/>
  <c r="AS51" i="64"/>
  <c r="AR51" i="64"/>
  <c r="AL51" i="64"/>
  <c r="AL112" i="64" s="1"/>
  <c r="AJ51" i="64"/>
  <c r="AJ112" i="64" s="1"/>
  <c r="AF51" i="64"/>
  <c r="AB51" i="64"/>
  <c r="AB112" i="64" s="1"/>
  <c r="Z51" i="64"/>
  <c r="Z112" i="64" s="1"/>
  <c r="X51" i="64"/>
  <c r="X112" i="64" s="1"/>
  <c r="V51" i="64"/>
  <c r="V112" i="64" s="1"/>
  <c r="T51" i="64"/>
  <c r="BF111" i="64"/>
  <c r="BE111" i="64"/>
  <c r="BD111" i="64"/>
  <c r="BC111" i="64"/>
  <c r="BB111" i="64"/>
  <c r="BA111" i="64"/>
  <c r="AZ111" i="64"/>
  <c r="AX111" i="64"/>
  <c r="AW111" i="64"/>
  <c r="AV111" i="64"/>
  <c r="AU111" i="64"/>
  <c r="AS50" i="64"/>
  <c r="AR50" i="64"/>
  <c r="AN50" i="64"/>
  <c r="AN111" i="64" s="1"/>
  <c r="AL50" i="64"/>
  <c r="AH50" i="64"/>
  <c r="AH111" i="64" s="1"/>
  <c r="Z50" i="64"/>
  <c r="X50" i="64"/>
  <c r="X111" i="64" s="1"/>
  <c r="J50" i="64"/>
  <c r="H111" i="64"/>
  <c r="BF110" i="64"/>
  <c r="BD110" i="64"/>
  <c r="BC110" i="64"/>
  <c r="BB110" i="64"/>
  <c r="BA110" i="64"/>
  <c r="AZ110" i="64"/>
  <c r="AY110" i="64"/>
  <c r="AX110" i="64"/>
  <c r="AW110" i="64"/>
  <c r="AV110" i="64"/>
  <c r="AU110" i="64"/>
  <c r="AS49" i="64"/>
  <c r="AR49" i="64"/>
  <c r="AL49" i="64"/>
  <c r="AL110" i="64" s="1"/>
  <c r="AJ49" i="64"/>
  <c r="AJ110" i="64" s="1"/>
  <c r="AF49" i="64"/>
  <c r="AB49" i="64"/>
  <c r="AB110" i="64" s="1"/>
  <c r="Z49" i="64"/>
  <c r="Z110" i="64" s="1"/>
  <c r="X49" i="64"/>
  <c r="X110" i="64" s="1"/>
  <c r="V49" i="64"/>
  <c r="V110" i="64" s="1"/>
  <c r="T49" i="64"/>
  <c r="BF109" i="64"/>
  <c r="BE109" i="64"/>
  <c r="BD109" i="64"/>
  <c r="BC109" i="64"/>
  <c r="BB109" i="64"/>
  <c r="BA109" i="64"/>
  <c r="AZ109" i="64"/>
  <c r="AX109" i="64"/>
  <c r="AW109" i="64"/>
  <c r="AV109" i="64"/>
  <c r="AU109" i="64"/>
  <c r="AS48" i="64"/>
  <c r="AR48" i="64"/>
  <c r="AN48" i="64"/>
  <c r="AN109" i="64" s="1"/>
  <c r="AL48" i="64"/>
  <c r="AH48" i="64"/>
  <c r="AH109" i="64" s="1"/>
  <c r="Z48" i="64"/>
  <c r="X48" i="64"/>
  <c r="X109" i="64" s="1"/>
  <c r="J48" i="64"/>
  <c r="H109" i="64"/>
  <c r="BF108" i="64"/>
  <c r="BD108" i="64"/>
  <c r="BC108" i="64"/>
  <c r="BB108" i="64"/>
  <c r="BA108" i="64"/>
  <c r="AZ108" i="64"/>
  <c r="AY108" i="64"/>
  <c r="AX108" i="64"/>
  <c r="AW108" i="64"/>
  <c r="AV108" i="64"/>
  <c r="AU108" i="64"/>
  <c r="AS47" i="64"/>
  <c r="AR47" i="64"/>
  <c r="AL47" i="64"/>
  <c r="AL108" i="64" s="1"/>
  <c r="AJ47" i="64"/>
  <c r="AJ108" i="64" s="1"/>
  <c r="AF47" i="64"/>
  <c r="AB47" i="64"/>
  <c r="AB108" i="64" s="1"/>
  <c r="Z47" i="64"/>
  <c r="Z108" i="64" s="1"/>
  <c r="X47" i="64"/>
  <c r="X108" i="64" s="1"/>
  <c r="V47" i="64"/>
  <c r="V108" i="64" s="1"/>
  <c r="T47" i="64"/>
  <c r="BF107" i="64"/>
  <c r="BE107" i="64"/>
  <c r="BD107" i="64"/>
  <c r="BC107" i="64"/>
  <c r="BB107" i="64"/>
  <c r="BA107" i="64"/>
  <c r="AZ107" i="64"/>
  <c r="AX107" i="64"/>
  <c r="AW107" i="64"/>
  <c r="AV107" i="64"/>
  <c r="AU107" i="64"/>
  <c r="AS46" i="64"/>
  <c r="AR46" i="64"/>
  <c r="AN46" i="64"/>
  <c r="AN107" i="64" s="1"/>
  <c r="AL46" i="64"/>
  <c r="AH46" i="64"/>
  <c r="AH107" i="64" s="1"/>
  <c r="Z46" i="64"/>
  <c r="X46" i="64"/>
  <c r="X107" i="64" s="1"/>
  <c r="J46" i="64"/>
  <c r="H107" i="64"/>
  <c r="BF106" i="64"/>
  <c r="BD106" i="64"/>
  <c r="BC106" i="64"/>
  <c r="BB106" i="64"/>
  <c r="BA106" i="64"/>
  <c r="AZ106" i="64"/>
  <c r="AY106" i="64"/>
  <c r="AX106" i="64"/>
  <c r="AW106" i="64"/>
  <c r="AV106" i="64"/>
  <c r="AU106" i="64"/>
  <c r="AS45" i="64"/>
  <c r="AR45" i="64"/>
  <c r="AL45" i="64"/>
  <c r="AL106" i="64" s="1"/>
  <c r="AJ45" i="64"/>
  <c r="AJ106" i="64" s="1"/>
  <c r="AF45" i="64"/>
  <c r="AB45" i="64"/>
  <c r="AB106" i="64" s="1"/>
  <c r="Z45" i="64"/>
  <c r="Z106" i="64" s="1"/>
  <c r="X45" i="64"/>
  <c r="X106" i="64" s="1"/>
  <c r="V45" i="64"/>
  <c r="V106" i="64" s="1"/>
  <c r="T45" i="64"/>
  <c r="BF105" i="64"/>
  <c r="BE105" i="64"/>
  <c r="BD105" i="64"/>
  <c r="BC105" i="64"/>
  <c r="BB105" i="64"/>
  <c r="BA105" i="64"/>
  <c r="AZ105" i="64"/>
  <c r="AX105" i="64"/>
  <c r="AW105" i="64"/>
  <c r="AU105" i="64"/>
  <c r="AS44" i="64"/>
  <c r="AR44" i="64"/>
  <c r="AN44" i="64"/>
  <c r="AN105" i="64" s="1"/>
  <c r="AL44" i="64"/>
  <c r="AH44" i="64"/>
  <c r="AH105" i="64" s="1"/>
  <c r="Z44" i="64"/>
  <c r="X44" i="64"/>
  <c r="X105" i="64" s="1"/>
  <c r="J44" i="64"/>
  <c r="H105" i="64"/>
  <c r="BF104" i="64"/>
  <c r="BD104" i="64"/>
  <c r="BC104" i="64"/>
  <c r="BA104" i="64"/>
  <c r="AZ104" i="64"/>
  <c r="AY104" i="64"/>
  <c r="AX104" i="64"/>
  <c r="AW104" i="64"/>
  <c r="AV104" i="64"/>
  <c r="AU104" i="64"/>
  <c r="AS43" i="64"/>
  <c r="AR43" i="64"/>
  <c r="AL43" i="64"/>
  <c r="AL104" i="64" s="1"/>
  <c r="AJ43" i="64"/>
  <c r="AJ104" i="64" s="1"/>
  <c r="AF43" i="64"/>
  <c r="AB43" i="64"/>
  <c r="AB104" i="64" s="1"/>
  <c r="Z43" i="64"/>
  <c r="Z104" i="64" s="1"/>
  <c r="X43" i="64"/>
  <c r="X104" i="64" s="1"/>
  <c r="V43" i="64"/>
  <c r="V104" i="64" s="1"/>
  <c r="T43" i="64"/>
  <c r="BF103" i="64"/>
  <c r="BE103" i="64"/>
  <c r="BD103" i="64"/>
  <c r="BC103" i="64"/>
  <c r="BB103" i="64"/>
  <c r="BA103" i="64"/>
  <c r="AZ103" i="64"/>
  <c r="AX103" i="64"/>
  <c r="AW103" i="64"/>
  <c r="AU103" i="64"/>
  <c r="AS42" i="64"/>
  <c r="AR42" i="64"/>
  <c r="AN42" i="64"/>
  <c r="AN103" i="64" s="1"/>
  <c r="AL42" i="64"/>
  <c r="AJ42" i="64"/>
  <c r="AJ103" i="64" s="1"/>
  <c r="AH42" i="64"/>
  <c r="AH103" i="64" s="1"/>
  <c r="Z42" i="64"/>
  <c r="X42" i="64"/>
  <c r="X103" i="64" s="1"/>
  <c r="J42" i="64"/>
  <c r="H103" i="64"/>
  <c r="BF102" i="64"/>
  <c r="BD102" i="64"/>
  <c r="BC102" i="64"/>
  <c r="BA102" i="64"/>
  <c r="AZ102" i="64"/>
  <c r="AY102" i="64"/>
  <c r="AX102" i="64"/>
  <c r="AW102" i="64"/>
  <c r="AV102" i="64"/>
  <c r="AU102" i="64"/>
  <c r="AS41" i="64"/>
  <c r="AR41" i="64"/>
  <c r="AP41" i="64"/>
  <c r="AP102" i="64" s="1"/>
  <c r="AL41" i="64"/>
  <c r="AL102" i="64" s="1"/>
  <c r="AF41" i="64"/>
  <c r="AD41" i="64"/>
  <c r="AD102" i="64" s="1"/>
  <c r="AB41" i="64"/>
  <c r="AB102" i="64" s="1"/>
  <c r="Z41" i="64"/>
  <c r="Z102" i="64" s="1"/>
  <c r="X41" i="64"/>
  <c r="X102" i="64" s="1"/>
  <c r="V41" i="64"/>
  <c r="V102" i="64" s="1"/>
  <c r="T41" i="64"/>
  <c r="BF101" i="64"/>
  <c r="BE101" i="64"/>
  <c r="BD101" i="64"/>
  <c r="BC101" i="64"/>
  <c r="BB101" i="64"/>
  <c r="AF40" i="64"/>
  <c r="AZ101" i="64"/>
  <c r="AX101" i="64"/>
  <c r="AW101" i="64"/>
  <c r="AU101" i="64"/>
  <c r="AS40" i="64"/>
  <c r="AR40" i="64"/>
  <c r="AN40" i="64"/>
  <c r="AN101" i="64" s="1"/>
  <c r="AL40" i="64"/>
  <c r="AJ40" i="64"/>
  <c r="AJ101" i="64" s="1"/>
  <c r="AH40" i="64"/>
  <c r="AH101" i="64" s="1"/>
  <c r="Z40" i="64"/>
  <c r="X40" i="64"/>
  <c r="J40" i="64"/>
  <c r="H101" i="64"/>
  <c r="BF100" i="64"/>
  <c r="BD100" i="64"/>
  <c r="BC100" i="64"/>
  <c r="BA100" i="64"/>
  <c r="AZ100" i="64"/>
  <c r="AY100" i="64"/>
  <c r="AX100" i="64"/>
  <c r="AW100" i="64"/>
  <c r="AV100" i="64"/>
  <c r="AU100" i="64"/>
  <c r="AS39" i="64"/>
  <c r="AR39" i="64"/>
  <c r="AP39" i="64"/>
  <c r="AP100" i="64" s="1"/>
  <c r="AL39" i="64"/>
  <c r="AL100" i="64" s="1"/>
  <c r="AF39" i="64"/>
  <c r="AD39" i="64"/>
  <c r="AD100" i="64" s="1"/>
  <c r="AB39" i="64"/>
  <c r="AB100" i="64" s="1"/>
  <c r="Z39" i="64"/>
  <c r="Z100" i="64" s="1"/>
  <c r="X39" i="64"/>
  <c r="X100" i="64" s="1"/>
  <c r="V39" i="64"/>
  <c r="V100" i="64" s="1"/>
  <c r="T39" i="64"/>
  <c r="BF99" i="64"/>
  <c r="BE99" i="64"/>
  <c r="BD99" i="64"/>
  <c r="BC99" i="64"/>
  <c r="BB99" i="64"/>
  <c r="BA99" i="64"/>
  <c r="AZ99" i="64"/>
  <c r="AX99" i="64"/>
  <c r="AW99" i="64"/>
  <c r="AU99" i="64"/>
  <c r="AS38" i="64"/>
  <c r="AR38" i="64"/>
  <c r="AN38" i="64"/>
  <c r="AN99" i="64" s="1"/>
  <c r="AL38" i="64"/>
  <c r="AJ38" i="64"/>
  <c r="AJ99" i="64" s="1"/>
  <c r="AH38" i="64"/>
  <c r="AH99" i="64" s="1"/>
  <c r="Z38" i="64"/>
  <c r="X38" i="64"/>
  <c r="X99" i="64" s="1"/>
  <c r="J38" i="64"/>
  <c r="H99" i="64"/>
  <c r="BF98" i="64"/>
  <c r="BD98" i="64"/>
  <c r="BC98" i="64"/>
  <c r="BA98" i="64"/>
  <c r="AZ98" i="64"/>
  <c r="AY98" i="64"/>
  <c r="AX98" i="64"/>
  <c r="AW98" i="64"/>
  <c r="AV98" i="64"/>
  <c r="AU98" i="64"/>
  <c r="AS37" i="64"/>
  <c r="AR37" i="64"/>
  <c r="AP37" i="64"/>
  <c r="AP98" i="64" s="1"/>
  <c r="AL37" i="64"/>
  <c r="AL98" i="64" s="1"/>
  <c r="AF37" i="64"/>
  <c r="AD37" i="64"/>
  <c r="AD98" i="64" s="1"/>
  <c r="AB37" i="64"/>
  <c r="AB98" i="64" s="1"/>
  <c r="Z37" i="64"/>
  <c r="Z98" i="64" s="1"/>
  <c r="X37" i="64"/>
  <c r="X98" i="64" s="1"/>
  <c r="V37" i="64"/>
  <c r="V98" i="64" s="1"/>
  <c r="T37" i="64"/>
  <c r="BF97" i="64"/>
  <c r="BE97" i="64"/>
  <c r="BD97" i="64"/>
  <c r="BC97" i="64"/>
  <c r="BB97" i="64"/>
  <c r="BA97" i="64"/>
  <c r="AZ97" i="64"/>
  <c r="AX97" i="64"/>
  <c r="AW97" i="64"/>
  <c r="AU97" i="64"/>
  <c r="AS36" i="64"/>
  <c r="AR36" i="64"/>
  <c r="AN36" i="64"/>
  <c r="AN97" i="64" s="1"/>
  <c r="AL36" i="64"/>
  <c r="AJ36" i="64"/>
  <c r="AJ97" i="64" s="1"/>
  <c r="AH36" i="64"/>
  <c r="AH97" i="64" s="1"/>
  <c r="Z36" i="64"/>
  <c r="X36" i="64"/>
  <c r="X97" i="64" s="1"/>
  <c r="J36" i="64"/>
  <c r="H97" i="64"/>
  <c r="BF96" i="64"/>
  <c r="BD96" i="64"/>
  <c r="BC96" i="64"/>
  <c r="BA96" i="64"/>
  <c r="AZ96" i="64"/>
  <c r="AY96" i="64"/>
  <c r="AX96" i="64"/>
  <c r="AW96" i="64"/>
  <c r="AV96" i="64"/>
  <c r="AU96" i="64"/>
  <c r="AS35" i="64"/>
  <c r="AR35" i="64"/>
  <c r="AP35" i="64"/>
  <c r="AP96" i="64" s="1"/>
  <c r="AL35" i="64"/>
  <c r="AL96" i="64" s="1"/>
  <c r="AF35" i="64"/>
  <c r="AD35" i="64"/>
  <c r="AD96" i="64" s="1"/>
  <c r="AB35" i="64"/>
  <c r="AB96" i="64" s="1"/>
  <c r="Z35" i="64"/>
  <c r="Z96" i="64" s="1"/>
  <c r="X35" i="64"/>
  <c r="X96" i="64" s="1"/>
  <c r="V35" i="64"/>
  <c r="V96" i="64" s="1"/>
  <c r="T35" i="64"/>
  <c r="BF95" i="64"/>
  <c r="BE95" i="64"/>
  <c r="BD95" i="64"/>
  <c r="BC95" i="64"/>
  <c r="BB95" i="64"/>
  <c r="BA95" i="64"/>
  <c r="AZ95" i="64"/>
  <c r="AX95" i="64"/>
  <c r="AW95" i="64"/>
  <c r="AU95" i="64"/>
  <c r="AS34" i="64"/>
  <c r="AR34" i="64"/>
  <c r="AN34" i="64"/>
  <c r="AN95" i="64" s="1"/>
  <c r="AL34" i="64"/>
  <c r="AJ34" i="64"/>
  <c r="AJ95" i="64" s="1"/>
  <c r="AH34" i="64"/>
  <c r="AH95" i="64" s="1"/>
  <c r="Z34" i="64"/>
  <c r="X34" i="64"/>
  <c r="X95" i="64" s="1"/>
  <c r="J34" i="64"/>
  <c r="H95" i="64"/>
  <c r="BF94" i="64"/>
  <c r="BD94" i="64"/>
  <c r="BC94" i="64"/>
  <c r="BA94" i="64"/>
  <c r="AZ94" i="64"/>
  <c r="AY94" i="64"/>
  <c r="AX94" i="64"/>
  <c r="AW94" i="64"/>
  <c r="AV94" i="64"/>
  <c r="AU94" i="64"/>
  <c r="AS33" i="64"/>
  <c r="AR33" i="64"/>
  <c r="AP33" i="64"/>
  <c r="AP94" i="64" s="1"/>
  <c r="AL33" i="64"/>
  <c r="AL94" i="64" s="1"/>
  <c r="AF33" i="64"/>
  <c r="AD33" i="64"/>
  <c r="AD94" i="64" s="1"/>
  <c r="AB33" i="64"/>
  <c r="AB94" i="64" s="1"/>
  <c r="Z33" i="64"/>
  <c r="Z94" i="64" s="1"/>
  <c r="X33" i="64"/>
  <c r="X94" i="64" s="1"/>
  <c r="V33" i="64"/>
  <c r="V94" i="64" s="1"/>
  <c r="T33" i="64"/>
  <c r="BF93" i="64"/>
  <c r="BE93" i="64"/>
  <c r="BD93" i="64"/>
  <c r="BC93" i="64"/>
  <c r="BB93" i="64"/>
  <c r="BA93" i="64"/>
  <c r="AZ93" i="64"/>
  <c r="AX93" i="64"/>
  <c r="AW93" i="64"/>
  <c r="AU93" i="64"/>
  <c r="AS32" i="64"/>
  <c r="AR32" i="64"/>
  <c r="AN32" i="64"/>
  <c r="AN93" i="64" s="1"/>
  <c r="AL32" i="64"/>
  <c r="AJ32" i="64"/>
  <c r="AJ93" i="64" s="1"/>
  <c r="AH32" i="64"/>
  <c r="AH93" i="64" s="1"/>
  <c r="Z32" i="64"/>
  <c r="X32" i="64"/>
  <c r="X93" i="64" s="1"/>
  <c r="J32" i="64"/>
  <c r="H93" i="64"/>
  <c r="BF92" i="64"/>
  <c r="BD92" i="64"/>
  <c r="BC92" i="64"/>
  <c r="BA92" i="64"/>
  <c r="AZ92" i="64"/>
  <c r="AY92" i="64"/>
  <c r="AX92" i="64"/>
  <c r="AW92" i="64"/>
  <c r="AV92" i="64"/>
  <c r="AU92" i="64"/>
  <c r="AP31" i="64"/>
  <c r="AL31" i="64"/>
  <c r="AL92" i="64" s="1"/>
  <c r="AD31" i="64"/>
  <c r="AB31" i="64"/>
  <c r="AB92" i="64" s="1"/>
  <c r="Z31" i="64"/>
  <c r="Z92" i="64" s="1"/>
  <c r="X31" i="64"/>
  <c r="X92" i="64" s="1"/>
  <c r="T31" i="64"/>
  <c r="T92" i="64" s="1"/>
  <c r="H92" i="64"/>
  <c r="AN30" i="64"/>
  <c r="BD91" i="64"/>
  <c r="BC91" i="64"/>
  <c r="BB91" i="64"/>
  <c r="BA91" i="64"/>
  <c r="AZ91" i="64"/>
  <c r="AY91" i="64"/>
  <c r="AX91" i="64"/>
  <c r="AW91" i="64"/>
  <c r="AV91" i="64"/>
  <c r="AU91" i="64"/>
  <c r="AS30" i="64"/>
  <c r="AR30" i="64"/>
  <c r="AL30" i="64"/>
  <c r="AL91" i="64" s="1"/>
  <c r="AJ30" i="64"/>
  <c r="AH30" i="64"/>
  <c r="AH91" i="64" s="1"/>
  <c r="AF30" i="64"/>
  <c r="AF91" i="64" s="1"/>
  <c r="AD30" i="64"/>
  <c r="AD91" i="64" s="1"/>
  <c r="Z30" i="64"/>
  <c r="Z91" i="64" s="1"/>
  <c r="X30" i="64"/>
  <c r="V30" i="64"/>
  <c r="V91" i="64" s="1"/>
  <c r="J30" i="64"/>
  <c r="H91" i="64"/>
  <c r="BF90" i="64"/>
  <c r="BE90" i="64"/>
  <c r="BD90" i="64"/>
  <c r="BC90" i="64"/>
  <c r="BB90" i="64"/>
  <c r="BA90" i="64"/>
  <c r="AZ90" i="64"/>
  <c r="AY90" i="64"/>
  <c r="AX90" i="64"/>
  <c r="AW90" i="64"/>
  <c r="AV90" i="64"/>
  <c r="AU90" i="64"/>
  <c r="AS29" i="64"/>
  <c r="AR29" i="64"/>
  <c r="H90" i="64"/>
  <c r="BF89" i="64"/>
  <c r="BE89" i="64"/>
  <c r="BD89" i="64"/>
  <c r="BC89" i="64"/>
  <c r="BB89" i="64"/>
  <c r="BA89" i="64"/>
  <c r="AZ89" i="64"/>
  <c r="AY89" i="64"/>
  <c r="AX89" i="64"/>
  <c r="AW89" i="64"/>
  <c r="AV89" i="64"/>
  <c r="AU89" i="64"/>
  <c r="AS28" i="64"/>
  <c r="AR28" i="64"/>
  <c r="J28" i="64"/>
  <c r="H89" i="64"/>
  <c r="J89" i="64" s="1"/>
  <c r="BF88" i="64"/>
  <c r="BE88" i="64"/>
  <c r="BD88" i="64"/>
  <c r="BC88" i="64"/>
  <c r="BB88" i="64"/>
  <c r="BA88" i="64"/>
  <c r="AZ88" i="64"/>
  <c r="AY88" i="64"/>
  <c r="AX88" i="64"/>
  <c r="AW88" i="64"/>
  <c r="AV88" i="64"/>
  <c r="AU88" i="64"/>
  <c r="AS27" i="64"/>
  <c r="AR27" i="64"/>
  <c r="K27" i="64"/>
  <c r="K88" i="64" s="1"/>
  <c r="J27" i="64"/>
  <c r="H88" i="64"/>
  <c r="BF87" i="64"/>
  <c r="BE87" i="64"/>
  <c r="BD87" i="64"/>
  <c r="BC87" i="64"/>
  <c r="BB87" i="64"/>
  <c r="BA87" i="64"/>
  <c r="AZ87" i="64"/>
  <c r="AY87" i="64"/>
  <c r="AX87" i="64"/>
  <c r="AW87" i="64"/>
  <c r="AV87" i="64"/>
  <c r="AU87" i="64"/>
  <c r="AR26" i="64"/>
  <c r="K26" i="64"/>
  <c r="K87" i="64" s="1"/>
  <c r="H87" i="64"/>
  <c r="BF86" i="64"/>
  <c r="BE86" i="64"/>
  <c r="BD86" i="64"/>
  <c r="BC86" i="64"/>
  <c r="BB86" i="64"/>
  <c r="BA86" i="64"/>
  <c r="AZ86" i="64"/>
  <c r="AY86" i="64"/>
  <c r="AX86" i="64"/>
  <c r="AW86" i="64"/>
  <c r="AV86" i="64"/>
  <c r="AU86" i="64"/>
  <c r="AR25" i="64"/>
  <c r="K25" i="64"/>
  <c r="K86" i="64" s="1"/>
  <c r="BF85" i="64"/>
  <c r="BE85" i="64"/>
  <c r="BD85" i="64"/>
  <c r="BC85" i="64"/>
  <c r="BB85" i="64"/>
  <c r="BA85" i="64"/>
  <c r="AZ85" i="64"/>
  <c r="AY85" i="64"/>
  <c r="AX85" i="64"/>
  <c r="AW85" i="64"/>
  <c r="AV85" i="64"/>
  <c r="AU85" i="64"/>
  <c r="AR24" i="64"/>
  <c r="K24" i="64"/>
  <c r="K85" i="64" s="1"/>
  <c r="J24" i="64"/>
  <c r="H85" i="64"/>
  <c r="BF84" i="64"/>
  <c r="BE84" i="64"/>
  <c r="BD84" i="64"/>
  <c r="BC84" i="64"/>
  <c r="BB84" i="64"/>
  <c r="BA84" i="64"/>
  <c r="AZ84" i="64"/>
  <c r="AY84" i="64"/>
  <c r="AX84" i="64"/>
  <c r="AW84" i="64"/>
  <c r="AV84" i="64"/>
  <c r="AU84" i="64"/>
  <c r="AS23" i="64"/>
  <c r="AR23" i="64"/>
  <c r="K23" i="64"/>
  <c r="K84" i="64" s="1"/>
  <c r="J23" i="64"/>
  <c r="H84" i="64"/>
  <c r="BF83" i="64"/>
  <c r="BE83" i="64"/>
  <c r="BD83" i="64"/>
  <c r="BC83" i="64"/>
  <c r="BB83" i="64"/>
  <c r="BA83" i="64"/>
  <c r="AZ83" i="64"/>
  <c r="AY83" i="64"/>
  <c r="AX83" i="64"/>
  <c r="AW83" i="64"/>
  <c r="AV83" i="64"/>
  <c r="AU83" i="64"/>
  <c r="O22" i="64"/>
  <c r="K22" i="64"/>
  <c r="J22" i="64"/>
  <c r="H83" i="64"/>
  <c r="BF82" i="64"/>
  <c r="BE82" i="64"/>
  <c r="BD82" i="64"/>
  <c r="BC82" i="64"/>
  <c r="BB82" i="64"/>
  <c r="BA82" i="64"/>
  <c r="AZ82" i="64"/>
  <c r="AY82" i="64"/>
  <c r="AX82" i="64"/>
  <c r="AW82" i="64"/>
  <c r="AV82" i="64"/>
  <c r="AU82" i="64"/>
  <c r="AS21" i="64"/>
  <c r="AR21" i="64"/>
  <c r="AP21" i="64"/>
  <c r="AN21" i="64"/>
  <c r="AN82" i="64" s="1"/>
  <c r="AL21" i="64"/>
  <c r="AL82" i="64" s="1"/>
  <c r="AJ21" i="64"/>
  <c r="AJ82" i="64" s="1"/>
  <c r="AH21" i="64"/>
  <c r="AH82" i="64" s="1"/>
  <c r="AF21" i="64"/>
  <c r="AB21" i="64"/>
  <c r="Z21" i="64"/>
  <c r="Z82" i="64" s="1"/>
  <c r="X21" i="64"/>
  <c r="X82" i="64" s="1"/>
  <c r="V21" i="64"/>
  <c r="V82" i="64" s="1"/>
  <c r="T21" i="64"/>
  <c r="T82" i="64" s="1"/>
  <c r="J21" i="64"/>
  <c r="H82" i="64"/>
  <c r="BF81" i="64"/>
  <c r="BE81" i="64"/>
  <c r="BD81" i="64"/>
  <c r="BC81" i="64"/>
  <c r="BB81" i="64"/>
  <c r="BA81" i="64"/>
  <c r="AZ81" i="64"/>
  <c r="AY81" i="64"/>
  <c r="AX81" i="64"/>
  <c r="AW81" i="64"/>
  <c r="AV81" i="64"/>
  <c r="AU81" i="64"/>
  <c r="K20" i="64"/>
  <c r="M20" i="64" s="1"/>
  <c r="H81" i="64"/>
  <c r="BF80" i="64"/>
  <c r="BE80" i="64"/>
  <c r="BD80" i="64"/>
  <c r="BC80" i="64"/>
  <c r="BB80" i="64"/>
  <c r="BA80" i="64"/>
  <c r="AZ80" i="64"/>
  <c r="AY80" i="64"/>
  <c r="AX80" i="64"/>
  <c r="AW80" i="64"/>
  <c r="AV80" i="64"/>
  <c r="AU80" i="64"/>
  <c r="BF79" i="64"/>
  <c r="BE79" i="64"/>
  <c r="BD79" i="64"/>
  <c r="BC79" i="64"/>
  <c r="BB79" i="64"/>
  <c r="BA79" i="64"/>
  <c r="AZ79" i="64"/>
  <c r="AY79" i="64"/>
  <c r="AX79" i="64"/>
  <c r="AW79" i="64"/>
  <c r="AV79" i="64"/>
  <c r="AU79" i="64"/>
  <c r="AF18" i="64"/>
  <c r="AF79" i="64" s="1"/>
  <c r="AD18" i="64"/>
  <c r="AD79" i="64" s="1"/>
  <c r="AB18" i="64"/>
  <c r="Z18" i="64"/>
  <c r="Z79" i="64" s="1"/>
  <c r="X18" i="64"/>
  <c r="X79" i="64" s="1"/>
  <c r="V18" i="64"/>
  <c r="V79" i="64" s="1"/>
  <c r="H79" i="64"/>
  <c r="J79" i="64" s="1"/>
  <c r="BF78" i="64"/>
  <c r="BE78" i="64"/>
  <c r="BD78" i="64"/>
  <c r="BC78" i="64"/>
  <c r="BB78" i="64"/>
  <c r="BA78" i="64"/>
  <c r="AZ78" i="64"/>
  <c r="AY78" i="64"/>
  <c r="AX78" i="64"/>
  <c r="AW78" i="64"/>
  <c r="AV78" i="64"/>
  <c r="AU78" i="64"/>
  <c r="AS17" i="64"/>
  <c r="AR17" i="64"/>
  <c r="BF77" i="64"/>
  <c r="BE77" i="64"/>
  <c r="BD77" i="64"/>
  <c r="BC77" i="64"/>
  <c r="BB77" i="64"/>
  <c r="BA77" i="64"/>
  <c r="AZ77" i="64"/>
  <c r="AY77" i="64"/>
  <c r="AX77" i="64"/>
  <c r="AW77" i="64"/>
  <c r="AV77" i="64"/>
  <c r="AU77" i="64"/>
  <c r="AS16" i="64"/>
  <c r="AR16" i="64"/>
  <c r="H77" i="64"/>
  <c r="BF76" i="64"/>
  <c r="BE76" i="64"/>
  <c r="BD76" i="64"/>
  <c r="BC76" i="64"/>
  <c r="BB76" i="64"/>
  <c r="BA76" i="64"/>
  <c r="AZ76" i="64"/>
  <c r="AY76" i="64"/>
  <c r="AX76" i="64"/>
  <c r="AW76" i="64"/>
  <c r="AV76" i="64"/>
  <c r="AU76" i="64"/>
  <c r="AS15" i="64"/>
  <c r="AR15" i="64"/>
  <c r="O15" i="64"/>
  <c r="K15" i="64"/>
  <c r="K76" i="64" s="1"/>
  <c r="H76" i="64"/>
  <c r="BF75" i="64"/>
  <c r="BE75" i="64"/>
  <c r="BD75" i="64"/>
  <c r="BC75" i="64"/>
  <c r="BB75" i="64"/>
  <c r="BA75" i="64"/>
  <c r="AZ75" i="64"/>
  <c r="AY75" i="64"/>
  <c r="AX75" i="64"/>
  <c r="AW75" i="64"/>
  <c r="AV75" i="64"/>
  <c r="AU75" i="64"/>
  <c r="AS14" i="64"/>
  <c r="AR14" i="64"/>
  <c r="K14" i="64"/>
  <c r="K75" i="64" s="1"/>
  <c r="BF74" i="64"/>
  <c r="BE74" i="64"/>
  <c r="BD74" i="64"/>
  <c r="BC74" i="64"/>
  <c r="BB74" i="64"/>
  <c r="BA74" i="64"/>
  <c r="AZ74" i="64"/>
  <c r="AY74" i="64"/>
  <c r="AX74" i="64"/>
  <c r="AW74" i="64"/>
  <c r="AV74" i="64"/>
  <c r="AU74" i="64"/>
  <c r="AS13" i="64"/>
  <c r="AR13" i="64"/>
  <c r="K13" i="64"/>
  <c r="BF73" i="64"/>
  <c r="BE73" i="64"/>
  <c r="BD73" i="64"/>
  <c r="BC73" i="64"/>
  <c r="BB73" i="64"/>
  <c r="BA73" i="64"/>
  <c r="AZ73" i="64"/>
  <c r="AY73" i="64"/>
  <c r="AX73" i="64"/>
  <c r="AW73" i="64"/>
  <c r="AV73" i="64"/>
  <c r="AU73" i="64"/>
  <c r="AS12" i="64"/>
  <c r="AR12" i="64"/>
  <c r="K12" i="64"/>
  <c r="H73" i="64"/>
  <c r="BF72" i="64"/>
  <c r="BE72" i="64"/>
  <c r="BD72" i="64"/>
  <c r="BC72" i="64"/>
  <c r="BB72" i="64"/>
  <c r="BA72" i="64"/>
  <c r="AZ72" i="64"/>
  <c r="AY72" i="64"/>
  <c r="AX72" i="64"/>
  <c r="AW72" i="64"/>
  <c r="AV72" i="64"/>
  <c r="AU72" i="64"/>
  <c r="AS11" i="64"/>
  <c r="AR11" i="64"/>
  <c r="AP11" i="64"/>
  <c r="AP72" i="64" s="1"/>
  <c r="AN11" i="64"/>
  <c r="AN72" i="64" s="1"/>
  <c r="AL11" i="64"/>
  <c r="AL72" i="64" s="1"/>
  <c r="AJ11" i="64"/>
  <c r="AJ72" i="64" s="1"/>
  <c r="AH11" i="64"/>
  <c r="AH72" i="64" s="1"/>
  <c r="AF11" i="64"/>
  <c r="AF72" i="64" s="1"/>
  <c r="AB11" i="64"/>
  <c r="AB72" i="64" s="1"/>
  <c r="Z11" i="64"/>
  <c r="Z72" i="64" s="1"/>
  <c r="X11" i="64"/>
  <c r="V11" i="64"/>
  <c r="V72" i="64" s="1"/>
  <c r="T11" i="64"/>
  <c r="Q11" i="64"/>
  <c r="O11" i="64"/>
  <c r="AS10" i="64"/>
  <c r="AR10" i="64"/>
  <c r="R71" i="64"/>
  <c r="P71" i="64"/>
  <c r="N71" i="64"/>
  <c r="I10" i="64"/>
  <c r="H71" i="64"/>
  <c r="AS9" i="64"/>
  <c r="AR9" i="64"/>
  <c r="R70" i="64"/>
  <c r="N70" i="64"/>
  <c r="I9" i="64"/>
  <c r="AS8" i="64"/>
  <c r="AR8" i="64"/>
  <c r="R8" i="64"/>
  <c r="R69" i="64" s="1"/>
  <c r="H69" i="64"/>
  <c r="AS7" i="64"/>
  <c r="AR7" i="64"/>
  <c r="Q18" i="64"/>
  <c r="O20" i="64"/>
  <c r="I57" i="64"/>
  <c r="AQ1" i="64"/>
  <c r="AO1" i="64"/>
  <c r="AM1" i="64"/>
  <c r="AK1" i="64"/>
  <c r="AI1" i="64"/>
  <c r="AG1" i="64"/>
  <c r="AE1" i="64"/>
  <c r="AC1" i="64"/>
  <c r="AA1" i="64"/>
  <c r="Y1" i="64"/>
  <c r="W1" i="64"/>
  <c r="U1" i="64"/>
  <c r="T8" i="65" l="1"/>
  <c r="M15" i="64"/>
  <c r="M23" i="64"/>
  <c r="M27" i="64"/>
  <c r="O53" i="65"/>
  <c r="K51" i="65"/>
  <c r="M9" i="65"/>
  <c r="Z51" i="65"/>
  <c r="AY52" i="65"/>
  <c r="AF10" i="65"/>
  <c r="AS56" i="65"/>
  <c r="AS13" i="65"/>
  <c r="AS55" i="65" s="1"/>
  <c r="BD66" i="65"/>
  <c r="AP24" i="65"/>
  <c r="AF69" i="65"/>
  <c r="T72" i="65"/>
  <c r="AZ76" i="65"/>
  <c r="AH34" i="65"/>
  <c r="H49" i="65"/>
  <c r="I39" i="65"/>
  <c r="I32" i="65"/>
  <c r="I29" i="65"/>
  <c r="I26" i="65"/>
  <c r="I23" i="65"/>
  <c r="I20" i="65"/>
  <c r="I13" i="65"/>
  <c r="I10" i="65"/>
  <c r="I34" i="65"/>
  <c r="I31" i="65"/>
  <c r="I28" i="65"/>
  <c r="I25" i="65"/>
  <c r="I22" i="65"/>
  <c r="I19" i="65"/>
  <c r="I36" i="65"/>
  <c r="H50" i="65"/>
  <c r="J8" i="65"/>
  <c r="T56" i="65"/>
  <c r="T13" i="65"/>
  <c r="AT56" i="65"/>
  <c r="AT13" i="65"/>
  <c r="AT55" i="65" s="1"/>
  <c r="J15" i="65"/>
  <c r="AV62" i="65"/>
  <c r="Z20" i="65"/>
  <c r="H63" i="65"/>
  <c r="J21" i="65"/>
  <c r="I21" i="65"/>
  <c r="AN67" i="65"/>
  <c r="AJ68" i="65"/>
  <c r="AZ70" i="65"/>
  <c r="AH28" i="65"/>
  <c r="X71" i="65"/>
  <c r="AV74" i="65"/>
  <c r="Z32" i="65"/>
  <c r="H75" i="65"/>
  <c r="J33" i="65"/>
  <c r="I33" i="65"/>
  <c r="BA76" i="65"/>
  <c r="AJ34" i="65"/>
  <c r="J7" i="65"/>
  <c r="H54" i="65"/>
  <c r="M12" i="65"/>
  <c r="T63" i="65"/>
  <c r="AV65" i="65"/>
  <c r="Z23" i="65"/>
  <c r="H66" i="65"/>
  <c r="J24" i="65"/>
  <c r="I24" i="65"/>
  <c r="BD69" i="65"/>
  <c r="AP27" i="65"/>
  <c r="T33" i="65"/>
  <c r="AN76" i="65"/>
  <c r="S11" i="65"/>
  <c r="AU53" i="65"/>
  <c r="X11" i="65"/>
  <c r="J12" i="65"/>
  <c r="AW65" i="65"/>
  <c r="AB23" i="65"/>
  <c r="X62" i="65"/>
  <c r="T24" i="65"/>
  <c r="AN70" i="65"/>
  <c r="AJ71" i="65"/>
  <c r="AF72" i="65"/>
  <c r="AZ73" i="65"/>
  <c r="AH31" i="65"/>
  <c r="X74" i="65"/>
  <c r="AT81" i="65"/>
  <c r="V39" i="65"/>
  <c r="AL52" i="65"/>
  <c r="AL8" i="65"/>
  <c r="AF56" i="65"/>
  <c r="H59" i="65"/>
  <c r="M59" i="65" s="1"/>
  <c r="J17" i="65"/>
  <c r="AV68" i="65"/>
  <c r="Z26" i="65"/>
  <c r="H69" i="65"/>
  <c r="J27" i="65"/>
  <c r="I27" i="65"/>
  <c r="AB73" i="65"/>
  <c r="BA73" i="65"/>
  <c r="AJ31" i="65"/>
  <c r="AX80" i="65"/>
  <c r="AD38" i="65"/>
  <c r="BA70" i="65"/>
  <c r="AJ28" i="65"/>
  <c r="P8" i="65"/>
  <c r="H51" i="65"/>
  <c r="J51" i="65" s="1"/>
  <c r="J9" i="65"/>
  <c r="J10" i="65"/>
  <c r="Z10" i="65"/>
  <c r="V11" i="65"/>
  <c r="AF63" i="65"/>
  <c r="AZ64" i="65"/>
  <c r="AH22" i="65"/>
  <c r="X65" i="65"/>
  <c r="AW68" i="65"/>
  <c r="AB26" i="65"/>
  <c r="AW62" i="65"/>
  <c r="AB20" i="65"/>
  <c r="AB70" i="65"/>
  <c r="AJ62" i="65"/>
  <c r="AB64" i="65"/>
  <c r="BA64" i="65"/>
  <c r="AJ22" i="65"/>
  <c r="T69" i="65"/>
  <c r="BD72" i="65"/>
  <c r="AP30" i="65"/>
  <c r="AJ74" i="65"/>
  <c r="AF75" i="65"/>
  <c r="AW74" i="65"/>
  <c r="AB32" i="65"/>
  <c r="P49" i="65"/>
  <c r="Q49" i="65" s="1"/>
  <c r="Q11" i="65"/>
  <c r="R50" i="65"/>
  <c r="S50" i="65" s="1"/>
  <c r="BA57" i="65"/>
  <c r="BA13" i="65"/>
  <c r="BA55" i="65" s="1"/>
  <c r="AF66" i="65"/>
  <c r="AZ67" i="65"/>
  <c r="AH25" i="65"/>
  <c r="X68" i="65"/>
  <c r="AN73" i="65"/>
  <c r="AL37" i="65"/>
  <c r="BB79" i="65"/>
  <c r="Q7" i="65"/>
  <c r="S8" i="65"/>
  <c r="V51" i="65"/>
  <c r="V8" i="65"/>
  <c r="N52" i="65"/>
  <c r="O52" i="65" s="1"/>
  <c r="N8" i="65"/>
  <c r="O10" i="65"/>
  <c r="I11" i="65"/>
  <c r="BB57" i="65"/>
  <c r="AL13" i="65"/>
  <c r="BD63" i="65"/>
  <c r="AP21" i="65"/>
  <c r="AJ65" i="65"/>
  <c r="AB67" i="65"/>
  <c r="BA67" i="65"/>
  <c r="AJ25" i="65"/>
  <c r="AV71" i="65"/>
  <c r="Z29" i="65"/>
  <c r="H72" i="65"/>
  <c r="J30" i="65"/>
  <c r="I30" i="65"/>
  <c r="T77" i="65"/>
  <c r="S54" i="65"/>
  <c r="S49" i="65"/>
  <c r="AH52" i="65"/>
  <c r="AH8" i="65"/>
  <c r="AX52" i="65"/>
  <c r="AD10" i="65"/>
  <c r="AH53" i="65"/>
  <c r="AL53" i="65"/>
  <c r="H56" i="65"/>
  <c r="J14" i="65"/>
  <c r="AN64" i="65"/>
  <c r="AW71" i="65"/>
  <c r="AB29" i="65"/>
  <c r="BD75" i="65"/>
  <c r="AP33" i="65"/>
  <c r="AB76" i="65"/>
  <c r="J62" i="65"/>
  <c r="I62" i="65"/>
  <c r="Z13" i="65"/>
  <c r="AY13" i="65"/>
  <c r="AY55" i="65" s="1"/>
  <c r="AD13" i="65"/>
  <c r="AP13" i="65"/>
  <c r="BB53" i="65"/>
  <c r="AF62" i="65"/>
  <c r="AL20" i="65"/>
  <c r="AD22" i="65"/>
  <c r="AP22" i="65"/>
  <c r="AL23" i="65"/>
  <c r="AD25" i="65"/>
  <c r="AP25" i="65"/>
  <c r="AL26" i="65"/>
  <c r="AD28" i="65"/>
  <c r="AP28" i="65"/>
  <c r="AL29" i="65"/>
  <c r="AD31" i="65"/>
  <c r="AP31" i="65"/>
  <c r="AL32" i="65"/>
  <c r="O60" i="65"/>
  <c r="J57" i="65"/>
  <c r="M17" i="65"/>
  <c r="O58" i="65"/>
  <c r="S60" i="65"/>
  <c r="T50" i="65"/>
  <c r="E5" i="46" s="1"/>
  <c r="S52" i="65"/>
  <c r="AP10" i="65"/>
  <c r="Z11" i="65"/>
  <c r="BB13" i="65"/>
  <c r="BB55" i="65" s="1"/>
  <c r="I15" i="65"/>
  <c r="J61" i="65"/>
  <c r="I61" i="65"/>
  <c r="X21" i="65"/>
  <c r="AJ21" i="65"/>
  <c r="I64" i="65"/>
  <c r="J64" i="65"/>
  <c r="X24" i="65"/>
  <c r="AJ24" i="65"/>
  <c r="J67" i="65"/>
  <c r="I67" i="65"/>
  <c r="AN26" i="65"/>
  <c r="X27" i="65"/>
  <c r="AJ27" i="65"/>
  <c r="J70" i="65"/>
  <c r="I70" i="65"/>
  <c r="AN29" i="65"/>
  <c r="X30" i="65"/>
  <c r="AJ30" i="65"/>
  <c r="J73" i="65"/>
  <c r="I73" i="65"/>
  <c r="AN32" i="65"/>
  <c r="X33" i="65"/>
  <c r="AJ33" i="65"/>
  <c r="J76" i="65"/>
  <c r="I76" i="65"/>
  <c r="BC13" i="65"/>
  <c r="BC55" i="65" s="1"/>
  <c r="J58" i="65"/>
  <c r="I58" i="65"/>
  <c r="Z77" i="65"/>
  <c r="AX77" i="65"/>
  <c r="AD35" i="65"/>
  <c r="O54" i="65"/>
  <c r="Z56" i="65"/>
  <c r="S58" i="65"/>
  <c r="O49" i="65"/>
  <c r="O59" i="65"/>
  <c r="I52" i="65"/>
  <c r="AB11" i="65"/>
  <c r="AB8" i="65" s="1"/>
  <c r="AN11" i="65"/>
  <c r="BD13" i="65"/>
  <c r="BD55" i="65" s="1"/>
  <c r="J16" i="65"/>
  <c r="J19" i="65"/>
  <c r="AD20" i="65"/>
  <c r="AP20" i="65"/>
  <c r="Z21" i="65"/>
  <c r="AL21" i="65"/>
  <c r="J22" i="65"/>
  <c r="V22" i="65"/>
  <c r="AD23" i="65"/>
  <c r="AP23" i="65"/>
  <c r="Z24" i="65"/>
  <c r="AL24" i="65"/>
  <c r="J25" i="65"/>
  <c r="V25" i="65"/>
  <c r="Z27" i="65"/>
  <c r="AL27" i="65"/>
  <c r="V28" i="65"/>
  <c r="AL30" i="65"/>
  <c r="V31" i="65"/>
  <c r="AL33" i="65"/>
  <c r="AY77" i="65"/>
  <c r="AF35" i="65"/>
  <c r="Q54" i="65"/>
  <c r="J55" i="65"/>
  <c r="I55" i="65"/>
  <c r="K15" i="65"/>
  <c r="M58" i="65"/>
  <c r="J60" i="65"/>
  <c r="I60" i="65"/>
  <c r="H77" i="65"/>
  <c r="J35" i="65"/>
  <c r="I35" i="65"/>
  <c r="BD78" i="65"/>
  <c r="AP36" i="65"/>
  <c r="AU52" i="65"/>
  <c r="S53" i="65"/>
  <c r="AP11" i="65"/>
  <c r="M16" i="65"/>
  <c r="J18" i="65"/>
  <c r="J65" i="65"/>
  <c r="I65" i="65"/>
  <c r="J68" i="65"/>
  <c r="I68" i="65"/>
  <c r="J71" i="65"/>
  <c r="I71" i="65"/>
  <c r="X31" i="65"/>
  <c r="J74" i="65"/>
  <c r="I74" i="65"/>
  <c r="AF32" i="65"/>
  <c r="X34" i="65"/>
  <c r="M60" i="65"/>
  <c r="AT78" i="65"/>
  <c r="V36" i="65"/>
  <c r="I57" i="65"/>
  <c r="AJ10" i="65"/>
  <c r="J53" i="65"/>
  <c r="I53" i="65"/>
  <c r="AF11" i="65"/>
  <c r="AV13" i="65"/>
  <c r="AV55" i="65" s="1"/>
  <c r="M18" i="65"/>
  <c r="V20" i="65"/>
  <c r="AH20" i="65"/>
  <c r="AD21" i="65"/>
  <c r="Z22" i="65"/>
  <c r="AL22" i="65"/>
  <c r="J23" i="65"/>
  <c r="V23" i="65"/>
  <c r="AD24" i="65"/>
  <c r="Z25" i="65"/>
  <c r="AL25" i="65"/>
  <c r="J26" i="65"/>
  <c r="V26" i="65"/>
  <c r="AH26" i="65"/>
  <c r="AD27" i="65"/>
  <c r="Z28" i="65"/>
  <c r="AL28" i="65"/>
  <c r="J29" i="65"/>
  <c r="V29" i="65"/>
  <c r="AH29" i="65"/>
  <c r="AD30" i="65"/>
  <c r="Z31" i="65"/>
  <c r="AL31" i="65"/>
  <c r="J32" i="65"/>
  <c r="V32" i="65"/>
  <c r="AH32" i="65"/>
  <c r="AD33" i="65"/>
  <c r="AL34" i="65"/>
  <c r="AL77" i="65"/>
  <c r="S59" i="65"/>
  <c r="Z38" i="65"/>
  <c r="J39" i="65"/>
  <c r="K39" i="65"/>
  <c r="AB35" i="65"/>
  <c r="AN35" i="65"/>
  <c r="AJ36" i="65"/>
  <c r="I79" i="65"/>
  <c r="AB38" i="65"/>
  <c r="AN38" i="65"/>
  <c r="J82" i="65"/>
  <c r="I82" i="65"/>
  <c r="I37" i="65"/>
  <c r="I40" i="65"/>
  <c r="J37" i="65"/>
  <c r="AH37" i="65"/>
  <c r="J40" i="65"/>
  <c r="J80" i="65"/>
  <c r="I80" i="65"/>
  <c r="I38" i="65"/>
  <c r="I41" i="65"/>
  <c r="J38" i="65"/>
  <c r="J41" i="65"/>
  <c r="I83" i="65"/>
  <c r="I78" i="65"/>
  <c r="J81" i="65"/>
  <c r="I81" i="65"/>
  <c r="BE96" i="64"/>
  <c r="AN35" i="64"/>
  <c r="BE104" i="64"/>
  <c r="AN43" i="64"/>
  <c r="T108" i="64"/>
  <c r="H110" i="64"/>
  <c r="J49" i="64"/>
  <c r="I49" i="64"/>
  <c r="H70" i="64"/>
  <c r="J9" i="64"/>
  <c r="J10" i="64"/>
  <c r="J13" i="64"/>
  <c r="H74" i="64"/>
  <c r="H75" i="64"/>
  <c r="J14" i="64"/>
  <c r="I14" i="64"/>
  <c r="M85" i="64"/>
  <c r="I30" i="64"/>
  <c r="AV93" i="64"/>
  <c r="V32" i="64"/>
  <c r="Z95" i="64"/>
  <c r="AY95" i="64"/>
  <c r="AB34" i="64"/>
  <c r="T96" i="64"/>
  <c r="AV101" i="64"/>
  <c r="V40" i="64"/>
  <c r="AL105" i="64"/>
  <c r="AY107" i="64"/>
  <c r="AB46" i="64"/>
  <c r="T110" i="64"/>
  <c r="BE114" i="64"/>
  <c r="AN53" i="64"/>
  <c r="BB94" i="64"/>
  <c r="AH33" i="64"/>
  <c r="I13" i="64"/>
  <c r="AN91" i="64"/>
  <c r="H94" i="64"/>
  <c r="J33" i="64"/>
  <c r="I33" i="64"/>
  <c r="AL97" i="64"/>
  <c r="AF100" i="64"/>
  <c r="H102" i="64"/>
  <c r="J41" i="64"/>
  <c r="I41" i="64"/>
  <c r="Z103" i="64"/>
  <c r="AY103" i="64"/>
  <c r="AB42" i="64"/>
  <c r="T104" i="64"/>
  <c r="AY109" i="64"/>
  <c r="AB48" i="64"/>
  <c r="H112" i="64"/>
  <c r="J51" i="64"/>
  <c r="I51" i="64"/>
  <c r="BB102" i="64"/>
  <c r="AH41" i="64"/>
  <c r="K74" i="64"/>
  <c r="AB82" i="64"/>
  <c r="BF91" i="64"/>
  <c r="AP30" i="64"/>
  <c r="BB92" i="64"/>
  <c r="AH31" i="64"/>
  <c r="BE94" i="64"/>
  <c r="AN33" i="64"/>
  <c r="BB100" i="64"/>
  <c r="AH39" i="64"/>
  <c r="BE102" i="64"/>
  <c r="AN41" i="64"/>
  <c r="AF106" i="64"/>
  <c r="Z107" i="64"/>
  <c r="T112" i="64"/>
  <c r="R68" i="64"/>
  <c r="S86" i="64" s="1"/>
  <c r="S20" i="64"/>
  <c r="S15" i="64"/>
  <c r="S26" i="64"/>
  <c r="S25" i="64"/>
  <c r="S14" i="64"/>
  <c r="S24" i="64"/>
  <c r="S13" i="64"/>
  <c r="S23" i="64"/>
  <c r="S22" i="64"/>
  <c r="S18" i="64"/>
  <c r="S12" i="64"/>
  <c r="I8" i="64"/>
  <c r="S11" i="64"/>
  <c r="M13" i="64"/>
  <c r="H80" i="64"/>
  <c r="J19" i="64"/>
  <c r="I19" i="64"/>
  <c r="AF82" i="64"/>
  <c r="S27" i="64"/>
  <c r="AD92" i="64"/>
  <c r="Z93" i="64"/>
  <c r="AY93" i="64"/>
  <c r="AB32" i="64"/>
  <c r="T94" i="64"/>
  <c r="AV99" i="64"/>
  <c r="V38" i="64"/>
  <c r="Z101" i="64"/>
  <c r="AY101" i="64"/>
  <c r="AB40" i="64"/>
  <c r="T102" i="64"/>
  <c r="Z109" i="64"/>
  <c r="AY111" i="64"/>
  <c r="AB50" i="64"/>
  <c r="H114" i="64"/>
  <c r="J53" i="64"/>
  <c r="I53" i="64"/>
  <c r="J91" i="64"/>
  <c r="J69" i="64"/>
  <c r="T72" i="64"/>
  <c r="K11" i="64"/>
  <c r="K83" i="64"/>
  <c r="M22" i="64"/>
  <c r="M87" i="64"/>
  <c r="AL95" i="64"/>
  <c r="AF98" i="64"/>
  <c r="H100" i="64"/>
  <c r="J39" i="64"/>
  <c r="I39" i="64"/>
  <c r="AL107" i="64"/>
  <c r="AF108" i="64"/>
  <c r="T114" i="64"/>
  <c r="H104" i="64"/>
  <c r="J43" i="64"/>
  <c r="I43" i="64"/>
  <c r="Q26" i="64"/>
  <c r="X91" i="64"/>
  <c r="BE92" i="64"/>
  <c r="AN31" i="64"/>
  <c r="BB98" i="64"/>
  <c r="AH37" i="64"/>
  <c r="BE100" i="64"/>
  <c r="AN39" i="64"/>
  <c r="AF101" i="64"/>
  <c r="AL103" i="64"/>
  <c r="AV105" i="64"/>
  <c r="V44" i="64"/>
  <c r="AL109" i="64"/>
  <c r="AF110" i="64"/>
  <c r="Z111" i="64"/>
  <c r="AY113" i="64"/>
  <c r="AB52" i="64"/>
  <c r="AJ91" i="64"/>
  <c r="J7" i="64"/>
  <c r="H86" i="64"/>
  <c r="M86" i="64" s="1"/>
  <c r="J25" i="64"/>
  <c r="I25" i="64"/>
  <c r="AP92" i="64"/>
  <c r="AV97" i="64"/>
  <c r="V36" i="64"/>
  <c r="Z99" i="64"/>
  <c r="AY99" i="64"/>
  <c r="AB38" i="64"/>
  <c r="T100" i="64"/>
  <c r="H106" i="64"/>
  <c r="J45" i="64"/>
  <c r="I45" i="64"/>
  <c r="BE106" i="64"/>
  <c r="AN45" i="64"/>
  <c r="H78" i="64"/>
  <c r="J17" i="64"/>
  <c r="I17" i="64"/>
  <c r="P70" i="64"/>
  <c r="P8" i="64"/>
  <c r="J12" i="64"/>
  <c r="Q9" i="64"/>
  <c r="K73" i="64"/>
  <c r="M12" i="64"/>
  <c r="AL93" i="64"/>
  <c r="AF96" i="64"/>
  <c r="H98" i="64"/>
  <c r="J37" i="64"/>
  <c r="I37" i="64"/>
  <c r="AL101" i="64"/>
  <c r="AF104" i="64"/>
  <c r="BE108" i="64"/>
  <c r="AN47" i="64"/>
  <c r="AL111" i="64"/>
  <c r="AF112" i="64"/>
  <c r="Z113" i="64"/>
  <c r="S8" i="64"/>
  <c r="H68" i="64"/>
  <c r="I92" i="64" s="1"/>
  <c r="I28" i="64"/>
  <c r="I23" i="64"/>
  <c r="I54" i="64"/>
  <c r="I52" i="64"/>
  <c r="I50" i="64"/>
  <c r="I48" i="64"/>
  <c r="I46" i="64"/>
  <c r="I44" i="64"/>
  <c r="I42" i="64"/>
  <c r="I40" i="64"/>
  <c r="I38" i="64"/>
  <c r="I36" i="64"/>
  <c r="I34" i="64"/>
  <c r="I18" i="64"/>
  <c r="O10" i="64"/>
  <c r="N8" i="64"/>
  <c r="X72" i="64"/>
  <c r="BB96" i="64"/>
  <c r="AH35" i="64"/>
  <c r="BE98" i="64"/>
  <c r="AN37" i="64"/>
  <c r="BB104" i="64"/>
  <c r="AH43" i="64"/>
  <c r="AY105" i="64"/>
  <c r="AB44" i="64"/>
  <c r="T106" i="64"/>
  <c r="BE110" i="64"/>
  <c r="AN49" i="64"/>
  <c r="O9" i="64"/>
  <c r="S10" i="64"/>
  <c r="N68" i="64"/>
  <c r="O71" i="64" s="1"/>
  <c r="O18" i="64"/>
  <c r="O27" i="64"/>
  <c r="O21" i="64"/>
  <c r="O26" i="64"/>
  <c r="O25" i="64"/>
  <c r="O14" i="64"/>
  <c r="O24" i="64"/>
  <c r="O13" i="64"/>
  <c r="O23" i="64"/>
  <c r="S9" i="64"/>
  <c r="H72" i="64"/>
  <c r="J11" i="64"/>
  <c r="O12" i="64"/>
  <c r="AB79" i="64"/>
  <c r="K18" i="64"/>
  <c r="S21" i="64"/>
  <c r="J93" i="64"/>
  <c r="I93" i="64"/>
  <c r="AV95" i="64"/>
  <c r="V34" i="64"/>
  <c r="Z97" i="64"/>
  <c r="AY97" i="64"/>
  <c r="AB36" i="64"/>
  <c r="T98" i="64"/>
  <c r="Z105" i="64"/>
  <c r="AL113" i="64"/>
  <c r="AF114" i="64"/>
  <c r="J8" i="64"/>
  <c r="P68" i="64"/>
  <c r="Q81" i="64" s="1"/>
  <c r="Q27" i="64"/>
  <c r="Q21" i="64"/>
  <c r="Q20" i="64"/>
  <c r="Q15" i="64"/>
  <c r="Q25" i="64"/>
  <c r="Q14" i="64"/>
  <c r="Q24" i="64"/>
  <c r="Q13" i="64"/>
  <c r="Q23" i="64"/>
  <c r="Q22" i="64"/>
  <c r="J71" i="64"/>
  <c r="I71" i="64"/>
  <c r="I11" i="64"/>
  <c r="Q12" i="64"/>
  <c r="AF94" i="64"/>
  <c r="H96" i="64"/>
  <c r="J35" i="64"/>
  <c r="I35" i="64"/>
  <c r="AL99" i="64"/>
  <c r="AF102" i="64"/>
  <c r="AV103" i="64"/>
  <c r="V42" i="64"/>
  <c r="H108" i="64"/>
  <c r="J47" i="64"/>
  <c r="I47" i="64"/>
  <c r="BE112" i="64"/>
  <c r="AN51" i="64"/>
  <c r="H116" i="64"/>
  <c r="J55" i="64"/>
  <c r="BE116" i="64"/>
  <c r="AN55" i="64"/>
  <c r="AY117" i="64"/>
  <c r="AB56" i="64"/>
  <c r="BE91" i="64"/>
  <c r="J87" i="64"/>
  <c r="I87" i="64"/>
  <c r="J90" i="64"/>
  <c r="I90" i="64"/>
  <c r="J92" i="64"/>
  <c r="AF31" i="64"/>
  <c r="AH45" i="64"/>
  <c r="AH47" i="64"/>
  <c r="AH49" i="64"/>
  <c r="AH51" i="64"/>
  <c r="AH53" i="64"/>
  <c r="I55" i="64"/>
  <c r="BF116" i="64"/>
  <c r="AP55" i="64"/>
  <c r="AZ117" i="64"/>
  <c r="AD56" i="64"/>
  <c r="J76" i="64"/>
  <c r="J81" i="64"/>
  <c r="M24" i="64"/>
  <c r="I26" i="64"/>
  <c r="I29" i="64"/>
  <c r="I31" i="64"/>
  <c r="I15" i="64"/>
  <c r="I20" i="64"/>
  <c r="J82" i="64"/>
  <c r="I82" i="64"/>
  <c r="J26" i="64"/>
  <c r="J88" i="64"/>
  <c r="I88" i="64"/>
  <c r="J29" i="64"/>
  <c r="AB30" i="64"/>
  <c r="J31" i="64"/>
  <c r="V31" i="64"/>
  <c r="AD32" i="64"/>
  <c r="AP32" i="64"/>
  <c r="AJ33" i="64"/>
  <c r="AD34" i="64"/>
  <c r="AP34" i="64"/>
  <c r="AJ35" i="64"/>
  <c r="AD36" i="64"/>
  <c r="AP36" i="64"/>
  <c r="AJ37" i="64"/>
  <c r="K37" i="64" s="1"/>
  <c r="AD38" i="64"/>
  <c r="AP38" i="64"/>
  <c r="AJ39" i="64"/>
  <c r="AD40" i="64"/>
  <c r="AP40" i="64"/>
  <c r="AJ41" i="64"/>
  <c r="AD42" i="64"/>
  <c r="AP42" i="64"/>
  <c r="AD44" i="64"/>
  <c r="AP44" i="64"/>
  <c r="AD46" i="64"/>
  <c r="AP46" i="64"/>
  <c r="AD48" i="64"/>
  <c r="AP48" i="64"/>
  <c r="AD50" i="64"/>
  <c r="AP50" i="64"/>
  <c r="AD52" i="64"/>
  <c r="AP52" i="64"/>
  <c r="T116" i="64"/>
  <c r="M14" i="64"/>
  <c r="J15" i="64"/>
  <c r="J20" i="64"/>
  <c r="I21" i="64"/>
  <c r="M25" i="64"/>
  <c r="I27" i="64"/>
  <c r="K81" i="64"/>
  <c r="Q85" i="64"/>
  <c r="J73" i="64"/>
  <c r="I73" i="64"/>
  <c r="J77" i="64"/>
  <c r="I77" i="64"/>
  <c r="J83" i="64"/>
  <c r="I83" i="64"/>
  <c r="AJ31" i="64"/>
  <c r="T32" i="64"/>
  <c r="AF32" i="64"/>
  <c r="J95" i="64"/>
  <c r="I95" i="64"/>
  <c r="T34" i="64"/>
  <c r="AF34" i="64"/>
  <c r="J97" i="64"/>
  <c r="I97" i="64"/>
  <c r="T36" i="64"/>
  <c r="AF36" i="64"/>
  <c r="J99" i="64"/>
  <c r="I99" i="64"/>
  <c r="T38" i="64"/>
  <c r="AF38" i="64"/>
  <c r="J101" i="64"/>
  <c r="I101" i="64"/>
  <c r="T40" i="64"/>
  <c r="J103" i="64"/>
  <c r="I103" i="64"/>
  <c r="T42" i="64"/>
  <c r="AF42" i="64"/>
  <c r="J105" i="64"/>
  <c r="I105" i="64"/>
  <c r="T44" i="64"/>
  <c r="AF44" i="64"/>
  <c r="J107" i="64"/>
  <c r="I107" i="64"/>
  <c r="T46" i="64"/>
  <c r="AF46" i="64"/>
  <c r="J109" i="64"/>
  <c r="I109" i="64"/>
  <c r="T48" i="64"/>
  <c r="AF48" i="64"/>
  <c r="J111" i="64"/>
  <c r="I111" i="64"/>
  <c r="T50" i="64"/>
  <c r="AF50" i="64"/>
  <c r="J113" i="64"/>
  <c r="I113" i="64"/>
  <c r="T52" i="64"/>
  <c r="AF52" i="64"/>
  <c r="J115" i="64"/>
  <c r="I115" i="64"/>
  <c r="AP82" i="64"/>
  <c r="M76" i="64"/>
  <c r="Q10" i="64"/>
  <c r="I12" i="64"/>
  <c r="I16" i="64"/>
  <c r="J18" i="64"/>
  <c r="K21" i="64"/>
  <c r="I22" i="64"/>
  <c r="J84" i="64"/>
  <c r="I84" i="64"/>
  <c r="M26" i="64"/>
  <c r="M88" i="64"/>
  <c r="I89" i="64"/>
  <c r="I32" i="64"/>
  <c r="J16" i="64"/>
  <c r="T30" i="64"/>
  <c r="V46" i="64"/>
  <c r="V48" i="64"/>
  <c r="V50" i="64"/>
  <c r="V52" i="64"/>
  <c r="I79" i="64"/>
  <c r="X101" i="64"/>
  <c r="AU120" i="64"/>
  <c r="T59" i="64"/>
  <c r="M75" i="64"/>
  <c r="M84" i="64"/>
  <c r="J85" i="64"/>
  <c r="I85" i="64"/>
  <c r="AD43" i="64"/>
  <c r="AP43" i="64"/>
  <c r="AJ44" i="64"/>
  <c r="AD45" i="64"/>
  <c r="AP45" i="64"/>
  <c r="AJ46" i="64"/>
  <c r="AD47" i="64"/>
  <c r="AP47" i="64"/>
  <c r="AJ48" i="64"/>
  <c r="AD49" i="64"/>
  <c r="AP49" i="64"/>
  <c r="AJ50" i="64"/>
  <c r="AD51" i="64"/>
  <c r="AP51" i="64"/>
  <c r="AJ52" i="64"/>
  <c r="AD53" i="64"/>
  <c r="AP53" i="64"/>
  <c r="Q79" i="64"/>
  <c r="I24" i="64"/>
  <c r="H118" i="64"/>
  <c r="J57" i="64"/>
  <c r="Q75" i="64"/>
  <c r="S79" i="64"/>
  <c r="V55" i="64"/>
  <c r="AH55" i="64"/>
  <c r="AN56" i="64"/>
  <c r="K56" i="64" s="1"/>
  <c r="Z116" i="64"/>
  <c r="AL116" i="64"/>
  <c r="AJ55" i="64"/>
  <c r="I119" i="64"/>
  <c r="I58" i="64"/>
  <c r="J120" i="64"/>
  <c r="I120" i="64"/>
  <c r="J117" i="64"/>
  <c r="I117" i="64"/>
  <c r="J58" i="64"/>
  <c r="J59" i="64"/>
  <c r="I121" i="64"/>
  <c r="J121" i="64"/>
  <c r="I56" i="64"/>
  <c r="I60" i="64"/>
  <c r="J56" i="64"/>
  <c r="J60" i="64"/>
  <c r="H61" i="64"/>
  <c r="I61" i="64" s="1"/>
  <c r="K10" i="65" l="1"/>
  <c r="AD8" i="65"/>
  <c r="K27" i="65"/>
  <c r="K39" i="64"/>
  <c r="Q73" i="64"/>
  <c r="Q83" i="64"/>
  <c r="I91" i="64"/>
  <c r="K43" i="64"/>
  <c r="I81" i="64"/>
  <c r="K53" i="64"/>
  <c r="M53" i="64" s="1"/>
  <c r="I76" i="64"/>
  <c r="Z8" i="65"/>
  <c r="Z50" i="65" s="1"/>
  <c r="K34" i="65"/>
  <c r="K76" i="65" s="1"/>
  <c r="S82" i="64"/>
  <c r="S83" i="64"/>
  <c r="S88" i="64"/>
  <c r="S71" i="64"/>
  <c r="S75" i="64"/>
  <c r="S70" i="64"/>
  <c r="S87" i="64"/>
  <c r="S120" i="64"/>
  <c r="S69" i="64"/>
  <c r="S85" i="64"/>
  <c r="S76" i="64"/>
  <c r="S84" i="64"/>
  <c r="S81" i="64"/>
  <c r="S73" i="64"/>
  <c r="K57" i="65"/>
  <c r="M15" i="65"/>
  <c r="AB50" i="65"/>
  <c r="V73" i="65"/>
  <c r="K31" i="65"/>
  <c r="AL62" i="65"/>
  <c r="V65" i="65"/>
  <c r="K23" i="65"/>
  <c r="X75" i="65"/>
  <c r="K69" i="65"/>
  <c r="M27" i="65"/>
  <c r="K52" i="65"/>
  <c r="M10" i="65"/>
  <c r="AD50" i="65"/>
  <c r="J69" i="65"/>
  <c r="I69" i="65"/>
  <c r="J50" i="65"/>
  <c r="I50" i="65"/>
  <c r="AF74" i="65"/>
  <c r="Z62" i="65"/>
  <c r="AH79" i="65"/>
  <c r="AB56" i="65"/>
  <c r="AB13" i="65"/>
  <c r="J56" i="65"/>
  <c r="I56" i="65"/>
  <c r="AB77" i="65"/>
  <c r="V50" i="65"/>
  <c r="E17" i="46" s="1"/>
  <c r="Z68" i="65"/>
  <c r="AP66" i="65"/>
  <c r="Z80" i="65"/>
  <c r="K38" i="65"/>
  <c r="Z70" i="65"/>
  <c r="AL64" i="65"/>
  <c r="V78" i="65"/>
  <c r="J77" i="65"/>
  <c r="I77" i="65"/>
  <c r="Z66" i="65"/>
  <c r="AP55" i="65"/>
  <c r="X69" i="65"/>
  <c r="AL74" i="65"/>
  <c r="AP67" i="65"/>
  <c r="K35" i="65"/>
  <c r="AJ64" i="65"/>
  <c r="AJ70" i="65"/>
  <c r="AH70" i="65"/>
  <c r="AD62" i="65"/>
  <c r="AL70" i="65"/>
  <c r="AL66" i="65"/>
  <c r="AH74" i="65"/>
  <c r="AD69" i="65"/>
  <c r="Z64" i="65"/>
  <c r="X73" i="65"/>
  <c r="AP65" i="65"/>
  <c r="AD55" i="65"/>
  <c r="AN68" i="65"/>
  <c r="AJ63" i="65"/>
  <c r="AF57" i="65"/>
  <c r="AP73" i="65"/>
  <c r="AD67" i="65"/>
  <c r="AP75" i="65"/>
  <c r="AH67" i="65"/>
  <c r="AB74" i="65"/>
  <c r="AB62" i="65"/>
  <c r="V81" i="65"/>
  <c r="T66" i="65"/>
  <c r="K24" i="65"/>
  <c r="AL72" i="65"/>
  <c r="AJ69" i="65"/>
  <c r="X53" i="65"/>
  <c r="X8" i="65"/>
  <c r="AN80" i="65"/>
  <c r="K81" i="65"/>
  <c r="M39" i="65"/>
  <c r="V74" i="65"/>
  <c r="K32" i="65"/>
  <c r="AD63" i="65"/>
  <c r="AF77" i="65"/>
  <c r="AD65" i="65"/>
  <c r="X63" i="65"/>
  <c r="Z53" i="65"/>
  <c r="AD73" i="65"/>
  <c r="AP57" i="65"/>
  <c r="AD52" i="65"/>
  <c r="AP63" i="65"/>
  <c r="AD80" i="65"/>
  <c r="Q53" i="65"/>
  <c r="J49" i="65"/>
  <c r="I49" i="65"/>
  <c r="V67" i="65"/>
  <c r="K25" i="65"/>
  <c r="AN77" i="65"/>
  <c r="AD75" i="65"/>
  <c r="AP69" i="65"/>
  <c r="AB80" i="65"/>
  <c r="AH68" i="65"/>
  <c r="AF53" i="65"/>
  <c r="V70" i="65"/>
  <c r="K28" i="65"/>
  <c r="AP52" i="65"/>
  <c r="AP8" i="65"/>
  <c r="AD57" i="65"/>
  <c r="AB71" i="65"/>
  <c r="AB68" i="65"/>
  <c r="V53" i="65"/>
  <c r="K11" i="65"/>
  <c r="J59" i="65"/>
  <c r="I59" i="65"/>
  <c r="I66" i="65"/>
  <c r="J66" i="65"/>
  <c r="AJ76" i="65"/>
  <c r="V56" i="65"/>
  <c r="V13" i="65"/>
  <c r="AF52" i="65"/>
  <c r="AF8" i="65"/>
  <c r="AJ75" i="65"/>
  <c r="T75" i="65"/>
  <c r="K33" i="65"/>
  <c r="AL73" i="65"/>
  <c r="V68" i="65"/>
  <c r="K26" i="65"/>
  <c r="AH62" i="65"/>
  <c r="AP53" i="65"/>
  <c r="AL69" i="65"/>
  <c r="V64" i="65"/>
  <c r="K22" i="65"/>
  <c r="AJ72" i="65"/>
  <c r="AL65" i="65"/>
  <c r="AH50" i="65"/>
  <c r="AL57" i="65"/>
  <c r="AJ73" i="65"/>
  <c r="AF13" i="65"/>
  <c r="Z65" i="65"/>
  <c r="AH76" i="65"/>
  <c r="N50" i="65"/>
  <c r="O50" i="65" s="1"/>
  <c r="O8" i="65"/>
  <c r="Z73" i="65"/>
  <c r="V62" i="65"/>
  <c r="K20" i="65"/>
  <c r="AL75" i="65"/>
  <c r="Z69" i="65"/>
  <c r="AD77" i="65"/>
  <c r="X72" i="65"/>
  <c r="AP64" i="65"/>
  <c r="J72" i="65"/>
  <c r="I72" i="65"/>
  <c r="AH73" i="65"/>
  <c r="AL76" i="65"/>
  <c r="AN74" i="65"/>
  <c r="P50" i="65"/>
  <c r="Q50" i="65" s="1"/>
  <c r="Q8" i="65"/>
  <c r="J54" i="65"/>
  <c r="I54" i="65"/>
  <c r="AD72" i="65"/>
  <c r="AL67" i="65"/>
  <c r="X76" i="65"/>
  <c r="AL63" i="65"/>
  <c r="AN71" i="65"/>
  <c r="AJ66" i="65"/>
  <c r="AL71" i="65"/>
  <c r="AD64" i="65"/>
  <c r="AL55" i="65"/>
  <c r="Q52" i="65"/>
  <c r="Z71" i="65"/>
  <c r="Z52" i="65"/>
  <c r="J52" i="65"/>
  <c r="K14" i="65"/>
  <c r="K37" i="65"/>
  <c r="AL68" i="65"/>
  <c r="J79" i="65"/>
  <c r="K36" i="65"/>
  <c r="Z67" i="65"/>
  <c r="AJ52" i="65"/>
  <c r="AJ8" i="65"/>
  <c r="X57" i="65"/>
  <c r="X13" i="65"/>
  <c r="Z63" i="65"/>
  <c r="X66" i="65"/>
  <c r="AP70" i="65"/>
  <c r="Z55" i="65"/>
  <c r="AL79" i="65"/>
  <c r="AJ57" i="65"/>
  <c r="AJ13" i="65"/>
  <c r="AP72" i="65"/>
  <c r="AB65" i="65"/>
  <c r="K21" i="65"/>
  <c r="J75" i="65"/>
  <c r="I75" i="65"/>
  <c r="T55" i="65"/>
  <c r="F5" i="46" s="1"/>
  <c r="K30" i="65"/>
  <c r="V71" i="65"/>
  <c r="K29" i="65"/>
  <c r="AB53" i="65"/>
  <c r="AJ78" i="65"/>
  <c r="AH71" i="65"/>
  <c r="AD66" i="65"/>
  <c r="AP78" i="65"/>
  <c r="AN56" i="65"/>
  <c r="AN13" i="65"/>
  <c r="AP62" i="65"/>
  <c r="AN53" i="65"/>
  <c r="AN8" i="65"/>
  <c r="AD70" i="65"/>
  <c r="M54" i="65"/>
  <c r="AJ67" i="65"/>
  <c r="AH64" i="65"/>
  <c r="AL50" i="65"/>
  <c r="Z74" i="65"/>
  <c r="J63" i="65"/>
  <c r="I63" i="65"/>
  <c r="M51" i="65"/>
  <c r="K100" i="64"/>
  <c r="M39" i="64"/>
  <c r="K114" i="64"/>
  <c r="K104" i="64"/>
  <c r="M43" i="64"/>
  <c r="AJ116" i="64"/>
  <c r="AN100" i="64"/>
  <c r="M83" i="64"/>
  <c r="AP112" i="64"/>
  <c r="V113" i="64"/>
  <c r="AD113" i="64"/>
  <c r="AP103" i="64"/>
  <c r="AP93" i="64"/>
  <c r="AH112" i="64"/>
  <c r="AN112" i="64"/>
  <c r="N69" i="64"/>
  <c r="O69" i="64" s="1"/>
  <c r="O8" i="64"/>
  <c r="AN106" i="64"/>
  <c r="AH98" i="64"/>
  <c r="AH104" i="64"/>
  <c r="AD112" i="64"/>
  <c r="AJ107" i="64"/>
  <c r="K82" i="64"/>
  <c r="M21" i="64"/>
  <c r="AD103" i="64"/>
  <c r="AJ98" i="64"/>
  <c r="AD93" i="64"/>
  <c r="Q84" i="64"/>
  <c r="Q82" i="64"/>
  <c r="Q76" i="64"/>
  <c r="Q74" i="64"/>
  <c r="Q72" i="64"/>
  <c r="Q68" i="64"/>
  <c r="Q88" i="64"/>
  <c r="Q86" i="64"/>
  <c r="AB97" i="64"/>
  <c r="AN98" i="64"/>
  <c r="J104" i="64"/>
  <c r="I104" i="64"/>
  <c r="AN102" i="64"/>
  <c r="J112" i="64"/>
  <c r="I112" i="64"/>
  <c r="J102" i="64"/>
  <c r="I102" i="64"/>
  <c r="J75" i="64"/>
  <c r="I75" i="64"/>
  <c r="K30" i="64"/>
  <c r="T91" i="64"/>
  <c r="AF97" i="64"/>
  <c r="AF93" i="64"/>
  <c r="AP107" i="64"/>
  <c r="AB117" i="64"/>
  <c r="M73" i="64"/>
  <c r="Q87" i="64"/>
  <c r="J100" i="64"/>
  <c r="I100" i="64"/>
  <c r="AB109" i="64"/>
  <c r="AH94" i="64"/>
  <c r="J74" i="64"/>
  <c r="I74" i="64"/>
  <c r="J110" i="64"/>
  <c r="I110" i="64"/>
  <c r="AJ113" i="64"/>
  <c r="AB101" i="64"/>
  <c r="AP91" i="64"/>
  <c r="AJ111" i="64"/>
  <c r="AP106" i="64"/>
  <c r="O79" i="64"/>
  <c r="V111" i="64"/>
  <c r="AF113" i="64"/>
  <c r="AF109" i="64"/>
  <c r="AF105" i="64"/>
  <c r="T101" i="64"/>
  <c r="K40" i="64"/>
  <c r="T97" i="64"/>
  <c r="K36" i="64"/>
  <c r="T93" i="64"/>
  <c r="K32" i="64"/>
  <c r="AD107" i="64"/>
  <c r="AJ102" i="64"/>
  <c r="AP97" i="64"/>
  <c r="V92" i="64"/>
  <c r="AH110" i="64"/>
  <c r="K79" i="64"/>
  <c r="M18" i="64"/>
  <c r="AH96" i="64"/>
  <c r="Q71" i="64"/>
  <c r="AN92" i="64"/>
  <c r="J114" i="64"/>
  <c r="I114" i="64"/>
  <c r="AP108" i="64"/>
  <c r="T111" i="64"/>
  <c r="K50" i="64"/>
  <c r="AD108" i="64"/>
  <c r="AN117" i="64"/>
  <c r="J118" i="64"/>
  <c r="I118" i="64"/>
  <c r="AD106" i="64"/>
  <c r="O81" i="64"/>
  <c r="T113" i="64"/>
  <c r="K52" i="64"/>
  <c r="T109" i="64"/>
  <c r="K48" i="64"/>
  <c r="T105" i="64"/>
  <c r="K44" i="64"/>
  <c r="AJ92" i="64"/>
  <c r="K31" i="64"/>
  <c r="AP111" i="64"/>
  <c r="AD97" i="64"/>
  <c r="AD117" i="64"/>
  <c r="AN116" i="64"/>
  <c r="I108" i="64"/>
  <c r="J108" i="64"/>
  <c r="J96" i="64"/>
  <c r="I96" i="64"/>
  <c r="AN110" i="64"/>
  <c r="J68" i="64"/>
  <c r="I68" i="64"/>
  <c r="J98" i="64"/>
  <c r="I98" i="64"/>
  <c r="P69" i="64"/>
  <c r="Q69" i="64" s="1"/>
  <c r="Q8" i="64"/>
  <c r="J106" i="64"/>
  <c r="I106" i="64"/>
  <c r="V97" i="64"/>
  <c r="O83" i="64"/>
  <c r="V105" i="64"/>
  <c r="AB111" i="64"/>
  <c r="S74" i="64"/>
  <c r="S72" i="64"/>
  <c r="S68" i="64"/>
  <c r="AH100" i="64"/>
  <c r="AN114" i="64"/>
  <c r="V101" i="64"/>
  <c r="K47" i="64"/>
  <c r="AB95" i="64"/>
  <c r="AB93" i="64"/>
  <c r="J80" i="64"/>
  <c r="I80" i="64"/>
  <c r="AH116" i="64"/>
  <c r="O75" i="64"/>
  <c r="AP110" i="64"/>
  <c r="AJ105" i="64"/>
  <c r="AD111" i="64"/>
  <c r="AP101" i="64"/>
  <c r="AB91" i="64"/>
  <c r="O86" i="64"/>
  <c r="Q70" i="64"/>
  <c r="AB113" i="64"/>
  <c r="V93" i="64"/>
  <c r="K117" i="64"/>
  <c r="M56" i="64"/>
  <c r="AJ94" i="64"/>
  <c r="O84" i="64"/>
  <c r="O82" i="64"/>
  <c r="O76" i="64"/>
  <c r="O74" i="64"/>
  <c r="O72" i="64"/>
  <c r="O68" i="64"/>
  <c r="O73" i="64"/>
  <c r="O70" i="64"/>
  <c r="V116" i="64"/>
  <c r="V109" i="64"/>
  <c r="K55" i="64"/>
  <c r="AD101" i="64"/>
  <c r="AJ96" i="64"/>
  <c r="AP116" i="64"/>
  <c r="AH108" i="64"/>
  <c r="V99" i="64"/>
  <c r="AN104" i="64"/>
  <c r="AF92" i="64"/>
  <c r="J86" i="64"/>
  <c r="I86" i="64"/>
  <c r="AD99" i="64"/>
  <c r="AD110" i="64"/>
  <c r="AP114" i="64"/>
  <c r="AP104" i="64"/>
  <c r="T120" i="64"/>
  <c r="K59" i="64"/>
  <c r="M81" i="64"/>
  <c r="AP105" i="64"/>
  <c r="J116" i="64"/>
  <c r="I116" i="64"/>
  <c r="K45" i="64"/>
  <c r="K72" i="64"/>
  <c r="M11" i="64"/>
  <c r="K51" i="64"/>
  <c r="AN94" i="64"/>
  <c r="M74" i="64"/>
  <c r="AB103" i="64"/>
  <c r="K49" i="64"/>
  <c r="T107" i="64"/>
  <c r="K46" i="64"/>
  <c r="AP99" i="64"/>
  <c r="O87" i="64"/>
  <c r="AD114" i="64"/>
  <c r="AJ109" i="64"/>
  <c r="AD104" i="64"/>
  <c r="AF99" i="64"/>
  <c r="AF95" i="64"/>
  <c r="AD105" i="64"/>
  <c r="AJ100" i="64"/>
  <c r="AP95" i="64"/>
  <c r="V103" i="64"/>
  <c r="V95" i="64"/>
  <c r="AN108" i="64"/>
  <c r="J78" i="64"/>
  <c r="I78" i="64"/>
  <c r="AH102" i="64"/>
  <c r="K35" i="64"/>
  <c r="J70" i="64"/>
  <c r="I70" i="64"/>
  <c r="AN96" i="64"/>
  <c r="T103" i="64"/>
  <c r="K42" i="64"/>
  <c r="AD109" i="64"/>
  <c r="AP113" i="64"/>
  <c r="K98" i="64"/>
  <c r="M37" i="64"/>
  <c r="O88" i="64"/>
  <c r="J119" i="64"/>
  <c r="V107" i="64"/>
  <c r="AF111" i="64"/>
  <c r="AF107" i="64"/>
  <c r="AF103" i="64"/>
  <c r="T99" i="64"/>
  <c r="K38" i="64"/>
  <c r="T95" i="64"/>
  <c r="K34" i="64"/>
  <c r="O85" i="64"/>
  <c r="AP109" i="64"/>
  <c r="AD95" i="64"/>
  <c r="AH114" i="64"/>
  <c r="AH106" i="64"/>
  <c r="I72" i="64"/>
  <c r="J72" i="64"/>
  <c r="AB105" i="64"/>
  <c r="AB99" i="64"/>
  <c r="I69" i="64"/>
  <c r="K41" i="64"/>
  <c r="K33" i="64"/>
  <c r="AH92" i="64"/>
  <c r="J94" i="64"/>
  <c r="I94" i="64"/>
  <c r="AB107" i="64"/>
  <c r="K8" i="65" l="1"/>
  <c r="K13" i="65"/>
  <c r="M34" i="65"/>
  <c r="K55" i="65"/>
  <c r="M13" i="65"/>
  <c r="K50" i="65"/>
  <c r="M8" i="65"/>
  <c r="X55" i="65"/>
  <c r="K77" i="65"/>
  <c r="M35" i="65"/>
  <c r="AB55" i="65"/>
  <c r="K70" i="65"/>
  <c r="M28" i="65"/>
  <c r="K79" i="65"/>
  <c r="M37" i="65"/>
  <c r="K73" i="65"/>
  <c r="M31" i="65"/>
  <c r="V55" i="65"/>
  <c r="F17" i="46" s="1"/>
  <c r="K56" i="65"/>
  <c r="M14" i="65"/>
  <c r="K75" i="65"/>
  <c r="M33" i="65"/>
  <c r="K67" i="65"/>
  <c r="M25" i="65"/>
  <c r="AN55" i="65"/>
  <c r="K63" i="65"/>
  <c r="M21" i="65"/>
  <c r="AJ50" i="65"/>
  <c r="M81" i="65"/>
  <c r="K66" i="65"/>
  <c r="M24" i="65"/>
  <c r="M69" i="65"/>
  <c r="K62" i="65"/>
  <c r="M20" i="65"/>
  <c r="AJ55" i="65"/>
  <c r="AF50" i="65"/>
  <c r="AP50" i="65"/>
  <c r="X50" i="65"/>
  <c r="K71" i="65"/>
  <c r="M29" i="65"/>
  <c r="K78" i="65"/>
  <c r="M36" i="65"/>
  <c r="AF55" i="65"/>
  <c r="K68" i="65"/>
  <c r="M26" i="65"/>
  <c r="K74" i="65"/>
  <c r="M32" i="65"/>
  <c r="K65" i="65"/>
  <c r="M23" i="65"/>
  <c r="K53" i="65"/>
  <c r="M11" i="65"/>
  <c r="K80" i="65"/>
  <c r="M38" i="65"/>
  <c r="AN50" i="65"/>
  <c r="K72" i="65"/>
  <c r="M30" i="65"/>
  <c r="K64" i="65"/>
  <c r="M22" i="65"/>
  <c r="M52" i="65"/>
  <c r="M76" i="65"/>
  <c r="M57" i="65"/>
  <c r="K97" i="64"/>
  <c r="M36" i="64"/>
  <c r="K99" i="64"/>
  <c r="M38" i="64"/>
  <c r="K107" i="64"/>
  <c r="M46" i="64"/>
  <c r="K120" i="64"/>
  <c r="M59" i="64"/>
  <c r="K108" i="64"/>
  <c r="M47" i="64"/>
  <c r="K103" i="64"/>
  <c r="M42" i="64"/>
  <c r="M72" i="64"/>
  <c r="K91" i="64"/>
  <c r="M30" i="64"/>
  <c r="K105" i="64"/>
  <c r="M44" i="64"/>
  <c r="K110" i="64"/>
  <c r="M49" i="64"/>
  <c r="K109" i="64"/>
  <c r="M48" i="64"/>
  <c r="K101" i="64"/>
  <c r="M40" i="64"/>
  <c r="M117" i="64"/>
  <c r="M114" i="64"/>
  <c r="K116" i="64"/>
  <c r="M55" i="64"/>
  <c r="M82" i="64"/>
  <c r="K113" i="64"/>
  <c r="M52" i="64"/>
  <c r="M79" i="64"/>
  <c r="K94" i="64"/>
  <c r="M33" i="64"/>
  <c r="M41" i="64"/>
  <c r="K102" i="64"/>
  <c r="M98" i="64"/>
  <c r="K92" i="64"/>
  <c r="M31" i="64"/>
  <c r="K111" i="64"/>
  <c r="M50" i="64"/>
  <c r="K96" i="64"/>
  <c r="M35" i="64"/>
  <c r="M104" i="64"/>
  <c r="K93" i="64"/>
  <c r="M32" i="64"/>
  <c r="K95" i="64"/>
  <c r="M34" i="64"/>
  <c r="K112" i="64"/>
  <c r="M51" i="64"/>
  <c r="K106" i="64"/>
  <c r="M45" i="64"/>
  <c r="M100" i="64"/>
  <c r="M71" i="65" l="1"/>
  <c r="M62" i="65"/>
  <c r="M66" i="65"/>
  <c r="M67" i="65"/>
  <c r="M74" i="65"/>
  <c r="M77" i="65"/>
  <c r="M56" i="65"/>
  <c r="M70" i="65"/>
  <c r="M73" i="65"/>
  <c r="M65" i="65"/>
  <c r="M78" i="65"/>
  <c r="M53" i="65"/>
  <c r="M50" i="65"/>
  <c r="M64" i="65"/>
  <c r="M72" i="65"/>
  <c r="M80" i="65"/>
  <c r="M68" i="65"/>
  <c r="M63" i="65"/>
  <c r="M75" i="65"/>
  <c r="M79" i="65"/>
  <c r="M55" i="65"/>
  <c r="M93" i="64"/>
  <c r="M92" i="64"/>
  <c r="M101" i="64"/>
  <c r="M91" i="64"/>
  <c r="M120" i="64"/>
  <c r="M106" i="64"/>
  <c r="M97" i="64"/>
  <c r="M94" i="64"/>
  <c r="M105" i="64"/>
  <c r="M103" i="64"/>
  <c r="M99" i="64"/>
  <c r="M95" i="64"/>
  <c r="M111" i="64"/>
  <c r="M102" i="64"/>
  <c r="M110" i="64"/>
  <c r="M96" i="64"/>
  <c r="M116" i="64"/>
  <c r="M107" i="64"/>
  <c r="M113" i="64"/>
  <c r="M109" i="64"/>
  <c r="M112" i="64"/>
  <c r="M108" i="64"/>
  <c r="AU7" i="64" l="1"/>
  <c r="AU68" i="64" s="1"/>
  <c r="BF8" i="64"/>
  <c r="AV71" i="64"/>
  <c r="V10" i="64"/>
  <c r="AU70" i="64"/>
  <c r="T9" i="64"/>
  <c r="AW71" i="64"/>
  <c r="X10" i="64"/>
  <c r="AV70" i="64"/>
  <c r="AV7" i="64"/>
  <c r="AV68" i="64" s="1"/>
  <c r="V9" i="64"/>
  <c r="AV8" i="64"/>
  <c r="AX8" i="64"/>
  <c r="AW70" i="64"/>
  <c r="X9" i="64"/>
  <c r="AW8" i="64"/>
  <c r="AW7" i="64"/>
  <c r="AW68" i="64" s="1"/>
  <c r="AX70" i="64"/>
  <c r="Z9" i="64"/>
  <c r="AY70" i="64"/>
  <c r="AB9" i="64"/>
  <c r="AU71" i="64"/>
  <c r="T10" i="64"/>
  <c r="BA7" i="64"/>
  <c r="BA68" i="64" s="1"/>
  <c r="AZ70" i="64"/>
  <c r="AD9" i="64"/>
  <c r="BF70" i="64"/>
  <c r="BF7" i="64"/>
  <c r="BF68" i="64" s="1"/>
  <c r="AP9" i="64"/>
  <c r="BB8" i="64"/>
  <c r="BA70" i="64"/>
  <c r="AF9" i="64"/>
  <c r="BB70" i="64"/>
  <c r="AH9" i="64"/>
  <c r="BD8" i="64"/>
  <c r="BC70" i="64"/>
  <c r="AJ9" i="64"/>
  <c r="BC8" i="64"/>
  <c r="BD70" i="64"/>
  <c r="AL9" i="64"/>
  <c r="BF71" i="64"/>
  <c r="AP10" i="64"/>
  <c r="BE70" i="64"/>
  <c r="AN9" i="64"/>
  <c r="BA82" i="65" l="1"/>
  <c r="AJ40" i="65"/>
  <c r="AX82" i="65"/>
  <c r="AD40" i="65"/>
  <c r="AU8" i="64"/>
  <c r="AU57" i="64" s="1"/>
  <c r="AU118" i="64" s="1"/>
  <c r="AU82" i="65"/>
  <c r="X40" i="65"/>
  <c r="AY82" i="65"/>
  <c r="AF40" i="65"/>
  <c r="AT82" i="65"/>
  <c r="V40" i="65"/>
  <c r="AV82" i="65"/>
  <c r="Z40" i="65"/>
  <c r="AZ82" i="65"/>
  <c r="AH40" i="65"/>
  <c r="BB7" i="64"/>
  <c r="BB68" i="64" s="1"/>
  <c r="BD82" i="65"/>
  <c r="AP40" i="65"/>
  <c r="AW82" i="65"/>
  <c r="AB40" i="65"/>
  <c r="BB82" i="65"/>
  <c r="AL40" i="65"/>
  <c r="BC82" i="65"/>
  <c r="AN40" i="65"/>
  <c r="BB58" i="64"/>
  <c r="BB119" i="64" s="1"/>
  <c r="BB69" i="64"/>
  <c r="BB57" i="64"/>
  <c r="BB118" i="64" s="1"/>
  <c r="AX58" i="64"/>
  <c r="AX119" i="64" s="1"/>
  <c r="AX69" i="64"/>
  <c r="AX57" i="64"/>
  <c r="AX118" i="64" s="1"/>
  <c r="BD57" i="64"/>
  <c r="BD118" i="64" s="1"/>
  <c r="BD69" i="64"/>
  <c r="BD58" i="64"/>
  <c r="BD119" i="64" s="1"/>
  <c r="AP71" i="64"/>
  <c r="BD71" i="64"/>
  <c r="AL10" i="64"/>
  <c r="AL8" i="64" s="1"/>
  <c r="AV58" i="64"/>
  <c r="AV119" i="64" s="1"/>
  <c r="AV69" i="64"/>
  <c r="AV57" i="64"/>
  <c r="AV118" i="64" s="1"/>
  <c r="AZ71" i="64"/>
  <c r="AD10" i="64"/>
  <c r="AD8" i="64" s="1"/>
  <c r="V70" i="64"/>
  <c r="V8" i="64"/>
  <c r="X71" i="64"/>
  <c r="AL70" i="64"/>
  <c r="AH70" i="64"/>
  <c r="AZ7" i="64"/>
  <c r="AZ68" i="64" s="1"/>
  <c r="AX7" i="64"/>
  <c r="AX68" i="64" s="1"/>
  <c r="AD70" i="64"/>
  <c r="BD7" i="64"/>
  <c r="BD68" i="64" s="1"/>
  <c r="AZ8" i="64"/>
  <c r="BE71" i="64"/>
  <c r="AN10" i="64"/>
  <c r="AF70" i="64"/>
  <c r="BA71" i="64"/>
  <c r="AF10" i="64"/>
  <c r="AF8" i="64" s="1"/>
  <c r="AY71" i="64"/>
  <c r="AB10" i="64"/>
  <c r="AB8" i="64" s="1"/>
  <c r="AU58" i="64"/>
  <c r="AU119" i="64" s="1"/>
  <c r="AU69" i="64"/>
  <c r="BC71" i="64"/>
  <c r="AJ10" i="64"/>
  <c r="BA8" i="64"/>
  <c r="T71" i="64"/>
  <c r="T70" i="64"/>
  <c r="K9" i="64"/>
  <c r="T8" i="64"/>
  <c r="AN70" i="64"/>
  <c r="AN8" i="64"/>
  <c r="BC7" i="64"/>
  <c r="BC68" i="64" s="1"/>
  <c r="AW58" i="64"/>
  <c r="AW119" i="64" s="1"/>
  <c r="AW69" i="64"/>
  <c r="AW57" i="64"/>
  <c r="AW118" i="64" s="1"/>
  <c r="Z70" i="64"/>
  <c r="BE8" i="64"/>
  <c r="BC69" i="64"/>
  <c r="BC57" i="64"/>
  <c r="BC118" i="64" s="1"/>
  <c r="BC58" i="64"/>
  <c r="BC119" i="64" s="1"/>
  <c r="BB71" i="64"/>
  <c r="AH10" i="64"/>
  <c r="AH8" i="64" s="1"/>
  <c r="AY7" i="64"/>
  <c r="AY68" i="64" s="1"/>
  <c r="X70" i="64"/>
  <c r="X8" i="64"/>
  <c r="BE7" i="64"/>
  <c r="BE68" i="64" s="1"/>
  <c r="AJ70" i="64"/>
  <c r="AJ8" i="64"/>
  <c r="AP70" i="64"/>
  <c r="AP8" i="64"/>
  <c r="AY8" i="64"/>
  <c r="V71" i="64"/>
  <c r="BF57" i="64"/>
  <c r="BF118" i="64" s="1"/>
  <c r="BF58" i="64"/>
  <c r="BF119" i="64" s="1"/>
  <c r="BF69" i="64"/>
  <c r="AB70" i="64"/>
  <c r="AX71" i="64"/>
  <c r="Z10" i="64"/>
  <c r="Z8" i="64" s="1"/>
  <c r="BA49" i="65" l="1"/>
  <c r="AJ7" i="65"/>
  <c r="V82" i="65"/>
  <c r="V19" i="65"/>
  <c r="AS49" i="65"/>
  <c r="T7" i="65"/>
  <c r="AL82" i="65"/>
  <c r="AL19" i="65"/>
  <c r="AU49" i="65"/>
  <c r="X7" i="65"/>
  <c r="AF82" i="65"/>
  <c r="AF19" i="65"/>
  <c r="AT49" i="65"/>
  <c r="V7" i="65"/>
  <c r="BB49" i="65"/>
  <c r="AL7" i="65"/>
  <c r="AB82" i="65"/>
  <c r="AB19" i="65"/>
  <c r="X82" i="65"/>
  <c r="X19" i="65"/>
  <c r="BC49" i="65"/>
  <c r="AN7" i="65"/>
  <c r="AP82" i="65"/>
  <c r="AQ40" i="65"/>
  <c r="AP19" i="65"/>
  <c r="AN82" i="65"/>
  <c r="AN19" i="65"/>
  <c r="AD82" i="65"/>
  <c r="AD19" i="65"/>
  <c r="AZ49" i="65"/>
  <c r="AH7" i="65"/>
  <c r="AH82" i="65"/>
  <c r="AI40" i="65"/>
  <c r="AH19" i="65"/>
  <c r="AW49" i="65"/>
  <c r="AB7" i="65"/>
  <c r="AJ82" i="65"/>
  <c r="AK40" i="65"/>
  <c r="AJ19" i="65"/>
  <c r="AY49" i="65"/>
  <c r="AF7" i="65"/>
  <c r="BD49" i="65"/>
  <c r="AP7" i="65"/>
  <c r="AX49" i="65"/>
  <c r="AD7" i="65"/>
  <c r="AV49" i="65"/>
  <c r="Z7" i="65"/>
  <c r="AS82" i="65"/>
  <c r="T40" i="65"/>
  <c r="Z82" i="65"/>
  <c r="Z19" i="65"/>
  <c r="AH58" i="64"/>
  <c r="AH69" i="64"/>
  <c r="AH57" i="64"/>
  <c r="AH7" i="64"/>
  <c r="AI8" i="64" s="1"/>
  <c r="AF58" i="64"/>
  <c r="AF69" i="64"/>
  <c r="AF57" i="64"/>
  <c r="AF7" i="64"/>
  <c r="AG10" i="64" s="1"/>
  <c r="Z71" i="64"/>
  <c r="AN69" i="64"/>
  <c r="AN57" i="64"/>
  <c r="AN58" i="64"/>
  <c r="AN7" i="64"/>
  <c r="AO10" i="64" s="1"/>
  <c r="AZ58" i="64"/>
  <c r="AZ119" i="64" s="1"/>
  <c r="AZ69" i="64"/>
  <c r="AZ57" i="64"/>
  <c r="AZ118" i="64" s="1"/>
  <c r="AY115" i="64"/>
  <c r="AB54" i="64"/>
  <c r="AJ58" i="64"/>
  <c r="AJ69" i="64"/>
  <c r="AJ57" i="64"/>
  <c r="AJ7" i="64"/>
  <c r="AK8" i="64" s="1"/>
  <c r="T58" i="64"/>
  <c r="T69" i="64"/>
  <c r="T57" i="64"/>
  <c r="K8" i="64"/>
  <c r="T7" i="64"/>
  <c r="BC115" i="64"/>
  <c r="AJ54" i="64"/>
  <c r="BE115" i="64"/>
  <c r="AN54" i="64"/>
  <c r="AB69" i="64"/>
  <c r="AB57" i="64"/>
  <c r="AB7" i="64"/>
  <c r="AB58" i="64"/>
  <c r="BE57" i="64"/>
  <c r="BE118" i="64" s="1"/>
  <c r="BE58" i="64"/>
  <c r="BE119" i="64" s="1"/>
  <c r="BE69" i="64"/>
  <c r="AB71" i="64"/>
  <c r="AD69" i="64"/>
  <c r="AD57" i="64"/>
  <c r="AD58" i="64"/>
  <c r="AD7" i="64"/>
  <c r="AE10" i="64" s="1"/>
  <c r="V58" i="64"/>
  <c r="V69" i="64"/>
  <c r="V57" i="64"/>
  <c r="V7" i="64"/>
  <c r="Z58" i="64"/>
  <c r="Z69" i="64"/>
  <c r="Z57" i="64"/>
  <c r="Z7" i="64"/>
  <c r="AA10" i="64" s="1"/>
  <c r="BD115" i="64"/>
  <c r="AL54" i="64"/>
  <c r="X58" i="64"/>
  <c r="X69" i="64"/>
  <c r="X57" i="64"/>
  <c r="X7" i="64"/>
  <c r="Y8" i="64" s="1"/>
  <c r="K10" i="64"/>
  <c r="AD71" i="64"/>
  <c r="K70" i="64"/>
  <c r="M9" i="64"/>
  <c r="AV115" i="64"/>
  <c r="V54" i="64"/>
  <c r="BA115" i="64"/>
  <c r="AF54" i="64"/>
  <c r="AX115" i="64"/>
  <c r="Z54" i="64"/>
  <c r="AZ115" i="64"/>
  <c r="AD54" i="64"/>
  <c r="BA58" i="64"/>
  <c r="BA119" i="64" s="1"/>
  <c r="BA69" i="64"/>
  <c r="BA57" i="64"/>
  <c r="BA118" i="64" s="1"/>
  <c r="BB115" i="64"/>
  <c r="AH54" i="64"/>
  <c r="AF71" i="64"/>
  <c r="BF115" i="64"/>
  <c r="AP54" i="64"/>
  <c r="AY58" i="64"/>
  <c r="AY119" i="64" s="1"/>
  <c r="AY69" i="64"/>
  <c r="AY57" i="64"/>
  <c r="AY118" i="64" s="1"/>
  <c r="AH71" i="64"/>
  <c r="AJ71" i="64"/>
  <c r="AK10" i="64"/>
  <c r="AN71" i="64"/>
  <c r="AU115" i="64"/>
  <c r="T54" i="64"/>
  <c r="AW115" i="64"/>
  <c r="X54" i="64"/>
  <c r="AP69" i="64"/>
  <c r="AP57" i="64"/>
  <c r="AP58" i="64"/>
  <c r="AP7" i="64"/>
  <c r="AQ8" i="64" s="1"/>
  <c r="AL58" i="64"/>
  <c r="AL69" i="64"/>
  <c r="AL57" i="64"/>
  <c r="AL7" i="64"/>
  <c r="AL71" i="64"/>
  <c r="AC40" i="65" l="1"/>
  <c r="AC14" i="65"/>
  <c r="AC15" i="65"/>
  <c r="AO40" i="65"/>
  <c r="AO14" i="65"/>
  <c r="AO15" i="65"/>
  <c r="Y40" i="65"/>
  <c r="Y15" i="65"/>
  <c r="Y14" i="65"/>
  <c r="AE40" i="65"/>
  <c r="AE15" i="65"/>
  <c r="AE14" i="65"/>
  <c r="AQ15" i="65"/>
  <c r="AQ14" i="65"/>
  <c r="AI15" i="65"/>
  <c r="AI14" i="65"/>
  <c r="U15" i="65"/>
  <c r="U14" i="65"/>
  <c r="AA40" i="65"/>
  <c r="AA15" i="65"/>
  <c r="AA14" i="65"/>
  <c r="AG15" i="65"/>
  <c r="AG14" i="65"/>
  <c r="AM40" i="65"/>
  <c r="AM14" i="65"/>
  <c r="AM15" i="65"/>
  <c r="W8" i="64"/>
  <c r="G7" i="58"/>
  <c r="W14" i="65"/>
  <c r="W15" i="65"/>
  <c r="G7" i="57"/>
  <c r="AK14" i="65"/>
  <c r="AK15" i="65"/>
  <c r="Z61" i="65"/>
  <c r="AA19" i="65"/>
  <c r="Z41" i="65"/>
  <c r="Z19" i="64" s="1"/>
  <c r="AJ61" i="65"/>
  <c r="AK19" i="65"/>
  <c r="AJ41" i="65"/>
  <c r="AJ19" i="64" s="1"/>
  <c r="AB61" i="65"/>
  <c r="AC19" i="65"/>
  <c r="AB41" i="65"/>
  <c r="AB19" i="64" s="1"/>
  <c r="AL61" i="65"/>
  <c r="AM19" i="65"/>
  <c r="AL41" i="65"/>
  <c r="AL19" i="64" s="1"/>
  <c r="AN61" i="65"/>
  <c r="AO19" i="65"/>
  <c r="AN41" i="65"/>
  <c r="AN19" i="64" s="1"/>
  <c r="AF49" i="65"/>
  <c r="AG29" i="65"/>
  <c r="AG26" i="65"/>
  <c r="AG23" i="65"/>
  <c r="AG20" i="65"/>
  <c r="AG39" i="65"/>
  <c r="AG34" i="65"/>
  <c r="AG31" i="65"/>
  <c r="AG28" i="65"/>
  <c r="AG25" i="65"/>
  <c r="AG22" i="65"/>
  <c r="AG36" i="65"/>
  <c r="AG38" i="65"/>
  <c r="AG30" i="65"/>
  <c r="AG33" i="65"/>
  <c r="AG24" i="65"/>
  <c r="AG27" i="65"/>
  <c r="AG37" i="65"/>
  <c r="AG21" i="65"/>
  <c r="AG32" i="65"/>
  <c r="AG10" i="65"/>
  <c r="AG35" i="65"/>
  <c r="AG11" i="65"/>
  <c r="AG8" i="65"/>
  <c r="AG13" i="65"/>
  <c r="T82" i="65"/>
  <c r="K40" i="65"/>
  <c r="U40" i="65"/>
  <c r="T19" i="65"/>
  <c r="AD61" i="65"/>
  <c r="AE19" i="65"/>
  <c r="AD41" i="65"/>
  <c r="AD19" i="64" s="1"/>
  <c r="AB49" i="65"/>
  <c r="AC33" i="65"/>
  <c r="AC30" i="65"/>
  <c r="AC27" i="65"/>
  <c r="AC24" i="65"/>
  <c r="AC21" i="65"/>
  <c r="AC37" i="65"/>
  <c r="AC10" i="65"/>
  <c r="AC31" i="65"/>
  <c r="AC39" i="65"/>
  <c r="AC28" i="65"/>
  <c r="AC22" i="65"/>
  <c r="AC36" i="65"/>
  <c r="AC34" i="65"/>
  <c r="AC25" i="65"/>
  <c r="AC20" i="65"/>
  <c r="AC35" i="65"/>
  <c r="AC38" i="65"/>
  <c r="AC23" i="65"/>
  <c r="AC11" i="65"/>
  <c r="AC29" i="65"/>
  <c r="AC8" i="65"/>
  <c r="AC32" i="65"/>
  <c r="AC26" i="65"/>
  <c r="AC13" i="65"/>
  <c r="AL49" i="65"/>
  <c r="AM10" i="65"/>
  <c r="AM35" i="65"/>
  <c r="AM39" i="65"/>
  <c r="AM38" i="65"/>
  <c r="AM36" i="65"/>
  <c r="AM11" i="65"/>
  <c r="AM26" i="65"/>
  <c r="AM21" i="65"/>
  <c r="AM8" i="65"/>
  <c r="AM28" i="65"/>
  <c r="AM24" i="65"/>
  <c r="AM23" i="65"/>
  <c r="AM20" i="65"/>
  <c r="AM29" i="65"/>
  <c r="AM22" i="65"/>
  <c r="AM32" i="65"/>
  <c r="AM31" i="65"/>
  <c r="AM33" i="65"/>
  <c r="AM34" i="65"/>
  <c r="AM25" i="65"/>
  <c r="AM37" i="65"/>
  <c r="AM30" i="65"/>
  <c r="AM27" i="65"/>
  <c r="AM13" i="65"/>
  <c r="T49" i="65"/>
  <c r="D5" i="46" s="1"/>
  <c r="U32" i="65"/>
  <c r="U29" i="65"/>
  <c r="U26" i="65"/>
  <c r="U23" i="65"/>
  <c r="U20" i="65"/>
  <c r="U36" i="65"/>
  <c r="U10" i="65"/>
  <c r="U34" i="65"/>
  <c r="U31" i="65"/>
  <c r="U28" i="65"/>
  <c r="U25" i="65"/>
  <c r="U22" i="65"/>
  <c r="U11" i="65"/>
  <c r="U39" i="65"/>
  <c r="K7" i="65"/>
  <c r="U8" i="65"/>
  <c r="U30" i="65"/>
  <c r="U21" i="65"/>
  <c r="U38" i="65"/>
  <c r="U37" i="65"/>
  <c r="U35" i="65"/>
  <c r="U27" i="65"/>
  <c r="U13" i="65"/>
  <c r="U24" i="65"/>
  <c r="U33" i="65"/>
  <c r="AE8" i="64"/>
  <c r="Z49" i="65"/>
  <c r="AA37" i="65"/>
  <c r="AA34" i="65"/>
  <c r="AA39" i="65"/>
  <c r="AA35" i="65"/>
  <c r="AA30" i="65"/>
  <c r="AA33" i="65"/>
  <c r="AA36" i="65"/>
  <c r="AA24" i="65"/>
  <c r="AA11" i="65"/>
  <c r="AA21" i="65"/>
  <c r="AA31" i="65"/>
  <c r="AA29" i="65"/>
  <c r="AA38" i="65"/>
  <c r="AA20" i="65"/>
  <c r="AA28" i="65"/>
  <c r="AA25" i="65"/>
  <c r="AA32" i="65"/>
  <c r="AA10" i="65"/>
  <c r="AA23" i="65"/>
  <c r="AA13" i="65"/>
  <c r="AA26" i="65"/>
  <c r="AA27" i="65"/>
  <c r="AA22" i="65"/>
  <c r="AA8" i="65"/>
  <c r="AP61" i="65"/>
  <c r="AQ19" i="65"/>
  <c r="AP41" i="65"/>
  <c r="AP19" i="64" s="1"/>
  <c r="AH61" i="65"/>
  <c r="AI19" i="65"/>
  <c r="AH41" i="65"/>
  <c r="AH19" i="64" s="1"/>
  <c r="W38" i="65"/>
  <c r="V49" i="65"/>
  <c r="W33" i="65"/>
  <c r="W30" i="65"/>
  <c r="W27" i="65"/>
  <c r="W24" i="65"/>
  <c r="W21" i="65"/>
  <c r="W35" i="65"/>
  <c r="W10" i="65"/>
  <c r="W34" i="65"/>
  <c r="W37" i="65"/>
  <c r="W11" i="65"/>
  <c r="W23" i="65"/>
  <c r="W32" i="65"/>
  <c r="W26" i="65"/>
  <c r="W29" i="65"/>
  <c r="W22" i="65"/>
  <c r="W39" i="65"/>
  <c r="W20" i="65"/>
  <c r="W8" i="65"/>
  <c r="W25" i="65"/>
  <c r="W31" i="65"/>
  <c r="W36" i="65"/>
  <c r="W28" i="65"/>
  <c r="W13" i="65"/>
  <c r="V61" i="65"/>
  <c r="G17" i="46" s="1"/>
  <c r="W19" i="65"/>
  <c r="V41" i="65"/>
  <c r="V19" i="64" s="1"/>
  <c r="G19" i="58" s="1"/>
  <c r="AA8" i="64"/>
  <c r="AD49" i="65"/>
  <c r="AE34" i="65"/>
  <c r="AE36" i="65"/>
  <c r="AE11" i="65"/>
  <c r="AE29" i="65"/>
  <c r="AE39" i="65"/>
  <c r="AE26" i="65"/>
  <c r="AE37" i="65"/>
  <c r="AE32" i="65"/>
  <c r="AE35" i="65"/>
  <c r="AE24" i="65"/>
  <c r="AE33" i="65"/>
  <c r="AE25" i="65"/>
  <c r="AE31" i="65"/>
  <c r="AE38" i="65"/>
  <c r="AE28" i="65"/>
  <c r="AE13" i="65"/>
  <c r="AE21" i="65"/>
  <c r="AE8" i="65"/>
  <c r="AE30" i="65"/>
  <c r="AE10" i="65"/>
  <c r="AE22" i="65"/>
  <c r="AE27" i="65"/>
  <c r="AE23" i="65"/>
  <c r="AE20" i="65"/>
  <c r="W40" i="65"/>
  <c r="AN49" i="65"/>
  <c r="AO82" i="65" s="1"/>
  <c r="AO33" i="65"/>
  <c r="AO30" i="65"/>
  <c r="AO27" i="65"/>
  <c r="AO24" i="65"/>
  <c r="AO21" i="65"/>
  <c r="AO23" i="65"/>
  <c r="AO20" i="65"/>
  <c r="AO37" i="65"/>
  <c r="AO34" i="65"/>
  <c r="AO28" i="65"/>
  <c r="AO22" i="65"/>
  <c r="AO39" i="65"/>
  <c r="AO25" i="65"/>
  <c r="AO10" i="65"/>
  <c r="AO36" i="65"/>
  <c r="AO31" i="65"/>
  <c r="AO29" i="65"/>
  <c r="AO38" i="65"/>
  <c r="AO26" i="65"/>
  <c r="AO35" i="65"/>
  <c r="AO32" i="65"/>
  <c r="AO11" i="65"/>
  <c r="AO8" i="65"/>
  <c r="AO13" i="65"/>
  <c r="AF61" i="65"/>
  <c r="AG61" i="65" s="1"/>
  <c r="AG19" i="65"/>
  <c r="AF41" i="65"/>
  <c r="AF19" i="64" s="1"/>
  <c r="AP49" i="65"/>
  <c r="AQ82" i="65" s="1"/>
  <c r="AQ34" i="65"/>
  <c r="AQ32" i="65"/>
  <c r="AQ29" i="65"/>
  <c r="AQ39" i="65"/>
  <c r="AQ37" i="65"/>
  <c r="AQ35" i="65"/>
  <c r="AQ38" i="65"/>
  <c r="AQ26" i="65"/>
  <c r="AQ31" i="65"/>
  <c r="AQ30" i="65"/>
  <c r="AQ24" i="65"/>
  <c r="AQ13" i="65"/>
  <c r="AQ23" i="65"/>
  <c r="AQ27" i="65"/>
  <c r="AQ10" i="65"/>
  <c r="AQ36" i="65"/>
  <c r="AQ33" i="65"/>
  <c r="AQ22" i="65"/>
  <c r="AQ28" i="65"/>
  <c r="AQ11" i="65"/>
  <c r="AQ25" i="65"/>
  <c r="AQ20" i="65"/>
  <c r="AQ21" i="65"/>
  <c r="AQ8" i="65"/>
  <c r="AI38" i="65"/>
  <c r="AH49" i="65"/>
  <c r="AI35" i="65"/>
  <c r="AI33" i="65"/>
  <c r="AI30" i="65"/>
  <c r="AI27" i="65"/>
  <c r="AI24" i="65"/>
  <c r="AI21" i="65"/>
  <c r="AI23" i="65"/>
  <c r="AI10" i="65"/>
  <c r="AI36" i="65"/>
  <c r="AI13" i="65"/>
  <c r="AI39" i="65"/>
  <c r="AI11" i="65"/>
  <c r="AI29" i="65"/>
  <c r="AI31" i="65"/>
  <c r="AI20" i="65"/>
  <c r="AI37" i="65"/>
  <c r="AI32" i="65"/>
  <c r="AI26" i="65"/>
  <c r="AI8" i="65"/>
  <c r="AI25" i="65"/>
  <c r="AI34" i="65"/>
  <c r="AI22" i="65"/>
  <c r="AI28" i="65"/>
  <c r="AG40" i="65"/>
  <c r="AJ49" i="65"/>
  <c r="AK35" i="65"/>
  <c r="AK38" i="65"/>
  <c r="AK39" i="65"/>
  <c r="AK32" i="65"/>
  <c r="AK11" i="65"/>
  <c r="AK20" i="65"/>
  <c r="AK37" i="65"/>
  <c r="AK26" i="65"/>
  <c r="AK23" i="65"/>
  <c r="AK29" i="65"/>
  <c r="AK22" i="65"/>
  <c r="AK31" i="65"/>
  <c r="AK30" i="65"/>
  <c r="AK24" i="65"/>
  <c r="AK28" i="65"/>
  <c r="AK27" i="65"/>
  <c r="AK33" i="65"/>
  <c r="AK25" i="65"/>
  <c r="AK10" i="65"/>
  <c r="AK21" i="65"/>
  <c r="AK34" i="65"/>
  <c r="AK36" i="65"/>
  <c r="AK13" i="65"/>
  <c r="AK8" i="65"/>
  <c r="X49" i="65"/>
  <c r="Y28" i="65"/>
  <c r="Y25" i="65"/>
  <c r="Y22" i="65"/>
  <c r="Y38" i="65"/>
  <c r="Y10" i="65"/>
  <c r="Y23" i="65"/>
  <c r="Y36" i="65"/>
  <c r="Y35" i="65"/>
  <c r="Y32" i="65"/>
  <c r="Y26" i="65"/>
  <c r="Y20" i="65"/>
  <c r="Y37" i="65"/>
  <c r="Y39" i="65"/>
  <c r="Y29" i="65"/>
  <c r="Y31" i="65"/>
  <c r="Y30" i="65"/>
  <c r="Y11" i="65"/>
  <c r="Y24" i="65"/>
  <c r="Y33" i="65"/>
  <c r="Y27" i="65"/>
  <c r="Y34" i="65"/>
  <c r="Y21" i="65"/>
  <c r="Y8" i="65"/>
  <c r="Y13" i="65"/>
  <c r="AI10" i="64"/>
  <c r="X61" i="65"/>
  <c r="Y19" i="65"/>
  <c r="X41" i="65"/>
  <c r="X19" i="64" s="1"/>
  <c r="AG82" i="65"/>
  <c r="V118" i="64"/>
  <c r="W57" i="64"/>
  <c r="AL68" i="64"/>
  <c r="AM69" i="64" s="1"/>
  <c r="AM27" i="64"/>
  <c r="AM26" i="64"/>
  <c r="AM53" i="64"/>
  <c r="AM51" i="64"/>
  <c r="AM49" i="64"/>
  <c r="AM47" i="64"/>
  <c r="AM45" i="64"/>
  <c r="AM43" i="64"/>
  <c r="AM41" i="64"/>
  <c r="AM39" i="64"/>
  <c r="AM37" i="64"/>
  <c r="AM35" i="64"/>
  <c r="AM25" i="64"/>
  <c r="AM14" i="64"/>
  <c r="AM18" i="64"/>
  <c r="AM24" i="64"/>
  <c r="AM13" i="64"/>
  <c r="AM23" i="64"/>
  <c r="AM22" i="64"/>
  <c r="AM31" i="64"/>
  <c r="AM12" i="64"/>
  <c r="AM20" i="64"/>
  <c r="AM15" i="64"/>
  <c r="AM46" i="64"/>
  <c r="AM11" i="64"/>
  <c r="AM33" i="64"/>
  <c r="AM32" i="64"/>
  <c r="AM30" i="64"/>
  <c r="AM42" i="64"/>
  <c r="AM50" i="64"/>
  <c r="AM52" i="64"/>
  <c r="AM34" i="64"/>
  <c r="AM21" i="64"/>
  <c r="AM36" i="64"/>
  <c r="AM44" i="64"/>
  <c r="AM55" i="64"/>
  <c r="AM56" i="64"/>
  <c r="AM48" i="64"/>
  <c r="AM40" i="64"/>
  <c r="AM38" i="64"/>
  <c r="AM9" i="64"/>
  <c r="T115" i="64"/>
  <c r="K54" i="64"/>
  <c r="U54" i="64"/>
  <c r="T29" i="64"/>
  <c r="AP115" i="64"/>
  <c r="AQ54" i="64"/>
  <c r="AP29" i="64"/>
  <c r="AD115" i="64"/>
  <c r="AE54" i="64"/>
  <c r="AD29" i="64"/>
  <c r="X119" i="64"/>
  <c r="Y58" i="64"/>
  <c r="AB119" i="64"/>
  <c r="AC58" i="64"/>
  <c r="T68" i="64"/>
  <c r="C5" i="46" s="1"/>
  <c r="C12" i="46" s="1"/>
  <c r="U26" i="64"/>
  <c r="U24" i="64"/>
  <c r="U13" i="64"/>
  <c r="U23" i="64"/>
  <c r="U22" i="64"/>
  <c r="U21" i="64"/>
  <c r="U18" i="64"/>
  <c r="U27" i="64"/>
  <c r="U25" i="64"/>
  <c r="K7" i="64"/>
  <c r="U20" i="64"/>
  <c r="U14" i="64"/>
  <c r="U15" i="64"/>
  <c r="U12" i="64"/>
  <c r="U33" i="64"/>
  <c r="U41" i="64"/>
  <c r="U35" i="64"/>
  <c r="U37" i="64"/>
  <c r="U49" i="64"/>
  <c r="U51" i="64"/>
  <c r="U39" i="64"/>
  <c r="U45" i="64"/>
  <c r="U31" i="64"/>
  <c r="U43" i="64"/>
  <c r="U53" i="64"/>
  <c r="U47" i="64"/>
  <c r="U55" i="64"/>
  <c r="U56" i="64"/>
  <c r="U11" i="64"/>
  <c r="U32" i="64"/>
  <c r="U34" i="64"/>
  <c r="U50" i="64"/>
  <c r="U52" i="64"/>
  <c r="U40" i="64"/>
  <c r="U42" i="64"/>
  <c r="U48" i="64"/>
  <c r="U38" i="64"/>
  <c r="U30" i="64"/>
  <c r="U36" i="64"/>
  <c r="U44" i="64"/>
  <c r="U46" i="64"/>
  <c r="U10" i="64"/>
  <c r="U9" i="64"/>
  <c r="AM8" i="64"/>
  <c r="AL115" i="64"/>
  <c r="AM54" i="64"/>
  <c r="AL29" i="64"/>
  <c r="V119" i="64"/>
  <c r="W58" i="64"/>
  <c r="AB68" i="64"/>
  <c r="AC71" i="64" s="1"/>
  <c r="AC24" i="64"/>
  <c r="AC53" i="64"/>
  <c r="AC51" i="64"/>
  <c r="AC49" i="64"/>
  <c r="AC47" i="64"/>
  <c r="AC23" i="64"/>
  <c r="AC22" i="64"/>
  <c r="AC12" i="64"/>
  <c r="AC27" i="64"/>
  <c r="AC20" i="64"/>
  <c r="AC15" i="64"/>
  <c r="AC26" i="64"/>
  <c r="AC25" i="64"/>
  <c r="AC14" i="64"/>
  <c r="AC41" i="64"/>
  <c r="AC33" i="64"/>
  <c r="AC13" i="64"/>
  <c r="AC43" i="64"/>
  <c r="AC35" i="64"/>
  <c r="AC37" i="64"/>
  <c r="AC45" i="64"/>
  <c r="AC39" i="64"/>
  <c r="AC55" i="64"/>
  <c r="AC31" i="64"/>
  <c r="AC11" i="64"/>
  <c r="AC18" i="64"/>
  <c r="AC21" i="64"/>
  <c r="AC34" i="64"/>
  <c r="AC36" i="64"/>
  <c r="AC32" i="64"/>
  <c r="AC52" i="64"/>
  <c r="AC42" i="64"/>
  <c r="AC38" i="64"/>
  <c r="AC44" i="64"/>
  <c r="AC50" i="64"/>
  <c r="AC30" i="64"/>
  <c r="AC46" i="64"/>
  <c r="AC56" i="64"/>
  <c r="AC48" i="64"/>
  <c r="AC40" i="64"/>
  <c r="AC9" i="64"/>
  <c r="U8" i="64"/>
  <c r="AB115" i="64"/>
  <c r="AC54" i="64"/>
  <c r="AB29" i="64"/>
  <c r="AG56" i="64"/>
  <c r="AG55" i="64"/>
  <c r="AG23" i="64"/>
  <c r="AG27" i="64"/>
  <c r="AG15" i="64"/>
  <c r="AG20" i="64"/>
  <c r="AG26" i="64"/>
  <c r="AG25" i="64"/>
  <c r="AG14" i="64"/>
  <c r="AG18" i="64"/>
  <c r="AG24" i="64"/>
  <c r="AF68" i="64"/>
  <c r="AG71" i="64" s="1"/>
  <c r="AG30" i="64"/>
  <c r="AG22" i="64"/>
  <c r="AG13" i="64"/>
  <c r="AG12" i="64"/>
  <c r="AG49" i="64"/>
  <c r="AG40" i="64"/>
  <c r="AG21" i="64"/>
  <c r="AG47" i="64"/>
  <c r="AG43" i="64"/>
  <c r="AG35" i="64"/>
  <c r="AG33" i="64"/>
  <c r="AG45" i="64"/>
  <c r="AG51" i="64"/>
  <c r="AG53" i="64"/>
  <c r="AG37" i="64"/>
  <c r="AG39" i="64"/>
  <c r="AG41" i="64"/>
  <c r="AG11" i="64"/>
  <c r="AG52" i="64"/>
  <c r="AG34" i="64"/>
  <c r="AG48" i="64"/>
  <c r="AG31" i="64"/>
  <c r="AG50" i="64"/>
  <c r="AG36" i="64"/>
  <c r="AG44" i="64"/>
  <c r="AG46" i="64"/>
  <c r="AG32" i="64"/>
  <c r="AG42" i="64"/>
  <c r="AG38" i="64"/>
  <c r="AG9" i="64"/>
  <c r="AL118" i="64"/>
  <c r="AM57" i="64"/>
  <c r="AD68" i="64"/>
  <c r="AE71" i="64" s="1"/>
  <c r="AE21" i="64"/>
  <c r="AE13" i="64"/>
  <c r="AE22" i="64"/>
  <c r="AE27" i="64"/>
  <c r="AE20" i="64"/>
  <c r="AE15" i="64"/>
  <c r="AE26" i="64"/>
  <c r="AE25" i="64"/>
  <c r="AE14" i="64"/>
  <c r="AE11" i="64"/>
  <c r="AE18" i="64"/>
  <c r="AE23" i="64"/>
  <c r="AE24" i="64"/>
  <c r="AE12" i="64"/>
  <c r="AE37" i="64"/>
  <c r="AE55" i="64"/>
  <c r="AE31" i="64"/>
  <c r="AE33" i="64"/>
  <c r="AE39" i="64"/>
  <c r="AE30" i="64"/>
  <c r="AE41" i="64"/>
  <c r="AE35" i="64"/>
  <c r="AE45" i="64"/>
  <c r="AE32" i="64"/>
  <c r="AE49" i="64"/>
  <c r="AE51" i="64"/>
  <c r="AE44" i="64"/>
  <c r="AE46" i="64"/>
  <c r="AE50" i="64"/>
  <c r="AE53" i="64"/>
  <c r="AE34" i="64"/>
  <c r="AE47" i="64"/>
  <c r="AE36" i="64"/>
  <c r="AE40" i="64"/>
  <c r="AE52" i="64"/>
  <c r="AE56" i="64"/>
  <c r="AE43" i="64"/>
  <c r="AE42" i="64"/>
  <c r="AE38" i="64"/>
  <c r="AE48" i="64"/>
  <c r="AE9" i="64"/>
  <c r="AC8" i="64"/>
  <c r="K69" i="64"/>
  <c r="M8" i="64"/>
  <c r="L8" i="64"/>
  <c r="AG8" i="64"/>
  <c r="M70" i="64"/>
  <c r="AB118" i="64"/>
  <c r="AC57" i="64"/>
  <c r="T118" i="64"/>
  <c r="U118" i="64" s="1"/>
  <c r="K57" i="64"/>
  <c r="U57" i="64"/>
  <c r="AF118" i="64"/>
  <c r="AG118" i="64" s="1"/>
  <c r="AG57" i="64"/>
  <c r="AH115" i="64"/>
  <c r="AI54" i="64"/>
  <c r="AH29" i="64"/>
  <c r="Z68" i="64"/>
  <c r="AA71" i="64" s="1"/>
  <c r="AA24" i="64"/>
  <c r="AA21" i="64"/>
  <c r="AA18" i="64"/>
  <c r="AA53" i="64"/>
  <c r="AA51" i="64"/>
  <c r="AA49" i="64"/>
  <c r="AA47" i="64"/>
  <c r="AA45" i="64"/>
  <c r="AA43" i="64"/>
  <c r="AA41" i="64"/>
  <c r="AA39" i="64"/>
  <c r="AA37" i="64"/>
  <c r="AA35" i="64"/>
  <c r="AA23" i="64"/>
  <c r="AA12" i="64"/>
  <c r="AA22" i="64"/>
  <c r="AA27" i="64"/>
  <c r="AA20" i="64"/>
  <c r="AA15" i="64"/>
  <c r="AA26" i="64"/>
  <c r="AA11" i="64"/>
  <c r="AA25" i="64"/>
  <c r="AA56" i="64"/>
  <c r="AA13" i="64"/>
  <c r="AA14" i="64"/>
  <c r="AA31" i="64"/>
  <c r="AA42" i="64"/>
  <c r="AA46" i="64"/>
  <c r="AA44" i="64"/>
  <c r="AA30" i="64"/>
  <c r="AA55" i="64"/>
  <c r="AA50" i="64"/>
  <c r="AA48" i="64"/>
  <c r="AA36" i="64"/>
  <c r="AA38" i="64"/>
  <c r="AA52" i="64"/>
  <c r="AA33" i="64"/>
  <c r="AA32" i="64"/>
  <c r="AA40" i="64"/>
  <c r="AA34" i="64"/>
  <c r="AA9" i="64"/>
  <c r="AC69" i="64"/>
  <c r="U69" i="64"/>
  <c r="AG69" i="64"/>
  <c r="Z115" i="64"/>
  <c r="AA54" i="64"/>
  <c r="Z29" i="64"/>
  <c r="Z118" i="64"/>
  <c r="AA118" i="64" s="1"/>
  <c r="AA57" i="64"/>
  <c r="AD118" i="64"/>
  <c r="AE57" i="64"/>
  <c r="AN115" i="64"/>
  <c r="AO54" i="64"/>
  <c r="AN29" i="64"/>
  <c r="T119" i="64"/>
  <c r="U119" i="64" s="1"/>
  <c r="K58" i="64"/>
  <c r="U58" i="64"/>
  <c r="AF119" i="64"/>
  <c r="AG58" i="64"/>
  <c r="AL119" i="64"/>
  <c r="AM58" i="64"/>
  <c r="AP68" i="64"/>
  <c r="AQ20" i="64"/>
  <c r="AQ15" i="64"/>
  <c r="AQ26" i="64"/>
  <c r="AQ25" i="64"/>
  <c r="AQ14" i="64"/>
  <c r="AQ18" i="64"/>
  <c r="AQ24" i="64"/>
  <c r="AQ13" i="64"/>
  <c r="AQ23" i="64"/>
  <c r="AQ22" i="64"/>
  <c r="AQ12" i="64"/>
  <c r="AQ27" i="64"/>
  <c r="AQ37" i="64"/>
  <c r="AQ31" i="64"/>
  <c r="AQ56" i="64"/>
  <c r="AQ11" i="64"/>
  <c r="AQ33" i="64"/>
  <c r="AQ39" i="64"/>
  <c r="AQ21" i="64"/>
  <c r="AQ41" i="64"/>
  <c r="AQ35" i="64"/>
  <c r="AQ32" i="64"/>
  <c r="AQ30" i="64"/>
  <c r="AQ47" i="64"/>
  <c r="AQ38" i="64"/>
  <c r="AQ52" i="64"/>
  <c r="AQ55" i="64"/>
  <c r="AQ51" i="64"/>
  <c r="AQ44" i="64"/>
  <c r="AQ48" i="64"/>
  <c r="AQ50" i="64"/>
  <c r="AQ53" i="64"/>
  <c r="AQ34" i="64"/>
  <c r="AQ45" i="64"/>
  <c r="AQ40" i="64"/>
  <c r="AQ49" i="64"/>
  <c r="AQ36" i="64"/>
  <c r="AQ43" i="64"/>
  <c r="AQ46" i="64"/>
  <c r="AQ42" i="64"/>
  <c r="AQ9" i="64"/>
  <c r="AQ10" i="64"/>
  <c r="K71" i="64"/>
  <c r="L10" i="64"/>
  <c r="M10" i="64"/>
  <c r="AA69" i="64"/>
  <c r="AE69" i="64"/>
  <c r="AN68" i="64"/>
  <c r="AO27" i="64"/>
  <c r="AO20" i="64"/>
  <c r="AO15" i="64"/>
  <c r="AO25" i="64"/>
  <c r="AO14" i="64"/>
  <c r="AO18" i="64"/>
  <c r="AO24" i="64"/>
  <c r="AO13" i="64"/>
  <c r="AO23" i="64"/>
  <c r="AO22" i="64"/>
  <c r="AO11" i="64"/>
  <c r="AO21" i="64"/>
  <c r="AO26" i="64"/>
  <c r="AO12" i="64"/>
  <c r="AO30" i="64"/>
  <c r="AO36" i="64"/>
  <c r="AO42" i="64"/>
  <c r="AO48" i="64"/>
  <c r="AO38" i="64"/>
  <c r="AO44" i="64"/>
  <c r="AO50" i="64"/>
  <c r="AO32" i="64"/>
  <c r="AO34" i="64"/>
  <c r="AO40" i="64"/>
  <c r="AO46" i="64"/>
  <c r="AO52" i="64"/>
  <c r="AO45" i="64"/>
  <c r="AO43" i="64"/>
  <c r="AO47" i="64"/>
  <c r="AO33" i="64"/>
  <c r="AO41" i="64"/>
  <c r="AO31" i="64"/>
  <c r="AO53" i="64"/>
  <c r="AO51" i="64"/>
  <c r="AO49" i="64"/>
  <c r="AO35" i="64"/>
  <c r="AO37" i="64"/>
  <c r="AO56" i="64"/>
  <c r="AO39" i="64"/>
  <c r="AO55" i="64"/>
  <c r="AO9" i="64"/>
  <c r="AD119" i="64"/>
  <c r="AE119" i="64" s="1"/>
  <c r="AE58" i="64"/>
  <c r="AP119" i="64"/>
  <c r="AQ119" i="64" s="1"/>
  <c r="AQ58" i="64"/>
  <c r="Z119" i="64"/>
  <c r="AA119" i="64" s="1"/>
  <c r="AA58" i="64"/>
  <c r="AC10" i="64"/>
  <c r="AJ68" i="64"/>
  <c r="AK71" i="64" s="1"/>
  <c r="AK22" i="64"/>
  <c r="AK12" i="64"/>
  <c r="AK20" i="64"/>
  <c r="AK15" i="64"/>
  <c r="AK26" i="64"/>
  <c r="AK25" i="64"/>
  <c r="AK14" i="64"/>
  <c r="AK18" i="64"/>
  <c r="AK24" i="64"/>
  <c r="AK13" i="64"/>
  <c r="AK27" i="64"/>
  <c r="AK23" i="64"/>
  <c r="AK36" i="64"/>
  <c r="AK56" i="64"/>
  <c r="AK49" i="64"/>
  <c r="AK42" i="64"/>
  <c r="AK51" i="64"/>
  <c r="AK32" i="64"/>
  <c r="AK38" i="64"/>
  <c r="AK40" i="64"/>
  <c r="AK43" i="64"/>
  <c r="AK11" i="64"/>
  <c r="AK53" i="64"/>
  <c r="AK47" i="64"/>
  <c r="AK45" i="64"/>
  <c r="AK34" i="64"/>
  <c r="AK30" i="64"/>
  <c r="AK21" i="64"/>
  <c r="AK31" i="64"/>
  <c r="AK44" i="64"/>
  <c r="AK33" i="64"/>
  <c r="AK46" i="64"/>
  <c r="AK50" i="64"/>
  <c r="AK39" i="64"/>
  <c r="AK41" i="64"/>
  <c r="AK52" i="64"/>
  <c r="AK48" i="64"/>
  <c r="AK55" i="64"/>
  <c r="AK35" i="64"/>
  <c r="AK37" i="64"/>
  <c r="AK9" i="64"/>
  <c r="AN119" i="64"/>
  <c r="AO58" i="64"/>
  <c r="AI56" i="64"/>
  <c r="AH68" i="64"/>
  <c r="AI23" i="64"/>
  <c r="AI22" i="64"/>
  <c r="AI52" i="64"/>
  <c r="AI50" i="64"/>
  <c r="AI48" i="64"/>
  <c r="AI46" i="64"/>
  <c r="AI27" i="64"/>
  <c r="AI20" i="64"/>
  <c r="AI15" i="64"/>
  <c r="AI26" i="64"/>
  <c r="AI25" i="64"/>
  <c r="AI14" i="64"/>
  <c r="AI18" i="64"/>
  <c r="AI24" i="64"/>
  <c r="AI13" i="64"/>
  <c r="AI38" i="64"/>
  <c r="AI40" i="64"/>
  <c r="AI32" i="64"/>
  <c r="AI42" i="64"/>
  <c r="AI12" i="64"/>
  <c r="AI34" i="64"/>
  <c r="AI44" i="64"/>
  <c r="AI36" i="64"/>
  <c r="AI11" i="64"/>
  <c r="AI30" i="64"/>
  <c r="AI21" i="64"/>
  <c r="AI33" i="64"/>
  <c r="AI53" i="64"/>
  <c r="AI49" i="64"/>
  <c r="AI39" i="64"/>
  <c r="AI45" i="64"/>
  <c r="AI51" i="64"/>
  <c r="AI47" i="64"/>
  <c r="AI37" i="64"/>
  <c r="AI31" i="64"/>
  <c r="AI43" i="64"/>
  <c r="AI35" i="64"/>
  <c r="AI55" i="64"/>
  <c r="AI41" i="64"/>
  <c r="AI9" i="64"/>
  <c r="AP118" i="64"/>
  <c r="AQ118" i="64" s="1"/>
  <c r="AQ57" i="64"/>
  <c r="AF115" i="64"/>
  <c r="AG115" i="64" s="1"/>
  <c r="AG54" i="64"/>
  <c r="AF29" i="64"/>
  <c r="AJ115" i="64"/>
  <c r="AK54" i="64"/>
  <c r="AJ29" i="64"/>
  <c r="AJ118" i="64"/>
  <c r="AK57" i="64"/>
  <c r="AO8" i="64"/>
  <c r="AH118" i="64"/>
  <c r="AI57" i="64"/>
  <c r="AQ69" i="64"/>
  <c r="X68" i="64"/>
  <c r="Y52" i="64"/>
  <c r="Y50" i="64"/>
  <c r="Y48" i="64"/>
  <c r="Y46" i="64"/>
  <c r="Y44" i="64"/>
  <c r="Y25" i="64"/>
  <c r="Y14" i="64"/>
  <c r="Y13" i="64"/>
  <c r="Y23" i="64"/>
  <c r="Y21" i="64"/>
  <c r="Y18" i="64"/>
  <c r="Y22" i="64"/>
  <c r="Y12" i="64"/>
  <c r="Y27" i="64"/>
  <c r="Y20" i="64"/>
  <c r="Y15" i="64"/>
  <c r="Y26" i="64"/>
  <c r="Y24" i="64"/>
  <c r="Y11" i="64"/>
  <c r="Y36" i="64"/>
  <c r="Y39" i="64"/>
  <c r="Y49" i="64"/>
  <c r="Y42" i="64"/>
  <c r="Y38" i="64"/>
  <c r="Y56" i="64"/>
  <c r="Y41" i="64"/>
  <c r="Y51" i="64"/>
  <c r="Y32" i="64"/>
  <c r="Y47" i="64"/>
  <c r="Y37" i="64"/>
  <c r="Y30" i="64"/>
  <c r="Y43" i="64"/>
  <c r="Y53" i="64"/>
  <c r="Y40" i="64"/>
  <c r="Y33" i="64"/>
  <c r="Y45" i="64"/>
  <c r="Y34" i="64"/>
  <c r="Y55" i="64"/>
  <c r="Y35" i="64"/>
  <c r="Y31" i="64"/>
  <c r="Y9" i="64"/>
  <c r="Y10" i="64"/>
  <c r="AN118" i="64"/>
  <c r="AO57" i="64"/>
  <c r="AM10" i="64"/>
  <c r="X115" i="64"/>
  <c r="Y54" i="64"/>
  <c r="X29" i="64"/>
  <c r="V115" i="64"/>
  <c r="W54" i="64"/>
  <c r="V29" i="64"/>
  <c r="X118" i="64"/>
  <c r="Y57" i="64"/>
  <c r="W56" i="64"/>
  <c r="V68" i="64"/>
  <c r="W25" i="64"/>
  <c r="W14" i="64"/>
  <c r="W24" i="64"/>
  <c r="W13" i="64"/>
  <c r="W23" i="64"/>
  <c r="W22" i="64"/>
  <c r="W12" i="64"/>
  <c r="W27" i="64"/>
  <c r="W20" i="64"/>
  <c r="W15" i="64"/>
  <c r="W26" i="64"/>
  <c r="W18" i="64"/>
  <c r="W37" i="64"/>
  <c r="W43" i="64"/>
  <c r="W49" i="64"/>
  <c r="W35" i="64"/>
  <c r="W21" i="64"/>
  <c r="W47" i="64"/>
  <c r="W11" i="64"/>
  <c r="W39" i="64"/>
  <c r="W45" i="64"/>
  <c r="W51" i="64"/>
  <c r="W30" i="64"/>
  <c r="W33" i="64"/>
  <c r="W53" i="64"/>
  <c r="W41" i="64"/>
  <c r="W46" i="64"/>
  <c r="W48" i="64"/>
  <c r="W36" i="64"/>
  <c r="W32" i="64"/>
  <c r="W52" i="64"/>
  <c r="W44" i="64"/>
  <c r="W40" i="64"/>
  <c r="W42" i="64"/>
  <c r="W50" i="64"/>
  <c r="W31" i="64"/>
  <c r="W38" i="64"/>
  <c r="W55" i="64"/>
  <c r="W34" i="64"/>
  <c r="W9" i="64"/>
  <c r="W10" i="64"/>
  <c r="AJ119" i="64"/>
  <c r="AK58" i="64"/>
  <c r="AH119" i="64"/>
  <c r="AI58" i="64"/>
  <c r="W82" i="65" l="1"/>
  <c r="D17" i="46"/>
  <c r="W69" i="64"/>
  <c r="C17" i="46"/>
  <c r="Y115" i="64"/>
  <c r="AK69" i="64"/>
  <c r="AG119" i="64"/>
  <c r="AE118" i="64"/>
  <c r="Y118" i="64"/>
  <c r="AC118" i="64"/>
  <c r="AM119" i="64"/>
  <c r="AC115" i="64"/>
  <c r="AM115" i="64"/>
  <c r="AK119" i="64"/>
  <c r="AM118" i="64"/>
  <c r="AK118" i="64"/>
  <c r="W61" i="65"/>
  <c r="AB83" i="65"/>
  <c r="AC83" i="65" s="1"/>
  <c r="AC41" i="65"/>
  <c r="Y52" i="65"/>
  <c r="Y70" i="65"/>
  <c r="Y80" i="65"/>
  <c r="Y56" i="65"/>
  <c r="Y77" i="65"/>
  <c r="Y78" i="65"/>
  <c r="Y67" i="65"/>
  <c r="Y79" i="65"/>
  <c r="Y64" i="65"/>
  <c r="Y81" i="65"/>
  <c r="Y65" i="65"/>
  <c r="Y74" i="65"/>
  <c r="Y62" i="65"/>
  <c r="Y68" i="65"/>
  <c r="Y71" i="65"/>
  <c r="Y57" i="65"/>
  <c r="Y66" i="65"/>
  <c r="Y72" i="65"/>
  <c r="Y69" i="65"/>
  <c r="Y75" i="65"/>
  <c r="Y76" i="65"/>
  <c r="Y63" i="65"/>
  <c r="Y53" i="65"/>
  <c r="Y73" i="65"/>
  <c r="Y50" i="65"/>
  <c r="Y55" i="65"/>
  <c r="AF83" i="65"/>
  <c r="AG83" i="65" s="1"/>
  <c r="AG41" i="65"/>
  <c r="AQ61" i="65"/>
  <c r="U82" i="65"/>
  <c r="AE81" i="65"/>
  <c r="AE68" i="65"/>
  <c r="AE74" i="65"/>
  <c r="AE53" i="65"/>
  <c r="AE78" i="65"/>
  <c r="AE56" i="65"/>
  <c r="AE79" i="65"/>
  <c r="AE71" i="65"/>
  <c r="AE76" i="65"/>
  <c r="AE77" i="65"/>
  <c r="AE50" i="65"/>
  <c r="AE55" i="65"/>
  <c r="AE66" i="65"/>
  <c r="AE65" i="65"/>
  <c r="AE75" i="65"/>
  <c r="AE80" i="65"/>
  <c r="AE69" i="65"/>
  <c r="AE63" i="65"/>
  <c r="AE64" i="65"/>
  <c r="AE62" i="65"/>
  <c r="AE52" i="65"/>
  <c r="AE72" i="65"/>
  <c r="AE70" i="65"/>
  <c r="AE73" i="65"/>
  <c r="AE57" i="65"/>
  <c r="AE67" i="65"/>
  <c r="V83" i="65"/>
  <c r="W83" i="65" s="1"/>
  <c r="W41" i="65"/>
  <c r="AC61" i="65"/>
  <c r="AM81" i="65"/>
  <c r="AM56" i="65"/>
  <c r="AM80" i="65"/>
  <c r="AM78" i="65"/>
  <c r="AM53" i="65"/>
  <c r="AM52" i="65"/>
  <c r="AM77" i="65"/>
  <c r="AM67" i="65"/>
  <c r="AM74" i="65"/>
  <c r="AM70" i="65"/>
  <c r="AM76" i="65"/>
  <c r="AM64" i="65"/>
  <c r="AM66" i="65"/>
  <c r="AM73" i="65"/>
  <c r="AM72" i="65"/>
  <c r="AM75" i="65"/>
  <c r="AM62" i="65"/>
  <c r="AM79" i="65"/>
  <c r="AM50" i="65"/>
  <c r="AM63" i="65"/>
  <c r="AM55" i="65"/>
  <c r="AM71" i="65"/>
  <c r="AM69" i="65"/>
  <c r="AM65" i="65"/>
  <c r="AM68" i="65"/>
  <c r="AM57" i="65"/>
  <c r="AE82" i="65"/>
  <c r="AO115" i="64"/>
  <c r="AK80" i="65"/>
  <c r="AK56" i="65"/>
  <c r="AK77" i="65"/>
  <c r="AK79" i="65"/>
  <c r="AK81" i="65"/>
  <c r="AK53" i="65"/>
  <c r="AK74" i="65"/>
  <c r="AK62" i="65"/>
  <c r="AK65" i="65"/>
  <c r="AK71" i="65"/>
  <c r="AK68" i="65"/>
  <c r="AK73" i="65"/>
  <c r="AK72" i="65"/>
  <c r="AK70" i="65"/>
  <c r="AK78" i="65"/>
  <c r="AK64" i="65"/>
  <c r="AK63" i="65"/>
  <c r="AK69" i="65"/>
  <c r="AK57" i="65"/>
  <c r="AK76" i="65"/>
  <c r="AK67" i="65"/>
  <c r="AK52" i="65"/>
  <c r="AK75" i="65"/>
  <c r="AK66" i="65"/>
  <c r="AK50" i="65"/>
  <c r="AK55" i="65"/>
  <c r="AA81" i="65"/>
  <c r="AA76" i="65"/>
  <c r="AA72" i="65"/>
  <c r="AA75" i="65"/>
  <c r="AA79" i="65"/>
  <c r="AA57" i="65"/>
  <c r="AA78" i="65"/>
  <c r="AA56" i="65"/>
  <c r="AA77" i="65"/>
  <c r="AA73" i="65"/>
  <c r="AA64" i="65"/>
  <c r="AA63" i="65"/>
  <c r="AA50" i="65"/>
  <c r="AA62" i="65"/>
  <c r="AA80" i="65"/>
  <c r="AA68" i="65"/>
  <c r="AA65" i="65"/>
  <c r="AA74" i="65"/>
  <c r="AA70" i="65"/>
  <c r="AA52" i="65"/>
  <c r="AA67" i="65"/>
  <c r="AA66" i="65"/>
  <c r="AA55" i="65"/>
  <c r="AA53" i="65"/>
  <c r="AA69" i="65"/>
  <c r="AA71" i="65"/>
  <c r="AC75" i="65"/>
  <c r="AC81" i="65"/>
  <c r="AC57" i="65"/>
  <c r="AC69" i="65"/>
  <c r="AC66" i="65"/>
  <c r="AC78" i="65"/>
  <c r="AC63" i="65"/>
  <c r="AC79" i="65"/>
  <c r="AC52" i="65"/>
  <c r="AC72" i="65"/>
  <c r="AC67" i="65"/>
  <c r="AC70" i="65"/>
  <c r="AC73" i="65"/>
  <c r="AC64" i="65"/>
  <c r="AC76" i="65"/>
  <c r="AC74" i="65"/>
  <c r="AC77" i="65"/>
  <c r="AC53" i="65"/>
  <c r="AC80" i="65"/>
  <c r="AC62" i="65"/>
  <c r="AC65" i="65"/>
  <c r="AC71" i="65"/>
  <c r="AC68" i="65"/>
  <c r="AC56" i="65"/>
  <c r="AC50" i="65"/>
  <c r="AC55" i="65"/>
  <c r="AG70" i="65"/>
  <c r="AG81" i="65"/>
  <c r="AG76" i="65"/>
  <c r="AG65" i="65"/>
  <c r="AG68" i="65"/>
  <c r="AG79" i="65"/>
  <c r="AG71" i="65"/>
  <c r="AG78" i="65"/>
  <c r="AG67" i="65"/>
  <c r="AG80" i="65"/>
  <c r="AG73" i="65"/>
  <c r="AG64" i="65"/>
  <c r="AG62" i="65"/>
  <c r="AG56" i="65"/>
  <c r="AG72" i="65"/>
  <c r="AG75" i="65"/>
  <c r="AG63" i="65"/>
  <c r="AG69" i="65"/>
  <c r="AG66" i="65"/>
  <c r="AG57" i="65"/>
  <c r="AG74" i="65"/>
  <c r="AG52" i="65"/>
  <c r="AG53" i="65"/>
  <c r="AG77" i="65"/>
  <c r="AG55" i="65"/>
  <c r="AG50" i="65"/>
  <c r="AJ83" i="65"/>
  <c r="AK83" i="65" s="1"/>
  <c r="AK41" i="65"/>
  <c r="AD83" i="65"/>
  <c r="AE83" i="65" s="1"/>
  <c r="AE41" i="65"/>
  <c r="AM82" i="65"/>
  <c r="AO65" i="65"/>
  <c r="AO69" i="65"/>
  <c r="AO57" i="65"/>
  <c r="AO75" i="65"/>
  <c r="AO81" i="65"/>
  <c r="AO79" i="65"/>
  <c r="AO62" i="65"/>
  <c r="AO66" i="65"/>
  <c r="AO78" i="65"/>
  <c r="AO63" i="65"/>
  <c r="AO72" i="65"/>
  <c r="AO52" i="65"/>
  <c r="AO76" i="65"/>
  <c r="AO73" i="65"/>
  <c r="AO67" i="65"/>
  <c r="AO70" i="65"/>
  <c r="AO64" i="65"/>
  <c r="AO77" i="65"/>
  <c r="AO80" i="65"/>
  <c r="AO71" i="65"/>
  <c r="AO56" i="65"/>
  <c r="AO53" i="65"/>
  <c r="AO74" i="65"/>
  <c r="AO68" i="65"/>
  <c r="AO55" i="65"/>
  <c r="AO50" i="65"/>
  <c r="W63" i="65"/>
  <c r="W77" i="65"/>
  <c r="W57" i="65"/>
  <c r="W72" i="65"/>
  <c r="W76" i="65"/>
  <c r="W52" i="65"/>
  <c r="W66" i="65"/>
  <c r="W80" i="65"/>
  <c r="W79" i="65"/>
  <c r="W75" i="65"/>
  <c r="W69" i="65"/>
  <c r="W64" i="65"/>
  <c r="W56" i="65"/>
  <c r="W53" i="65"/>
  <c r="W65" i="65"/>
  <c r="W73" i="65"/>
  <c r="W50" i="65"/>
  <c r="W67" i="65"/>
  <c r="W62" i="65"/>
  <c r="W78" i="65"/>
  <c r="W68" i="65"/>
  <c r="W74" i="65"/>
  <c r="W70" i="65"/>
  <c r="W81" i="65"/>
  <c r="W71" i="65"/>
  <c r="W55" i="65"/>
  <c r="K49" i="65"/>
  <c r="P16" i="65"/>
  <c r="P58" i="65" s="1"/>
  <c r="Q58" i="65" s="1"/>
  <c r="P18" i="65"/>
  <c r="P60" i="65" s="1"/>
  <c r="Q60" i="65" s="1"/>
  <c r="M7" i="65"/>
  <c r="L7" i="65"/>
  <c r="P17" i="65"/>
  <c r="P59" i="65" s="1"/>
  <c r="Q59" i="65" s="1"/>
  <c r="N15" i="65"/>
  <c r="N34" i="65"/>
  <c r="L10" i="65"/>
  <c r="L15" i="65"/>
  <c r="L34" i="65"/>
  <c r="R15" i="65"/>
  <c r="R34" i="65"/>
  <c r="P15" i="65"/>
  <c r="P34" i="65"/>
  <c r="L27" i="65"/>
  <c r="R27" i="65"/>
  <c r="R39" i="65"/>
  <c r="P27" i="65"/>
  <c r="P39" i="65"/>
  <c r="N27" i="65"/>
  <c r="N39" i="65"/>
  <c r="L39" i="65"/>
  <c r="L35" i="65"/>
  <c r="L25" i="65"/>
  <c r="N24" i="65"/>
  <c r="P20" i="65"/>
  <c r="P29" i="65"/>
  <c r="N35" i="65"/>
  <c r="R25" i="65"/>
  <c r="N20" i="65"/>
  <c r="N29" i="65"/>
  <c r="L32" i="65"/>
  <c r="L13" i="65"/>
  <c r="P37" i="65"/>
  <c r="R33" i="65"/>
  <c r="P25" i="65"/>
  <c r="L24" i="65"/>
  <c r="L14" i="65"/>
  <c r="N37" i="65"/>
  <c r="P33" i="65"/>
  <c r="R21" i="65"/>
  <c r="L20" i="65"/>
  <c r="L29" i="65"/>
  <c r="R26" i="65"/>
  <c r="L38" i="65"/>
  <c r="R30" i="65"/>
  <c r="N22" i="65"/>
  <c r="P28" i="65"/>
  <c r="N33" i="65"/>
  <c r="P21" i="65"/>
  <c r="P26" i="65"/>
  <c r="R38" i="65"/>
  <c r="P30" i="65"/>
  <c r="L8" i="65"/>
  <c r="L37" i="65"/>
  <c r="N21" i="65"/>
  <c r="R36" i="65"/>
  <c r="N26" i="65"/>
  <c r="R23" i="65"/>
  <c r="L11" i="65"/>
  <c r="P38" i="65"/>
  <c r="N30" i="65"/>
  <c r="L22" i="65"/>
  <c r="R37" i="65"/>
  <c r="N31" i="65"/>
  <c r="L33" i="65"/>
  <c r="P36" i="65"/>
  <c r="P23" i="65"/>
  <c r="N38" i="65"/>
  <c r="R22" i="65"/>
  <c r="N28" i="65"/>
  <c r="R14" i="65"/>
  <c r="L21" i="65"/>
  <c r="N36" i="65"/>
  <c r="L26" i="65"/>
  <c r="N23" i="65"/>
  <c r="L30" i="65"/>
  <c r="P22" i="65"/>
  <c r="P24" i="65"/>
  <c r="L31" i="65"/>
  <c r="P14" i="65"/>
  <c r="R29" i="65"/>
  <c r="R35" i="65"/>
  <c r="L28" i="65"/>
  <c r="R31" i="65"/>
  <c r="N14" i="65"/>
  <c r="L36" i="65"/>
  <c r="R32" i="65"/>
  <c r="L23" i="65"/>
  <c r="R20" i="65"/>
  <c r="N32" i="65"/>
  <c r="P35" i="65"/>
  <c r="R28" i="65"/>
  <c r="P31" i="65"/>
  <c r="N25" i="65"/>
  <c r="R24" i="65"/>
  <c r="P32" i="65"/>
  <c r="AN83" i="65"/>
  <c r="AO83" i="65" s="1"/>
  <c r="AO41" i="65"/>
  <c r="AK61" i="65"/>
  <c r="X83" i="65"/>
  <c r="Y83" i="65" s="1"/>
  <c r="Y41" i="65"/>
  <c r="AI63" i="65"/>
  <c r="AI57" i="65"/>
  <c r="AI81" i="65"/>
  <c r="AI77" i="65"/>
  <c r="AI65" i="65"/>
  <c r="AI55" i="65"/>
  <c r="AI56" i="65"/>
  <c r="AI72" i="65"/>
  <c r="AI78" i="65"/>
  <c r="AI66" i="65"/>
  <c r="AI69" i="65"/>
  <c r="AI80" i="65"/>
  <c r="AI75" i="65"/>
  <c r="AI53" i="65"/>
  <c r="AI52" i="65"/>
  <c r="AI76" i="65"/>
  <c r="AI73" i="65"/>
  <c r="AI64" i="65"/>
  <c r="AI79" i="65"/>
  <c r="AI74" i="65"/>
  <c r="AI70" i="65"/>
  <c r="AI50" i="65"/>
  <c r="AI67" i="65"/>
  <c r="AI68" i="65"/>
  <c r="AI71" i="65"/>
  <c r="AI62" i="65"/>
  <c r="AI82" i="65"/>
  <c r="AE61" i="65"/>
  <c r="AA82" i="65"/>
  <c r="AH83" i="65"/>
  <c r="AI83" i="65" s="1"/>
  <c r="AI41" i="65"/>
  <c r="AC82" i="65"/>
  <c r="AO61" i="65"/>
  <c r="Y82" i="65"/>
  <c r="K82" i="65"/>
  <c r="P40" i="65"/>
  <c r="N40" i="65"/>
  <c r="M40" i="65"/>
  <c r="L40" i="65"/>
  <c r="R40" i="65"/>
  <c r="U115" i="64"/>
  <c r="Y61" i="65"/>
  <c r="U70" i="65"/>
  <c r="U81" i="65"/>
  <c r="U74" i="65"/>
  <c r="U80" i="65"/>
  <c r="U76" i="65"/>
  <c r="U65" i="65"/>
  <c r="U57" i="65"/>
  <c r="U79" i="65"/>
  <c r="U71" i="65"/>
  <c r="U53" i="65"/>
  <c r="U62" i="65"/>
  <c r="U67" i="65"/>
  <c r="U73" i="65"/>
  <c r="U78" i="65"/>
  <c r="U68" i="65"/>
  <c r="U64" i="65"/>
  <c r="U52" i="65"/>
  <c r="U50" i="65"/>
  <c r="U63" i="65"/>
  <c r="U69" i="65"/>
  <c r="U77" i="65"/>
  <c r="U56" i="65"/>
  <c r="U72" i="65"/>
  <c r="U75" i="65"/>
  <c r="U55" i="65"/>
  <c r="U66" i="65"/>
  <c r="AK82" i="65"/>
  <c r="AL83" i="65"/>
  <c r="AM83" i="65" s="1"/>
  <c r="AM41" i="65"/>
  <c r="Z83" i="65"/>
  <c r="AA83" i="65" s="1"/>
  <c r="AA41" i="65"/>
  <c r="AI61" i="65"/>
  <c r="T61" i="65"/>
  <c r="K19" i="65"/>
  <c r="U19" i="65"/>
  <c r="T41" i="65"/>
  <c r="T19" i="64" s="1"/>
  <c r="AQ76" i="65"/>
  <c r="AQ74" i="65"/>
  <c r="AQ68" i="65"/>
  <c r="AQ81" i="65"/>
  <c r="AQ56" i="65"/>
  <c r="AQ77" i="65"/>
  <c r="AQ79" i="65"/>
  <c r="AQ71" i="65"/>
  <c r="AQ80" i="65"/>
  <c r="AQ55" i="65"/>
  <c r="AQ63" i="65"/>
  <c r="AQ66" i="65"/>
  <c r="AQ75" i="65"/>
  <c r="AQ62" i="65"/>
  <c r="AQ73" i="65"/>
  <c r="AQ53" i="65"/>
  <c r="AQ70" i="65"/>
  <c r="AQ57" i="65"/>
  <c r="AQ52" i="65"/>
  <c r="AQ65" i="65"/>
  <c r="AQ67" i="65"/>
  <c r="AQ64" i="65"/>
  <c r="AQ69" i="65"/>
  <c r="AQ72" i="65"/>
  <c r="AQ78" i="65"/>
  <c r="AQ50" i="65"/>
  <c r="AP83" i="65"/>
  <c r="AQ83" i="65" s="1"/>
  <c r="AQ41" i="65"/>
  <c r="AM61" i="65"/>
  <c r="AA61" i="65"/>
  <c r="M69" i="64"/>
  <c r="Y120" i="64"/>
  <c r="Y84" i="64"/>
  <c r="Y76" i="64"/>
  <c r="Y75" i="64"/>
  <c r="Y100" i="64"/>
  <c r="Y109" i="64"/>
  <c r="Y85" i="64"/>
  <c r="Y97" i="64"/>
  <c r="Y110" i="64"/>
  <c r="Y86" i="64"/>
  <c r="Y105" i="64"/>
  <c r="Y92" i="64"/>
  <c r="Y96" i="64"/>
  <c r="Y113" i="64"/>
  <c r="Y114" i="64"/>
  <c r="Y106" i="64"/>
  <c r="Y73" i="64"/>
  <c r="Y88" i="64"/>
  <c r="Y74" i="64"/>
  <c r="Y116" i="64"/>
  <c r="Y95" i="64"/>
  <c r="Y102" i="64"/>
  <c r="Y79" i="64"/>
  <c r="Y111" i="64"/>
  <c r="Y117" i="64"/>
  <c r="Y104" i="64"/>
  <c r="Y112" i="64"/>
  <c r="Y94" i="64"/>
  <c r="Y98" i="64"/>
  <c r="Y87" i="64"/>
  <c r="Y83" i="64"/>
  <c r="Y93" i="64"/>
  <c r="Y99" i="64"/>
  <c r="Y107" i="64"/>
  <c r="Y108" i="64"/>
  <c r="Y82" i="64"/>
  <c r="Y81" i="64"/>
  <c r="Y103" i="64"/>
  <c r="Y101" i="64"/>
  <c r="Y72" i="64"/>
  <c r="Y91" i="64"/>
  <c r="Y70" i="64"/>
  <c r="Y71" i="64"/>
  <c r="AQ74" i="64"/>
  <c r="AQ94" i="64"/>
  <c r="AQ96" i="64"/>
  <c r="AQ102" i="64"/>
  <c r="AQ117" i="64"/>
  <c r="AQ73" i="64"/>
  <c r="AQ100" i="64"/>
  <c r="AQ86" i="64"/>
  <c r="AQ76" i="64"/>
  <c r="AQ120" i="64"/>
  <c r="AQ72" i="64"/>
  <c r="AQ79" i="64"/>
  <c r="AQ98" i="64"/>
  <c r="AQ87" i="64"/>
  <c r="AQ84" i="64"/>
  <c r="AQ75" i="64"/>
  <c r="AQ81" i="64"/>
  <c r="AQ88" i="64"/>
  <c r="AQ83" i="64"/>
  <c r="AQ85" i="64"/>
  <c r="AQ92" i="64"/>
  <c r="AQ82" i="64"/>
  <c r="AQ103" i="64"/>
  <c r="AQ116" i="64"/>
  <c r="AQ104" i="64"/>
  <c r="AQ114" i="64"/>
  <c r="AQ107" i="64"/>
  <c r="AQ106" i="64"/>
  <c r="AQ97" i="64"/>
  <c r="AQ108" i="64"/>
  <c r="AQ112" i="64"/>
  <c r="AQ110" i="64"/>
  <c r="AQ109" i="64"/>
  <c r="AQ99" i="64"/>
  <c r="AQ111" i="64"/>
  <c r="AQ91" i="64"/>
  <c r="AQ93" i="64"/>
  <c r="AQ101" i="64"/>
  <c r="AQ95" i="64"/>
  <c r="AQ105" i="64"/>
  <c r="AQ113" i="64"/>
  <c r="AQ71" i="64"/>
  <c r="AQ70" i="64"/>
  <c r="K118" i="64"/>
  <c r="R57" i="64"/>
  <c r="P57" i="64"/>
  <c r="N57" i="64"/>
  <c r="M57" i="64"/>
  <c r="L57" i="64"/>
  <c r="Y119" i="64"/>
  <c r="AI84" i="64"/>
  <c r="AI87" i="64"/>
  <c r="AI81" i="64"/>
  <c r="AI85" i="64"/>
  <c r="AI83" i="64"/>
  <c r="AI82" i="64"/>
  <c r="AI95" i="64"/>
  <c r="AI93" i="64"/>
  <c r="AI73" i="64"/>
  <c r="AI107" i="64"/>
  <c r="AI79" i="64"/>
  <c r="AI97" i="64"/>
  <c r="AI88" i="64"/>
  <c r="AI117" i="64"/>
  <c r="AI72" i="64"/>
  <c r="AI76" i="64"/>
  <c r="AI99" i="64"/>
  <c r="AI109" i="64"/>
  <c r="AI86" i="64"/>
  <c r="AI75" i="64"/>
  <c r="AI91" i="64"/>
  <c r="AI101" i="64"/>
  <c r="AI120" i="64"/>
  <c r="AI113" i="64"/>
  <c r="AI111" i="64"/>
  <c r="AI105" i="64"/>
  <c r="AI103" i="64"/>
  <c r="AI74" i="64"/>
  <c r="AI114" i="64"/>
  <c r="AI100" i="64"/>
  <c r="AI104" i="64"/>
  <c r="AI102" i="64"/>
  <c r="AI98" i="64"/>
  <c r="AI94" i="64"/>
  <c r="AI112" i="64"/>
  <c r="AI110" i="64"/>
  <c r="AI116" i="64"/>
  <c r="AI106" i="64"/>
  <c r="AI96" i="64"/>
  <c r="AI108" i="64"/>
  <c r="AI92" i="64"/>
  <c r="AI70" i="64"/>
  <c r="AO84" i="64"/>
  <c r="AO76" i="64"/>
  <c r="AO74" i="64"/>
  <c r="AO86" i="64"/>
  <c r="AO88" i="64"/>
  <c r="AO93" i="64"/>
  <c r="AO85" i="64"/>
  <c r="AO107" i="64"/>
  <c r="AO105" i="64"/>
  <c r="AO72" i="64"/>
  <c r="AO95" i="64"/>
  <c r="AO97" i="64"/>
  <c r="AO87" i="64"/>
  <c r="AO73" i="64"/>
  <c r="AO99" i="64"/>
  <c r="AO109" i="64"/>
  <c r="AO79" i="64"/>
  <c r="AO83" i="64"/>
  <c r="AO82" i="64"/>
  <c r="AO101" i="64"/>
  <c r="AO113" i="64"/>
  <c r="AO111" i="64"/>
  <c r="AO103" i="64"/>
  <c r="AO81" i="64"/>
  <c r="AO120" i="64"/>
  <c r="AO75" i="64"/>
  <c r="AO91" i="64"/>
  <c r="AO102" i="64"/>
  <c r="AO110" i="64"/>
  <c r="AO100" i="64"/>
  <c r="AO106" i="64"/>
  <c r="AO108" i="64"/>
  <c r="AO116" i="64"/>
  <c r="AO98" i="64"/>
  <c r="AO114" i="64"/>
  <c r="AO117" i="64"/>
  <c r="AO104" i="64"/>
  <c r="AO94" i="64"/>
  <c r="AO92" i="64"/>
  <c r="AO96" i="64"/>
  <c r="AO112" i="64"/>
  <c r="AO70" i="64"/>
  <c r="AF90" i="64"/>
  <c r="AG90" i="64" s="1"/>
  <c r="AG29" i="64"/>
  <c r="AI69" i="64"/>
  <c r="AO119" i="64"/>
  <c r="AD90" i="64"/>
  <c r="AE90" i="64" s="1"/>
  <c r="AE29" i="64"/>
  <c r="AO118" i="64"/>
  <c r="AI118" i="64"/>
  <c r="M71" i="64"/>
  <c r="AC84" i="64"/>
  <c r="AC76" i="64"/>
  <c r="AC74" i="64"/>
  <c r="AC86" i="64"/>
  <c r="AC88" i="64"/>
  <c r="AC72" i="64"/>
  <c r="AC106" i="64"/>
  <c r="AC96" i="64"/>
  <c r="AC85" i="64"/>
  <c r="AC75" i="64"/>
  <c r="AC87" i="64"/>
  <c r="AC108" i="64"/>
  <c r="AC98" i="64"/>
  <c r="AC73" i="64"/>
  <c r="AC120" i="64"/>
  <c r="AC100" i="64"/>
  <c r="AC110" i="64"/>
  <c r="AC94" i="64"/>
  <c r="AC114" i="64"/>
  <c r="AC92" i="64"/>
  <c r="AC116" i="64"/>
  <c r="AC102" i="64"/>
  <c r="AC112" i="64"/>
  <c r="AC81" i="64"/>
  <c r="AC104" i="64"/>
  <c r="AC83" i="64"/>
  <c r="AC79" i="64"/>
  <c r="AC82" i="64"/>
  <c r="AC105" i="64"/>
  <c r="AC99" i="64"/>
  <c r="AC103" i="64"/>
  <c r="AC97" i="64"/>
  <c r="AC107" i="64"/>
  <c r="AC111" i="64"/>
  <c r="AC93" i="64"/>
  <c r="AC101" i="64"/>
  <c r="AC95" i="64"/>
  <c r="AC113" i="64"/>
  <c r="AC109" i="64"/>
  <c r="AC117" i="64"/>
  <c r="AC91" i="64"/>
  <c r="AC70" i="64"/>
  <c r="AE115" i="64"/>
  <c r="AI119" i="64"/>
  <c r="Z90" i="64"/>
  <c r="AA90" i="64" s="1"/>
  <c r="AA29" i="64"/>
  <c r="AA84" i="64"/>
  <c r="AA76" i="64"/>
  <c r="AA120" i="64"/>
  <c r="AA74" i="64"/>
  <c r="AA73" i="64"/>
  <c r="AA87" i="64"/>
  <c r="AA104" i="64"/>
  <c r="AA108" i="64"/>
  <c r="AA112" i="64"/>
  <c r="AA96" i="64"/>
  <c r="AA100" i="64"/>
  <c r="AA81" i="64"/>
  <c r="AA86" i="64"/>
  <c r="AA117" i="64"/>
  <c r="AA85" i="64"/>
  <c r="AA91" i="64"/>
  <c r="AA79" i="64"/>
  <c r="AA102" i="64"/>
  <c r="AA106" i="64"/>
  <c r="AA110" i="64"/>
  <c r="AA114" i="64"/>
  <c r="AA88" i="64"/>
  <c r="AA94" i="64"/>
  <c r="AA98" i="64"/>
  <c r="AA92" i="64"/>
  <c r="AA82" i="64"/>
  <c r="AA83" i="64"/>
  <c r="AA75" i="64"/>
  <c r="AA72" i="64"/>
  <c r="AA116" i="64"/>
  <c r="AA99" i="64"/>
  <c r="AA109" i="64"/>
  <c r="AA97" i="64"/>
  <c r="AA95" i="64"/>
  <c r="AA107" i="64"/>
  <c r="AA105" i="64"/>
  <c r="AA111" i="64"/>
  <c r="AA101" i="64"/>
  <c r="AA93" i="64"/>
  <c r="AA103" i="64"/>
  <c r="AA113" i="64"/>
  <c r="AA70" i="64"/>
  <c r="AG84" i="64"/>
  <c r="AG85" i="64"/>
  <c r="AG76" i="64"/>
  <c r="AG117" i="64"/>
  <c r="AG88" i="64"/>
  <c r="AG72" i="64"/>
  <c r="AG116" i="64"/>
  <c r="AG91" i="64"/>
  <c r="AG87" i="64"/>
  <c r="AG75" i="64"/>
  <c r="AG73" i="64"/>
  <c r="AG74" i="64"/>
  <c r="AG86" i="64"/>
  <c r="AG81" i="64"/>
  <c r="AG120" i="64"/>
  <c r="AG79" i="64"/>
  <c r="AG83" i="64"/>
  <c r="AG101" i="64"/>
  <c r="AG102" i="64"/>
  <c r="AG114" i="64"/>
  <c r="AG104" i="64"/>
  <c r="AG112" i="64"/>
  <c r="AG94" i="64"/>
  <c r="AG106" i="64"/>
  <c r="AG96" i="64"/>
  <c r="AG108" i="64"/>
  <c r="AG98" i="64"/>
  <c r="AG100" i="64"/>
  <c r="AG82" i="64"/>
  <c r="AG110" i="64"/>
  <c r="AG107" i="64"/>
  <c r="AG97" i="64"/>
  <c r="AG99" i="64"/>
  <c r="AG109" i="64"/>
  <c r="AG113" i="64"/>
  <c r="AG93" i="64"/>
  <c r="AG95" i="64"/>
  <c r="AG103" i="64"/>
  <c r="AG111" i="64"/>
  <c r="AG92" i="64"/>
  <c r="AG105" i="64"/>
  <c r="AG70" i="64"/>
  <c r="AP90" i="64"/>
  <c r="AQ90" i="64" s="1"/>
  <c r="AQ29" i="64"/>
  <c r="W84" i="64"/>
  <c r="W81" i="64"/>
  <c r="W85" i="64"/>
  <c r="W83" i="64"/>
  <c r="W87" i="64"/>
  <c r="W117" i="64"/>
  <c r="W79" i="64"/>
  <c r="W94" i="64"/>
  <c r="W74" i="64"/>
  <c r="W108" i="64"/>
  <c r="W120" i="64"/>
  <c r="W96" i="64"/>
  <c r="W98" i="64"/>
  <c r="W82" i="64"/>
  <c r="W73" i="64"/>
  <c r="W91" i="64"/>
  <c r="W100" i="64"/>
  <c r="W110" i="64"/>
  <c r="W86" i="64"/>
  <c r="W76" i="64"/>
  <c r="W106" i="64"/>
  <c r="W102" i="64"/>
  <c r="W75" i="64"/>
  <c r="W88" i="64"/>
  <c r="W112" i="64"/>
  <c r="W72" i="64"/>
  <c r="W104" i="64"/>
  <c r="W114" i="64"/>
  <c r="W95" i="64"/>
  <c r="W103" i="64"/>
  <c r="W99" i="64"/>
  <c r="W93" i="64"/>
  <c r="W113" i="64"/>
  <c r="W116" i="64"/>
  <c r="W107" i="64"/>
  <c r="W105" i="64"/>
  <c r="W92" i="64"/>
  <c r="W111" i="64"/>
  <c r="W97" i="64"/>
  <c r="W101" i="64"/>
  <c r="W109" i="64"/>
  <c r="W70" i="64"/>
  <c r="W71" i="64"/>
  <c r="AO69" i="64"/>
  <c r="AH90" i="64"/>
  <c r="AI90" i="64" s="1"/>
  <c r="AI29" i="64"/>
  <c r="AB90" i="64"/>
  <c r="AC90" i="64" s="1"/>
  <c r="AC29" i="64"/>
  <c r="W119" i="64"/>
  <c r="AM84" i="64"/>
  <c r="AM76" i="64"/>
  <c r="AM74" i="64"/>
  <c r="AM120" i="64"/>
  <c r="AM75" i="64"/>
  <c r="AM73" i="64"/>
  <c r="AM79" i="64"/>
  <c r="AM82" i="64"/>
  <c r="AM88" i="64"/>
  <c r="AM104" i="64"/>
  <c r="AM108" i="64"/>
  <c r="AM112" i="64"/>
  <c r="AM96" i="64"/>
  <c r="AM100" i="64"/>
  <c r="AM117" i="64"/>
  <c r="AM83" i="64"/>
  <c r="AM86" i="64"/>
  <c r="AM87" i="64"/>
  <c r="AM91" i="64"/>
  <c r="AM72" i="64"/>
  <c r="AM102" i="64"/>
  <c r="AM106" i="64"/>
  <c r="AM110" i="64"/>
  <c r="AM114" i="64"/>
  <c r="AM81" i="64"/>
  <c r="AM94" i="64"/>
  <c r="AM98" i="64"/>
  <c r="AM85" i="64"/>
  <c r="AM92" i="64"/>
  <c r="AM109" i="64"/>
  <c r="AM116" i="64"/>
  <c r="AM97" i="64"/>
  <c r="AM111" i="64"/>
  <c r="AM99" i="64"/>
  <c r="AM103" i="64"/>
  <c r="AM105" i="64"/>
  <c r="AM101" i="64"/>
  <c r="AM107" i="64"/>
  <c r="AM95" i="64"/>
  <c r="AM113" i="64"/>
  <c r="AM93" i="64"/>
  <c r="AM70" i="64"/>
  <c r="V90" i="64"/>
  <c r="W29" i="64"/>
  <c r="K119" i="64"/>
  <c r="N58" i="64"/>
  <c r="M58" i="64"/>
  <c r="L58" i="64"/>
  <c r="R58" i="64"/>
  <c r="P58" i="64"/>
  <c r="AA115" i="64"/>
  <c r="AL90" i="64"/>
  <c r="AM90" i="64" s="1"/>
  <c r="AM29" i="64"/>
  <c r="AQ115" i="64"/>
  <c r="AJ90" i="64"/>
  <c r="AK90" i="64" s="1"/>
  <c r="AK29" i="64"/>
  <c r="AI115" i="64"/>
  <c r="AE74" i="64"/>
  <c r="AE72" i="64"/>
  <c r="AE87" i="64"/>
  <c r="AE116" i="64"/>
  <c r="AE86" i="64"/>
  <c r="AE88" i="64"/>
  <c r="AE96" i="64"/>
  <c r="AE79" i="64"/>
  <c r="AE100" i="64"/>
  <c r="AE85" i="64"/>
  <c r="AE81" i="64"/>
  <c r="AE82" i="64"/>
  <c r="AE91" i="64"/>
  <c r="AE120" i="64"/>
  <c r="AE75" i="64"/>
  <c r="AE98" i="64"/>
  <c r="AE84" i="64"/>
  <c r="AE76" i="64"/>
  <c r="AE73" i="64"/>
  <c r="AE83" i="64"/>
  <c r="AE94" i="64"/>
  <c r="AE102" i="64"/>
  <c r="AE92" i="64"/>
  <c r="AE117" i="64"/>
  <c r="AE101" i="64"/>
  <c r="AE97" i="64"/>
  <c r="AE110" i="64"/>
  <c r="AE108" i="64"/>
  <c r="AE114" i="64"/>
  <c r="AE106" i="64"/>
  <c r="AE103" i="64"/>
  <c r="AE104" i="64"/>
  <c r="AE112" i="64"/>
  <c r="AE113" i="64"/>
  <c r="AE111" i="64"/>
  <c r="AE105" i="64"/>
  <c r="AE93" i="64"/>
  <c r="AE109" i="64"/>
  <c r="AE95" i="64"/>
  <c r="AE107" i="64"/>
  <c r="AE99" i="64"/>
  <c r="AE70" i="64"/>
  <c r="U84" i="64"/>
  <c r="U79" i="64"/>
  <c r="U88" i="64"/>
  <c r="U82" i="64"/>
  <c r="U87" i="64"/>
  <c r="U73" i="64"/>
  <c r="U83" i="64"/>
  <c r="U117" i="64"/>
  <c r="U86" i="64"/>
  <c r="U85" i="64"/>
  <c r="U81" i="64"/>
  <c r="U92" i="64"/>
  <c r="U74" i="64"/>
  <c r="U75" i="64"/>
  <c r="U76" i="64"/>
  <c r="U116" i="64"/>
  <c r="U110" i="64"/>
  <c r="U100" i="64"/>
  <c r="U108" i="64"/>
  <c r="U98" i="64"/>
  <c r="U114" i="64"/>
  <c r="U94" i="64"/>
  <c r="U72" i="64"/>
  <c r="U102" i="64"/>
  <c r="U106" i="64"/>
  <c r="U112" i="64"/>
  <c r="U104" i="64"/>
  <c r="U96" i="64"/>
  <c r="U107" i="64"/>
  <c r="U99" i="64"/>
  <c r="U111" i="64"/>
  <c r="U95" i="64"/>
  <c r="U93" i="64"/>
  <c r="U120" i="64"/>
  <c r="U101" i="64"/>
  <c r="U109" i="64"/>
  <c r="U91" i="64"/>
  <c r="U105" i="64"/>
  <c r="U97" i="64"/>
  <c r="U113" i="64"/>
  <c r="U103" i="64"/>
  <c r="U71" i="64"/>
  <c r="U70" i="64"/>
  <c r="T90" i="64"/>
  <c r="K29" i="64"/>
  <c r="U29" i="64"/>
  <c r="W118" i="64"/>
  <c r="W115" i="64"/>
  <c r="AK120" i="64"/>
  <c r="AK84" i="64"/>
  <c r="AK76" i="64"/>
  <c r="AK74" i="64"/>
  <c r="AK75" i="64"/>
  <c r="AK114" i="64"/>
  <c r="AK95" i="64"/>
  <c r="AK103" i="64"/>
  <c r="AK86" i="64"/>
  <c r="AK72" i="64"/>
  <c r="AK83" i="64"/>
  <c r="AK110" i="64"/>
  <c r="AK88" i="64"/>
  <c r="AK87" i="64"/>
  <c r="AK101" i="64"/>
  <c r="AK106" i="64"/>
  <c r="AK97" i="64"/>
  <c r="AK117" i="64"/>
  <c r="AK82" i="64"/>
  <c r="AK73" i="64"/>
  <c r="AK85" i="64"/>
  <c r="AK112" i="64"/>
  <c r="AK79" i="64"/>
  <c r="AK81" i="64"/>
  <c r="AK93" i="64"/>
  <c r="AK99" i="64"/>
  <c r="AK108" i="64"/>
  <c r="AK104" i="64"/>
  <c r="AK91" i="64"/>
  <c r="AK109" i="64"/>
  <c r="AK98" i="64"/>
  <c r="AK100" i="64"/>
  <c r="AK107" i="64"/>
  <c r="AK94" i="64"/>
  <c r="AK105" i="64"/>
  <c r="AK96" i="64"/>
  <c r="AK113" i="64"/>
  <c r="AK92" i="64"/>
  <c r="AK111" i="64"/>
  <c r="AK116" i="64"/>
  <c r="AK102" i="64"/>
  <c r="AK70" i="64"/>
  <c r="AN90" i="64"/>
  <c r="AO90" i="64" s="1"/>
  <c r="AO29" i="64"/>
  <c r="AO71" i="64"/>
  <c r="K68" i="64"/>
  <c r="L27" i="64"/>
  <c r="L26" i="64"/>
  <c r="L24" i="64"/>
  <c r="M7" i="64"/>
  <c r="L12" i="64"/>
  <c r="L22" i="64"/>
  <c r="L13" i="64"/>
  <c r="L15" i="64"/>
  <c r="L23" i="64"/>
  <c r="L25" i="64"/>
  <c r="L20" i="64"/>
  <c r="L14" i="64"/>
  <c r="R39" i="64"/>
  <c r="P39" i="64"/>
  <c r="R43" i="64"/>
  <c r="N39" i="64"/>
  <c r="P43" i="64"/>
  <c r="R37" i="64"/>
  <c r="N43" i="64"/>
  <c r="P37" i="64"/>
  <c r="L39" i="64"/>
  <c r="N37" i="64"/>
  <c r="L43" i="64"/>
  <c r="L21" i="64"/>
  <c r="L18" i="64"/>
  <c r="R53" i="64"/>
  <c r="L37" i="64"/>
  <c r="N56" i="64"/>
  <c r="P53" i="64"/>
  <c r="L56" i="64"/>
  <c r="N53" i="64"/>
  <c r="R56" i="64"/>
  <c r="L11" i="64"/>
  <c r="P56" i="64"/>
  <c r="L53" i="64"/>
  <c r="N30" i="64"/>
  <c r="R40" i="64"/>
  <c r="P41" i="64"/>
  <c r="N31" i="64"/>
  <c r="R35" i="64"/>
  <c r="L32" i="64"/>
  <c r="R47" i="64"/>
  <c r="P40" i="64"/>
  <c r="N41" i="64"/>
  <c r="P35" i="64"/>
  <c r="R32" i="64"/>
  <c r="R51" i="64"/>
  <c r="P31" i="64"/>
  <c r="P47" i="64"/>
  <c r="L30" i="64"/>
  <c r="N40" i="64"/>
  <c r="L31" i="64"/>
  <c r="P32" i="64"/>
  <c r="P51" i="64"/>
  <c r="P30" i="64"/>
  <c r="L45" i="64"/>
  <c r="N47" i="64"/>
  <c r="L48" i="64"/>
  <c r="P55" i="64"/>
  <c r="L52" i="64"/>
  <c r="L41" i="64"/>
  <c r="R31" i="64"/>
  <c r="N35" i="64"/>
  <c r="N32" i="64"/>
  <c r="N51" i="64"/>
  <c r="L46" i="64"/>
  <c r="R48" i="64"/>
  <c r="N55" i="64"/>
  <c r="R52" i="64"/>
  <c r="L40" i="64"/>
  <c r="R46" i="64"/>
  <c r="L47" i="64"/>
  <c r="R49" i="64"/>
  <c r="P48" i="64"/>
  <c r="P52" i="64"/>
  <c r="L35" i="64"/>
  <c r="L51" i="64"/>
  <c r="P46" i="64"/>
  <c r="P49" i="64"/>
  <c r="N48" i="64"/>
  <c r="L55" i="64"/>
  <c r="N52" i="64"/>
  <c r="R33" i="64"/>
  <c r="L50" i="64"/>
  <c r="L34" i="64"/>
  <c r="L38" i="64"/>
  <c r="N46" i="64"/>
  <c r="L42" i="64"/>
  <c r="L44" i="64"/>
  <c r="N49" i="64"/>
  <c r="R55" i="64"/>
  <c r="P33" i="64"/>
  <c r="R50" i="64"/>
  <c r="R34" i="64"/>
  <c r="R45" i="64"/>
  <c r="L36" i="64"/>
  <c r="R38" i="64"/>
  <c r="R42" i="64"/>
  <c r="R44" i="64"/>
  <c r="N33" i="64"/>
  <c r="P50" i="64"/>
  <c r="P34" i="64"/>
  <c r="P45" i="64"/>
  <c r="R41" i="64"/>
  <c r="R36" i="64"/>
  <c r="P38" i="64"/>
  <c r="N59" i="64"/>
  <c r="N120" i="64" s="1"/>
  <c r="O120" i="64" s="1"/>
  <c r="P42" i="64"/>
  <c r="P44" i="64"/>
  <c r="L49" i="64"/>
  <c r="N50" i="64"/>
  <c r="N34" i="64"/>
  <c r="N45" i="64"/>
  <c r="N36" i="64"/>
  <c r="P36" i="64"/>
  <c r="N38" i="64"/>
  <c r="N42" i="64"/>
  <c r="R30" i="64"/>
  <c r="N44" i="64"/>
  <c r="L33" i="64"/>
  <c r="P59" i="64"/>
  <c r="P120" i="64" s="1"/>
  <c r="Q120" i="64" s="1"/>
  <c r="L9" i="64"/>
  <c r="Y69" i="64"/>
  <c r="AI71" i="64"/>
  <c r="X90" i="64"/>
  <c r="Y90" i="64" s="1"/>
  <c r="Y29" i="64"/>
  <c r="AK115" i="64"/>
  <c r="AC119" i="64"/>
  <c r="K115" i="64"/>
  <c r="M54" i="64"/>
  <c r="L54" i="64"/>
  <c r="R54" i="64"/>
  <c r="P54" i="64"/>
  <c r="N54" i="64"/>
  <c r="AM71" i="64"/>
  <c r="U90" i="64" l="1"/>
  <c r="H5" i="46"/>
  <c r="W90" i="64"/>
  <c r="H17" i="46"/>
  <c r="U61" i="65"/>
  <c r="G5" i="46"/>
  <c r="T83" i="65"/>
  <c r="U83" i="65" s="1"/>
  <c r="K41" i="65"/>
  <c r="U41" i="65"/>
  <c r="R66" i="65"/>
  <c r="S66" i="65" s="1"/>
  <c r="S24" i="65"/>
  <c r="R56" i="65"/>
  <c r="S56" i="65" s="1"/>
  <c r="S14" i="65"/>
  <c r="R13" i="65"/>
  <c r="P70" i="65"/>
  <c r="Q70" i="65" s="1"/>
  <c r="Q28" i="65"/>
  <c r="P67" i="65"/>
  <c r="Q67" i="65" s="1"/>
  <c r="Q25" i="65"/>
  <c r="R76" i="65"/>
  <c r="S76" i="65" s="1"/>
  <c r="S34" i="65"/>
  <c r="M49" i="65"/>
  <c r="L49" i="65"/>
  <c r="L58" i="65"/>
  <c r="L54" i="65"/>
  <c r="L59" i="65"/>
  <c r="L60" i="65"/>
  <c r="L52" i="65"/>
  <c r="L69" i="65"/>
  <c r="L76" i="65"/>
  <c r="L81" i="65"/>
  <c r="L57" i="65"/>
  <c r="L80" i="65"/>
  <c r="L71" i="65"/>
  <c r="L78" i="65"/>
  <c r="L77" i="65"/>
  <c r="L68" i="65"/>
  <c r="L62" i="65"/>
  <c r="L53" i="65"/>
  <c r="L56" i="65"/>
  <c r="L55" i="65"/>
  <c r="L79" i="65"/>
  <c r="L66" i="65"/>
  <c r="L63" i="65"/>
  <c r="L65" i="65"/>
  <c r="L70" i="65"/>
  <c r="L50" i="65"/>
  <c r="L67" i="65"/>
  <c r="L73" i="65"/>
  <c r="L64" i="65"/>
  <c r="L75" i="65"/>
  <c r="L72" i="65"/>
  <c r="L74" i="65"/>
  <c r="N75" i="65"/>
  <c r="O75" i="65" s="1"/>
  <c r="O33" i="65"/>
  <c r="N67" i="65"/>
  <c r="O67" i="65" s="1"/>
  <c r="O25" i="65"/>
  <c r="R77" i="65"/>
  <c r="S77" i="65" s="1"/>
  <c r="S35" i="65"/>
  <c r="N70" i="65"/>
  <c r="O70" i="65" s="1"/>
  <c r="O28" i="65"/>
  <c r="R65" i="65"/>
  <c r="S65" i="65" s="1"/>
  <c r="S23" i="65"/>
  <c r="N64" i="65"/>
  <c r="O64" i="65" s="1"/>
  <c r="O22" i="65"/>
  <c r="R75" i="65"/>
  <c r="S75" i="65" s="1"/>
  <c r="S33" i="65"/>
  <c r="R57" i="65"/>
  <c r="S57" i="65" s="1"/>
  <c r="S15" i="65"/>
  <c r="P80" i="65"/>
  <c r="Q80" i="65" s="1"/>
  <c r="Q38" i="65"/>
  <c r="P57" i="65"/>
  <c r="Q57" i="65" s="1"/>
  <c r="Q15" i="65"/>
  <c r="K61" i="65"/>
  <c r="M19" i="65"/>
  <c r="L19" i="65"/>
  <c r="R82" i="65"/>
  <c r="S82" i="65" s="1"/>
  <c r="S40" i="65"/>
  <c r="P73" i="65"/>
  <c r="Q73" i="65" s="1"/>
  <c r="Q31" i="65"/>
  <c r="R71" i="65"/>
  <c r="S71" i="65" s="1"/>
  <c r="S29" i="65"/>
  <c r="R64" i="65"/>
  <c r="S64" i="65" s="1"/>
  <c r="S22" i="65"/>
  <c r="N68" i="65"/>
  <c r="O68" i="65" s="1"/>
  <c r="O26" i="65"/>
  <c r="R72" i="65"/>
  <c r="S72" i="65" s="1"/>
  <c r="S30" i="65"/>
  <c r="P79" i="65"/>
  <c r="Q79" i="65" s="1"/>
  <c r="Q37" i="65"/>
  <c r="R73" i="65"/>
  <c r="S73" i="65" s="1"/>
  <c r="S31" i="65"/>
  <c r="R70" i="65"/>
  <c r="S70" i="65" s="1"/>
  <c r="S28" i="65"/>
  <c r="P56" i="65"/>
  <c r="Q56" i="65" s="1"/>
  <c r="Q14" i="65"/>
  <c r="P13" i="65"/>
  <c r="N80" i="65"/>
  <c r="O80" i="65" s="1"/>
  <c r="O38" i="65"/>
  <c r="R78" i="65"/>
  <c r="S78" i="65" s="1"/>
  <c r="S36" i="65"/>
  <c r="N81" i="65"/>
  <c r="O81" i="65" s="1"/>
  <c r="O39" i="65"/>
  <c r="P77" i="65"/>
  <c r="Q77" i="65" s="1"/>
  <c r="Q35" i="65"/>
  <c r="P65" i="65"/>
  <c r="Q65" i="65" s="1"/>
  <c r="Q23" i="65"/>
  <c r="N63" i="65"/>
  <c r="O63" i="65" s="1"/>
  <c r="O21" i="65"/>
  <c r="R68" i="65"/>
  <c r="S68" i="65" s="1"/>
  <c r="S26" i="65"/>
  <c r="N69" i="65"/>
  <c r="O69" i="65" s="1"/>
  <c r="O27" i="65"/>
  <c r="O40" i="65"/>
  <c r="N82" i="65"/>
  <c r="O82" i="65" s="1"/>
  <c r="N74" i="65"/>
  <c r="O74" i="65" s="1"/>
  <c r="O32" i="65"/>
  <c r="P66" i="65"/>
  <c r="Q66" i="65" s="1"/>
  <c r="Q24" i="65"/>
  <c r="P78" i="65"/>
  <c r="Q78" i="65" s="1"/>
  <c r="Q36" i="65"/>
  <c r="N71" i="65"/>
  <c r="O71" i="65" s="1"/>
  <c r="O29" i="65"/>
  <c r="P81" i="65"/>
  <c r="Q81" i="65" s="1"/>
  <c r="Q39" i="65"/>
  <c r="N76" i="65"/>
  <c r="O76" i="65" s="1"/>
  <c r="O34" i="65"/>
  <c r="P82" i="65"/>
  <c r="Q82" i="65" s="1"/>
  <c r="Q40" i="65"/>
  <c r="R62" i="65"/>
  <c r="S62" i="65" s="1"/>
  <c r="S20" i="65"/>
  <c r="R19" i="65"/>
  <c r="P64" i="65"/>
  <c r="Q64" i="65" s="1"/>
  <c r="Q22" i="65"/>
  <c r="N62" i="65"/>
  <c r="O62" i="65" s="1"/>
  <c r="N19" i="65"/>
  <c r="O20" i="65"/>
  <c r="P69" i="65"/>
  <c r="Q69" i="65" s="1"/>
  <c r="Q27" i="65"/>
  <c r="N57" i="65"/>
  <c r="O57" i="65" s="1"/>
  <c r="O15" i="65"/>
  <c r="P74" i="65"/>
  <c r="Q74" i="65" s="1"/>
  <c r="Q32" i="65"/>
  <c r="N66" i="65"/>
  <c r="O66" i="65" s="1"/>
  <c r="O24" i="65"/>
  <c r="M82" i="65"/>
  <c r="L82" i="65"/>
  <c r="N73" i="65"/>
  <c r="O73" i="65" s="1"/>
  <c r="O31" i="65"/>
  <c r="P72" i="65"/>
  <c r="Q72" i="65" s="1"/>
  <c r="Q30" i="65"/>
  <c r="R63" i="65"/>
  <c r="S63" i="65" s="1"/>
  <c r="S21" i="65"/>
  <c r="R67" i="65"/>
  <c r="S67" i="65" s="1"/>
  <c r="S25" i="65"/>
  <c r="R81" i="65"/>
  <c r="S81" i="65" s="1"/>
  <c r="S39" i="65"/>
  <c r="R74" i="65"/>
  <c r="S74" i="65" s="1"/>
  <c r="S32" i="65"/>
  <c r="N65" i="65"/>
  <c r="O65" i="65" s="1"/>
  <c r="O23" i="65"/>
  <c r="R79" i="65"/>
  <c r="S79" i="65" s="1"/>
  <c r="S37" i="65"/>
  <c r="R80" i="65"/>
  <c r="S80" i="65" s="1"/>
  <c r="S38" i="65"/>
  <c r="P75" i="65"/>
  <c r="Q75" i="65" s="1"/>
  <c r="Q33" i="65"/>
  <c r="N77" i="65"/>
  <c r="O77" i="65" s="1"/>
  <c r="O35" i="65"/>
  <c r="R69" i="65"/>
  <c r="S69" i="65" s="1"/>
  <c r="S27" i="65"/>
  <c r="P68" i="65"/>
  <c r="Q68" i="65" s="1"/>
  <c r="Q26" i="65"/>
  <c r="N79" i="65"/>
  <c r="O79" i="65" s="1"/>
  <c r="O37" i="65"/>
  <c r="P71" i="65"/>
  <c r="Q71" i="65" s="1"/>
  <c r="Q29" i="65"/>
  <c r="O14" i="65"/>
  <c r="N56" i="65"/>
  <c r="O56" i="65" s="1"/>
  <c r="N13" i="65"/>
  <c r="N78" i="65"/>
  <c r="O78" i="65" s="1"/>
  <c r="O36" i="65"/>
  <c r="N72" i="65"/>
  <c r="O72" i="65" s="1"/>
  <c r="O30" i="65"/>
  <c r="P63" i="65"/>
  <c r="Q63" i="65" s="1"/>
  <c r="Q21" i="65"/>
  <c r="P62" i="65"/>
  <c r="Q62" i="65" s="1"/>
  <c r="Q20" i="65"/>
  <c r="P19" i="65"/>
  <c r="P76" i="65"/>
  <c r="Q76" i="65" s="1"/>
  <c r="Q34" i="65"/>
  <c r="AP80" i="64"/>
  <c r="AQ80" i="64" s="1"/>
  <c r="AQ19" i="64"/>
  <c r="AP17" i="64"/>
  <c r="P105" i="64"/>
  <c r="Q105" i="64" s="1"/>
  <c r="Q44" i="64"/>
  <c r="R110" i="64"/>
  <c r="S110" i="64" s="1"/>
  <c r="S49" i="64"/>
  <c r="R101" i="64"/>
  <c r="S101" i="64" s="1"/>
  <c r="S40" i="64"/>
  <c r="P119" i="64"/>
  <c r="Q119" i="64" s="1"/>
  <c r="Q58" i="64"/>
  <c r="AC19" i="64"/>
  <c r="AB80" i="64"/>
  <c r="AC80" i="64" s="1"/>
  <c r="AB17" i="64"/>
  <c r="R115" i="64"/>
  <c r="S115" i="64" s="1"/>
  <c r="S54" i="64"/>
  <c r="P103" i="64"/>
  <c r="Q103" i="64" s="1"/>
  <c r="Q42" i="64"/>
  <c r="P92" i="64"/>
  <c r="Q92" i="64" s="1"/>
  <c r="Q31" i="64"/>
  <c r="N91" i="64"/>
  <c r="O91" i="64" s="1"/>
  <c r="N29" i="64"/>
  <c r="O30" i="64"/>
  <c r="M68" i="64"/>
  <c r="L68" i="64"/>
  <c r="L85" i="64"/>
  <c r="L84" i="64"/>
  <c r="L87" i="64"/>
  <c r="L75" i="64"/>
  <c r="L76" i="64"/>
  <c r="L88" i="64"/>
  <c r="L86" i="64"/>
  <c r="L83" i="64"/>
  <c r="L73" i="64"/>
  <c r="L74" i="64"/>
  <c r="L81" i="64"/>
  <c r="L72" i="64"/>
  <c r="L117" i="64"/>
  <c r="L114" i="64"/>
  <c r="L104" i="64"/>
  <c r="L98" i="64"/>
  <c r="L82" i="64"/>
  <c r="L79" i="64"/>
  <c r="L100" i="64"/>
  <c r="L106" i="64"/>
  <c r="L95" i="64"/>
  <c r="L107" i="64"/>
  <c r="L93" i="64"/>
  <c r="L111" i="64"/>
  <c r="L92" i="64"/>
  <c r="L97" i="64"/>
  <c r="L113" i="64"/>
  <c r="L94" i="64"/>
  <c r="L102" i="64"/>
  <c r="L109" i="64"/>
  <c r="L101" i="64"/>
  <c r="L105" i="64"/>
  <c r="L110" i="64"/>
  <c r="L112" i="64"/>
  <c r="L91" i="64"/>
  <c r="L103" i="64"/>
  <c r="L96" i="64"/>
  <c r="L108" i="64"/>
  <c r="L120" i="64"/>
  <c r="L99" i="64"/>
  <c r="L116" i="64"/>
  <c r="L70" i="64"/>
  <c r="R119" i="64"/>
  <c r="S119" i="64" s="1"/>
  <c r="S58" i="64"/>
  <c r="P108" i="64"/>
  <c r="Q108" i="64" s="1"/>
  <c r="Q47" i="64"/>
  <c r="R100" i="64"/>
  <c r="S100" i="64" s="1"/>
  <c r="S39" i="64"/>
  <c r="N105" i="64"/>
  <c r="O105" i="64" s="1"/>
  <c r="O44" i="64"/>
  <c r="R106" i="64"/>
  <c r="S106" i="64" s="1"/>
  <c r="S45" i="64"/>
  <c r="R94" i="64"/>
  <c r="S94" i="64" s="1"/>
  <c r="S33" i="64"/>
  <c r="R107" i="64"/>
  <c r="S107" i="64" s="1"/>
  <c r="S46" i="64"/>
  <c r="P116" i="64"/>
  <c r="Q116" i="64" s="1"/>
  <c r="Q55" i="64"/>
  <c r="R112" i="64"/>
  <c r="S112" i="64" s="1"/>
  <c r="S51" i="64"/>
  <c r="K90" i="64"/>
  <c r="M29" i="64"/>
  <c r="L29" i="64"/>
  <c r="T80" i="64"/>
  <c r="U80" i="64" s="1"/>
  <c r="U19" i="64"/>
  <c r="T17" i="64"/>
  <c r="P115" i="64"/>
  <c r="Q115" i="64" s="1"/>
  <c r="Q54" i="64"/>
  <c r="R99" i="64"/>
  <c r="S99" i="64" s="1"/>
  <c r="S38" i="64"/>
  <c r="AH80" i="64"/>
  <c r="AI80" i="64" s="1"/>
  <c r="AI19" i="64"/>
  <c r="AH17" i="64"/>
  <c r="Z80" i="64"/>
  <c r="AA80" i="64" s="1"/>
  <c r="AA19" i="64"/>
  <c r="Z17" i="64"/>
  <c r="R91" i="64"/>
  <c r="S91" i="64" s="1"/>
  <c r="S30" i="64"/>
  <c r="R29" i="64"/>
  <c r="P99" i="64"/>
  <c r="Q99" i="64" s="1"/>
  <c r="Q38" i="64"/>
  <c r="R95" i="64"/>
  <c r="S95" i="64" s="1"/>
  <c r="S34" i="64"/>
  <c r="N113" i="64"/>
  <c r="O113" i="64" s="1"/>
  <c r="O52" i="64"/>
  <c r="R93" i="64"/>
  <c r="S93" i="64" s="1"/>
  <c r="S32" i="64"/>
  <c r="P117" i="64"/>
  <c r="Q117" i="64" s="1"/>
  <c r="Q56" i="64"/>
  <c r="N98" i="64"/>
  <c r="O98" i="64" s="1"/>
  <c r="O37" i="64"/>
  <c r="L71" i="64"/>
  <c r="R111" i="64"/>
  <c r="S111" i="64" s="1"/>
  <c r="S50" i="64"/>
  <c r="N119" i="64"/>
  <c r="O119" i="64" s="1"/>
  <c r="O58" i="64"/>
  <c r="N99" i="64"/>
  <c r="O99" i="64" s="1"/>
  <c r="O38" i="64"/>
  <c r="R102" i="64"/>
  <c r="S102" i="64" s="1"/>
  <c r="S41" i="64"/>
  <c r="P94" i="64"/>
  <c r="Q94" i="64" s="1"/>
  <c r="Q33" i="64"/>
  <c r="N109" i="64"/>
  <c r="O109" i="64" s="1"/>
  <c r="O48" i="64"/>
  <c r="O55" i="64"/>
  <c r="N116" i="64"/>
  <c r="O116" i="64" s="1"/>
  <c r="N102" i="64"/>
  <c r="O102" i="64" s="1"/>
  <c r="O41" i="64"/>
  <c r="R117" i="64"/>
  <c r="S117" i="64" s="1"/>
  <c r="S56" i="64"/>
  <c r="P98" i="64"/>
  <c r="Q98" i="64" s="1"/>
  <c r="Q37" i="64"/>
  <c r="M119" i="64"/>
  <c r="L119" i="64"/>
  <c r="P118" i="64"/>
  <c r="Q118" i="64" s="1"/>
  <c r="Q57" i="64"/>
  <c r="P96" i="64"/>
  <c r="Q96" i="64" s="1"/>
  <c r="Q35" i="64"/>
  <c r="Q36" i="64"/>
  <c r="P97" i="64"/>
  <c r="Q97" i="64" s="1"/>
  <c r="P106" i="64"/>
  <c r="Q106" i="64" s="1"/>
  <c r="Q45" i="64"/>
  <c r="R116" i="64"/>
  <c r="S116" i="64" s="1"/>
  <c r="S55" i="64"/>
  <c r="P110" i="64"/>
  <c r="Q110" i="64" s="1"/>
  <c r="Q49" i="64"/>
  <c r="R109" i="64"/>
  <c r="S109" i="64" s="1"/>
  <c r="S48" i="64"/>
  <c r="P91" i="64"/>
  <c r="Q91" i="64" s="1"/>
  <c r="P29" i="64"/>
  <c r="Q30" i="64"/>
  <c r="P101" i="64"/>
  <c r="Q101" i="64" s="1"/>
  <c r="Q40" i="64"/>
  <c r="N114" i="64"/>
  <c r="O114" i="64" s="1"/>
  <c r="O53" i="64"/>
  <c r="N104" i="64"/>
  <c r="O104" i="64" s="1"/>
  <c r="O43" i="64"/>
  <c r="R118" i="64"/>
  <c r="S118" i="64" s="1"/>
  <c r="S57" i="64"/>
  <c r="R97" i="64"/>
  <c r="S97" i="64" s="1"/>
  <c r="S36" i="64"/>
  <c r="N97" i="64"/>
  <c r="O97" i="64" s="1"/>
  <c r="O36" i="64"/>
  <c r="P95" i="64"/>
  <c r="Q95" i="64" s="1"/>
  <c r="Q34" i="64"/>
  <c r="N110" i="64"/>
  <c r="O110" i="64" s="1"/>
  <c r="O49" i="64"/>
  <c r="P107" i="64"/>
  <c r="Q107" i="64" s="1"/>
  <c r="Q46" i="64"/>
  <c r="P112" i="64"/>
  <c r="Q112" i="64" s="1"/>
  <c r="Q51" i="64"/>
  <c r="R108" i="64"/>
  <c r="S108" i="64" s="1"/>
  <c r="S47" i="64"/>
  <c r="R98" i="64"/>
  <c r="S98" i="64" s="1"/>
  <c r="S37" i="64"/>
  <c r="M118" i="64"/>
  <c r="L118" i="64"/>
  <c r="N108" i="64"/>
  <c r="O108" i="64" s="1"/>
  <c r="O47" i="64"/>
  <c r="N106" i="64"/>
  <c r="O106" i="64" s="1"/>
  <c r="O45" i="64"/>
  <c r="P111" i="64"/>
  <c r="Q111" i="64" s="1"/>
  <c r="Q50" i="64"/>
  <c r="N112" i="64"/>
  <c r="O112" i="64" s="1"/>
  <c r="O51" i="64"/>
  <c r="P93" i="64"/>
  <c r="Q93" i="64" s="1"/>
  <c r="Q32" i="64"/>
  <c r="P114" i="64"/>
  <c r="Q114" i="64" s="1"/>
  <c r="Q53" i="64"/>
  <c r="P104" i="64"/>
  <c r="Q104" i="64" s="1"/>
  <c r="Q43" i="64"/>
  <c r="N103" i="64"/>
  <c r="O103" i="64" s="1"/>
  <c r="O42" i="64"/>
  <c r="V80" i="64"/>
  <c r="W80" i="64" s="1"/>
  <c r="W19" i="64"/>
  <c r="V17" i="64"/>
  <c r="N95" i="64"/>
  <c r="O95" i="64" s="1"/>
  <c r="O34" i="64"/>
  <c r="N94" i="64"/>
  <c r="O94" i="64" s="1"/>
  <c r="O33" i="64"/>
  <c r="N93" i="64"/>
  <c r="O93" i="64" s="1"/>
  <c r="O32" i="64"/>
  <c r="R96" i="64"/>
  <c r="S96" i="64" s="1"/>
  <c r="S35" i="64"/>
  <c r="N117" i="64"/>
  <c r="O117" i="64" s="1"/>
  <c r="O56" i="64"/>
  <c r="N100" i="64"/>
  <c r="O100" i="64" s="1"/>
  <c r="O39" i="64"/>
  <c r="M115" i="64"/>
  <c r="L115" i="64"/>
  <c r="AD80" i="64"/>
  <c r="AE80" i="64" s="1"/>
  <c r="AE19" i="64"/>
  <c r="AD17" i="64"/>
  <c r="N111" i="64"/>
  <c r="O111" i="64" s="1"/>
  <c r="O50" i="64"/>
  <c r="R105" i="64"/>
  <c r="S105" i="64" s="1"/>
  <c r="S44" i="64"/>
  <c r="N107" i="64"/>
  <c r="O107" i="64" s="1"/>
  <c r="O46" i="64"/>
  <c r="P113" i="64"/>
  <c r="Q113" i="64" s="1"/>
  <c r="Q52" i="64"/>
  <c r="N96" i="64"/>
  <c r="O96" i="64" s="1"/>
  <c r="O35" i="64"/>
  <c r="N101" i="64"/>
  <c r="O101" i="64" s="1"/>
  <c r="O40" i="64"/>
  <c r="N92" i="64"/>
  <c r="O92" i="64" s="1"/>
  <c r="O31" i="64"/>
  <c r="R104" i="64"/>
  <c r="S104" i="64" s="1"/>
  <c r="S43" i="64"/>
  <c r="L69" i="64"/>
  <c r="R113" i="64"/>
  <c r="S113" i="64" s="1"/>
  <c r="S52" i="64"/>
  <c r="N118" i="64"/>
  <c r="O118" i="64" s="1"/>
  <c r="O57" i="64"/>
  <c r="N115" i="64"/>
  <c r="O115" i="64" s="1"/>
  <c r="O54" i="64"/>
  <c r="R103" i="64"/>
  <c r="S103" i="64" s="1"/>
  <c r="S42" i="64"/>
  <c r="P109" i="64"/>
  <c r="Q109" i="64" s="1"/>
  <c r="Q48" i="64"/>
  <c r="R92" i="64"/>
  <c r="S92" i="64" s="1"/>
  <c r="S31" i="64"/>
  <c r="P102" i="64"/>
  <c r="Q102" i="64" s="1"/>
  <c r="Q41" i="64"/>
  <c r="R114" i="64"/>
  <c r="S114" i="64" s="1"/>
  <c r="S53" i="64"/>
  <c r="P100" i="64"/>
  <c r="Q100" i="64" s="1"/>
  <c r="Q39" i="64"/>
  <c r="N61" i="65" l="1"/>
  <c r="O61" i="65" s="1"/>
  <c r="O19" i="65"/>
  <c r="R55" i="65"/>
  <c r="S55" i="65" s="1"/>
  <c r="S13" i="65"/>
  <c r="R41" i="65"/>
  <c r="L61" i="65"/>
  <c r="M61" i="65"/>
  <c r="P55" i="65"/>
  <c r="Q55" i="65" s="1"/>
  <c r="Q13" i="65"/>
  <c r="P41" i="65"/>
  <c r="N55" i="65"/>
  <c r="O55" i="65" s="1"/>
  <c r="O13" i="65"/>
  <c r="N41" i="65"/>
  <c r="R61" i="65"/>
  <c r="S61" i="65" s="1"/>
  <c r="S19" i="65"/>
  <c r="P61" i="65"/>
  <c r="Q61" i="65" s="1"/>
  <c r="Q19" i="65"/>
  <c r="K83" i="65"/>
  <c r="L41" i="65"/>
  <c r="M41" i="65"/>
  <c r="V78" i="64"/>
  <c r="W78" i="64" s="1"/>
  <c r="V16" i="64"/>
  <c r="W17" i="64"/>
  <c r="N90" i="64"/>
  <c r="O90" i="64" s="1"/>
  <c r="O29" i="64"/>
  <c r="R90" i="64"/>
  <c r="S90" i="64" s="1"/>
  <c r="S29" i="64"/>
  <c r="AJ80" i="64"/>
  <c r="AK80" i="64" s="1"/>
  <c r="AK19" i="64"/>
  <c r="AJ17" i="64"/>
  <c r="T78" i="64"/>
  <c r="U78" i="64" s="1"/>
  <c r="T16" i="64"/>
  <c r="U17" i="64"/>
  <c r="P90" i="64"/>
  <c r="Q90" i="64" s="1"/>
  <c r="Q29" i="64"/>
  <c r="Z78" i="64"/>
  <c r="AA78" i="64" s="1"/>
  <c r="AA17" i="64"/>
  <c r="Z16" i="64"/>
  <c r="AN17" i="64"/>
  <c r="AN80" i="64"/>
  <c r="AO80" i="64" s="1"/>
  <c r="AO19" i="64"/>
  <c r="X80" i="64"/>
  <c r="Y80" i="64" s="1"/>
  <c r="Y19" i="64"/>
  <c r="X17" i="64"/>
  <c r="AD78" i="64"/>
  <c r="AE78" i="64" s="1"/>
  <c r="AE17" i="64"/>
  <c r="AD16" i="64"/>
  <c r="AH78" i="64"/>
  <c r="AI78" i="64" s="1"/>
  <c r="AH16" i="64"/>
  <c r="AI17" i="64"/>
  <c r="AP78" i="64"/>
  <c r="AQ78" i="64" s="1"/>
  <c r="AQ17" i="64"/>
  <c r="AP16" i="64"/>
  <c r="AL80" i="64"/>
  <c r="AM80" i="64" s="1"/>
  <c r="AM19" i="64"/>
  <c r="AL17" i="64"/>
  <c r="M90" i="64"/>
  <c r="L90" i="64"/>
  <c r="AB16" i="64"/>
  <c r="AB78" i="64"/>
  <c r="AC78" i="64" s="1"/>
  <c r="AC17" i="64"/>
  <c r="P83" i="65" l="1"/>
  <c r="Q83" i="65" s="1"/>
  <c r="Q41" i="65"/>
  <c r="M83" i="65"/>
  <c r="L83" i="65"/>
  <c r="R83" i="65"/>
  <c r="S83" i="65" s="1"/>
  <c r="S41" i="65"/>
  <c r="N83" i="65"/>
  <c r="O83" i="65" s="1"/>
  <c r="O41" i="65"/>
  <c r="AF80" i="64"/>
  <c r="AG80" i="64" s="1"/>
  <c r="AG19" i="64"/>
  <c r="AF17" i="64"/>
  <c r="K17" i="64" s="1"/>
  <c r="AP77" i="64"/>
  <c r="AQ77" i="64" s="1"/>
  <c r="AQ16" i="64"/>
  <c r="AP28" i="64"/>
  <c r="AJ78" i="64"/>
  <c r="AK78" i="64" s="1"/>
  <c r="AJ16" i="64"/>
  <c r="AK17" i="64"/>
  <c r="AN16" i="64"/>
  <c r="AN78" i="64"/>
  <c r="AO78" i="64" s="1"/>
  <c r="AO17" i="64"/>
  <c r="AH77" i="64"/>
  <c r="AI77" i="64" s="1"/>
  <c r="AI16" i="64"/>
  <c r="AH28" i="64"/>
  <c r="Z77" i="64"/>
  <c r="AA77" i="64" s="1"/>
  <c r="AA16" i="64"/>
  <c r="Z28" i="64"/>
  <c r="AB77" i="64"/>
  <c r="AC77" i="64" s="1"/>
  <c r="AC16" i="64"/>
  <c r="AB28" i="64"/>
  <c r="AD77" i="64"/>
  <c r="AE77" i="64" s="1"/>
  <c r="AE16" i="64"/>
  <c r="AD28" i="64"/>
  <c r="V77" i="64"/>
  <c r="W77" i="64" s="1"/>
  <c r="W16" i="64"/>
  <c r="V28" i="64"/>
  <c r="AL78" i="64"/>
  <c r="AM78" i="64" s="1"/>
  <c r="AM17" i="64"/>
  <c r="AL16" i="64"/>
  <c r="X78" i="64"/>
  <c r="Y78" i="64" s="1"/>
  <c r="X16" i="64"/>
  <c r="Y17" i="64"/>
  <c r="T77" i="64"/>
  <c r="U77" i="64" s="1"/>
  <c r="U16" i="64"/>
  <c r="T28" i="64"/>
  <c r="K19" i="64"/>
  <c r="AD89" i="64" l="1"/>
  <c r="AE89" i="64" s="1"/>
  <c r="AD60" i="64"/>
  <c r="AE28" i="64"/>
  <c r="P80" i="64"/>
  <c r="Q80" i="64" s="1"/>
  <c r="P17" i="64"/>
  <c r="Q19" i="64"/>
  <c r="K78" i="64"/>
  <c r="M17" i="64"/>
  <c r="L17" i="64"/>
  <c r="AN77" i="64"/>
  <c r="AO77" i="64" s="1"/>
  <c r="AO16" i="64"/>
  <c r="AN28" i="64"/>
  <c r="R80" i="64"/>
  <c r="S80" i="64" s="1"/>
  <c r="S19" i="64"/>
  <c r="R17" i="64"/>
  <c r="AB89" i="64"/>
  <c r="AC89" i="64" s="1"/>
  <c r="AB60" i="64"/>
  <c r="AC28" i="64"/>
  <c r="AL77" i="64"/>
  <c r="AM77" i="64" s="1"/>
  <c r="AM16" i="64"/>
  <c r="AL28" i="64"/>
  <c r="Z89" i="64"/>
  <c r="AA89" i="64" s="1"/>
  <c r="Z60" i="64"/>
  <c r="AA28" i="64"/>
  <c r="AP89" i="64"/>
  <c r="AQ89" i="64" s="1"/>
  <c r="AP60" i="64"/>
  <c r="AQ28" i="64"/>
  <c r="AJ77" i="64"/>
  <c r="AK77" i="64" s="1"/>
  <c r="AK16" i="64"/>
  <c r="AJ28" i="64"/>
  <c r="N80" i="64"/>
  <c r="O80" i="64" s="1"/>
  <c r="O19" i="64"/>
  <c r="N17" i="64"/>
  <c r="K80" i="64"/>
  <c r="M19" i="64"/>
  <c r="L19" i="64"/>
  <c r="V60" i="64"/>
  <c r="W28" i="64"/>
  <c r="V89" i="64"/>
  <c r="W89" i="64" s="1"/>
  <c r="AH60" i="64"/>
  <c r="AI28" i="64"/>
  <c r="AH89" i="64"/>
  <c r="AI89" i="64" s="1"/>
  <c r="AF78" i="64"/>
  <c r="AG78" i="64" s="1"/>
  <c r="AF16" i="64"/>
  <c r="AG17" i="64"/>
  <c r="X77" i="64"/>
  <c r="Y77" i="64" s="1"/>
  <c r="Y16" i="64"/>
  <c r="X28" i="64"/>
  <c r="T89" i="64"/>
  <c r="U89" i="64" s="1"/>
  <c r="T60" i="64"/>
  <c r="U28" i="64"/>
  <c r="Z121" i="64" l="1"/>
  <c r="AA121" i="64" s="1"/>
  <c r="AA60" i="64"/>
  <c r="M80" i="64"/>
  <c r="L80" i="64"/>
  <c r="N78" i="64"/>
  <c r="O78" i="64" s="1"/>
  <c r="O17" i="64"/>
  <c r="N16" i="64"/>
  <c r="AL89" i="64"/>
  <c r="AM89" i="64" s="1"/>
  <c r="AL60" i="64"/>
  <c r="AM28" i="64"/>
  <c r="AF77" i="64"/>
  <c r="AG77" i="64" s="1"/>
  <c r="AG16" i="64"/>
  <c r="AF28" i="64"/>
  <c r="M78" i="64"/>
  <c r="L78" i="64"/>
  <c r="AJ60" i="64"/>
  <c r="AJ89" i="64"/>
  <c r="AK89" i="64" s="1"/>
  <c r="AK28" i="64"/>
  <c r="AN89" i="64"/>
  <c r="AO89" i="64" s="1"/>
  <c r="AN60" i="64"/>
  <c r="AO28" i="64"/>
  <c r="K16" i="64"/>
  <c r="AB121" i="64"/>
  <c r="AC121" i="64" s="1"/>
  <c r="AC60" i="64"/>
  <c r="P78" i="64"/>
  <c r="Q78" i="64" s="1"/>
  <c r="P16" i="64"/>
  <c r="Q17" i="64"/>
  <c r="AI60" i="64"/>
  <c r="AH121" i="64"/>
  <c r="AI121" i="64" s="1"/>
  <c r="R78" i="64"/>
  <c r="S78" i="64" s="1"/>
  <c r="S17" i="64"/>
  <c r="R16" i="64"/>
  <c r="T121" i="64"/>
  <c r="U121" i="64" s="1"/>
  <c r="U60" i="64"/>
  <c r="AP121" i="64"/>
  <c r="AQ121" i="64" s="1"/>
  <c r="AQ60" i="64"/>
  <c r="AD121" i="64"/>
  <c r="AE121" i="64" s="1"/>
  <c r="AE60" i="64"/>
  <c r="X60" i="64"/>
  <c r="X89" i="64"/>
  <c r="Y89" i="64" s="1"/>
  <c r="Y28" i="64"/>
  <c r="W60" i="64"/>
  <c r="V121" i="64"/>
  <c r="W121" i="64" s="1"/>
  <c r="M16" i="64" l="1"/>
  <c r="L16" i="64"/>
  <c r="K77" i="64"/>
  <c r="AL121" i="64"/>
  <c r="AM121" i="64" s="1"/>
  <c r="AM60" i="64"/>
  <c r="R77" i="64"/>
  <c r="S77" i="64" s="1"/>
  <c r="S16" i="64"/>
  <c r="R28" i="64"/>
  <c r="AN121" i="64"/>
  <c r="AO121" i="64" s="1"/>
  <c r="AO60" i="64"/>
  <c r="N77" i="64"/>
  <c r="O77" i="64" s="1"/>
  <c r="O16" i="64"/>
  <c r="N28" i="64"/>
  <c r="X121" i="64"/>
  <c r="Y121" i="64" s="1"/>
  <c r="Y60" i="64"/>
  <c r="AJ121" i="64"/>
  <c r="AK121" i="64" s="1"/>
  <c r="AK60" i="64"/>
  <c r="P77" i="64"/>
  <c r="Q77" i="64" s="1"/>
  <c r="Q16" i="64"/>
  <c r="P28" i="64"/>
  <c r="AF89" i="64"/>
  <c r="AG89" i="64" s="1"/>
  <c r="AF60" i="64"/>
  <c r="AG28" i="64"/>
  <c r="K28" i="64"/>
  <c r="P89" i="64" l="1"/>
  <c r="Q89" i="64" s="1"/>
  <c r="P60" i="64"/>
  <c r="Q28" i="64"/>
  <c r="R89" i="64"/>
  <c r="S89" i="64" s="1"/>
  <c r="R60" i="64"/>
  <c r="S28" i="64"/>
  <c r="AF121" i="64"/>
  <c r="AG121" i="64" s="1"/>
  <c r="AG60" i="64"/>
  <c r="K60" i="64"/>
  <c r="N89" i="64"/>
  <c r="O89" i="64" s="1"/>
  <c r="O28" i="64"/>
  <c r="N60" i="64"/>
  <c r="M77" i="64"/>
  <c r="L77" i="64"/>
  <c r="K89" i="64"/>
  <c r="L28" i="64"/>
  <c r="M28" i="64"/>
  <c r="N121" i="64" l="1"/>
  <c r="O121" i="64" s="1"/>
  <c r="N61" i="64"/>
  <c r="O61" i="64" s="1"/>
  <c r="O60" i="64"/>
  <c r="K121" i="64"/>
  <c r="M60" i="64"/>
  <c r="K61" i="64"/>
  <c r="L61" i="64" s="1"/>
  <c r="L60" i="64"/>
  <c r="R121" i="64"/>
  <c r="S121" i="64" s="1"/>
  <c r="S60" i="64"/>
  <c r="M89" i="64"/>
  <c r="L89" i="64"/>
  <c r="P121" i="64"/>
  <c r="Q121" i="64" s="1"/>
  <c r="Q60" i="64"/>
  <c r="M121" i="64" l="1"/>
  <c r="L121" i="64"/>
  <c r="AQ1" i="68" l="1"/>
  <c r="AO1" i="68"/>
  <c r="AM1" i="68"/>
  <c r="AK1" i="68"/>
  <c r="AI1" i="68"/>
  <c r="AG1" i="68"/>
  <c r="AE1" i="68"/>
  <c r="AC1" i="68"/>
  <c r="AA1" i="68"/>
  <c r="Y1" i="68"/>
  <c r="W1" i="68"/>
  <c r="U1" i="68"/>
  <c r="AQ1" i="69"/>
  <c r="AO1" i="69"/>
  <c r="AM1" i="69"/>
  <c r="AK1" i="69"/>
  <c r="AI1" i="69"/>
  <c r="AG1" i="69"/>
  <c r="AE1" i="69"/>
  <c r="AC1" i="69"/>
  <c r="AA1" i="69"/>
  <c r="Y1" i="69"/>
  <c r="W1" i="69"/>
  <c r="U1" i="69"/>
  <c r="B166" i="46"/>
  <c r="K27" i="58" l="1"/>
  <c r="I33" i="58"/>
  <c r="I38" i="57"/>
  <c r="I36" i="57"/>
  <c r="I26" i="57"/>
  <c r="I24" i="57"/>
  <c r="I12" i="57"/>
  <c r="G32" i="57"/>
  <c r="G30" i="57"/>
  <c r="G20" i="57"/>
  <c r="G17" i="57"/>
  <c r="G59" i="58"/>
  <c r="G56" i="58"/>
  <c r="G55" i="58"/>
  <c r="G53" i="58"/>
  <c r="G52" i="58"/>
  <c r="G51" i="58"/>
  <c r="G50" i="58"/>
  <c r="G49" i="58"/>
  <c r="G48" i="58"/>
  <c r="G47" i="58"/>
  <c r="G46" i="58"/>
  <c r="G45" i="58"/>
  <c r="G44" i="58"/>
  <c r="G43" i="58"/>
  <c r="G42" i="58"/>
  <c r="G41" i="58"/>
  <c r="G40" i="58"/>
  <c r="G39" i="58"/>
  <c r="G38" i="58"/>
  <c r="G37" i="58"/>
  <c r="G36" i="58"/>
  <c r="G35" i="58"/>
  <c r="G34" i="58"/>
  <c r="G33" i="58"/>
  <c r="G32" i="58"/>
  <c r="G31" i="58"/>
  <c r="G30" i="58"/>
  <c r="G27" i="58"/>
  <c r="G26" i="58"/>
  <c r="G25" i="58"/>
  <c r="G24" i="58"/>
  <c r="G23" i="58"/>
  <c r="G22" i="58"/>
  <c r="G21" i="58"/>
  <c r="G20" i="58"/>
  <c r="G18" i="58"/>
  <c r="G15" i="58"/>
  <c r="G14" i="58"/>
  <c r="G13" i="58"/>
  <c r="G12" i="58"/>
  <c r="G11" i="58"/>
  <c r="I59" i="58"/>
  <c r="I56" i="58"/>
  <c r="I55" i="58"/>
  <c r="I53" i="58"/>
  <c r="I52" i="58"/>
  <c r="I51" i="58"/>
  <c r="I50" i="58"/>
  <c r="I49" i="58"/>
  <c r="I48" i="58"/>
  <c r="I47" i="58"/>
  <c r="I46" i="58"/>
  <c r="I45" i="58"/>
  <c r="I44" i="58"/>
  <c r="I43" i="58"/>
  <c r="I42" i="58"/>
  <c r="I41" i="58"/>
  <c r="I40" i="58"/>
  <c r="I39" i="58"/>
  <c r="I38" i="58"/>
  <c r="I37" i="58"/>
  <c r="I36" i="58"/>
  <c r="I35" i="58"/>
  <c r="I32" i="58"/>
  <c r="I31" i="58"/>
  <c r="I30" i="58"/>
  <c r="I27" i="58"/>
  <c r="I26" i="58"/>
  <c r="I25" i="58"/>
  <c r="I24" i="58"/>
  <c r="I23" i="58"/>
  <c r="I22" i="58"/>
  <c r="I21" i="58"/>
  <c r="I20" i="58"/>
  <c r="I18" i="58"/>
  <c r="I15" i="58"/>
  <c r="I14" i="58"/>
  <c r="I13" i="58"/>
  <c r="I12" i="58"/>
  <c r="I11" i="58"/>
  <c r="F1" i="46"/>
  <c r="K56" i="58"/>
  <c r="K55" i="58"/>
  <c r="K54" i="58"/>
  <c r="K53" i="58"/>
  <c r="K52" i="58"/>
  <c r="K51" i="58"/>
  <c r="K50" i="58"/>
  <c r="K49" i="58"/>
  <c r="K48" i="58"/>
  <c r="K47" i="58"/>
  <c r="K46" i="58"/>
  <c r="K45" i="58"/>
  <c r="K44" i="58"/>
  <c r="K43" i="58"/>
  <c r="K42" i="58"/>
  <c r="K41" i="58"/>
  <c r="K40" i="58"/>
  <c r="K39" i="58"/>
  <c r="K38" i="58"/>
  <c r="K37" i="58"/>
  <c r="K36" i="58"/>
  <c r="K35" i="58"/>
  <c r="K34" i="58"/>
  <c r="K33" i="58"/>
  <c r="K32" i="58"/>
  <c r="K26" i="58"/>
  <c r="K25" i="58"/>
  <c r="K24" i="58"/>
  <c r="K23" i="58"/>
  <c r="K22" i="58"/>
  <c r="K21" i="58"/>
  <c r="K20" i="58"/>
  <c r="K15" i="58"/>
  <c r="K14" i="58"/>
  <c r="K13" i="58"/>
  <c r="K12" i="58"/>
  <c r="AN19" i="69"/>
  <c r="AL19" i="69"/>
  <c r="AJ19" i="69"/>
  <c r="AH19" i="69"/>
  <c r="AH17" i="69" s="1"/>
  <c r="AH78" i="69" s="1"/>
  <c r="AF19" i="69"/>
  <c r="AD19" i="69"/>
  <c r="AD80" i="69" s="1"/>
  <c r="AB19" i="69"/>
  <c r="Z19" i="69"/>
  <c r="V19" i="69"/>
  <c r="K32" i="57"/>
  <c r="K30" i="57"/>
  <c r="K20" i="57"/>
  <c r="K18" i="57"/>
  <c r="K8" i="57"/>
  <c r="BF121" i="69"/>
  <c r="BE121" i="69"/>
  <c r="BD121" i="69"/>
  <c r="BC121" i="69"/>
  <c r="BB121" i="69"/>
  <c r="BA121" i="69"/>
  <c r="AZ121" i="69"/>
  <c r="AY121" i="69"/>
  <c r="AX121" i="69"/>
  <c r="AW121" i="69"/>
  <c r="AV121" i="69"/>
  <c r="AU121" i="69"/>
  <c r="AS121" i="69"/>
  <c r="AR121" i="69"/>
  <c r="H121" i="69"/>
  <c r="J121" i="69" s="1"/>
  <c r="BF120" i="69"/>
  <c r="BE120" i="69"/>
  <c r="BD120" i="69"/>
  <c r="BC120" i="69"/>
  <c r="BB120" i="69"/>
  <c r="BA120" i="69"/>
  <c r="AZ120" i="69"/>
  <c r="AY120" i="69"/>
  <c r="AX120" i="69"/>
  <c r="AW120" i="69"/>
  <c r="AV120" i="69"/>
  <c r="AU120" i="69"/>
  <c r="AP120" i="69"/>
  <c r="AN120" i="69"/>
  <c r="AL120" i="69"/>
  <c r="AJ120" i="69"/>
  <c r="AH120" i="69"/>
  <c r="AF120" i="69"/>
  <c r="AD120" i="69"/>
  <c r="AB120" i="69"/>
  <c r="Z120" i="69"/>
  <c r="X120" i="69"/>
  <c r="R120" i="69"/>
  <c r="H120" i="69"/>
  <c r="J120" i="69" s="1"/>
  <c r="H119" i="69"/>
  <c r="J119" i="69" s="1"/>
  <c r="H118" i="69"/>
  <c r="J118" i="69" s="1"/>
  <c r="BF117" i="69"/>
  <c r="BE117" i="69"/>
  <c r="BD117" i="69"/>
  <c r="BC117" i="69"/>
  <c r="BB117" i="69"/>
  <c r="BA117" i="69"/>
  <c r="AZ117" i="69"/>
  <c r="AY117" i="69"/>
  <c r="AX117" i="69"/>
  <c r="AW117" i="69"/>
  <c r="AV117" i="69"/>
  <c r="AU117" i="69"/>
  <c r="AS117" i="69"/>
  <c r="AR117" i="69"/>
  <c r="H117" i="69"/>
  <c r="J117" i="69" s="1"/>
  <c r="BF116" i="69"/>
  <c r="BE116" i="69"/>
  <c r="BD116" i="69"/>
  <c r="BC116" i="69"/>
  <c r="BB116" i="69"/>
  <c r="BA116" i="69"/>
  <c r="AZ116" i="69"/>
  <c r="AY116" i="69"/>
  <c r="AX116" i="69"/>
  <c r="AW116" i="69"/>
  <c r="AV116" i="69"/>
  <c r="AU116" i="69"/>
  <c r="AS116" i="69"/>
  <c r="AR116" i="69"/>
  <c r="H116" i="69"/>
  <c r="J116" i="69" s="1"/>
  <c r="BF115" i="69"/>
  <c r="BE115" i="69"/>
  <c r="BD115" i="69"/>
  <c r="BC115" i="69"/>
  <c r="BB115" i="69"/>
  <c r="BA115" i="69"/>
  <c r="AZ115" i="69"/>
  <c r="AY115" i="69"/>
  <c r="AX115" i="69"/>
  <c r="AW115" i="69"/>
  <c r="AV115" i="69"/>
  <c r="AS115" i="69"/>
  <c r="AR115" i="69"/>
  <c r="H115" i="69"/>
  <c r="J115" i="69" s="1"/>
  <c r="BF114" i="69"/>
  <c r="BE114" i="69"/>
  <c r="BD114" i="69"/>
  <c r="BC114" i="69"/>
  <c r="BB114" i="69"/>
  <c r="BA114" i="69"/>
  <c r="AZ114" i="69"/>
  <c r="AY114" i="69"/>
  <c r="AX114" i="69"/>
  <c r="AW114" i="69"/>
  <c r="AV114" i="69"/>
  <c r="AU114" i="69"/>
  <c r="AS114" i="69"/>
  <c r="AR114" i="69"/>
  <c r="H114" i="69"/>
  <c r="J114" i="69" s="1"/>
  <c r="BF113" i="69"/>
  <c r="BE113" i="69"/>
  <c r="BD113" i="69"/>
  <c r="BC113" i="69"/>
  <c r="BB113" i="69"/>
  <c r="BA113" i="69"/>
  <c r="AZ113" i="69"/>
  <c r="AY113" i="69"/>
  <c r="AX113" i="69"/>
  <c r="AW113" i="69"/>
  <c r="AV113" i="69"/>
  <c r="AU113" i="69"/>
  <c r="AS113" i="69"/>
  <c r="AR113" i="69"/>
  <c r="H113" i="69"/>
  <c r="J113" i="69" s="1"/>
  <c r="BF112" i="69"/>
  <c r="BE112" i="69"/>
  <c r="BD112" i="69"/>
  <c r="BC112" i="69"/>
  <c r="BB112" i="69"/>
  <c r="BA112" i="69"/>
  <c r="AZ112" i="69"/>
  <c r="AY112" i="69"/>
  <c r="AX112" i="69"/>
  <c r="AW112" i="69"/>
  <c r="AV112" i="69"/>
  <c r="AU112" i="69"/>
  <c r="AS112" i="69"/>
  <c r="AR112" i="69"/>
  <c r="J112" i="69"/>
  <c r="H112" i="69"/>
  <c r="BF111" i="69"/>
  <c r="BE111" i="69"/>
  <c r="BD111" i="69"/>
  <c r="BC111" i="69"/>
  <c r="BB111" i="69"/>
  <c r="BA111" i="69"/>
  <c r="AZ111" i="69"/>
  <c r="AY111" i="69"/>
  <c r="AX111" i="69"/>
  <c r="AW111" i="69"/>
  <c r="AV111" i="69"/>
  <c r="AU111" i="69"/>
  <c r="AS111" i="69"/>
  <c r="AR111" i="69"/>
  <c r="H111" i="69"/>
  <c r="J111" i="69" s="1"/>
  <c r="BF110" i="69"/>
  <c r="BE110" i="69"/>
  <c r="BD110" i="69"/>
  <c r="BC110" i="69"/>
  <c r="BB110" i="69"/>
  <c r="BA110" i="69"/>
  <c r="AZ110" i="69"/>
  <c r="AY110" i="69"/>
  <c r="AX110" i="69"/>
  <c r="AW110" i="69"/>
  <c r="AV110" i="69"/>
  <c r="AU110" i="69"/>
  <c r="AS110" i="69"/>
  <c r="AR110" i="69"/>
  <c r="H110" i="69"/>
  <c r="BF109" i="69"/>
  <c r="BE109" i="69"/>
  <c r="BD109" i="69"/>
  <c r="BC109" i="69"/>
  <c r="BB109" i="69"/>
  <c r="BA109" i="69"/>
  <c r="AZ109" i="69"/>
  <c r="AY109" i="69"/>
  <c r="AX109" i="69"/>
  <c r="AW109" i="69"/>
  <c r="AV109" i="69"/>
  <c r="AU109" i="69"/>
  <c r="AS109" i="69"/>
  <c r="AR109" i="69"/>
  <c r="H109" i="69"/>
  <c r="J109" i="69" s="1"/>
  <c r="BF108" i="69"/>
  <c r="BE108" i="69"/>
  <c r="BD108" i="69"/>
  <c r="BC108" i="69"/>
  <c r="BB108" i="69"/>
  <c r="BA108" i="69"/>
  <c r="AZ108" i="69"/>
  <c r="AY108" i="69"/>
  <c r="AX108" i="69"/>
  <c r="AW108" i="69"/>
  <c r="AV108" i="69"/>
  <c r="AU108" i="69"/>
  <c r="AS108" i="69"/>
  <c r="AR108" i="69"/>
  <c r="H108" i="69"/>
  <c r="J108" i="69" s="1"/>
  <c r="BF107" i="69"/>
  <c r="BE107" i="69"/>
  <c r="BD107" i="69"/>
  <c r="BC107" i="69"/>
  <c r="BB107" i="69"/>
  <c r="BA107" i="69"/>
  <c r="AZ107" i="69"/>
  <c r="AY107" i="69"/>
  <c r="AX107" i="69"/>
  <c r="AW107" i="69"/>
  <c r="AV107" i="69"/>
  <c r="AU107" i="69"/>
  <c r="AS107" i="69"/>
  <c r="AR107" i="69"/>
  <c r="H107" i="69"/>
  <c r="BF106" i="69"/>
  <c r="BE106" i="69"/>
  <c r="BD106" i="69"/>
  <c r="BC106" i="69"/>
  <c r="BB106" i="69"/>
  <c r="BA106" i="69"/>
  <c r="AZ106" i="69"/>
  <c r="AY106" i="69"/>
  <c r="AX106" i="69"/>
  <c r="AW106" i="69"/>
  <c r="AV106" i="69"/>
  <c r="AU106" i="69"/>
  <c r="AS106" i="69"/>
  <c r="AR106" i="69"/>
  <c r="H106" i="69"/>
  <c r="J106" i="69" s="1"/>
  <c r="BF105" i="69"/>
  <c r="BE105" i="69"/>
  <c r="BD105" i="69"/>
  <c r="BC105" i="69"/>
  <c r="BB105" i="69"/>
  <c r="BA105" i="69"/>
  <c r="AZ105" i="69"/>
  <c r="AY105" i="69"/>
  <c r="AX105" i="69"/>
  <c r="AW105" i="69"/>
  <c r="AV105" i="69"/>
  <c r="AU105" i="69"/>
  <c r="AS105" i="69"/>
  <c r="AR105" i="69"/>
  <c r="H105" i="69"/>
  <c r="J105" i="69" s="1"/>
  <c r="BF104" i="69"/>
  <c r="BE104" i="69"/>
  <c r="BD104" i="69"/>
  <c r="BC104" i="69"/>
  <c r="BB104" i="69"/>
  <c r="BA104" i="69"/>
  <c r="AZ104" i="69"/>
  <c r="AY104" i="69"/>
  <c r="AX104" i="69"/>
  <c r="AW104" i="69"/>
  <c r="AV104" i="69"/>
  <c r="AU104" i="69"/>
  <c r="AS104" i="69"/>
  <c r="AR104" i="69"/>
  <c r="H104" i="69"/>
  <c r="J104" i="69" s="1"/>
  <c r="BF103" i="69"/>
  <c r="BE103" i="69"/>
  <c r="BD103" i="69"/>
  <c r="BC103" i="69"/>
  <c r="BB103" i="69"/>
  <c r="BA103" i="69"/>
  <c r="AZ103" i="69"/>
  <c r="AY103" i="69"/>
  <c r="AX103" i="69"/>
  <c r="AW103" i="69"/>
  <c r="AV103" i="69"/>
  <c r="AU103" i="69"/>
  <c r="AS103" i="69"/>
  <c r="AR103" i="69"/>
  <c r="H103" i="69"/>
  <c r="J103" i="69" s="1"/>
  <c r="BF102" i="69"/>
  <c r="BE102" i="69"/>
  <c r="BD102" i="69"/>
  <c r="BC102" i="69"/>
  <c r="BB102" i="69"/>
  <c r="BA102" i="69"/>
  <c r="AZ102" i="69"/>
  <c r="AY102" i="69"/>
  <c r="AX102" i="69"/>
  <c r="AW102" i="69"/>
  <c r="AV102" i="69"/>
  <c r="AU102" i="69"/>
  <c r="AS102" i="69"/>
  <c r="AR102" i="69"/>
  <c r="H102" i="69"/>
  <c r="J102" i="69" s="1"/>
  <c r="BF101" i="69"/>
  <c r="BE101" i="69"/>
  <c r="BD101" i="69"/>
  <c r="BC101" i="69"/>
  <c r="BB101" i="69"/>
  <c r="BA101" i="69"/>
  <c r="AZ101" i="69"/>
  <c r="AY101" i="69"/>
  <c r="AX101" i="69"/>
  <c r="AW101" i="69"/>
  <c r="AV101" i="69"/>
  <c r="AU101" i="69"/>
  <c r="AS101" i="69"/>
  <c r="AR101" i="69"/>
  <c r="H101" i="69"/>
  <c r="J101" i="69" s="1"/>
  <c r="BF100" i="69"/>
  <c r="BE100" i="69"/>
  <c r="BD100" i="69"/>
  <c r="BC100" i="69"/>
  <c r="BB100" i="69"/>
  <c r="BA100" i="69"/>
  <c r="AZ100" i="69"/>
  <c r="AY100" i="69"/>
  <c r="AX100" i="69"/>
  <c r="AW100" i="69"/>
  <c r="AV100" i="69"/>
  <c r="AU100" i="69"/>
  <c r="AS100" i="69"/>
  <c r="AR100" i="69"/>
  <c r="H100" i="69"/>
  <c r="J100" i="69" s="1"/>
  <c r="BF99" i="69"/>
  <c r="BE99" i="69"/>
  <c r="BD99" i="69"/>
  <c r="BC99" i="69"/>
  <c r="BB99" i="69"/>
  <c r="BA99" i="69"/>
  <c r="AZ99" i="69"/>
  <c r="AY99" i="69"/>
  <c r="AX99" i="69"/>
  <c r="AW99" i="69"/>
  <c r="AV99" i="69"/>
  <c r="AU99" i="69"/>
  <c r="AS99" i="69"/>
  <c r="AR99" i="69"/>
  <c r="H99" i="69"/>
  <c r="J99" i="69"/>
  <c r="BF98" i="69"/>
  <c r="BE98" i="69"/>
  <c r="BD98" i="69"/>
  <c r="BC98" i="69"/>
  <c r="BB98" i="69"/>
  <c r="BA98" i="69"/>
  <c r="AZ98" i="69"/>
  <c r="AY98" i="69"/>
  <c r="AX98" i="69"/>
  <c r="AW98" i="69"/>
  <c r="AV98" i="69"/>
  <c r="AU98" i="69"/>
  <c r="AS98" i="69"/>
  <c r="AR98" i="69"/>
  <c r="H98" i="69"/>
  <c r="J98" i="69" s="1"/>
  <c r="BF97" i="69"/>
  <c r="BE97" i="69"/>
  <c r="BD97" i="69"/>
  <c r="BC97" i="69"/>
  <c r="BB97" i="69"/>
  <c r="BA97" i="69"/>
  <c r="AZ97" i="69"/>
  <c r="AY97" i="69"/>
  <c r="AX97" i="69"/>
  <c r="AW97" i="69"/>
  <c r="AV97" i="69"/>
  <c r="AU97" i="69"/>
  <c r="AS97" i="69"/>
  <c r="AR97" i="69"/>
  <c r="H97" i="69"/>
  <c r="J97" i="69" s="1"/>
  <c r="BF96" i="69"/>
  <c r="BE96" i="69"/>
  <c r="BD96" i="69"/>
  <c r="BC96" i="69"/>
  <c r="BB96" i="69"/>
  <c r="BA96" i="69"/>
  <c r="AZ96" i="69"/>
  <c r="AY96" i="69"/>
  <c r="AX96" i="69"/>
  <c r="AW96" i="69"/>
  <c r="AV96" i="69"/>
  <c r="AU96" i="69"/>
  <c r="AS96" i="69"/>
  <c r="AR96" i="69"/>
  <c r="H96" i="69"/>
  <c r="J96" i="69" s="1"/>
  <c r="BF95" i="69"/>
  <c r="BE95" i="69"/>
  <c r="BD95" i="69"/>
  <c r="BC95" i="69"/>
  <c r="BB95" i="69"/>
  <c r="BA95" i="69"/>
  <c r="AZ95" i="69"/>
  <c r="AY95" i="69"/>
  <c r="AX95" i="69"/>
  <c r="AW95" i="69"/>
  <c r="AV95" i="69"/>
  <c r="AU95" i="69"/>
  <c r="AS95" i="69"/>
  <c r="AR95" i="69"/>
  <c r="H95" i="69"/>
  <c r="BF94" i="69"/>
  <c r="BE94" i="69"/>
  <c r="BD94" i="69"/>
  <c r="BC94" i="69"/>
  <c r="BB94" i="69"/>
  <c r="BA94" i="69"/>
  <c r="AZ94" i="69"/>
  <c r="AY94" i="69"/>
  <c r="AX94" i="69"/>
  <c r="AW94" i="69"/>
  <c r="AV94" i="69"/>
  <c r="AU94" i="69"/>
  <c r="AS94" i="69"/>
  <c r="AR94" i="69"/>
  <c r="H94" i="69"/>
  <c r="J94" i="69" s="1"/>
  <c r="BF93" i="69"/>
  <c r="BE93" i="69"/>
  <c r="BD93" i="69"/>
  <c r="BC93" i="69"/>
  <c r="BB93" i="69"/>
  <c r="BA93" i="69"/>
  <c r="AZ93" i="69"/>
  <c r="AY93" i="69"/>
  <c r="AX93" i="69"/>
  <c r="AW93" i="69"/>
  <c r="AV93" i="69"/>
  <c r="AU93" i="69"/>
  <c r="AS93" i="69"/>
  <c r="AR93" i="69"/>
  <c r="H93" i="69"/>
  <c r="J93" i="69" s="1"/>
  <c r="BF92" i="69"/>
  <c r="BE92" i="69"/>
  <c r="BD92" i="69"/>
  <c r="BC92" i="69"/>
  <c r="BB92" i="69"/>
  <c r="BA92" i="69"/>
  <c r="AZ92" i="69"/>
  <c r="AY92" i="69"/>
  <c r="AX92" i="69"/>
  <c r="AW92" i="69"/>
  <c r="AV92" i="69"/>
  <c r="AU92" i="69"/>
  <c r="H92" i="69"/>
  <c r="J92" i="69" s="1"/>
  <c r="BF91" i="69"/>
  <c r="BE91" i="69"/>
  <c r="BD91" i="69"/>
  <c r="BC91" i="69"/>
  <c r="BB91" i="69"/>
  <c r="BA91" i="69"/>
  <c r="AZ91" i="69"/>
  <c r="AY91" i="69"/>
  <c r="AX91" i="69"/>
  <c r="AW91" i="69"/>
  <c r="AV91" i="69"/>
  <c r="AU91" i="69"/>
  <c r="AS91" i="69"/>
  <c r="AR91" i="69"/>
  <c r="H91" i="69"/>
  <c r="J91" i="69" s="1"/>
  <c r="BF90" i="69"/>
  <c r="BE90" i="69"/>
  <c r="BD90" i="69"/>
  <c r="BC90" i="69"/>
  <c r="BB90" i="69"/>
  <c r="BA90" i="69"/>
  <c r="AZ90" i="69"/>
  <c r="AY90" i="69"/>
  <c r="AX90" i="69"/>
  <c r="AW90" i="69"/>
  <c r="AV90" i="69"/>
  <c r="AU90" i="69"/>
  <c r="AS90" i="69"/>
  <c r="AR90" i="69"/>
  <c r="H90" i="69"/>
  <c r="J90" i="69" s="1"/>
  <c r="BF89" i="69"/>
  <c r="BE89" i="69"/>
  <c r="BD89" i="69"/>
  <c r="BC89" i="69"/>
  <c r="BB89" i="69"/>
  <c r="BA89" i="69"/>
  <c r="AZ89" i="69"/>
  <c r="AY89" i="69"/>
  <c r="AX89" i="69"/>
  <c r="AW89" i="69"/>
  <c r="AV89" i="69"/>
  <c r="AU89" i="69"/>
  <c r="AS89" i="69"/>
  <c r="AR89" i="69"/>
  <c r="H89" i="69"/>
  <c r="J89" i="69" s="1"/>
  <c r="BF88" i="69"/>
  <c r="BE88" i="69"/>
  <c r="BD88" i="69"/>
  <c r="BC88" i="69"/>
  <c r="BB88" i="69"/>
  <c r="BA88" i="69"/>
  <c r="AZ88" i="69"/>
  <c r="AY88" i="69"/>
  <c r="AX88" i="69"/>
  <c r="AW88" i="69"/>
  <c r="AV88" i="69"/>
  <c r="AU88" i="69"/>
  <c r="AS88" i="69"/>
  <c r="AR88" i="69"/>
  <c r="AP88" i="69"/>
  <c r="AN88" i="69"/>
  <c r="AL88" i="69"/>
  <c r="AJ88" i="69"/>
  <c r="AH88" i="69"/>
  <c r="AF88" i="69"/>
  <c r="AD88" i="69"/>
  <c r="AB88" i="69"/>
  <c r="Z88" i="69"/>
  <c r="X88" i="69"/>
  <c r="V88" i="69"/>
  <c r="T88" i="69"/>
  <c r="R88" i="69"/>
  <c r="P88" i="69"/>
  <c r="N88" i="69"/>
  <c r="H88" i="69"/>
  <c r="J88" i="69" s="1"/>
  <c r="BF87" i="69"/>
  <c r="BE87" i="69"/>
  <c r="BD87" i="69"/>
  <c r="BC87" i="69"/>
  <c r="BB87" i="69"/>
  <c r="BA87" i="69"/>
  <c r="AZ87" i="69"/>
  <c r="AY87" i="69"/>
  <c r="AX87" i="69"/>
  <c r="AW87" i="69"/>
  <c r="AV87" i="69"/>
  <c r="AU87" i="69"/>
  <c r="AR87" i="69"/>
  <c r="AP87" i="69"/>
  <c r="AN87" i="69"/>
  <c r="AL87" i="69"/>
  <c r="AJ87" i="69"/>
  <c r="AH87" i="69"/>
  <c r="AF87" i="69"/>
  <c r="AD87" i="69"/>
  <c r="AB87" i="69"/>
  <c r="Z87" i="69"/>
  <c r="X87" i="69"/>
  <c r="V87" i="69"/>
  <c r="T87" i="69"/>
  <c r="R87" i="69"/>
  <c r="P87" i="69"/>
  <c r="N87" i="69"/>
  <c r="H87" i="69"/>
  <c r="J87" i="69" s="1"/>
  <c r="BF86" i="69"/>
  <c r="BE86" i="69"/>
  <c r="BD86" i="69"/>
  <c r="BC86" i="69"/>
  <c r="BB86" i="69"/>
  <c r="BA86" i="69"/>
  <c r="AZ86" i="69"/>
  <c r="AY86" i="69"/>
  <c r="AX86" i="69"/>
  <c r="AW86" i="69"/>
  <c r="AV86" i="69"/>
  <c r="AU86" i="69"/>
  <c r="AR86" i="69"/>
  <c r="AP86" i="69"/>
  <c r="AN86" i="69"/>
  <c r="AL86" i="69"/>
  <c r="AJ86" i="69"/>
  <c r="AH86" i="69"/>
  <c r="AF86" i="69"/>
  <c r="AD86" i="69"/>
  <c r="AB86" i="69"/>
  <c r="Z86" i="69"/>
  <c r="X86" i="69"/>
  <c r="V86" i="69"/>
  <c r="T86" i="69"/>
  <c r="R86" i="69"/>
  <c r="P86" i="69"/>
  <c r="N86" i="69"/>
  <c r="H86" i="69"/>
  <c r="J86" i="69" s="1"/>
  <c r="BF85" i="69"/>
  <c r="BE85" i="69"/>
  <c r="BD85" i="69"/>
  <c r="BC85" i="69"/>
  <c r="BB85" i="69"/>
  <c r="BA85" i="69"/>
  <c r="AZ85" i="69"/>
  <c r="AY85" i="69"/>
  <c r="AX85" i="69"/>
  <c r="AW85" i="69"/>
  <c r="AV85" i="69"/>
  <c r="AU85" i="69"/>
  <c r="AR85" i="69"/>
  <c r="AP85" i="69"/>
  <c r="AN85" i="69"/>
  <c r="AL85" i="69"/>
  <c r="AJ85" i="69"/>
  <c r="AH85" i="69"/>
  <c r="AF85" i="69"/>
  <c r="AD85" i="69"/>
  <c r="AB85" i="69"/>
  <c r="Z85" i="69"/>
  <c r="X85" i="69"/>
  <c r="V85" i="69"/>
  <c r="T85" i="69"/>
  <c r="R85" i="69"/>
  <c r="P85" i="69"/>
  <c r="N85" i="69"/>
  <c r="H85" i="69"/>
  <c r="J85" i="69" s="1"/>
  <c r="BF84" i="69"/>
  <c r="BE84" i="69"/>
  <c r="BD84" i="69"/>
  <c r="BC84" i="69"/>
  <c r="BB84" i="69"/>
  <c r="BA84" i="69"/>
  <c r="AZ84" i="69"/>
  <c r="AY84" i="69"/>
  <c r="AX84" i="69"/>
  <c r="AW84" i="69"/>
  <c r="AV84" i="69"/>
  <c r="AU84" i="69"/>
  <c r="AS84" i="69"/>
  <c r="AR84" i="69"/>
  <c r="AP84" i="69"/>
  <c r="AN84" i="69"/>
  <c r="AL84" i="69"/>
  <c r="AJ84" i="69"/>
  <c r="AH84" i="69"/>
  <c r="AF84" i="69"/>
  <c r="AD84" i="69"/>
  <c r="AB84" i="69"/>
  <c r="Z84" i="69"/>
  <c r="X84" i="69"/>
  <c r="V84" i="69"/>
  <c r="T84" i="69"/>
  <c r="R84" i="69"/>
  <c r="P84" i="69"/>
  <c r="N84" i="69"/>
  <c r="H84" i="69"/>
  <c r="BF83" i="69"/>
  <c r="BE83" i="69"/>
  <c r="BD83" i="69"/>
  <c r="BC83" i="69"/>
  <c r="BB83" i="69"/>
  <c r="BA83" i="69"/>
  <c r="AZ83" i="69"/>
  <c r="AY83" i="69"/>
  <c r="AX83" i="69"/>
  <c r="AW83" i="69"/>
  <c r="AV83" i="69"/>
  <c r="AU83" i="69"/>
  <c r="AP83" i="69"/>
  <c r="AN83" i="69"/>
  <c r="AL83" i="69"/>
  <c r="AJ83" i="69"/>
  <c r="AH83" i="69"/>
  <c r="AF83" i="69"/>
  <c r="AD83" i="69"/>
  <c r="AB83" i="69"/>
  <c r="Z83" i="69"/>
  <c r="X83" i="69"/>
  <c r="V83" i="69"/>
  <c r="T83" i="69"/>
  <c r="R83" i="69"/>
  <c r="P83" i="69"/>
  <c r="N83" i="69"/>
  <c r="H83" i="69"/>
  <c r="J83" i="69" s="1"/>
  <c r="BF82" i="69"/>
  <c r="BE82" i="69"/>
  <c r="BD82" i="69"/>
  <c r="BC82" i="69"/>
  <c r="BB82" i="69"/>
  <c r="BA82" i="69"/>
  <c r="AZ82" i="69"/>
  <c r="AY82" i="69"/>
  <c r="AX82" i="69"/>
  <c r="AW82" i="69"/>
  <c r="AV82" i="69"/>
  <c r="AU82" i="69"/>
  <c r="AS82" i="69"/>
  <c r="AR82" i="69"/>
  <c r="AD82" i="69"/>
  <c r="R82" i="69"/>
  <c r="P82" i="69"/>
  <c r="N82" i="69"/>
  <c r="H82" i="69"/>
  <c r="BF81" i="69"/>
  <c r="BE81" i="69"/>
  <c r="BD81" i="69"/>
  <c r="BC81" i="69"/>
  <c r="BB81" i="69"/>
  <c r="BA81" i="69"/>
  <c r="AZ81" i="69"/>
  <c r="AY81" i="69"/>
  <c r="AX81" i="69"/>
  <c r="AW81" i="69"/>
  <c r="AV81" i="69"/>
  <c r="AU81" i="69"/>
  <c r="AP81" i="69"/>
  <c r="AN81" i="69"/>
  <c r="AL81" i="69"/>
  <c r="AJ81" i="69"/>
  <c r="AH81" i="69"/>
  <c r="AF81" i="69"/>
  <c r="AD81" i="69"/>
  <c r="AB81" i="69"/>
  <c r="Z81" i="69"/>
  <c r="X81" i="69"/>
  <c r="V81" i="69"/>
  <c r="T81" i="69"/>
  <c r="R81" i="69"/>
  <c r="P81" i="69"/>
  <c r="N81" i="69"/>
  <c r="H81" i="69"/>
  <c r="J81" i="69" s="1"/>
  <c r="BF80" i="69"/>
  <c r="BE80" i="69"/>
  <c r="BD80" i="69"/>
  <c r="BC80" i="69"/>
  <c r="BB80" i="69"/>
  <c r="BA80" i="69"/>
  <c r="AZ80" i="69"/>
  <c r="AY80" i="69"/>
  <c r="AX80" i="69"/>
  <c r="AW80" i="69"/>
  <c r="AV80" i="69"/>
  <c r="AU80" i="69"/>
  <c r="AN80" i="69"/>
  <c r="AL80" i="69"/>
  <c r="AJ80" i="69"/>
  <c r="AH80" i="69"/>
  <c r="AF80" i="69"/>
  <c r="X80" i="69"/>
  <c r="R80" i="69"/>
  <c r="P80" i="69"/>
  <c r="N80" i="69"/>
  <c r="H80" i="69"/>
  <c r="BF79" i="69"/>
  <c r="BE79" i="69"/>
  <c r="BD79" i="69"/>
  <c r="BC79" i="69"/>
  <c r="BB79" i="69"/>
  <c r="BA79" i="69"/>
  <c r="AZ79" i="69"/>
  <c r="AY79" i="69"/>
  <c r="AX79" i="69"/>
  <c r="AW79" i="69"/>
  <c r="AV79" i="69"/>
  <c r="AU79" i="69"/>
  <c r="AP79" i="69"/>
  <c r="AN79" i="69"/>
  <c r="AL79" i="69"/>
  <c r="AJ79" i="69"/>
  <c r="AH79" i="69"/>
  <c r="T79" i="69"/>
  <c r="R79" i="69"/>
  <c r="P79" i="69"/>
  <c r="N79" i="69"/>
  <c r="H79" i="69"/>
  <c r="J79" i="69" s="1"/>
  <c r="BF78" i="69"/>
  <c r="BE78" i="69"/>
  <c r="BD78" i="69"/>
  <c r="BC78" i="69"/>
  <c r="BB78" i="69"/>
  <c r="BA78" i="69"/>
  <c r="AZ78" i="69"/>
  <c r="AY78" i="69"/>
  <c r="AX78" i="69"/>
  <c r="AW78" i="69"/>
  <c r="AV78" i="69"/>
  <c r="AU78" i="69"/>
  <c r="AS78" i="69"/>
  <c r="AR78" i="69"/>
  <c r="H78" i="69"/>
  <c r="BF77" i="69"/>
  <c r="BE77" i="69"/>
  <c r="BD77" i="69"/>
  <c r="BC77" i="69"/>
  <c r="BB77" i="69"/>
  <c r="BA77" i="69"/>
  <c r="AZ77" i="69"/>
  <c r="AY77" i="69"/>
  <c r="AX77" i="69"/>
  <c r="AW77" i="69"/>
  <c r="AV77" i="69"/>
  <c r="AU77" i="69"/>
  <c r="AS77" i="69"/>
  <c r="AR77" i="69"/>
  <c r="H77" i="69"/>
  <c r="J77" i="69" s="1"/>
  <c r="BF76" i="69"/>
  <c r="BE76" i="69"/>
  <c r="BD76" i="69"/>
  <c r="BC76" i="69"/>
  <c r="BB76" i="69"/>
  <c r="BA76" i="69"/>
  <c r="AZ76" i="69"/>
  <c r="AY76" i="69"/>
  <c r="AX76" i="69"/>
  <c r="AW76" i="69"/>
  <c r="AV76" i="69"/>
  <c r="AU76" i="69"/>
  <c r="AS76" i="69"/>
  <c r="AR76" i="69"/>
  <c r="AP76" i="69"/>
  <c r="AN76" i="69"/>
  <c r="AL76" i="69"/>
  <c r="AJ76" i="69"/>
  <c r="AH76" i="69"/>
  <c r="AF76" i="69"/>
  <c r="AD76" i="69"/>
  <c r="AB76" i="69"/>
  <c r="Z76" i="69"/>
  <c r="X76" i="69"/>
  <c r="V76" i="69"/>
  <c r="T76" i="69"/>
  <c r="R76" i="69"/>
  <c r="P76" i="69"/>
  <c r="N76" i="69"/>
  <c r="H76" i="69"/>
  <c r="BF75" i="69"/>
  <c r="BE75" i="69"/>
  <c r="BD75" i="69"/>
  <c r="BC75" i="69"/>
  <c r="BB75" i="69"/>
  <c r="BA75" i="69"/>
  <c r="AZ75" i="69"/>
  <c r="AY75" i="69"/>
  <c r="AX75" i="69"/>
  <c r="AW75" i="69"/>
  <c r="AV75" i="69"/>
  <c r="AU75" i="69"/>
  <c r="AS75" i="69"/>
  <c r="AR75" i="69"/>
  <c r="AP75" i="69"/>
  <c r="AN75" i="69"/>
  <c r="AL75" i="69"/>
  <c r="AJ75" i="69"/>
  <c r="AH75" i="69"/>
  <c r="AF75" i="69"/>
  <c r="AD75" i="69"/>
  <c r="AB75" i="69"/>
  <c r="Z75" i="69"/>
  <c r="X75" i="69"/>
  <c r="V75" i="69"/>
  <c r="T75" i="69"/>
  <c r="R75" i="69"/>
  <c r="P75" i="69"/>
  <c r="N75" i="69"/>
  <c r="H75" i="69"/>
  <c r="J75" i="69" s="1"/>
  <c r="BF74" i="69"/>
  <c r="BE74" i="69"/>
  <c r="BD74" i="69"/>
  <c r="BC74" i="69"/>
  <c r="BB74" i="69"/>
  <c r="BA74" i="69"/>
  <c r="AZ74" i="69"/>
  <c r="AY74" i="69"/>
  <c r="AX74" i="69"/>
  <c r="AW74" i="69"/>
  <c r="AV74" i="69"/>
  <c r="AU74" i="69"/>
  <c r="AS74" i="69"/>
  <c r="AR74" i="69"/>
  <c r="AP74" i="69"/>
  <c r="AN74" i="69"/>
  <c r="AL74" i="69"/>
  <c r="AJ74" i="69"/>
  <c r="AH74" i="69"/>
  <c r="AF74" i="69"/>
  <c r="AD74" i="69"/>
  <c r="AB74" i="69"/>
  <c r="Z74" i="69"/>
  <c r="X74" i="69"/>
  <c r="V74" i="69"/>
  <c r="T74" i="69"/>
  <c r="R74" i="69"/>
  <c r="P74" i="69"/>
  <c r="N74" i="69"/>
  <c r="H74" i="69"/>
  <c r="J74" i="69" s="1"/>
  <c r="BF73" i="69"/>
  <c r="BE73" i="69"/>
  <c r="BD73" i="69"/>
  <c r="BC73" i="69"/>
  <c r="BB73" i="69"/>
  <c r="BA73" i="69"/>
  <c r="AZ73" i="69"/>
  <c r="AY73" i="69"/>
  <c r="AX73" i="69"/>
  <c r="AW73" i="69"/>
  <c r="AV73" i="69"/>
  <c r="AU73" i="69"/>
  <c r="AS73" i="69"/>
  <c r="AR73" i="69"/>
  <c r="AP73" i="69"/>
  <c r="AN73" i="69"/>
  <c r="AL73" i="69"/>
  <c r="AJ73" i="69"/>
  <c r="AH73" i="69"/>
  <c r="AF73" i="69"/>
  <c r="AD73" i="69"/>
  <c r="AB73" i="69"/>
  <c r="Z73" i="69"/>
  <c r="X73" i="69"/>
  <c r="V73" i="69"/>
  <c r="T73" i="69"/>
  <c r="R73" i="69"/>
  <c r="P73" i="69"/>
  <c r="N73" i="69"/>
  <c r="H73" i="69"/>
  <c r="BF72" i="69"/>
  <c r="BE72" i="69"/>
  <c r="BD72" i="69"/>
  <c r="BC72" i="69"/>
  <c r="BB72" i="69"/>
  <c r="BA72" i="69"/>
  <c r="AZ72" i="69"/>
  <c r="AY72" i="69"/>
  <c r="AX72" i="69"/>
  <c r="AW72" i="69"/>
  <c r="AV72" i="69"/>
  <c r="AU72" i="69"/>
  <c r="AS72" i="69"/>
  <c r="AR72" i="69"/>
  <c r="AD72" i="69"/>
  <c r="R72" i="69"/>
  <c r="P72" i="69"/>
  <c r="N72" i="69"/>
  <c r="H72" i="69"/>
  <c r="J72" i="69" s="1"/>
  <c r="BF71" i="69"/>
  <c r="BE71" i="69"/>
  <c r="BD71" i="69"/>
  <c r="BC71" i="69"/>
  <c r="BB71" i="69"/>
  <c r="BA71" i="69"/>
  <c r="AZ71" i="69"/>
  <c r="AY71" i="69"/>
  <c r="AX71" i="69"/>
  <c r="AW71" i="69"/>
  <c r="AV71" i="69"/>
  <c r="AS71" i="69"/>
  <c r="AR71" i="69"/>
  <c r="R71" i="69"/>
  <c r="P71" i="69"/>
  <c r="N71" i="69"/>
  <c r="H71" i="69"/>
  <c r="BF70" i="69"/>
  <c r="BE70" i="69"/>
  <c r="BD70" i="69"/>
  <c r="BC70" i="69"/>
  <c r="BB70" i="69"/>
  <c r="BA70" i="69"/>
  <c r="AZ70" i="69"/>
  <c r="AY70" i="69"/>
  <c r="AX70" i="69"/>
  <c r="AW70" i="69"/>
  <c r="AV70" i="69"/>
  <c r="AS70" i="69"/>
  <c r="AR70" i="69"/>
  <c r="R70" i="69"/>
  <c r="P70" i="69"/>
  <c r="N70" i="69"/>
  <c r="H70" i="69"/>
  <c r="J70" i="69" s="1"/>
  <c r="AS69" i="69"/>
  <c r="AR69" i="69"/>
  <c r="H69" i="69"/>
  <c r="J69" i="69" s="1"/>
  <c r="AS68" i="69"/>
  <c r="AR68" i="69"/>
  <c r="R68" i="69"/>
  <c r="P68" i="69"/>
  <c r="Q68" i="69" s="1"/>
  <c r="N68" i="69"/>
  <c r="H68" i="69"/>
  <c r="B62" i="69"/>
  <c r="H61" i="69"/>
  <c r="I61" i="69" s="1"/>
  <c r="AS60" i="69"/>
  <c r="AR60" i="69"/>
  <c r="J60" i="69"/>
  <c r="I60" i="69"/>
  <c r="V59" i="69"/>
  <c r="V120" i="69" s="1"/>
  <c r="T120" i="69"/>
  <c r="J59" i="69"/>
  <c r="J58" i="69"/>
  <c r="I58" i="69"/>
  <c r="J57" i="69"/>
  <c r="I57" i="69"/>
  <c r="AS56" i="69"/>
  <c r="AR56" i="69"/>
  <c r="AP56" i="69"/>
  <c r="AN56" i="69"/>
  <c r="AN117" i="69" s="1"/>
  <c r="AL56" i="69"/>
  <c r="AL117" i="69" s="1"/>
  <c r="AJ56" i="69"/>
  <c r="AJ117" i="69" s="1"/>
  <c r="AH56" i="69"/>
  <c r="AH117" i="69" s="1"/>
  <c r="AF56" i="69"/>
  <c r="AF117" i="69" s="1"/>
  <c r="AD56" i="69"/>
  <c r="AB117" i="69"/>
  <c r="Z117" i="69"/>
  <c r="X117" i="69"/>
  <c r="V117" i="69"/>
  <c r="T117" i="69"/>
  <c r="J56" i="69"/>
  <c r="I56" i="69"/>
  <c r="AS55" i="69"/>
  <c r="AR55" i="69"/>
  <c r="AP55" i="69"/>
  <c r="AP116" i="69" s="1"/>
  <c r="AN55" i="69"/>
  <c r="AN116" i="69" s="1"/>
  <c r="AL55" i="69"/>
  <c r="AL116" i="69" s="1"/>
  <c r="AJ55" i="69"/>
  <c r="AJ116" i="69" s="1"/>
  <c r="AH55" i="69"/>
  <c r="AF55" i="69"/>
  <c r="AF116" i="69" s="1"/>
  <c r="AD55" i="69"/>
  <c r="AD116" i="69" s="1"/>
  <c r="AB116" i="69"/>
  <c r="Z116" i="69"/>
  <c r="X116" i="69"/>
  <c r="T116" i="69"/>
  <c r="J55" i="69"/>
  <c r="I55" i="69"/>
  <c r="AU115" i="69"/>
  <c r="AS54" i="69"/>
  <c r="AR54" i="69"/>
  <c r="AP54" i="69"/>
  <c r="AN54" i="69"/>
  <c r="AN115" i="69" s="1"/>
  <c r="AL54" i="69"/>
  <c r="AL115" i="69" s="1"/>
  <c r="AJ54" i="69"/>
  <c r="AJ115" i="69" s="1"/>
  <c r="AH54" i="69"/>
  <c r="AH115" i="69" s="1"/>
  <c r="AF54" i="69"/>
  <c r="AF115" i="69" s="1"/>
  <c r="AD54" i="69"/>
  <c r="AB115" i="69"/>
  <c r="Z115" i="69"/>
  <c r="X115" i="69"/>
  <c r="V115" i="69"/>
  <c r="T115" i="69"/>
  <c r="J54" i="69"/>
  <c r="I54" i="69"/>
  <c r="AS53" i="69"/>
  <c r="AR53" i="69"/>
  <c r="AP53" i="69"/>
  <c r="AP114" i="69" s="1"/>
  <c r="AN53" i="69"/>
  <c r="AN114" i="69" s="1"/>
  <c r="AL53" i="69"/>
  <c r="AL114" i="69" s="1"/>
  <c r="AJ53" i="69"/>
  <c r="AJ114" i="69" s="1"/>
  <c r="AH53" i="69"/>
  <c r="AF53" i="69"/>
  <c r="AF114" i="69" s="1"/>
  <c r="AD53" i="69"/>
  <c r="AD114" i="69" s="1"/>
  <c r="Z114" i="69"/>
  <c r="X114" i="69"/>
  <c r="T114" i="69"/>
  <c r="J53" i="69"/>
  <c r="I53" i="69"/>
  <c r="AS52" i="69"/>
  <c r="AR52" i="69"/>
  <c r="AP52" i="69"/>
  <c r="AP113" i="69" s="1"/>
  <c r="AN52" i="69"/>
  <c r="AN113" i="69" s="1"/>
  <c r="AL52" i="69"/>
  <c r="AJ52" i="69"/>
  <c r="AJ113" i="69" s="1"/>
  <c r="AH52" i="69"/>
  <c r="AH113" i="69" s="1"/>
  <c r="AF52" i="69"/>
  <c r="AF113" i="69" s="1"/>
  <c r="AD52" i="69"/>
  <c r="AD113" i="69" s="1"/>
  <c r="AB113" i="69"/>
  <c r="X113" i="69"/>
  <c r="V113" i="69"/>
  <c r="T113" i="69"/>
  <c r="J52" i="69"/>
  <c r="I52" i="69"/>
  <c r="AS51" i="69"/>
  <c r="AR51" i="69"/>
  <c r="AP51" i="69"/>
  <c r="AN51" i="69"/>
  <c r="AN112" i="69" s="1"/>
  <c r="AL51" i="69"/>
  <c r="AL112" i="69" s="1"/>
  <c r="AJ51" i="69"/>
  <c r="AJ112" i="69" s="1"/>
  <c r="AH51" i="69"/>
  <c r="AH112" i="69" s="1"/>
  <c r="AF51" i="69"/>
  <c r="AF112" i="69" s="1"/>
  <c r="AD51" i="69"/>
  <c r="AB112" i="69"/>
  <c r="Z112" i="69"/>
  <c r="X112" i="69"/>
  <c r="V112" i="69"/>
  <c r="T112" i="69"/>
  <c r="J51" i="69"/>
  <c r="I51" i="69"/>
  <c r="AS50" i="69"/>
  <c r="AR50" i="69"/>
  <c r="AP50" i="69"/>
  <c r="AP111" i="69" s="1"/>
  <c r="AN50" i="69"/>
  <c r="AN111" i="69" s="1"/>
  <c r="AL50" i="69"/>
  <c r="AL111" i="69" s="1"/>
  <c r="AJ50" i="69"/>
  <c r="AJ111" i="69" s="1"/>
  <c r="AH50" i="69"/>
  <c r="AF50" i="69"/>
  <c r="AF111" i="69" s="1"/>
  <c r="AD50" i="69"/>
  <c r="AD111" i="69" s="1"/>
  <c r="AB111" i="69"/>
  <c r="Z111" i="69"/>
  <c r="X111" i="69"/>
  <c r="J50" i="69"/>
  <c r="I50" i="69"/>
  <c r="AS49" i="69"/>
  <c r="AR49" i="69"/>
  <c r="AP49" i="69"/>
  <c r="AP110" i="69" s="1"/>
  <c r="AN49" i="69"/>
  <c r="AN110" i="69" s="1"/>
  <c r="AL49" i="69"/>
  <c r="AJ49" i="69"/>
  <c r="AH49" i="69"/>
  <c r="AH110" i="69" s="1"/>
  <c r="AF49" i="69"/>
  <c r="AD49" i="69"/>
  <c r="AD110" i="69" s="1"/>
  <c r="AB110" i="69"/>
  <c r="V110" i="69"/>
  <c r="J49" i="69"/>
  <c r="I49" i="69"/>
  <c r="AS48" i="69"/>
  <c r="AR48" i="69"/>
  <c r="AP48" i="69"/>
  <c r="AN48" i="69"/>
  <c r="AL48" i="69"/>
  <c r="AL109" i="69" s="1"/>
  <c r="AJ48" i="69"/>
  <c r="AH48" i="69"/>
  <c r="AH109" i="69" s="1"/>
  <c r="AF48" i="69"/>
  <c r="AF109" i="69" s="1"/>
  <c r="AD48" i="69"/>
  <c r="Z109" i="69"/>
  <c r="T109" i="69"/>
  <c r="J48" i="69"/>
  <c r="I48" i="69"/>
  <c r="AS47" i="69"/>
  <c r="AR47" i="69"/>
  <c r="AP47" i="69"/>
  <c r="AP108" i="69" s="1"/>
  <c r="AN47" i="69"/>
  <c r="AL47" i="69"/>
  <c r="AJ47" i="69"/>
  <c r="AH47" i="69"/>
  <c r="AF47" i="69"/>
  <c r="AF108" i="69" s="1"/>
  <c r="AD47" i="69"/>
  <c r="J47" i="69"/>
  <c r="I47" i="69"/>
  <c r="AS46" i="69"/>
  <c r="AR46" i="69"/>
  <c r="AP46" i="69"/>
  <c r="AN46" i="69"/>
  <c r="AL46" i="69"/>
  <c r="AJ46" i="69"/>
  <c r="AJ107" i="69" s="1"/>
  <c r="AH46" i="69"/>
  <c r="AH107" i="69" s="1"/>
  <c r="AF46" i="69"/>
  <c r="AD46" i="69"/>
  <c r="X107" i="69"/>
  <c r="V107" i="69"/>
  <c r="J46" i="69"/>
  <c r="I46" i="69"/>
  <c r="AS45" i="69"/>
  <c r="AR45" i="69"/>
  <c r="AP45" i="69"/>
  <c r="AN45" i="69"/>
  <c r="AN106" i="69" s="1"/>
  <c r="AL45" i="69"/>
  <c r="AJ45" i="69"/>
  <c r="AH45" i="69"/>
  <c r="AF45" i="69"/>
  <c r="AD45" i="69"/>
  <c r="AB106" i="69"/>
  <c r="X106" i="69"/>
  <c r="T106" i="69"/>
  <c r="J45" i="69"/>
  <c r="I45" i="69"/>
  <c r="AS44" i="69"/>
  <c r="AR44" i="69"/>
  <c r="AP44" i="69"/>
  <c r="AP105" i="69" s="1"/>
  <c r="AN44" i="69"/>
  <c r="AL44" i="69"/>
  <c r="AL105" i="69" s="1"/>
  <c r="AJ44" i="69"/>
  <c r="AH44" i="69"/>
  <c r="AH105" i="69" s="1"/>
  <c r="AF44" i="69"/>
  <c r="AF105" i="69" s="1"/>
  <c r="AD44" i="69"/>
  <c r="AD105" i="69" s="1"/>
  <c r="Z105" i="69"/>
  <c r="V105" i="69"/>
  <c r="T105" i="69"/>
  <c r="J44" i="69"/>
  <c r="I44" i="69"/>
  <c r="AS43" i="69"/>
  <c r="AR43" i="69"/>
  <c r="AP43" i="69"/>
  <c r="AP104" i="69" s="1"/>
  <c r="AN43" i="69"/>
  <c r="AL43" i="69"/>
  <c r="AL104" i="69" s="1"/>
  <c r="AJ43" i="69"/>
  <c r="AJ104" i="69" s="1"/>
  <c r="AH43" i="69"/>
  <c r="AH104" i="69" s="1"/>
  <c r="AF43" i="69"/>
  <c r="AD43" i="69"/>
  <c r="AD104" i="69" s="1"/>
  <c r="Z104" i="69"/>
  <c r="X104" i="69"/>
  <c r="V104" i="69"/>
  <c r="J43" i="69"/>
  <c r="I43" i="69"/>
  <c r="AS42" i="69"/>
  <c r="AR42" i="69"/>
  <c r="AP42" i="69"/>
  <c r="AP103" i="69" s="1"/>
  <c r="AN42" i="69"/>
  <c r="AN103" i="69" s="1"/>
  <c r="AL42" i="69"/>
  <c r="AL103" i="69" s="1"/>
  <c r="AJ42" i="69"/>
  <c r="AH42" i="69"/>
  <c r="AH103" i="69" s="1"/>
  <c r="AF42" i="69"/>
  <c r="AD42" i="69"/>
  <c r="AD103" i="69" s="1"/>
  <c r="AB103" i="69"/>
  <c r="Z103" i="69"/>
  <c r="V103" i="69"/>
  <c r="J42" i="69"/>
  <c r="I42" i="69"/>
  <c r="AS41" i="69"/>
  <c r="AR41" i="69"/>
  <c r="AP41" i="69"/>
  <c r="AP102" i="69" s="1"/>
  <c r="AN41" i="69"/>
  <c r="AL41" i="69"/>
  <c r="AL102" i="69" s="1"/>
  <c r="AJ41" i="69"/>
  <c r="AH41" i="69"/>
  <c r="AH102" i="69" s="1"/>
  <c r="AF41" i="69"/>
  <c r="AF102" i="69" s="1"/>
  <c r="AD41" i="69"/>
  <c r="AD102" i="69" s="1"/>
  <c r="Z102" i="69"/>
  <c r="V102" i="69"/>
  <c r="T102" i="69"/>
  <c r="J41" i="69"/>
  <c r="I41" i="69"/>
  <c r="AS40" i="69"/>
  <c r="AR40" i="69"/>
  <c r="AP40" i="69"/>
  <c r="AP101" i="69" s="1"/>
  <c r="AN40" i="69"/>
  <c r="AL40" i="69"/>
  <c r="AL101" i="69" s="1"/>
  <c r="AJ40" i="69"/>
  <c r="AJ101" i="69" s="1"/>
  <c r="AH40" i="69"/>
  <c r="AH101" i="69" s="1"/>
  <c r="AF40" i="69"/>
  <c r="AD40" i="69"/>
  <c r="AD101" i="69" s="1"/>
  <c r="Z101" i="69"/>
  <c r="X101" i="69"/>
  <c r="V101" i="69"/>
  <c r="J40" i="69"/>
  <c r="I40" i="69"/>
  <c r="AS39" i="69"/>
  <c r="AR39" i="69"/>
  <c r="AP39" i="69"/>
  <c r="AP100" i="69" s="1"/>
  <c r="AN39" i="69"/>
  <c r="AN100" i="69" s="1"/>
  <c r="AL39" i="69"/>
  <c r="AL100" i="69" s="1"/>
  <c r="AJ39" i="69"/>
  <c r="AH39" i="69"/>
  <c r="AH100" i="69" s="1"/>
  <c r="AF39" i="69"/>
  <c r="AD39" i="69"/>
  <c r="AD100" i="69" s="1"/>
  <c r="AB100" i="69"/>
  <c r="Z100" i="69"/>
  <c r="V100" i="69"/>
  <c r="J39" i="69"/>
  <c r="I39" i="69"/>
  <c r="AS38" i="69"/>
  <c r="AR38" i="69"/>
  <c r="AP38" i="69"/>
  <c r="AP99" i="69" s="1"/>
  <c r="AN38" i="69"/>
  <c r="AL38" i="69"/>
  <c r="AL99" i="69" s="1"/>
  <c r="AJ38" i="69"/>
  <c r="AH38" i="69"/>
  <c r="AH99" i="69" s="1"/>
  <c r="AF38" i="69"/>
  <c r="AF99" i="69" s="1"/>
  <c r="AD38" i="69"/>
  <c r="AD99" i="69" s="1"/>
  <c r="Z99" i="69"/>
  <c r="V99" i="69"/>
  <c r="T99" i="69"/>
  <c r="J38" i="69"/>
  <c r="I38" i="69"/>
  <c r="AS37" i="69"/>
  <c r="AR37" i="69"/>
  <c r="AP37" i="69"/>
  <c r="AP98" i="69" s="1"/>
  <c r="AN37" i="69"/>
  <c r="AL37" i="69"/>
  <c r="AL98" i="69" s="1"/>
  <c r="AJ37" i="69"/>
  <c r="AJ98" i="69" s="1"/>
  <c r="AH37" i="69"/>
  <c r="AH98" i="69" s="1"/>
  <c r="AF37" i="69"/>
  <c r="AD37" i="69"/>
  <c r="AD98" i="69" s="1"/>
  <c r="Z98" i="69"/>
  <c r="X98" i="69"/>
  <c r="V98" i="69"/>
  <c r="J37" i="69"/>
  <c r="I37" i="69"/>
  <c r="AS36" i="69"/>
  <c r="AR36" i="69"/>
  <c r="AP36" i="69"/>
  <c r="AP97" i="69" s="1"/>
  <c r="AN36" i="69"/>
  <c r="AN97" i="69" s="1"/>
  <c r="AL36" i="69"/>
  <c r="AL97" i="69" s="1"/>
  <c r="AJ36" i="69"/>
  <c r="AH36" i="69"/>
  <c r="AH97" i="69" s="1"/>
  <c r="AF36" i="69"/>
  <c r="AD36" i="69"/>
  <c r="AD97" i="69" s="1"/>
  <c r="AB97" i="69"/>
  <c r="Z97" i="69"/>
  <c r="V97" i="69"/>
  <c r="J36" i="69"/>
  <c r="I36" i="69"/>
  <c r="AS35" i="69"/>
  <c r="AR35" i="69"/>
  <c r="AP35" i="69"/>
  <c r="AP96" i="69" s="1"/>
  <c r="AN35" i="69"/>
  <c r="AL35" i="69"/>
  <c r="AL96" i="69" s="1"/>
  <c r="AJ35" i="69"/>
  <c r="AH35" i="69"/>
  <c r="AH96" i="69" s="1"/>
  <c r="AF35" i="69"/>
  <c r="AF96" i="69" s="1"/>
  <c r="AD35" i="69"/>
  <c r="AD96" i="69" s="1"/>
  <c r="Z96" i="69"/>
  <c r="V96" i="69"/>
  <c r="T96" i="69"/>
  <c r="J35" i="69"/>
  <c r="I35" i="69"/>
  <c r="AS34" i="69"/>
  <c r="AR34" i="69"/>
  <c r="AP34" i="69"/>
  <c r="AP95" i="69" s="1"/>
  <c r="AN34" i="69"/>
  <c r="AL34" i="69"/>
  <c r="AL95" i="69" s="1"/>
  <c r="AJ34" i="69"/>
  <c r="AH34" i="69"/>
  <c r="AF34" i="69"/>
  <c r="AD34" i="69"/>
  <c r="AD95" i="69" s="1"/>
  <c r="Z95" i="69"/>
  <c r="J34" i="69"/>
  <c r="I34" i="69"/>
  <c r="AS33" i="69"/>
  <c r="AR33" i="69"/>
  <c r="AP33" i="69"/>
  <c r="AP94" i="69" s="1"/>
  <c r="AN33" i="69"/>
  <c r="AL33" i="69"/>
  <c r="AJ33" i="69"/>
  <c r="AH33" i="69"/>
  <c r="AH94" i="69" s="1"/>
  <c r="AF33" i="69"/>
  <c r="AD33" i="69"/>
  <c r="AD94" i="69" s="1"/>
  <c r="V94" i="69"/>
  <c r="J33" i="69"/>
  <c r="I33" i="69"/>
  <c r="AS32" i="69"/>
  <c r="AR32" i="69"/>
  <c r="AP32" i="69"/>
  <c r="AN32" i="69"/>
  <c r="AL32" i="69"/>
  <c r="AL93" i="69" s="1"/>
  <c r="AJ32" i="69"/>
  <c r="AH32" i="69"/>
  <c r="AH93" i="69" s="1"/>
  <c r="AF32" i="69"/>
  <c r="AD32" i="69"/>
  <c r="Z93" i="69"/>
  <c r="V93" i="69"/>
  <c r="J32" i="69"/>
  <c r="I32" i="69"/>
  <c r="AP31" i="69"/>
  <c r="AN31" i="69"/>
  <c r="AN92" i="69" s="1"/>
  <c r="AL31" i="69"/>
  <c r="AJ31" i="69"/>
  <c r="AH31" i="69"/>
  <c r="AF31" i="69"/>
  <c r="AD31" i="69"/>
  <c r="AB92" i="69"/>
  <c r="K31" i="58"/>
  <c r="J31" i="69"/>
  <c r="I31" i="69"/>
  <c r="AS30" i="69"/>
  <c r="AR30" i="69"/>
  <c r="AP30" i="69"/>
  <c r="AN30" i="69"/>
  <c r="AL30" i="69"/>
  <c r="AJ30" i="69"/>
  <c r="AH30" i="69"/>
  <c r="AF30" i="69"/>
  <c r="AF91" i="69" s="1"/>
  <c r="AD30" i="69"/>
  <c r="T29" i="69"/>
  <c r="J30" i="69"/>
  <c r="I30" i="69"/>
  <c r="AS29" i="69"/>
  <c r="AR29" i="69"/>
  <c r="J29" i="69"/>
  <c r="I29" i="69"/>
  <c r="AS28" i="69"/>
  <c r="AR28" i="69"/>
  <c r="J28" i="69"/>
  <c r="I28" i="69"/>
  <c r="AS27" i="69"/>
  <c r="AR27" i="69"/>
  <c r="S27" i="69"/>
  <c r="Q27" i="69"/>
  <c r="O27" i="69"/>
  <c r="K27" i="69"/>
  <c r="J27" i="69"/>
  <c r="I27" i="69"/>
  <c r="AR26" i="69"/>
  <c r="S26" i="69"/>
  <c r="Q26" i="69"/>
  <c r="O26" i="69"/>
  <c r="K26" i="69"/>
  <c r="J26" i="69"/>
  <c r="I26" i="69"/>
  <c r="AR25" i="69"/>
  <c r="S25" i="69"/>
  <c r="Q25" i="69"/>
  <c r="O25" i="69"/>
  <c r="K25" i="69"/>
  <c r="J25" i="69"/>
  <c r="I25" i="69"/>
  <c r="AR24" i="69"/>
  <c r="S24" i="69"/>
  <c r="Q24" i="69"/>
  <c r="O24" i="69"/>
  <c r="K24" i="69"/>
  <c r="K85" i="69" s="1"/>
  <c r="J24" i="69"/>
  <c r="I24" i="69"/>
  <c r="AS23" i="69"/>
  <c r="AR23" i="69"/>
  <c r="S23" i="69"/>
  <c r="Q23" i="69"/>
  <c r="O23" i="69"/>
  <c r="M23" i="69"/>
  <c r="K23" i="69"/>
  <c r="K84" i="69" s="1"/>
  <c r="J23" i="69"/>
  <c r="I23" i="69"/>
  <c r="S22" i="69"/>
  <c r="Q22" i="69"/>
  <c r="O22" i="69"/>
  <c r="K22" i="69"/>
  <c r="K83" i="69" s="1"/>
  <c r="J22" i="69"/>
  <c r="I22" i="69"/>
  <c r="AS21" i="69"/>
  <c r="AR21" i="69"/>
  <c r="AP21" i="69"/>
  <c r="AN21" i="69"/>
  <c r="AN82" i="69" s="1"/>
  <c r="AL21" i="69"/>
  <c r="AL82" i="69" s="1"/>
  <c r="AJ21" i="69"/>
  <c r="AJ82" i="69" s="1"/>
  <c r="AH21" i="69"/>
  <c r="AH82" i="69" s="1"/>
  <c r="AF21" i="69"/>
  <c r="AF82" i="69" s="1"/>
  <c r="AB82" i="69"/>
  <c r="Z82" i="69"/>
  <c r="X82" i="69"/>
  <c r="V82" i="69"/>
  <c r="T82" i="69"/>
  <c r="S21" i="69"/>
  <c r="Q21" i="69"/>
  <c r="O21" i="69"/>
  <c r="J21" i="69"/>
  <c r="I21" i="69"/>
  <c r="S20" i="69"/>
  <c r="Q20" i="69"/>
  <c r="O20" i="69"/>
  <c r="K20" i="69"/>
  <c r="K81" i="69" s="1"/>
  <c r="J20" i="69"/>
  <c r="I20" i="69"/>
  <c r="S19" i="69"/>
  <c r="Q19" i="69"/>
  <c r="O19" i="69"/>
  <c r="J19" i="69"/>
  <c r="I19" i="69"/>
  <c r="AF18" i="69"/>
  <c r="AF79" i="69" s="1"/>
  <c r="AD79" i="69"/>
  <c r="AB79" i="69"/>
  <c r="Z79" i="69"/>
  <c r="X79" i="69"/>
  <c r="V79" i="69"/>
  <c r="S18" i="69"/>
  <c r="Q18" i="69"/>
  <c r="O18" i="69"/>
  <c r="J18" i="69"/>
  <c r="I18" i="69"/>
  <c r="AS17" i="69"/>
  <c r="AR17" i="69"/>
  <c r="AN17" i="69"/>
  <c r="AN78" i="69" s="1"/>
  <c r="AL17" i="69"/>
  <c r="AJ17" i="69"/>
  <c r="AJ78" i="69" s="1"/>
  <c r="AF17" i="69"/>
  <c r="AF78" i="69" s="1"/>
  <c r="R17" i="69"/>
  <c r="R78" i="69" s="1"/>
  <c r="P17" i="69"/>
  <c r="P78" i="69" s="1"/>
  <c r="Q78" i="69" s="1"/>
  <c r="N17" i="69"/>
  <c r="J17" i="69"/>
  <c r="I17" i="69"/>
  <c r="AS16" i="69"/>
  <c r="AR16" i="69"/>
  <c r="J16" i="69"/>
  <c r="I16" i="69"/>
  <c r="AS15" i="69"/>
  <c r="AR15" i="69"/>
  <c r="S15" i="69"/>
  <c r="Q15" i="69"/>
  <c r="O15" i="69"/>
  <c r="K15" i="69"/>
  <c r="K76" i="69" s="1"/>
  <c r="J15" i="69"/>
  <c r="I15" i="69"/>
  <c r="AS14" i="69"/>
  <c r="AR14" i="69"/>
  <c r="S14" i="69"/>
  <c r="Q14" i="69"/>
  <c r="O14" i="69"/>
  <c r="M14" i="69"/>
  <c r="K14" i="69"/>
  <c r="K75" i="69" s="1"/>
  <c r="J14" i="69"/>
  <c r="I14" i="69"/>
  <c r="AS13" i="69"/>
  <c r="AR13" i="69"/>
  <c r="S13" i="69"/>
  <c r="Q13" i="69"/>
  <c r="O13" i="69"/>
  <c r="K13" i="69"/>
  <c r="K74" i="69" s="1"/>
  <c r="J13" i="69"/>
  <c r="I13" i="69"/>
  <c r="AS12" i="69"/>
  <c r="AR12" i="69"/>
  <c r="S12" i="69"/>
  <c r="Q12" i="69"/>
  <c r="O12" i="69"/>
  <c r="K12" i="69"/>
  <c r="K73" i="69" s="1"/>
  <c r="J12" i="69"/>
  <c r="I12" i="69"/>
  <c r="AS11" i="69"/>
  <c r="AR11" i="69"/>
  <c r="AP11" i="69"/>
  <c r="AP72" i="69" s="1"/>
  <c r="AN11" i="69"/>
  <c r="AN72" i="69" s="1"/>
  <c r="AL11" i="69"/>
  <c r="AL72" i="69" s="1"/>
  <c r="AJ11" i="69"/>
  <c r="AJ72" i="69" s="1"/>
  <c r="AH11" i="69"/>
  <c r="AH72" i="69" s="1"/>
  <c r="AF11" i="69"/>
  <c r="AF72" i="69" s="1"/>
  <c r="AB11" i="69"/>
  <c r="AB72" i="69" s="1"/>
  <c r="Z11" i="69"/>
  <c r="Z72" i="69" s="1"/>
  <c r="X11" i="69"/>
  <c r="X72" i="69" s="1"/>
  <c r="V11" i="69"/>
  <c r="V72" i="69" s="1"/>
  <c r="T72" i="69"/>
  <c r="S11" i="69"/>
  <c r="Q11" i="69"/>
  <c r="O11" i="69"/>
  <c r="J11" i="69"/>
  <c r="I11" i="69"/>
  <c r="AU71" i="69"/>
  <c r="AS10" i="69"/>
  <c r="AR10" i="69"/>
  <c r="AP10" i="69"/>
  <c r="AP71" i="69" s="1"/>
  <c r="AN10" i="69"/>
  <c r="AN71" i="69" s="1"/>
  <c r="AL10" i="69"/>
  <c r="AL71" i="69" s="1"/>
  <c r="AJ10" i="69"/>
  <c r="AJ71" i="69" s="1"/>
  <c r="AH10" i="69"/>
  <c r="AH71" i="69" s="1"/>
  <c r="AF10" i="69"/>
  <c r="AF71" i="69" s="1"/>
  <c r="AD10" i="69"/>
  <c r="AD71" i="69" s="1"/>
  <c r="AB71" i="69"/>
  <c r="V71" i="69"/>
  <c r="T71" i="69"/>
  <c r="S10" i="69"/>
  <c r="Q10" i="69"/>
  <c r="O10" i="69"/>
  <c r="J10" i="69"/>
  <c r="I10" i="69"/>
  <c r="AU70" i="69"/>
  <c r="AS9" i="69"/>
  <c r="AR9" i="69"/>
  <c r="AP9" i="69"/>
  <c r="AP70" i="69" s="1"/>
  <c r="AN9" i="69"/>
  <c r="AN70" i="69" s="1"/>
  <c r="AL9" i="69"/>
  <c r="AL70" i="69" s="1"/>
  <c r="AJ9" i="69"/>
  <c r="AJ70" i="69" s="1"/>
  <c r="AH9" i="69"/>
  <c r="AH70" i="69" s="1"/>
  <c r="AF9" i="69"/>
  <c r="AF70" i="69" s="1"/>
  <c r="AD9" i="69"/>
  <c r="AD70" i="69" s="1"/>
  <c r="AB70" i="69"/>
  <c r="X70" i="69"/>
  <c r="V70" i="69"/>
  <c r="T70" i="69"/>
  <c r="S9" i="69"/>
  <c r="Q9" i="69"/>
  <c r="O9" i="69"/>
  <c r="J9" i="69"/>
  <c r="I9" i="69"/>
  <c r="AS8" i="69"/>
  <c r="AR8" i="69"/>
  <c r="R8" i="69"/>
  <c r="R69" i="69" s="1"/>
  <c r="P8" i="69"/>
  <c r="P69" i="69" s="1"/>
  <c r="Q69" i="69" s="1"/>
  <c r="N8" i="69"/>
  <c r="N69" i="69" s="1"/>
  <c r="O69" i="69" s="1"/>
  <c r="J8" i="69"/>
  <c r="I8" i="69"/>
  <c r="BF68" i="69"/>
  <c r="BE68" i="69"/>
  <c r="BD68" i="69"/>
  <c r="BC68" i="69"/>
  <c r="BB68" i="69"/>
  <c r="BA68" i="69"/>
  <c r="AZ68" i="69"/>
  <c r="AY68" i="69"/>
  <c r="AX68" i="69"/>
  <c r="AW68" i="69"/>
  <c r="AV68" i="69"/>
  <c r="AS7" i="69"/>
  <c r="AR7" i="69"/>
  <c r="J7" i="69"/>
  <c r="AS83" i="68"/>
  <c r="H83" i="68"/>
  <c r="J83" i="68" s="1"/>
  <c r="H82" i="68"/>
  <c r="J82" i="68" s="1"/>
  <c r="H81" i="68"/>
  <c r="J81" i="68" s="1"/>
  <c r="H80" i="68"/>
  <c r="J80" i="68" s="1"/>
  <c r="H79" i="68"/>
  <c r="AH78" i="68"/>
  <c r="H78" i="68"/>
  <c r="J78" i="68" s="1"/>
  <c r="H77" i="68"/>
  <c r="J77" i="68" s="1"/>
  <c r="H76" i="68"/>
  <c r="H75" i="68"/>
  <c r="J75" i="68" s="1"/>
  <c r="H74" i="68"/>
  <c r="J74" i="68" s="1"/>
  <c r="H73" i="68"/>
  <c r="J73" i="68" s="1"/>
  <c r="H72" i="68"/>
  <c r="J72" i="68" s="1"/>
  <c r="H71" i="68"/>
  <c r="J71" i="68" s="1"/>
  <c r="H70" i="68"/>
  <c r="J70" i="68" s="1"/>
  <c r="H69" i="68"/>
  <c r="H68" i="68"/>
  <c r="J68" i="68" s="1"/>
  <c r="H67" i="68"/>
  <c r="H66" i="68"/>
  <c r="J66" i="68" s="1"/>
  <c r="H65" i="68"/>
  <c r="J65" i="68" s="1"/>
  <c r="H64" i="68"/>
  <c r="H63" i="68"/>
  <c r="J63" i="68" s="1"/>
  <c r="H62" i="68"/>
  <c r="J62" i="68" s="1"/>
  <c r="H61" i="68"/>
  <c r="J61" i="68" s="1"/>
  <c r="AP60" i="68"/>
  <c r="AN60" i="68"/>
  <c r="AL60" i="68"/>
  <c r="AJ60" i="68"/>
  <c r="AH60" i="68"/>
  <c r="AF60" i="68"/>
  <c r="AD60" i="68"/>
  <c r="AB60" i="68"/>
  <c r="Z60" i="68"/>
  <c r="X60" i="68"/>
  <c r="V60" i="68"/>
  <c r="T60" i="68"/>
  <c r="R60" i="68"/>
  <c r="N60" i="68"/>
  <c r="H60" i="68"/>
  <c r="J60" i="68" s="1"/>
  <c r="AP59" i="68"/>
  <c r="AN59" i="68"/>
  <c r="AL59" i="68"/>
  <c r="AJ59" i="68"/>
  <c r="AH59" i="68"/>
  <c r="AF59" i="68"/>
  <c r="AD59" i="68"/>
  <c r="AB59" i="68"/>
  <c r="Z59" i="68"/>
  <c r="X59" i="68"/>
  <c r="V59" i="68"/>
  <c r="T59" i="68"/>
  <c r="R59" i="68"/>
  <c r="N59" i="68"/>
  <c r="H59" i="68"/>
  <c r="J59" i="68" s="1"/>
  <c r="AP58" i="68"/>
  <c r="AN58" i="68"/>
  <c r="AL58" i="68"/>
  <c r="AJ58" i="68"/>
  <c r="AH58" i="68"/>
  <c r="AF58" i="68"/>
  <c r="AD58" i="68"/>
  <c r="AB58" i="68"/>
  <c r="Z58" i="68"/>
  <c r="X58" i="68"/>
  <c r="V58" i="68"/>
  <c r="T58" i="68"/>
  <c r="R58" i="68"/>
  <c r="N58" i="68"/>
  <c r="H58" i="68"/>
  <c r="J58" i="68" s="1"/>
  <c r="H57" i="68"/>
  <c r="H56" i="68"/>
  <c r="J56" i="68" s="1"/>
  <c r="H55" i="68"/>
  <c r="AP54" i="68"/>
  <c r="AN54" i="68"/>
  <c r="AL54" i="68"/>
  <c r="AJ54" i="68"/>
  <c r="AH54" i="68"/>
  <c r="AF54" i="68"/>
  <c r="AD54" i="68"/>
  <c r="AB54" i="68"/>
  <c r="Z54" i="68"/>
  <c r="X54" i="68"/>
  <c r="V54" i="68"/>
  <c r="T54" i="68"/>
  <c r="R54" i="68"/>
  <c r="P54" i="68"/>
  <c r="N54" i="68"/>
  <c r="H54" i="68"/>
  <c r="R53" i="68"/>
  <c r="P53" i="68"/>
  <c r="N53" i="68"/>
  <c r="H53" i="68"/>
  <c r="J53" i="68" s="1"/>
  <c r="R52" i="68"/>
  <c r="P52" i="68"/>
  <c r="N52" i="68"/>
  <c r="H52" i="68"/>
  <c r="AP51" i="68"/>
  <c r="AN51" i="68"/>
  <c r="AL51" i="68"/>
  <c r="AJ51" i="68"/>
  <c r="AH51" i="68"/>
  <c r="AF51" i="68"/>
  <c r="AD51" i="68"/>
  <c r="Z51" i="68"/>
  <c r="X51" i="68"/>
  <c r="T51" i="68"/>
  <c r="R51" i="68"/>
  <c r="P51" i="68"/>
  <c r="N51" i="68"/>
  <c r="H51" i="68"/>
  <c r="J51" i="68" s="1"/>
  <c r="H50" i="68"/>
  <c r="R49" i="68"/>
  <c r="S59" i="68" s="1"/>
  <c r="P49" i="68"/>
  <c r="Q53" i="68" s="1"/>
  <c r="N49" i="68"/>
  <c r="O53" i="68" s="1"/>
  <c r="H49" i="68"/>
  <c r="B43" i="68"/>
  <c r="J41" i="68"/>
  <c r="I41" i="68"/>
  <c r="AP40" i="68"/>
  <c r="AP82" i="68" s="1"/>
  <c r="AN82" i="68"/>
  <c r="AH82" i="68"/>
  <c r="AF82" i="68"/>
  <c r="AD82" i="68"/>
  <c r="AB82" i="68"/>
  <c r="Z82" i="68"/>
  <c r="V82" i="68"/>
  <c r="T82" i="68"/>
  <c r="J40" i="68"/>
  <c r="I40" i="68"/>
  <c r="AP39" i="68"/>
  <c r="AP81" i="68" s="1"/>
  <c r="AJ81" i="68"/>
  <c r="AH81" i="68"/>
  <c r="AF81" i="68"/>
  <c r="AD81" i="68"/>
  <c r="X81" i="68"/>
  <c r="V81" i="68"/>
  <c r="T81" i="68"/>
  <c r="J39" i="68"/>
  <c r="I39" i="68"/>
  <c r="AP38" i="68"/>
  <c r="AL80" i="68"/>
  <c r="AJ80" i="68"/>
  <c r="AH80" i="68"/>
  <c r="AF80" i="68"/>
  <c r="Z80" i="68"/>
  <c r="X80" i="68"/>
  <c r="V80" i="68"/>
  <c r="T80" i="68"/>
  <c r="J38" i="68"/>
  <c r="I38" i="68"/>
  <c r="AP37" i="68"/>
  <c r="AN79" i="68"/>
  <c r="AL79" i="68"/>
  <c r="AJ79" i="68"/>
  <c r="AH79" i="68"/>
  <c r="AB79" i="68"/>
  <c r="Z79" i="68"/>
  <c r="X79" i="68"/>
  <c r="V79" i="68"/>
  <c r="J37" i="68"/>
  <c r="I37" i="68"/>
  <c r="AP36" i="68"/>
  <c r="AP78" i="68" s="1"/>
  <c r="AN78" i="68"/>
  <c r="AL78" i="68"/>
  <c r="AJ78" i="68"/>
  <c r="AD78" i="68"/>
  <c r="AB78" i="68"/>
  <c r="Z78" i="68"/>
  <c r="X78" i="68"/>
  <c r="J36" i="68"/>
  <c r="I36" i="68"/>
  <c r="AP35" i="68"/>
  <c r="AP77" i="68" s="1"/>
  <c r="AN77" i="68"/>
  <c r="AL77" i="68"/>
  <c r="AF77" i="68"/>
  <c r="AD77" i="68"/>
  <c r="AB77" i="68"/>
  <c r="Z77" i="68"/>
  <c r="T77" i="68"/>
  <c r="J35" i="68"/>
  <c r="I35" i="68"/>
  <c r="AP34" i="68"/>
  <c r="AP76" i="68" s="1"/>
  <c r="AN76" i="68"/>
  <c r="AH76" i="68"/>
  <c r="AF76" i="68"/>
  <c r="AD76" i="68"/>
  <c r="AB76" i="68"/>
  <c r="V76" i="68"/>
  <c r="T76" i="68"/>
  <c r="J34" i="68"/>
  <c r="I34" i="68"/>
  <c r="AP33" i="68"/>
  <c r="AP75" i="68" s="1"/>
  <c r="AJ75" i="68"/>
  <c r="AH75" i="68"/>
  <c r="AF75" i="68"/>
  <c r="AD75" i="68"/>
  <c r="X75" i="68"/>
  <c r="V75" i="68"/>
  <c r="T75" i="68"/>
  <c r="J33" i="68"/>
  <c r="I33" i="68"/>
  <c r="AP32" i="68"/>
  <c r="AL74" i="68"/>
  <c r="AJ74" i="68"/>
  <c r="AH74" i="68"/>
  <c r="AF74" i="68"/>
  <c r="AD74" i="68"/>
  <c r="Z74" i="68"/>
  <c r="X74" i="68"/>
  <c r="T74" i="68"/>
  <c r="J32" i="68"/>
  <c r="I32" i="68"/>
  <c r="AP31" i="68"/>
  <c r="AN73" i="68"/>
  <c r="AL73" i="68"/>
  <c r="AB73" i="68"/>
  <c r="Z73" i="68"/>
  <c r="J31" i="68"/>
  <c r="I31" i="68"/>
  <c r="AP30" i="68"/>
  <c r="AP72" i="68" s="1"/>
  <c r="AN72" i="68"/>
  <c r="AD72" i="68"/>
  <c r="AB72" i="68"/>
  <c r="J30" i="68"/>
  <c r="I30" i="68"/>
  <c r="AP29" i="68"/>
  <c r="AP71" i="68" s="1"/>
  <c r="AF71" i="68"/>
  <c r="AD71" i="68"/>
  <c r="J29" i="68"/>
  <c r="I29" i="68"/>
  <c r="AP28" i="68"/>
  <c r="AH70" i="68"/>
  <c r="AF70" i="68"/>
  <c r="V70" i="68"/>
  <c r="T70" i="68"/>
  <c r="J28" i="68"/>
  <c r="I28" i="68"/>
  <c r="AP27" i="68"/>
  <c r="AJ69" i="68"/>
  <c r="AH69" i="68"/>
  <c r="X69" i="68"/>
  <c r="V69" i="68"/>
  <c r="J27" i="68"/>
  <c r="I27" i="68"/>
  <c r="AP26" i="68"/>
  <c r="AL68" i="68"/>
  <c r="AJ68" i="68"/>
  <c r="Z68" i="68"/>
  <c r="X68" i="68"/>
  <c r="J26" i="68"/>
  <c r="I26" i="68"/>
  <c r="AP25" i="68"/>
  <c r="AN67" i="68"/>
  <c r="AL67" i="68"/>
  <c r="AJ67" i="68"/>
  <c r="AF67" i="68"/>
  <c r="AB67" i="68"/>
  <c r="Z67" i="68"/>
  <c r="X67" i="68"/>
  <c r="T67" i="68"/>
  <c r="J25" i="68"/>
  <c r="I25" i="68"/>
  <c r="AP24" i="68"/>
  <c r="AP66" i="68" s="1"/>
  <c r="AN66" i="68"/>
  <c r="AL66" i="68"/>
  <c r="AJ66" i="68"/>
  <c r="AH66" i="68"/>
  <c r="AD66" i="68"/>
  <c r="AB66" i="68"/>
  <c r="Z66" i="68"/>
  <c r="X66" i="68"/>
  <c r="V66" i="68"/>
  <c r="J24" i="68"/>
  <c r="I24" i="68"/>
  <c r="AP23" i="68"/>
  <c r="AP65" i="68" s="1"/>
  <c r="AN65" i="68"/>
  <c r="AL65" i="68"/>
  <c r="AJ65" i="68"/>
  <c r="AF65" i="68"/>
  <c r="AD65" i="68"/>
  <c r="AB65" i="68"/>
  <c r="Z65" i="68"/>
  <c r="X65" i="68"/>
  <c r="J23" i="68"/>
  <c r="I23" i="68"/>
  <c r="AP22" i="68"/>
  <c r="AP64" i="68" s="1"/>
  <c r="AN64" i="68"/>
  <c r="AL64" i="68"/>
  <c r="AH64" i="68"/>
  <c r="AF64" i="68"/>
  <c r="AD64" i="68"/>
  <c r="AB64" i="68"/>
  <c r="Z64" i="68"/>
  <c r="V64" i="68"/>
  <c r="T64" i="68"/>
  <c r="J22" i="68"/>
  <c r="I22" i="68"/>
  <c r="AP21" i="68"/>
  <c r="AP63" i="68" s="1"/>
  <c r="AN63" i="68"/>
  <c r="AJ63" i="68"/>
  <c r="AH63" i="68"/>
  <c r="AF63" i="68"/>
  <c r="AD63" i="68"/>
  <c r="AB63" i="68"/>
  <c r="Z63" i="68"/>
  <c r="X63" i="68"/>
  <c r="V63" i="68"/>
  <c r="T63" i="68"/>
  <c r="J21" i="68"/>
  <c r="I21" i="68"/>
  <c r="AP20" i="68"/>
  <c r="AP62" i="68" s="1"/>
  <c r="AN62" i="68"/>
  <c r="AL62" i="68"/>
  <c r="AJ62" i="68"/>
  <c r="AH62" i="68"/>
  <c r="AF62" i="68"/>
  <c r="AD62" i="68"/>
  <c r="AB62" i="68"/>
  <c r="Z62" i="68"/>
  <c r="X62" i="68"/>
  <c r="V62" i="68"/>
  <c r="T62" i="68"/>
  <c r="J20" i="68"/>
  <c r="I20" i="68"/>
  <c r="J19" i="68"/>
  <c r="I19" i="68"/>
  <c r="K18" i="68"/>
  <c r="K60" i="68" s="1"/>
  <c r="J18" i="68"/>
  <c r="K17" i="68"/>
  <c r="K59" i="68" s="1"/>
  <c r="J17" i="68"/>
  <c r="K16" i="68"/>
  <c r="K58" i="68" s="1"/>
  <c r="M58" i="68" s="1"/>
  <c r="J16" i="68"/>
  <c r="AP15" i="68"/>
  <c r="AP57" i="68" s="1"/>
  <c r="AN57" i="68"/>
  <c r="AL57" i="68"/>
  <c r="AJ57" i="68"/>
  <c r="AH57" i="68"/>
  <c r="AF57" i="68"/>
  <c r="AD57" i="68"/>
  <c r="AB57" i="68"/>
  <c r="Z57" i="68"/>
  <c r="X57" i="68"/>
  <c r="V57" i="68"/>
  <c r="T57" i="68"/>
  <c r="J15" i="68"/>
  <c r="I15" i="68"/>
  <c r="AP14" i="68"/>
  <c r="AP56" i="68" s="1"/>
  <c r="AN56" i="68"/>
  <c r="AL56" i="68"/>
  <c r="AJ56" i="68"/>
  <c r="AF56" i="68"/>
  <c r="AD56" i="68"/>
  <c r="AB56" i="68"/>
  <c r="Z56" i="68"/>
  <c r="X56" i="68"/>
  <c r="V56" i="68"/>
  <c r="T56" i="68"/>
  <c r="J14" i="68"/>
  <c r="I14" i="68"/>
  <c r="AJ55" i="68"/>
  <c r="AH55" i="68"/>
  <c r="AF55" i="68"/>
  <c r="AD55" i="68"/>
  <c r="X55" i="68"/>
  <c r="V55" i="68"/>
  <c r="T55" i="68"/>
  <c r="J13" i="68"/>
  <c r="I13" i="68"/>
  <c r="K12" i="68"/>
  <c r="K54" i="68" s="1"/>
  <c r="J12" i="68"/>
  <c r="AP11" i="68"/>
  <c r="AP53" i="68" s="1"/>
  <c r="AN53" i="68"/>
  <c r="AL53" i="68"/>
  <c r="AJ53" i="68"/>
  <c r="AH53" i="68"/>
  <c r="AF53" i="68"/>
  <c r="AD53" i="68"/>
  <c r="AB53" i="68"/>
  <c r="Z53" i="68"/>
  <c r="X53" i="68"/>
  <c r="V53" i="68"/>
  <c r="T53" i="68"/>
  <c r="J11" i="68"/>
  <c r="I11" i="68"/>
  <c r="AP10" i="68"/>
  <c r="AP8" i="68" s="1"/>
  <c r="AN52" i="68"/>
  <c r="AL52" i="68"/>
  <c r="AJ52" i="68"/>
  <c r="AH52" i="68"/>
  <c r="AF52" i="68"/>
  <c r="AD52" i="68"/>
  <c r="AB52" i="68"/>
  <c r="Z52" i="68"/>
  <c r="X52" i="68"/>
  <c r="V52" i="68"/>
  <c r="T52" i="68"/>
  <c r="K10" i="68"/>
  <c r="K52" i="68" s="1"/>
  <c r="J10" i="68"/>
  <c r="I10" i="68"/>
  <c r="AB51" i="68"/>
  <c r="V51" i="68"/>
  <c r="K51" i="68"/>
  <c r="J9" i="68"/>
  <c r="AF50" i="68"/>
  <c r="R50" i="68"/>
  <c r="S50" i="68" s="1"/>
  <c r="J8" i="68"/>
  <c r="I8" i="68"/>
  <c r="AP7" i="68"/>
  <c r="AP49" i="68" s="1"/>
  <c r="AN7" i="68"/>
  <c r="AL7" i="68"/>
  <c r="AJ7" i="68"/>
  <c r="AH7" i="68"/>
  <c r="AF7" i="68"/>
  <c r="AD7" i="68"/>
  <c r="T49" i="68"/>
  <c r="J7" i="68"/>
  <c r="I7" i="68"/>
  <c r="I35" i="57"/>
  <c r="K19" i="58" l="1"/>
  <c r="B33" i="46"/>
  <c r="B27" i="46"/>
  <c r="B98" i="46"/>
  <c r="B193" i="46"/>
  <c r="S17" i="69"/>
  <c r="K39" i="68"/>
  <c r="M39" i="68" s="1"/>
  <c r="M83" i="69"/>
  <c r="O8" i="69"/>
  <c r="Q8" i="69"/>
  <c r="K59" i="58"/>
  <c r="K11" i="58"/>
  <c r="V17" i="69"/>
  <c r="V78" i="69" s="1"/>
  <c r="V80" i="69"/>
  <c r="S69" i="69"/>
  <c r="X17" i="69"/>
  <c r="X78" i="69" s="1"/>
  <c r="K42" i="69"/>
  <c r="X49" i="68"/>
  <c r="Y35" i="68"/>
  <c r="Y20" i="68"/>
  <c r="Y14" i="68"/>
  <c r="Y10" i="68"/>
  <c r="Y38" i="68"/>
  <c r="Y26" i="68"/>
  <c r="Y31" i="68"/>
  <c r="Y37" i="68"/>
  <c r="Y23" i="68"/>
  <c r="Y21" i="68"/>
  <c r="Y40" i="68"/>
  <c r="Y33" i="68"/>
  <c r="Y27" i="68"/>
  <c r="Y28" i="68"/>
  <c r="Y11" i="68"/>
  <c r="Y32" i="68"/>
  <c r="Y15" i="68"/>
  <c r="Y30" i="68"/>
  <c r="Y13" i="68"/>
  <c r="Y25" i="68"/>
  <c r="Y22" i="68"/>
  <c r="Y19" i="68"/>
  <c r="Y29" i="68"/>
  <c r="Y24" i="68"/>
  <c r="Y39" i="68"/>
  <c r="Y36" i="68"/>
  <c r="Y34" i="68"/>
  <c r="Y8" i="68"/>
  <c r="Y41" i="68"/>
  <c r="Z49" i="68"/>
  <c r="AA27" i="68"/>
  <c r="AA21" i="68"/>
  <c r="AA30" i="68"/>
  <c r="AA24" i="68"/>
  <c r="AA33" i="68"/>
  <c r="AA39" i="68"/>
  <c r="AA32" i="68"/>
  <c r="AA37" i="68"/>
  <c r="AA34" i="68"/>
  <c r="AA11" i="68"/>
  <c r="AA10" i="68"/>
  <c r="AA38" i="68"/>
  <c r="AA14" i="68"/>
  <c r="AA8" i="68"/>
  <c r="AA40" i="68"/>
  <c r="AA20" i="68"/>
  <c r="AA29" i="68"/>
  <c r="AA15" i="68"/>
  <c r="AA13" i="68"/>
  <c r="AA31" i="68"/>
  <c r="AA36" i="68"/>
  <c r="AA23" i="68"/>
  <c r="AA25" i="68"/>
  <c r="AA35" i="68"/>
  <c r="AA26" i="68"/>
  <c r="AA22" i="68"/>
  <c r="AA28" i="68"/>
  <c r="AA19" i="68"/>
  <c r="AA41" i="68"/>
  <c r="S8" i="69"/>
  <c r="AD17" i="69"/>
  <c r="AD78" i="69" s="1"/>
  <c r="V49" i="68"/>
  <c r="W22" i="68"/>
  <c r="W31" i="68"/>
  <c r="W25" i="68"/>
  <c r="W20" i="68"/>
  <c r="W34" i="68"/>
  <c r="W28" i="68"/>
  <c r="W15" i="68"/>
  <c r="W35" i="68"/>
  <c r="W26" i="68"/>
  <c r="W38" i="68"/>
  <c r="W32" i="68"/>
  <c r="W19" i="68"/>
  <c r="W11" i="68"/>
  <c r="W27" i="68"/>
  <c r="W39" i="68"/>
  <c r="W14" i="68"/>
  <c r="W36" i="68"/>
  <c r="W24" i="68"/>
  <c r="W13" i="68"/>
  <c r="W21" i="68"/>
  <c r="W29" i="68"/>
  <c r="W30" i="68"/>
  <c r="W10" i="68"/>
  <c r="W37" i="68"/>
  <c r="W23" i="68"/>
  <c r="W33" i="68"/>
  <c r="W40" i="68"/>
  <c r="W41" i="68"/>
  <c r="W8" i="68"/>
  <c r="AC34" i="68"/>
  <c r="AC37" i="68"/>
  <c r="AC29" i="68"/>
  <c r="AC20" i="68"/>
  <c r="AC22" i="68"/>
  <c r="AC38" i="68"/>
  <c r="AC21" i="68"/>
  <c r="AC15" i="68"/>
  <c r="AC31" i="68"/>
  <c r="AC25" i="68"/>
  <c r="AC27" i="68"/>
  <c r="AC39" i="68"/>
  <c r="AC11" i="68"/>
  <c r="AC14" i="68"/>
  <c r="AC19" i="68"/>
  <c r="AC35" i="68"/>
  <c r="AC26" i="68"/>
  <c r="AC23" i="68"/>
  <c r="AC24" i="68"/>
  <c r="AC10" i="68"/>
  <c r="AC28" i="68"/>
  <c r="AC30" i="68"/>
  <c r="AC32" i="68"/>
  <c r="AC40" i="68"/>
  <c r="AC33" i="68"/>
  <c r="AC36" i="68"/>
  <c r="AC41" i="68"/>
  <c r="AC13" i="68"/>
  <c r="AC8" i="68"/>
  <c r="AD49" i="68"/>
  <c r="AE10" i="68"/>
  <c r="AE35" i="68"/>
  <c r="AE23" i="68"/>
  <c r="AE38" i="68"/>
  <c r="AE32" i="68"/>
  <c r="AE31" i="68"/>
  <c r="AE21" i="68"/>
  <c r="AE36" i="68"/>
  <c r="AE37" i="68"/>
  <c r="AE39" i="68"/>
  <c r="AE40" i="68"/>
  <c r="AE8" i="68"/>
  <c r="AE28" i="68"/>
  <c r="AE11" i="68"/>
  <c r="AE29" i="68"/>
  <c r="AE26" i="68"/>
  <c r="AE13" i="68"/>
  <c r="AE15" i="68"/>
  <c r="AE20" i="68"/>
  <c r="AE24" i="68"/>
  <c r="AE22" i="68"/>
  <c r="AE25" i="68"/>
  <c r="AE30" i="68"/>
  <c r="AE34" i="68"/>
  <c r="AE27" i="68"/>
  <c r="AE14" i="68"/>
  <c r="AE33" i="68"/>
  <c r="AE41" i="68"/>
  <c r="AE19" i="68"/>
  <c r="M51" i="68"/>
  <c r="Q52" i="68"/>
  <c r="AG39" i="68"/>
  <c r="AG33" i="68"/>
  <c r="AG36" i="68"/>
  <c r="AG37" i="68"/>
  <c r="AG30" i="68"/>
  <c r="AG10" i="68"/>
  <c r="AG14" i="68"/>
  <c r="AG38" i="68"/>
  <c r="AG35" i="68"/>
  <c r="AG20" i="68"/>
  <c r="AG29" i="68"/>
  <c r="AG32" i="68"/>
  <c r="AG34" i="68"/>
  <c r="AG24" i="68"/>
  <c r="AG27" i="68"/>
  <c r="AG22" i="68"/>
  <c r="AG21" i="68"/>
  <c r="AG31" i="68"/>
  <c r="AG40" i="68"/>
  <c r="AG25" i="68"/>
  <c r="AG15" i="68"/>
  <c r="AG19" i="68"/>
  <c r="AG26" i="68"/>
  <c r="AG11" i="68"/>
  <c r="AG23" i="68"/>
  <c r="AG28" i="68"/>
  <c r="AG13" i="68"/>
  <c r="AG8" i="68"/>
  <c r="AG41" i="68"/>
  <c r="AH49" i="68"/>
  <c r="AI34" i="68"/>
  <c r="AI22" i="68"/>
  <c r="AI37" i="68"/>
  <c r="AI31" i="68"/>
  <c r="AI20" i="68"/>
  <c r="AI36" i="68"/>
  <c r="AI32" i="68"/>
  <c r="AI38" i="68"/>
  <c r="AI11" i="68"/>
  <c r="AI35" i="68"/>
  <c r="AI33" i="68"/>
  <c r="AI14" i="68"/>
  <c r="AI29" i="68"/>
  <c r="AI28" i="68"/>
  <c r="AI21" i="68"/>
  <c r="AI39" i="68"/>
  <c r="AI24" i="68"/>
  <c r="AI26" i="68"/>
  <c r="AI30" i="68"/>
  <c r="AI19" i="68"/>
  <c r="AI27" i="68"/>
  <c r="AI23" i="68"/>
  <c r="AI15" i="68"/>
  <c r="AI25" i="68"/>
  <c r="AI40" i="68"/>
  <c r="AI10" i="68"/>
  <c r="AI8" i="68"/>
  <c r="AI13" i="68"/>
  <c r="AI41" i="68"/>
  <c r="AJ49" i="68"/>
  <c r="AK32" i="68"/>
  <c r="AK26" i="68"/>
  <c r="AK23" i="68"/>
  <c r="AK35" i="68"/>
  <c r="AK29" i="68"/>
  <c r="AK14" i="68"/>
  <c r="AK10" i="68"/>
  <c r="AK39" i="68"/>
  <c r="AK40" i="68"/>
  <c r="AK31" i="68"/>
  <c r="AK37" i="68"/>
  <c r="AK34" i="68"/>
  <c r="AK33" i="68"/>
  <c r="AK22" i="68"/>
  <c r="AK20" i="68"/>
  <c r="AK21" i="68"/>
  <c r="AK38" i="68"/>
  <c r="AK11" i="68"/>
  <c r="AK24" i="68"/>
  <c r="AK30" i="68"/>
  <c r="AK27" i="68"/>
  <c r="AK25" i="68"/>
  <c r="AK28" i="68"/>
  <c r="AK8" i="68"/>
  <c r="AK19" i="68"/>
  <c r="AK36" i="68"/>
  <c r="AK15" i="68"/>
  <c r="AK41" i="68"/>
  <c r="AK13" i="68"/>
  <c r="K33" i="68"/>
  <c r="M33" i="68" s="1"/>
  <c r="M15" i="69"/>
  <c r="AM33" i="68"/>
  <c r="AM21" i="68"/>
  <c r="AM36" i="68"/>
  <c r="AM11" i="68"/>
  <c r="AM15" i="68"/>
  <c r="AM30" i="68"/>
  <c r="AM32" i="68"/>
  <c r="AM26" i="68"/>
  <c r="AM22" i="68"/>
  <c r="AM35" i="68"/>
  <c r="AM24" i="68"/>
  <c r="AM10" i="68"/>
  <c r="AM34" i="68"/>
  <c r="AM14" i="68"/>
  <c r="AM38" i="68"/>
  <c r="AM27" i="68"/>
  <c r="AM39" i="68"/>
  <c r="AM29" i="68"/>
  <c r="AM31" i="68"/>
  <c r="AM37" i="68"/>
  <c r="AM20" i="68"/>
  <c r="AM23" i="68"/>
  <c r="AM40" i="68"/>
  <c r="AM28" i="68"/>
  <c r="AM8" i="68"/>
  <c r="AM25" i="68"/>
  <c r="AM13" i="68"/>
  <c r="AM41" i="68"/>
  <c r="AM19" i="68"/>
  <c r="S88" i="69"/>
  <c r="Z17" i="69"/>
  <c r="Z78" i="69" s="1"/>
  <c r="AN49" i="68"/>
  <c r="AO52" i="68" s="1"/>
  <c r="AO28" i="68"/>
  <c r="AO22" i="68"/>
  <c r="AO31" i="68"/>
  <c r="AO25" i="68"/>
  <c r="AO34" i="68"/>
  <c r="AO40" i="68"/>
  <c r="AO36" i="68"/>
  <c r="AO33" i="68"/>
  <c r="AO8" i="68"/>
  <c r="AO38" i="68"/>
  <c r="AO23" i="68"/>
  <c r="AO15" i="68"/>
  <c r="AO35" i="68"/>
  <c r="AO11" i="68"/>
  <c r="AO39" i="68"/>
  <c r="AO10" i="68"/>
  <c r="AO27" i="68"/>
  <c r="AO26" i="68"/>
  <c r="AO21" i="68"/>
  <c r="AO30" i="68"/>
  <c r="AO29" i="68"/>
  <c r="AO32" i="68"/>
  <c r="AO24" i="68"/>
  <c r="AO14" i="68"/>
  <c r="AO37" i="68"/>
  <c r="AO20" i="68"/>
  <c r="AO13" i="68"/>
  <c r="AO19" i="68"/>
  <c r="AO41" i="68"/>
  <c r="Q17" i="69"/>
  <c r="M24" i="69"/>
  <c r="K46" i="69"/>
  <c r="AB17" i="69"/>
  <c r="AB78" i="69" s="1"/>
  <c r="I50" i="68"/>
  <c r="S78" i="69"/>
  <c r="S70" i="69"/>
  <c r="K30" i="58"/>
  <c r="AP13" i="68"/>
  <c r="AP55" i="68" s="1"/>
  <c r="J50" i="68"/>
  <c r="D30" i="46"/>
  <c r="C29" i="46"/>
  <c r="W53" i="68"/>
  <c r="Y53" i="68"/>
  <c r="I54" i="68"/>
  <c r="Q54" i="68"/>
  <c r="AA65" i="68"/>
  <c r="O52" i="68"/>
  <c r="S54" i="68"/>
  <c r="AA57" i="68"/>
  <c r="I71" i="68"/>
  <c r="AA82" i="68"/>
  <c r="Q49" i="68"/>
  <c r="I53" i="68"/>
  <c r="AK55" i="68"/>
  <c r="I69" i="69"/>
  <c r="S79" i="69"/>
  <c r="Q84" i="69"/>
  <c r="S86" i="69"/>
  <c r="S71" i="69"/>
  <c r="Q73" i="69"/>
  <c r="O75" i="69"/>
  <c r="I70" i="69"/>
  <c r="Q87" i="69"/>
  <c r="O70" i="69"/>
  <c r="I74" i="69"/>
  <c r="E30" i="46"/>
  <c r="D31" i="46"/>
  <c r="M13" i="69"/>
  <c r="M20" i="69"/>
  <c r="K18" i="58"/>
  <c r="M12" i="69"/>
  <c r="AB80" i="69"/>
  <c r="Z80" i="69"/>
  <c r="AF16" i="69"/>
  <c r="AF77" i="69" s="1"/>
  <c r="AJ16" i="69"/>
  <c r="AJ77" i="69" s="1"/>
  <c r="M17" i="68"/>
  <c r="M9" i="68"/>
  <c r="M12" i="68"/>
  <c r="AH16" i="69"/>
  <c r="AH77" i="69" s="1"/>
  <c r="U76" i="68"/>
  <c r="U55" i="68"/>
  <c r="T50" i="68"/>
  <c r="K7" i="57"/>
  <c r="K19" i="57"/>
  <c r="K31" i="57"/>
  <c r="G18" i="57"/>
  <c r="G31" i="57"/>
  <c r="I11" i="57"/>
  <c r="I25" i="57"/>
  <c r="I37" i="57"/>
  <c r="K9" i="57"/>
  <c r="K21" i="57"/>
  <c r="K33" i="57"/>
  <c r="G21" i="57"/>
  <c r="G33" i="57"/>
  <c r="I14" i="57"/>
  <c r="I27" i="57"/>
  <c r="I39" i="57"/>
  <c r="K10" i="57"/>
  <c r="K22" i="57"/>
  <c r="K34" i="57"/>
  <c r="G9" i="57"/>
  <c r="G22" i="57"/>
  <c r="G34" i="57"/>
  <c r="I15" i="57"/>
  <c r="I28" i="57"/>
  <c r="K11" i="57"/>
  <c r="K23" i="57"/>
  <c r="K35" i="57"/>
  <c r="G10" i="57"/>
  <c r="G23" i="57"/>
  <c r="G35" i="57"/>
  <c r="I16" i="57"/>
  <c r="I29" i="57"/>
  <c r="K12" i="57"/>
  <c r="K24" i="57"/>
  <c r="K36" i="57"/>
  <c r="G11" i="57"/>
  <c r="G24" i="57"/>
  <c r="G36" i="57"/>
  <c r="I17" i="57"/>
  <c r="I30" i="57"/>
  <c r="K13" i="57"/>
  <c r="K25" i="57"/>
  <c r="K37" i="57"/>
  <c r="G12" i="57"/>
  <c r="G25" i="57"/>
  <c r="G37" i="57"/>
  <c r="I18" i="57"/>
  <c r="I31" i="57"/>
  <c r="K14" i="57"/>
  <c r="K26" i="57"/>
  <c r="K38" i="57"/>
  <c r="G13" i="57"/>
  <c r="G26" i="57"/>
  <c r="G38" i="57"/>
  <c r="I20" i="57"/>
  <c r="I32" i="57"/>
  <c r="K15" i="57"/>
  <c r="K27" i="57"/>
  <c r="K39" i="57"/>
  <c r="G14" i="57"/>
  <c r="M14" i="57" s="1"/>
  <c r="G27" i="57"/>
  <c r="G39" i="57"/>
  <c r="I21" i="57"/>
  <c r="I33" i="57"/>
  <c r="K16" i="57"/>
  <c r="K28" i="57"/>
  <c r="K40" i="57"/>
  <c r="G15" i="57"/>
  <c r="G28" i="57"/>
  <c r="I8" i="57"/>
  <c r="I22" i="57"/>
  <c r="I34" i="57"/>
  <c r="K17" i="57"/>
  <c r="K29" i="57"/>
  <c r="K41" i="57"/>
  <c r="G16" i="57"/>
  <c r="G29" i="57"/>
  <c r="I9" i="57"/>
  <c r="I23" i="57"/>
  <c r="F30" i="46"/>
  <c r="F31" i="46"/>
  <c r="I34" i="58"/>
  <c r="V16" i="69"/>
  <c r="O54" i="68"/>
  <c r="S52" i="68"/>
  <c r="S58" i="68"/>
  <c r="S53" i="68"/>
  <c r="W55" i="68"/>
  <c r="AO56" i="68"/>
  <c r="K34" i="68"/>
  <c r="M34" i="68" s="1"/>
  <c r="AK80" i="68"/>
  <c r="AE52" i="68"/>
  <c r="AA53" i="68"/>
  <c r="AQ56" i="68"/>
  <c r="AE64" i="68"/>
  <c r="Y68" i="68"/>
  <c r="U70" i="68"/>
  <c r="W56" i="68"/>
  <c r="AQ63" i="68"/>
  <c r="AK67" i="68"/>
  <c r="AE55" i="68"/>
  <c r="Y63" i="68"/>
  <c r="AQ23" i="68"/>
  <c r="AA68" i="68"/>
  <c r="AK69" i="68"/>
  <c r="AO73" i="68"/>
  <c r="K11" i="68"/>
  <c r="K53" i="68" s="1"/>
  <c r="M53" i="68" s="1"/>
  <c r="U67" i="68"/>
  <c r="AO67" i="68"/>
  <c r="AE74" i="68"/>
  <c r="U52" i="68"/>
  <c r="AK52" i="68"/>
  <c r="U62" i="68"/>
  <c r="AK75" i="68"/>
  <c r="K40" i="68"/>
  <c r="M40" i="68" s="1"/>
  <c r="AH50" i="68"/>
  <c r="AI50" i="68" s="1"/>
  <c r="AQ62" i="68"/>
  <c r="K27" i="68"/>
  <c r="K69" i="68" s="1"/>
  <c r="AQ55" i="68"/>
  <c r="AO57" i="68"/>
  <c r="AQ20" i="68"/>
  <c r="AQ64" i="68"/>
  <c r="W69" i="68"/>
  <c r="AA73" i="68"/>
  <c r="AK74" i="68"/>
  <c r="AP52" i="68"/>
  <c r="AQ52" i="68" s="1"/>
  <c r="Y52" i="68"/>
  <c r="AK53" i="68"/>
  <c r="AQ22" i="68"/>
  <c r="AO79" i="68"/>
  <c r="K24" i="68"/>
  <c r="K66" i="68" s="1"/>
  <c r="AA52" i="68"/>
  <c r="AQ24" i="68"/>
  <c r="AL49" i="68"/>
  <c r="AM65" i="68" s="1"/>
  <c r="K39" i="69"/>
  <c r="K100" i="69" s="1"/>
  <c r="K52" i="69"/>
  <c r="M52" i="69" s="1"/>
  <c r="K36" i="69"/>
  <c r="K97" i="69" s="1"/>
  <c r="K33" i="69"/>
  <c r="M33" i="69" s="1"/>
  <c r="K45" i="69"/>
  <c r="M45" i="69" s="1"/>
  <c r="AZ118" i="69"/>
  <c r="AZ69" i="69"/>
  <c r="AZ119" i="69"/>
  <c r="AL8" i="69"/>
  <c r="AY118" i="69"/>
  <c r="AY69" i="69"/>
  <c r="AY119" i="69"/>
  <c r="R16" i="69"/>
  <c r="M81" i="69"/>
  <c r="AP82" i="69"/>
  <c r="AD92" i="69"/>
  <c r="AD93" i="69"/>
  <c r="AB94" i="69"/>
  <c r="AB95" i="69"/>
  <c r="X96" i="69"/>
  <c r="X97" i="69"/>
  <c r="AB98" i="69"/>
  <c r="AF103" i="69"/>
  <c r="AH91" i="69"/>
  <c r="AF92" i="69"/>
  <c r="AF93" i="69"/>
  <c r="AB99" i="69"/>
  <c r="AF101" i="69"/>
  <c r="AJ105" i="69"/>
  <c r="AB8" i="69"/>
  <c r="AN8" i="69"/>
  <c r="BA119" i="69"/>
  <c r="BA69" i="69"/>
  <c r="BA118" i="69"/>
  <c r="K87" i="69"/>
  <c r="M26" i="69"/>
  <c r="AJ91" i="69"/>
  <c r="AH92" i="69"/>
  <c r="AF94" i="69"/>
  <c r="AF100" i="69"/>
  <c r="AL106" i="69"/>
  <c r="K49" i="69"/>
  <c r="BB69" i="69"/>
  <c r="BB118" i="69"/>
  <c r="BB119" i="69"/>
  <c r="AL91" i="69"/>
  <c r="AJ92" i="69"/>
  <c r="AJ93" i="69"/>
  <c r="AF95" i="69"/>
  <c r="AB96" i="69"/>
  <c r="AF98" i="69"/>
  <c r="AJ103" i="69"/>
  <c r="AN104" i="69"/>
  <c r="AH114" i="69"/>
  <c r="AU68" i="69"/>
  <c r="AD8" i="69"/>
  <c r="AP8" i="69"/>
  <c r="BC69" i="69"/>
  <c r="BC119" i="69"/>
  <c r="BC118" i="69"/>
  <c r="T91" i="69"/>
  <c r="K30" i="69"/>
  <c r="AN91" i="69"/>
  <c r="AL92" i="69"/>
  <c r="AH95" i="69"/>
  <c r="AF97" i="69"/>
  <c r="T104" i="69"/>
  <c r="K43" i="69"/>
  <c r="AN105" i="69"/>
  <c r="AB108" i="69"/>
  <c r="K113" i="69"/>
  <c r="BD69" i="69"/>
  <c r="BD119" i="69"/>
  <c r="BD118" i="69"/>
  <c r="K11" i="69"/>
  <c r="M73" i="69"/>
  <c r="K86" i="69"/>
  <c r="M25" i="69"/>
  <c r="AP91" i="69"/>
  <c r="AJ94" i="69"/>
  <c r="AJ95" i="69"/>
  <c r="AJ99" i="69"/>
  <c r="AJ100" i="69"/>
  <c r="AN101" i="69"/>
  <c r="T103" i="69"/>
  <c r="AP106" i="69"/>
  <c r="AD108" i="69"/>
  <c r="AJ102" i="69"/>
  <c r="AF8" i="69"/>
  <c r="BE69" i="69"/>
  <c r="BE119" i="69"/>
  <c r="BE118" i="69"/>
  <c r="M74" i="69"/>
  <c r="M75" i="69"/>
  <c r="M76" i="69"/>
  <c r="M84" i="69"/>
  <c r="M85" i="69"/>
  <c r="V91" i="69"/>
  <c r="T92" i="69"/>
  <c r="K31" i="69"/>
  <c r="T93" i="69"/>
  <c r="K32" i="69"/>
  <c r="AN93" i="69"/>
  <c r="AL94" i="69"/>
  <c r="T101" i="69"/>
  <c r="K40" i="69"/>
  <c r="AN102" i="69"/>
  <c r="X105" i="69"/>
  <c r="AP109" i="69"/>
  <c r="X91" i="69"/>
  <c r="V92" i="69"/>
  <c r="AP92" i="69"/>
  <c r="AP93" i="69"/>
  <c r="T94" i="69"/>
  <c r="AN94" i="69"/>
  <c r="AN95" i="69"/>
  <c r="AJ96" i="69"/>
  <c r="AJ97" i="69"/>
  <c r="AN98" i="69"/>
  <c r="T100" i="69"/>
  <c r="BF69" i="69"/>
  <c r="BF119" i="69"/>
  <c r="BF118" i="69"/>
  <c r="V8" i="69"/>
  <c r="AH8" i="69"/>
  <c r="AN16" i="69"/>
  <c r="Z91" i="69"/>
  <c r="X92" i="69"/>
  <c r="X93" i="69"/>
  <c r="T95" i="69"/>
  <c r="K34" i="69"/>
  <c r="T98" i="69"/>
  <c r="K37" i="69"/>
  <c r="AN99" i="69"/>
  <c r="X102" i="69"/>
  <c r="X103" i="69"/>
  <c r="AB104" i="69"/>
  <c r="Z106" i="69"/>
  <c r="AB107" i="69"/>
  <c r="V109" i="69"/>
  <c r="J71" i="69"/>
  <c r="I71" i="69"/>
  <c r="AV69" i="69"/>
  <c r="AV119" i="69"/>
  <c r="AV118" i="69"/>
  <c r="K88" i="69"/>
  <c r="M27" i="69"/>
  <c r="AB91" i="69"/>
  <c r="Z92" i="69"/>
  <c r="V95" i="69"/>
  <c r="T97" i="69"/>
  <c r="AB105" i="69"/>
  <c r="X109" i="69"/>
  <c r="AJ8" i="69"/>
  <c r="AW69" i="69"/>
  <c r="AW119" i="69"/>
  <c r="AW118" i="69"/>
  <c r="P16" i="69"/>
  <c r="N78" i="69"/>
  <c r="O78" i="69" s="1"/>
  <c r="N16" i="69"/>
  <c r="AL78" i="69"/>
  <c r="AL16" i="69"/>
  <c r="K21" i="69"/>
  <c r="M22" i="69"/>
  <c r="AD91" i="69"/>
  <c r="X94" i="69"/>
  <c r="X95" i="69"/>
  <c r="AN96" i="69"/>
  <c r="X99" i="69"/>
  <c r="X100" i="69"/>
  <c r="AB101" i="69"/>
  <c r="AX119" i="69"/>
  <c r="AX118" i="69"/>
  <c r="AX69" i="69"/>
  <c r="O17" i="69"/>
  <c r="K18" i="69"/>
  <c r="AB93" i="69"/>
  <c r="Z94" i="69"/>
  <c r="AB102" i="69"/>
  <c r="AF104" i="69"/>
  <c r="X110" i="69"/>
  <c r="AD112" i="69"/>
  <c r="AP117" i="69"/>
  <c r="J82" i="69"/>
  <c r="I82" i="69"/>
  <c r="T107" i="69"/>
  <c r="Z110" i="69"/>
  <c r="AL107" i="69"/>
  <c r="AB109" i="69"/>
  <c r="V116" i="69"/>
  <c r="K55" i="69"/>
  <c r="AD106" i="69"/>
  <c r="AN107" i="69"/>
  <c r="AH108" i="69"/>
  <c r="AD109" i="69"/>
  <c r="AH111" i="69"/>
  <c r="AP115" i="69"/>
  <c r="O85" i="69"/>
  <c r="AF106" i="69"/>
  <c r="AP107" i="69"/>
  <c r="AJ108" i="69"/>
  <c r="AF110" i="69"/>
  <c r="AL113" i="69"/>
  <c r="V114" i="69"/>
  <c r="O73" i="69"/>
  <c r="O88" i="69"/>
  <c r="O86" i="69"/>
  <c r="O74" i="69"/>
  <c r="O71" i="69"/>
  <c r="O68" i="69"/>
  <c r="AH106" i="69"/>
  <c r="T108" i="69"/>
  <c r="K47" i="69"/>
  <c r="AL108" i="69"/>
  <c r="AD117" i="69"/>
  <c r="K35" i="69"/>
  <c r="K38" i="69"/>
  <c r="K41" i="69"/>
  <c r="K44" i="69"/>
  <c r="AJ106" i="69"/>
  <c r="Z107" i="69"/>
  <c r="AN108" i="69"/>
  <c r="AJ109" i="69"/>
  <c r="V108" i="69"/>
  <c r="AJ110" i="69"/>
  <c r="T111" i="69"/>
  <c r="K50" i="69"/>
  <c r="AP112" i="69"/>
  <c r="V106" i="69"/>
  <c r="AD107" i="69"/>
  <c r="X108" i="69"/>
  <c r="AL110" i="69"/>
  <c r="V111" i="69"/>
  <c r="AD115" i="69"/>
  <c r="AF107" i="69"/>
  <c r="Z108" i="69"/>
  <c r="AN109" i="69"/>
  <c r="T110" i="69"/>
  <c r="Z113" i="69"/>
  <c r="AH116" i="69"/>
  <c r="O72" i="69"/>
  <c r="J76" i="69"/>
  <c r="I76" i="69"/>
  <c r="J73" i="69"/>
  <c r="O76" i="69"/>
  <c r="O79" i="69"/>
  <c r="O82" i="69"/>
  <c r="J84" i="69"/>
  <c r="I84" i="69"/>
  <c r="Q88" i="69"/>
  <c r="Q86" i="69"/>
  <c r="Q79" i="69"/>
  <c r="Q72" i="69"/>
  <c r="Q75" i="69"/>
  <c r="S72" i="69"/>
  <c r="Q76" i="69"/>
  <c r="Q82" i="69"/>
  <c r="O84" i="69"/>
  <c r="O87" i="69"/>
  <c r="K53" i="69"/>
  <c r="S120" i="69"/>
  <c r="S87" i="69"/>
  <c r="S85" i="69"/>
  <c r="S83" i="69"/>
  <c r="S81" i="69"/>
  <c r="Q74" i="69"/>
  <c r="S75" i="69"/>
  <c r="S76" i="69"/>
  <c r="J80" i="69"/>
  <c r="O81" i="69"/>
  <c r="S82" i="69"/>
  <c r="Q85" i="69"/>
  <c r="J95" i="69"/>
  <c r="I95" i="69"/>
  <c r="K56" i="69"/>
  <c r="S68" i="69"/>
  <c r="S73" i="69"/>
  <c r="S74" i="69"/>
  <c r="O80" i="69"/>
  <c r="Q81" i="69"/>
  <c r="O83" i="69"/>
  <c r="S84" i="69"/>
  <c r="I121" i="69"/>
  <c r="I113" i="69"/>
  <c r="I106" i="69"/>
  <c r="I116" i="69"/>
  <c r="I104" i="69"/>
  <c r="I107" i="69"/>
  <c r="I112" i="69"/>
  <c r="I100" i="69"/>
  <c r="I79" i="69"/>
  <c r="I115" i="69"/>
  <c r="I87" i="69"/>
  <c r="I96" i="69"/>
  <c r="I94" i="69"/>
  <c r="I92" i="69"/>
  <c r="I75" i="69"/>
  <c r="I103" i="69"/>
  <c r="Q83" i="69"/>
  <c r="I93" i="69"/>
  <c r="I120" i="69"/>
  <c r="I68" i="69"/>
  <c r="Q80" i="69"/>
  <c r="K48" i="69"/>
  <c r="K51" i="69"/>
  <c r="K54" i="69"/>
  <c r="J68" i="69"/>
  <c r="S80" i="69"/>
  <c r="J110" i="69"/>
  <c r="I110" i="69"/>
  <c r="K59" i="69"/>
  <c r="Q70" i="69"/>
  <c r="I72" i="69"/>
  <c r="AB114" i="69"/>
  <c r="I91" i="69"/>
  <c r="Q71" i="69"/>
  <c r="J78" i="69"/>
  <c r="I86" i="69"/>
  <c r="I88" i="69"/>
  <c r="I97" i="69"/>
  <c r="I99" i="69"/>
  <c r="I78" i="69"/>
  <c r="I80" i="69"/>
  <c r="I73" i="69"/>
  <c r="I90" i="69"/>
  <c r="I98" i="69"/>
  <c r="I108" i="69"/>
  <c r="I77" i="69"/>
  <c r="I81" i="69"/>
  <c r="I83" i="69"/>
  <c r="I85" i="69"/>
  <c r="I89" i="69"/>
  <c r="I118" i="69"/>
  <c r="J107" i="69"/>
  <c r="I105" i="69"/>
  <c r="I117" i="69"/>
  <c r="I119" i="69"/>
  <c r="I102" i="69"/>
  <c r="I114" i="69"/>
  <c r="I109" i="69"/>
  <c r="I111" i="69"/>
  <c r="I101" i="69"/>
  <c r="AP50" i="68"/>
  <c r="AQ50" i="68" s="1"/>
  <c r="AQ8" i="68"/>
  <c r="V61" i="68"/>
  <c r="AD50" i="68"/>
  <c r="AE50" i="68" s="1"/>
  <c r="AI53" i="68"/>
  <c r="AI70" i="68"/>
  <c r="AE62" i="68"/>
  <c r="AE65" i="68"/>
  <c r="AE66" i="68"/>
  <c r="AN68" i="68"/>
  <c r="AO68" i="68" s="1"/>
  <c r="V73" i="68"/>
  <c r="W73" i="68" s="1"/>
  <c r="AH77" i="68"/>
  <c r="AI77" i="68" s="1"/>
  <c r="J52" i="68"/>
  <c r="I52" i="68"/>
  <c r="V78" i="68"/>
  <c r="W78" i="68" s="1"/>
  <c r="M52" i="68"/>
  <c r="AQ13" i="68"/>
  <c r="M59" i="68"/>
  <c r="AE63" i="68"/>
  <c r="AQ21" i="68"/>
  <c r="AF66" i="68"/>
  <c r="AH67" i="68"/>
  <c r="AI67" i="68" s="1"/>
  <c r="AL69" i="68"/>
  <c r="AM69" i="68" s="1"/>
  <c r="AE72" i="68"/>
  <c r="AP73" i="68"/>
  <c r="AQ73" i="68" s="1"/>
  <c r="AQ31" i="68"/>
  <c r="AP68" i="68"/>
  <c r="AQ68" i="68" s="1"/>
  <c r="AQ26" i="68"/>
  <c r="T78" i="68"/>
  <c r="U78" i="68" s="1"/>
  <c r="K36" i="68"/>
  <c r="AI66" i="68"/>
  <c r="K26" i="68"/>
  <c r="AJ76" i="68"/>
  <c r="AK76" i="68" s="1"/>
  <c r="M10" i="68"/>
  <c r="AO53" i="68"/>
  <c r="AQ14" i="68"/>
  <c r="W62" i="68"/>
  <c r="AI62" i="68"/>
  <c r="U63" i="68"/>
  <c r="U64" i="68"/>
  <c r="AH65" i="68"/>
  <c r="AI65" i="68" s="1"/>
  <c r="W66" i="68"/>
  <c r="V67" i="68"/>
  <c r="W67" i="68" s="1"/>
  <c r="AB68" i="68"/>
  <c r="Y69" i="68"/>
  <c r="AP69" i="68"/>
  <c r="AQ69" i="68" s="1"/>
  <c r="AQ27" i="68"/>
  <c r="AL70" i="68"/>
  <c r="AM70" i="68" s="1"/>
  <c r="AJ71" i="68"/>
  <c r="AK71" i="68" s="1"/>
  <c r="AF72" i="68"/>
  <c r="Y74" i="68"/>
  <c r="AN74" i="68"/>
  <c r="AO74" i="68" s="1"/>
  <c r="AL75" i="68"/>
  <c r="AM75" i="68" s="1"/>
  <c r="AL76" i="68"/>
  <c r="AM76" i="68" s="1"/>
  <c r="V77" i="68"/>
  <c r="W77" i="68" s="1"/>
  <c r="AQ36" i="68"/>
  <c r="AP79" i="68"/>
  <c r="AQ79" i="68" s="1"/>
  <c r="AQ37" i="68"/>
  <c r="AN80" i="68"/>
  <c r="AO80" i="68" s="1"/>
  <c r="AL81" i="68"/>
  <c r="AM81" i="68" s="1"/>
  <c r="AL82" i="68"/>
  <c r="AM82" i="68" s="1"/>
  <c r="T79" i="68"/>
  <c r="U79" i="68" s="1"/>
  <c r="K37" i="68"/>
  <c r="T65" i="68"/>
  <c r="U65" i="68" s="1"/>
  <c r="K23" i="68"/>
  <c r="AN69" i="68"/>
  <c r="AO69" i="68" s="1"/>
  <c r="AJ70" i="68"/>
  <c r="AK70" i="68" s="1"/>
  <c r="AJ82" i="68"/>
  <c r="AK82" i="68" s="1"/>
  <c r="AI55" i="68"/>
  <c r="U56" i="68"/>
  <c r="AE57" i="68"/>
  <c r="AQ57" i="68"/>
  <c r="K20" i="68"/>
  <c r="AI64" i="68"/>
  <c r="V65" i="68"/>
  <c r="W65" i="68" s="1"/>
  <c r="AK65" i="68"/>
  <c r="AK66" i="68"/>
  <c r="Y67" i="68"/>
  <c r="AM67" i="68"/>
  <c r="AD68" i="68"/>
  <c r="AE68" i="68" s="1"/>
  <c r="W70" i="68"/>
  <c r="AN70" i="68"/>
  <c r="AO70" i="68" s="1"/>
  <c r="T71" i="68"/>
  <c r="U71" i="68" s="1"/>
  <c r="K29" i="68"/>
  <c r="AL71" i="68"/>
  <c r="AM71" i="68" s="1"/>
  <c r="AH72" i="68"/>
  <c r="AI72" i="68" s="1"/>
  <c r="AQ32" i="68"/>
  <c r="AP74" i="68"/>
  <c r="AQ74" i="68" s="1"/>
  <c r="AN75" i="68"/>
  <c r="AO75" i="68" s="1"/>
  <c r="X77" i="68"/>
  <c r="Y77" i="68" s="1"/>
  <c r="AQ35" i="68"/>
  <c r="AP80" i="68"/>
  <c r="AQ80" i="68" s="1"/>
  <c r="AQ38" i="68"/>
  <c r="AN81" i="68"/>
  <c r="AO81" i="68" s="1"/>
  <c r="O49" i="68"/>
  <c r="AE56" i="68"/>
  <c r="AH71" i="68"/>
  <c r="AI71" i="68" s="1"/>
  <c r="N50" i="68"/>
  <c r="O50" i="68" s="1"/>
  <c r="AE53" i="68"/>
  <c r="AQ53" i="68"/>
  <c r="AQ15" i="68"/>
  <c r="Y62" i="68"/>
  <c r="AK62" i="68"/>
  <c r="W63" i="68"/>
  <c r="AI63" i="68"/>
  <c r="W64" i="68"/>
  <c r="Y65" i="68"/>
  <c r="Y66" i="68"/>
  <c r="K25" i="68"/>
  <c r="AF68" i="68"/>
  <c r="Z69" i="68"/>
  <c r="AA69" i="68" s="1"/>
  <c r="AP70" i="68"/>
  <c r="AQ70" i="68" s="1"/>
  <c r="AQ28" i="68"/>
  <c r="AN71" i="68"/>
  <c r="AO71" i="68" s="1"/>
  <c r="AJ72" i="68"/>
  <c r="AK72" i="68" s="1"/>
  <c r="AD73" i="68"/>
  <c r="AE73" i="68" s="1"/>
  <c r="AA74" i="68"/>
  <c r="Y75" i="68"/>
  <c r="AA77" i="68"/>
  <c r="AQ81" i="68"/>
  <c r="AI78" i="68"/>
  <c r="AQ10" i="68"/>
  <c r="AQ11" i="68"/>
  <c r="Y55" i="68"/>
  <c r="U57" i="68"/>
  <c r="M60" i="68"/>
  <c r="K21" i="68"/>
  <c r="AJ64" i="68"/>
  <c r="AK64" i="68" s="1"/>
  <c r="AM66" i="68"/>
  <c r="AA67" i="68"/>
  <c r="AH68" i="68"/>
  <c r="AI68" i="68" s="1"/>
  <c r="AB69" i="68"/>
  <c r="X70" i="68"/>
  <c r="Y70" i="68" s="1"/>
  <c r="V71" i="68"/>
  <c r="W71" i="68" s="1"/>
  <c r="AQ71" i="68"/>
  <c r="AL72" i="68"/>
  <c r="AM72" i="68" s="1"/>
  <c r="AF73" i="68"/>
  <c r="X76" i="68"/>
  <c r="Y76" i="68" s="1"/>
  <c r="X82" i="68"/>
  <c r="Y82" i="68" s="1"/>
  <c r="J55" i="68"/>
  <c r="AH56" i="68"/>
  <c r="AI56" i="68" s="1"/>
  <c r="K7" i="68"/>
  <c r="L39" i="68" s="1"/>
  <c r="V74" i="68"/>
  <c r="W74" i="68" s="1"/>
  <c r="P50" i="68"/>
  <c r="Q50" i="68" s="1"/>
  <c r="AB50" i="68"/>
  <c r="AN50" i="68"/>
  <c r="AO50" i="68" s="1"/>
  <c r="U53" i="68"/>
  <c r="K14" i="68"/>
  <c r="M18" i="68"/>
  <c r="AA62" i="68"/>
  <c r="AM62" i="68"/>
  <c r="AK63" i="68"/>
  <c r="K22" i="68"/>
  <c r="X64" i="68"/>
  <c r="Y64" i="68" s="1"/>
  <c r="AM64" i="68"/>
  <c r="AA66" i="68"/>
  <c r="AK68" i="68"/>
  <c r="AD69" i="68"/>
  <c r="AE69" i="68" s="1"/>
  <c r="Z70" i="68"/>
  <c r="AA70" i="68" s="1"/>
  <c r="X71" i="68"/>
  <c r="Y71" i="68" s="1"/>
  <c r="AQ29" i="68"/>
  <c r="T72" i="68"/>
  <c r="U72" i="68" s="1"/>
  <c r="K30" i="68"/>
  <c r="AO72" i="68"/>
  <c r="AH73" i="68"/>
  <c r="AI73" i="68" s="1"/>
  <c r="AB74" i="68"/>
  <c r="Z75" i="68"/>
  <c r="AA75" i="68" s="1"/>
  <c r="Z76" i="68"/>
  <c r="AA76" i="68" s="1"/>
  <c r="AD79" i="68"/>
  <c r="AE79" i="68" s="1"/>
  <c r="AB80" i="68"/>
  <c r="Z81" i="68"/>
  <c r="AA81" i="68" s="1"/>
  <c r="Y56" i="68"/>
  <c r="AK56" i="68"/>
  <c r="W57" i="68"/>
  <c r="AI57" i="68"/>
  <c r="AA64" i="68"/>
  <c r="AO65" i="68"/>
  <c r="AO66" i="68"/>
  <c r="AP67" i="68"/>
  <c r="AQ67" i="68" s="1"/>
  <c r="AQ25" i="68"/>
  <c r="AF69" i="68"/>
  <c r="AB70" i="68"/>
  <c r="Z71" i="68"/>
  <c r="AA71" i="68" s="1"/>
  <c r="V72" i="68"/>
  <c r="W72" i="68" s="1"/>
  <c r="AJ73" i="68"/>
  <c r="AK73" i="68" s="1"/>
  <c r="AB75" i="68"/>
  <c r="AF78" i="68"/>
  <c r="AF79" i="68"/>
  <c r="AD80" i="68"/>
  <c r="AE80" i="68" s="1"/>
  <c r="AB81" i="68"/>
  <c r="AB49" i="68"/>
  <c r="AC53" i="68" s="1"/>
  <c r="V50" i="68"/>
  <c r="W52" i="68"/>
  <c r="AI52" i="68"/>
  <c r="K15" i="68"/>
  <c r="M16" i="68"/>
  <c r="AP19" i="68"/>
  <c r="AO62" i="68"/>
  <c r="AA63" i="68"/>
  <c r="AL63" i="68"/>
  <c r="AM63" i="68" s="1"/>
  <c r="AO64" i="68"/>
  <c r="T68" i="68"/>
  <c r="U68" i="68" s="1"/>
  <c r="AM68" i="68"/>
  <c r="AI69" i="68"/>
  <c r="K28" i="68"/>
  <c r="AD70" i="68"/>
  <c r="AE70" i="68" s="1"/>
  <c r="AB71" i="68"/>
  <c r="X72" i="68"/>
  <c r="Y72" i="68" s="1"/>
  <c r="AQ72" i="68"/>
  <c r="AM73" i="68"/>
  <c r="AE81" i="68"/>
  <c r="AF49" i="68"/>
  <c r="AG50" i="68" s="1"/>
  <c r="J57" i="68"/>
  <c r="Y80" i="68"/>
  <c r="T69" i="68"/>
  <c r="U69" i="68" s="1"/>
  <c r="X73" i="68"/>
  <c r="Y73" i="68" s="1"/>
  <c r="AJ77" i="68"/>
  <c r="AK77" i="68" s="1"/>
  <c r="T66" i="68"/>
  <c r="U66" i="68" s="1"/>
  <c r="M54" i="68"/>
  <c r="AA56" i="68"/>
  <c r="AM56" i="68"/>
  <c r="Y57" i="68"/>
  <c r="AK57" i="68"/>
  <c r="AO63" i="68"/>
  <c r="AQ65" i="68"/>
  <c r="AQ66" i="68"/>
  <c r="AD67" i="68"/>
  <c r="AE67" i="68" s="1"/>
  <c r="V68" i="68"/>
  <c r="W68" i="68" s="1"/>
  <c r="AE71" i="68"/>
  <c r="Z72" i="68"/>
  <c r="AA72" i="68" s="1"/>
  <c r="AQ30" i="68"/>
  <c r="T73" i="68"/>
  <c r="U73" i="68" s="1"/>
  <c r="K31" i="68"/>
  <c r="K81" i="68"/>
  <c r="J54" i="68"/>
  <c r="K35" i="68"/>
  <c r="O58" i="68"/>
  <c r="O60" i="68"/>
  <c r="I77" i="68"/>
  <c r="J79" i="68"/>
  <c r="U74" i="68"/>
  <c r="AE75" i="68"/>
  <c r="AQ75" i="68"/>
  <c r="AO76" i="68"/>
  <c r="Y78" i="68"/>
  <c r="AK78" i="68"/>
  <c r="W79" i="68"/>
  <c r="AI79" i="68"/>
  <c r="U80" i="68"/>
  <c r="AO82" i="68"/>
  <c r="S49" i="68"/>
  <c r="I56" i="68"/>
  <c r="J64" i="68"/>
  <c r="I64" i="68"/>
  <c r="AQ33" i="68"/>
  <c r="AQ39" i="68"/>
  <c r="I66" i="68"/>
  <c r="I73" i="68"/>
  <c r="I80" i="68"/>
  <c r="I82" i="68"/>
  <c r="I79" i="68"/>
  <c r="I67" i="68"/>
  <c r="I74" i="68"/>
  <c r="I81" i="68"/>
  <c r="I69" i="68"/>
  <c r="S60" i="68"/>
  <c r="AI74" i="68"/>
  <c r="U75" i="68"/>
  <c r="AE76" i="68"/>
  <c r="AQ76" i="68"/>
  <c r="AO77" i="68"/>
  <c r="AA78" i="68"/>
  <c r="AM78" i="68"/>
  <c r="Y79" i="68"/>
  <c r="AK79" i="68"/>
  <c r="W80" i="68"/>
  <c r="AI80" i="68"/>
  <c r="U81" i="68"/>
  <c r="AE82" i="68"/>
  <c r="AQ82" i="68"/>
  <c r="I49" i="68"/>
  <c r="I55" i="68"/>
  <c r="I83" i="68"/>
  <c r="K32" i="68"/>
  <c r="AQ34" i="68"/>
  <c r="K38" i="68"/>
  <c r="AQ40" i="68"/>
  <c r="J49" i="68"/>
  <c r="I59" i="68"/>
  <c r="W75" i="68"/>
  <c r="AI75" i="68"/>
  <c r="AE77" i="68"/>
  <c r="AQ77" i="68"/>
  <c r="AO78" i="68"/>
  <c r="AA79" i="68"/>
  <c r="AM79" i="68"/>
  <c r="W81" i="68"/>
  <c r="AI81" i="68"/>
  <c r="U82" i="68"/>
  <c r="O59" i="68"/>
  <c r="J67" i="68"/>
  <c r="I78" i="68"/>
  <c r="W76" i="68"/>
  <c r="AI76" i="68"/>
  <c r="U77" i="68"/>
  <c r="AE78" i="68"/>
  <c r="AQ78" i="68"/>
  <c r="AA80" i="68"/>
  <c r="AM80" i="68"/>
  <c r="Y81" i="68"/>
  <c r="AK81" i="68"/>
  <c r="W82" i="68"/>
  <c r="AI82" i="68"/>
  <c r="J76" i="68"/>
  <c r="I76" i="68"/>
  <c r="I57" i="68"/>
  <c r="I62" i="68"/>
  <c r="J69" i="68"/>
  <c r="I60" i="68"/>
  <c r="I72" i="68"/>
  <c r="I65" i="68"/>
  <c r="I58" i="68"/>
  <c r="I70" i="68"/>
  <c r="I63" i="68"/>
  <c r="I75" i="68"/>
  <c r="I68" i="68"/>
  <c r="I61" i="68"/>
  <c r="AD16" i="69" l="1"/>
  <c r="K75" i="68"/>
  <c r="AC76" i="68"/>
  <c r="AC65" i="68"/>
  <c r="M46" i="69"/>
  <c r="K103" i="69"/>
  <c r="M42" i="69"/>
  <c r="K94" i="69"/>
  <c r="K107" i="69"/>
  <c r="K106" i="69"/>
  <c r="Z16" i="69"/>
  <c r="D7" i="46"/>
  <c r="D19" i="46"/>
  <c r="X16" i="69"/>
  <c r="AG82" i="68"/>
  <c r="AB16" i="69"/>
  <c r="AB77" i="69" s="1"/>
  <c r="AG79" i="68"/>
  <c r="AM53" i="68"/>
  <c r="AG74" i="68"/>
  <c r="AC62" i="68"/>
  <c r="AG77" i="68"/>
  <c r="AC82" i="68"/>
  <c r="AC71" i="68"/>
  <c r="AG80" i="68"/>
  <c r="AG70" i="68"/>
  <c r="AG53" i="68"/>
  <c r="AC78" i="68"/>
  <c r="AC70" i="68"/>
  <c r="AC77" i="68"/>
  <c r="AC50" i="68"/>
  <c r="AG81" i="68"/>
  <c r="AC56" i="68"/>
  <c r="M39" i="69"/>
  <c r="M36" i="69"/>
  <c r="K82" i="68"/>
  <c r="K76" i="68"/>
  <c r="M24" i="68"/>
  <c r="M27" i="68"/>
  <c r="W61" i="68"/>
  <c r="V77" i="69"/>
  <c r="U50" i="68"/>
  <c r="W50" i="68"/>
  <c r="M11" i="68"/>
  <c r="E29" i="46"/>
  <c r="G8" i="57"/>
  <c r="AC63" i="68"/>
  <c r="AC74" i="68"/>
  <c r="AC79" i="68"/>
  <c r="AG56" i="68"/>
  <c r="X50" i="68"/>
  <c r="E19" i="46" s="1"/>
  <c r="AG78" i="68"/>
  <c r="AM57" i="68"/>
  <c r="AG75" i="68"/>
  <c r="AC80" i="68"/>
  <c r="AG65" i="68"/>
  <c r="AC66" i="68"/>
  <c r="AC75" i="68"/>
  <c r="AG69" i="68"/>
  <c r="AM74" i="68"/>
  <c r="AC52" i="68"/>
  <c r="AC81" i="68"/>
  <c r="K8" i="68"/>
  <c r="K50" i="68" s="1"/>
  <c r="AM52" i="68"/>
  <c r="AG76" i="68"/>
  <c r="AC64" i="68"/>
  <c r="AG71" i="68"/>
  <c r="AM77" i="68"/>
  <c r="K112" i="69"/>
  <c r="M51" i="69"/>
  <c r="K96" i="69"/>
  <c r="M35" i="69"/>
  <c r="AN77" i="69"/>
  <c r="M97" i="69"/>
  <c r="AF69" i="69"/>
  <c r="AF58" i="69"/>
  <c r="AF57" i="69"/>
  <c r="AF7" i="69"/>
  <c r="AG8" i="69" s="1"/>
  <c r="AP69" i="69"/>
  <c r="AP58" i="69"/>
  <c r="AP57" i="69"/>
  <c r="AP7" i="69"/>
  <c r="M87" i="69"/>
  <c r="T69" i="69"/>
  <c r="M86" i="69"/>
  <c r="AD69" i="69"/>
  <c r="AD58" i="69"/>
  <c r="AD57" i="69"/>
  <c r="AD7" i="69"/>
  <c r="AE8" i="69"/>
  <c r="K114" i="69"/>
  <c r="M53" i="69"/>
  <c r="K93" i="69"/>
  <c r="M32" i="69"/>
  <c r="AL69" i="69"/>
  <c r="AL58" i="69"/>
  <c r="AL57" i="69"/>
  <c r="AL7" i="69"/>
  <c r="AM8" i="69" s="1"/>
  <c r="M94" i="69"/>
  <c r="K105" i="69"/>
  <c r="M44" i="69"/>
  <c r="N77" i="69"/>
  <c r="O77" i="69" s="1"/>
  <c r="N28" i="69"/>
  <c r="O16" i="69"/>
  <c r="K98" i="69"/>
  <c r="M37" i="69"/>
  <c r="K104" i="69"/>
  <c r="M43" i="69"/>
  <c r="M103" i="69"/>
  <c r="AN69" i="69"/>
  <c r="AN58" i="69"/>
  <c r="AN57" i="69"/>
  <c r="AN7" i="69"/>
  <c r="AO16" i="69" s="1"/>
  <c r="AJ57" i="69"/>
  <c r="AJ58" i="69"/>
  <c r="AJ7" i="69"/>
  <c r="AK8" i="69" s="1"/>
  <c r="AJ69" i="69"/>
  <c r="AB69" i="69"/>
  <c r="AB7" i="69"/>
  <c r="K120" i="69"/>
  <c r="M59" i="69"/>
  <c r="K111" i="69"/>
  <c r="M50" i="69"/>
  <c r="K99" i="69"/>
  <c r="M38" i="69"/>
  <c r="K91" i="69"/>
  <c r="M30" i="69"/>
  <c r="K109" i="69"/>
  <c r="M48" i="69"/>
  <c r="K101" i="69"/>
  <c r="M40" i="69"/>
  <c r="K92" i="69"/>
  <c r="M31" i="69"/>
  <c r="X77" i="69"/>
  <c r="K72" i="69"/>
  <c r="M11" i="69"/>
  <c r="K115" i="69"/>
  <c r="M54" i="69"/>
  <c r="K117" i="69"/>
  <c r="M56" i="69"/>
  <c r="P77" i="69"/>
  <c r="Q77" i="69" s="1"/>
  <c r="P28" i="69"/>
  <c r="Q16" i="69"/>
  <c r="AU69" i="69"/>
  <c r="AU119" i="69"/>
  <c r="AU118" i="69"/>
  <c r="K95" i="69"/>
  <c r="M34" i="69"/>
  <c r="AH69" i="69"/>
  <c r="AH58" i="69"/>
  <c r="AH57" i="69"/>
  <c r="AH7" i="69"/>
  <c r="M113" i="69"/>
  <c r="K110" i="69"/>
  <c r="M49" i="69"/>
  <c r="M107" i="69"/>
  <c r="K108" i="69"/>
  <c r="M47" i="69"/>
  <c r="K116" i="69"/>
  <c r="M55" i="69"/>
  <c r="K79" i="69"/>
  <c r="M18" i="69"/>
  <c r="K82" i="69"/>
  <c r="M21" i="69"/>
  <c r="V69" i="69"/>
  <c r="V7" i="69"/>
  <c r="R77" i="69"/>
  <c r="S77" i="69" s="1"/>
  <c r="R28" i="69"/>
  <c r="S16" i="69"/>
  <c r="K102" i="69"/>
  <c r="M41" i="69"/>
  <c r="AL77" i="69"/>
  <c r="M88" i="69"/>
  <c r="M100" i="69"/>
  <c r="T83" i="68"/>
  <c r="U83" i="68" s="1"/>
  <c r="AN83" i="68"/>
  <c r="AO83" i="68" s="1"/>
  <c r="AB83" i="68"/>
  <c r="AC83" i="68" s="1"/>
  <c r="K49" i="68"/>
  <c r="L81" i="68" s="1"/>
  <c r="P58" i="68"/>
  <c r="Q58" i="68" s="1"/>
  <c r="L10" i="68"/>
  <c r="M7" i="68"/>
  <c r="L7" i="68"/>
  <c r="L11" i="68"/>
  <c r="AG72" i="68"/>
  <c r="AJ61" i="68"/>
  <c r="AK61" i="68" s="1"/>
  <c r="AG66" i="68"/>
  <c r="M69" i="68"/>
  <c r="AG52" i="68"/>
  <c r="K70" i="68"/>
  <c r="M28" i="68"/>
  <c r="L28" i="68"/>
  <c r="K62" i="68"/>
  <c r="M20" i="68"/>
  <c r="L20" i="68"/>
  <c r="X61" i="68"/>
  <c r="AJ50" i="68"/>
  <c r="AK50" i="68" s="1"/>
  <c r="M81" i="68"/>
  <c r="K56" i="68"/>
  <c r="M14" i="68"/>
  <c r="L14" i="68"/>
  <c r="P59" i="68"/>
  <c r="Q59" i="68" s="1"/>
  <c r="L40" i="68"/>
  <c r="AC67" i="68"/>
  <c r="R75" i="68"/>
  <c r="S75" i="68" s="1"/>
  <c r="S33" i="68"/>
  <c r="L33" i="68"/>
  <c r="Z55" i="68"/>
  <c r="K64" i="68"/>
  <c r="M22" i="68"/>
  <c r="L22" i="68"/>
  <c r="K71" i="68"/>
  <c r="M29" i="68"/>
  <c r="L29" i="68"/>
  <c r="AC72" i="68"/>
  <c r="T61" i="68"/>
  <c r="G7" i="46" s="1"/>
  <c r="K19" i="68"/>
  <c r="L24" i="68"/>
  <c r="K13" i="68"/>
  <c r="K65" i="68"/>
  <c r="M23" i="68"/>
  <c r="L23" i="68"/>
  <c r="K68" i="68"/>
  <c r="M26" i="68"/>
  <c r="L26" i="68"/>
  <c r="AG62" i="68"/>
  <c r="AH83" i="68"/>
  <c r="AI83" i="68" s="1"/>
  <c r="L34" i="68"/>
  <c r="AP61" i="68"/>
  <c r="AQ61" i="68" s="1"/>
  <c r="AQ19" i="68"/>
  <c r="AC69" i="68"/>
  <c r="K63" i="68"/>
  <c r="M21" i="68"/>
  <c r="L21" i="68"/>
  <c r="AC57" i="68"/>
  <c r="AH61" i="68"/>
  <c r="AI61" i="68" s="1"/>
  <c r="V83" i="68"/>
  <c r="W83" i="68" s="1"/>
  <c r="M82" i="68"/>
  <c r="AF61" i="68"/>
  <c r="AG61" i="68" s="1"/>
  <c r="K77" i="68"/>
  <c r="M35" i="68"/>
  <c r="L35" i="68"/>
  <c r="M31" i="68"/>
  <c r="L31" i="68"/>
  <c r="K73" i="68"/>
  <c r="AD61" i="68"/>
  <c r="AE61" i="68" s="1"/>
  <c r="AG64" i="68"/>
  <c r="AN61" i="68"/>
  <c r="AO61" i="68" s="1"/>
  <c r="AG68" i="68"/>
  <c r="AL50" i="68"/>
  <c r="AM50" i="68" s="1"/>
  <c r="AG63" i="68"/>
  <c r="AG55" i="68"/>
  <c r="L27" i="68"/>
  <c r="M66" i="68"/>
  <c r="K80" i="68"/>
  <c r="L38" i="68"/>
  <c r="M38" i="68"/>
  <c r="K74" i="68"/>
  <c r="M32" i="68"/>
  <c r="L32" i="68"/>
  <c r="AN55" i="68"/>
  <c r="AO55" i="68" s="1"/>
  <c r="AB61" i="68"/>
  <c r="AC61" i="68" s="1"/>
  <c r="AG73" i="68"/>
  <c r="Z50" i="68"/>
  <c r="AA50" i="68" s="1"/>
  <c r="AG67" i="68"/>
  <c r="M76" i="68"/>
  <c r="AP41" i="68"/>
  <c r="AP19" i="69" s="1"/>
  <c r="AL55" i="68"/>
  <c r="AM55" i="68" s="1"/>
  <c r="AB55" i="68"/>
  <c r="P60" i="68"/>
  <c r="Q60" i="68" s="1"/>
  <c r="K72" i="68"/>
  <c r="M30" i="68"/>
  <c r="L30" i="68"/>
  <c r="AL61" i="68"/>
  <c r="AM61" i="68" s="1"/>
  <c r="K79" i="68"/>
  <c r="M37" i="68"/>
  <c r="L37" i="68"/>
  <c r="AC73" i="68"/>
  <c r="AC68" i="68"/>
  <c r="K78" i="68"/>
  <c r="M36" i="68"/>
  <c r="L36" i="68"/>
  <c r="X83" i="68"/>
  <c r="Y83" i="68" s="1"/>
  <c r="K57" i="68"/>
  <c r="L15" i="68"/>
  <c r="M15" i="68"/>
  <c r="AG57" i="68"/>
  <c r="K67" i="68"/>
  <c r="M25" i="68"/>
  <c r="L25" i="68"/>
  <c r="Z61" i="68"/>
  <c r="AA61" i="68" s="1"/>
  <c r="AD77" i="69" l="1"/>
  <c r="AC8" i="69"/>
  <c r="K57" i="69"/>
  <c r="M106" i="69"/>
  <c r="G19" i="46"/>
  <c r="M75" i="68"/>
  <c r="AC55" i="68"/>
  <c r="F19" i="46"/>
  <c r="Z77" i="69"/>
  <c r="AA55" i="68"/>
  <c r="F7" i="46"/>
  <c r="E7" i="46"/>
  <c r="AM16" i="69"/>
  <c r="W8" i="69"/>
  <c r="AP17" i="69"/>
  <c r="AP80" i="69"/>
  <c r="Y61" i="68"/>
  <c r="G31" i="46"/>
  <c r="U61" i="68"/>
  <c r="Y50" i="68"/>
  <c r="E31" i="46"/>
  <c r="L8" i="68"/>
  <c r="M8" i="68"/>
  <c r="T17" i="69"/>
  <c r="K19" i="69"/>
  <c r="T80" i="69"/>
  <c r="F29" i="46"/>
  <c r="K41" i="68"/>
  <c r="L41" i="68" s="1"/>
  <c r="AQ8" i="69"/>
  <c r="M111" i="69"/>
  <c r="AH118" i="69"/>
  <c r="AI57" i="69"/>
  <c r="AH29" i="69"/>
  <c r="M115" i="69"/>
  <c r="N89" i="69"/>
  <c r="O89" i="69" s="1"/>
  <c r="O28" i="69"/>
  <c r="AD68" i="69"/>
  <c r="AE55" i="69"/>
  <c r="AE53" i="69"/>
  <c r="AE21" i="69"/>
  <c r="AE50" i="69"/>
  <c r="AE20" i="69"/>
  <c r="AE43" i="69"/>
  <c r="AE26" i="69"/>
  <c r="AE11" i="69"/>
  <c r="AE22" i="69"/>
  <c r="AD28" i="69"/>
  <c r="AE27" i="69"/>
  <c r="AE24" i="69"/>
  <c r="AE23" i="69"/>
  <c r="AE15" i="69"/>
  <c r="AE14" i="69"/>
  <c r="AE13" i="69"/>
  <c r="AE12" i="69"/>
  <c r="AE25" i="69"/>
  <c r="AE18" i="69"/>
  <c r="AE17" i="69"/>
  <c r="AE37" i="69"/>
  <c r="AE19" i="69"/>
  <c r="AE40" i="69"/>
  <c r="AE31" i="69"/>
  <c r="AE51" i="69"/>
  <c r="AE32" i="69"/>
  <c r="AE45" i="69"/>
  <c r="AE36" i="69"/>
  <c r="AE54" i="69"/>
  <c r="AE52" i="69"/>
  <c r="AE9" i="69"/>
  <c r="AE38" i="69"/>
  <c r="AE44" i="69"/>
  <c r="AE42" i="69"/>
  <c r="AE46" i="69"/>
  <c r="AE34" i="69"/>
  <c r="AE47" i="69"/>
  <c r="AE10" i="69"/>
  <c r="AE33" i="69"/>
  <c r="AE49" i="69"/>
  <c r="AE30" i="69"/>
  <c r="AE56" i="69"/>
  <c r="AE35" i="69"/>
  <c r="AE41" i="69"/>
  <c r="AE48" i="69"/>
  <c r="AE39" i="69"/>
  <c r="T119" i="69"/>
  <c r="U58" i="69"/>
  <c r="AP119" i="69"/>
  <c r="AQ58" i="69"/>
  <c r="M102" i="69"/>
  <c r="M116" i="69"/>
  <c r="AH119" i="69"/>
  <c r="AI58" i="69"/>
  <c r="AD118" i="69"/>
  <c r="AE57" i="69"/>
  <c r="AD29" i="69"/>
  <c r="M96" i="69"/>
  <c r="M120" i="69"/>
  <c r="AM56" i="69"/>
  <c r="AM53" i="69"/>
  <c r="AL68" i="69"/>
  <c r="AM77" i="69" s="1"/>
  <c r="AL28" i="69"/>
  <c r="AM20" i="69"/>
  <c r="AM51" i="69"/>
  <c r="AM54" i="69"/>
  <c r="AM22" i="69"/>
  <c r="AM35" i="69"/>
  <c r="AM24" i="69"/>
  <c r="AM23" i="69"/>
  <c r="AM21" i="69"/>
  <c r="AM15" i="69"/>
  <c r="AM14" i="69"/>
  <c r="AM27" i="69"/>
  <c r="AM13" i="69"/>
  <c r="AM12" i="69"/>
  <c r="AM38" i="69"/>
  <c r="AM18" i="69"/>
  <c r="AM25" i="69"/>
  <c r="AM41" i="69"/>
  <c r="AM32" i="69"/>
  <c r="AM11" i="69"/>
  <c r="AM19" i="69"/>
  <c r="AM44" i="69"/>
  <c r="AM26" i="69"/>
  <c r="AM9" i="69"/>
  <c r="AM36" i="69"/>
  <c r="AM42" i="69"/>
  <c r="AM52" i="69"/>
  <c r="AM40" i="69"/>
  <c r="AM34" i="69"/>
  <c r="AM45" i="69"/>
  <c r="AM17" i="69"/>
  <c r="AM33" i="69"/>
  <c r="AM55" i="69"/>
  <c r="AM47" i="69"/>
  <c r="AM49" i="69"/>
  <c r="AM30" i="69"/>
  <c r="AM37" i="69"/>
  <c r="AM10" i="69"/>
  <c r="AM39" i="69"/>
  <c r="AM50" i="69"/>
  <c r="AM43" i="69"/>
  <c r="AM46" i="69"/>
  <c r="AM48" i="69"/>
  <c r="AM31" i="69"/>
  <c r="AD119" i="69"/>
  <c r="AE119" i="69" s="1"/>
  <c r="AE58" i="69"/>
  <c r="AI54" i="69"/>
  <c r="AI56" i="69"/>
  <c r="AH68" i="69"/>
  <c r="AI49" i="69"/>
  <c r="AI18" i="69"/>
  <c r="AI52" i="69"/>
  <c r="AH28" i="69"/>
  <c r="AI22" i="69"/>
  <c r="AI27" i="69"/>
  <c r="AI24" i="69"/>
  <c r="AI23" i="69"/>
  <c r="AI17" i="69"/>
  <c r="AI15" i="69"/>
  <c r="AI14" i="69"/>
  <c r="AI36" i="69"/>
  <c r="AI13" i="69"/>
  <c r="AI12" i="69"/>
  <c r="AI25" i="69"/>
  <c r="AI21" i="69"/>
  <c r="AI39" i="69"/>
  <c r="AI19" i="69"/>
  <c r="AI42" i="69"/>
  <c r="AI20" i="69"/>
  <c r="AI11" i="69"/>
  <c r="AI46" i="69"/>
  <c r="AI26" i="69"/>
  <c r="AI10" i="69"/>
  <c r="AI9" i="69"/>
  <c r="AI45" i="69"/>
  <c r="AI33" i="69"/>
  <c r="AI35" i="69"/>
  <c r="AI55" i="69"/>
  <c r="AI51" i="69"/>
  <c r="AI37" i="69"/>
  <c r="AI43" i="69"/>
  <c r="AI34" i="69"/>
  <c r="AI41" i="69"/>
  <c r="AI31" i="69"/>
  <c r="AI32" i="69"/>
  <c r="AI48" i="69"/>
  <c r="AI47" i="69"/>
  <c r="AI53" i="69"/>
  <c r="AI40" i="69"/>
  <c r="AI38" i="69"/>
  <c r="AI30" i="69"/>
  <c r="AI16" i="69"/>
  <c r="AI50" i="69"/>
  <c r="AI44" i="69"/>
  <c r="AN118" i="69"/>
  <c r="AO57" i="69"/>
  <c r="AN29" i="69"/>
  <c r="AP118" i="69"/>
  <c r="AQ57" i="69"/>
  <c r="AP29" i="69"/>
  <c r="M82" i="69"/>
  <c r="M92" i="69"/>
  <c r="AL118" i="69"/>
  <c r="AM57" i="69"/>
  <c r="AL29" i="69"/>
  <c r="AE69" i="69"/>
  <c r="AF68" i="69"/>
  <c r="AG54" i="69"/>
  <c r="AG53" i="69"/>
  <c r="AG56" i="69"/>
  <c r="AF28" i="69"/>
  <c r="AG26" i="69"/>
  <c r="AG22" i="69"/>
  <c r="AG27" i="69"/>
  <c r="AG24" i="69"/>
  <c r="AG23" i="69"/>
  <c r="AG15" i="69"/>
  <c r="AG14" i="69"/>
  <c r="AG18" i="69"/>
  <c r="AG17" i="69"/>
  <c r="AG13" i="69"/>
  <c r="AG12" i="69"/>
  <c r="AG25" i="69"/>
  <c r="AG21" i="69"/>
  <c r="AG19" i="69"/>
  <c r="AG30" i="69"/>
  <c r="AG20" i="69"/>
  <c r="AG32" i="69"/>
  <c r="AG38" i="69"/>
  <c r="AG44" i="69"/>
  <c r="AG46" i="69"/>
  <c r="AG52" i="69"/>
  <c r="AG42" i="69"/>
  <c r="AG10" i="69"/>
  <c r="AG49" i="69"/>
  <c r="AG34" i="69"/>
  <c r="AG45" i="69"/>
  <c r="AG51" i="69"/>
  <c r="AG43" i="69"/>
  <c r="AG39" i="69"/>
  <c r="AG36" i="69"/>
  <c r="AG16" i="69"/>
  <c r="AG33" i="69"/>
  <c r="AG9" i="69"/>
  <c r="AG55" i="69"/>
  <c r="AG40" i="69"/>
  <c r="AG37" i="69"/>
  <c r="AG35" i="69"/>
  <c r="AG41" i="69"/>
  <c r="AG50" i="69"/>
  <c r="AG11" i="69"/>
  <c r="AG47" i="69"/>
  <c r="AG48" i="69"/>
  <c r="AG31" i="69"/>
  <c r="AE16" i="69"/>
  <c r="AL119" i="69"/>
  <c r="AM119" i="69" s="1"/>
  <c r="AM58" i="69"/>
  <c r="AF118" i="69"/>
  <c r="AG57" i="69"/>
  <c r="AF29" i="69"/>
  <c r="W54" i="69"/>
  <c r="V68" i="69"/>
  <c r="W52" i="69"/>
  <c r="W36" i="69"/>
  <c r="W25" i="69"/>
  <c r="W39" i="69"/>
  <c r="W19" i="69"/>
  <c r="W42" i="69"/>
  <c r="W26" i="69"/>
  <c r="W21" i="69"/>
  <c r="W20" i="69"/>
  <c r="W18" i="69"/>
  <c r="W17" i="69"/>
  <c r="W16" i="69"/>
  <c r="W22" i="69"/>
  <c r="W27" i="69"/>
  <c r="W24" i="69"/>
  <c r="W23" i="69"/>
  <c r="W15" i="69"/>
  <c r="W14" i="69"/>
  <c r="V28" i="69"/>
  <c r="W13" i="69"/>
  <c r="W12" i="69"/>
  <c r="W10" i="69"/>
  <c r="W35" i="69"/>
  <c r="W47" i="69"/>
  <c r="W50" i="69"/>
  <c r="W51" i="69"/>
  <c r="W37" i="69"/>
  <c r="W43" i="69"/>
  <c r="W55" i="69"/>
  <c r="W49" i="69"/>
  <c r="W53" i="69"/>
  <c r="W41" i="69"/>
  <c r="W45" i="69"/>
  <c r="W11" i="69"/>
  <c r="W30" i="69"/>
  <c r="W46" i="69"/>
  <c r="W32" i="69"/>
  <c r="W56" i="69"/>
  <c r="W33" i="69"/>
  <c r="W40" i="69"/>
  <c r="W38" i="69"/>
  <c r="W31" i="69"/>
  <c r="W34" i="69"/>
  <c r="W44" i="69"/>
  <c r="W48" i="69"/>
  <c r="W9" i="69"/>
  <c r="M110" i="69"/>
  <c r="M99" i="69"/>
  <c r="AC56" i="69"/>
  <c r="AB68" i="69"/>
  <c r="AC69" i="69" s="1"/>
  <c r="AC52" i="69"/>
  <c r="AC54" i="69"/>
  <c r="AB28" i="69"/>
  <c r="AC27" i="69"/>
  <c r="AC26" i="69"/>
  <c r="AC20" i="69"/>
  <c r="AC22" i="69"/>
  <c r="AC24" i="69"/>
  <c r="AC23" i="69"/>
  <c r="AC15" i="69"/>
  <c r="AC14" i="69"/>
  <c r="AC13" i="69"/>
  <c r="AC12" i="69"/>
  <c r="AC25" i="69"/>
  <c r="AC21" i="69"/>
  <c r="AC18" i="69"/>
  <c r="AC17" i="69"/>
  <c r="AC19" i="69"/>
  <c r="AC37" i="69"/>
  <c r="AC47" i="69"/>
  <c r="AC44" i="69"/>
  <c r="AC41" i="69"/>
  <c r="AC39" i="69"/>
  <c r="AC55" i="69"/>
  <c r="AC32" i="69"/>
  <c r="AC49" i="69"/>
  <c r="AC9" i="69"/>
  <c r="AC30" i="69"/>
  <c r="AC33" i="69"/>
  <c r="AC38" i="69"/>
  <c r="AC35" i="69"/>
  <c r="AC10" i="69"/>
  <c r="AC43" i="69"/>
  <c r="AC16" i="69"/>
  <c r="AC45" i="69"/>
  <c r="AC40" i="69"/>
  <c r="AC34" i="69"/>
  <c r="AC31" i="69"/>
  <c r="AC36" i="69"/>
  <c r="AC42" i="69"/>
  <c r="AC50" i="69"/>
  <c r="AC11" i="69"/>
  <c r="AC46" i="69"/>
  <c r="AC51" i="69"/>
  <c r="AC53" i="69"/>
  <c r="AC48" i="69"/>
  <c r="AK54" i="69"/>
  <c r="AK53" i="69"/>
  <c r="AJ68" i="69"/>
  <c r="AK69" i="69" s="1"/>
  <c r="AK19" i="69"/>
  <c r="AJ28" i="69"/>
  <c r="AK27" i="69"/>
  <c r="AK26" i="69"/>
  <c r="AK25" i="69"/>
  <c r="AK46" i="69"/>
  <c r="AK22" i="69"/>
  <c r="AK17" i="69"/>
  <c r="AK55" i="69"/>
  <c r="AK24" i="69"/>
  <c r="AK23" i="69"/>
  <c r="AK15" i="69"/>
  <c r="AK14" i="69"/>
  <c r="AK21" i="69"/>
  <c r="AK13" i="69"/>
  <c r="AK12" i="69"/>
  <c r="AK18" i="69"/>
  <c r="AK11" i="69"/>
  <c r="AK20" i="69"/>
  <c r="AK9" i="69"/>
  <c r="AK52" i="69"/>
  <c r="AK45" i="69"/>
  <c r="AK50" i="69"/>
  <c r="AK10" i="69"/>
  <c r="AK30" i="69"/>
  <c r="AK42" i="69"/>
  <c r="AK49" i="69"/>
  <c r="AK33" i="69"/>
  <c r="AK36" i="69"/>
  <c r="AK40" i="69"/>
  <c r="AK56" i="69"/>
  <c r="AK16" i="69"/>
  <c r="AK31" i="69"/>
  <c r="AK34" i="69"/>
  <c r="AK47" i="69"/>
  <c r="AK48" i="69"/>
  <c r="AK44" i="69"/>
  <c r="AK32" i="69"/>
  <c r="AK38" i="69"/>
  <c r="AK41" i="69"/>
  <c r="AK35" i="69"/>
  <c r="AK39" i="69"/>
  <c r="AK37" i="69"/>
  <c r="AK43" i="69"/>
  <c r="AK51" i="69"/>
  <c r="AM69" i="69"/>
  <c r="AF119" i="69"/>
  <c r="AG119" i="69" s="1"/>
  <c r="AG58" i="69"/>
  <c r="AI8" i="69"/>
  <c r="M109" i="69"/>
  <c r="AN119" i="69"/>
  <c r="AO58" i="69"/>
  <c r="M79" i="69"/>
  <c r="M117" i="69"/>
  <c r="AB29" i="69"/>
  <c r="M93" i="69"/>
  <c r="AG69" i="69"/>
  <c r="M91" i="69"/>
  <c r="V118" i="69"/>
  <c r="W57" i="69"/>
  <c r="V29" i="69"/>
  <c r="M72" i="69"/>
  <c r="AB119" i="69"/>
  <c r="AC58" i="69"/>
  <c r="AJ119" i="69"/>
  <c r="AK58" i="69"/>
  <c r="R89" i="69"/>
  <c r="S89" i="69" s="1"/>
  <c r="S28" i="69"/>
  <c r="V119" i="69"/>
  <c r="W58" i="69"/>
  <c r="M108" i="69"/>
  <c r="M95" i="69"/>
  <c r="AJ118" i="69"/>
  <c r="AK57" i="69"/>
  <c r="AJ29" i="69"/>
  <c r="AO56" i="69"/>
  <c r="AO52" i="69"/>
  <c r="AO54" i="69"/>
  <c r="AN68" i="69"/>
  <c r="AO69" i="69" s="1"/>
  <c r="AN28" i="69"/>
  <c r="AO27" i="69"/>
  <c r="AO26" i="69"/>
  <c r="AO25" i="69"/>
  <c r="AO24" i="69"/>
  <c r="AO22" i="69"/>
  <c r="AO15" i="69"/>
  <c r="AO23" i="69"/>
  <c r="AO14" i="69"/>
  <c r="AO13" i="69"/>
  <c r="AO12" i="69"/>
  <c r="AO18" i="69"/>
  <c r="AO11" i="69"/>
  <c r="AO19" i="69"/>
  <c r="AO45" i="69"/>
  <c r="AO20" i="69"/>
  <c r="AO17" i="69"/>
  <c r="AO32" i="69"/>
  <c r="AO40" i="69"/>
  <c r="AO53" i="69"/>
  <c r="AO39" i="69"/>
  <c r="AO55" i="69"/>
  <c r="AO43" i="69"/>
  <c r="AO9" i="69"/>
  <c r="AO35" i="69"/>
  <c r="AO51" i="69"/>
  <c r="AO21" i="69"/>
  <c r="AO46" i="69"/>
  <c r="AO10" i="69"/>
  <c r="AO33" i="69"/>
  <c r="AO47" i="69"/>
  <c r="AO48" i="69"/>
  <c r="AO31" i="69"/>
  <c r="AO37" i="69"/>
  <c r="AO30" i="69"/>
  <c r="AO41" i="69"/>
  <c r="AO34" i="69"/>
  <c r="AO36" i="69"/>
  <c r="AO42" i="69"/>
  <c r="AO50" i="69"/>
  <c r="AO44" i="69"/>
  <c r="AO38" i="69"/>
  <c r="AO49" i="69"/>
  <c r="M98" i="69"/>
  <c r="M105" i="69"/>
  <c r="T68" i="69"/>
  <c r="U54" i="69"/>
  <c r="U27" i="69"/>
  <c r="U26" i="69"/>
  <c r="U13" i="69"/>
  <c r="U56" i="69"/>
  <c r="U12" i="69"/>
  <c r="U25" i="69"/>
  <c r="U19" i="69"/>
  <c r="U20" i="69"/>
  <c r="U30" i="69"/>
  <c r="U21" i="69"/>
  <c r="U18" i="69"/>
  <c r="U45" i="69"/>
  <c r="U22" i="69"/>
  <c r="U24" i="69"/>
  <c r="U23" i="69"/>
  <c r="U15" i="69"/>
  <c r="U14" i="69"/>
  <c r="U11" i="69"/>
  <c r="U36" i="69"/>
  <c r="U38" i="69"/>
  <c r="U44" i="69"/>
  <c r="U52" i="69"/>
  <c r="U10" i="69"/>
  <c r="U53" i="69"/>
  <c r="U51" i="69"/>
  <c r="U42" i="69"/>
  <c r="U46" i="69"/>
  <c r="U33" i="69"/>
  <c r="U34" i="69"/>
  <c r="U47" i="69"/>
  <c r="U9" i="69"/>
  <c r="U55" i="69"/>
  <c r="U31" i="69"/>
  <c r="U40" i="69"/>
  <c r="U35" i="69"/>
  <c r="U41" i="69"/>
  <c r="U50" i="69"/>
  <c r="U49" i="69"/>
  <c r="U48" i="69"/>
  <c r="U43" i="69"/>
  <c r="U39" i="69"/>
  <c r="U37" i="69"/>
  <c r="U32" i="69"/>
  <c r="P89" i="69"/>
  <c r="Q89" i="69" s="1"/>
  <c r="Q28" i="69"/>
  <c r="M114" i="69"/>
  <c r="T118" i="69"/>
  <c r="U57" i="69"/>
  <c r="M101" i="69"/>
  <c r="AO8" i="69"/>
  <c r="M104" i="69"/>
  <c r="U8" i="69"/>
  <c r="AQ55" i="69"/>
  <c r="AP68" i="69"/>
  <c r="AQ50" i="69"/>
  <c r="AQ23" i="69"/>
  <c r="AQ14" i="69"/>
  <c r="AQ53" i="69"/>
  <c r="AQ24" i="69"/>
  <c r="AQ15" i="69"/>
  <c r="AQ13" i="69"/>
  <c r="AQ12" i="69"/>
  <c r="AQ37" i="69"/>
  <c r="AQ27" i="69"/>
  <c r="AQ18" i="69"/>
  <c r="AQ11" i="69"/>
  <c r="AQ40" i="69"/>
  <c r="AQ25" i="69"/>
  <c r="AQ19" i="69"/>
  <c r="AQ43" i="69"/>
  <c r="AQ20" i="69"/>
  <c r="AQ17" i="69"/>
  <c r="AQ26" i="69"/>
  <c r="AQ22" i="69"/>
  <c r="AQ48" i="69"/>
  <c r="AQ21" i="69"/>
  <c r="AQ30" i="69"/>
  <c r="AQ54" i="69"/>
  <c r="AQ32" i="69"/>
  <c r="AQ56" i="69"/>
  <c r="AQ36" i="69"/>
  <c r="AQ52" i="69"/>
  <c r="AQ41" i="69"/>
  <c r="AQ9" i="69"/>
  <c r="AQ38" i="69"/>
  <c r="AQ44" i="69"/>
  <c r="AQ45" i="69"/>
  <c r="AQ42" i="69"/>
  <c r="AQ46" i="69"/>
  <c r="AQ39" i="69"/>
  <c r="AQ47" i="69"/>
  <c r="AQ10" i="69"/>
  <c r="AQ33" i="69"/>
  <c r="AQ49" i="69"/>
  <c r="AQ51" i="69"/>
  <c r="AQ35" i="69"/>
  <c r="AQ31" i="69"/>
  <c r="AQ34" i="69"/>
  <c r="M112" i="69"/>
  <c r="M49" i="68"/>
  <c r="L49" i="68"/>
  <c r="L58" i="68"/>
  <c r="L54" i="68"/>
  <c r="L53" i="68"/>
  <c r="L60" i="68"/>
  <c r="L59" i="68"/>
  <c r="L52" i="68"/>
  <c r="N78" i="68"/>
  <c r="O78" i="68" s="1"/>
  <c r="N80" i="68"/>
  <c r="O80" i="68" s="1"/>
  <c r="AL83" i="68"/>
  <c r="AM83" i="68" s="1"/>
  <c r="N73" i="68"/>
  <c r="O73" i="68" s="1"/>
  <c r="N66" i="68"/>
  <c r="O66" i="68" s="1"/>
  <c r="N63" i="68"/>
  <c r="O63" i="68" s="1"/>
  <c r="N68" i="68"/>
  <c r="O68" i="68" s="1"/>
  <c r="L75" i="68"/>
  <c r="N82" i="68"/>
  <c r="O82" i="68" s="1"/>
  <c r="N70" i="68"/>
  <c r="O70" i="68" s="1"/>
  <c r="P78" i="68"/>
  <c r="Q78" i="68" s="1"/>
  <c r="M80" i="68"/>
  <c r="L80" i="68"/>
  <c r="P73" i="68"/>
  <c r="Q73" i="68" s="1"/>
  <c r="L82" i="68"/>
  <c r="L63" i="68"/>
  <c r="M63" i="68"/>
  <c r="P68" i="68"/>
  <c r="Q68" i="68" s="1"/>
  <c r="M71" i="68"/>
  <c r="L71" i="68"/>
  <c r="R70" i="68"/>
  <c r="S70" i="68" s="1"/>
  <c r="S28" i="68"/>
  <c r="R81" i="68"/>
  <c r="S81" i="68" s="1"/>
  <c r="S39" i="68"/>
  <c r="P57" i="68"/>
  <c r="Q57" i="68" s="1"/>
  <c r="R78" i="68"/>
  <c r="S78" i="68" s="1"/>
  <c r="S36" i="68"/>
  <c r="AF83" i="68"/>
  <c r="AG83" i="68" s="1"/>
  <c r="AP83" i="68"/>
  <c r="AQ83" i="68" s="1"/>
  <c r="AQ41" i="68"/>
  <c r="P74" i="68"/>
  <c r="Q74" i="68" s="1"/>
  <c r="R66" i="68"/>
  <c r="S66" i="68" s="1"/>
  <c r="S24" i="68"/>
  <c r="R73" i="68"/>
  <c r="S73" i="68" s="1"/>
  <c r="S31" i="68"/>
  <c r="R68" i="68"/>
  <c r="S68" i="68" s="1"/>
  <c r="S26" i="68"/>
  <c r="N76" i="68"/>
  <c r="O76" i="68" s="1"/>
  <c r="P64" i="68"/>
  <c r="Q64" i="68" s="1"/>
  <c r="P70" i="68"/>
  <c r="Q70" i="68" s="1"/>
  <c r="P75" i="68"/>
  <c r="Q75" i="68" s="1"/>
  <c r="M50" i="68"/>
  <c r="L50" i="68"/>
  <c r="M79" i="68"/>
  <c r="L79" i="68"/>
  <c r="P69" i="68"/>
  <c r="Q69" i="68" s="1"/>
  <c r="N57" i="68"/>
  <c r="O57" i="68" s="1"/>
  <c r="M78" i="68"/>
  <c r="L78" i="68"/>
  <c r="L76" i="68"/>
  <c r="S32" i="68"/>
  <c r="R74" i="68"/>
  <c r="S74" i="68" s="1"/>
  <c r="L66" i="68"/>
  <c r="M68" i="68"/>
  <c r="L68" i="68"/>
  <c r="P82" i="68"/>
  <c r="Q82" i="68" s="1"/>
  <c r="R64" i="68"/>
  <c r="S64" i="68" s="1"/>
  <c r="S22" i="68"/>
  <c r="AJ83" i="68"/>
  <c r="AK83" i="68" s="1"/>
  <c r="P81" i="68"/>
  <c r="Q81" i="68" s="1"/>
  <c r="P67" i="68"/>
  <c r="Q67" i="68" s="1"/>
  <c r="P62" i="68"/>
  <c r="Q62" i="68" s="1"/>
  <c r="R71" i="68"/>
  <c r="S71" i="68" s="1"/>
  <c r="S29" i="68"/>
  <c r="R57" i="68"/>
  <c r="S57" i="68" s="1"/>
  <c r="S15" i="68"/>
  <c r="P72" i="68"/>
  <c r="Q72" i="68" s="1"/>
  <c r="P66" i="68"/>
  <c r="Q66" i="68" s="1"/>
  <c r="R65" i="68"/>
  <c r="S65" i="68" s="1"/>
  <c r="S23" i="68"/>
  <c r="K61" i="68"/>
  <c r="M19" i="68"/>
  <c r="L19" i="68"/>
  <c r="P56" i="68"/>
  <c r="Q56" i="68" s="1"/>
  <c r="M73" i="68"/>
  <c r="L73" i="68"/>
  <c r="N72" i="68"/>
  <c r="O72" i="68" s="1"/>
  <c r="R76" i="68"/>
  <c r="S76" i="68" s="1"/>
  <c r="S34" i="68"/>
  <c r="P76" i="68"/>
  <c r="Q76" i="68" s="1"/>
  <c r="N64" i="68"/>
  <c r="O64" i="68" s="1"/>
  <c r="R56" i="68"/>
  <c r="S56" i="68" s="1"/>
  <c r="S14" i="68"/>
  <c r="M70" i="68"/>
  <c r="L70" i="68"/>
  <c r="M67" i="68"/>
  <c r="L67" i="68"/>
  <c r="M57" i="68"/>
  <c r="L57" i="68"/>
  <c r="R79" i="68"/>
  <c r="S79" i="68" s="1"/>
  <c r="S37" i="68"/>
  <c r="R72" i="68"/>
  <c r="S72" i="68" s="1"/>
  <c r="S30" i="68"/>
  <c r="N74" i="68"/>
  <c r="O74" i="68" s="1"/>
  <c r="AD83" i="68"/>
  <c r="AE83" i="68" s="1"/>
  <c r="R69" i="68"/>
  <c r="S69" i="68" s="1"/>
  <c r="S27" i="68"/>
  <c r="N77" i="68"/>
  <c r="O77" i="68" s="1"/>
  <c r="R82" i="68"/>
  <c r="S82" i="68" s="1"/>
  <c r="S40" i="68"/>
  <c r="R62" i="68"/>
  <c r="S62" i="68" s="1"/>
  <c r="S20" i="68"/>
  <c r="K55" i="68"/>
  <c r="M13" i="68"/>
  <c r="L13" i="68"/>
  <c r="M62" i="68"/>
  <c r="L62" i="68"/>
  <c r="M74" i="68"/>
  <c r="L74" i="68"/>
  <c r="P77" i="68"/>
  <c r="Q77" i="68" s="1"/>
  <c r="N65" i="68"/>
  <c r="O65" i="68" s="1"/>
  <c r="M64" i="68"/>
  <c r="L64" i="68"/>
  <c r="L69" i="68"/>
  <c r="N81" i="68"/>
  <c r="O81" i="68" s="1"/>
  <c r="P79" i="68"/>
  <c r="Q79" i="68" s="1"/>
  <c r="N67" i="68"/>
  <c r="O67" i="68" s="1"/>
  <c r="M72" i="68"/>
  <c r="L72" i="68"/>
  <c r="Z83" i="68"/>
  <c r="AA83" i="68" s="1"/>
  <c r="P80" i="68"/>
  <c r="Q80" i="68" s="1"/>
  <c r="R77" i="68"/>
  <c r="S77" i="68" s="1"/>
  <c r="S35" i="68"/>
  <c r="P63" i="68"/>
  <c r="Q63" i="68" s="1"/>
  <c r="P65" i="68"/>
  <c r="Q65" i="68" s="1"/>
  <c r="N56" i="68"/>
  <c r="O56" i="68" s="1"/>
  <c r="N75" i="68"/>
  <c r="O75" i="68" s="1"/>
  <c r="P71" i="68"/>
  <c r="Q71" i="68" s="1"/>
  <c r="R67" i="68"/>
  <c r="S67" i="68" s="1"/>
  <c r="S25" i="68"/>
  <c r="N69" i="68"/>
  <c r="O69" i="68" s="1"/>
  <c r="N79" i="68"/>
  <c r="O79" i="68" s="1"/>
  <c r="R80" i="68"/>
  <c r="S80" i="68" s="1"/>
  <c r="S38" i="68"/>
  <c r="M77" i="68"/>
  <c r="L77" i="68"/>
  <c r="R63" i="68"/>
  <c r="S63" i="68" s="1"/>
  <c r="S21" i="68"/>
  <c r="M65" i="68"/>
  <c r="L65" i="68"/>
  <c r="N71" i="68"/>
  <c r="O71" i="68" s="1"/>
  <c r="M56" i="68"/>
  <c r="L56" i="68"/>
  <c r="N62" i="68"/>
  <c r="O62" i="68" s="1"/>
  <c r="AE77" i="69" l="1"/>
  <c r="AC57" i="69"/>
  <c r="AB118" i="69"/>
  <c r="M41" i="68"/>
  <c r="K83" i="68"/>
  <c r="AE118" i="69"/>
  <c r="T16" i="69"/>
  <c r="K17" i="58"/>
  <c r="AM118" i="69"/>
  <c r="AP78" i="69"/>
  <c r="AP16" i="69"/>
  <c r="AK119" i="69"/>
  <c r="AK118" i="69"/>
  <c r="W69" i="69"/>
  <c r="C31" i="46"/>
  <c r="U17" i="69"/>
  <c r="K80" i="69"/>
  <c r="M80" i="69" s="1"/>
  <c r="M19" i="69"/>
  <c r="T78" i="69"/>
  <c r="U78" i="69" s="1"/>
  <c r="K17" i="69"/>
  <c r="AC119" i="69"/>
  <c r="AC118" i="69"/>
  <c r="AO119" i="69"/>
  <c r="AG118" i="69"/>
  <c r="AF89" i="69"/>
  <c r="AG89" i="69" s="1"/>
  <c r="AF60" i="69"/>
  <c r="AG28" i="69"/>
  <c r="AN89" i="69"/>
  <c r="AO89" i="69" s="1"/>
  <c r="AN60" i="69"/>
  <c r="AO28" i="69"/>
  <c r="U79" i="69"/>
  <c r="U87" i="69"/>
  <c r="U83" i="69"/>
  <c r="U75" i="69"/>
  <c r="U74" i="69"/>
  <c r="U114" i="69"/>
  <c r="U115" i="69"/>
  <c r="U73" i="69"/>
  <c r="U113" i="69"/>
  <c r="U80" i="69"/>
  <c r="U96" i="69"/>
  <c r="U82" i="69"/>
  <c r="U109" i="69"/>
  <c r="U117" i="69"/>
  <c r="U116" i="69"/>
  <c r="U70" i="69"/>
  <c r="U102" i="69"/>
  <c r="U120" i="69"/>
  <c r="U71" i="69"/>
  <c r="U112" i="69"/>
  <c r="U88" i="69"/>
  <c r="U72" i="69"/>
  <c r="U84" i="69"/>
  <c r="U85" i="69"/>
  <c r="U86" i="69"/>
  <c r="U99" i="69"/>
  <c r="U105" i="69"/>
  <c r="U106" i="69"/>
  <c r="U76" i="69"/>
  <c r="U81" i="69"/>
  <c r="U94" i="69"/>
  <c r="U95" i="69"/>
  <c r="U107" i="69"/>
  <c r="U108" i="69"/>
  <c r="U104" i="69"/>
  <c r="U91" i="69"/>
  <c r="U110" i="69"/>
  <c r="U98" i="69"/>
  <c r="U111" i="69"/>
  <c r="U97" i="69"/>
  <c r="U100" i="69"/>
  <c r="U101" i="69"/>
  <c r="U103" i="69"/>
  <c r="U92" i="69"/>
  <c r="U93" i="69"/>
  <c r="AO88" i="69"/>
  <c r="AO86" i="69"/>
  <c r="AO79" i="69"/>
  <c r="AO87" i="69"/>
  <c r="AO85" i="69"/>
  <c r="AO75" i="69"/>
  <c r="AO80" i="69"/>
  <c r="AO73" i="69"/>
  <c r="AO81" i="69"/>
  <c r="AO113" i="69"/>
  <c r="AO111" i="69"/>
  <c r="AO92" i="69"/>
  <c r="AO100" i="69"/>
  <c r="AO74" i="69"/>
  <c r="AO120" i="69"/>
  <c r="AO114" i="69"/>
  <c r="AO78" i="69"/>
  <c r="AO71" i="69"/>
  <c r="AO82" i="69"/>
  <c r="AO115" i="69"/>
  <c r="AO76" i="69"/>
  <c r="AO110" i="69"/>
  <c r="AO83" i="69"/>
  <c r="AO84" i="69"/>
  <c r="AO116" i="69"/>
  <c r="AO117" i="69"/>
  <c r="AO112" i="69"/>
  <c r="AO70" i="69"/>
  <c r="AO72" i="69"/>
  <c r="AO97" i="69"/>
  <c r="AO103" i="69"/>
  <c r="AO106" i="69"/>
  <c r="AO101" i="69"/>
  <c r="AO93" i="69"/>
  <c r="AO104" i="69"/>
  <c r="AO109" i="69"/>
  <c r="AO94" i="69"/>
  <c r="AO105" i="69"/>
  <c r="AO99" i="69"/>
  <c r="AO98" i="69"/>
  <c r="AO108" i="69"/>
  <c r="AO95" i="69"/>
  <c r="AO102" i="69"/>
  <c r="AO107" i="69"/>
  <c r="AO91" i="69"/>
  <c r="AO96" i="69"/>
  <c r="AP90" i="69"/>
  <c r="AQ90" i="69" s="1"/>
  <c r="AQ29" i="69"/>
  <c r="AQ69" i="69"/>
  <c r="AB90" i="69"/>
  <c r="AC90" i="69" s="1"/>
  <c r="AC29" i="69"/>
  <c r="U69" i="69"/>
  <c r="AJ60" i="69"/>
  <c r="AJ89" i="69"/>
  <c r="AK89" i="69" s="1"/>
  <c r="AK28" i="69"/>
  <c r="AB89" i="69"/>
  <c r="AC89" i="69" s="1"/>
  <c r="AB60" i="69"/>
  <c r="AC28" i="69"/>
  <c r="AG87" i="69"/>
  <c r="AG83" i="69"/>
  <c r="AG75" i="69"/>
  <c r="AG74" i="69"/>
  <c r="AG78" i="69"/>
  <c r="AG70" i="69"/>
  <c r="AG99" i="69"/>
  <c r="AG105" i="69"/>
  <c r="AG79" i="69"/>
  <c r="AG114" i="69"/>
  <c r="AG109" i="69"/>
  <c r="AG113" i="69"/>
  <c r="AG72" i="69"/>
  <c r="AG81" i="69"/>
  <c r="AG108" i="69"/>
  <c r="AG84" i="69"/>
  <c r="AG88" i="69"/>
  <c r="AG85" i="69"/>
  <c r="AG117" i="69"/>
  <c r="AG116" i="69"/>
  <c r="AG96" i="69"/>
  <c r="AG102" i="69"/>
  <c r="AG86" i="69"/>
  <c r="AG80" i="69"/>
  <c r="AG77" i="69"/>
  <c r="AG91" i="69"/>
  <c r="AG73" i="69"/>
  <c r="AG120" i="69"/>
  <c r="AG71" i="69"/>
  <c r="AG111" i="69"/>
  <c r="AG112" i="69"/>
  <c r="AG76" i="69"/>
  <c r="AG115" i="69"/>
  <c r="AG82" i="69"/>
  <c r="AG97" i="69"/>
  <c r="AG100" i="69"/>
  <c r="AG107" i="69"/>
  <c r="AG104" i="69"/>
  <c r="AG98" i="69"/>
  <c r="AG93" i="69"/>
  <c r="AG94" i="69"/>
  <c r="AG110" i="69"/>
  <c r="AG101" i="69"/>
  <c r="AG92" i="69"/>
  <c r="AG106" i="69"/>
  <c r="AG95" i="69"/>
  <c r="AG103" i="69"/>
  <c r="AQ118" i="69"/>
  <c r="AD90" i="69"/>
  <c r="AE90" i="69" s="1"/>
  <c r="AE29" i="69"/>
  <c r="AO77" i="69"/>
  <c r="T90" i="69"/>
  <c r="U29" i="69"/>
  <c r="V89" i="69"/>
  <c r="W89" i="69" s="1"/>
  <c r="V60" i="69"/>
  <c r="W28" i="69"/>
  <c r="AN90" i="69"/>
  <c r="AO90" i="69" s="1"/>
  <c r="AO29" i="69"/>
  <c r="AI87" i="69"/>
  <c r="AI85" i="69"/>
  <c r="AI83" i="69"/>
  <c r="AI81" i="69"/>
  <c r="AI75" i="69"/>
  <c r="AI73" i="69"/>
  <c r="AI88" i="69"/>
  <c r="AI86" i="69"/>
  <c r="AI79" i="69"/>
  <c r="AI113" i="69"/>
  <c r="AI104" i="69"/>
  <c r="AI72" i="69"/>
  <c r="AI77" i="69"/>
  <c r="AI94" i="69"/>
  <c r="AI117" i="69"/>
  <c r="AI80" i="69"/>
  <c r="AI115" i="69"/>
  <c r="AI120" i="69"/>
  <c r="AI74" i="69"/>
  <c r="AI78" i="69"/>
  <c r="AI98" i="69"/>
  <c r="AI82" i="69"/>
  <c r="AI101" i="69"/>
  <c r="AI96" i="69"/>
  <c r="AI102" i="69"/>
  <c r="AI105" i="69"/>
  <c r="AI107" i="69"/>
  <c r="AI109" i="69"/>
  <c r="AI97" i="69"/>
  <c r="AI103" i="69"/>
  <c r="AI70" i="69"/>
  <c r="AI110" i="69"/>
  <c r="AI84" i="69"/>
  <c r="AI71" i="69"/>
  <c r="AI112" i="69"/>
  <c r="AI93" i="69"/>
  <c r="AI76" i="69"/>
  <c r="AI99" i="69"/>
  <c r="AI100" i="69"/>
  <c r="AI114" i="69"/>
  <c r="AI106" i="69"/>
  <c r="AI116" i="69"/>
  <c r="AI91" i="69"/>
  <c r="AI108" i="69"/>
  <c r="AI111" i="69"/>
  <c r="AI95" i="69"/>
  <c r="AI92" i="69"/>
  <c r="AL89" i="69"/>
  <c r="AM89" i="69" s="1"/>
  <c r="AL60" i="69"/>
  <c r="AM28" i="69"/>
  <c r="W87" i="69"/>
  <c r="W85" i="69"/>
  <c r="W83" i="69"/>
  <c r="W81" i="69"/>
  <c r="W75" i="69"/>
  <c r="W73" i="69"/>
  <c r="W88" i="69"/>
  <c r="W93" i="69"/>
  <c r="W117" i="69"/>
  <c r="W115" i="69"/>
  <c r="W74" i="69"/>
  <c r="W80" i="69"/>
  <c r="W94" i="69"/>
  <c r="W100" i="69"/>
  <c r="W78" i="69"/>
  <c r="W84" i="69"/>
  <c r="W101" i="69"/>
  <c r="W96" i="69"/>
  <c r="W102" i="69"/>
  <c r="W86" i="69"/>
  <c r="W79" i="69"/>
  <c r="W97" i="69"/>
  <c r="W103" i="69"/>
  <c r="W76" i="69"/>
  <c r="W70" i="69"/>
  <c r="W72" i="69"/>
  <c r="W110" i="69"/>
  <c r="W71" i="69"/>
  <c r="W107" i="69"/>
  <c r="W120" i="69"/>
  <c r="W112" i="69"/>
  <c r="W82" i="69"/>
  <c r="W77" i="69"/>
  <c r="W98" i="69"/>
  <c r="W104" i="69"/>
  <c r="W99" i="69"/>
  <c r="W105" i="69"/>
  <c r="W113" i="69"/>
  <c r="W114" i="69"/>
  <c r="W109" i="69"/>
  <c r="W111" i="69"/>
  <c r="W91" i="69"/>
  <c r="W116" i="69"/>
  <c r="W108" i="69"/>
  <c r="W106" i="69"/>
  <c r="W95" i="69"/>
  <c r="W92" i="69"/>
  <c r="AJ90" i="69"/>
  <c r="AK90" i="69" s="1"/>
  <c r="AK29" i="69"/>
  <c r="W119" i="69"/>
  <c r="AK120" i="69"/>
  <c r="AK75" i="69"/>
  <c r="AK73" i="69"/>
  <c r="AK88" i="69"/>
  <c r="AK86" i="69"/>
  <c r="AK83" i="69"/>
  <c r="AK87" i="69"/>
  <c r="AK81" i="69"/>
  <c r="AK113" i="69"/>
  <c r="AK114" i="69"/>
  <c r="AK112" i="69"/>
  <c r="AK79" i="69"/>
  <c r="AK74" i="69"/>
  <c r="AK78" i="69"/>
  <c r="AK76" i="69"/>
  <c r="AK85" i="69"/>
  <c r="AK116" i="69"/>
  <c r="AK72" i="69"/>
  <c r="AK101" i="69"/>
  <c r="AK71" i="69"/>
  <c r="AK70" i="69"/>
  <c r="AK80" i="69"/>
  <c r="AK115" i="69"/>
  <c r="AK98" i="69"/>
  <c r="AK84" i="69"/>
  <c r="AK111" i="69"/>
  <c r="AK107" i="69"/>
  <c r="AK117" i="69"/>
  <c r="AK82" i="69"/>
  <c r="AK77" i="69"/>
  <c r="AK104" i="69"/>
  <c r="AK96" i="69"/>
  <c r="AK100" i="69"/>
  <c r="AK105" i="69"/>
  <c r="AK95" i="69"/>
  <c r="AK91" i="69"/>
  <c r="AK106" i="69"/>
  <c r="AK94" i="69"/>
  <c r="AK92" i="69"/>
  <c r="AK97" i="69"/>
  <c r="AK109" i="69"/>
  <c r="AK93" i="69"/>
  <c r="AK110" i="69"/>
  <c r="AK102" i="69"/>
  <c r="AK99" i="69"/>
  <c r="AK108" i="69"/>
  <c r="AK103" i="69"/>
  <c r="AL90" i="69"/>
  <c r="AM90" i="69" s="1"/>
  <c r="AM29" i="69"/>
  <c r="AM73" i="69"/>
  <c r="AM88" i="69"/>
  <c r="AM86" i="69"/>
  <c r="AM74" i="69"/>
  <c r="AM120" i="69"/>
  <c r="AM83" i="69"/>
  <c r="AM100" i="69"/>
  <c r="AM95" i="69"/>
  <c r="AM101" i="69"/>
  <c r="AM109" i="69"/>
  <c r="AM70" i="69"/>
  <c r="AM96" i="69"/>
  <c r="AM102" i="69"/>
  <c r="AM80" i="69"/>
  <c r="AM115" i="69"/>
  <c r="AM82" i="69"/>
  <c r="AM111" i="69"/>
  <c r="AM75" i="69"/>
  <c r="AM85" i="69"/>
  <c r="AM81" i="69"/>
  <c r="AM112" i="69"/>
  <c r="AM72" i="69"/>
  <c r="AM97" i="69"/>
  <c r="AM103" i="69"/>
  <c r="AM98" i="69"/>
  <c r="AM104" i="69"/>
  <c r="AM117" i="69"/>
  <c r="AM76" i="69"/>
  <c r="AM99" i="69"/>
  <c r="AM105" i="69"/>
  <c r="AM84" i="69"/>
  <c r="AM71" i="69"/>
  <c r="AM93" i="69"/>
  <c r="AM116" i="69"/>
  <c r="AM87" i="69"/>
  <c r="AM114" i="69"/>
  <c r="AM79" i="69"/>
  <c r="AM91" i="69"/>
  <c r="AM113" i="69"/>
  <c r="AM107" i="69"/>
  <c r="AM106" i="69"/>
  <c r="AM94" i="69"/>
  <c r="AM78" i="69"/>
  <c r="AM110" i="69"/>
  <c r="AM92" i="69"/>
  <c r="AM108" i="69"/>
  <c r="AQ119" i="69"/>
  <c r="AQ120" i="69"/>
  <c r="AQ87" i="69"/>
  <c r="AQ85" i="69"/>
  <c r="AQ83" i="69"/>
  <c r="AQ81" i="69"/>
  <c r="AQ84" i="69"/>
  <c r="AQ88" i="69"/>
  <c r="AQ76" i="69"/>
  <c r="AQ99" i="69"/>
  <c r="AQ105" i="69"/>
  <c r="AQ94" i="69"/>
  <c r="AQ100" i="69"/>
  <c r="AQ71" i="69"/>
  <c r="AQ108" i="69"/>
  <c r="AQ101" i="69"/>
  <c r="AQ80" i="69"/>
  <c r="AQ70" i="69"/>
  <c r="AQ114" i="69"/>
  <c r="AQ75" i="69"/>
  <c r="AQ110" i="69"/>
  <c r="AQ86" i="69"/>
  <c r="AQ95" i="69"/>
  <c r="AQ96" i="69"/>
  <c r="AQ102" i="69"/>
  <c r="AQ97" i="69"/>
  <c r="AQ103" i="69"/>
  <c r="AQ116" i="69"/>
  <c r="AQ98" i="69"/>
  <c r="AQ104" i="69"/>
  <c r="AQ73" i="69"/>
  <c r="AQ78" i="69"/>
  <c r="AQ74" i="69"/>
  <c r="AQ111" i="69"/>
  <c r="AQ79" i="69"/>
  <c r="AQ113" i="69"/>
  <c r="AQ72" i="69"/>
  <c r="AQ112" i="69"/>
  <c r="AQ106" i="69"/>
  <c r="AQ109" i="69"/>
  <c r="AQ91" i="69"/>
  <c r="AQ82" i="69"/>
  <c r="AQ117" i="69"/>
  <c r="AQ115" i="69"/>
  <c r="AQ92" i="69"/>
  <c r="AQ107" i="69"/>
  <c r="AQ93" i="69"/>
  <c r="V90" i="69"/>
  <c r="W29" i="69"/>
  <c r="AC88" i="69"/>
  <c r="AC86" i="69"/>
  <c r="AC87" i="69"/>
  <c r="AC75" i="69"/>
  <c r="AC73" i="69"/>
  <c r="AC80" i="69"/>
  <c r="AC106" i="69"/>
  <c r="AC100" i="69"/>
  <c r="AC83" i="69"/>
  <c r="AC72" i="69"/>
  <c r="AC84" i="69"/>
  <c r="AC78" i="69"/>
  <c r="AC71" i="69"/>
  <c r="AC115" i="69"/>
  <c r="AC110" i="69"/>
  <c r="AC85" i="69"/>
  <c r="AC116" i="69"/>
  <c r="AC79" i="69"/>
  <c r="AC117" i="69"/>
  <c r="AC120" i="69"/>
  <c r="AC70" i="69"/>
  <c r="AC81" i="69"/>
  <c r="AC97" i="69"/>
  <c r="AC103" i="69"/>
  <c r="AC82" i="69"/>
  <c r="AC77" i="69"/>
  <c r="AC92" i="69"/>
  <c r="AC112" i="69"/>
  <c r="AC113" i="69"/>
  <c r="AC111" i="69"/>
  <c r="AC74" i="69"/>
  <c r="AC76" i="69"/>
  <c r="AC107" i="69"/>
  <c r="AC96" i="69"/>
  <c r="AC94" i="69"/>
  <c r="AC104" i="69"/>
  <c r="AC101" i="69"/>
  <c r="AC98" i="69"/>
  <c r="AC99" i="69"/>
  <c r="AC108" i="69"/>
  <c r="AC114" i="69"/>
  <c r="AC102" i="69"/>
  <c r="AC95" i="69"/>
  <c r="AC105" i="69"/>
  <c r="AC109" i="69"/>
  <c r="AC93" i="69"/>
  <c r="AC91" i="69"/>
  <c r="AF90" i="69"/>
  <c r="AG90" i="69" s="1"/>
  <c r="AG29" i="69"/>
  <c r="AO118" i="69"/>
  <c r="AH90" i="69"/>
  <c r="AI90" i="69" s="1"/>
  <c r="AI29" i="69"/>
  <c r="AH89" i="69"/>
  <c r="AI89" i="69" s="1"/>
  <c r="AH60" i="69"/>
  <c r="AI28" i="69"/>
  <c r="U118" i="69"/>
  <c r="AI119" i="69"/>
  <c r="AE120" i="69"/>
  <c r="AE87" i="69"/>
  <c r="AE85" i="69"/>
  <c r="AE83" i="69"/>
  <c r="AE81" i="69"/>
  <c r="AE76" i="69"/>
  <c r="AE82" i="69"/>
  <c r="AE86" i="69"/>
  <c r="AE84" i="69"/>
  <c r="AE80" i="69"/>
  <c r="AE101" i="69"/>
  <c r="AE70" i="69"/>
  <c r="AE71" i="69"/>
  <c r="AE114" i="69"/>
  <c r="AE95" i="69"/>
  <c r="AE73" i="69"/>
  <c r="AE110" i="69"/>
  <c r="AE96" i="69"/>
  <c r="AE102" i="69"/>
  <c r="AE74" i="69"/>
  <c r="AE97" i="69"/>
  <c r="AE103" i="69"/>
  <c r="AE116" i="69"/>
  <c r="AE98" i="69"/>
  <c r="AE104" i="69"/>
  <c r="AE78" i="69"/>
  <c r="AE111" i="69"/>
  <c r="AE88" i="69"/>
  <c r="AE72" i="69"/>
  <c r="AE113" i="69"/>
  <c r="AE79" i="69"/>
  <c r="AE99" i="69"/>
  <c r="AE105" i="69"/>
  <c r="AE94" i="69"/>
  <c r="AE100" i="69"/>
  <c r="AE75" i="69"/>
  <c r="AE91" i="69"/>
  <c r="AE93" i="69"/>
  <c r="AE112" i="69"/>
  <c r="AE92" i="69"/>
  <c r="AE106" i="69"/>
  <c r="AE115" i="69"/>
  <c r="AE109" i="69"/>
  <c r="AE107" i="69"/>
  <c r="AE117" i="69"/>
  <c r="AE108" i="69"/>
  <c r="W118" i="69"/>
  <c r="U119" i="69"/>
  <c r="AI118" i="69"/>
  <c r="AD89" i="69"/>
  <c r="AE89" i="69" s="1"/>
  <c r="AD60" i="69"/>
  <c r="AE28" i="69"/>
  <c r="AI69" i="69"/>
  <c r="M55" i="68"/>
  <c r="L55" i="68"/>
  <c r="R55" i="68"/>
  <c r="S55" i="68" s="1"/>
  <c r="S13" i="68"/>
  <c r="N61" i="68"/>
  <c r="O61" i="68" s="1"/>
  <c r="R61" i="68"/>
  <c r="S61" i="68" s="1"/>
  <c r="S19" i="68"/>
  <c r="P55" i="68"/>
  <c r="Q55" i="68" s="1"/>
  <c r="N55" i="68"/>
  <c r="O55" i="68" s="1"/>
  <c r="P61" i="68"/>
  <c r="Q61" i="68" s="1"/>
  <c r="M61" i="68"/>
  <c r="L61" i="68"/>
  <c r="L83" i="68" l="1"/>
  <c r="M83" i="68"/>
  <c r="AP77" i="69"/>
  <c r="AQ77" i="69" s="1"/>
  <c r="AQ16" i="69"/>
  <c r="AP28" i="69"/>
  <c r="K16" i="58"/>
  <c r="T28" i="69"/>
  <c r="W90" i="69"/>
  <c r="H31" i="46"/>
  <c r="U90" i="69"/>
  <c r="K78" i="69"/>
  <c r="M78" i="69" s="1"/>
  <c r="M17" i="69"/>
  <c r="T77" i="69"/>
  <c r="U77" i="69" s="1"/>
  <c r="K16" i="69"/>
  <c r="U16" i="69"/>
  <c r="AJ121" i="69"/>
  <c r="AK121" i="69" s="1"/>
  <c r="AK60" i="69"/>
  <c r="AL121" i="69"/>
  <c r="AM121" i="69" s="1"/>
  <c r="AM60" i="69"/>
  <c r="AD121" i="69"/>
  <c r="AE121" i="69" s="1"/>
  <c r="AE60" i="69"/>
  <c r="AN121" i="69"/>
  <c r="AO121" i="69" s="1"/>
  <c r="AO60" i="69"/>
  <c r="AH121" i="69"/>
  <c r="AI121" i="69" s="1"/>
  <c r="AI60" i="69"/>
  <c r="V121" i="69"/>
  <c r="W121" i="69" s="1"/>
  <c r="W60" i="69"/>
  <c r="AB121" i="69"/>
  <c r="AC121" i="69" s="1"/>
  <c r="AC60" i="69"/>
  <c r="AF121" i="69"/>
  <c r="AG121" i="69" s="1"/>
  <c r="AG60" i="69"/>
  <c r="P83" i="68"/>
  <c r="Q83" i="68" s="1"/>
  <c r="R83" i="68"/>
  <c r="S83" i="68" s="1"/>
  <c r="S41" i="68"/>
  <c r="N83" i="68"/>
  <c r="O83" i="68" s="1"/>
  <c r="AP89" i="69" l="1"/>
  <c r="AQ89" i="69" s="1"/>
  <c r="AP60" i="69"/>
  <c r="AQ28" i="69"/>
  <c r="T89" i="69"/>
  <c r="U89" i="69" s="1"/>
  <c r="T60" i="69"/>
  <c r="U28" i="69"/>
  <c r="K77" i="69"/>
  <c r="M16" i="69"/>
  <c r="AP121" i="69" l="1"/>
  <c r="AQ121" i="69" s="1"/>
  <c r="AQ60" i="69"/>
  <c r="M77" i="69"/>
  <c r="U60" i="69"/>
  <c r="T121" i="69"/>
  <c r="U121" i="69" s="1"/>
  <c r="B1" i="58" l="1"/>
  <c r="E2" i="46"/>
  <c r="C67" i="46" l="1"/>
  <c r="C105" i="46"/>
  <c r="D84" i="46"/>
  <c r="E84" i="46"/>
  <c r="F85" i="46"/>
  <c r="C85" i="46"/>
  <c r="F84" i="46"/>
  <c r="C84" i="46"/>
  <c r="G84" i="46" s="1"/>
  <c r="D105" i="46"/>
  <c r="F105" i="46"/>
  <c r="C94" i="46"/>
  <c r="E85" i="46"/>
  <c r="D85" i="46"/>
  <c r="E105" i="46"/>
  <c r="D67" i="46"/>
  <c r="E67" i="46"/>
  <c r="C77" i="46"/>
  <c r="F67" i="46"/>
  <c r="D68" i="46"/>
  <c r="E94" i="46"/>
  <c r="C68" i="46"/>
  <c r="D94" i="46"/>
  <c r="E68" i="46"/>
  <c r="D77" i="46"/>
  <c r="F94" i="46"/>
  <c r="E77" i="46"/>
  <c r="F77" i="46"/>
  <c r="D23" i="46"/>
  <c r="G25" i="46"/>
  <c r="F25" i="46"/>
  <c r="E25" i="46"/>
  <c r="G77" i="46" l="1"/>
  <c r="F86" i="46"/>
  <c r="F90" i="46"/>
  <c r="E90" i="46"/>
  <c r="E86" i="46"/>
  <c r="C73" i="46"/>
  <c r="G68" i="46"/>
  <c r="C69" i="46"/>
  <c r="G94" i="46"/>
  <c r="D90" i="46"/>
  <c r="D86" i="46"/>
  <c r="D69" i="46"/>
  <c r="D73" i="46"/>
  <c r="G67" i="46"/>
  <c r="E69" i="46"/>
  <c r="E73" i="46"/>
  <c r="G105" i="46"/>
  <c r="C90" i="46"/>
  <c r="G85" i="46"/>
  <c r="C86" i="46"/>
  <c r="D78" i="46" l="1"/>
  <c r="D79" i="46" s="1"/>
  <c r="G69" i="46"/>
  <c r="C78" i="46"/>
  <c r="G73" i="46"/>
  <c r="G86" i="46"/>
  <c r="D95" i="46"/>
  <c r="D96" i="46" s="1"/>
  <c r="E78" i="46"/>
  <c r="E79" i="46" s="1"/>
  <c r="E95" i="46"/>
  <c r="E96" i="46" s="1"/>
  <c r="C95" i="46"/>
  <c r="G90" i="46"/>
  <c r="F95" i="46"/>
  <c r="F96" i="46" s="1"/>
  <c r="D2" i="46"/>
  <c r="H11" i="46" l="1"/>
  <c r="G13" i="46"/>
  <c r="G12" i="46"/>
  <c r="G11" i="46"/>
  <c r="F13" i="46"/>
  <c r="E11" i="46"/>
  <c r="H12" i="46"/>
  <c r="D12" i="46"/>
  <c r="D11" i="46"/>
  <c r="F12" i="46"/>
  <c r="F11" i="46"/>
  <c r="E13" i="46"/>
  <c r="E12" i="46"/>
  <c r="C89" i="46"/>
  <c r="D89" i="46"/>
  <c r="F89" i="46"/>
  <c r="F91" i="46" s="1"/>
  <c r="E89" i="46"/>
  <c r="E91" i="46" s="1"/>
  <c r="E72" i="46"/>
  <c r="E74" i="46" s="1"/>
  <c r="D72" i="46"/>
  <c r="D74" i="46" s="1"/>
  <c r="C72" i="46"/>
  <c r="G78" i="46"/>
  <c r="C79" i="46"/>
  <c r="G79" i="46" s="1"/>
  <c r="G95" i="46"/>
  <c r="C96" i="46"/>
  <c r="G96" i="46" s="1"/>
  <c r="S60" i="57"/>
  <c r="S54" i="57"/>
  <c r="S51" i="57"/>
  <c r="Q51" i="57"/>
  <c r="S49" i="57"/>
  <c r="Q49" i="57"/>
  <c r="K82" i="57"/>
  <c r="C40" i="57"/>
  <c r="K81" i="57"/>
  <c r="I81" i="57"/>
  <c r="M39" i="57"/>
  <c r="C39" i="57"/>
  <c r="C81" i="57" s="1"/>
  <c r="K80" i="57"/>
  <c r="G80" i="57"/>
  <c r="C38" i="57"/>
  <c r="C80" i="57" s="1"/>
  <c r="K79" i="57"/>
  <c r="G79" i="57"/>
  <c r="C37" i="57"/>
  <c r="C79" i="57" s="1"/>
  <c r="K78" i="57"/>
  <c r="I78" i="57"/>
  <c r="M36" i="57"/>
  <c r="C36" i="57"/>
  <c r="C78" i="57" s="1"/>
  <c r="C35" i="57"/>
  <c r="K76" i="57"/>
  <c r="M34" i="57"/>
  <c r="C34" i="57"/>
  <c r="C76" i="57" s="1"/>
  <c r="I75" i="57"/>
  <c r="G75" i="57"/>
  <c r="C33" i="57"/>
  <c r="C75" i="57" s="1"/>
  <c r="K74" i="57"/>
  <c r="G74" i="57"/>
  <c r="C32" i="57"/>
  <c r="K73" i="57"/>
  <c r="M31" i="57"/>
  <c r="C31" i="57"/>
  <c r="C73" i="57" s="1"/>
  <c r="K72" i="57"/>
  <c r="I72" i="57"/>
  <c r="M30" i="57"/>
  <c r="C30" i="57"/>
  <c r="C72" i="57" s="1"/>
  <c r="K71" i="57"/>
  <c r="G71" i="57"/>
  <c r="C29" i="57"/>
  <c r="C71" i="57" s="1"/>
  <c r="K70" i="57"/>
  <c r="G70" i="57"/>
  <c r="C28" i="57"/>
  <c r="C70" i="57" s="1"/>
  <c r="K69" i="57"/>
  <c r="G69" i="57"/>
  <c r="C27" i="57"/>
  <c r="K68" i="57"/>
  <c r="G68" i="57"/>
  <c r="C26" i="57"/>
  <c r="C68" i="57" s="1"/>
  <c r="K67" i="57"/>
  <c r="G67" i="57"/>
  <c r="C25" i="57"/>
  <c r="C67" i="57" s="1"/>
  <c r="K66" i="57"/>
  <c r="G66" i="57"/>
  <c r="C24" i="57"/>
  <c r="G65" i="57"/>
  <c r="C23" i="57"/>
  <c r="C65" i="57" s="1"/>
  <c r="M22" i="57"/>
  <c r="C22" i="57"/>
  <c r="G63" i="57"/>
  <c r="C21" i="57"/>
  <c r="K62" i="57"/>
  <c r="G62" i="57"/>
  <c r="C20" i="57"/>
  <c r="C62" i="57" s="1"/>
  <c r="C19" i="57"/>
  <c r="K60" i="57"/>
  <c r="G60" i="57"/>
  <c r="C18" i="57"/>
  <c r="C60" i="57" s="1"/>
  <c r="K59" i="57"/>
  <c r="M17" i="57"/>
  <c r="C17" i="57"/>
  <c r="C59" i="57" s="1"/>
  <c r="I58" i="57"/>
  <c r="M16" i="57"/>
  <c r="C16" i="57"/>
  <c r="C58" i="57" s="1"/>
  <c r="K57" i="57"/>
  <c r="G57" i="57"/>
  <c r="C15" i="57"/>
  <c r="C57" i="57" s="1"/>
  <c r="K56" i="57"/>
  <c r="C14" i="57"/>
  <c r="C56" i="57" s="1"/>
  <c r="C13" i="57"/>
  <c r="C55" i="57" s="1"/>
  <c r="K54" i="57"/>
  <c r="N12" i="57"/>
  <c r="G54" i="57"/>
  <c r="C12" i="57"/>
  <c r="C54" i="57" s="1"/>
  <c r="I53" i="57"/>
  <c r="C11" i="57"/>
  <c r="G52" i="57"/>
  <c r="C10" i="57"/>
  <c r="C52" i="57" s="1"/>
  <c r="I51" i="57"/>
  <c r="M9" i="57"/>
  <c r="C9" i="57"/>
  <c r="C51" i="57" s="1"/>
  <c r="C8" i="57"/>
  <c r="C50" i="57" s="1"/>
  <c r="C7" i="57"/>
  <c r="S87" i="58"/>
  <c r="Q87" i="58"/>
  <c r="S85" i="58"/>
  <c r="Q85" i="58"/>
  <c r="N59" i="58"/>
  <c r="M59" i="58"/>
  <c r="C58" i="58"/>
  <c r="C57" i="58"/>
  <c r="K117" i="58"/>
  <c r="I117" i="58"/>
  <c r="M56" i="58"/>
  <c r="C56" i="58"/>
  <c r="C117" i="58" s="1"/>
  <c r="K116" i="58"/>
  <c r="N55" i="58"/>
  <c r="M55" i="58"/>
  <c r="C55" i="58"/>
  <c r="C116" i="58" s="1"/>
  <c r="C54" i="58"/>
  <c r="I114" i="58"/>
  <c r="G114" i="58"/>
  <c r="C53" i="58"/>
  <c r="C114" i="58" s="1"/>
  <c r="I113" i="58"/>
  <c r="G113" i="58"/>
  <c r="M113" i="58" s="1"/>
  <c r="C52" i="58"/>
  <c r="C113" i="58" s="1"/>
  <c r="I112" i="58"/>
  <c r="M51" i="58"/>
  <c r="C51" i="58"/>
  <c r="C112" i="58" s="1"/>
  <c r="I111" i="58"/>
  <c r="G111" i="58"/>
  <c r="C50" i="58"/>
  <c r="C111" i="58" s="1"/>
  <c r="I110" i="58"/>
  <c r="G110" i="58"/>
  <c r="C49" i="58"/>
  <c r="C110" i="58" s="1"/>
  <c r="I109" i="58"/>
  <c r="G109" i="58"/>
  <c r="C48" i="58"/>
  <c r="C109" i="58" s="1"/>
  <c r="I108" i="58"/>
  <c r="C47" i="58"/>
  <c r="C108" i="58" s="1"/>
  <c r="I107" i="58"/>
  <c r="C46" i="58"/>
  <c r="C107" i="58" s="1"/>
  <c r="K106" i="58"/>
  <c r="I106" i="58"/>
  <c r="M45" i="58"/>
  <c r="C45" i="58"/>
  <c r="C106" i="58" s="1"/>
  <c r="K105" i="58"/>
  <c r="I105" i="58"/>
  <c r="G105" i="58"/>
  <c r="C44" i="58"/>
  <c r="C105" i="58" s="1"/>
  <c r="K104" i="58"/>
  <c r="I104" i="58"/>
  <c r="M43" i="58"/>
  <c r="C43" i="58"/>
  <c r="C104" i="58" s="1"/>
  <c r="I103" i="58"/>
  <c r="G103" i="58"/>
  <c r="C42" i="58"/>
  <c r="C103" i="58" s="1"/>
  <c r="I102" i="58"/>
  <c r="G102" i="58"/>
  <c r="C41" i="58"/>
  <c r="C102" i="58" s="1"/>
  <c r="I101" i="58"/>
  <c r="G101" i="58"/>
  <c r="C40" i="58"/>
  <c r="C101" i="58" s="1"/>
  <c r="I100" i="58"/>
  <c r="G100" i="58"/>
  <c r="C39" i="58"/>
  <c r="C100" i="58" s="1"/>
  <c r="I99" i="58"/>
  <c r="G99" i="58"/>
  <c r="C38" i="58"/>
  <c r="C99" i="58" s="1"/>
  <c r="I98" i="58"/>
  <c r="G98" i="58"/>
  <c r="C37" i="58"/>
  <c r="C98" i="58" s="1"/>
  <c r="I97" i="58"/>
  <c r="G97" i="58"/>
  <c r="C36" i="58"/>
  <c r="C97" i="58" s="1"/>
  <c r="I96" i="58"/>
  <c r="G96" i="58"/>
  <c r="C35" i="58"/>
  <c r="C96" i="58" s="1"/>
  <c r="I95" i="58"/>
  <c r="C34" i="58"/>
  <c r="C95" i="58" s="1"/>
  <c r="K94" i="58"/>
  <c r="G94" i="58"/>
  <c r="M94" i="58" s="1"/>
  <c r="C33" i="58"/>
  <c r="C94" i="58" s="1"/>
  <c r="K93" i="58"/>
  <c r="I93" i="58"/>
  <c r="G93" i="58"/>
  <c r="C32" i="58"/>
  <c r="C93" i="58" s="1"/>
  <c r="I92" i="58"/>
  <c r="G92" i="58"/>
  <c r="G91" i="58"/>
  <c r="C30" i="58"/>
  <c r="C91" i="58" s="1"/>
  <c r="C29" i="58"/>
  <c r="C90" i="58" s="1"/>
  <c r="K88" i="58"/>
  <c r="C27" i="58"/>
  <c r="C88" i="58" s="1"/>
  <c r="G87" i="58"/>
  <c r="M87" i="58" s="1"/>
  <c r="C26" i="58"/>
  <c r="C87" i="58" s="1"/>
  <c r="I86" i="58"/>
  <c r="G86" i="58"/>
  <c r="M86" i="58" s="1"/>
  <c r="C25" i="58"/>
  <c r="C86" i="58" s="1"/>
  <c r="K85" i="58"/>
  <c r="I85" i="58"/>
  <c r="G85" i="58"/>
  <c r="M85" i="58" s="1"/>
  <c r="C24" i="58"/>
  <c r="C85" i="58" s="1"/>
  <c r="N23" i="58"/>
  <c r="G84" i="58"/>
  <c r="M84" i="58" s="1"/>
  <c r="C23" i="58"/>
  <c r="C84" i="58" s="1"/>
  <c r="K83" i="58"/>
  <c r="I83" i="58"/>
  <c r="G83" i="58"/>
  <c r="C22" i="58"/>
  <c r="C83" i="58" s="1"/>
  <c r="K82" i="58"/>
  <c r="N21" i="58"/>
  <c r="M21" i="58"/>
  <c r="C21" i="58"/>
  <c r="C82" i="58" s="1"/>
  <c r="K81" i="58"/>
  <c r="I81" i="58"/>
  <c r="C20" i="58"/>
  <c r="C81" i="58" s="1"/>
  <c r="I79" i="58"/>
  <c r="G79" i="58"/>
  <c r="M79" i="58" s="1"/>
  <c r="C18" i="58"/>
  <c r="C79" i="58" s="1"/>
  <c r="K76" i="58"/>
  <c r="I76" i="58"/>
  <c r="G76" i="58"/>
  <c r="M76" i="58" s="1"/>
  <c r="C15" i="58"/>
  <c r="K75" i="58"/>
  <c r="I75" i="58"/>
  <c r="M14" i="58"/>
  <c r="C14" i="58"/>
  <c r="C75" i="58" s="1"/>
  <c r="K74" i="58"/>
  <c r="G74" i="58"/>
  <c r="M74" i="58" s="1"/>
  <c r="C13" i="58"/>
  <c r="C74" i="58" s="1"/>
  <c r="K73" i="58"/>
  <c r="I73" i="58"/>
  <c r="G73" i="58"/>
  <c r="M73" i="58" s="1"/>
  <c r="C12" i="58"/>
  <c r="K72" i="58"/>
  <c r="I72" i="58"/>
  <c r="M11" i="58"/>
  <c r="C11" i="58"/>
  <c r="C72" i="58" s="1"/>
  <c r="C10" i="58"/>
  <c r="C9" i="58"/>
  <c r="C8" i="58"/>
  <c r="C69" i="58" s="1"/>
  <c r="J2" i="58"/>
  <c r="B1" i="57"/>
  <c r="B43" i="57" s="1"/>
  <c r="Q29" i="33"/>
  <c r="O29" i="33"/>
  <c r="Q28" i="33"/>
  <c r="O28" i="33"/>
  <c r="Q27" i="33"/>
  <c r="O27" i="33"/>
  <c r="Q26" i="33"/>
  <c r="O26" i="33"/>
  <c r="Q25" i="33"/>
  <c r="O25" i="33"/>
  <c r="P24" i="33"/>
  <c r="Q24" i="33" s="1"/>
  <c r="N24" i="33"/>
  <c r="O24" i="33" s="1"/>
  <c r="G24" i="33"/>
  <c r="G59" i="33" s="1"/>
  <c r="Q22" i="33"/>
  <c r="F14" i="46" l="1"/>
  <c r="I11" i="46"/>
  <c r="I12" i="46"/>
  <c r="G14" i="46"/>
  <c r="I13" i="46"/>
  <c r="E14" i="46"/>
  <c r="E51" i="58"/>
  <c r="E39" i="58"/>
  <c r="E27" i="58"/>
  <c r="E15" i="58"/>
  <c r="E50" i="58"/>
  <c r="E38" i="58"/>
  <c r="E26" i="58"/>
  <c r="E14" i="58"/>
  <c r="E52" i="58"/>
  <c r="E49" i="58"/>
  <c r="E37" i="58"/>
  <c r="E25" i="58"/>
  <c r="E13" i="58"/>
  <c r="E48" i="58"/>
  <c r="E36" i="58"/>
  <c r="E24" i="58"/>
  <c r="E12" i="58"/>
  <c r="E40" i="58"/>
  <c r="E59" i="58"/>
  <c r="E47" i="58"/>
  <c r="E35" i="58"/>
  <c r="E23" i="58"/>
  <c r="E11" i="58"/>
  <c r="E58" i="58"/>
  <c r="E46" i="58"/>
  <c r="E34" i="58"/>
  <c r="E22" i="58"/>
  <c r="E10" i="58"/>
  <c r="E57" i="58"/>
  <c r="E45" i="58"/>
  <c r="E33" i="58"/>
  <c r="E21" i="58"/>
  <c r="E9" i="58"/>
  <c r="E16" i="58"/>
  <c r="E56" i="58"/>
  <c r="E44" i="58"/>
  <c r="E32" i="58"/>
  <c r="E20" i="58"/>
  <c r="E8" i="58"/>
  <c r="E55" i="58"/>
  <c r="E43" i="58"/>
  <c r="E31" i="58"/>
  <c r="E19" i="58"/>
  <c r="E7" i="58"/>
  <c r="E54" i="58"/>
  <c r="E42" i="58"/>
  <c r="E30" i="58"/>
  <c r="E18" i="58"/>
  <c r="E53" i="58"/>
  <c r="E41" i="58"/>
  <c r="E17" i="58"/>
  <c r="G72" i="46"/>
  <c r="C74" i="46"/>
  <c r="G74" i="46" s="1"/>
  <c r="C91" i="46"/>
  <c r="E62" i="57"/>
  <c r="E71" i="57"/>
  <c r="E75" i="57"/>
  <c r="E82" i="57"/>
  <c r="E70" i="57"/>
  <c r="E69" i="57"/>
  <c r="E68" i="57"/>
  <c r="E79" i="57"/>
  <c r="E67" i="57"/>
  <c r="E54" i="57"/>
  <c r="E64" i="57"/>
  <c r="E53" i="57"/>
  <c r="E65" i="57"/>
  <c r="E52" i="57"/>
  <c r="I69" i="57"/>
  <c r="R69" i="57" s="1"/>
  <c r="F2" i="46"/>
  <c r="I91" i="58"/>
  <c r="R31" i="57"/>
  <c r="N38" i="57"/>
  <c r="G95" i="58"/>
  <c r="G107" i="58"/>
  <c r="M107" i="58" s="1"/>
  <c r="I66" i="57"/>
  <c r="N66" i="57" s="1"/>
  <c r="G50" i="57"/>
  <c r="I52" i="57"/>
  <c r="G25" i="33"/>
  <c r="G60" i="33" s="1"/>
  <c r="P59" i="58"/>
  <c r="M46" i="58"/>
  <c r="P37" i="58"/>
  <c r="P16" i="57"/>
  <c r="I50" i="57"/>
  <c r="G55" i="57"/>
  <c r="M47" i="58"/>
  <c r="B3" i="46"/>
  <c r="M23" i="57"/>
  <c r="G58" i="57"/>
  <c r="M58" i="57" s="1"/>
  <c r="D40" i="57"/>
  <c r="P10" i="57"/>
  <c r="P23" i="58"/>
  <c r="P36" i="58"/>
  <c r="G108" i="58"/>
  <c r="P35" i="58"/>
  <c r="M12" i="58"/>
  <c r="D23" i="57"/>
  <c r="P11" i="57"/>
  <c r="D29" i="57"/>
  <c r="G73" i="57"/>
  <c r="M73" i="57" s="1"/>
  <c r="D21" i="57"/>
  <c r="P23" i="57"/>
  <c r="D32" i="57"/>
  <c r="D35" i="57"/>
  <c r="G78" i="57"/>
  <c r="M78" i="57" s="1"/>
  <c r="D16" i="57"/>
  <c r="D24" i="57"/>
  <c r="D27" i="57"/>
  <c r="D30" i="57"/>
  <c r="D10" i="57"/>
  <c r="P21" i="57"/>
  <c r="P35" i="57"/>
  <c r="C63" i="57"/>
  <c r="D19" i="57"/>
  <c r="D22" i="57"/>
  <c r="C64" i="57"/>
  <c r="D34" i="57"/>
  <c r="C82" i="57"/>
  <c r="D8" i="57"/>
  <c r="D11" i="57"/>
  <c r="D31" i="57"/>
  <c r="G116" i="58"/>
  <c r="M116" i="58" s="1"/>
  <c r="M15" i="58"/>
  <c r="M33" i="58"/>
  <c r="P25" i="58"/>
  <c r="M31" i="58"/>
  <c r="P42" i="58"/>
  <c r="P50" i="58"/>
  <c r="P53" i="58"/>
  <c r="M25" i="58"/>
  <c r="C70" i="58"/>
  <c r="M23" i="58"/>
  <c r="P46" i="58"/>
  <c r="P51" i="58"/>
  <c r="G75" i="58"/>
  <c r="M75" i="58" s="1"/>
  <c r="G1" i="46"/>
  <c r="M75" i="57"/>
  <c r="M67" i="57"/>
  <c r="M79" i="57"/>
  <c r="M71" i="57"/>
  <c r="M54" i="57"/>
  <c r="M60" i="57"/>
  <c r="M63" i="57"/>
  <c r="E57" i="57"/>
  <c r="E73" i="57"/>
  <c r="D39" i="57"/>
  <c r="D7" i="57"/>
  <c r="D17" i="57"/>
  <c r="M21" i="57"/>
  <c r="M29" i="57"/>
  <c r="D36" i="57"/>
  <c r="E81" i="57"/>
  <c r="C53" i="57"/>
  <c r="M65" i="57"/>
  <c r="G81" i="57"/>
  <c r="P81" i="57" s="1"/>
  <c r="D20" i="57"/>
  <c r="D9" i="57"/>
  <c r="P60" i="57"/>
  <c r="D25" i="57"/>
  <c r="D33" i="57"/>
  <c r="E78" i="57"/>
  <c r="C41" i="57"/>
  <c r="C66" i="57"/>
  <c r="G76" i="57"/>
  <c r="P76" i="57" s="1"/>
  <c r="E51" i="57"/>
  <c r="D14" i="57"/>
  <c r="M18" i="57"/>
  <c r="M37" i="57"/>
  <c r="G53" i="57"/>
  <c r="C61" i="57"/>
  <c r="C69" i="57"/>
  <c r="C74" i="57"/>
  <c r="D12" i="57"/>
  <c r="E72" i="57"/>
  <c r="P54" i="57"/>
  <c r="D38" i="57"/>
  <c r="G51" i="57"/>
  <c r="M51" i="57" s="1"/>
  <c r="G56" i="57"/>
  <c r="P56" i="57" s="1"/>
  <c r="G59" i="57"/>
  <c r="P59" i="57" s="1"/>
  <c r="C77" i="57"/>
  <c r="E56" i="57"/>
  <c r="M12" i="57"/>
  <c r="E58" i="57"/>
  <c r="E61" i="57"/>
  <c r="E80" i="57"/>
  <c r="G64" i="57"/>
  <c r="D28" i="57"/>
  <c r="P9" i="57"/>
  <c r="P33" i="57"/>
  <c r="E77" i="57"/>
  <c r="G72" i="57"/>
  <c r="P72" i="57" s="1"/>
  <c r="G77" i="57"/>
  <c r="E76" i="57"/>
  <c r="E63" i="57"/>
  <c r="P22" i="57"/>
  <c r="E66" i="57"/>
  <c r="M25" i="57"/>
  <c r="E74" i="57"/>
  <c r="M33" i="57"/>
  <c r="C49" i="57"/>
  <c r="D75" i="57" s="1"/>
  <c r="D13" i="57"/>
  <c r="D18" i="57"/>
  <c r="D37" i="57"/>
  <c r="D15" i="57"/>
  <c r="E60" i="57"/>
  <c r="D26" i="57"/>
  <c r="C73" i="58"/>
  <c r="P74" i="58"/>
  <c r="P47" i="58"/>
  <c r="G88" i="58"/>
  <c r="M88" i="58" s="1"/>
  <c r="M13" i="58"/>
  <c r="P39" i="58"/>
  <c r="P52" i="58"/>
  <c r="B62" i="58"/>
  <c r="G106" i="58"/>
  <c r="M106" i="58" s="1"/>
  <c r="G120" i="58"/>
  <c r="M27" i="58"/>
  <c r="M52" i="58"/>
  <c r="C71" i="58"/>
  <c r="C76" i="58"/>
  <c r="G81" i="58"/>
  <c r="M81" i="58" s="1"/>
  <c r="P41" i="58"/>
  <c r="P49" i="58"/>
  <c r="G117" i="58"/>
  <c r="M117" i="58" s="1"/>
  <c r="P73" i="58"/>
  <c r="P76" i="58"/>
  <c r="P83" i="58"/>
  <c r="G104" i="58"/>
  <c r="M104" i="58" s="1"/>
  <c r="G112" i="58"/>
  <c r="M112" i="58" s="1"/>
  <c r="C115" i="58"/>
  <c r="P85" i="58"/>
  <c r="M24" i="58"/>
  <c r="M26" i="58"/>
  <c r="P94" i="58"/>
  <c r="P38" i="58"/>
  <c r="G82" i="58"/>
  <c r="M82" i="58" s="1"/>
  <c r="P40" i="58"/>
  <c r="P48" i="58"/>
  <c r="G72" i="58"/>
  <c r="M72" i="58" s="1"/>
  <c r="M11" i="57"/>
  <c r="K52" i="57"/>
  <c r="K3" i="57"/>
  <c r="K53" i="57"/>
  <c r="M10" i="57"/>
  <c r="P57" i="57"/>
  <c r="M57" i="57"/>
  <c r="M68" i="57"/>
  <c r="P68" i="57"/>
  <c r="P67" i="57"/>
  <c r="P62" i="57"/>
  <c r="M62" i="57"/>
  <c r="P70" i="57"/>
  <c r="M70" i="57"/>
  <c r="P69" i="57"/>
  <c r="M69" i="57"/>
  <c r="M80" i="57"/>
  <c r="P80" i="57"/>
  <c r="P66" i="57"/>
  <c r="M66" i="57"/>
  <c r="P71" i="57"/>
  <c r="P74" i="57"/>
  <c r="M74" i="57"/>
  <c r="P79" i="57"/>
  <c r="K65" i="57"/>
  <c r="K77" i="57"/>
  <c r="L14" i="57"/>
  <c r="L15" i="57"/>
  <c r="L16" i="57"/>
  <c r="L17" i="57"/>
  <c r="L18" i="57"/>
  <c r="L20" i="57"/>
  <c r="L21" i="57"/>
  <c r="L22" i="57"/>
  <c r="L23" i="57"/>
  <c r="L24" i="57"/>
  <c r="L25" i="57"/>
  <c r="L26" i="57"/>
  <c r="L27" i="57"/>
  <c r="L28" i="57"/>
  <c r="L29" i="57"/>
  <c r="L30" i="57"/>
  <c r="L32" i="57"/>
  <c r="L33" i="57"/>
  <c r="L34" i="57"/>
  <c r="L35" i="57"/>
  <c r="L36" i="57"/>
  <c r="L37" i="57"/>
  <c r="L38" i="57"/>
  <c r="L39" i="57"/>
  <c r="L40" i="57"/>
  <c r="K64" i="57"/>
  <c r="M15" i="57"/>
  <c r="M20" i="57"/>
  <c r="M24" i="57"/>
  <c r="M26" i="57"/>
  <c r="M27" i="57"/>
  <c r="M28" i="57"/>
  <c r="M32" i="57"/>
  <c r="M35" i="57"/>
  <c r="M38" i="57"/>
  <c r="K51" i="57"/>
  <c r="R51" i="57" s="1"/>
  <c r="K58" i="57"/>
  <c r="K63" i="57"/>
  <c r="K75" i="57"/>
  <c r="P14" i="57"/>
  <c r="P15" i="57"/>
  <c r="P17" i="57"/>
  <c r="P18" i="57"/>
  <c r="P20" i="57"/>
  <c r="P24" i="57"/>
  <c r="P25" i="57"/>
  <c r="P26" i="57"/>
  <c r="P27" i="57"/>
  <c r="P28" i="57"/>
  <c r="P29" i="57"/>
  <c r="P30" i="57"/>
  <c r="P31" i="57"/>
  <c r="P32" i="57"/>
  <c r="P34" i="57"/>
  <c r="P36" i="57"/>
  <c r="P37" i="57"/>
  <c r="P38" i="57"/>
  <c r="P39" i="57"/>
  <c r="L31" i="57"/>
  <c r="L10" i="57"/>
  <c r="L11" i="57"/>
  <c r="P12" i="57"/>
  <c r="L7" i="57"/>
  <c r="K49" i="57"/>
  <c r="L62" i="57" s="1"/>
  <c r="R14" i="57"/>
  <c r="R15" i="57"/>
  <c r="R17" i="57"/>
  <c r="R20" i="57"/>
  <c r="R23" i="57"/>
  <c r="R26" i="57"/>
  <c r="R29" i="57"/>
  <c r="R32" i="57"/>
  <c r="R35" i="57"/>
  <c r="P24" i="58"/>
  <c r="R27" i="58"/>
  <c r="P30" i="58"/>
  <c r="P26" i="58"/>
  <c r="P93" i="58"/>
  <c r="M93" i="58"/>
  <c r="P105" i="58"/>
  <c r="M105" i="58"/>
  <c r="P18" i="58"/>
  <c r="M30" i="58"/>
  <c r="K103" i="58"/>
  <c r="N103" i="58" s="1"/>
  <c r="K115" i="58"/>
  <c r="K79" i="58"/>
  <c r="P79" i="58" s="1"/>
  <c r="K92" i="58"/>
  <c r="M92" i="58" s="1"/>
  <c r="K102" i="58"/>
  <c r="N102" i="58" s="1"/>
  <c r="K114" i="58"/>
  <c r="R114" i="58" s="1"/>
  <c r="K120" i="58"/>
  <c r="P27" i="58"/>
  <c r="K86" i="58"/>
  <c r="P86" i="58" s="1"/>
  <c r="K101" i="58"/>
  <c r="N101" i="58" s="1"/>
  <c r="K113" i="58"/>
  <c r="P113" i="58" s="1"/>
  <c r="P11" i="58"/>
  <c r="P12" i="58"/>
  <c r="P13" i="58"/>
  <c r="P14" i="58"/>
  <c r="P15" i="58"/>
  <c r="K100" i="58"/>
  <c r="R100" i="58" s="1"/>
  <c r="K112" i="58"/>
  <c r="R85" i="58"/>
  <c r="K99" i="58"/>
  <c r="R99" i="58" s="1"/>
  <c r="K111" i="58"/>
  <c r="R111" i="58" s="1"/>
  <c r="R83" i="58"/>
  <c r="R33" i="58"/>
  <c r="R104" i="58"/>
  <c r="K98" i="58"/>
  <c r="N98" i="58" s="1"/>
  <c r="K110" i="58"/>
  <c r="R110" i="58" s="1"/>
  <c r="K91" i="58"/>
  <c r="K97" i="58"/>
  <c r="R97" i="58" s="1"/>
  <c r="K109" i="58"/>
  <c r="R109" i="58" s="1"/>
  <c r="K84" i="58"/>
  <c r="P84" i="58" s="1"/>
  <c r="K96" i="58"/>
  <c r="R96" i="58" s="1"/>
  <c r="K108" i="58"/>
  <c r="R81" i="58"/>
  <c r="P22" i="58"/>
  <c r="M32" i="58"/>
  <c r="M35" i="58"/>
  <c r="M36" i="58"/>
  <c r="M37" i="58"/>
  <c r="M38" i="58"/>
  <c r="M39" i="58"/>
  <c r="M40" i="58"/>
  <c r="M41" i="58"/>
  <c r="M42" i="58"/>
  <c r="M44" i="58"/>
  <c r="M48" i="58"/>
  <c r="M49" i="58"/>
  <c r="M50" i="58"/>
  <c r="M53" i="58"/>
  <c r="K95" i="58"/>
  <c r="R95" i="58" s="1"/>
  <c r="K107" i="58"/>
  <c r="P20" i="58"/>
  <c r="P21" i="58"/>
  <c r="R26" i="58"/>
  <c r="P32" i="58"/>
  <c r="P33" i="58"/>
  <c r="P43" i="58"/>
  <c r="P44" i="58"/>
  <c r="P45" i="58"/>
  <c r="P55" i="58"/>
  <c r="P56" i="58"/>
  <c r="K87" i="58"/>
  <c r="P87" i="58" s="1"/>
  <c r="R72" i="58"/>
  <c r="R13" i="58"/>
  <c r="R75" i="58"/>
  <c r="N15" i="58"/>
  <c r="N38" i="58"/>
  <c r="R15" i="58"/>
  <c r="R34" i="58"/>
  <c r="N47" i="58"/>
  <c r="N9" i="57"/>
  <c r="N50" i="58"/>
  <c r="R12" i="57"/>
  <c r="R49" i="58"/>
  <c r="N52" i="58"/>
  <c r="R9" i="57"/>
  <c r="R16" i="57"/>
  <c r="R56" i="58"/>
  <c r="N11" i="58"/>
  <c r="R25" i="58"/>
  <c r="R24" i="58"/>
  <c r="R37" i="58"/>
  <c r="N53" i="58"/>
  <c r="R11" i="58"/>
  <c r="N12" i="58"/>
  <c r="R21" i="58"/>
  <c r="R22" i="58"/>
  <c r="N41" i="58"/>
  <c r="R52" i="58"/>
  <c r="R18" i="58"/>
  <c r="R23" i="58"/>
  <c r="R40" i="58"/>
  <c r="N56" i="58"/>
  <c r="R30" i="57"/>
  <c r="N44" i="58"/>
  <c r="R33" i="57"/>
  <c r="R12" i="58"/>
  <c r="N14" i="58"/>
  <c r="R43" i="58"/>
  <c r="N46" i="58"/>
  <c r="R36" i="57"/>
  <c r="R39" i="57"/>
  <c r="R14" i="58"/>
  <c r="R46" i="58"/>
  <c r="N49" i="58"/>
  <c r="R76" i="58"/>
  <c r="N76" i="58"/>
  <c r="N58" i="57"/>
  <c r="R93" i="58"/>
  <c r="N93" i="58"/>
  <c r="R73" i="58"/>
  <c r="N73" i="58"/>
  <c r="N79" i="58"/>
  <c r="N31" i="58"/>
  <c r="N32" i="58"/>
  <c r="N35" i="58"/>
  <c r="N18" i="57"/>
  <c r="I60" i="57"/>
  <c r="N27" i="58"/>
  <c r="N75" i="58"/>
  <c r="I82" i="58"/>
  <c r="I87" i="58"/>
  <c r="R32" i="58"/>
  <c r="R35" i="58"/>
  <c r="R38" i="58"/>
  <c r="R41" i="58"/>
  <c r="R44" i="58"/>
  <c r="R47" i="58"/>
  <c r="R50" i="58"/>
  <c r="R53" i="58"/>
  <c r="I116" i="58"/>
  <c r="R55" i="58"/>
  <c r="N81" i="58"/>
  <c r="I84" i="58"/>
  <c r="N85" i="58"/>
  <c r="I88" i="58"/>
  <c r="I120" i="58"/>
  <c r="I63" i="57"/>
  <c r="N21" i="57"/>
  <c r="N33" i="58"/>
  <c r="N36" i="58"/>
  <c r="N39" i="58"/>
  <c r="N42" i="58"/>
  <c r="N45" i="58"/>
  <c r="N48" i="58"/>
  <c r="N51" i="58"/>
  <c r="I94" i="58"/>
  <c r="N51" i="57"/>
  <c r="I64" i="57"/>
  <c r="N22" i="57"/>
  <c r="I65" i="57"/>
  <c r="N23" i="57"/>
  <c r="R117" i="58"/>
  <c r="N117" i="58"/>
  <c r="R59" i="58"/>
  <c r="N72" i="58"/>
  <c r="I74" i="58"/>
  <c r="N86" i="58"/>
  <c r="R18" i="57"/>
  <c r="R36" i="58"/>
  <c r="R39" i="58"/>
  <c r="R42" i="58"/>
  <c r="R105" i="58"/>
  <c r="N105" i="58"/>
  <c r="R45" i="58"/>
  <c r="R48" i="58"/>
  <c r="R51" i="58"/>
  <c r="R20" i="58"/>
  <c r="N34" i="58"/>
  <c r="N37" i="58"/>
  <c r="N40" i="58"/>
  <c r="N43" i="58"/>
  <c r="I56" i="57"/>
  <c r="N14" i="57"/>
  <c r="R72" i="57"/>
  <c r="N72" i="57"/>
  <c r="I62" i="57"/>
  <c r="N20" i="57"/>
  <c r="I57" i="57"/>
  <c r="N15" i="57"/>
  <c r="R21" i="57"/>
  <c r="N75" i="57"/>
  <c r="N13" i="58"/>
  <c r="N16" i="57"/>
  <c r="R22" i="57"/>
  <c r="R78" i="57"/>
  <c r="N78" i="57"/>
  <c r="R106" i="58"/>
  <c r="N106" i="58"/>
  <c r="N112" i="58"/>
  <c r="N104" i="58"/>
  <c r="N107" i="58"/>
  <c r="N113" i="58"/>
  <c r="N17" i="57"/>
  <c r="I59" i="57"/>
  <c r="R81" i="57"/>
  <c r="N81" i="57"/>
  <c r="I54" i="57"/>
  <c r="N28" i="57"/>
  <c r="N34" i="57"/>
  <c r="N37" i="57"/>
  <c r="I70" i="57"/>
  <c r="I76" i="57"/>
  <c r="I79" i="57"/>
  <c r="R28" i="57"/>
  <c r="R34" i="57"/>
  <c r="R37" i="57"/>
  <c r="N26" i="57"/>
  <c r="N29" i="57"/>
  <c r="N32" i="57"/>
  <c r="N35" i="57"/>
  <c r="I68" i="57"/>
  <c r="I71" i="57"/>
  <c r="I74" i="57"/>
  <c r="I77" i="57"/>
  <c r="N11" i="57"/>
  <c r="N30" i="57"/>
  <c r="N33" i="57"/>
  <c r="N36" i="57"/>
  <c r="N39" i="57"/>
  <c r="R11" i="57"/>
  <c r="P107" i="58" l="1"/>
  <c r="I14" i="46"/>
  <c r="D100" i="46"/>
  <c r="F101" i="46"/>
  <c r="C101" i="46"/>
  <c r="F100" i="46"/>
  <c r="C100" i="46"/>
  <c r="D101" i="46"/>
  <c r="E101" i="46"/>
  <c r="E100" i="46"/>
  <c r="C110" i="46"/>
  <c r="D110" i="46"/>
  <c r="E110" i="46"/>
  <c r="F110" i="46"/>
  <c r="D35" i="46"/>
  <c r="R27" i="57"/>
  <c r="N27" i="57"/>
  <c r="N69" i="57"/>
  <c r="E50" i="57"/>
  <c r="C41" i="46"/>
  <c r="G2" i="46"/>
  <c r="L68" i="57"/>
  <c r="L57" i="57"/>
  <c r="P52" i="57"/>
  <c r="L52" i="57"/>
  <c r="L74" i="57"/>
  <c r="L80" i="57"/>
  <c r="L70" i="57"/>
  <c r="R75" i="57"/>
  <c r="L75" i="57"/>
  <c r="L67" i="57"/>
  <c r="L63" i="57"/>
  <c r="L72" i="57"/>
  <c r="L79" i="57"/>
  <c r="L69" i="57"/>
  <c r="L76" i="57"/>
  <c r="L81" i="57"/>
  <c r="L73" i="57"/>
  <c r="L78" i="57"/>
  <c r="L66" i="57"/>
  <c r="L64" i="57"/>
  <c r="L77" i="57"/>
  <c r="L82" i="57"/>
  <c r="L56" i="57"/>
  <c r="L65" i="57"/>
  <c r="L53" i="57"/>
  <c r="L71" i="57"/>
  <c r="E75" i="58"/>
  <c r="E70" i="58"/>
  <c r="E102" i="58"/>
  <c r="E95" i="58"/>
  <c r="E110" i="58"/>
  <c r="E72" i="58"/>
  <c r="P108" i="58"/>
  <c r="M34" i="58"/>
  <c r="P34" i="58"/>
  <c r="I73" i="57"/>
  <c r="R73" i="57" s="1"/>
  <c r="R30" i="58"/>
  <c r="R91" i="58"/>
  <c r="N30" i="58"/>
  <c r="R24" i="57"/>
  <c r="P8" i="57"/>
  <c r="N31" i="57"/>
  <c r="N25" i="57"/>
  <c r="I67" i="57"/>
  <c r="R67" i="57" s="1"/>
  <c r="R25" i="57"/>
  <c r="I80" i="57"/>
  <c r="R38" i="57"/>
  <c r="D8" i="46"/>
  <c r="P58" i="57"/>
  <c r="P120" i="58"/>
  <c r="N24" i="57"/>
  <c r="R10" i="57"/>
  <c r="N10" i="57"/>
  <c r="R66" i="57"/>
  <c r="M56" i="57"/>
  <c r="P116" i="58"/>
  <c r="P75" i="58"/>
  <c r="P112" i="58"/>
  <c r="P53" i="57"/>
  <c r="P106" i="58"/>
  <c r="P78" i="57"/>
  <c r="R8" i="57"/>
  <c r="N8" i="57"/>
  <c r="N108" i="58"/>
  <c r="N109" i="58"/>
  <c r="C7" i="58"/>
  <c r="P73" i="57"/>
  <c r="C19" i="58"/>
  <c r="C80" i="58" s="1"/>
  <c r="P117" i="58"/>
  <c r="J24" i="33"/>
  <c r="I22" i="33"/>
  <c r="T24" i="33" s="1"/>
  <c r="T25" i="33" s="1"/>
  <c r="R52" i="57"/>
  <c r="M8" i="57"/>
  <c r="L8" i="57"/>
  <c r="K50" i="57"/>
  <c r="P50" i="57" s="1"/>
  <c r="M108" i="58"/>
  <c r="R103" i="58"/>
  <c r="E99" i="58"/>
  <c r="E73" i="58"/>
  <c r="D65" i="57"/>
  <c r="D78" i="57"/>
  <c r="D67" i="57"/>
  <c r="P51" i="57"/>
  <c r="P81" i="58"/>
  <c r="B45" i="46"/>
  <c r="H1" i="46"/>
  <c r="H2" i="46" s="1"/>
  <c r="B39" i="46"/>
  <c r="E43" i="46"/>
  <c r="D41" i="46"/>
  <c r="D43" i="46"/>
  <c r="C43" i="46"/>
  <c r="E41" i="46"/>
  <c r="B220" i="46"/>
  <c r="N114" i="58"/>
  <c r="E116" i="58"/>
  <c r="E106" i="58"/>
  <c r="E94" i="58"/>
  <c r="E81" i="58"/>
  <c r="E96" i="58"/>
  <c r="E101" i="58"/>
  <c r="E112" i="58"/>
  <c r="E71" i="58"/>
  <c r="E117" i="58"/>
  <c r="E87" i="58"/>
  <c r="E85" i="58"/>
  <c r="E104" i="58"/>
  <c r="E115" i="58"/>
  <c r="E113" i="58"/>
  <c r="E86" i="58"/>
  <c r="E93" i="58"/>
  <c r="E103" i="58"/>
  <c r="E105" i="58"/>
  <c r="E107" i="58"/>
  <c r="E100" i="58"/>
  <c r="E79" i="58"/>
  <c r="E84" i="58"/>
  <c r="E82" i="58"/>
  <c r="E97" i="58"/>
  <c r="E108" i="58"/>
  <c r="E114" i="58"/>
  <c r="E120" i="58"/>
  <c r="E83" i="58"/>
  <c r="E91" i="58"/>
  <c r="E109" i="58"/>
  <c r="F28" i="57"/>
  <c r="N100" i="58"/>
  <c r="E98" i="58"/>
  <c r="E111" i="58"/>
  <c r="N97" i="58"/>
  <c r="N91" i="58"/>
  <c r="E88" i="58"/>
  <c r="E74" i="58"/>
  <c r="H43" i="46"/>
  <c r="F40" i="57"/>
  <c r="F13" i="57"/>
  <c r="F35" i="57"/>
  <c r="F7" i="57"/>
  <c r="F26" i="57"/>
  <c r="F15" i="57"/>
  <c r="F34" i="57"/>
  <c r="F11" i="57"/>
  <c r="F29" i="57"/>
  <c r="F33" i="57"/>
  <c r="F24" i="57"/>
  <c r="F30" i="57"/>
  <c r="F32" i="57"/>
  <c r="E55" i="57"/>
  <c r="F14" i="57"/>
  <c r="F23" i="57"/>
  <c r="F38" i="57"/>
  <c r="F25" i="57"/>
  <c r="F22" i="57"/>
  <c r="F36" i="57"/>
  <c r="F37" i="57"/>
  <c r="F27" i="57"/>
  <c r="F10" i="57"/>
  <c r="F21" i="57"/>
  <c r="F18" i="57"/>
  <c r="F19" i="57"/>
  <c r="F20" i="57"/>
  <c r="E49" i="57"/>
  <c r="F81" i="57" s="1"/>
  <c r="F39" i="57"/>
  <c r="F17" i="57"/>
  <c r="F16" i="57"/>
  <c r="M52" i="57"/>
  <c r="M59" i="57"/>
  <c r="D74" i="57"/>
  <c r="D63" i="57"/>
  <c r="D71" i="57"/>
  <c r="D56" i="57"/>
  <c r="E59" i="57"/>
  <c r="D69" i="57"/>
  <c r="D79" i="57"/>
  <c r="M76" i="57"/>
  <c r="D80" i="57"/>
  <c r="D70" i="57"/>
  <c r="D66" i="57"/>
  <c r="M81" i="57"/>
  <c r="D68" i="57"/>
  <c r="D64" i="57"/>
  <c r="M72" i="57"/>
  <c r="C83" i="57"/>
  <c r="D83" i="57" s="1"/>
  <c r="D41" i="57"/>
  <c r="D62" i="57"/>
  <c r="D81" i="57"/>
  <c r="N52" i="57"/>
  <c r="D72" i="57"/>
  <c r="D61" i="57"/>
  <c r="D55" i="57"/>
  <c r="D50" i="57"/>
  <c r="F31" i="57"/>
  <c r="D76" i="57"/>
  <c r="D52" i="57"/>
  <c r="D53" i="57"/>
  <c r="D82" i="57"/>
  <c r="M64" i="57"/>
  <c r="D77" i="57"/>
  <c r="D57" i="57"/>
  <c r="D73" i="57"/>
  <c r="R79" i="58"/>
  <c r="P72" i="58"/>
  <c r="E76" i="58"/>
  <c r="P104" i="58"/>
  <c r="P82" i="58"/>
  <c r="P88" i="58"/>
  <c r="R102" i="58"/>
  <c r="R58" i="57"/>
  <c r="N111" i="58"/>
  <c r="R86" i="58"/>
  <c r="M53" i="57"/>
  <c r="N53" i="57"/>
  <c r="R53" i="57"/>
  <c r="N110" i="58"/>
  <c r="R120" i="58"/>
  <c r="P64" i="57"/>
  <c r="R108" i="58"/>
  <c r="P75" i="57"/>
  <c r="R112" i="58"/>
  <c r="P63" i="57"/>
  <c r="P77" i="57"/>
  <c r="M77" i="57"/>
  <c r="P65" i="57"/>
  <c r="R101" i="58"/>
  <c r="N99" i="58"/>
  <c r="N92" i="58"/>
  <c r="N95" i="58"/>
  <c r="N96" i="58"/>
  <c r="P110" i="58"/>
  <c r="M110" i="58"/>
  <c r="P98" i="58"/>
  <c r="M98" i="58"/>
  <c r="P100" i="58"/>
  <c r="M100" i="58"/>
  <c r="P103" i="58"/>
  <c r="M103" i="58"/>
  <c r="P109" i="58"/>
  <c r="M109" i="58"/>
  <c r="P111" i="58"/>
  <c r="M111" i="58"/>
  <c r="P114" i="58"/>
  <c r="M114" i="58"/>
  <c r="P97" i="58"/>
  <c r="M97" i="58"/>
  <c r="R113" i="58"/>
  <c r="P99" i="58"/>
  <c r="M99" i="58"/>
  <c r="P101" i="58"/>
  <c r="M101" i="58"/>
  <c r="P91" i="58"/>
  <c r="M91" i="58"/>
  <c r="P102" i="58"/>
  <c r="M102" i="58"/>
  <c r="P95" i="58"/>
  <c r="M95" i="58"/>
  <c r="P96" i="58"/>
  <c r="M96" i="58"/>
  <c r="R107" i="58"/>
  <c r="R98" i="58"/>
  <c r="D42" i="46"/>
  <c r="R70" i="57"/>
  <c r="N70" i="57"/>
  <c r="R87" i="58"/>
  <c r="N87" i="58"/>
  <c r="N84" i="58"/>
  <c r="R84" i="58"/>
  <c r="R82" i="58"/>
  <c r="N82" i="58"/>
  <c r="R62" i="57"/>
  <c r="N62" i="57"/>
  <c r="R64" i="57"/>
  <c r="N64" i="57"/>
  <c r="R77" i="57"/>
  <c r="N77" i="57"/>
  <c r="R60" i="57"/>
  <c r="N60" i="57"/>
  <c r="R74" i="57"/>
  <c r="N74" i="57"/>
  <c r="R54" i="57"/>
  <c r="N54" i="57"/>
  <c r="R116" i="58"/>
  <c r="N116" i="58"/>
  <c r="R71" i="57"/>
  <c r="N71" i="57"/>
  <c r="R68" i="57"/>
  <c r="N68" i="57"/>
  <c r="R63" i="57"/>
  <c r="N63" i="57"/>
  <c r="R88" i="58"/>
  <c r="N88" i="58"/>
  <c r="R59" i="57"/>
  <c r="N59" i="57"/>
  <c r="R57" i="57"/>
  <c r="N57" i="57"/>
  <c r="N56" i="57"/>
  <c r="R56" i="57"/>
  <c r="R79" i="57"/>
  <c r="N79" i="57"/>
  <c r="R65" i="57"/>
  <c r="N65" i="57"/>
  <c r="N94" i="58"/>
  <c r="R94" i="58"/>
  <c r="R76" i="57"/>
  <c r="N76" i="57"/>
  <c r="N74" i="58"/>
  <c r="R74" i="58"/>
  <c r="G100" i="46" l="1"/>
  <c r="F106" i="46"/>
  <c r="F102" i="46"/>
  <c r="E106" i="46"/>
  <c r="E102" i="46"/>
  <c r="G110" i="46"/>
  <c r="D106" i="46"/>
  <c r="D102" i="46"/>
  <c r="C102" i="46"/>
  <c r="C106" i="46"/>
  <c r="G101" i="46"/>
  <c r="F8" i="57"/>
  <c r="N73" i="57"/>
  <c r="F77" i="57"/>
  <c r="F57" i="57"/>
  <c r="F78" i="57"/>
  <c r="F76" i="57"/>
  <c r="F67" i="57"/>
  <c r="F66" i="57"/>
  <c r="F72" i="57"/>
  <c r="F71" i="57"/>
  <c r="F63" i="57"/>
  <c r="F80" i="57"/>
  <c r="F75" i="57"/>
  <c r="F64" i="57"/>
  <c r="F53" i="57"/>
  <c r="F68" i="57"/>
  <c r="F69" i="57"/>
  <c r="F70" i="57"/>
  <c r="F73" i="57"/>
  <c r="F52" i="57"/>
  <c r="F65" i="57"/>
  <c r="F74" i="57"/>
  <c r="F56" i="57"/>
  <c r="F82" i="57"/>
  <c r="F79" i="57"/>
  <c r="F62" i="57"/>
  <c r="N67" i="57"/>
  <c r="N80" i="57"/>
  <c r="R80" i="57"/>
  <c r="K83" i="57"/>
  <c r="F41" i="46"/>
  <c r="F43" i="46"/>
  <c r="L50" i="57"/>
  <c r="F42" i="46"/>
  <c r="G43" i="46"/>
  <c r="G41" i="46"/>
  <c r="F54" i="46"/>
  <c r="I24" i="33"/>
  <c r="K61" i="57"/>
  <c r="L61" i="57" s="1"/>
  <c r="L19" i="57"/>
  <c r="K55" i="57"/>
  <c r="L55" i="57" s="1"/>
  <c r="P13" i="57"/>
  <c r="M13" i="57"/>
  <c r="L13" i="57"/>
  <c r="G27" i="33"/>
  <c r="G62" i="33" s="1"/>
  <c r="J22" i="33"/>
  <c r="U24" i="33" s="1"/>
  <c r="U25" i="33" s="1"/>
  <c r="C17" i="58"/>
  <c r="C78" i="58" s="1"/>
  <c r="E42" i="46"/>
  <c r="G26" i="33"/>
  <c r="C68" i="58"/>
  <c r="D9" i="58"/>
  <c r="D10" i="58"/>
  <c r="R50" i="57"/>
  <c r="N50" i="57"/>
  <c r="M50" i="57"/>
  <c r="G42" i="46"/>
  <c r="F47" i="46"/>
  <c r="G47" i="46"/>
  <c r="E47" i="46"/>
  <c r="B57" i="46"/>
  <c r="B51" i="46"/>
  <c r="G55" i="46"/>
  <c r="F55" i="46"/>
  <c r="E55" i="46"/>
  <c r="D55" i="46"/>
  <c r="C55" i="46"/>
  <c r="G53" i="46"/>
  <c r="F53" i="46"/>
  <c r="B247" i="46"/>
  <c r="E53" i="46"/>
  <c r="C53" i="46"/>
  <c r="D53" i="46"/>
  <c r="E54" i="46"/>
  <c r="D54" i="46"/>
  <c r="G54" i="46"/>
  <c r="G48" i="46"/>
  <c r="E48" i="46"/>
  <c r="F48" i="46"/>
  <c r="G102" i="46" l="1"/>
  <c r="C111" i="46"/>
  <c r="G106" i="46"/>
  <c r="C107" i="46"/>
  <c r="D107" i="46"/>
  <c r="D111" i="46"/>
  <c r="D112" i="46" s="1"/>
  <c r="E107" i="46"/>
  <c r="E111" i="46"/>
  <c r="E112" i="46" s="1"/>
  <c r="F107" i="46"/>
  <c r="F111" i="46"/>
  <c r="F112" i="46" s="1"/>
  <c r="L41" i="57"/>
  <c r="C42" i="46"/>
  <c r="C48" i="46" s="1"/>
  <c r="E83" i="57"/>
  <c r="F83" i="57" s="1"/>
  <c r="F41" i="57"/>
  <c r="D8" i="58"/>
  <c r="D114" i="58"/>
  <c r="D70" i="58"/>
  <c r="D106" i="58"/>
  <c r="D111" i="58"/>
  <c r="D103" i="58"/>
  <c r="D94" i="58"/>
  <c r="D97" i="58"/>
  <c r="D96" i="58"/>
  <c r="D93" i="58"/>
  <c r="D99" i="58"/>
  <c r="D113" i="58"/>
  <c r="D104" i="58"/>
  <c r="D102" i="58"/>
  <c r="D116" i="58"/>
  <c r="D90" i="58"/>
  <c r="D107" i="58"/>
  <c r="D110" i="58"/>
  <c r="D100" i="58"/>
  <c r="D95" i="58"/>
  <c r="D91" i="58"/>
  <c r="D112" i="58"/>
  <c r="D119" i="58"/>
  <c r="D117" i="58"/>
  <c r="D81" i="58"/>
  <c r="D118" i="58"/>
  <c r="D98" i="58"/>
  <c r="D120" i="58"/>
  <c r="D101" i="58"/>
  <c r="D109" i="58"/>
  <c r="D105" i="58"/>
  <c r="D79" i="58"/>
  <c r="D108" i="58"/>
  <c r="D71" i="58"/>
  <c r="D115" i="58"/>
  <c r="P55" i="57"/>
  <c r="M55" i="57"/>
  <c r="G61" i="33"/>
  <c r="G63" i="33" s="1"/>
  <c r="G23" i="33"/>
  <c r="G22" i="33"/>
  <c r="H24" i="33"/>
  <c r="D47" i="46"/>
  <c r="D78" i="58"/>
  <c r="D80" i="58"/>
  <c r="C16" i="58"/>
  <c r="C77" i="58" s="1"/>
  <c r="D77" i="58" s="1"/>
  <c r="H41" i="46"/>
  <c r="H25" i="33"/>
  <c r="H22" i="33"/>
  <c r="R22" i="33" s="1"/>
  <c r="H53" i="46"/>
  <c r="E49" i="46"/>
  <c r="F49" i="46"/>
  <c r="G49" i="46"/>
  <c r="F60" i="46"/>
  <c r="K80" i="58"/>
  <c r="E59" i="46"/>
  <c r="G60" i="46"/>
  <c r="F59" i="46"/>
  <c r="G59" i="46"/>
  <c r="E60" i="46"/>
  <c r="L83" i="57"/>
  <c r="C54" i="46"/>
  <c r="C60" i="46" s="1"/>
  <c r="G107" i="46" l="1"/>
  <c r="G111" i="46"/>
  <c r="C112" i="46"/>
  <c r="G112" i="46" s="1"/>
  <c r="I25" i="46"/>
  <c r="E80" i="58"/>
  <c r="H55" i="46"/>
  <c r="G64" i="33"/>
  <c r="C28" i="58"/>
  <c r="H60" i="33"/>
  <c r="I60" i="33" s="1"/>
  <c r="J60" i="33" s="1"/>
  <c r="R26" i="33"/>
  <c r="S26" i="33" s="1"/>
  <c r="D59" i="46"/>
  <c r="E61" i="46"/>
  <c r="H47" i="46"/>
  <c r="I25" i="33"/>
  <c r="D69" i="58"/>
  <c r="S22" i="33"/>
  <c r="H59" i="33"/>
  <c r="R25" i="33"/>
  <c r="S25" i="33" s="1"/>
  <c r="F61" i="46"/>
  <c r="G61" i="46"/>
  <c r="K78" i="58"/>
  <c r="H54" i="46"/>
  <c r="H42" i="46"/>
  <c r="H59" i="46" l="1"/>
  <c r="E78" i="58"/>
  <c r="H27" i="33"/>
  <c r="C60" i="58"/>
  <c r="C89" i="58"/>
  <c r="D89" i="58" s="1"/>
  <c r="J25" i="33"/>
  <c r="R23" i="33"/>
  <c r="C59" i="58"/>
  <c r="I59" i="33"/>
  <c r="K77" i="58"/>
  <c r="H60" i="46"/>
  <c r="H61" i="46" s="1"/>
  <c r="H48" i="46"/>
  <c r="H49" i="46" s="1"/>
  <c r="E77" i="58" l="1"/>
  <c r="J27" i="33"/>
  <c r="I27" i="33"/>
  <c r="C121" i="58"/>
  <c r="R28" i="33"/>
  <c r="S28" i="33" s="1"/>
  <c r="H62" i="33"/>
  <c r="I62" i="33" s="1"/>
  <c r="J62" i="33" s="1"/>
  <c r="J59" i="33"/>
  <c r="H26" i="33" l="1"/>
  <c r="D48" i="46" l="1"/>
  <c r="D49" i="46" s="1"/>
  <c r="I26" i="33"/>
  <c r="I23" i="33" s="1"/>
  <c r="J26" i="33"/>
  <c r="J23" i="33" s="1"/>
  <c r="G28" i="33"/>
  <c r="G29" i="33" s="1"/>
  <c r="H61" i="33"/>
  <c r="R27" i="33"/>
  <c r="S27" i="33" s="1"/>
  <c r="R24" i="33"/>
  <c r="H23" i="33"/>
  <c r="D60" i="46"/>
  <c r="D61" i="46" s="1"/>
  <c r="I61" i="33" l="1"/>
  <c r="H63" i="33"/>
  <c r="H64" i="33" s="1"/>
  <c r="S24" i="33"/>
  <c r="R29" i="33"/>
  <c r="S29" i="33" s="1"/>
  <c r="J61" i="33" l="1"/>
  <c r="I63" i="33"/>
  <c r="J63" i="33" s="1"/>
  <c r="H28" i="33" l="1"/>
  <c r="H29" i="33" s="1"/>
  <c r="J28" i="33" l="1"/>
  <c r="J29" i="33" s="1"/>
  <c r="I28" i="33"/>
  <c r="I29" i="33" s="1"/>
  <c r="E69" i="58" l="1"/>
  <c r="F15" i="58" l="1"/>
  <c r="F52" i="58"/>
  <c r="F45" i="58"/>
  <c r="F23" i="58"/>
  <c r="F50" i="58"/>
  <c r="F13" i="58"/>
  <c r="F41" i="58"/>
  <c r="F43" i="58"/>
  <c r="F36" i="58"/>
  <c r="F22" i="58"/>
  <c r="F21" i="58"/>
  <c r="F54" i="58"/>
  <c r="F35" i="58"/>
  <c r="F42" i="58"/>
  <c r="F33" i="58"/>
  <c r="F40" i="58"/>
  <c r="F20" i="58"/>
  <c r="F9" i="58"/>
  <c r="F59" i="58"/>
  <c r="F31" i="58"/>
  <c r="F32" i="58"/>
  <c r="F26" i="58"/>
  <c r="F10" i="58"/>
  <c r="F47" i="58"/>
  <c r="F51" i="58"/>
  <c r="F34" i="58"/>
  <c r="F56" i="58"/>
  <c r="F48" i="58"/>
  <c r="F12" i="58"/>
  <c r="F55" i="58"/>
  <c r="F46" i="58"/>
  <c r="F49" i="58"/>
  <c r="F30" i="58"/>
  <c r="F27" i="58"/>
  <c r="F14" i="58"/>
  <c r="F44" i="58"/>
  <c r="F37" i="58"/>
  <c r="F11" i="58"/>
  <c r="F18" i="58"/>
  <c r="F53" i="58"/>
  <c r="F24" i="58"/>
  <c r="F39" i="58"/>
  <c r="F38" i="58"/>
  <c r="F25" i="58"/>
  <c r="F19" i="58"/>
  <c r="F17" i="58"/>
  <c r="F16" i="58"/>
  <c r="F58" i="58"/>
  <c r="F57" i="58"/>
  <c r="E119" i="58"/>
  <c r="E68" i="58"/>
  <c r="E118" i="58"/>
  <c r="F118" i="58" l="1"/>
  <c r="F8" i="58"/>
  <c r="F7" i="58" s="1"/>
  <c r="F92" i="58"/>
  <c r="F111" i="58"/>
  <c r="F75" i="58"/>
  <c r="F95" i="58"/>
  <c r="F83" i="58"/>
  <c r="F116" i="58"/>
  <c r="F108" i="58"/>
  <c r="F115" i="58"/>
  <c r="F93" i="58"/>
  <c r="F97" i="58"/>
  <c r="F104" i="58"/>
  <c r="F73" i="58"/>
  <c r="F81" i="58"/>
  <c r="F76" i="58"/>
  <c r="F70" i="58"/>
  <c r="F98" i="58"/>
  <c r="F114" i="58"/>
  <c r="F94" i="58"/>
  <c r="F101" i="58"/>
  <c r="F82" i="58"/>
  <c r="F100" i="58"/>
  <c r="F74" i="58"/>
  <c r="F113" i="58"/>
  <c r="F85" i="58"/>
  <c r="F71" i="58"/>
  <c r="F91" i="58"/>
  <c r="F106" i="58"/>
  <c r="F84" i="58"/>
  <c r="F110" i="58"/>
  <c r="F103" i="58"/>
  <c r="F102" i="58"/>
  <c r="F87" i="58"/>
  <c r="F107" i="58"/>
  <c r="F96" i="58"/>
  <c r="F105" i="58"/>
  <c r="F88" i="58"/>
  <c r="F79" i="58"/>
  <c r="F112" i="58"/>
  <c r="F120" i="58"/>
  <c r="F117" i="58"/>
  <c r="F109" i="58"/>
  <c r="F86" i="58"/>
  <c r="F99" i="58"/>
  <c r="F72" i="58"/>
  <c r="F80" i="58"/>
  <c r="F78" i="58"/>
  <c r="F77" i="58"/>
  <c r="F119" i="58"/>
  <c r="F69" i="58" l="1"/>
  <c r="F68" i="58" s="1"/>
  <c r="I10" i="58" l="1"/>
  <c r="I9" i="58"/>
  <c r="I71" i="58" l="1"/>
  <c r="I54" i="58"/>
  <c r="I70" i="58"/>
  <c r="I8" i="58"/>
  <c r="I29" i="58" l="1"/>
  <c r="I69" i="58"/>
  <c r="I7" i="58"/>
  <c r="I115" i="58"/>
  <c r="N54" i="58"/>
  <c r="R54" i="58"/>
  <c r="I57" i="58"/>
  <c r="I58" i="58"/>
  <c r="I7" i="57"/>
  <c r="I40" i="57"/>
  <c r="J31" i="58" l="1"/>
  <c r="J34" i="58"/>
  <c r="J51" i="58"/>
  <c r="J53" i="58"/>
  <c r="J52" i="58"/>
  <c r="J23" i="58"/>
  <c r="J27" i="58"/>
  <c r="J56" i="58"/>
  <c r="J45" i="58"/>
  <c r="J12" i="58"/>
  <c r="J11" i="58"/>
  <c r="J35" i="58"/>
  <c r="J40" i="58"/>
  <c r="J54" i="58"/>
  <c r="J49" i="58"/>
  <c r="J30" i="58"/>
  <c r="J41" i="58"/>
  <c r="J57" i="58"/>
  <c r="J47" i="58"/>
  <c r="J21" i="58"/>
  <c r="J15" i="58"/>
  <c r="J43" i="58"/>
  <c r="J59" i="58"/>
  <c r="J32" i="58"/>
  <c r="J39" i="58"/>
  <c r="J46" i="58"/>
  <c r="J36" i="58"/>
  <c r="J37" i="58"/>
  <c r="J48" i="58"/>
  <c r="J50" i="58"/>
  <c r="J33" i="58"/>
  <c r="J55" i="58"/>
  <c r="J44" i="58"/>
  <c r="J22" i="58"/>
  <c r="J38" i="58"/>
  <c r="J20" i="58"/>
  <c r="I68" i="58"/>
  <c r="J18" i="58"/>
  <c r="J14" i="58"/>
  <c r="J13" i="58"/>
  <c r="J42" i="58"/>
  <c r="J58" i="58"/>
  <c r="J29" i="58"/>
  <c r="J10" i="58"/>
  <c r="J9" i="58"/>
  <c r="I119" i="58"/>
  <c r="I118" i="58"/>
  <c r="C30" i="46"/>
  <c r="I90" i="58"/>
  <c r="R115" i="58"/>
  <c r="N115" i="58"/>
  <c r="I19" i="57"/>
  <c r="D20" i="46"/>
  <c r="F36" i="46"/>
  <c r="E36" i="46"/>
  <c r="J40" i="57"/>
  <c r="S40" i="57" s="1"/>
  <c r="I82" i="57"/>
  <c r="R40" i="57"/>
  <c r="N40" i="57"/>
  <c r="J25" i="57"/>
  <c r="S25" i="57" s="1"/>
  <c r="I49" i="57"/>
  <c r="J34" i="57"/>
  <c r="S34" i="57" s="1"/>
  <c r="J37" i="57"/>
  <c r="S37" i="57" s="1"/>
  <c r="J9" i="57"/>
  <c r="S9" i="57" s="1"/>
  <c r="J7" i="57"/>
  <c r="S7" i="57" s="1"/>
  <c r="J30" i="57"/>
  <c r="S30" i="57" s="1"/>
  <c r="J12" i="57"/>
  <c r="S12" i="57" s="1"/>
  <c r="J18" i="57"/>
  <c r="S18" i="57" s="1"/>
  <c r="J20" i="57"/>
  <c r="S20" i="57" s="1"/>
  <c r="J22" i="57"/>
  <c r="S22" i="57" s="1"/>
  <c r="J33" i="57"/>
  <c r="S33" i="57" s="1"/>
  <c r="J21" i="57"/>
  <c r="S21" i="57" s="1"/>
  <c r="J26" i="57"/>
  <c r="S26" i="57" s="1"/>
  <c r="J14" i="57"/>
  <c r="S14" i="57" s="1"/>
  <c r="J15" i="57"/>
  <c r="S15" i="57" s="1"/>
  <c r="J11" i="57"/>
  <c r="S11" i="57" s="1"/>
  <c r="J36" i="57"/>
  <c r="S36" i="57" s="1"/>
  <c r="J32" i="57"/>
  <c r="S32" i="57" s="1"/>
  <c r="J23" i="57"/>
  <c r="S23" i="57" s="1"/>
  <c r="R7" i="57"/>
  <c r="J29" i="57"/>
  <c r="S29" i="57" s="1"/>
  <c r="J39" i="57"/>
  <c r="S39" i="57" s="1"/>
  <c r="J28" i="57"/>
  <c r="S28" i="57" s="1"/>
  <c r="J16" i="57"/>
  <c r="S16" i="57" s="1"/>
  <c r="J35" i="57"/>
  <c r="S35" i="57" s="1"/>
  <c r="N7" i="57"/>
  <c r="J17" i="57"/>
  <c r="S17" i="57" s="1"/>
  <c r="J24" i="57"/>
  <c r="S24" i="57" s="1"/>
  <c r="J38" i="57"/>
  <c r="S38" i="57" s="1"/>
  <c r="J27" i="57"/>
  <c r="S27" i="57" s="1"/>
  <c r="J31" i="57"/>
  <c r="S31" i="57" s="1"/>
  <c r="J8" i="57"/>
  <c r="S8" i="57" s="1"/>
  <c r="J10" i="57"/>
  <c r="S10" i="57" s="1"/>
  <c r="E24" i="46" l="1"/>
  <c r="E26" i="46" s="1"/>
  <c r="H36" i="46"/>
  <c r="H30" i="46"/>
  <c r="J90" i="58"/>
  <c r="J8" i="58"/>
  <c r="H24" i="46"/>
  <c r="J113" i="58"/>
  <c r="J100" i="58"/>
  <c r="J95" i="58"/>
  <c r="J110" i="58"/>
  <c r="J108" i="58"/>
  <c r="J120" i="58"/>
  <c r="S120" i="58" s="1"/>
  <c r="J106" i="58"/>
  <c r="J74" i="58"/>
  <c r="J84" i="58"/>
  <c r="J114" i="58"/>
  <c r="J101" i="58"/>
  <c r="J118" i="58"/>
  <c r="J115" i="58"/>
  <c r="J86" i="58"/>
  <c r="J97" i="58"/>
  <c r="J91" i="58"/>
  <c r="J72" i="58"/>
  <c r="J107" i="58"/>
  <c r="J105" i="58"/>
  <c r="J119" i="58"/>
  <c r="J79" i="58"/>
  <c r="J111" i="58"/>
  <c r="J76" i="58"/>
  <c r="J81" i="58"/>
  <c r="J73" i="58"/>
  <c r="J88" i="58"/>
  <c r="J99" i="58"/>
  <c r="J82" i="58"/>
  <c r="J116" i="58"/>
  <c r="J98" i="58"/>
  <c r="J117" i="58"/>
  <c r="J112" i="58"/>
  <c r="J103" i="58"/>
  <c r="J94" i="58"/>
  <c r="J83" i="58"/>
  <c r="J75" i="58"/>
  <c r="J93" i="58"/>
  <c r="J102" i="58"/>
  <c r="J109" i="58"/>
  <c r="J92" i="58"/>
  <c r="J104" i="58"/>
  <c r="J96" i="58"/>
  <c r="J71" i="58"/>
  <c r="J70" i="58"/>
  <c r="J53" i="57"/>
  <c r="S53" i="57" s="1"/>
  <c r="J69" i="57"/>
  <c r="S69" i="57" s="1"/>
  <c r="J74" i="57"/>
  <c r="S74" i="57" s="1"/>
  <c r="J56" i="57"/>
  <c r="S56" i="57" s="1"/>
  <c r="J66" i="57"/>
  <c r="S66" i="57" s="1"/>
  <c r="J62" i="57"/>
  <c r="S62" i="57" s="1"/>
  <c r="J78" i="57"/>
  <c r="S78" i="57" s="1"/>
  <c r="J68" i="57"/>
  <c r="S68" i="57" s="1"/>
  <c r="J75" i="57"/>
  <c r="S75" i="57" s="1"/>
  <c r="J63" i="57"/>
  <c r="S63" i="57" s="1"/>
  <c r="J72" i="57"/>
  <c r="S72" i="57" s="1"/>
  <c r="R49" i="57"/>
  <c r="J71" i="57"/>
  <c r="S71" i="57" s="1"/>
  <c r="J70" i="57"/>
  <c r="S70" i="57" s="1"/>
  <c r="N49" i="57"/>
  <c r="J65" i="57"/>
  <c r="S65" i="57" s="1"/>
  <c r="J64" i="57"/>
  <c r="S64" i="57" s="1"/>
  <c r="J50" i="57"/>
  <c r="S50" i="57" s="1"/>
  <c r="J77" i="57"/>
  <c r="S77" i="57" s="1"/>
  <c r="J79" i="57"/>
  <c r="S79" i="57" s="1"/>
  <c r="J81" i="57"/>
  <c r="S81" i="57" s="1"/>
  <c r="J52" i="57"/>
  <c r="S52" i="57" s="1"/>
  <c r="J58" i="57"/>
  <c r="S58" i="57" s="1"/>
  <c r="J57" i="57"/>
  <c r="S57" i="57" s="1"/>
  <c r="J59" i="57"/>
  <c r="S59" i="57" s="1"/>
  <c r="J76" i="57"/>
  <c r="S76" i="57" s="1"/>
  <c r="J80" i="57"/>
  <c r="S80" i="57" s="1"/>
  <c r="J67" i="57"/>
  <c r="S67" i="57" s="1"/>
  <c r="J73" i="57"/>
  <c r="S73" i="57" s="1"/>
  <c r="J19" i="57"/>
  <c r="S19" i="57" s="1"/>
  <c r="N19" i="57"/>
  <c r="I61" i="57"/>
  <c r="J61" i="57" s="1"/>
  <c r="S61" i="57" s="1"/>
  <c r="R19" i="57"/>
  <c r="G36" i="46"/>
  <c r="I36" i="46" s="1"/>
  <c r="G30" i="46"/>
  <c r="R82" i="57"/>
  <c r="N82" i="57"/>
  <c r="J82" i="57"/>
  <c r="S82" i="57" s="1"/>
  <c r="G24" i="46" l="1"/>
  <c r="J69" i="58"/>
  <c r="R61" i="57"/>
  <c r="N61" i="57"/>
  <c r="G26" i="46" l="1"/>
  <c r="D36" i="46" l="1"/>
  <c r="D37" i="46" s="1"/>
  <c r="D38" i="46" s="1"/>
  <c r="G9" i="58" l="1"/>
  <c r="G10" i="58" l="1"/>
  <c r="G70" i="58"/>
  <c r="G8" i="58"/>
  <c r="G40" i="57" l="1"/>
  <c r="G58" i="58"/>
  <c r="G54" i="58"/>
  <c r="G69" i="58"/>
  <c r="G71" i="58"/>
  <c r="G57" i="58"/>
  <c r="H10" i="58" l="1"/>
  <c r="H19" i="58"/>
  <c r="G35" i="46"/>
  <c r="G29" i="46"/>
  <c r="P40" i="57"/>
  <c r="G82" i="57"/>
  <c r="H40" i="57"/>
  <c r="Q40" i="57" s="1"/>
  <c r="M40" i="57"/>
  <c r="E35" i="46"/>
  <c r="E37" i="46" s="1"/>
  <c r="E38" i="46" s="1"/>
  <c r="F35" i="46"/>
  <c r="F37" i="46" s="1"/>
  <c r="F38" i="46" s="1"/>
  <c r="D29" i="46"/>
  <c r="G19" i="57"/>
  <c r="H26" i="57"/>
  <c r="Q26" i="57" s="1"/>
  <c r="H36" i="57"/>
  <c r="Q36" i="57" s="1"/>
  <c r="H33" i="57"/>
  <c r="Q33" i="57" s="1"/>
  <c r="H28" i="57"/>
  <c r="Q28" i="57" s="1"/>
  <c r="H30" i="57"/>
  <c r="Q30" i="57" s="1"/>
  <c r="H18" i="57"/>
  <c r="Q18" i="57" s="1"/>
  <c r="H32" i="57"/>
  <c r="Q32" i="57" s="1"/>
  <c r="G49" i="57"/>
  <c r="H31" i="57"/>
  <c r="Q31" i="57" s="1"/>
  <c r="H29" i="57"/>
  <c r="Q29" i="57" s="1"/>
  <c r="M7" i="57"/>
  <c r="H9" i="57"/>
  <c r="Q9" i="57" s="1"/>
  <c r="H23" i="57"/>
  <c r="Q23" i="57" s="1"/>
  <c r="H8" i="57"/>
  <c r="Q8" i="57" s="1"/>
  <c r="H35" i="57"/>
  <c r="Q35" i="57" s="1"/>
  <c r="H15" i="57"/>
  <c r="Q15" i="57" s="1"/>
  <c r="H20" i="57"/>
  <c r="Q20" i="57" s="1"/>
  <c r="H37" i="57"/>
  <c r="Q37" i="57" s="1"/>
  <c r="H11" i="57"/>
  <c r="Q11" i="57" s="1"/>
  <c r="H27" i="57"/>
  <c r="Q27" i="57" s="1"/>
  <c r="H14" i="57"/>
  <c r="Q14" i="57" s="1"/>
  <c r="P7" i="57"/>
  <c r="H17" i="57"/>
  <c r="Q17" i="57" s="1"/>
  <c r="H25" i="57"/>
  <c r="Q25" i="57" s="1"/>
  <c r="H12" i="57"/>
  <c r="Q12" i="57" s="1"/>
  <c r="H38" i="57"/>
  <c r="Q38" i="57" s="1"/>
  <c r="H34" i="57"/>
  <c r="Q34" i="57" s="1"/>
  <c r="H22" i="57"/>
  <c r="Q22" i="57" s="1"/>
  <c r="H13" i="57"/>
  <c r="Q13" i="57" s="1"/>
  <c r="H10" i="57"/>
  <c r="Q10" i="57" s="1"/>
  <c r="H16" i="57"/>
  <c r="Q16" i="57" s="1"/>
  <c r="H39" i="57"/>
  <c r="Q39" i="57" s="1"/>
  <c r="H7" i="57"/>
  <c r="Q7" i="57" s="1"/>
  <c r="H21" i="57"/>
  <c r="Q21" i="57" s="1"/>
  <c r="H24" i="57"/>
  <c r="Q24" i="57" s="1"/>
  <c r="G115" i="58"/>
  <c r="M54" i="58"/>
  <c r="P54" i="58"/>
  <c r="G29" i="58"/>
  <c r="C36" i="46"/>
  <c r="G119" i="58"/>
  <c r="G118" i="58"/>
  <c r="H32" i="58"/>
  <c r="D49" i="58"/>
  <c r="H48" i="58"/>
  <c r="D15" i="58"/>
  <c r="H49" i="58"/>
  <c r="H51" i="58"/>
  <c r="H12" i="58"/>
  <c r="D59" i="58"/>
  <c r="D35" i="58"/>
  <c r="H36" i="58"/>
  <c r="D18" i="58"/>
  <c r="H57" i="58"/>
  <c r="D12" i="58"/>
  <c r="H14" i="58"/>
  <c r="H43" i="58"/>
  <c r="D50" i="58"/>
  <c r="H23" i="58"/>
  <c r="D60" i="58"/>
  <c r="D22" i="58"/>
  <c r="H47" i="58"/>
  <c r="H59" i="58"/>
  <c r="H42" i="58"/>
  <c r="H35" i="58"/>
  <c r="G68" i="58"/>
  <c r="D56" i="58"/>
  <c r="D52" i="58"/>
  <c r="D43" i="58"/>
  <c r="D20" i="58"/>
  <c r="D34" i="58"/>
  <c r="H52" i="58"/>
  <c r="D41" i="58"/>
  <c r="H34" i="58"/>
  <c r="H22" i="58"/>
  <c r="D57" i="58"/>
  <c r="H31" i="58"/>
  <c r="H33" i="58"/>
  <c r="H15" i="58"/>
  <c r="D40" i="58"/>
  <c r="D17" i="58"/>
  <c r="D51" i="58"/>
  <c r="H58" i="58"/>
  <c r="D30" i="58"/>
  <c r="H56" i="58"/>
  <c r="D28" i="58"/>
  <c r="D23" i="58"/>
  <c r="H21" i="58"/>
  <c r="D29" i="58"/>
  <c r="H50" i="58"/>
  <c r="D14" i="58"/>
  <c r="H27" i="58"/>
  <c r="D13" i="58"/>
  <c r="H39" i="58"/>
  <c r="H44" i="58"/>
  <c r="H53" i="58"/>
  <c r="D39" i="58"/>
  <c r="D45" i="58"/>
  <c r="D33" i="58"/>
  <c r="D21" i="58"/>
  <c r="D19" i="58"/>
  <c r="D37" i="58"/>
  <c r="H54" i="58"/>
  <c r="H13" i="58"/>
  <c r="D11" i="58"/>
  <c r="H30" i="58"/>
  <c r="H45" i="58"/>
  <c r="H55" i="58"/>
  <c r="H41" i="58"/>
  <c r="H46" i="58"/>
  <c r="D16" i="58"/>
  <c r="D47" i="58"/>
  <c r="H37" i="58"/>
  <c r="D53" i="58"/>
  <c r="H20" i="58"/>
  <c r="H18" i="58"/>
  <c r="H11" i="58"/>
  <c r="H38" i="58"/>
  <c r="D36" i="58"/>
  <c r="D38" i="58"/>
  <c r="D58" i="58"/>
  <c r="D48" i="58"/>
  <c r="H40" i="58"/>
  <c r="D54" i="58"/>
  <c r="D42" i="58"/>
  <c r="D46" i="58"/>
  <c r="D27" i="58"/>
  <c r="D32" i="58"/>
  <c r="D44" i="58"/>
  <c r="D55" i="58"/>
  <c r="H9" i="58"/>
  <c r="D7" i="58" l="1"/>
  <c r="H29" i="58"/>
  <c r="G37" i="46"/>
  <c r="I35" i="46"/>
  <c r="G41" i="57"/>
  <c r="H56" i="57"/>
  <c r="Q56" i="57" s="1"/>
  <c r="H78" i="57"/>
  <c r="Q78" i="57" s="1"/>
  <c r="H52" i="57"/>
  <c r="Q52" i="57" s="1"/>
  <c r="H71" i="57"/>
  <c r="Q71" i="57" s="1"/>
  <c r="H62" i="57"/>
  <c r="Q62" i="57" s="1"/>
  <c r="H81" i="57"/>
  <c r="Q81" i="57" s="1"/>
  <c r="H80" i="57"/>
  <c r="Q80" i="57" s="1"/>
  <c r="H57" i="57"/>
  <c r="Q57" i="57" s="1"/>
  <c r="H72" i="57"/>
  <c r="Q72" i="57" s="1"/>
  <c r="H58" i="57"/>
  <c r="Q58" i="57" s="1"/>
  <c r="H73" i="57"/>
  <c r="Q73" i="57" s="1"/>
  <c r="H66" i="57"/>
  <c r="Q66" i="57" s="1"/>
  <c r="H74" i="57"/>
  <c r="Q74" i="57" s="1"/>
  <c r="H70" i="57"/>
  <c r="Q70" i="57" s="1"/>
  <c r="H75" i="57"/>
  <c r="Q75" i="57" s="1"/>
  <c r="H50" i="57"/>
  <c r="Q50" i="57" s="1"/>
  <c r="P49" i="57"/>
  <c r="H77" i="57"/>
  <c r="Q77" i="57" s="1"/>
  <c r="H60" i="57"/>
  <c r="Q60" i="57" s="1"/>
  <c r="H59" i="57"/>
  <c r="Q59" i="57" s="1"/>
  <c r="H54" i="57"/>
  <c r="Q54" i="57" s="1"/>
  <c r="H76" i="57"/>
  <c r="Q76" i="57" s="1"/>
  <c r="H53" i="57"/>
  <c r="Q53" i="57" s="1"/>
  <c r="H65" i="57"/>
  <c r="Q65" i="57" s="1"/>
  <c r="H55" i="57"/>
  <c r="Q55" i="57" s="1"/>
  <c r="M49" i="57"/>
  <c r="H69" i="57"/>
  <c r="Q69" i="57" s="1"/>
  <c r="H63" i="57"/>
  <c r="Q63" i="57" s="1"/>
  <c r="H68" i="57"/>
  <c r="Q68" i="57" s="1"/>
  <c r="H67" i="57"/>
  <c r="Q67" i="57" s="1"/>
  <c r="H64" i="57"/>
  <c r="Q64" i="57" s="1"/>
  <c r="H79" i="57"/>
  <c r="Q79" i="57" s="1"/>
  <c r="P82" i="57"/>
  <c r="M82" i="57"/>
  <c r="H82" i="57"/>
  <c r="Q82" i="57" s="1"/>
  <c r="E23" i="46"/>
  <c r="F23" i="46"/>
  <c r="G61" i="57"/>
  <c r="H19" i="57"/>
  <c r="Q19" i="57" s="1"/>
  <c r="M19" i="57"/>
  <c r="P19" i="57"/>
  <c r="H103" i="58"/>
  <c r="H105" i="58"/>
  <c r="H95" i="58"/>
  <c r="D76" i="58"/>
  <c r="H97" i="58"/>
  <c r="H99" i="58"/>
  <c r="H111" i="58"/>
  <c r="H83" i="58"/>
  <c r="H117" i="58"/>
  <c r="D83" i="58"/>
  <c r="H118" i="58"/>
  <c r="D82" i="58"/>
  <c r="H88" i="58"/>
  <c r="H115" i="58"/>
  <c r="H113" i="58"/>
  <c r="H91" i="58"/>
  <c r="D72" i="58"/>
  <c r="H116" i="58"/>
  <c r="H101" i="58"/>
  <c r="H92" i="58"/>
  <c r="H112" i="58"/>
  <c r="H107" i="58"/>
  <c r="H82" i="58"/>
  <c r="H76" i="58"/>
  <c r="D121" i="58"/>
  <c r="H119" i="58"/>
  <c r="H75" i="58"/>
  <c r="H73" i="58"/>
  <c r="H93" i="58"/>
  <c r="D75" i="58"/>
  <c r="D73" i="58"/>
  <c r="H110" i="58"/>
  <c r="H109" i="58"/>
  <c r="D74" i="58"/>
  <c r="H98" i="58"/>
  <c r="H72" i="58"/>
  <c r="D84" i="58"/>
  <c r="H108" i="58"/>
  <c r="H86" i="58"/>
  <c r="H104" i="58"/>
  <c r="H120" i="58"/>
  <c r="Q120" i="58" s="1"/>
  <c r="H100" i="58"/>
  <c r="D86" i="58"/>
  <c r="H96" i="58"/>
  <c r="D88" i="58"/>
  <c r="H102" i="58"/>
  <c r="H81" i="58"/>
  <c r="H74" i="58"/>
  <c r="H94" i="58"/>
  <c r="H106" i="58"/>
  <c r="H84" i="58"/>
  <c r="H79" i="58"/>
  <c r="H114" i="58"/>
  <c r="H70" i="58"/>
  <c r="H8" i="58"/>
  <c r="C24" i="46"/>
  <c r="P115" i="58"/>
  <c r="M115" i="58"/>
  <c r="H35" i="46"/>
  <c r="H37" i="46" s="1"/>
  <c r="H38" i="46" s="1"/>
  <c r="H29" i="46"/>
  <c r="H71" i="58"/>
  <c r="G90" i="58"/>
  <c r="I37" i="46" l="1"/>
  <c r="G38" i="46"/>
  <c r="I38" i="46" s="1"/>
  <c r="H61" i="57"/>
  <c r="Q61" i="57" s="1"/>
  <c r="M61" i="57"/>
  <c r="P61" i="57"/>
  <c r="G23" i="46"/>
  <c r="I23" i="46" s="1"/>
  <c r="M41" i="57"/>
  <c r="G83" i="57"/>
  <c r="P41" i="57"/>
  <c r="H41" i="57"/>
  <c r="Q41" i="57" s="1"/>
  <c r="H7" i="58"/>
  <c r="H23" i="46"/>
  <c r="D68" i="58"/>
  <c r="H69" i="58"/>
  <c r="H90" i="58"/>
  <c r="P83" i="57" l="1"/>
  <c r="M83" i="57"/>
  <c r="H83" i="57"/>
  <c r="Q83" i="57" s="1"/>
  <c r="G80" i="58"/>
  <c r="H80" i="58" s="1"/>
  <c r="P19" i="58"/>
  <c r="H68" i="58"/>
  <c r="G17" i="58"/>
  <c r="G78" i="58" l="1"/>
  <c r="P17" i="58"/>
  <c r="M17" i="58"/>
  <c r="H17" i="58"/>
  <c r="P80" i="58"/>
  <c r="M80" i="58"/>
  <c r="G16" i="58"/>
  <c r="G28" i="58" l="1"/>
  <c r="G77" i="58"/>
  <c r="M16" i="58"/>
  <c r="P16" i="58"/>
  <c r="H16" i="58"/>
  <c r="P78" i="58"/>
  <c r="M78" i="58"/>
  <c r="H78" i="58"/>
  <c r="G89" i="58" l="1"/>
  <c r="H28" i="58"/>
  <c r="G60" i="58"/>
  <c r="M77" i="58"/>
  <c r="P77" i="58"/>
  <c r="H77" i="58"/>
  <c r="G121" i="58" l="1"/>
  <c r="H60" i="58"/>
  <c r="H89" i="58"/>
  <c r="H121" i="58" l="1"/>
  <c r="T56" i="66"/>
  <c r="U56" i="66" s="1"/>
  <c r="AS55" i="66"/>
  <c r="T13" i="66" l="1"/>
  <c r="I13" i="57" s="1"/>
  <c r="AS59" i="66"/>
  <c r="U14" i="66"/>
  <c r="K14" i="66"/>
  <c r="I55" i="57" l="1"/>
  <c r="N13" i="57"/>
  <c r="R13" i="57"/>
  <c r="J13" i="57"/>
  <c r="S13" i="57" s="1"/>
  <c r="N14" i="66"/>
  <c r="L14" i="66"/>
  <c r="M14" i="66"/>
  <c r="R14" i="66"/>
  <c r="K56" i="66"/>
  <c r="P14" i="66"/>
  <c r="T41" i="66"/>
  <c r="K13" i="66"/>
  <c r="T55" i="66"/>
  <c r="F6" i="46" s="1"/>
  <c r="U13" i="66"/>
  <c r="I41" i="57" l="1"/>
  <c r="I83" i="57" s="1"/>
  <c r="T19" i="67"/>
  <c r="R55" i="57"/>
  <c r="N55" i="57"/>
  <c r="J55" i="57"/>
  <c r="S55" i="57" s="1"/>
  <c r="U55" i="66"/>
  <c r="T83" i="66"/>
  <c r="U83" i="66" s="1"/>
  <c r="K41" i="66"/>
  <c r="I19" i="58"/>
  <c r="U41" i="66"/>
  <c r="R13" i="66"/>
  <c r="S14" i="66"/>
  <c r="R56" i="66"/>
  <c r="S56" i="66" s="1"/>
  <c r="L13" i="66"/>
  <c r="M13" i="66"/>
  <c r="K55" i="66"/>
  <c r="L56" i="66"/>
  <c r="M56" i="66"/>
  <c r="P56" i="66"/>
  <c r="Q56" i="66" s="1"/>
  <c r="P13" i="66"/>
  <c r="Q14" i="66"/>
  <c r="N56" i="66"/>
  <c r="O56" i="66" s="1"/>
  <c r="N13" i="66"/>
  <c r="O14" i="66"/>
  <c r="N41" i="57" l="1"/>
  <c r="J41" i="57"/>
  <c r="S41" i="57" s="1"/>
  <c r="R41" i="57"/>
  <c r="D91" i="46"/>
  <c r="G91" i="46" s="1"/>
  <c r="G89" i="46"/>
  <c r="J19" i="58"/>
  <c r="R19" i="58"/>
  <c r="I80" i="58"/>
  <c r="N83" i="57"/>
  <c r="J83" i="57"/>
  <c r="S83" i="57" s="1"/>
  <c r="R83" i="57"/>
  <c r="F24" i="46"/>
  <c r="S13" i="66"/>
  <c r="R55" i="66"/>
  <c r="S55" i="66" s="1"/>
  <c r="R41" i="66"/>
  <c r="M55" i="66"/>
  <c r="L55" i="66"/>
  <c r="T17" i="67"/>
  <c r="I17" i="58" s="1"/>
  <c r="U19" i="67"/>
  <c r="K19" i="67"/>
  <c r="T80" i="67"/>
  <c r="U80" i="67" s="1"/>
  <c r="P41" i="66"/>
  <c r="Q13" i="66"/>
  <c r="P55" i="66"/>
  <c r="Q55" i="66" s="1"/>
  <c r="K83" i="66"/>
  <c r="L41" i="66"/>
  <c r="M41" i="66"/>
  <c r="O13" i="66"/>
  <c r="N55" i="66"/>
  <c r="O55" i="66" s="1"/>
  <c r="N41" i="66"/>
  <c r="J80" i="58" l="1"/>
  <c r="N80" i="58"/>
  <c r="R80" i="58"/>
  <c r="J17" i="58"/>
  <c r="R17" i="58"/>
  <c r="I78" i="58"/>
  <c r="N17" i="58"/>
  <c r="F26" i="46"/>
  <c r="I26" i="46" s="1"/>
  <c r="I24" i="46"/>
  <c r="Q41" i="66"/>
  <c r="P83" i="66"/>
  <c r="Q83" i="66" s="1"/>
  <c r="O41" i="66"/>
  <c r="N83" i="66"/>
  <c r="O83" i="66" s="1"/>
  <c r="L19" i="67"/>
  <c r="M19" i="67"/>
  <c r="K80" i="67"/>
  <c r="R83" i="66"/>
  <c r="S83" i="66" s="1"/>
  <c r="S41" i="66"/>
  <c r="U17" i="67"/>
  <c r="T78" i="67"/>
  <c r="U78" i="67" s="1"/>
  <c r="K17" i="67"/>
  <c r="T16" i="67"/>
  <c r="I16" i="58" s="1"/>
  <c r="M83" i="66"/>
  <c r="L83" i="66"/>
  <c r="R78" i="58" l="1"/>
  <c r="J78" i="58"/>
  <c r="N78" i="58"/>
  <c r="N16" i="58"/>
  <c r="I77" i="58"/>
  <c r="R16" i="58"/>
  <c r="J16" i="58"/>
  <c r="M80" i="67"/>
  <c r="L80" i="67"/>
  <c r="L17" i="67"/>
  <c r="K78" i="67"/>
  <c r="M17" i="67"/>
  <c r="K16" i="67"/>
  <c r="T77" i="67"/>
  <c r="U77" i="67" s="1"/>
  <c r="U16" i="67"/>
  <c r="T28" i="67"/>
  <c r="I28" i="58" s="1"/>
  <c r="R77" i="58" l="1"/>
  <c r="J77" i="58"/>
  <c r="N77" i="58"/>
  <c r="J28" i="58"/>
  <c r="I89" i="58"/>
  <c r="T60" i="67"/>
  <c r="I60" i="58" s="1"/>
  <c r="K28" i="67"/>
  <c r="U28" i="67"/>
  <c r="T89" i="67"/>
  <c r="U89" i="67" s="1"/>
  <c r="M16" i="67"/>
  <c r="L16" i="67"/>
  <c r="K77" i="67"/>
  <c r="L78" i="67"/>
  <c r="M78" i="67"/>
  <c r="J60" i="58" l="1"/>
  <c r="I121" i="58"/>
  <c r="J89" i="58"/>
  <c r="L77" i="67"/>
  <c r="M77" i="67"/>
  <c r="K89" i="67"/>
  <c r="M28" i="67"/>
  <c r="L28" i="67"/>
  <c r="U60" i="67"/>
  <c r="T121" i="67"/>
  <c r="U121" i="67" s="1"/>
  <c r="D24" i="46" s="1"/>
  <c r="K60" i="67"/>
  <c r="J121" i="58" l="1"/>
  <c r="M60" i="67"/>
  <c r="K121" i="67"/>
  <c r="L60" i="67"/>
  <c r="K61" i="67"/>
  <c r="L61" i="67" s="1"/>
  <c r="L89" i="67"/>
  <c r="M89" i="67"/>
  <c r="M121" i="67" l="1"/>
  <c r="L121" i="67"/>
  <c r="X71" i="69" l="1"/>
  <c r="X8" i="69"/>
  <c r="X69" i="69" l="1"/>
  <c r="X7" i="69"/>
  <c r="Y8" i="69" l="1"/>
  <c r="Y46" i="69"/>
  <c r="Y24" i="69"/>
  <c r="Y34" i="69"/>
  <c r="Y36" i="69"/>
  <c r="Y55" i="69"/>
  <c r="Y23" i="69"/>
  <c r="Y37" i="69"/>
  <c r="Y35" i="69"/>
  <c r="X28" i="69"/>
  <c r="Y15" i="69"/>
  <c r="Y42" i="69"/>
  <c r="Y39" i="69"/>
  <c r="Y19" i="69"/>
  <c r="Y14" i="69"/>
  <c r="Y54" i="69"/>
  <c r="Y44" i="69"/>
  <c r="Y21" i="69"/>
  <c r="Y13" i="69"/>
  <c r="Y48" i="69"/>
  <c r="Y31" i="69"/>
  <c r="Y18" i="69"/>
  <c r="Y12" i="69"/>
  <c r="Y40" i="69"/>
  <c r="Y49" i="69"/>
  <c r="Y17" i="69"/>
  <c r="Y25" i="69"/>
  <c r="Y56" i="69"/>
  <c r="Y33" i="69"/>
  <c r="Y16" i="69"/>
  <c r="Y26" i="69"/>
  <c r="Y9" i="69"/>
  <c r="Y51" i="69"/>
  <c r="Y52" i="69"/>
  <c r="Y20" i="69"/>
  <c r="Y32" i="69"/>
  <c r="Y38" i="69"/>
  <c r="Y43" i="69"/>
  <c r="Y45" i="69"/>
  <c r="Y50" i="69"/>
  <c r="Y47" i="69"/>
  <c r="X68" i="69"/>
  <c r="Y22" i="69"/>
  <c r="Y11" i="69"/>
  <c r="Y53" i="69"/>
  <c r="Y27" i="69"/>
  <c r="Y41" i="69"/>
  <c r="Y30" i="69"/>
  <c r="Y10" i="69"/>
  <c r="X119" i="69"/>
  <c r="Y119" i="69" s="1"/>
  <c r="Y58" i="69"/>
  <c r="Y69" i="69"/>
  <c r="Y57" i="69"/>
  <c r="X118" i="69"/>
  <c r="Y118" i="69" s="1"/>
  <c r="X29" i="69"/>
  <c r="X90" i="69" l="1"/>
  <c r="Y29" i="69"/>
  <c r="X60" i="69"/>
  <c r="X89" i="69"/>
  <c r="Y89" i="69" s="1"/>
  <c r="Y28" i="69"/>
  <c r="Y85" i="69"/>
  <c r="Y107" i="69"/>
  <c r="Y112" i="69"/>
  <c r="Y93" i="69"/>
  <c r="Y87" i="69"/>
  <c r="Y115" i="69"/>
  <c r="Y92" i="69"/>
  <c r="Y110" i="69"/>
  <c r="Y72" i="69"/>
  <c r="Y111" i="69"/>
  <c r="Y109" i="69"/>
  <c r="Y91" i="69"/>
  <c r="Y80" i="69"/>
  <c r="Y84" i="69"/>
  <c r="Y102" i="69"/>
  <c r="Y99" i="69"/>
  <c r="C19" i="46"/>
  <c r="C20" i="46" s="1"/>
  <c r="Y78" i="69"/>
  <c r="Y81" i="69"/>
  <c r="Y105" i="69"/>
  <c r="Y116" i="69"/>
  <c r="Y117" i="69"/>
  <c r="Y97" i="69"/>
  <c r="Y77" i="69"/>
  <c r="Y120" i="69"/>
  <c r="Y79" i="69"/>
  <c r="Y98" i="69"/>
  <c r="Y94" i="69"/>
  <c r="Y75" i="69"/>
  <c r="Y101" i="69"/>
  <c r="Y104" i="69"/>
  <c r="Y108" i="69"/>
  <c r="Y73" i="69"/>
  <c r="Y106" i="69"/>
  <c r="Y83" i="69"/>
  <c r="Y103" i="69"/>
  <c r="Y88" i="69"/>
  <c r="Y74" i="69"/>
  <c r="Y100" i="69"/>
  <c r="Y86" i="69"/>
  <c r="Y82" i="69"/>
  <c r="Y113" i="69"/>
  <c r="Y96" i="69"/>
  <c r="Y76" i="69"/>
  <c r="Y70" i="69"/>
  <c r="Y114" i="69"/>
  <c r="Y95" i="69"/>
  <c r="Y71" i="69"/>
  <c r="Y90" i="69" l="1"/>
  <c r="H19" i="46"/>
  <c r="X121" i="69"/>
  <c r="Y121" i="69" s="1"/>
  <c r="D25" i="46" s="1"/>
  <c r="D26" i="46" s="1"/>
  <c r="Y60" i="69"/>
  <c r="C25" i="46"/>
  <c r="F68" i="46" l="1"/>
  <c r="H25" i="46"/>
  <c r="H26" i="46" s="1"/>
  <c r="F73" i="46" l="1"/>
  <c r="F69" i="46"/>
  <c r="F78" i="46" l="1"/>
  <c r="F79" i="46" s="1"/>
  <c r="K9" i="58" l="1"/>
  <c r="Z70" i="69"/>
  <c r="K9" i="69"/>
  <c r="K70" i="69" l="1"/>
  <c r="M9" i="69"/>
  <c r="K70" i="58"/>
  <c r="N9" i="58"/>
  <c r="R9" i="58"/>
  <c r="P9" i="58"/>
  <c r="M9" i="58"/>
  <c r="R70" i="58" l="1"/>
  <c r="N70" i="58"/>
  <c r="P70" i="58"/>
  <c r="M70" i="58"/>
  <c r="M70" i="69"/>
  <c r="Z71" i="69" l="1"/>
  <c r="K10" i="58"/>
  <c r="K10" i="69"/>
  <c r="Z8" i="69"/>
  <c r="M10" i="69" l="1"/>
  <c r="K71" i="69"/>
  <c r="N10" i="58"/>
  <c r="M10" i="58"/>
  <c r="K71" i="58"/>
  <c r="P10" i="58"/>
  <c r="R10" i="58"/>
  <c r="Z69" i="69"/>
  <c r="Z7" i="69"/>
  <c r="K8" i="58"/>
  <c r="K8" i="69"/>
  <c r="R71" i="58" l="1"/>
  <c r="N71" i="58"/>
  <c r="M71" i="58"/>
  <c r="P71" i="58"/>
  <c r="Z119" i="69"/>
  <c r="AA58" i="69"/>
  <c r="K58" i="58"/>
  <c r="K58" i="69"/>
  <c r="AA16" i="69"/>
  <c r="AA51" i="69"/>
  <c r="AA25" i="69"/>
  <c r="AA42" i="69"/>
  <c r="AA26" i="69"/>
  <c r="AA38" i="69"/>
  <c r="AA31" i="69"/>
  <c r="AA40" i="69"/>
  <c r="AA20" i="69"/>
  <c r="AA17" i="69"/>
  <c r="AA39" i="69"/>
  <c r="AA43" i="69"/>
  <c r="AA41" i="69"/>
  <c r="Z68" i="69"/>
  <c r="AA44" i="69"/>
  <c r="AA33" i="69"/>
  <c r="AA49" i="69"/>
  <c r="AA50" i="69"/>
  <c r="AA56" i="69"/>
  <c r="AA22" i="69"/>
  <c r="AA53" i="69"/>
  <c r="AA27" i="69"/>
  <c r="AA55" i="69"/>
  <c r="AA11" i="69"/>
  <c r="AA54" i="69"/>
  <c r="AA24" i="69"/>
  <c r="AA52" i="69"/>
  <c r="AA45" i="69"/>
  <c r="Z28" i="69"/>
  <c r="E28" i="58" s="1"/>
  <c r="AA23" i="69"/>
  <c r="AA18" i="69"/>
  <c r="AA35" i="69"/>
  <c r="AA48" i="69"/>
  <c r="AA15" i="69"/>
  <c r="AA46" i="69"/>
  <c r="AA30" i="69"/>
  <c r="AA13" i="69"/>
  <c r="AA19" i="69"/>
  <c r="AA14" i="69"/>
  <c r="AA47" i="69"/>
  <c r="AA34" i="69"/>
  <c r="AA32" i="69"/>
  <c r="AA12" i="69"/>
  <c r="AA37" i="69"/>
  <c r="AA36" i="69"/>
  <c r="K7" i="69"/>
  <c r="L57" i="69" s="1"/>
  <c r="K7" i="58"/>
  <c r="L8" i="58" s="1"/>
  <c r="AA9" i="69"/>
  <c r="AA10" i="69"/>
  <c r="K69" i="69"/>
  <c r="M8" i="69"/>
  <c r="AA8" i="69"/>
  <c r="M71" i="69"/>
  <c r="K69" i="58"/>
  <c r="L71" i="58" s="1"/>
  <c r="N8" i="58"/>
  <c r="R8" i="58"/>
  <c r="M8" i="58"/>
  <c r="P8" i="58"/>
  <c r="Z118" i="69"/>
  <c r="AA57" i="69"/>
  <c r="Z29" i="69"/>
  <c r="E29" i="58" s="1"/>
  <c r="K57" i="58"/>
  <c r="E90" i="58" l="1"/>
  <c r="F90" i="58" s="1"/>
  <c r="F29" i="58"/>
  <c r="E89" i="58"/>
  <c r="F89" i="58" s="1"/>
  <c r="F28" i="58"/>
  <c r="AA118" i="69"/>
  <c r="S8" i="58"/>
  <c r="Q8" i="58"/>
  <c r="S71" i="58"/>
  <c r="Q71" i="58"/>
  <c r="K119" i="69"/>
  <c r="R58" i="69"/>
  <c r="N58" i="69"/>
  <c r="P58" i="69"/>
  <c r="M58" i="69"/>
  <c r="L58" i="69"/>
  <c r="K119" i="58"/>
  <c r="L58" i="58"/>
  <c r="R58" i="58"/>
  <c r="N58" i="58"/>
  <c r="M58" i="58"/>
  <c r="P58" i="58"/>
  <c r="M69" i="69"/>
  <c r="R46" i="69"/>
  <c r="L22" i="69"/>
  <c r="R43" i="69"/>
  <c r="N48" i="69"/>
  <c r="L44" i="69"/>
  <c r="K68" i="69"/>
  <c r="L17" i="69"/>
  <c r="L39" i="69"/>
  <c r="R45" i="69"/>
  <c r="R50" i="69"/>
  <c r="N44" i="69"/>
  <c r="N56" i="69"/>
  <c r="N42" i="69"/>
  <c r="P53" i="69"/>
  <c r="P30" i="69"/>
  <c r="N55" i="69"/>
  <c r="R31" i="69"/>
  <c r="R36" i="69"/>
  <c r="R52" i="69"/>
  <c r="P42" i="69"/>
  <c r="P41" i="69"/>
  <c r="N53" i="69"/>
  <c r="L48" i="69"/>
  <c r="R38" i="69"/>
  <c r="L13" i="69"/>
  <c r="L35" i="69"/>
  <c r="N43" i="69"/>
  <c r="P55" i="69"/>
  <c r="R32" i="69"/>
  <c r="L33" i="69"/>
  <c r="N33" i="69"/>
  <c r="L12" i="69"/>
  <c r="L55" i="69"/>
  <c r="L31" i="69"/>
  <c r="N30" i="69"/>
  <c r="P56" i="69"/>
  <c r="N41" i="69"/>
  <c r="L36" i="69"/>
  <c r="P46" i="69"/>
  <c r="R37" i="69"/>
  <c r="N31" i="69"/>
  <c r="R51" i="69"/>
  <c r="P32" i="69"/>
  <c r="N39" i="69"/>
  <c r="R42" i="69"/>
  <c r="L54" i="69"/>
  <c r="L41" i="69"/>
  <c r="L50" i="69"/>
  <c r="L11" i="69"/>
  <c r="R49" i="69"/>
  <c r="P37" i="69"/>
  <c r="R33" i="69"/>
  <c r="R47" i="69"/>
  <c r="P47" i="69"/>
  <c r="R41" i="69"/>
  <c r="P38" i="69"/>
  <c r="N52" i="69"/>
  <c r="R48" i="69"/>
  <c r="P54" i="69"/>
  <c r="N37" i="69"/>
  <c r="L40" i="69"/>
  <c r="P34" i="69"/>
  <c r="L56" i="69"/>
  <c r="R34" i="69"/>
  <c r="L18" i="69"/>
  <c r="N59" i="69"/>
  <c r="N120" i="69" s="1"/>
  <c r="O120" i="69" s="1"/>
  <c r="P45" i="69"/>
  <c r="P50" i="69"/>
  <c r="R40" i="69"/>
  <c r="L51" i="69"/>
  <c r="L30" i="69"/>
  <c r="P51" i="69"/>
  <c r="N47" i="69"/>
  <c r="L32" i="69"/>
  <c r="P35" i="69"/>
  <c r="N36" i="69"/>
  <c r="P48" i="69"/>
  <c r="N34" i="69"/>
  <c r="L43" i="69"/>
  <c r="P40" i="69"/>
  <c r="N32" i="69"/>
  <c r="R55" i="69"/>
  <c r="L16" i="69"/>
  <c r="L21" i="69"/>
  <c r="N54" i="69"/>
  <c r="M7" i="69"/>
  <c r="R54" i="69"/>
  <c r="R44" i="69"/>
  <c r="N38" i="69"/>
  <c r="L47" i="69"/>
  <c r="L49" i="69"/>
  <c r="L14" i="69"/>
  <c r="R35" i="69"/>
  <c r="L20" i="69"/>
  <c r="L19" i="69"/>
  <c r="R30" i="69"/>
  <c r="L53" i="69"/>
  <c r="P43" i="69"/>
  <c r="P49" i="69"/>
  <c r="P31" i="69"/>
  <c r="L15" i="69"/>
  <c r="P33" i="69"/>
  <c r="R53" i="69"/>
  <c r="N45" i="69"/>
  <c r="P59" i="69"/>
  <c r="P120" i="69" s="1"/>
  <c r="Q120" i="69" s="1"/>
  <c r="L26" i="69"/>
  <c r="N46" i="69"/>
  <c r="L52" i="69"/>
  <c r="N40" i="69"/>
  <c r="L37" i="69"/>
  <c r="L34" i="69"/>
  <c r="L38" i="69"/>
  <c r="L23" i="69"/>
  <c r="L25" i="69"/>
  <c r="P52" i="69"/>
  <c r="P39" i="69"/>
  <c r="L24" i="69"/>
  <c r="P36" i="69"/>
  <c r="L42" i="69"/>
  <c r="N35" i="69"/>
  <c r="N50" i="69"/>
  <c r="P44" i="69"/>
  <c r="R56" i="69"/>
  <c r="L27" i="69"/>
  <c r="R39" i="69"/>
  <c r="L46" i="69"/>
  <c r="L45" i="69"/>
  <c r="N51" i="69"/>
  <c r="N49" i="69"/>
  <c r="L9" i="69"/>
  <c r="L10" i="69"/>
  <c r="AA119" i="69"/>
  <c r="L12" i="58"/>
  <c r="L41" i="58"/>
  <c r="L14" i="58"/>
  <c r="L52" i="58"/>
  <c r="L32" i="58"/>
  <c r="L27" i="58"/>
  <c r="L35" i="58"/>
  <c r="L47" i="58"/>
  <c r="L42" i="58"/>
  <c r="L11" i="58"/>
  <c r="L30" i="58"/>
  <c r="L51" i="58"/>
  <c r="L46" i="58"/>
  <c r="L24" i="58"/>
  <c r="L19" i="58"/>
  <c r="L33" i="58"/>
  <c r="L36" i="58"/>
  <c r="L26" i="58"/>
  <c r="L17" i="58"/>
  <c r="L18" i="58"/>
  <c r="L15" i="58"/>
  <c r="R7" i="58"/>
  <c r="L59" i="58"/>
  <c r="L16" i="58"/>
  <c r="L13" i="58"/>
  <c r="L49" i="58"/>
  <c r="L38" i="58"/>
  <c r="N7" i="58"/>
  <c r="L23" i="58"/>
  <c r="L7" i="58"/>
  <c r="K68" i="58"/>
  <c r="L21" i="58"/>
  <c r="P7" i="58"/>
  <c r="L31" i="58"/>
  <c r="L48" i="58"/>
  <c r="L44" i="58"/>
  <c r="L40" i="58"/>
  <c r="L20" i="58"/>
  <c r="M7" i="58"/>
  <c r="L43" i="58"/>
  <c r="L55" i="58"/>
  <c r="L34" i="58"/>
  <c r="L37" i="58"/>
  <c r="L56" i="58"/>
  <c r="L54" i="58"/>
  <c r="L45" i="58"/>
  <c r="L53" i="58"/>
  <c r="L22" i="58"/>
  <c r="L39" i="58"/>
  <c r="L50" i="58"/>
  <c r="L25" i="58"/>
  <c r="L9" i="58"/>
  <c r="L10" i="58"/>
  <c r="R57" i="69"/>
  <c r="N57" i="69"/>
  <c r="P57" i="69"/>
  <c r="M57" i="69"/>
  <c r="K118" i="69"/>
  <c r="M69" i="58"/>
  <c r="R69" i="58"/>
  <c r="N69" i="58"/>
  <c r="P69" i="58"/>
  <c r="Z89" i="69"/>
  <c r="AA89" i="69" s="1"/>
  <c r="Z60" i="69"/>
  <c r="E60" i="58" s="1"/>
  <c r="AA28" i="69"/>
  <c r="K28" i="69"/>
  <c r="K28" i="58"/>
  <c r="Z90" i="69"/>
  <c r="AA29" i="69"/>
  <c r="K29" i="58"/>
  <c r="K29" i="69"/>
  <c r="L8" i="69"/>
  <c r="AA69" i="69"/>
  <c r="C7" i="46"/>
  <c r="AA101" i="69"/>
  <c r="AA87" i="69"/>
  <c r="AA80" i="69"/>
  <c r="AA100" i="69"/>
  <c r="AA73" i="69"/>
  <c r="AA83" i="69"/>
  <c r="AA72" i="69"/>
  <c r="AA107" i="69"/>
  <c r="AA77" i="69"/>
  <c r="AA81" i="69"/>
  <c r="AA105" i="69"/>
  <c r="AA88" i="69"/>
  <c r="AA76" i="69"/>
  <c r="AA93" i="69"/>
  <c r="AA92" i="69"/>
  <c r="AA97" i="69"/>
  <c r="AA86" i="69"/>
  <c r="AA78" i="69"/>
  <c r="AA120" i="69"/>
  <c r="AA102" i="69"/>
  <c r="AA103" i="69"/>
  <c r="AA108" i="69"/>
  <c r="AA74" i="69"/>
  <c r="AA84" i="69"/>
  <c r="AA98" i="69"/>
  <c r="AA94" i="69"/>
  <c r="AA75" i="69"/>
  <c r="AA113" i="69"/>
  <c r="AA85" i="69"/>
  <c r="AA110" i="69"/>
  <c r="AA96" i="69"/>
  <c r="AA104" i="69"/>
  <c r="AA114" i="69"/>
  <c r="AA116" i="69"/>
  <c r="AA82" i="69"/>
  <c r="AA117" i="69"/>
  <c r="AA106" i="69"/>
  <c r="AA109" i="69"/>
  <c r="AA79" i="69"/>
  <c r="AA115" i="69"/>
  <c r="AA99" i="69"/>
  <c r="AA91" i="69"/>
  <c r="AA95" i="69"/>
  <c r="AA111" i="69"/>
  <c r="AA112" i="69"/>
  <c r="AA70" i="69"/>
  <c r="AA71" i="69"/>
  <c r="K118" i="58"/>
  <c r="L57" i="58"/>
  <c r="R57" i="58"/>
  <c r="N57" i="58"/>
  <c r="M57" i="58"/>
  <c r="P57" i="58"/>
  <c r="E121" i="58" l="1"/>
  <c r="F121" i="58" s="1"/>
  <c r="F60" i="58"/>
  <c r="Q26" i="58"/>
  <c r="S26" i="58"/>
  <c r="S58" i="58"/>
  <c r="Q58" i="58"/>
  <c r="Z121" i="69"/>
  <c r="AA121" i="69" s="1"/>
  <c r="D13" i="46" s="1"/>
  <c r="D14" i="46" s="1"/>
  <c r="AA60" i="69"/>
  <c r="K60" i="58"/>
  <c r="K60" i="69"/>
  <c r="S10" i="58"/>
  <c r="Q10" i="58"/>
  <c r="Q55" i="58"/>
  <c r="S55" i="58"/>
  <c r="Q23" i="58"/>
  <c r="S23" i="58"/>
  <c r="Q36" i="58"/>
  <c r="S36" i="58"/>
  <c r="S32" i="58"/>
  <c r="Q32" i="58"/>
  <c r="R100" i="69"/>
  <c r="S100" i="69" s="1"/>
  <c r="S39" i="69"/>
  <c r="O38" i="69"/>
  <c r="N99" i="69"/>
  <c r="O99" i="69" s="1"/>
  <c r="P109" i="69"/>
  <c r="Q109" i="69" s="1"/>
  <c r="Q48" i="69"/>
  <c r="R108" i="69"/>
  <c r="S108" i="69" s="1"/>
  <c r="S47" i="69"/>
  <c r="N92" i="69"/>
  <c r="O92" i="69" s="1"/>
  <c r="O31" i="69"/>
  <c r="S32" i="69"/>
  <c r="R93" i="69"/>
  <c r="S93" i="69" s="1"/>
  <c r="R92" i="69"/>
  <c r="S92" i="69" s="1"/>
  <c r="S31" i="69"/>
  <c r="R119" i="58"/>
  <c r="N119" i="58"/>
  <c r="M119" i="58"/>
  <c r="P119" i="58"/>
  <c r="S27" i="58"/>
  <c r="Q27" i="58"/>
  <c r="L94" i="69"/>
  <c r="L73" i="69"/>
  <c r="L83" i="69"/>
  <c r="L117" i="69"/>
  <c r="L75" i="69"/>
  <c r="L99" i="69"/>
  <c r="L106" i="69"/>
  <c r="L78" i="69"/>
  <c r="L98" i="69"/>
  <c r="L101" i="69"/>
  <c r="L93" i="69"/>
  <c r="L79" i="69"/>
  <c r="L77" i="69"/>
  <c r="L68" i="69"/>
  <c r="L116" i="69"/>
  <c r="L72" i="69"/>
  <c r="L115" i="69"/>
  <c r="L112" i="69"/>
  <c r="L87" i="69"/>
  <c r="L76" i="69"/>
  <c r="L84" i="69"/>
  <c r="L97" i="69"/>
  <c r="L105" i="69"/>
  <c r="L102" i="69"/>
  <c r="L86" i="69"/>
  <c r="L103" i="69"/>
  <c r="L111" i="69"/>
  <c r="L96" i="69"/>
  <c r="L91" i="69"/>
  <c r="L120" i="69"/>
  <c r="L114" i="69"/>
  <c r="L85" i="69"/>
  <c r="L82" i="69"/>
  <c r="L108" i="69"/>
  <c r="L107" i="69"/>
  <c r="L113" i="69"/>
  <c r="L81" i="69"/>
  <c r="L74" i="69"/>
  <c r="M68" i="69"/>
  <c r="L109" i="69"/>
  <c r="L88" i="69"/>
  <c r="L100" i="69"/>
  <c r="L80" i="69"/>
  <c r="L95" i="69"/>
  <c r="L104" i="69"/>
  <c r="L92" i="69"/>
  <c r="L110" i="69"/>
  <c r="L70" i="69"/>
  <c r="L71" i="69"/>
  <c r="Q57" i="58"/>
  <c r="S57" i="58"/>
  <c r="Q9" i="58"/>
  <c r="S9" i="58"/>
  <c r="S43" i="58"/>
  <c r="Q43" i="58"/>
  <c r="S33" i="58"/>
  <c r="Q33" i="58"/>
  <c r="Q52" i="58"/>
  <c r="S52" i="58"/>
  <c r="P92" i="69"/>
  <c r="Q92" i="69" s="1"/>
  <c r="Q31" i="69"/>
  <c r="S44" i="69"/>
  <c r="R105" i="69"/>
  <c r="S105" i="69" s="1"/>
  <c r="N97" i="69"/>
  <c r="O97" i="69" s="1"/>
  <c r="O36" i="69"/>
  <c r="R95" i="69"/>
  <c r="S95" i="69" s="1"/>
  <c r="S34" i="69"/>
  <c r="R94" i="69"/>
  <c r="S94" i="69" s="1"/>
  <c r="S33" i="69"/>
  <c r="R98" i="69"/>
  <c r="S98" i="69" s="1"/>
  <c r="S37" i="69"/>
  <c r="Q55" i="69"/>
  <c r="P116" i="69"/>
  <c r="Q116" i="69" s="1"/>
  <c r="O55" i="69"/>
  <c r="N116" i="69"/>
  <c r="O116" i="69" s="1"/>
  <c r="N109" i="69"/>
  <c r="O109" i="69" s="1"/>
  <c r="O48" i="69"/>
  <c r="C13" i="46"/>
  <c r="C8" i="46"/>
  <c r="S25" i="58"/>
  <c r="Q25" i="58"/>
  <c r="S38" i="58"/>
  <c r="Q38" i="58"/>
  <c r="Q19" i="58"/>
  <c r="S19" i="58"/>
  <c r="S14" i="58"/>
  <c r="Q14" i="58"/>
  <c r="R117" i="69"/>
  <c r="S117" i="69" s="1"/>
  <c r="S56" i="69"/>
  <c r="Q49" i="69"/>
  <c r="P110" i="69"/>
  <c r="Q110" i="69" s="1"/>
  <c r="R115" i="69"/>
  <c r="S115" i="69" s="1"/>
  <c r="S54" i="69"/>
  <c r="Q35" i="69"/>
  <c r="P96" i="69"/>
  <c r="Q96" i="69" s="1"/>
  <c r="P98" i="69"/>
  <c r="Q98" i="69" s="1"/>
  <c r="Q37" i="69"/>
  <c r="P107" i="69"/>
  <c r="Q107" i="69" s="1"/>
  <c r="Q46" i="69"/>
  <c r="N104" i="69"/>
  <c r="O104" i="69" s="1"/>
  <c r="O43" i="69"/>
  <c r="Q30" i="69"/>
  <c r="P29" i="69"/>
  <c r="P91" i="69"/>
  <c r="Q91" i="69" s="1"/>
  <c r="R104" i="69"/>
  <c r="S104" i="69" s="1"/>
  <c r="S43" i="69"/>
  <c r="S50" i="58"/>
  <c r="Q50" i="58"/>
  <c r="S20" i="58"/>
  <c r="Q20" i="58"/>
  <c r="Q49" i="58"/>
  <c r="S49" i="58"/>
  <c r="Q24" i="58"/>
  <c r="S24" i="58"/>
  <c r="S41" i="58"/>
  <c r="Q41" i="58"/>
  <c r="P105" i="69"/>
  <c r="Q105" i="69" s="1"/>
  <c r="Q44" i="69"/>
  <c r="P104" i="69"/>
  <c r="Q104" i="69" s="1"/>
  <c r="Q43" i="69"/>
  <c r="P95" i="69"/>
  <c r="Q95" i="69" s="1"/>
  <c r="Q34" i="69"/>
  <c r="R110" i="69"/>
  <c r="S110" i="69" s="1"/>
  <c r="S49" i="69"/>
  <c r="Q53" i="69"/>
  <c r="P114" i="69"/>
  <c r="Q114" i="69" s="1"/>
  <c r="P119" i="69"/>
  <c r="Q119" i="69" s="1"/>
  <c r="Q58" i="69"/>
  <c r="S39" i="58"/>
  <c r="Q39" i="58"/>
  <c r="S40" i="58"/>
  <c r="Q40" i="58"/>
  <c r="S13" i="58"/>
  <c r="Q13" i="58"/>
  <c r="S46" i="58"/>
  <c r="Q46" i="58"/>
  <c r="S12" i="58"/>
  <c r="Q12" i="58"/>
  <c r="O50" i="69"/>
  <c r="N111" i="69"/>
  <c r="O111" i="69" s="1"/>
  <c r="O40" i="69"/>
  <c r="N101" i="69"/>
  <c r="O101" i="69" s="1"/>
  <c r="O54" i="69"/>
  <c r="N115" i="69"/>
  <c r="O115" i="69" s="1"/>
  <c r="N108" i="69"/>
  <c r="O108" i="69" s="1"/>
  <c r="O47" i="69"/>
  <c r="N102" i="69"/>
  <c r="O102" i="69" s="1"/>
  <c r="O41" i="69"/>
  <c r="N103" i="69"/>
  <c r="O103" i="69" s="1"/>
  <c r="O42" i="69"/>
  <c r="R107" i="69"/>
  <c r="S107" i="69" s="1"/>
  <c r="S46" i="69"/>
  <c r="O58" i="69"/>
  <c r="N119" i="69"/>
  <c r="O119" i="69" s="1"/>
  <c r="S57" i="69"/>
  <c r="R118" i="69"/>
  <c r="S118" i="69" s="1"/>
  <c r="P94" i="69"/>
  <c r="Q94" i="69" s="1"/>
  <c r="Q33" i="69"/>
  <c r="K90" i="69"/>
  <c r="M29" i="69"/>
  <c r="L29" i="69"/>
  <c r="S22" i="58"/>
  <c r="Q22" i="58"/>
  <c r="S44" i="58"/>
  <c r="Q44" i="58"/>
  <c r="Q16" i="58"/>
  <c r="S16" i="58"/>
  <c r="S51" i="58"/>
  <c r="Q51" i="58"/>
  <c r="N96" i="69"/>
  <c r="O96" i="69" s="1"/>
  <c r="O35" i="69"/>
  <c r="R29" i="69"/>
  <c r="R91" i="69"/>
  <c r="S91" i="69" s="1"/>
  <c r="S30" i="69"/>
  <c r="P112" i="69"/>
  <c r="Q112" i="69" s="1"/>
  <c r="Q51" i="69"/>
  <c r="O37" i="69"/>
  <c r="N98" i="69"/>
  <c r="O98" i="69" s="1"/>
  <c r="P117" i="69"/>
  <c r="Q117" i="69" s="1"/>
  <c r="Q56" i="69"/>
  <c r="R99" i="69"/>
  <c r="S99" i="69" s="1"/>
  <c r="S38" i="69"/>
  <c r="N117" i="69"/>
  <c r="O117" i="69" s="1"/>
  <c r="O56" i="69"/>
  <c r="R119" i="69"/>
  <c r="S119" i="69" s="1"/>
  <c r="S58" i="69"/>
  <c r="S7" i="58"/>
  <c r="Q7" i="58"/>
  <c r="Q47" i="69"/>
  <c r="P108" i="69"/>
  <c r="Q108" i="69" s="1"/>
  <c r="P29" i="58"/>
  <c r="M29" i="58"/>
  <c r="L29" i="58"/>
  <c r="K90" i="58"/>
  <c r="R29" i="58"/>
  <c r="N29" i="58"/>
  <c r="S53" i="58"/>
  <c r="Q53" i="58"/>
  <c r="S48" i="58"/>
  <c r="Q48" i="58"/>
  <c r="Q59" i="58"/>
  <c r="S59" i="58"/>
  <c r="S30" i="58"/>
  <c r="Q30" i="58"/>
  <c r="N107" i="69"/>
  <c r="O107" i="69" s="1"/>
  <c r="O46" i="69"/>
  <c r="P115" i="69"/>
  <c r="Q115" i="69" s="1"/>
  <c r="Q54" i="69"/>
  <c r="N91" i="69"/>
  <c r="O91" i="69" s="1"/>
  <c r="O30" i="69"/>
  <c r="N29" i="69"/>
  <c r="N105" i="69"/>
  <c r="O105" i="69" s="1"/>
  <c r="O44" i="69"/>
  <c r="L69" i="69"/>
  <c r="M119" i="69"/>
  <c r="L119" i="69"/>
  <c r="S34" i="58"/>
  <c r="Q34" i="58"/>
  <c r="M118" i="69"/>
  <c r="L118" i="69"/>
  <c r="S45" i="58"/>
  <c r="Q45" i="58"/>
  <c r="S11" i="58"/>
  <c r="Q11" i="58"/>
  <c r="P97" i="69"/>
  <c r="Q97" i="69" s="1"/>
  <c r="Q36" i="69"/>
  <c r="S55" i="69"/>
  <c r="R116" i="69"/>
  <c r="S116" i="69" s="1"/>
  <c r="R109" i="69"/>
  <c r="S109" i="69" s="1"/>
  <c r="S48" i="69"/>
  <c r="O53" i="69"/>
  <c r="N114" i="69"/>
  <c r="O114" i="69" s="1"/>
  <c r="S50" i="69"/>
  <c r="R111" i="69"/>
  <c r="S111" i="69" s="1"/>
  <c r="S36" i="69"/>
  <c r="R97" i="69"/>
  <c r="S97" i="69" s="1"/>
  <c r="AA90" i="69"/>
  <c r="H7" i="46"/>
  <c r="S54" i="58"/>
  <c r="Q54" i="58"/>
  <c r="S15" i="58"/>
  <c r="Q15" i="58"/>
  <c r="S42" i="58"/>
  <c r="Q42" i="58"/>
  <c r="O49" i="69"/>
  <c r="N110" i="69"/>
  <c r="O110" i="69" s="1"/>
  <c r="R96" i="69"/>
  <c r="S96" i="69" s="1"/>
  <c r="S35" i="69"/>
  <c r="N93" i="69"/>
  <c r="O93" i="69" s="1"/>
  <c r="O32" i="69"/>
  <c r="R101" i="69"/>
  <c r="S101" i="69" s="1"/>
  <c r="S40" i="69"/>
  <c r="N113" i="69"/>
  <c r="O113" i="69" s="1"/>
  <c r="O52" i="69"/>
  <c r="S42" i="69"/>
  <c r="R103" i="69"/>
  <c r="S103" i="69" s="1"/>
  <c r="Q41" i="69"/>
  <c r="P102" i="69"/>
  <c r="Q102" i="69" s="1"/>
  <c r="R106" i="69"/>
  <c r="S106" i="69" s="1"/>
  <c r="S45" i="69"/>
  <c r="R112" i="69"/>
  <c r="S112" i="69" s="1"/>
  <c r="S51" i="69"/>
  <c r="N28" i="58"/>
  <c r="R28" i="58"/>
  <c r="M28" i="58"/>
  <c r="L28" i="58"/>
  <c r="K89" i="58"/>
  <c r="L89" i="58" s="1"/>
  <c r="P28" i="58"/>
  <c r="P118" i="69"/>
  <c r="Q118" i="69" s="1"/>
  <c r="Q57" i="69"/>
  <c r="S56" i="58"/>
  <c r="Q56" i="58"/>
  <c r="Q21" i="58"/>
  <c r="S21" i="58"/>
  <c r="S18" i="58"/>
  <c r="Q18" i="58"/>
  <c r="S47" i="58"/>
  <c r="Q47" i="58"/>
  <c r="N112" i="69"/>
  <c r="O112" i="69" s="1"/>
  <c r="O51" i="69"/>
  <c r="Q39" i="69"/>
  <c r="P100" i="69"/>
  <c r="Q100" i="69" s="1"/>
  <c r="N106" i="69"/>
  <c r="O106" i="69" s="1"/>
  <c r="O45" i="69"/>
  <c r="Q40" i="69"/>
  <c r="P101" i="69"/>
  <c r="Q101" i="69" s="1"/>
  <c r="P111" i="69"/>
  <c r="Q111" i="69" s="1"/>
  <c r="Q50" i="69"/>
  <c r="P99" i="69"/>
  <c r="Q99" i="69" s="1"/>
  <c r="Q38" i="69"/>
  <c r="N100" i="69"/>
  <c r="O100" i="69" s="1"/>
  <c r="O39" i="69"/>
  <c r="P103" i="69"/>
  <c r="Q103" i="69" s="1"/>
  <c r="Q42" i="69"/>
  <c r="O34" i="69"/>
  <c r="N95" i="69"/>
  <c r="O95" i="69" s="1"/>
  <c r="M118" i="58"/>
  <c r="P118" i="58"/>
  <c r="N118" i="58"/>
  <c r="R118" i="58"/>
  <c r="M28" i="69"/>
  <c r="L28" i="69"/>
  <c r="K89" i="69"/>
  <c r="N118" i="69"/>
  <c r="O118" i="69" s="1"/>
  <c r="O57" i="69"/>
  <c r="S37" i="58"/>
  <c r="Q37" i="58"/>
  <c r="R64" i="58"/>
  <c r="L118" i="58"/>
  <c r="L73" i="58"/>
  <c r="L82" i="58"/>
  <c r="L108" i="58"/>
  <c r="L76" i="58"/>
  <c r="L80" i="58"/>
  <c r="L100" i="58"/>
  <c r="L93" i="58"/>
  <c r="L79" i="58"/>
  <c r="L84" i="58"/>
  <c r="L110" i="58"/>
  <c r="L107" i="58"/>
  <c r="R68" i="58"/>
  <c r="L95" i="58"/>
  <c r="L86" i="58"/>
  <c r="L114" i="58"/>
  <c r="S68" i="58"/>
  <c r="L99" i="58"/>
  <c r="L116" i="58"/>
  <c r="L75" i="58"/>
  <c r="L103" i="58"/>
  <c r="L115" i="58"/>
  <c r="N68" i="58"/>
  <c r="L96" i="58"/>
  <c r="L88" i="58"/>
  <c r="L77" i="58"/>
  <c r="L119" i="58"/>
  <c r="L104" i="58"/>
  <c r="L97" i="58"/>
  <c r="Q68" i="58"/>
  <c r="L81" i="58"/>
  <c r="L105" i="58"/>
  <c r="L109" i="58"/>
  <c r="L117" i="58"/>
  <c r="P68" i="58"/>
  <c r="L72" i="58"/>
  <c r="L112" i="58"/>
  <c r="L113" i="58"/>
  <c r="L83" i="58"/>
  <c r="M68" i="58"/>
  <c r="L101" i="58"/>
  <c r="L78" i="58"/>
  <c r="L94" i="58"/>
  <c r="L111" i="58"/>
  <c r="L92" i="58"/>
  <c r="L98" i="58"/>
  <c r="L106" i="58"/>
  <c r="L102" i="58"/>
  <c r="L74" i="58"/>
  <c r="L91" i="58"/>
  <c r="L70" i="58"/>
  <c r="Q17" i="58"/>
  <c r="S17" i="58"/>
  <c r="Q35" i="58"/>
  <c r="S35" i="58"/>
  <c r="P113" i="69"/>
  <c r="Q113" i="69" s="1"/>
  <c r="Q52" i="69"/>
  <c r="R114" i="69"/>
  <c r="S114" i="69" s="1"/>
  <c r="S53" i="69"/>
  <c r="Q45" i="69"/>
  <c r="P106" i="69"/>
  <c r="Q106" i="69" s="1"/>
  <c r="R102" i="69"/>
  <c r="S102" i="69" s="1"/>
  <c r="S41" i="69"/>
  <c r="P93" i="69"/>
  <c r="Q93" i="69" s="1"/>
  <c r="Q32" i="69"/>
  <c r="N94" i="69"/>
  <c r="O94" i="69" s="1"/>
  <c r="O33" i="69"/>
  <c r="R113" i="69"/>
  <c r="S113" i="69" s="1"/>
  <c r="S52" i="69"/>
  <c r="S91" i="58" l="1"/>
  <c r="Q91" i="58"/>
  <c r="S113" i="58"/>
  <c r="Q113" i="58"/>
  <c r="Q77" i="58"/>
  <c r="S77" i="58"/>
  <c r="Q95" i="58"/>
  <c r="S95" i="58"/>
  <c r="S73" i="58"/>
  <c r="Q73" i="58"/>
  <c r="S102" i="58"/>
  <c r="Q102" i="58"/>
  <c r="S72" i="58"/>
  <c r="Q72" i="58"/>
  <c r="Q96" i="58"/>
  <c r="S96" i="58"/>
  <c r="Q107" i="58"/>
  <c r="S107" i="58"/>
  <c r="S74" i="58"/>
  <c r="Q74" i="58"/>
  <c r="S110" i="58"/>
  <c r="Q110" i="58"/>
  <c r="N60" i="69"/>
  <c r="O29" i="69"/>
  <c r="N90" i="69"/>
  <c r="O90" i="69" s="1"/>
  <c r="Q29" i="69"/>
  <c r="P90" i="69"/>
  <c r="Q90" i="69" s="1"/>
  <c r="P60" i="69"/>
  <c r="S118" i="58"/>
  <c r="Q118" i="58"/>
  <c r="Q98" i="58"/>
  <c r="S98" i="58"/>
  <c r="S117" i="58"/>
  <c r="Q117" i="58"/>
  <c r="S115" i="58"/>
  <c r="Q115" i="58"/>
  <c r="S84" i="58"/>
  <c r="Q84" i="58"/>
  <c r="L60" i="69"/>
  <c r="M60" i="69"/>
  <c r="K61" i="69"/>
  <c r="L61" i="69" s="1"/>
  <c r="K121" i="69"/>
  <c r="S109" i="58"/>
  <c r="Q109" i="58"/>
  <c r="S103" i="58"/>
  <c r="Q103" i="58"/>
  <c r="S79" i="58"/>
  <c r="Q79" i="58"/>
  <c r="L60" i="58"/>
  <c r="P60" i="58"/>
  <c r="M60" i="58"/>
  <c r="K121" i="58"/>
  <c r="N60" i="58"/>
  <c r="R60" i="58"/>
  <c r="S111" i="58"/>
  <c r="Q111" i="58"/>
  <c r="Q105" i="58"/>
  <c r="S105" i="58"/>
  <c r="Q75" i="58"/>
  <c r="S75" i="58"/>
  <c r="S93" i="58"/>
  <c r="Q93" i="58"/>
  <c r="R90" i="69"/>
  <c r="S90" i="69" s="1"/>
  <c r="S29" i="69"/>
  <c r="R60" i="69"/>
  <c r="S106" i="58"/>
  <c r="Q106" i="58"/>
  <c r="S94" i="58"/>
  <c r="Q94" i="58"/>
  <c r="S116" i="58"/>
  <c r="Q116" i="58"/>
  <c r="L89" i="69"/>
  <c r="M89" i="69"/>
  <c r="M90" i="69"/>
  <c r="L90" i="69"/>
  <c r="S112" i="58"/>
  <c r="Q112" i="58"/>
  <c r="S81" i="58"/>
  <c r="Q81" i="58"/>
  <c r="S100" i="58"/>
  <c r="Q100" i="58"/>
  <c r="M89" i="58"/>
  <c r="P89" i="58"/>
  <c r="R89" i="58"/>
  <c r="N89" i="58"/>
  <c r="Q78" i="58"/>
  <c r="S78" i="58"/>
  <c r="S99" i="58"/>
  <c r="Q99" i="58"/>
  <c r="Q80" i="58"/>
  <c r="S80" i="58"/>
  <c r="Q28" i="58"/>
  <c r="S28" i="58"/>
  <c r="L90" i="58"/>
  <c r="N90" i="58"/>
  <c r="R90" i="58"/>
  <c r="M90" i="58"/>
  <c r="P90" i="58"/>
  <c r="H13" i="46"/>
  <c r="H14" i="46" s="1"/>
  <c r="F72" i="46"/>
  <c r="F74" i="46" s="1"/>
  <c r="L69" i="58"/>
  <c r="S70" i="58"/>
  <c r="Q70" i="58"/>
  <c r="S101" i="58"/>
  <c r="Q101" i="58"/>
  <c r="S97" i="58"/>
  <c r="Q97" i="58"/>
  <c r="S76" i="58"/>
  <c r="Q76" i="58"/>
  <c r="S29" i="58"/>
  <c r="Q29" i="58"/>
  <c r="Q88" i="58"/>
  <c r="S88" i="58"/>
  <c r="S104" i="58"/>
  <c r="Q104" i="58"/>
  <c r="S114" i="58"/>
  <c r="Q114" i="58"/>
  <c r="S108" i="58"/>
  <c r="Q108" i="58"/>
  <c r="S89" i="58"/>
  <c r="Q89" i="58"/>
  <c r="S83" i="58"/>
  <c r="Q83" i="58"/>
  <c r="Q119" i="58"/>
  <c r="S119" i="58"/>
  <c r="Q86" i="58"/>
  <c r="S86" i="58"/>
  <c r="S82" i="58"/>
  <c r="Q82" i="58"/>
  <c r="O60" i="69" l="1"/>
  <c r="N61" i="69"/>
  <c r="O61" i="69" s="1"/>
  <c r="N121" i="69"/>
  <c r="O121" i="69" s="1"/>
  <c r="Q90" i="58"/>
  <c r="S90" i="58"/>
  <c r="M121" i="69"/>
  <c r="L121" i="69"/>
  <c r="Q69" i="58"/>
  <c r="S69" i="58"/>
  <c r="R121" i="69"/>
  <c r="S121" i="69" s="1"/>
  <c r="S60" i="69"/>
  <c r="P121" i="58"/>
  <c r="M121" i="58"/>
  <c r="R121" i="58"/>
  <c r="N121" i="58"/>
  <c r="L121" i="58"/>
  <c r="Q60" i="69"/>
  <c r="P121" i="69"/>
  <c r="Q121" i="69" s="1"/>
  <c r="Q60" i="58"/>
  <c r="S60" i="58"/>
  <c r="Q121" i="58" l="1"/>
  <c r="S121" i="58"/>
  <c r="AG2"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B12" authorId="0" shapeId="0" xr:uid="{D1D43A34-8A23-45E3-8C4C-F317269BE064}">
      <text>
        <r>
          <rPr>
            <b/>
            <sz val="9"/>
            <color indexed="81"/>
            <rFont val="돋움"/>
            <family val="3"/>
            <charset val="129"/>
          </rPr>
          <t>매출</t>
        </r>
        <r>
          <rPr>
            <b/>
            <sz val="9"/>
            <color indexed="81"/>
            <rFont val="Tahoma"/>
            <family val="2"/>
          </rPr>
          <t>-</t>
        </r>
        <r>
          <rPr>
            <b/>
            <sz val="9"/>
            <color indexed="81"/>
            <rFont val="돋움"/>
            <family val="3"/>
            <charset val="129"/>
          </rPr>
          <t>매입</t>
        </r>
      </text>
    </comment>
    <comment ref="G64" authorId="0" shapeId="0" xr:uid="{377448AB-082D-4127-84C2-92B0C535811F}">
      <text>
        <r>
          <rPr>
            <b/>
            <sz val="9"/>
            <color indexed="81"/>
            <rFont val="돋움"/>
            <family val="3"/>
            <charset val="129"/>
          </rPr>
          <t>서울외국환중개소의</t>
        </r>
        <r>
          <rPr>
            <b/>
            <sz val="9"/>
            <color indexed="81"/>
            <rFont val="Tahoma"/>
            <family val="2"/>
          </rPr>
          <t xml:space="preserve"> </t>
        </r>
        <r>
          <rPr>
            <b/>
            <sz val="9"/>
            <color indexed="81"/>
            <rFont val="돋움"/>
            <family val="3"/>
            <charset val="129"/>
          </rPr>
          <t>월평균매매기준율</t>
        </r>
      </text>
    </comment>
    <comment ref="B73" authorId="0" shapeId="0" xr:uid="{85FCCC97-1FF0-4A24-A8F1-27296FFA35CD}">
      <text>
        <r>
          <rPr>
            <b/>
            <sz val="9"/>
            <color indexed="81"/>
            <rFont val="돋움"/>
            <family val="3"/>
            <charset val="129"/>
          </rPr>
          <t>매출</t>
        </r>
        <r>
          <rPr>
            <b/>
            <sz val="9"/>
            <color indexed="81"/>
            <rFont val="Tahoma"/>
            <family val="2"/>
          </rPr>
          <t>-</t>
        </r>
        <r>
          <rPr>
            <b/>
            <sz val="9"/>
            <color indexed="81"/>
            <rFont val="돋움"/>
            <family val="3"/>
            <charset val="129"/>
          </rPr>
          <t>매입</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I4" authorId="0" shapeId="0" xr:uid="{4B34F46D-3444-43C0-87E3-ECD397170B28}">
      <text>
        <r>
          <rPr>
            <b/>
            <sz val="9"/>
            <color indexed="81"/>
            <rFont val="Tahoma"/>
            <family val="2"/>
          </rPr>
          <t>BM-CMH:</t>
        </r>
        <r>
          <rPr>
            <sz val="9"/>
            <color indexed="81"/>
            <rFont val="Tahoma"/>
            <family val="2"/>
          </rPr>
          <t xml:space="preserve">
</t>
        </r>
      </text>
    </comment>
    <comment ref="H45" authorId="0" shapeId="0" xr:uid="{0D3D508B-4380-4556-94AE-5247A0464BD5}">
      <text>
        <r>
          <rPr>
            <b/>
            <sz val="9"/>
            <color indexed="81"/>
            <rFont val="Tahoma"/>
            <family val="2"/>
          </rPr>
          <t>BM-CMH:</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B12" authorId="0" shapeId="0" xr:uid="{9D283792-E863-4356-91E0-4D5F101CA5CE}">
      <text>
        <r>
          <rPr>
            <b/>
            <sz val="9"/>
            <color indexed="81"/>
            <rFont val="돋움"/>
            <family val="3"/>
            <charset val="129"/>
          </rPr>
          <t>매출</t>
        </r>
        <r>
          <rPr>
            <b/>
            <sz val="9"/>
            <color indexed="81"/>
            <rFont val="Tahoma"/>
            <family val="2"/>
          </rPr>
          <t>-</t>
        </r>
        <r>
          <rPr>
            <b/>
            <sz val="9"/>
            <color indexed="81"/>
            <rFont val="돋움"/>
            <family val="3"/>
            <charset val="129"/>
          </rPr>
          <t>매입</t>
        </r>
      </text>
    </comment>
    <comment ref="E64" authorId="0" shapeId="0" xr:uid="{DD11EF13-CE44-4EFE-968F-497538CFE9D7}">
      <text>
        <r>
          <rPr>
            <b/>
            <sz val="9"/>
            <color indexed="81"/>
            <rFont val="돋움"/>
            <family val="3"/>
            <charset val="129"/>
          </rPr>
          <t>사업계획</t>
        </r>
        <r>
          <rPr>
            <b/>
            <sz val="9"/>
            <color indexed="81"/>
            <rFont val="Tahoma"/>
            <family val="2"/>
          </rPr>
          <t xml:space="preserve"> </t>
        </r>
        <r>
          <rPr>
            <b/>
            <sz val="9"/>
            <color indexed="81"/>
            <rFont val="돋움"/>
            <family val="3"/>
            <charset val="129"/>
          </rPr>
          <t>환율</t>
        </r>
        <r>
          <rPr>
            <b/>
            <sz val="9"/>
            <color indexed="81"/>
            <rFont val="Tahoma"/>
            <family val="2"/>
          </rPr>
          <t xml:space="preserve"> </t>
        </r>
        <r>
          <rPr>
            <b/>
            <sz val="9"/>
            <color indexed="81"/>
            <rFont val="돋움"/>
            <family val="3"/>
            <charset val="129"/>
          </rPr>
          <t>기입</t>
        </r>
      </text>
    </comment>
    <comment ref="B73" authorId="0" shapeId="0" xr:uid="{3218FC3B-0B7E-4338-B934-5B7223C38B6E}">
      <text>
        <r>
          <rPr>
            <b/>
            <sz val="9"/>
            <color indexed="81"/>
            <rFont val="돋움"/>
            <family val="3"/>
            <charset val="129"/>
          </rPr>
          <t>매출</t>
        </r>
        <r>
          <rPr>
            <b/>
            <sz val="9"/>
            <color indexed="81"/>
            <rFont val="Tahoma"/>
            <family val="2"/>
          </rPr>
          <t>-</t>
        </r>
        <r>
          <rPr>
            <b/>
            <sz val="9"/>
            <color indexed="81"/>
            <rFont val="돋움"/>
            <family val="3"/>
            <charset val="129"/>
          </rPr>
          <t>매입</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B12" authorId="0" shapeId="0" xr:uid="{96F6A214-2D99-45F6-B3F0-17FCFC02420F}">
      <text>
        <r>
          <rPr>
            <b/>
            <sz val="9"/>
            <color indexed="81"/>
            <rFont val="돋움"/>
            <family val="3"/>
            <charset val="129"/>
          </rPr>
          <t>매출</t>
        </r>
        <r>
          <rPr>
            <b/>
            <sz val="9"/>
            <color indexed="81"/>
            <rFont val="Tahoma"/>
            <family val="2"/>
          </rPr>
          <t>-</t>
        </r>
        <r>
          <rPr>
            <b/>
            <sz val="9"/>
            <color indexed="81"/>
            <rFont val="돋움"/>
            <family val="3"/>
            <charset val="129"/>
          </rPr>
          <t>매입</t>
        </r>
      </text>
    </comment>
    <comment ref="E64" authorId="0" shapeId="0" xr:uid="{D9271B5F-D563-4237-8BEA-57F8821D25CA}">
      <text>
        <r>
          <rPr>
            <b/>
            <sz val="9"/>
            <color indexed="81"/>
            <rFont val="돋움"/>
            <family val="3"/>
            <charset val="129"/>
          </rPr>
          <t>사업계획</t>
        </r>
        <r>
          <rPr>
            <b/>
            <sz val="9"/>
            <color indexed="81"/>
            <rFont val="Tahoma"/>
            <family val="2"/>
          </rPr>
          <t xml:space="preserve"> </t>
        </r>
        <r>
          <rPr>
            <b/>
            <sz val="9"/>
            <color indexed="81"/>
            <rFont val="돋움"/>
            <family val="3"/>
            <charset val="129"/>
          </rPr>
          <t>환율</t>
        </r>
        <r>
          <rPr>
            <b/>
            <sz val="9"/>
            <color indexed="81"/>
            <rFont val="Tahoma"/>
            <family val="2"/>
          </rPr>
          <t xml:space="preserve"> </t>
        </r>
        <r>
          <rPr>
            <b/>
            <sz val="9"/>
            <color indexed="81"/>
            <rFont val="돋움"/>
            <family val="3"/>
            <charset val="129"/>
          </rPr>
          <t>기입</t>
        </r>
      </text>
    </comment>
    <comment ref="B73" authorId="0" shapeId="0" xr:uid="{25ECB31C-A726-441F-B476-D70284142C2A}">
      <text>
        <r>
          <rPr>
            <b/>
            <sz val="9"/>
            <color indexed="81"/>
            <rFont val="돋움"/>
            <family val="3"/>
            <charset val="129"/>
          </rPr>
          <t>매출</t>
        </r>
        <r>
          <rPr>
            <b/>
            <sz val="9"/>
            <color indexed="81"/>
            <rFont val="Tahoma"/>
            <family val="2"/>
          </rPr>
          <t>-</t>
        </r>
        <r>
          <rPr>
            <b/>
            <sz val="9"/>
            <color indexed="81"/>
            <rFont val="돋움"/>
            <family val="3"/>
            <charset val="129"/>
          </rPr>
          <t>매입</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B12" authorId="0" shapeId="0" xr:uid="{54D513BF-D274-42D3-9003-E00C29CC330A}">
      <text>
        <r>
          <rPr>
            <b/>
            <sz val="9"/>
            <color indexed="81"/>
            <rFont val="돋움"/>
            <family val="3"/>
            <charset val="129"/>
          </rPr>
          <t>매출</t>
        </r>
        <r>
          <rPr>
            <b/>
            <sz val="9"/>
            <color indexed="81"/>
            <rFont val="Tahoma"/>
            <family val="2"/>
          </rPr>
          <t>-</t>
        </r>
        <r>
          <rPr>
            <b/>
            <sz val="9"/>
            <color indexed="81"/>
            <rFont val="돋움"/>
            <family val="3"/>
            <charset val="129"/>
          </rPr>
          <t>매입</t>
        </r>
      </text>
    </comment>
    <comment ref="E64" authorId="0" shapeId="0" xr:uid="{EBF44C59-ACBC-441A-8B1D-5AF2421D421C}">
      <text>
        <r>
          <rPr>
            <b/>
            <sz val="9"/>
            <color indexed="81"/>
            <rFont val="돋움"/>
            <family val="3"/>
            <charset val="129"/>
          </rPr>
          <t>사업계획</t>
        </r>
        <r>
          <rPr>
            <b/>
            <sz val="9"/>
            <color indexed="81"/>
            <rFont val="Tahoma"/>
            <family val="2"/>
          </rPr>
          <t xml:space="preserve"> </t>
        </r>
        <r>
          <rPr>
            <b/>
            <sz val="9"/>
            <color indexed="81"/>
            <rFont val="돋움"/>
            <family val="3"/>
            <charset val="129"/>
          </rPr>
          <t>환율</t>
        </r>
        <r>
          <rPr>
            <b/>
            <sz val="9"/>
            <color indexed="81"/>
            <rFont val="Tahoma"/>
            <family val="2"/>
          </rPr>
          <t xml:space="preserve"> </t>
        </r>
        <r>
          <rPr>
            <b/>
            <sz val="9"/>
            <color indexed="81"/>
            <rFont val="돋움"/>
            <family val="3"/>
            <charset val="129"/>
          </rPr>
          <t>기입</t>
        </r>
      </text>
    </comment>
    <comment ref="B73" authorId="0" shapeId="0" xr:uid="{9F175FD2-6830-46F9-BF74-741EC0A5EBD4}">
      <text>
        <r>
          <rPr>
            <b/>
            <sz val="9"/>
            <color indexed="81"/>
            <rFont val="돋움"/>
            <family val="3"/>
            <charset val="129"/>
          </rPr>
          <t>매출</t>
        </r>
        <r>
          <rPr>
            <b/>
            <sz val="9"/>
            <color indexed="81"/>
            <rFont val="Tahoma"/>
            <family val="2"/>
          </rPr>
          <t>-</t>
        </r>
        <r>
          <rPr>
            <b/>
            <sz val="9"/>
            <color indexed="81"/>
            <rFont val="돋움"/>
            <family val="3"/>
            <charset val="129"/>
          </rPr>
          <t>매입</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V46" authorId="0" shapeId="0" xr:uid="{47B061C4-144A-4473-986B-53424F82C2C7}">
      <text>
        <r>
          <rPr>
            <b/>
            <sz val="9"/>
            <color indexed="81"/>
            <rFont val="Tahoma"/>
            <family val="2"/>
          </rPr>
          <t>BM-CMH:</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V46" authorId="0" shapeId="0" xr:uid="{811B4B25-AE32-412D-A0E2-7AC6C6A3A91E}">
      <text>
        <r>
          <rPr>
            <b/>
            <sz val="9"/>
            <color indexed="81"/>
            <rFont val="Tahoma"/>
            <family val="2"/>
          </rPr>
          <t>BM-CMH:</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V46" authorId="0" shapeId="0" xr:uid="{5968FE39-AB4D-4E0D-BA6A-4086B380AA42}">
      <text>
        <r>
          <rPr>
            <b/>
            <sz val="9"/>
            <color indexed="81"/>
            <rFont val="Tahoma"/>
            <family val="2"/>
          </rPr>
          <t>BM-CMH:</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B12" authorId="0" shapeId="0" xr:uid="{9795B1F4-6F22-4CD3-BB58-EAC95DB2ED2D}">
      <text>
        <r>
          <rPr>
            <b/>
            <sz val="9"/>
            <color indexed="81"/>
            <rFont val="돋움"/>
            <family val="3"/>
            <charset val="129"/>
          </rPr>
          <t>매출</t>
        </r>
        <r>
          <rPr>
            <b/>
            <sz val="9"/>
            <color indexed="81"/>
            <rFont val="Tahoma"/>
            <family val="2"/>
          </rPr>
          <t>-</t>
        </r>
        <r>
          <rPr>
            <b/>
            <sz val="9"/>
            <color indexed="81"/>
            <rFont val="돋움"/>
            <family val="3"/>
            <charset val="129"/>
          </rPr>
          <t>매입</t>
        </r>
      </text>
    </comment>
    <comment ref="E64" authorId="0" shapeId="0" xr:uid="{A60780DA-DE26-4D09-AEF9-6BE0F82C9E0E}">
      <text>
        <r>
          <rPr>
            <b/>
            <sz val="9"/>
            <color indexed="81"/>
            <rFont val="돋움"/>
            <family val="3"/>
            <charset val="129"/>
          </rPr>
          <t>사업계획</t>
        </r>
        <r>
          <rPr>
            <b/>
            <sz val="9"/>
            <color indexed="81"/>
            <rFont val="Tahoma"/>
            <family val="2"/>
          </rPr>
          <t xml:space="preserve"> </t>
        </r>
        <r>
          <rPr>
            <b/>
            <sz val="9"/>
            <color indexed="81"/>
            <rFont val="돋움"/>
            <family val="3"/>
            <charset val="129"/>
          </rPr>
          <t>환율</t>
        </r>
        <r>
          <rPr>
            <b/>
            <sz val="9"/>
            <color indexed="81"/>
            <rFont val="Tahoma"/>
            <family val="2"/>
          </rPr>
          <t xml:space="preserve"> </t>
        </r>
        <r>
          <rPr>
            <b/>
            <sz val="9"/>
            <color indexed="81"/>
            <rFont val="돋움"/>
            <family val="3"/>
            <charset val="129"/>
          </rPr>
          <t>기입</t>
        </r>
      </text>
    </comment>
    <comment ref="B73" authorId="0" shapeId="0" xr:uid="{6AE74F0C-DE3B-4F30-8ABD-5708BAFD452B}">
      <text>
        <r>
          <rPr>
            <b/>
            <sz val="9"/>
            <color indexed="81"/>
            <rFont val="돋움"/>
            <family val="3"/>
            <charset val="129"/>
          </rPr>
          <t>매출</t>
        </r>
        <r>
          <rPr>
            <b/>
            <sz val="9"/>
            <color indexed="81"/>
            <rFont val="Tahoma"/>
            <family val="2"/>
          </rPr>
          <t>-</t>
        </r>
        <r>
          <rPr>
            <b/>
            <sz val="9"/>
            <color indexed="81"/>
            <rFont val="돋움"/>
            <family val="3"/>
            <charset val="129"/>
          </rPr>
          <t>매입</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B12" authorId="0" shapeId="0" xr:uid="{4FACC747-05E9-4B86-B659-AA1DD35B3600}">
      <text>
        <r>
          <rPr>
            <b/>
            <sz val="9"/>
            <color indexed="81"/>
            <rFont val="돋움"/>
            <family val="3"/>
            <charset val="129"/>
          </rPr>
          <t>매출</t>
        </r>
        <r>
          <rPr>
            <b/>
            <sz val="9"/>
            <color indexed="81"/>
            <rFont val="Tahoma"/>
            <family val="2"/>
          </rPr>
          <t>-</t>
        </r>
        <r>
          <rPr>
            <b/>
            <sz val="9"/>
            <color indexed="81"/>
            <rFont val="돋움"/>
            <family val="3"/>
            <charset val="129"/>
          </rPr>
          <t>매입</t>
        </r>
      </text>
    </comment>
    <comment ref="E64" authorId="0" shapeId="0" xr:uid="{246C68AF-84DE-4F16-976C-88B115FC57A6}">
      <text>
        <r>
          <rPr>
            <b/>
            <sz val="9"/>
            <color indexed="81"/>
            <rFont val="돋움"/>
            <family val="3"/>
            <charset val="129"/>
          </rPr>
          <t>사업계획</t>
        </r>
        <r>
          <rPr>
            <b/>
            <sz val="9"/>
            <color indexed="81"/>
            <rFont val="Tahoma"/>
            <family val="2"/>
          </rPr>
          <t xml:space="preserve"> </t>
        </r>
        <r>
          <rPr>
            <b/>
            <sz val="9"/>
            <color indexed="81"/>
            <rFont val="돋움"/>
            <family val="3"/>
            <charset val="129"/>
          </rPr>
          <t>환율</t>
        </r>
        <r>
          <rPr>
            <b/>
            <sz val="9"/>
            <color indexed="81"/>
            <rFont val="Tahoma"/>
            <family val="2"/>
          </rPr>
          <t xml:space="preserve"> </t>
        </r>
        <r>
          <rPr>
            <b/>
            <sz val="9"/>
            <color indexed="81"/>
            <rFont val="돋움"/>
            <family val="3"/>
            <charset val="129"/>
          </rPr>
          <t>기입</t>
        </r>
      </text>
    </comment>
    <comment ref="B73" authorId="0" shapeId="0" xr:uid="{B32B4DFA-538B-4737-9886-CE4CBABAD049}">
      <text>
        <r>
          <rPr>
            <b/>
            <sz val="9"/>
            <color indexed="81"/>
            <rFont val="돋움"/>
            <family val="3"/>
            <charset val="129"/>
          </rPr>
          <t>매출</t>
        </r>
        <r>
          <rPr>
            <b/>
            <sz val="9"/>
            <color indexed="81"/>
            <rFont val="Tahoma"/>
            <family val="2"/>
          </rPr>
          <t>-</t>
        </r>
        <r>
          <rPr>
            <b/>
            <sz val="9"/>
            <color indexed="81"/>
            <rFont val="돋움"/>
            <family val="3"/>
            <charset val="129"/>
          </rPr>
          <t>매입</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B12" authorId="0" shapeId="0" xr:uid="{899B347D-F179-4D9C-A2B4-642F017A84C1}">
      <text>
        <r>
          <rPr>
            <b/>
            <sz val="9"/>
            <color indexed="81"/>
            <rFont val="돋움"/>
            <family val="3"/>
            <charset val="129"/>
          </rPr>
          <t>매출</t>
        </r>
        <r>
          <rPr>
            <b/>
            <sz val="9"/>
            <color indexed="81"/>
            <rFont val="Tahoma"/>
            <family val="2"/>
          </rPr>
          <t>-</t>
        </r>
        <r>
          <rPr>
            <b/>
            <sz val="9"/>
            <color indexed="81"/>
            <rFont val="돋움"/>
            <family val="3"/>
            <charset val="129"/>
          </rPr>
          <t>매입</t>
        </r>
      </text>
    </comment>
    <comment ref="E64" authorId="0" shapeId="0" xr:uid="{BE300F3B-9B23-4450-9B80-AF4401E7872D}">
      <text>
        <r>
          <rPr>
            <b/>
            <sz val="9"/>
            <color indexed="81"/>
            <rFont val="돋움"/>
            <family val="3"/>
            <charset val="129"/>
          </rPr>
          <t>사업계획</t>
        </r>
        <r>
          <rPr>
            <b/>
            <sz val="9"/>
            <color indexed="81"/>
            <rFont val="Tahoma"/>
            <family val="2"/>
          </rPr>
          <t xml:space="preserve"> </t>
        </r>
        <r>
          <rPr>
            <b/>
            <sz val="9"/>
            <color indexed="81"/>
            <rFont val="돋움"/>
            <family val="3"/>
            <charset val="129"/>
          </rPr>
          <t>환율</t>
        </r>
        <r>
          <rPr>
            <b/>
            <sz val="9"/>
            <color indexed="81"/>
            <rFont val="Tahoma"/>
            <family val="2"/>
          </rPr>
          <t xml:space="preserve"> </t>
        </r>
        <r>
          <rPr>
            <b/>
            <sz val="9"/>
            <color indexed="81"/>
            <rFont val="돋움"/>
            <family val="3"/>
            <charset val="129"/>
          </rPr>
          <t>기입</t>
        </r>
      </text>
    </comment>
    <comment ref="B73" authorId="0" shapeId="0" xr:uid="{2DB13F7B-954F-493C-A3D3-B41789C8B6F0}">
      <text>
        <r>
          <rPr>
            <b/>
            <sz val="9"/>
            <color indexed="81"/>
            <rFont val="돋움"/>
            <family val="3"/>
            <charset val="129"/>
          </rPr>
          <t>매출</t>
        </r>
        <r>
          <rPr>
            <b/>
            <sz val="9"/>
            <color indexed="81"/>
            <rFont val="Tahoma"/>
            <family val="2"/>
          </rPr>
          <t>-</t>
        </r>
        <r>
          <rPr>
            <b/>
            <sz val="9"/>
            <color indexed="81"/>
            <rFont val="돋움"/>
            <family val="3"/>
            <charset val="129"/>
          </rPr>
          <t>매입</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Q46" authorId="0" shapeId="0" xr:uid="{9114EC88-3E35-4679-8A22-7A27059BFFBE}">
      <text>
        <r>
          <rPr>
            <b/>
            <sz val="9"/>
            <color indexed="81"/>
            <rFont val="Tahoma"/>
            <family val="2"/>
          </rPr>
          <t>BM-CMH:</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BM-CMH</author>
  </authors>
  <commentList>
    <comment ref="Q46" authorId="0" shapeId="0" xr:uid="{1C740C21-DDB1-4AAB-9872-4147C4E151CA}">
      <text>
        <r>
          <rPr>
            <b/>
            <sz val="9"/>
            <color indexed="81"/>
            <rFont val="Tahoma"/>
            <family val="2"/>
          </rPr>
          <t>BM-CMH:</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OST" description="Connection to the 'COST' query in the workbook." type="5" refreshedVersion="0" background="1">
    <dbPr connection="provider=Microsoft.Mashup.OleDb.1;data source=$Workbook$;location=COST;extended properties=" command="SELECT * FROM [COST]"/>
  </connection>
  <connection id="2" xr16:uid="{00000000-0015-0000-FFFF-FFFF01000000}" keepAlive="1" name="Query - Material_Info" description="Connection to the 'Material_Info' query in the workbook." type="5" refreshedVersion="0" background="1">
    <dbPr connection="provider=Microsoft.Mashup.OleDb.1;data source=$Workbook$;location=Material_Info;extended properties=" command="SELECT * FROM [Material_Info]"/>
  </connection>
  <connection id="3" xr16:uid="{00000000-0015-0000-FFFF-FFFF02000000}" keepAlive="1" name="Query - PARTNER" description="Connection to the 'PARTNER' query in the workbook." type="5" refreshedVersion="0" background="1">
    <dbPr connection="provider=Microsoft.Mashup.OleDb.1;data source=$Workbook$;location=PARTNER;extended properties=" command="SELECT * FROM [PARTNER]"/>
  </connection>
  <connection id="4" xr16:uid="{00000000-0015-0000-FFFF-FFFF03000000}" keepAlive="1" name="Query - Plan" description="Connection to the 'Plan' query in the workbook." type="5" refreshedVersion="0" background="1">
    <dbPr connection="provider=Microsoft.Mashup.OleDb.1;data source=$Workbook$;location=Plan;extended properties=" command="SELECT * FROM [Plan]"/>
  </connection>
  <connection id="5" xr16:uid="{00000000-0015-0000-FFFF-FFFF04000000}" keepAlive="1" name="Query - PRO_INFOR" description="Connection to the 'PRO_INFOR' query in the workbook." type="5" refreshedVersion="0" background="1">
    <dbPr connection="provider=Microsoft.Mashup.OleDb.1;data source=$Workbook$;location=PRO_INFOR;extended properties=" command="SELECT * FROM [PRO_INFOR]"/>
  </connection>
  <connection id="6" xr16:uid="{00000000-0015-0000-FFFF-FFFF05000000}" keepAlive="1" name="Query - Rate" description="Connection to the 'Rate' query in the workbook." type="5" refreshedVersion="0" background="1">
    <dbPr connection="provider=Microsoft.Mashup.OleDb.1;data source=$Workbook$;location=Rate;extended properties=" command="SELECT * FROM [Rate]"/>
  </connection>
  <connection id="7" xr16:uid="{00000000-0015-0000-FFFF-FFFF06000000}" keepAlive="1" name="Query - REGION" description="Connection to the 'REGION' query in the workbook." type="5" refreshedVersion="0" background="1">
    <dbPr connection="provider=Microsoft.Mashup.OleDb.1;data source=$Workbook$;location=REGION;extended properties=" command="SELECT * FROM [REGION]"/>
  </connection>
  <connection id="8" xr16:uid="{00000000-0015-0000-FFFF-FFFF07000000}" keepAlive="1" name="Query - 수율" description="Connection to the '수율' query in the workbook." type="5" refreshedVersion="8" background="1" saveData="1">
    <dbPr connection="provider=Microsoft.Mashup.OleDb.1;data source=$Workbook$;location=수율;extended properties=" command="SELECT * FROM [수율]"/>
  </connection>
</connections>
</file>

<file path=xl/sharedStrings.xml><?xml version="1.0" encoding="utf-8"?>
<sst xmlns="http://schemas.openxmlformats.org/spreadsheetml/2006/main" count="3175" uniqueCount="563">
  <si>
    <t xml:space="preserve">  21.부재료비</t>
    <phoneticPr fontId="9" type="noConversion"/>
  </si>
  <si>
    <t xml:space="preserve">  20.클레임비용</t>
    <phoneticPr fontId="9" type="noConversion"/>
  </si>
  <si>
    <t xml:space="preserve">  19.용역비</t>
    <phoneticPr fontId="9" type="noConversion"/>
  </si>
  <si>
    <t xml:space="preserve">  18.수도광열비</t>
    <phoneticPr fontId="9" type="noConversion"/>
  </si>
  <si>
    <t xml:space="preserve">  17.지급수수료</t>
    <phoneticPr fontId="9" type="noConversion"/>
  </si>
  <si>
    <t xml:space="preserve">  16.소모품비</t>
    <phoneticPr fontId="9" type="noConversion"/>
  </si>
  <si>
    <t xml:space="preserve">  15.도서인쇄비</t>
    <phoneticPr fontId="9" type="noConversion"/>
  </si>
  <si>
    <t xml:space="preserve">  14.교육훈련비</t>
    <phoneticPr fontId="9" type="noConversion"/>
  </si>
  <si>
    <t xml:space="preserve">  13.운반비</t>
    <phoneticPr fontId="9" type="noConversion"/>
  </si>
  <si>
    <t xml:space="preserve">  12.경상연구개발비</t>
    <phoneticPr fontId="9" type="noConversion"/>
  </si>
  <si>
    <t xml:space="preserve">  11.차량유지비</t>
    <phoneticPr fontId="9" type="noConversion"/>
  </si>
  <si>
    <t xml:space="preserve">  10.보험료</t>
    <phoneticPr fontId="9" type="noConversion"/>
  </si>
  <si>
    <t xml:space="preserve">  09.수선비</t>
    <phoneticPr fontId="9" type="noConversion"/>
  </si>
  <si>
    <t xml:space="preserve">  08.지급임차료</t>
    <phoneticPr fontId="9" type="noConversion"/>
  </si>
  <si>
    <t xml:space="preserve">  07.감가상각비</t>
    <phoneticPr fontId="9" type="noConversion"/>
  </si>
  <si>
    <t xml:space="preserve">  06.세금과공과</t>
    <phoneticPr fontId="9" type="noConversion"/>
  </si>
  <si>
    <t xml:space="preserve">  05.전력비</t>
    <phoneticPr fontId="9" type="noConversion"/>
  </si>
  <si>
    <t xml:space="preserve">  04.통신비</t>
    <phoneticPr fontId="9" type="noConversion"/>
  </si>
  <si>
    <t xml:space="preserve">  03.접대비</t>
    <phoneticPr fontId="9" type="noConversion"/>
  </si>
  <si>
    <t xml:space="preserve">  02.여비교통비</t>
    <phoneticPr fontId="9" type="noConversion"/>
  </si>
  <si>
    <t xml:space="preserve">  01.복리후생비</t>
    <phoneticPr fontId="9" type="noConversion"/>
  </si>
  <si>
    <t>Ⅲ. 경비</t>
    <phoneticPr fontId="9" type="noConversion"/>
  </si>
  <si>
    <t xml:space="preserve">   05.조립비</t>
    <phoneticPr fontId="9" type="noConversion"/>
  </si>
  <si>
    <t xml:space="preserve">   04.잡급</t>
    <phoneticPr fontId="9" type="noConversion"/>
  </si>
  <si>
    <t xml:space="preserve">   03.퇴직급여</t>
    <phoneticPr fontId="9" type="noConversion"/>
  </si>
  <si>
    <t xml:space="preserve">   02.급여-4대보험</t>
    <phoneticPr fontId="9" type="noConversion"/>
  </si>
  <si>
    <t xml:space="preserve">   01.급여</t>
    <phoneticPr fontId="9" type="noConversion"/>
  </si>
  <si>
    <t>Ⅱ. 노무비</t>
    <phoneticPr fontId="9" type="noConversion"/>
  </si>
  <si>
    <t xml:space="preserve">   04.기말원재료재고액</t>
    <phoneticPr fontId="9" type="noConversion"/>
  </si>
  <si>
    <t xml:space="preserve">   03.당기원재료매입액(LP)</t>
    <phoneticPr fontId="9" type="noConversion"/>
  </si>
  <si>
    <t xml:space="preserve">   02.당기원재료매입액(CKD)</t>
    <phoneticPr fontId="9" type="noConversion"/>
  </si>
  <si>
    <t xml:space="preserve">   01.기초원재료재고액</t>
    <phoneticPr fontId="9" type="noConversion"/>
  </si>
  <si>
    <t>Ⅰ.원재료비</t>
    <phoneticPr fontId="9" type="noConversion"/>
  </si>
  <si>
    <t>★ 생          산          액</t>
    <phoneticPr fontId="9" type="noConversion"/>
  </si>
  <si>
    <t>운영목표
대비</t>
    <phoneticPr fontId="9" type="noConversion"/>
  </si>
  <si>
    <t>사업목표
대비</t>
    <phoneticPr fontId="9" type="noConversion"/>
  </si>
  <si>
    <t>비율</t>
    <phoneticPr fontId="9" type="noConversion"/>
  </si>
  <si>
    <t>금액</t>
    <phoneticPr fontId="9" type="noConversion"/>
  </si>
  <si>
    <t>달성율</t>
    <phoneticPr fontId="9" type="noConversion"/>
  </si>
  <si>
    <t>계정과목</t>
    <phoneticPr fontId="9" type="noConversion"/>
  </si>
  <si>
    <t>Ⅰ. 매출액</t>
    <phoneticPr fontId="9" type="noConversion"/>
  </si>
  <si>
    <t xml:space="preserve">  01.제품매출</t>
    <phoneticPr fontId="9" type="noConversion"/>
  </si>
  <si>
    <t xml:space="preserve">  (1) 국내매출</t>
    <phoneticPr fontId="9" type="noConversion"/>
  </si>
  <si>
    <t xml:space="preserve">  (2) 국외매출 (CBU)</t>
    <phoneticPr fontId="9" type="noConversion"/>
  </si>
  <si>
    <t xml:space="preserve">  02.상품매출</t>
    <phoneticPr fontId="9" type="noConversion"/>
  </si>
  <si>
    <t xml:space="preserve">  (1) 국내매출-NET</t>
    <phoneticPr fontId="9" type="noConversion"/>
  </si>
  <si>
    <t xml:space="preserve">      국내매출-GROSS</t>
    <phoneticPr fontId="9" type="noConversion"/>
  </si>
  <si>
    <t xml:space="preserve">  (2) 국외매출 (CKD)</t>
    <phoneticPr fontId="9" type="noConversion"/>
  </si>
  <si>
    <t xml:space="preserve">  03.수불무관매출</t>
    <phoneticPr fontId="9" type="noConversion"/>
  </si>
  <si>
    <t>Ⅱ. 매출원가</t>
    <phoneticPr fontId="9" type="noConversion"/>
  </si>
  <si>
    <t xml:space="preserve">  01. 제품매출원가 </t>
    <phoneticPr fontId="9" type="noConversion"/>
  </si>
  <si>
    <t xml:space="preserve">       기초제품재고액</t>
    <phoneticPr fontId="9" type="noConversion"/>
  </si>
  <si>
    <t xml:space="preserve">       당기제품제조원가</t>
    <phoneticPr fontId="9" type="noConversion"/>
  </si>
  <si>
    <t xml:space="preserve">       기말제품재고액</t>
    <phoneticPr fontId="9" type="noConversion"/>
  </si>
  <si>
    <t xml:space="preserve">  02. 상품매출원가</t>
    <phoneticPr fontId="9" type="noConversion"/>
  </si>
  <si>
    <t xml:space="preserve">  (1) 국내매출원가-NET</t>
    <phoneticPr fontId="9" type="noConversion"/>
  </si>
  <si>
    <t xml:space="preserve">      국내매출원가-GROSS</t>
    <phoneticPr fontId="9" type="noConversion"/>
  </si>
  <si>
    <t xml:space="preserve">       기초상품재고액</t>
    <phoneticPr fontId="9" type="noConversion"/>
  </si>
  <si>
    <t xml:space="preserve">       당기상품매입액</t>
    <phoneticPr fontId="9" type="noConversion"/>
  </si>
  <si>
    <t xml:space="preserve">       기말상품재고액</t>
    <phoneticPr fontId="9" type="noConversion"/>
  </si>
  <si>
    <t xml:space="preserve">  (2) 국외매출원가 - CKD</t>
    <phoneticPr fontId="9" type="noConversion"/>
  </si>
  <si>
    <t>Ⅲ. 매출총이익</t>
    <phoneticPr fontId="9" type="noConversion"/>
  </si>
  <si>
    <t>Ⅳ. 판매비와 관리비</t>
    <phoneticPr fontId="9" type="noConversion"/>
  </si>
  <si>
    <t xml:space="preserve"> 01.급여</t>
    <phoneticPr fontId="9" type="noConversion"/>
  </si>
  <si>
    <t xml:space="preserve"> </t>
  </si>
  <si>
    <t xml:space="preserve"> 02.잡급</t>
    <phoneticPr fontId="9" type="noConversion"/>
  </si>
  <si>
    <t xml:space="preserve"> 03.퇴직급여</t>
    <phoneticPr fontId="9" type="noConversion"/>
  </si>
  <si>
    <t xml:space="preserve"> 04.복리후생비</t>
    <phoneticPr fontId="9" type="noConversion"/>
  </si>
  <si>
    <t xml:space="preserve"> 05.여비교통비</t>
    <phoneticPr fontId="9" type="noConversion"/>
  </si>
  <si>
    <t xml:space="preserve"> 06.접대비</t>
    <phoneticPr fontId="9" type="noConversion"/>
  </si>
  <si>
    <t xml:space="preserve"> 07.통신비</t>
    <phoneticPr fontId="9" type="noConversion"/>
  </si>
  <si>
    <t xml:space="preserve"> 08.수도광열비</t>
    <phoneticPr fontId="9" type="noConversion"/>
  </si>
  <si>
    <t xml:space="preserve"> 09.세금과공과</t>
    <phoneticPr fontId="9" type="noConversion"/>
  </si>
  <si>
    <t xml:space="preserve"> 10.감가상각비</t>
    <phoneticPr fontId="9" type="noConversion"/>
  </si>
  <si>
    <t xml:space="preserve"> 11.지급임차료</t>
    <phoneticPr fontId="9" type="noConversion"/>
  </si>
  <si>
    <t xml:space="preserve"> 12.수선비</t>
    <phoneticPr fontId="9" type="noConversion"/>
  </si>
  <si>
    <t xml:space="preserve"> 13.보험료</t>
    <phoneticPr fontId="9" type="noConversion"/>
  </si>
  <si>
    <t xml:space="preserve"> 14.차량유지비</t>
    <phoneticPr fontId="9" type="noConversion"/>
  </si>
  <si>
    <t xml:space="preserve"> 15.경상연구개발비</t>
    <phoneticPr fontId="9" type="noConversion"/>
  </si>
  <si>
    <t xml:space="preserve"> 16.운반비</t>
    <phoneticPr fontId="9" type="noConversion"/>
  </si>
  <si>
    <t xml:space="preserve"> 17.교육훈련비</t>
    <phoneticPr fontId="9" type="noConversion"/>
  </si>
  <si>
    <t xml:space="preserve"> 18.도서인쇄비</t>
    <phoneticPr fontId="9" type="noConversion"/>
  </si>
  <si>
    <t xml:space="preserve"> 19.소모품비</t>
    <phoneticPr fontId="9" type="noConversion"/>
  </si>
  <si>
    <t xml:space="preserve"> 20.지급수수료</t>
    <phoneticPr fontId="9" type="noConversion"/>
  </si>
  <si>
    <t xml:space="preserve"> 21.광고선전비</t>
    <phoneticPr fontId="9" type="noConversion"/>
  </si>
  <si>
    <t xml:space="preserve"> 22.대손상각비</t>
    <phoneticPr fontId="9" type="noConversion"/>
  </si>
  <si>
    <t xml:space="preserve"> 23.무형자산상각비</t>
    <phoneticPr fontId="9" type="noConversion"/>
  </si>
  <si>
    <t>(단위:   )</t>
    <phoneticPr fontId="9" type="noConversion"/>
  </si>
  <si>
    <t>적용환율:</t>
    <phoneticPr fontId="9" type="noConversion"/>
  </si>
  <si>
    <t>2월</t>
    <phoneticPr fontId="9" type="noConversion"/>
  </si>
  <si>
    <t>총계</t>
    <phoneticPr fontId="9" type="noConversion"/>
  </si>
  <si>
    <t>(단위: 천원 )</t>
    <phoneticPr fontId="9" type="noConversion"/>
  </si>
  <si>
    <t>1월</t>
    <phoneticPr fontId="9" type="noConversion"/>
  </si>
  <si>
    <t>4월</t>
  </si>
  <si>
    <t>5월</t>
  </si>
  <si>
    <t>6월</t>
  </si>
  <si>
    <t>7월</t>
  </si>
  <si>
    <t>9월</t>
  </si>
  <si>
    <t>10월</t>
  </si>
  <si>
    <t>11월</t>
  </si>
  <si>
    <t>12월</t>
  </si>
  <si>
    <t>구분</t>
    <phoneticPr fontId="9" type="noConversion"/>
  </si>
  <si>
    <t>제조원가명세서 (현지통화}</t>
    <phoneticPr fontId="9" type="noConversion"/>
  </si>
  <si>
    <t>제조원가명세서(원화)</t>
    <phoneticPr fontId="9" type="noConversion"/>
  </si>
  <si>
    <t>손익계산서(현지통화)</t>
    <phoneticPr fontId="9" type="noConversion"/>
  </si>
  <si>
    <t>손익계산서(원화)</t>
    <phoneticPr fontId="9" type="noConversion"/>
  </si>
  <si>
    <t>3월</t>
    <phoneticPr fontId="9" type="noConversion"/>
  </si>
  <si>
    <t>8월</t>
    <phoneticPr fontId="9" type="noConversion"/>
  </si>
  <si>
    <t>9월</t>
    <phoneticPr fontId="9" type="noConversion"/>
  </si>
  <si>
    <t>10월</t>
    <phoneticPr fontId="9" type="noConversion"/>
  </si>
  <si>
    <t>11월</t>
    <phoneticPr fontId="9" type="noConversion"/>
  </si>
  <si>
    <t>12월</t>
    <phoneticPr fontId="9" type="noConversion"/>
  </si>
  <si>
    <t>2023년(실적)</t>
    <phoneticPr fontId="9" type="noConversion"/>
  </si>
  <si>
    <t>전년대비</t>
    <phoneticPr fontId="9" type="noConversion"/>
  </si>
  <si>
    <t>4월</t>
    <phoneticPr fontId="9" type="noConversion"/>
  </si>
  <si>
    <t>5월</t>
    <phoneticPr fontId="9" type="noConversion"/>
  </si>
  <si>
    <t>6월</t>
    <phoneticPr fontId="9" type="noConversion"/>
  </si>
  <si>
    <t>7월</t>
    <phoneticPr fontId="9" type="noConversion"/>
  </si>
  <si>
    <t>전년
대비</t>
    <phoneticPr fontId="9" type="noConversion"/>
  </si>
  <si>
    <t>★ 생          산          액</t>
  </si>
  <si>
    <t>Ⅰ.원재료비</t>
  </si>
  <si>
    <t>Ⅱ. 노무비</t>
  </si>
  <si>
    <t>Ⅲ. 경비</t>
  </si>
  <si>
    <t xml:space="preserve">  09.수선비</t>
  </si>
  <si>
    <t xml:space="preserve">  13.운반비</t>
  </si>
  <si>
    <t xml:space="preserve">  21.부재료비</t>
  </si>
  <si>
    <t>계정과목</t>
    <phoneticPr fontId="11" type="noConversion"/>
  </si>
  <si>
    <t>Ⅰ. 매출액</t>
    <phoneticPr fontId="11" type="noConversion"/>
  </si>
  <si>
    <t xml:space="preserve">  01.제품매출</t>
    <phoneticPr fontId="11" type="noConversion"/>
  </si>
  <si>
    <t xml:space="preserve">  (1) 국내매출</t>
    <phoneticPr fontId="11" type="noConversion"/>
  </si>
  <si>
    <t xml:space="preserve">  (2) 국외매출 (CBU)</t>
    <phoneticPr fontId="11" type="noConversion"/>
  </si>
  <si>
    <t xml:space="preserve">  02.상품매출</t>
    <phoneticPr fontId="11" type="noConversion"/>
  </si>
  <si>
    <t xml:space="preserve">  (2) 국외매출 (CKD)</t>
    <phoneticPr fontId="11" type="noConversion"/>
  </si>
  <si>
    <t xml:space="preserve">  03.수불무관매출</t>
    <phoneticPr fontId="11" type="noConversion"/>
  </si>
  <si>
    <t>Ⅱ. 매출원가</t>
    <phoneticPr fontId="11" type="noConversion"/>
  </si>
  <si>
    <t xml:space="preserve">  01. 제품매출원가 </t>
    <phoneticPr fontId="11" type="noConversion"/>
  </si>
  <si>
    <t xml:space="preserve">       기초제품재고액</t>
    <phoneticPr fontId="11" type="noConversion"/>
  </si>
  <si>
    <t xml:space="preserve">       당기제품제조원가</t>
    <phoneticPr fontId="11" type="noConversion"/>
  </si>
  <si>
    <t xml:space="preserve">       기말제품재고액</t>
    <phoneticPr fontId="11" type="noConversion"/>
  </si>
  <si>
    <t xml:space="preserve">  02. 상품매출원가</t>
    <phoneticPr fontId="11" type="noConversion"/>
  </si>
  <si>
    <t xml:space="preserve">       기초상품재고액</t>
    <phoneticPr fontId="11" type="noConversion"/>
  </si>
  <si>
    <t xml:space="preserve">       당기상품매입액</t>
    <phoneticPr fontId="11" type="noConversion"/>
  </si>
  <si>
    <t xml:space="preserve">       기말상품재고액</t>
    <phoneticPr fontId="11" type="noConversion"/>
  </si>
  <si>
    <t xml:space="preserve">  (2) 국외매출원가 - CKD</t>
    <phoneticPr fontId="11" type="noConversion"/>
  </si>
  <si>
    <t>Ⅲ. 매출총이익</t>
    <phoneticPr fontId="11" type="noConversion"/>
  </si>
  <si>
    <t>Ⅳ. 판매비와 관리비</t>
    <phoneticPr fontId="11" type="noConversion"/>
  </si>
  <si>
    <t xml:space="preserve"> 01.급여</t>
    <phoneticPr fontId="11" type="noConversion"/>
  </si>
  <si>
    <t xml:space="preserve"> 02.잡급</t>
    <phoneticPr fontId="11" type="noConversion"/>
  </si>
  <si>
    <t xml:space="preserve"> 03.퇴직급여</t>
    <phoneticPr fontId="11" type="noConversion"/>
  </si>
  <si>
    <t xml:space="preserve"> 04.복리후생비</t>
    <phoneticPr fontId="11" type="noConversion"/>
  </si>
  <si>
    <t xml:space="preserve"> 05.여비교통비</t>
    <phoneticPr fontId="11" type="noConversion"/>
  </si>
  <si>
    <t xml:space="preserve"> 06.접대비</t>
    <phoneticPr fontId="11" type="noConversion"/>
  </si>
  <si>
    <t xml:space="preserve"> 07.통신비</t>
    <phoneticPr fontId="11" type="noConversion"/>
  </si>
  <si>
    <t xml:space="preserve"> 08.수도광열비</t>
    <phoneticPr fontId="11" type="noConversion"/>
  </si>
  <si>
    <t xml:space="preserve"> 09.세금과공과</t>
    <phoneticPr fontId="11" type="noConversion"/>
  </si>
  <si>
    <t xml:space="preserve"> 10.감가상각비</t>
    <phoneticPr fontId="11" type="noConversion"/>
  </si>
  <si>
    <t xml:space="preserve"> 11.지급임차료</t>
    <phoneticPr fontId="11" type="noConversion"/>
  </si>
  <si>
    <t xml:space="preserve"> 12.수선비</t>
    <phoneticPr fontId="11" type="noConversion"/>
  </si>
  <si>
    <t xml:space="preserve"> 13.보험료</t>
    <phoneticPr fontId="11" type="noConversion"/>
  </si>
  <si>
    <t xml:space="preserve"> 14.차량유지비</t>
    <phoneticPr fontId="11" type="noConversion"/>
  </si>
  <si>
    <t xml:space="preserve"> 15.경상연구개발비</t>
    <phoneticPr fontId="11" type="noConversion"/>
  </si>
  <si>
    <t xml:space="preserve"> 16.운반비</t>
    <phoneticPr fontId="11" type="noConversion"/>
  </si>
  <si>
    <t xml:space="preserve"> 17.교육훈련비</t>
    <phoneticPr fontId="11" type="noConversion"/>
  </si>
  <si>
    <t xml:space="preserve"> 18.도서인쇄비</t>
    <phoneticPr fontId="11" type="noConversion"/>
  </si>
  <si>
    <t xml:space="preserve"> 20.지급수수료</t>
    <phoneticPr fontId="11" type="noConversion"/>
  </si>
  <si>
    <t xml:space="preserve"> 21.광고선전비</t>
    <phoneticPr fontId="11" type="noConversion"/>
  </si>
  <si>
    <t xml:space="preserve"> 22.대손상각비</t>
    <phoneticPr fontId="11" type="noConversion"/>
  </si>
  <si>
    <t xml:space="preserve"> 23.무형자산상각비</t>
    <phoneticPr fontId="11" type="noConversion"/>
  </si>
  <si>
    <t>(UNIT: KRW)</t>
    <phoneticPr fontId="11" type="noConversion"/>
  </si>
  <si>
    <t>(단위: VND   )</t>
  </si>
  <si>
    <r>
      <rPr>
        <b/>
        <sz val="8"/>
        <color theme="1"/>
        <rFont val="맑은 고딕"/>
        <family val="3"/>
        <charset val="129"/>
      </rPr>
      <t>Ⅴ</t>
    </r>
    <r>
      <rPr>
        <b/>
        <sz val="8"/>
        <color theme="1"/>
        <rFont val="Calibri"/>
        <family val="3"/>
        <charset val="129"/>
        <scheme val="minor"/>
      </rPr>
      <t>. 당기제품제조원가</t>
    </r>
  </si>
  <si>
    <t>26.본사파견인건비</t>
  </si>
  <si>
    <t>27.판매보증충당금</t>
  </si>
  <si>
    <t>28.기술개발충당금</t>
  </si>
  <si>
    <t>29.기타</t>
  </si>
  <si>
    <t xml:space="preserve"> 24.수출비</t>
  </si>
  <si>
    <t xml:space="preserve"> 25.로열티</t>
  </si>
  <si>
    <t>Ⅴ. 영업이익</t>
  </si>
  <si>
    <t>(단위:   VND   )</t>
  </si>
  <si>
    <t>구분</t>
  </si>
  <si>
    <t xml:space="preserve"> 01.급여</t>
  </si>
  <si>
    <t xml:space="preserve"> 13.보험료</t>
  </si>
  <si>
    <t xml:space="preserve"> 02.잡급</t>
  </si>
  <si>
    <t xml:space="preserve"> 04.복리후생비</t>
  </si>
  <si>
    <t xml:space="preserve"> 06.접대비</t>
  </si>
  <si>
    <t xml:space="preserve"> 14.차량유지비</t>
  </si>
  <si>
    <t xml:space="preserve"> 19.소모품비</t>
  </si>
  <si>
    <t xml:space="preserve"> 07.통신비</t>
  </si>
  <si>
    <t xml:space="preserve"> 08.수도광열비</t>
  </si>
  <si>
    <t xml:space="preserve"> 18.도서인쇄비</t>
  </si>
  <si>
    <t xml:space="preserve"> 17.교육훈련비</t>
  </si>
  <si>
    <t xml:space="preserve"> 05.여비교통비</t>
  </si>
  <si>
    <t xml:space="preserve"> 12.수선비</t>
  </si>
  <si>
    <t xml:space="preserve"> 20.지급수수료</t>
  </si>
  <si>
    <t xml:space="preserve"> 09.세금과공과</t>
  </si>
  <si>
    <t xml:space="preserve"> 10.감가상각비</t>
  </si>
  <si>
    <t>(단위: VND     )</t>
  </si>
  <si>
    <t>(단위: KRW)</t>
  </si>
  <si>
    <t>2025년</t>
  </si>
  <si>
    <t>2026년</t>
  </si>
  <si>
    <t>(단위. 백만원)</t>
    <phoneticPr fontId="8" type="noConversion"/>
  </si>
  <si>
    <t>구분</t>
    <phoneticPr fontId="8" type="noConversion"/>
  </si>
  <si>
    <t>비고</t>
    <phoneticPr fontId="8" type="noConversion"/>
  </si>
  <si>
    <t>비율</t>
  </si>
  <si>
    <t>%</t>
  </si>
  <si>
    <t>전체 현황</t>
  </si>
  <si>
    <t>매출(백만원)</t>
  </si>
  <si>
    <t>비용 (백만원)</t>
  </si>
  <si>
    <t>Ⅳ. 판매비와 관리비</t>
  </si>
  <si>
    <t>영업이익</t>
  </si>
  <si>
    <t>○ 매출/ 비용/ 영업이익 현황</t>
  </si>
  <si>
    <t>1.매출 현황</t>
  </si>
  <si>
    <t>2. 비용 현황</t>
  </si>
  <si>
    <t>2025년 (목표)</t>
  </si>
  <si>
    <t>2026년 (목표)</t>
  </si>
  <si>
    <t>DIFF</t>
  </si>
  <si>
    <t>비용/ 매출 (%)</t>
  </si>
  <si>
    <t>비   고</t>
  </si>
  <si>
    <t>사업자료</t>
  </si>
  <si>
    <t xml:space="preserve">경쟁력 확보 </t>
  </si>
  <si>
    <t>1차자료</t>
  </si>
  <si>
    <t>최종자료</t>
  </si>
  <si>
    <t>트랜스 포머</t>
  </si>
  <si>
    <t>기존</t>
  </si>
  <si>
    <t>매출(생산액)</t>
  </si>
  <si>
    <t>(조립비 2.7%)</t>
  </si>
  <si>
    <t>트랜스 포머 2차</t>
  </si>
  <si>
    <t>트랜스 포머 3차</t>
  </si>
  <si>
    <t>2023년(실적)</t>
  </si>
  <si>
    <t xml:space="preserve">월 </t>
  </si>
  <si>
    <t>전월</t>
  </si>
  <si>
    <t>손익계산서(현지통화)</t>
    <phoneticPr fontId="6" type="noConversion"/>
  </si>
  <si>
    <t>(단위: VND  )</t>
  </si>
  <si>
    <t>계정과목</t>
    <phoneticPr fontId="6" type="noConversion"/>
  </si>
  <si>
    <t>전년동월</t>
  </si>
  <si>
    <t>전월</t>
    <phoneticPr fontId="6" type="noConversion"/>
  </si>
  <si>
    <t>사업목표</t>
    <phoneticPr fontId="6" type="noConversion"/>
  </si>
  <si>
    <t>운영목표</t>
    <phoneticPr fontId="6" type="noConversion"/>
  </si>
  <si>
    <t>실적</t>
    <phoneticPr fontId="6" type="noConversion"/>
  </si>
  <si>
    <t>달성율</t>
    <phoneticPr fontId="6" type="noConversion"/>
  </si>
  <si>
    <t>차이</t>
    <phoneticPr fontId="6" type="noConversion"/>
  </si>
  <si>
    <t>사업목표 VS 실적</t>
    <phoneticPr fontId="6" type="noConversion"/>
  </si>
  <si>
    <t>운영목표 VS 실적</t>
    <phoneticPr fontId="6" type="noConversion"/>
  </si>
  <si>
    <t>요약 내용</t>
    <phoneticPr fontId="6" type="noConversion"/>
  </si>
  <si>
    <t>금액</t>
    <phoneticPr fontId="6" type="noConversion"/>
  </si>
  <si>
    <t>비율</t>
    <phoneticPr fontId="6" type="noConversion"/>
  </si>
  <si>
    <t>사업목표
대비</t>
    <phoneticPr fontId="6" type="noConversion"/>
  </si>
  <si>
    <t>운영목표
대비</t>
    <phoneticPr fontId="6" type="noConversion"/>
  </si>
  <si>
    <t>Ⅰ. 매출액</t>
    <phoneticPr fontId="6" type="noConversion"/>
  </si>
  <si>
    <t xml:space="preserve">  01.제품매출</t>
  </si>
  <si>
    <t xml:space="preserve">  (1) 국내매출</t>
  </si>
  <si>
    <t xml:space="preserve">  (2) 국외매출 (CBU)</t>
  </si>
  <si>
    <t xml:space="preserve">  02.상품매출</t>
  </si>
  <si>
    <t xml:space="preserve">  (1) 국내매출-통합구매-NET</t>
  </si>
  <si>
    <t xml:space="preserve">      국내매출-통합구매-GROSS</t>
  </si>
  <si>
    <t xml:space="preserve">  (2) 국외매출 (CKD)</t>
  </si>
  <si>
    <t xml:space="preserve">  03.수불무관매출</t>
    <phoneticPr fontId="6" type="noConversion"/>
  </si>
  <si>
    <t>Ⅱ. 매출원가</t>
    <phoneticPr fontId="6" type="noConversion"/>
  </si>
  <si>
    <t xml:space="preserve">  01. 제품매출원가 </t>
    <phoneticPr fontId="6" type="noConversion"/>
  </si>
  <si>
    <t xml:space="preserve">       기초제품재고액</t>
    <phoneticPr fontId="6" type="noConversion"/>
  </si>
  <si>
    <t xml:space="preserve">       당기제품제조원가</t>
    <phoneticPr fontId="6" type="noConversion"/>
  </si>
  <si>
    <t xml:space="preserve">       기말제품재고액</t>
    <phoneticPr fontId="6" type="noConversion"/>
  </si>
  <si>
    <t xml:space="preserve">  02. 상품매출원가</t>
    <phoneticPr fontId="6" type="noConversion"/>
  </si>
  <si>
    <t xml:space="preserve">  (1) 국내매출원가-NET</t>
    <phoneticPr fontId="6" type="noConversion"/>
  </si>
  <si>
    <t xml:space="preserve">      국내매출원가-GROSS</t>
    <phoneticPr fontId="6" type="noConversion"/>
  </si>
  <si>
    <t xml:space="preserve">       기초상품재고액</t>
    <phoneticPr fontId="6" type="noConversion"/>
  </si>
  <si>
    <t xml:space="preserve">       당기상품매입액</t>
    <phoneticPr fontId="6" type="noConversion"/>
  </si>
  <si>
    <t xml:space="preserve">       기말상품재고액</t>
    <phoneticPr fontId="6" type="noConversion"/>
  </si>
  <si>
    <t xml:space="preserve">  (2) 국외매출원가 - CKD</t>
    <phoneticPr fontId="6" type="noConversion"/>
  </si>
  <si>
    <t>Ⅲ. 매출총이익</t>
    <phoneticPr fontId="6" type="noConversion"/>
  </si>
  <si>
    <t>Ⅳ. 판매비와 관리비</t>
    <phoneticPr fontId="6" type="noConversion"/>
  </si>
  <si>
    <t xml:space="preserve"> 03.퇴직급여</t>
  </si>
  <si>
    <t xml:space="preserve"> 11.지급임차료</t>
  </si>
  <si>
    <t xml:space="preserve"> 15.경상연구개발비</t>
  </si>
  <si>
    <t xml:space="preserve"> 16.운반비</t>
  </si>
  <si>
    <t xml:space="preserve"> 21.광고선전비</t>
  </si>
  <si>
    <t xml:space="preserve"> 22.대손상각비</t>
  </si>
  <si>
    <t xml:space="preserve"> 23.무형자산상각비</t>
  </si>
  <si>
    <t>Ⅴ. 영업이익</t>
    <phoneticPr fontId="6" type="noConversion"/>
  </si>
  <si>
    <t>손익계산서(원화)</t>
    <phoneticPr fontId="6" type="noConversion"/>
  </si>
  <si>
    <t>적용환율:</t>
    <phoneticPr fontId="6" type="noConversion"/>
  </si>
  <si>
    <t>(단위: 천원 )</t>
    <phoneticPr fontId="6" type="noConversion"/>
  </si>
  <si>
    <t>전년동월</t>
    <phoneticPr fontId="6" type="noConversion"/>
  </si>
  <si>
    <t>요약</t>
    <phoneticPr fontId="6" type="noConversion"/>
  </si>
  <si>
    <t xml:space="preserve">  01.제품매출</t>
    <phoneticPr fontId="6" type="noConversion"/>
  </si>
  <si>
    <t xml:space="preserve">  (1) 국내매출</t>
    <phoneticPr fontId="6" type="noConversion"/>
  </si>
  <si>
    <t xml:space="preserve">  (2) 국외매출 (CBU)</t>
    <phoneticPr fontId="6" type="noConversion"/>
  </si>
  <si>
    <t xml:space="preserve">  02.상품매출</t>
    <phoneticPr fontId="6" type="noConversion"/>
  </si>
  <si>
    <t xml:space="preserve">  (1) 국내매출-NET</t>
    <phoneticPr fontId="6" type="noConversion"/>
  </si>
  <si>
    <t xml:space="preserve">      국내매출-GROSS</t>
    <phoneticPr fontId="6" type="noConversion"/>
  </si>
  <si>
    <t xml:space="preserve">  (2) 국외매출 (CKD)</t>
    <phoneticPr fontId="6" type="noConversion"/>
  </si>
  <si>
    <t>제조원가명세서 (현지통화}</t>
    <phoneticPr fontId="6" type="noConversion"/>
  </si>
  <si>
    <t>★ 생          산          액</t>
    <phoneticPr fontId="6" type="noConversion"/>
  </si>
  <si>
    <t>Ⅰ.원재료비</t>
    <phoneticPr fontId="6" type="noConversion"/>
  </si>
  <si>
    <t xml:space="preserve">   01.기초원재료재고액</t>
    <phoneticPr fontId="6" type="noConversion"/>
  </si>
  <si>
    <t xml:space="preserve">   02.당기원재료매입액(CKD)</t>
    <phoneticPr fontId="6" type="noConversion"/>
  </si>
  <si>
    <t xml:space="preserve">   03.당기원재료매입액(LP)</t>
    <phoneticPr fontId="6" type="noConversion"/>
  </si>
  <si>
    <t xml:space="preserve">   04.기말원재료재고액</t>
    <phoneticPr fontId="6" type="noConversion"/>
  </si>
  <si>
    <t>Ⅱ. 노무비</t>
    <phoneticPr fontId="6" type="noConversion"/>
  </si>
  <si>
    <t xml:space="preserve">   01.급여</t>
    <phoneticPr fontId="6" type="noConversion"/>
  </si>
  <si>
    <t xml:space="preserve">   02.급여-4대보험</t>
    <phoneticPr fontId="6" type="noConversion"/>
  </si>
  <si>
    <t xml:space="preserve">   03.퇴직급여</t>
    <phoneticPr fontId="6" type="noConversion"/>
  </si>
  <si>
    <t xml:space="preserve">   04.잡급</t>
    <phoneticPr fontId="6" type="noConversion"/>
  </si>
  <si>
    <t xml:space="preserve">   05.조립비</t>
    <phoneticPr fontId="6" type="noConversion"/>
  </si>
  <si>
    <t>Ⅲ. 경비</t>
    <phoneticPr fontId="6" type="noConversion"/>
  </si>
  <si>
    <t xml:space="preserve">  01.복리후생비</t>
    <phoneticPr fontId="6" type="noConversion"/>
  </si>
  <si>
    <t xml:space="preserve">  02.여비교통비</t>
    <phoneticPr fontId="6" type="noConversion"/>
  </si>
  <si>
    <t xml:space="preserve">  03.접대비</t>
    <phoneticPr fontId="6" type="noConversion"/>
  </si>
  <si>
    <t xml:space="preserve">  04.통신비</t>
    <phoneticPr fontId="6" type="noConversion"/>
  </si>
  <si>
    <t xml:space="preserve">  05.전력비</t>
    <phoneticPr fontId="6" type="noConversion"/>
  </si>
  <si>
    <t xml:space="preserve">  06.세금과공과</t>
    <phoneticPr fontId="6" type="noConversion"/>
  </si>
  <si>
    <t xml:space="preserve">  07.감가상각비</t>
    <phoneticPr fontId="6" type="noConversion"/>
  </si>
  <si>
    <t xml:space="preserve">  08.지급임차료</t>
    <phoneticPr fontId="6" type="noConversion"/>
  </si>
  <si>
    <t xml:space="preserve">  09.수선비</t>
    <phoneticPr fontId="6" type="noConversion"/>
  </si>
  <si>
    <t xml:space="preserve">  10.보험료</t>
    <phoneticPr fontId="6" type="noConversion"/>
  </si>
  <si>
    <t xml:space="preserve">  11.차량유지비</t>
    <phoneticPr fontId="6" type="noConversion"/>
  </si>
  <si>
    <t xml:space="preserve">  12.경상연구개발비</t>
    <phoneticPr fontId="6" type="noConversion"/>
  </si>
  <si>
    <t xml:space="preserve">  13.운반비</t>
    <phoneticPr fontId="6" type="noConversion"/>
  </si>
  <si>
    <t xml:space="preserve">  14.교육훈련비</t>
    <phoneticPr fontId="6" type="noConversion"/>
  </si>
  <si>
    <t xml:space="preserve">  15.도서인쇄비</t>
    <phoneticPr fontId="6" type="noConversion"/>
  </si>
  <si>
    <t xml:space="preserve">  16.소모품비</t>
    <phoneticPr fontId="6" type="noConversion"/>
  </si>
  <si>
    <t xml:space="preserve">  17.지급수수료</t>
    <phoneticPr fontId="6" type="noConversion"/>
  </si>
  <si>
    <t xml:space="preserve">  18.수도광열비</t>
    <phoneticPr fontId="6" type="noConversion"/>
  </si>
  <si>
    <t xml:space="preserve">  19.용역비</t>
    <phoneticPr fontId="6" type="noConversion"/>
  </si>
  <si>
    <t xml:space="preserve">  20.클레임비용</t>
    <phoneticPr fontId="6" type="noConversion"/>
  </si>
  <si>
    <t>제조원가명세서(원화)</t>
    <phoneticPr fontId="6" type="noConversion"/>
  </si>
  <si>
    <t xml:space="preserve">  21.부재료비</t>
    <phoneticPr fontId="6" type="noConversion"/>
  </si>
  <si>
    <t xml:space="preserve"> '01.1 급여-4대보험</t>
  </si>
  <si>
    <t>손익 증감 요인</t>
  </si>
  <si>
    <t>사업목표</t>
  </si>
  <si>
    <t>운영목표</t>
  </si>
  <si>
    <t>실적</t>
  </si>
  <si>
    <t>달성율(%)</t>
  </si>
  <si>
    <t>영업이익(%)</t>
  </si>
  <si>
    <t>원재료비(%)</t>
  </si>
  <si>
    <t>노무비(%)</t>
  </si>
  <si>
    <t>경비(%)</t>
  </si>
  <si>
    <t>판매관리비(%)</t>
  </si>
  <si>
    <t>사업목표 대비</t>
  </si>
  <si>
    <t>매출(천원)</t>
  </si>
  <si>
    <t>생산(천원)</t>
  </si>
  <si>
    <t>원재료비(천원)</t>
  </si>
  <si>
    <t>노무비(천원)</t>
  </si>
  <si>
    <t>경비(천원)</t>
  </si>
  <si>
    <t>판매관리비(천원)</t>
  </si>
  <si>
    <t>실   적</t>
  </si>
  <si>
    <t>실적</t>
    <phoneticPr fontId="9" type="noConversion"/>
  </si>
  <si>
    <t>전월 대비</t>
    <phoneticPr fontId="9" type="noConversion"/>
  </si>
  <si>
    <t>전월</t>
    <phoneticPr fontId="9" type="noConversion"/>
  </si>
  <si>
    <t>당월</t>
    <phoneticPr fontId="9" type="noConversion"/>
  </si>
  <si>
    <t>구분</t>
    <phoneticPr fontId="9" type="noConversion"/>
  </si>
  <si>
    <t>전년동월 대비</t>
    <phoneticPr fontId="9" type="noConversion"/>
  </si>
  <si>
    <t>전년동월</t>
    <phoneticPr fontId="9" type="noConversion"/>
  </si>
  <si>
    <t>&lt;감사실 추가&gt;</t>
    <phoneticPr fontId="9" type="noConversion"/>
  </si>
  <si>
    <t>2025년 사업계획</t>
  </si>
  <si>
    <t>2024년(실적)</t>
  </si>
  <si>
    <t>2027년 (목표)</t>
  </si>
  <si>
    <t>운영 목표</t>
  </si>
  <si>
    <t>운영 전월</t>
  </si>
  <si>
    <t>운영 당월</t>
  </si>
  <si>
    <t>운영 전년동월</t>
  </si>
  <si>
    <t>제조원가명세서 (현지통화}</t>
    <phoneticPr fontId="10" type="noConversion"/>
  </si>
  <si>
    <t>계정과목</t>
    <phoneticPr fontId="10" type="noConversion"/>
  </si>
  <si>
    <t>총계</t>
    <phoneticPr fontId="10" type="noConversion"/>
  </si>
  <si>
    <t>1월</t>
    <phoneticPr fontId="10" type="noConversion"/>
  </si>
  <si>
    <t>2월</t>
    <phoneticPr fontId="10" type="noConversion"/>
  </si>
  <si>
    <t>3월</t>
    <phoneticPr fontId="10" type="noConversion"/>
  </si>
  <si>
    <t>4월</t>
    <phoneticPr fontId="10" type="noConversion"/>
  </si>
  <si>
    <t>5월</t>
    <phoneticPr fontId="10" type="noConversion"/>
  </si>
  <si>
    <t>6월</t>
    <phoneticPr fontId="10" type="noConversion"/>
  </si>
  <si>
    <t>7월</t>
    <phoneticPr fontId="10" type="noConversion"/>
  </si>
  <si>
    <t>8월</t>
    <phoneticPr fontId="10" type="noConversion"/>
  </si>
  <si>
    <t>2023년(실적)</t>
    <phoneticPr fontId="10" type="noConversion"/>
  </si>
  <si>
    <t>금액</t>
    <phoneticPr fontId="10" type="noConversion"/>
  </si>
  <si>
    <t>비율</t>
    <phoneticPr fontId="10" type="noConversion"/>
  </si>
  <si>
    <t>전년
대비</t>
    <phoneticPr fontId="10" type="noConversion"/>
  </si>
  <si>
    <t>★ 생          산          액</t>
    <phoneticPr fontId="10" type="noConversion"/>
  </si>
  <si>
    <t xml:space="preserve">   01.기초원재료재고액</t>
    <phoneticPr fontId="10" type="noConversion"/>
  </si>
  <si>
    <t xml:space="preserve">   02.당기원재료매입액(CKD)</t>
    <phoneticPr fontId="10" type="noConversion"/>
  </si>
  <si>
    <t xml:space="preserve">   03.당기원재료매입액(LP)</t>
    <phoneticPr fontId="10" type="noConversion"/>
  </si>
  <si>
    <t xml:space="preserve">   04.기말원재료재고액</t>
    <phoneticPr fontId="10" type="noConversion"/>
  </si>
  <si>
    <t xml:space="preserve">   01.급여</t>
    <phoneticPr fontId="10" type="noConversion"/>
  </si>
  <si>
    <t xml:space="preserve">   02.급여-4대보험</t>
    <phoneticPr fontId="10" type="noConversion"/>
  </si>
  <si>
    <t xml:space="preserve">   03.퇴직급여</t>
    <phoneticPr fontId="10" type="noConversion"/>
  </si>
  <si>
    <t xml:space="preserve">   04.잡급</t>
    <phoneticPr fontId="10" type="noConversion"/>
  </si>
  <si>
    <t xml:space="preserve">   05.조립비</t>
    <phoneticPr fontId="10" type="noConversion"/>
  </si>
  <si>
    <t xml:space="preserve">  01.복리후생비</t>
    <phoneticPr fontId="10" type="noConversion"/>
  </si>
  <si>
    <t xml:space="preserve">  02.여비교통비</t>
    <phoneticPr fontId="10" type="noConversion"/>
  </si>
  <si>
    <t xml:space="preserve">  03.접대비</t>
    <phoneticPr fontId="10" type="noConversion"/>
  </si>
  <si>
    <t xml:space="preserve">  04.통신비</t>
    <phoneticPr fontId="10" type="noConversion"/>
  </si>
  <si>
    <t xml:space="preserve">  05.전력비</t>
    <phoneticPr fontId="10" type="noConversion"/>
  </si>
  <si>
    <t xml:space="preserve">  06.세금과공과</t>
    <phoneticPr fontId="10" type="noConversion"/>
  </si>
  <si>
    <t xml:space="preserve">  07.감가상각비</t>
    <phoneticPr fontId="10" type="noConversion"/>
  </si>
  <si>
    <t xml:space="preserve">  08.지급임차료</t>
    <phoneticPr fontId="10" type="noConversion"/>
  </si>
  <si>
    <t xml:space="preserve">  10.보험료</t>
    <phoneticPr fontId="10" type="noConversion"/>
  </si>
  <si>
    <t xml:space="preserve">  11.차량유지비</t>
    <phoneticPr fontId="10" type="noConversion"/>
  </si>
  <si>
    <t xml:space="preserve">  12.경상연구개발비</t>
    <phoneticPr fontId="10" type="noConversion"/>
  </si>
  <si>
    <t xml:space="preserve">  14.교육훈련비</t>
    <phoneticPr fontId="10" type="noConversion"/>
  </si>
  <si>
    <t xml:space="preserve">  15.도서인쇄비</t>
    <phoneticPr fontId="10" type="noConversion"/>
  </si>
  <si>
    <t xml:space="preserve">  16.소모품비</t>
    <phoneticPr fontId="10" type="noConversion"/>
  </si>
  <si>
    <t xml:space="preserve">  17.지급수수료</t>
    <phoneticPr fontId="10" type="noConversion"/>
  </si>
  <si>
    <t xml:space="preserve">  18.수도광열비</t>
    <phoneticPr fontId="10" type="noConversion"/>
  </si>
  <si>
    <t xml:space="preserve">  19.용역비</t>
    <phoneticPr fontId="10" type="noConversion"/>
  </si>
  <si>
    <t xml:space="preserve">  20.클레임비용</t>
    <phoneticPr fontId="10" type="noConversion"/>
  </si>
  <si>
    <t>제조원가명세서(원화)</t>
    <phoneticPr fontId="10" type="noConversion"/>
  </si>
  <si>
    <t>적용환율:</t>
    <phoneticPr fontId="10" type="noConversion"/>
  </si>
  <si>
    <t>Ⅰ.원재료비</t>
    <phoneticPr fontId="10" type="noConversion"/>
  </si>
  <si>
    <t>Ⅱ. 노무비</t>
    <phoneticPr fontId="10" type="noConversion"/>
  </si>
  <si>
    <t>Ⅲ. 경비</t>
    <phoneticPr fontId="10" type="noConversion"/>
  </si>
  <si>
    <t xml:space="preserve">  09.수선비</t>
    <phoneticPr fontId="10" type="noConversion"/>
  </si>
  <si>
    <t xml:space="preserve">  13.운반비</t>
    <phoneticPr fontId="10" type="noConversion"/>
  </si>
  <si>
    <t xml:space="preserve">  21.부재료비</t>
    <phoneticPr fontId="10" type="noConversion"/>
  </si>
  <si>
    <t>손익계산서(현지통화)</t>
    <phoneticPr fontId="10" type="noConversion"/>
  </si>
  <si>
    <t>(단위:   )</t>
    <phoneticPr fontId="10" type="noConversion"/>
  </si>
  <si>
    <t>9월</t>
    <phoneticPr fontId="10" type="noConversion"/>
  </si>
  <si>
    <t>10월</t>
    <phoneticPr fontId="10" type="noConversion"/>
  </si>
  <si>
    <t>11월</t>
    <phoneticPr fontId="10" type="noConversion"/>
  </si>
  <si>
    <t>12월</t>
    <phoneticPr fontId="10" type="noConversion"/>
  </si>
  <si>
    <t>달성율</t>
    <phoneticPr fontId="10" type="noConversion"/>
  </si>
  <si>
    <t>전년대비</t>
    <phoneticPr fontId="10" type="noConversion"/>
  </si>
  <si>
    <t>사업목표
대비</t>
    <phoneticPr fontId="10" type="noConversion"/>
  </si>
  <si>
    <t>운영목표
대비</t>
    <phoneticPr fontId="10" type="noConversion"/>
  </si>
  <si>
    <t>Ⅰ. 매출액</t>
    <phoneticPr fontId="10" type="noConversion"/>
  </si>
  <si>
    <t xml:space="preserve">  01.제품매출</t>
    <phoneticPr fontId="10" type="noConversion"/>
  </si>
  <si>
    <t xml:space="preserve">  (1) 국내매출</t>
    <phoneticPr fontId="10" type="noConversion"/>
  </si>
  <si>
    <t xml:space="preserve">  (2) 국외매출 (CBU)</t>
    <phoneticPr fontId="10" type="noConversion"/>
  </si>
  <si>
    <t xml:space="preserve">  02.상품매출</t>
    <phoneticPr fontId="10" type="noConversion"/>
  </si>
  <si>
    <t xml:space="preserve">  (1) 국내매출-NET</t>
    <phoneticPr fontId="10" type="noConversion"/>
  </si>
  <si>
    <t xml:space="preserve">      국내매출-GROSS</t>
    <phoneticPr fontId="10" type="noConversion"/>
  </si>
  <si>
    <t xml:space="preserve">  (2) 국외매출 (CKD)</t>
    <phoneticPr fontId="10" type="noConversion"/>
  </si>
  <si>
    <t xml:space="preserve">  03.수불무관매출</t>
    <phoneticPr fontId="10" type="noConversion"/>
  </si>
  <si>
    <t>Ⅱ. 매출원가</t>
    <phoneticPr fontId="10" type="noConversion"/>
  </si>
  <si>
    <t xml:space="preserve">  01. 제품매출원가 </t>
    <phoneticPr fontId="10" type="noConversion"/>
  </si>
  <si>
    <t xml:space="preserve">       기초제품재고액</t>
    <phoneticPr fontId="10" type="noConversion"/>
  </si>
  <si>
    <t xml:space="preserve">       당기제품제조원가</t>
    <phoneticPr fontId="10" type="noConversion"/>
  </si>
  <si>
    <t xml:space="preserve">       기말제품재고액</t>
    <phoneticPr fontId="10" type="noConversion"/>
  </si>
  <si>
    <t xml:space="preserve">  02. 상품매출원가</t>
    <phoneticPr fontId="10" type="noConversion"/>
  </si>
  <si>
    <t xml:space="preserve">  (1) 국내매출원가-NET</t>
    <phoneticPr fontId="10" type="noConversion"/>
  </si>
  <si>
    <t xml:space="preserve">      국내매출원가-GROSS</t>
    <phoneticPr fontId="10" type="noConversion"/>
  </si>
  <si>
    <t xml:space="preserve">       기초상품재고액</t>
    <phoneticPr fontId="10" type="noConversion"/>
  </si>
  <si>
    <t xml:space="preserve">       당기상품매입액</t>
    <phoneticPr fontId="10" type="noConversion"/>
  </si>
  <si>
    <t xml:space="preserve">       기말상품재고액</t>
    <phoneticPr fontId="10" type="noConversion"/>
  </si>
  <si>
    <t xml:space="preserve">  (2) 국외매출원가 - CKD</t>
    <phoneticPr fontId="10" type="noConversion"/>
  </si>
  <si>
    <t>Ⅲ. 매출총이익</t>
    <phoneticPr fontId="10" type="noConversion"/>
  </si>
  <si>
    <t xml:space="preserve"> 01.급여</t>
    <phoneticPr fontId="10" type="noConversion"/>
  </si>
  <si>
    <t xml:space="preserve"> 03.퇴직급여</t>
    <phoneticPr fontId="10" type="noConversion"/>
  </si>
  <si>
    <t xml:space="preserve"> 04.복리후생비</t>
    <phoneticPr fontId="10" type="noConversion"/>
  </si>
  <si>
    <t xml:space="preserve"> 05.여비교통비</t>
    <phoneticPr fontId="10" type="noConversion"/>
  </si>
  <si>
    <t xml:space="preserve"> 06.접대비</t>
    <phoneticPr fontId="10" type="noConversion"/>
  </si>
  <si>
    <t xml:space="preserve"> 07.통신비</t>
    <phoneticPr fontId="10" type="noConversion"/>
  </si>
  <si>
    <t xml:space="preserve"> 09.세금과공과</t>
    <phoneticPr fontId="10" type="noConversion"/>
  </si>
  <si>
    <t xml:space="preserve"> 10.감가상각비</t>
    <phoneticPr fontId="10" type="noConversion"/>
  </si>
  <si>
    <t xml:space="preserve"> 11.지급임차료</t>
    <phoneticPr fontId="10" type="noConversion"/>
  </si>
  <si>
    <t xml:space="preserve"> 13.보험료</t>
    <phoneticPr fontId="10" type="noConversion"/>
  </si>
  <si>
    <t xml:space="preserve"> 14.차량유지비</t>
    <phoneticPr fontId="10" type="noConversion"/>
  </si>
  <si>
    <t xml:space="preserve"> 15.경상연구개발비</t>
    <phoneticPr fontId="10" type="noConversion"/>
  </si>
  <si>
    <t xml:space="preserve"> 16.운반비</t>
    <phoneticPr fontId="10" type="noConversion"/>
  </si>
  <si>
    <t xml:space="preserve"> 17.교육훈련비</t>
    <phoneticPr fontId="10" type="noConversion"/>
  </si>
  <si>
    <t xml:space="preserve"> 18.도서인쇄비</t>
    <phoneticPr fontId="10" type="noConversion"/>
  </si>
  <si>
    <t xml:space="preserve"> 20.지급수수료</t>
    <phoneticPr fontId="10" type="noConversion"/>
  </si>
  <si>
    <t xml:space="preserve"> 21.광고선전비</t>
    <phoneticPr fontId="10" type="noConversion"/>
  </si>
  <si>
    <t xml:space="preserve"> 22.대손상각비</t>
    <phoneticPr fontId="10" type="noConversion"/>
  </si>
  <si>
    <t xml:space="preserve"> 23.무형자산상각비</t>
    <phoneticPr fontId="10" type="noConversion"/>
  </si>
  <si>
    <t>손익계산서(원화)</t>
    <phoneticPr fontId="10" type="noConversion"/>
  </si>
  <si>
    <t>(UNIT: KRW)</t>
    <phoneticPr fontId="12" type="noConversion"/>
  </si>
  <si>
    <t>(단위: 천원 )</t>
    <phoneticPr fontId="10" type="noConversion"/>
  </si>
  <si>
    <t>Ⅳ. 판매비와 관리비</t>
    <phoneticPr fontId="10" type="noConversion"/>
  </si>
  <si>
    <t xml:space="preserve"> 02.잡급</t>
    <phoneticPr fontId="10" type="noConversion"/>
  </si>
  <si>
    <t xml:space="preserve"> 08.수도광열비</t>
    <phoneticPr fontId="10" type="noConversion"/>
  </si>
  <si>
    <t xml:space="preserve"> 12.수선비</t>
    <phoneticPr fontId="10" type="noConversion"/>
  </si>
  <si>
    <t xml:space="preserve"> 19.소모품비</t>
    <phoneticPr fontId="10" type="noConversion"/>
  </si>
  <si>
    <t xml:space="preserve">   </t>
  </si>
  <si>
    <t xml:space="preserve"> - SSCZ 수출물량 감소 - 물류비 감소</t>
  </si>
  <si>
    <t>2026년 사업계획</t>
  </si>
  <si>
    <t>손익계산서(현지통화)</t>
    <phoneticPr fontId="11" type="noConversion"/>
  </si>
  <si>
    <t>(단위:   )</t>
    <phoneticPr fontId="11" type="noConversion"/>
  </si>
  <si>
    <t>총계</t>
    <phoneticPr fontId="11" type="noConversion"/>
  </si>
  <si>
    <t>1월</t>
    <phoneticPr fontId="11" type="noConversion"/>
  </si>
  <si>
    <t>2월</t>
    <phoneticPr fontId="11" type="noConversion"/>
  </si>
  <si>
    <t>3월</t>
    <phoneticPr fontId="11" type="noConversion"/>
  </si>
  <si>
    <t>8월</t>
    <phoneticPr fontId="11" type="noConversion"/>
  </si>
  <si>
    <t>9월</t>
    <phoneticPr fontId="11" type="noConversion"/>
  </si>
  <si>
    <t>10월</t>
    <phoneticPr fontId="11" type="noConversion"/>
  </si>
  <si>
    <t>11월</t>
    <phoneticPr fontId="11" type="noConversion"/>
  </si>
  <si>
    <t>12월</t>
    <phoneticPr fontId="11" type="noConversion"/>
  </si>
  <si>
    <t>달성율</t>
    <phoneticPr fontId="11" type="noConversion"/>
  </si>
  <si>
    <t>2028년 (목표)</t>
  </si>
  <si>
    <t>2029년 (목표)</t>
  </si>
  <si>
    <t>금액</t>
    <phoneticPr fontId="11" type="noConversion"/>
  </si>
  <si>
    <t>비율</t>
    <phoneticPr fontId="11" type="noConversion"/>
  </si>
  <si>
    <t>전년대비</t>
    <phoneticPr fontId="11" type="noConversion"/>
  </si>
  <si>
    <t>사업목표
대비</t>
    <phoneticPr fontId="11" type="noConversion"/>
  </si>
  <si>
    <t>운영목표
대비</t>
    <phoneticPr fontId="11" type="noConversion"/>
  </si>
  <si>
    <t xml:space="preserve">  (1) 국내매출-NET</t>
    <phoneticPr fontId="11" type="noConversion"/>
  </si>
  <si>
    <t xml:space="preserve">      국내매출-GROSS</t>
    <phoneticPr fontId="11" type="noConversion"/>
  </si>
  <si>
    <t xml:space="preserve">  (1) 국내매출원가-NET</t>
    <phoneticPr fontId="11" type="noConversion"/>
  </si>
  <si>
    <t xml:space="preserve">      국내매출원가-GROSS</t>
    <phoneticPr fontId="11" type="noConversion"/>
  </si>
  <si>
    <t>손익계산서(원화)</t>
    <phoneticPr fontId="11" type="noConversion"/>
  </si>
  <si>
    <t>적용환율:</t>
    <phoneticPr fontId="11" type="noConversion"/>
  </si>
  <si>
    <t>(UNIT: KRW)</t>
    <phoneticPr fontId="13" type="noConversion"/>
  </si>
  <si>
    <t>(단위: 천원 )</t>
    <phoneticPr fontId="11" type="noConversion"/>
  </si>
  <si>
    <t>제조원가명세서 (현지통화}</t>
    <phoneticPr fontId="11" type="noConversion"/>
  </si>
  <si>
    <t>4월</t>
    <phoneticPr fontId="11" type="noConversion"/>
  </si>
  <si>
    <t>5월</t>
    <phoneticPr fontId="11" type="noConversion"/>
  </si>
  <si>
    <t>6월</t>
    <phoneticPr fontId="11" type="noConversion"/>
  </si>
  <si>
    <t>7월</t>
    <phoneticPr fontId="11" type="noConversion"/>
  </si>
  <si>
    <t>2023년(실적)</t>
    <phoneticPr fontId="11" type="noConversion"/>
  </si>
  <si>
    <t>전년
대비</t>
    <phoneticPr fontId="11" type="noConversion"/>
  </si>
  <si>
    <t>★ 생          산          액</t>
    <phoneticPr fontId="11" type="noConversion"/>
  </si>
  <si>
    <t xml:space="preserve">   01.기초원재료재고액</t>
    <phoneticPr fontId="11" type="noConversion"/>
  </si>
  <si>
    <t xml:space="preserve">   02.당기원재료매입액(CKD)</t>
    <phoneticPr fontId="11" type="noConversion"/>
  </si>
  <si>
    <t xml:space="preserve">   03.당기원재료매입액(LP)</t>
    <phoneticPr fontId="11" type="noConversion"/>
  </si>
  <si>
    <t xml:space="preserve">   04.기말원재료재고액</t>
    <phoneticPr fontId="11" type="noConversion"/>
  </si>
  <si>
    <t xml:space="preserve">   01.급여</t>
    <phoneticPr fontId="11" type="noConversion"/>
  </si>
  <si>
    <t xml:space="preserve">   02.급여-4대보험</t>
    <phoneticPr fontId="11" type="noConversion"/>
  </si>
  <si>
    <t xml:space="preserve">   03.퇴직급여</t>
    <phoneticPr fontId="11" type="noConversion"/>
  </si>
  <si>
    <t xml:space="preserve">   04.잡급</t>
    <phoneticPr fontId="11" type="noConversion"/>
  </si>
  <si>
    <t xml:space="preserve">   05.조립비</t>
    <phoneticPr fontId="11" type="noConversion"/>
  </si>
  <si>
    <t xml:space="preserve">  01.복리후생비</t>
    <phoneticPr fontId="11" type="noConversion"/>
  </si>
  <si>
    <t xml:space="preserve">  02.여비교통비</t>
    <phoneticPr fontId="11" type="noConversion"/>
  </si>
  <si>
    <t xml:space="preserve">  03.접대비</t>
    <phoneticPr fontId="11" type="noConversion"/>
  </si>
  <si>
    <t xml:space="preserve">  04.통신비</t>
    <phoneticPr fontId="11" type="noConversion"/>
  </si>
  <si>
    <t xml:space="preserve">  05.전력비</t>
    <phoneticPr fontId="11" type="noConversion"/>
  </si>
  <si>
    <t xml:space="preserve">  06.세금과공과</t>
    <phoneticPr fontId="11" type="noConversion"/>
  </si>
  <si>
    <t xml:space="preserve">  07.감가상각비</t>
    <phoneticPr fontId="11" type="noConversion"/>
  </si>
  <si>
    <t xml:space="preserve">  08.지급임차료</t>
    <phoneticPr fontId="11" type="noConversion"/>
  </si>
  <si>
    <t xml:space="preserve">  09.수선비</t>
    <phoneticPr fontId="11" type="noConversion"/>
  </si>
  <si>
    <t xml:space="preserve">  10.보험료</t>
    <phoneticPr fontId="11" type="noConversion"/>
  </si>
  <si>
    <t xml:space="preserve">  11.차량유지비</t>
    <phoneticPr fontId="11" type="noConversion"/>
  </si>
  <si>
    <t xml:space="preserve">  12.경상연구개발비</t>
    <phoneticPr fontId="11" type="noConversion"/>
  </si>
  <si>
    <t xml:space="preserve">  13.운반비</t>
    <phoneticPr fontId="11" type="noConversion"/>
  </si>
  <si>
    <t xml:space="preserve">  14.교육훈련비</t>
    <phoneticPr fontId="11" type="noConversion"/>
  </si>
  <si>
    <t xml:space="preserve">  15.도서인쇄비</t>
    <phoneticPr fontId="11" type="noConversion"/>
  </si>
  <si>
    <t xml:space="preserve">  16.소모품비</t>
    <phoneticPr fontId="11" type="noConversion"/>
  </si>
  <si>
    <t xml:space="preserve">  17.지급수수료</t>
    <phoneticPr fontId="11" type="noConversion"/>
  </si>
  <si>
    <t xml:space="preserve">  18.수도광열비</t>
    <phoneticPr fontId="11" type="noConversion"/>
  </si>
  <si>
    <t xml:space="preserve">  19.용역비</t>
    <phoneticPr fontId="11" type="noConversion"/>
  </si>
  <si>
    <t xml:space="preserve">  20.클레임비용</t>
    <phoneticPr fontId="11" type="noConversion"/>
  </si>
  <si>
    <t xml:space="preserve">  21.부재료비</t>
    <phoneticPr fontId="11" type="noConversion"/>
  </si>
  <si>
    <t>제조원가명세서(원화)</t>
    <phoneticPr fontId="11" type="noConversion"/>
  </si>
  <si>
    <t>Ⅰ.원재료비</t>
    <phoneticPr fontId="11" type="noConversion"/>
  </si>
  <si>
    <t>Ⅱ. 노무비</t>
    <phoneticPr fontId="11" type="noConversion"/>
  </si>
  <si>
    <t>Ⅲ. 경비</t>
    <phoneticPr fontId="11" type="noConversion"/>
  </si>
  <si>
    <t>mc</t>
  </si>
  <si>
    <t>pl</t>
  </si>
  <si>
    <t xml:space="preserve">      - SSMX 반제품 생산비율 증가 및 미니버클 2중검사 관련 노무비 급증.</t>
  </si>
  <si>
    <t xml:space="preserve">     - 인력 부족으로 토/일 FULL 특근대응 관련 노무비 증가.</t>
  </si>
  <si>
    <t>운영 목표 대비 - &gt; 20.65억  매출 감소</t>
  </si>
  <si>
    <t>1. 판가변동  -  0.0% 영향.</t>
  </si>
  <si>
    <t>수율 목표 운영 대비 0.12% 증가</t>
  </si>
  <si>
    <t>5. 노무비 0.3%  증가.</t>
  </si>
  <si>
    <t xml:space="preserve">6. 판매 관리비  0.0% </t>
  </si>
  <si>
    <t>7. 경비 0.22% 감소</t>
  </si>
  <si>
    <t xml:space="preserve"> 1)  BUY BACK 매출감소 - 12.8억  감소(오더 조정 및 자재수급 차질, 6월 2일 출하 6.4억 )</t>
  </si>
  <si>
    <t xml:space="preserve"> 2) HTMV 매출 감소 -  0.04억 감소.</t>
  </si>
  <si>
    <t xml:space="preserve"> 3) HMMI 매출 증가 - 0.89억 증가(오더 조정).</t>
  </si>
  <si>
    <t xml:space="preserve"> 4) SSCZ 매출감소 -  8.5억  감소(출하일정 변경 - 선적 스케쥴 5.0억 조정 및 자재수급 차질).</t>
  </si>
  <si>
    <t xml:space="preserve"> 5) SSMPL 매출감소 - 0.67억 감소 (재고운영 문제로 PO 조정)</t>
  </si>
  <si>
    <t xml:space="preserve"> 6) 멕시코 매출 감소 -  2.74억 감소(월별 오더 편차 과다 - 재고운영 문제-자재 수급차질).</t>
  </si>
  <si>
    <t>2. 환율변동 관련  -0.0% 하락</t>
  </si>
  <si>
    <t>4. 부품가 상승 - 0.0% 감소(철판 원자재가 변동관련 인하)</t>
  </si>
  <si>
    <t xml:space="preserve">3. 생산변동으로 - 0.12% 증가(멕시코, 인도 생산비율 변동) </t>
  </si>
  <si>
    <t>운영 계획 대비 영업이익 2.5%  감소 - 매출축소 관련 및 재고 반영 2.4% 감소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</si>
</sst>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1">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_);\(\$#,##0\)"/>
    <numFmt numFmtId="169" formatCode="0.0%"/>
    <numFmt numFmtId="170" formatCode="#,##0,"/>
    <numFmt numFmtId="171" formatCode="yy&quot;/&quot;m&quot;/&quot;d;@"/>
    <numFmt numFmtId="172" formatCode="#,##0;[Red]&quot;-&quot;#,##0"/>
    <numFmt numFmtId="173" formatCode="_ &quot;₩&quot;* #,##0.00_ ;_ &quot;₩&quot;* \-#,##0.00_ ;_ &quot;₩&quot;* &quot;-&quot;??_ ;_ @_ "/>
    <numFmt numFmtId="174" formatCode="_ * #,##0.00_ ;_ * \-#,##0.00_ ;_ * &quot;-&quot;??_ ;_ @_ "/>
    <numFmt numFmtId="175" formatCode="_ &quot;₩&quot;* #,##0_ ;_ &quot;₩&quot;* \-#,##0_ ;_ &quot;₩&quot;* &quot;-&quot;_ ;_ @_ "/>
    <numFmt numFmtId="176" formatCode="#,##0.00\ _€;[Red]\-#,##0.00\ _€"/>
    <numFmt numFmtId="177" formatCode="_ &quot;₩&quot;* #,##0_ ;_ &quot;₩&quot;* &quot;₩&quot;\!\-#,##0_ ;_ &quot;₩&quot;* &quot;-&quot;_ ;_ @_ "/>
    <numFmt numFmtId="178" formatCode="_ &quot;₩&quot;* #,##0_ ;_ &quot;₩&quot;* &quot;₩!-&quot;#,##0_ ;_ &quot;₩&quot;* \-_ ;_ @_ "/>
    <numFmt numFmtId="179" formatCode="_(\$* #,##0.00_);_(\$* \(#,##0.00\);_(\$* \-??_);_(@_)"/>
    <numFmt numFmtId="180" formatCode="yy/mm/d"/>
    <numFmt numFmtId="181" formatCode="_ \\* #,##0_ ;_ \\* \-#,##0_ ;_ \\* \-_ ;_ @_ "/>
    <numFmt numFmtId="182" formatCode="_ &quot;₩&quot;* #,##0_ ;_ &quot;₩&quot;* \-#,##0_ ;_ &quot;₩&quot;* \-_ ;_ @_ "/>
    <numFmt numFmtId="183" formatCode="0.000%"/>
    <numFmt numFmtId="184" formatCode="_-\\* #,##0_-;&quot;-\&quot;* #,##0_-;_-\\* \-_-;_-@_-"/>
    <numFmt numFmtId="185" formatCode="_ \\* #,##0.00_ ;_ \\* \-#,##0.00_ ;_ \\* \-??_ ;_ @_ "/>
    <numFmt numFmtId="186" formatCode=";;"/>
    <numFmt numFmtId="187" formatCode="_ * #,##0.000000_ ;_ * \-#,##0.000000_ ;_ * &quot;-&quot;_ ;_ @_ "/>
    <numFmt numFmtId="188" formatCode="_ &quot;₩&quot;* #\!\,##0_ ;_ &quot;₩&quot;* &quot;₩&quot;\!\-#\!\,##0_ ;_ &quot;₩&quot;* &quot;-&quot;_ ;_ @_ "/>
    <numFmt numFmtId="189" formatCode="_ &quot;₩&quot;* #,##0.00_ ;_ &quot;₩&quot;* \-#,##0.00_ ;_ &quot;₩&quot;* \-??_ ;_ @_ "/>
    <numFmt numFmtId="190" formatCode="_-&quot;₩&quot;* #,##0_-;&quot;-₩&quot;* #,##0_-;_-&quot;₩&quot;* \-_-;_-@_-"/>
    <numFmt numFmtId="191" formatCode=".00"/>
    <numFmt numFmtId="192" formatCode="#,##0.00;&quot;-&quot;#,##0.00"/>
    <numFmt numFmtId="193" formatCode="#,##0&quot;%&quot;"/>
    <numFmt numFmtId="194" formatCode="#,##0\%"/>
    <numFmt numFmtId="195" formatCode="&quot;₩&quot;#,##0.00;[Red]&quot;₩&quot;\-#,##0.00"/>
    <numFmt numFmtId="196" formatCode="\\#,##0.00;[Red]&quot;\-&quot;#,##0.00"/>
    <numFmt numFmtId="197" formatCode="&quot;₩&quot;#,##0.00;[Red]&quot;₩-&quot;#,##0.00"/>
    <numFmt numFmtId="198" formatCode="#,##0.0&quot;%&quot;"/>
    <numFmt numFmtId="199" formatCode="#,##0.0\%"/>
    <numFmt numFmtId="200" formatCode="&quot;?#,##0;\-&quot;&quot;?&quot;#,##0"/>
    <numFmt numFmtId="201" formatCode="&quot;&quot;?#,##0\&quot;;\-?&quot;&quot;#,##0\&quot;"/>
    <numFmt numFmtId="202" formatCode="yyyy\.mm\.dd"/>
    <numFmt numFmtId="203" formatCode="&quot;&quot;?#,##0&quot;;\-?&quot;&quot;#,##0&quot;"/>
    <numFmt numFmtId="204" formatCode="_ * #,##0.00_ ;_ * &quot;₩&quot;&quot;₩&quot;&quot;₩&quot;&quot;₩&quot;&quot;₩&quot;&quot;₩&quot;&quot;₩&quot;&quot;₩&quot;&quot;₩&quot;&quot;₩&quot;\-#,##0.00_ ;_ * &quot;-&quot;??_ ;_ @_ "/>
    <numFmt numFmtId="205" formatCode="&quot;     &quot;@"/>
    <numFmt numFmtId="206" formatCode="_-* #,##0_-;\-* #,##0_-;_-* \-_-;_-@_-"/>
    <numFmt numFmtId="207" formatCode="#,##0\ _€;[Red]\-#,##0\ _€"/>
    <numFmt numFmtId="208" formatCode="&quot;₩&quot;#,##0;&quot;₩&quot;\-#,##0"/>
    <numFmt numFmtId="209" formatCode="0.000000%"/>
    <numFmt numFmtId="210" formatCode="_ * #,##0_ ;_ * \-#,##0_ ;_ * &quot;-&quot;_ ;_ @_ "/>
    <numFmt numFmtId="211" formatCode="&quot;₩&quot;#,##0;&quot;₩&quot;&quot;₩&quot;&quot;₩&quot;&quot;₩&quot;&quot;₩&quot;&quot;₩&quot;&quot;₩&quot;&quot;₩&quot;&quot;₩&quot;&quot;₩&quot;&quot;₩&quot;\-#,##0"/>
    <numFmt numFmtId="212" formatCode="yy\.mm\.dd"/>
    <numFmt numFmtId="213" formatCode="&quot;kr&quot;\ #,##0;[Red]&quot;kr&quot;\ \-#,##0"/>
    <numFmt numFmtId="214" formatCode="yy\-m\-d"/>
    <numFmt numFmtId="215" formatCode="_ &quot;₩&quot;* #,##0.00_ ;_ &quot;₩&quot;* &quot;₩&quot;\!\-#,##0.00_ ;_ &quot;₩&quot;* &quot;-&quot;??_ ;_ @_ "/>
    <numFmt numFmtId="216" formatCode="_ * #,##0_ ;_ * &quot;₩&quot;\!\-#,##0_ ;_ * &quot;-&quot;_ ;_ @_ "/>
    <numFmt numFmtId="217" formatCode="m\/d"/>
    <numFmt numFmtId="218" formatCode="_ * #,##0.00_ ;_ * &quot;₩&quot;\!\-#,##0.00_ ;_ * &quot;-&quot;??_ ;_ @_ "/>
    <numFmt numFmtId="219" formatCode="0%;\(0%\);;"/>
    <numFmt numFmtId="220" formatCode="0_);[Red]&quot;₩&quot;\!\(0&quot;₩&quot;\!\)"/>
    <numFmt numFmtId="221" formatCode="#,##0;\-#,##0;&quot;-&quot;"/>
    <numFmt numFmtId="222" formatCode="General_)"/>
    <numFmt numFmtId="223" formatCode="0.000"/>
    <numFmt numFmtId="224" formatCode="&quot;fl&quot;#,##0_);\(&quot;fl&quot;#,##0\)"/>
    <numFmt numFmtId="225" formatCode="&quot;fl&quot;#,##0_);[Red]\(&quot;fl&quot;#,##0\)"/>
    <numFmt numFmtId="226" formatCode="_(* #,##0.0_);_(* \(#,##0.00\);_(* &quot;-&quot;??_);_(@_)"/>
    <numFmt numFmtId="227" formatCode="&quot;fl&quot;#,##0.00_);\(&quot;fl&quot;#,##0.00\)"/>
    <numFmt numFmtId="228" formatCode="#,##0;[Red]&quot;₩&quot;\!\(#,##0&quot;₩&quot;\!\)"/>
    <numFmt numFmtId="229" formatCode="mmm\-yy_)"/>
    <numFmt numFmtId="230" formatCode="0.0"/>
    <numFmt numFmtId="231" formatCode="_ * #,##0.000000000000000000000000000000_ ;_ * \-#,##0.000000000000000000000000000000_ ;_ * &quot;-&quot;_ ;_ @_ "/>
    <numFmt numFmtId="232" formatCode="&quot;Kassaraportti &quot;d/m/yy"/>
    <numFmt numFmtId="233" formatCode="_(* #,##0_);_(* \(#,##0\);_(* \-_);_(@_)"/>
    <numFmt numFmtId="234" formatCode="[$Rs.-849]\ #,##0"/>
    <numFmt numFmtId="235" formatCode="&quot;₩&quot;#,##0;[Red]&quot;₩&quot;\-#,##0"/>
    <numFmt numFmtId="236" formatCode="_-* #,##0.00_-;\-* #,##0.00_-;_-* \-??_-;_-@_-"/>
    <numFmt numFmtId="237" formatCode="#,##0;&quot;(&quot;&quot;-&quot;&quot;)&quot;#,##0"/>
    <numFmt numFmtId="238" formatCode="#."/>
    <numFmt numFmtId="239" formatCode="_(* #,##0.00_);_(* \(#,##0.00\);_(* \-??_);_(@_)"/>
    <numFmt numFmtId="240" formatCode="&quot;₩&quot;#,##0.00;&quot;₩&quot;&quot;₩&quot;&quot;₩&quot;&quot;₩&quot;&quot;₩&quot;&quot;₩&quot;&quot;₩&quot;&quot;₩&quot;&quot;₩&quot;&quot;₩&quot;&quot;₩&quot;&quot;₩&quot;&quot;₩&quot;&quot;₩&quot;&quot;₩&quot;\-#,##0.00"/>
    <numFmt numFmtId="241" formatCode="&quot;On&quot;;&quot;On&quot;;&quot;Off&quot;"/>
    <numFmt numFmtId="242" formatCode="\$#,##0.00;[Red]\-\$#,##0.00"/>
    <numFmt numFmtId="243" formatCode="#,##0.00;[Red]&quot;-&quot;#,##0.00"/>
    <numFmt numFmtId="244" formatCode="#,##0&quot;₩&quot;\ &quot;mk&quot;;[Red]&quot;₩&quot;\-#,##0&quot;₩&quot;\ &quot;mk&quot;"/>
    <numFmt numFmtId="245" formatCode="#,##0&quot;\ mk&quot;;[Red]&quot;\-&quot;#,##0&quot;\ mk&quot;"/>
    <numFmt numFmtId="246" formatCode="0.0000%"/>
    <numFmt numFmtId="247" formatCode="#,###"/>
    <numFmt numFmtId="248" formatCode="mmmm\ d\,\ yyyy"/>
    <numFmt numFmtId="249" formatCode="#,##0.000"/>
    <numFmt numFmtId="250" formatCode="d/\ m&quot;Ř&quot;s&quot;ˇ&quot;\c\ yyyy"/>
    <numFmt numFmtId="251" formatCode="_ &quot;₩&quot;* #,##0_ ;_ &quot;₩&quot;* &quot;₩&quot;&quot;₩&quot;&quot;₩&quot;&quot;₩&quot;&quot;₩&quot;&quot;₩&quot;&quot;₩&quot;&quot;₩&quot;&quot;₩&quot;&quot;₩&quot;&quot;₩&quot;&quot;₩&quot;&quot;₩&quot;&quot;₩&quot;\-#,##0_ ;_ &quot;₩&quot;* &quot;-&quot;_ ;_ @_ "/>
    <numFmt numFmtId="252" formatCode="_-* #,##0\ _z_ł_-;\-* #,##0\ _z_ł_-;_-* &quot;-&quot;\ _z_ł_-;_-@_-"/>
    <numFmt numFmtId="253" formatCode="_-* #,##0.00\ _z_ł_-;\-* #,##0.00\ _z_ł_-;_-* &quot;-&quot;??\ _z_ł_-;_-@_-"/>
    <numFmt numFmtId="254" formatCode="&quot;$&quot;#,##0.000_);[Red]\(&quot;$&quot;#,##0.000\)"/>
    <numFmt numFmtId="255" formatCode="&quot;$&quot;#,##0"/>
    <numFmt numFmtId="256" formatCode="_-[$€-2]\ * #,##0.00_-;\-[$€-2]\ * #,##0.00_-;_-[$€-2]\ * &quot;-&quot;??_-"/>
    <numFmt numFmtId="257" formatCode="_-* #,##0.00\ [$€]_-;\-* #,##0.00\ [$€]_-;_-* &quot;-&quot;??\ [$€]_-;_-@_-"/>
    <numFmt numFmtId="258" formatCode="0.#"/>
    <numFmt numFmtId="259" formatCode="#,##0.0"/>
    <numFmt numFmtId="260" formatCode="&quot;₩&quot;#,##0.00;&quot;₩&quot;&quot;₩&quot;\-#,##0.00"/>
    <numFmt numFmtId="261" formatCode="\$#,##0.00;\(\$#,##0.00\)"/>
    <numFmt numFmtId="262" formatCode="_-* #,##0.00\ &quot;€&quot;_-;\-* #,##0.00\ &quot;€&quot;_-;_-* &quot;-&quot;??\ &quot;€&quot;_-;_-@_-"/>
    <numFmt numFmtId="263" formatCode="0.0000_);[Red]\(0.0000\)"/>
    <numFmt numFmtId="264" formatCode="_-* #,##0.00_-;&quot;₩&quot;\-* #,##0.00_-;_-* &quot;-&quot;??_-;_-@_-"/>
    <numFmt numFmtId="265" formatCode="&quot;(&quot;#,##0&quot;)&quot;;&quot;(&quot;&quot;-&quot;&quot;)&quot;&quot;(&quot;#,##0&quot;)&quot;"/>
    <numFmt numFmtId="266" formatCode="&quot;?&quot;#,##0.00_);\(&quot;?&quot;#,##0.00\)"/>
    <numFmt numFmtId="267" formatCode="#,##0;[Red]&quot;△&quot;#,##0"/>
    <numFmt numFmtId="268" formatCode="0_);[Red]\(0\)"/>
    <numFmt numFmtId="269" formatCode="_ * #,##0_ ;_ * &quot;₩&quot;&quot;₩&quot;&quot;₩&quot;&quot;₩&quot;&quot;₩&quot;&quot;₩&quot;&quot;₩&quot;&quot;₩&quot;\-#,##0_ ;_ * &quot;-&quot;_ ;_ @_ "/>
    <numFmt numFmtId="270" formatCode="\$#,##0;\$\(#,##0\)\ "/>
    <numFmt numFmtId="271" formatCode="&quot;US $&quot;#,##0"/>
    <numFmt numFmtId="272" formatCode="_-* #,##0\ &quot;zł&quot;_-;\-* #,##0\ &quot;zł&quot;_-;_-* &quot;-&quot;\ &quot;zł&quot;_-;_-@_-"/>
    <numFmt numFmtId="273" formatCode="_-* #,##0.00\ &quot;zł&quot;_-;\-* #,##0.00\ &quot;zł&quot;_-;_-* &quot;-&quot;??\ &quot;zł&quot;_-;_-@_-"/>
    <numFmt numFmtId="274" formatCode="mm&quot;월&quot;\ dd&quot;일&quot;"/>
    <numFmt numFmtId="275" formatCode="&quot;₩&quot;#,##0;&quot;₩&quot;&quot;₩&quot;&quot;₩&quot;&quot;₩&quot;\-#,##0"/>
    <numFmt numFmtId="276" formatCode="&quot;₩&quot;#,##0"/>
    <numFmt numFmtId="277" formatCode="_-* #,##0_-;[Red]&quot;△&quot;#,##0_-;;"/>
    <numFmt numFmtId="278" formatCode="&quot;₩&quot;#,##0.00;&quot;₩&quot;\-#,##0.00"/>
    <numFmt numFmtId="279" formatCode="_ &quot;SFr.&quot;\ * #,##0_ ;_ &quot;SFr.&quot;\ * \-#,##0_ ;_ &quot;SFr.&quot;\ * &quot;-&quot;_ ;_ @_ "/>
    <numFmt numFmtId="280" formatCode="#,##0_ "/>
    <numFmt numFmtId="281" formatCode="_(&quot;$&quot;* #,##0_);_(&quot;$&quot;* \(#,##0\);_(&quot;$&quot;* &quot;-&quot;??_);_(@_)"/>
    <numFmt numFmtId="282" formatCode="mmm\ dd\,\ yy"/>
    <numFmt numFmtId="283" formatCode="&quot;₩&quot;#,##0;[Red]&quot;₩&quot;&quot;₩&quot;&quot;₩&quot;&quot;₩&quot;\-#,##0"/>
    <numFmt numFmtId="284" formatCode="#,##0_-;&quot;△&quot;#,##0_-"/>
    <numFmt numFmtId="285" formatCode="_-&quot;￡&quot;* #,##0.00_-;\-&quot;￡&quot;* #,##0.00_-;_-&quot;￡&quot;* &quot;-&quot;??_-;_-@_-"/>
    <numFmt numFmtId="286" formatCode="_-&quot;￡&quot;* #,##0_-;\-&quot;￡&quot;* #,##0_-;_-&quot;￡&quot;* &quot;-&quot;_-;_-@_-"/>
    <numFmt numFmtId="287" formatCode="&quot;$&quot;#,##0.00;\(&quot;$&quot;#,##0.00\)"/>
    <numFmt numFmtId="288" formatCode="&quot;₩&quot;#,##0.00;&quot;₩&quot;&quot;₩&quot;&quot;₩&quot;&quot;₩&quot;&quot;₩&quot;&quot;₩&quot;&quot;₩&quot;&quot;₩&quot;&quot;₩&quot;&quot;₩&quot;&quot;₩&quot;&quot;₩&quot;&quot;₩&quot;\-#,##0.00"/>
    <numFmt numFmtId="289" formatCode="_(&quot;$&quot;* #,##0.0_);_(&quot;$&quot;* \(#,##0.0\);_(&quot;$&quot;* &quot;-&quot;??_);_(@_)"/>
    <numFmt numFmtId="290" formatCode="mm/dd/yy_)"/>
    <numFmt numFmtId="291" formatCode="_-* #,##0.00_-;&quot;₩&quot;&quot;₩&quot;\-* #,##0.00_-;_-* &quot;-&quot;??_-;_-@_-"/>
    <numFmt numFmtId="292" formatCode="0;[Red]0"/>
    <numFmt numFmtId="293" formatCode="0E+00"/>
    <numFmt numFmtId="294" formatCode="_-&quot;$&quot;* #,##0_-;\-&quot;$&quot;* #,##0_-;_-&quot;$&quot;* &quot;-&quot;_-;_-@_-"/>
    <numFmt numFmtId="295" formatCode="_-&quot;$&quot;* #,##0.00_-;\-&quot;$&quot;* #,##0.00_-;_-&quot;$&quot;* &quot;-&quot;??_-;_-@_-"/>
    <numFmt numFmtId="296" formatCode="&quot;₩&quot;#,##0.00\ ;\(&quot;₩&quot;#,##0.00\)"/>
    <numFmt numFmtId="297" formatCode="#,##0.0&quot;₩&quot;\!\ "/>
    <numFmt numFmtId="298" formatCode="_-&quot;₩&quot;* #,##0.00_-;&quot;₩&quot;&quot;₩&quot;\-&quot;₩&quot;* #,##0.00_-;_-&quot;₩&quot;* &quot;-&quot;??_-;_-@_-"/>
    <numFmt numFmtId="299" formatCode="&quot;₩&quot;#,##0;&quot;₩&quot;&quot;₩&quot;\!\-#,##0"/>
    <numFmt numFmtId="300" formatCode="&quot;₩&quot;#,##0.00;&quot;₩&quot;&quot;₩&quot;&quot;₩&quot;&quot;₩&quot;\-#,##0.00"/>
    <numFmt numFmtId="301" formatCode="#,##0,,"/>
    <numFmt numFmtId="302" formatCode="_(&quot;&quot;* #,##0.00_);_(&quot;&quot;* \(#,##0.00\);_(&quot;&quot;* &quot;-&quot;??_);_(@_)"/>
    <numFmt numFmtId="303" formatCode="General&quot;년&quot;"/>
    <numFmt numFmtId="304" formatCode="_-* #,##0,,_-;\-* #,##0,,_-;_-* &quot;-&quot;?_-;_-@_-"/>
    <numFmt numFmtId="305" formatCode="_-* #,##0.0000_-;\-* #,##0.0000_-;_-* &quot;-&quot;_-;_-@_-"/>
    <numFmt numFmtId="306" formatCode="_-* #,##0.00000_-;\-* #,##0.00000_-;_-* &quot;-&quot;_-;_-@_-"/>
    <numFmt numFmtId="307" formatCode="0.00%;[Red]\-0.00%"/>
    <numFmt numFmtId="308" formatCode="0.0000000000000000%"/>
  </numFmts>
  <fonts count="407">
    <font>
      <sz val="11"/>
      <color theme="1"/>
      <name val="Calibri"/>
      <family val="2"/>
      <charset val="129"/>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29"/>
      <scheme val="minor"/>
    </font>
    <font>
      <sz val="11"/>
      <color rgb="FF006100"/>
      <name val="Calibri"/>
      <family val="2"/>
      <charset val="129"/>
      <scheme val="minor"/>
    </font>
    <font>
      <sz val="11"/>
      <color theme="0"/>
      <name val="Calibri"/>
      <family val="2"/>
      <charset val="129"/>
      <scheme val="minor"/>
    </font>
    <font>
      <sz val="11"/>
      <color theme="1"/>
      <name val="Calibri"/>
      <family val="3"/>
      <charset val="129"/>
      <scheme val="minor"/>
    </font>
    <font>
      <sz val="8"/>
      <name val="Calibri"/>
      <family val="2"/>
      <charset val="129"/>
      <scheme val="minor"/>
    </font>
    <font>
      <sz val="8"/>
      <color theme="1"/>
      <name val="Calibri"/>
      <family val="3"/>
      <charset val="129"/>
      <scheme val="minor"/>
    </font>
    <font>
      <b/>
      <sz val="8"/>
      <color theme="1"/>
      <name val="Calibri"/>
      <family val="3"/>
      <charset val="129"/>
      <scheme val="minor"/>
    </font>
    <font>
      <b/>
      <sz val="8"/>
      <color theme="1"/>
      <name val="맑은 고딕"/>
      <family val="3"/>
      <charset val="129"/>
    </font>
    <font>
      <sz val="10"/>
      <color theme="1"/>
      <name val="Calibri"/>
      <family val="2"/>
      <charset val="129"/>
      <scheme val="minor"/>
    </font>
    <font>
      <sz val="8"/>
      <name val="Calibri"/>
      <family val="3"/>
      <charset val="129"/>
      <scheme val="minor"/>
    </font>
    <font>
      <sz val="11"/>
      <name val="돋움"/>
      <family val="3"/>
      <charset val="129"/>
    </font>
    <font>
      <sz val="11"/>
      <name val="Malgun Gothic"/>
      <family val="2"/>
      <charset val="129"/>
    </font>
    <font>
      <sz val="9"/>
      <color theme="1"/>
      <name val="Calibri"/>
      <family val="3"/>
      <charset val="129"/>
      <scheme val="minor"/>
    </font>
    <font>
      <b/>
      <sz val="12"/>
      <color theme="1"/>
      <name val="Calibri"/>
      <family val="3"/>
      <charset val="129"/>
      <scheme val="minor"/>
    </font>
    <font>
      <b/>
      <sz val="11"/>
      <color theme="1"/>
      <name val="Calibri"/>
      <family val="3"/>
      <charset val="129"/>
      <scheme val="minor"/>
    </font>
    <font>
      <b/>
      <sz val="14"/>
      <color theme="1"/>
      <name val="Calibri"/>
      <family val="3"/>
      <charset val="129"/>
      <scheme val="minor"/>
    </font>
    <font>
      <b/>
      <sz val="8"/>
      <color theme="1"/>
      <name val="Calibri"/>
      <family val="3"/>
      <charset val="134"/>
      <scheme val="minor"/>
    </font>
    <font>
      <sz val="8"/>
      <color theme="1"/>
      <name val="Calibri"/>
      <family val="3"/>
      <charset val="134"/>
      <scheme val="minor"/>
    </font>
    <font>
      <sz val="8"/>
      <name val="Calibri"/>
      <family val="3"/>
      <charset val="134"/>
      <scheme val="minor"/>
    </font>
    <font>
      <sz val="12"/>
      <name val="바탕체"/>
      <family val="1"/>
      <charset val="129"/>
    </font>
    <font>
      <sz val="10"/>
      <name val="바탕체"/>
      <family val="1"/>
      <charset val="129"/>
    </font>
    <font>
      <sz val="10"/>
      <name val="Arial"/>
      <family val="2"/>
    </font>
    <font>
      <sz val="12"/>
      <name val="宋体"/>
      <family val="3"/>
      <charset val="129"/>
    </font>
    <font>
      <sz val="10"/>
      <name val="돋움"/>
      <family val="3"/>
      <charset val="129"/>
    </font>
    <font>
      <sz val="12"/>
      <name val="돋움"/>
      <family val="3"/>
      <charset val="129"/>
    </font>
    <font>
      <sz val="14"/>
      <name val="뼥??"/>
      <family val="1"/>
      <charset val="129"/>
    </font>
    <font>
      <sz val="12"/>
      <name val="???"/>
      <family val="1"/>
    </font>
    <font>
      <sz val="12"/>
      <name val="??"/>
      <family val="2"/>
    </font>
    <font>
      <sz val="11"/>
      <name val="??"/>
      <family val="3"/>
      <charset val="129"/>
    </font>
    <font>
      <sz val="12"/>
      <name val="바탕체"/>
      <family val="1"/>
    </font>
    <font>
      <sz val="12"/>
      <name val="¹UAAA¼"/>
      <family val="1"/>
      <charset val="129"/>
    </font>
    <font>
      <sz val="12"/>
      <name val="¹????¼"/>
      <family val="3"/>
      <charset val="129"/>
    </font>
    <font>
      <sz val="14"/>
      <name val="??"/>
      <family val="1"/>
    </font>
    <font>
      <u/>
      <sz val="8.25"/>
      <color indexed="12"/>
      <name val="?? ?????"/>
      <family val="1"/>
    </font>
    <font>
      <u/>
      <sz val="8.25"/>
      <color indexed="36"/>
      <name val="?? ?????"/>
      <family val="1"/>
    </font>
    <font>
      <u/>
      <sz val="10"/>
      <color indexed="20"/>
      <name val="Times New Roman"/>
      <family val="1"/>
    </font>
    <font>
      <u/>
      <sz val="10"/>
      <color indexed="36"/>
      <name val="Arial"/>
      <family val="2"/>
    </font>
    <font>
      <u/>
      <sz val="8.25"/>
      <color indexed="36"/>
      <name val="MS P????"/>
      <family val="3"/>
    </font>
    <font>
      <u/>
      <sz val="8.25"/>
      <color indexed="12"/>
      <name val="MS P????"/>
      <family val="3"/>
    </font>
    <font>
      <u/>
      <sz val="10"/>
      <color indexed="36"/>
      <name val="Geneva"/>
      <family val="2"/>
    </font>
    <font>
      <u/>
      <sz val="10"/>
      <color indexed="12"/>
      <name val="Arial"/>
      <family val="2"/>
    </font>
    <font>
      <u/>
      <sz val="10"/>
      <color indexed="12"/>
      <name val="Geneva"/>
      <family val="2"/>
    </font>
    <font>
      <sz val="12"/>
      <name val="??????"/>
      <family val="1"/>
    </font>
    <font>
      <sz val="12"/>
      <name val="???"/>
      <family val="1"/>
      <charset val="129"/>
    </font>
    <font>
      <u/>
      <sz val="11"/>
      <color indexed="36"/>
      <name val="?l?r ?o?S?V?b?N"/>
      <family val="3"/>
      <charset val="128"/>
    </font>
    <font>
      <sz val="11"/>
      <name val="??? "/>
      <family val="3"/>
      <charset val="128"/>
    </font>
    <font>
      <sz val="14"/>
      <name val="Cordia New"/>
      <family val="2"/>
    </font>
    <font>
      <u/>
      <sz val="11"/>
      <color indexed="12"/>
      <name val="?l?r ?o?S?V?b?N"/>
      <family val="3"/>
      <charset val="128"/>
    </font>
    <font>
      <sz val="10"/>
      <name val="?l?r ?o?S?V?b?N"/>
      <family val="3"/>
      <charset val="128"/>
    </font>
    <font>
      <sz val="11"/>
      <name val="?l?r ??f?"/>
      <family val="3"/>
      <charset val="128"/>
    </font>
    <font>
      <u/>
      <sz val="6"/>
      <color indexed="36"/>
      <name val="Arial"/>
      <family val="2"/>
    </font>
    <font>
      <u/>
      <sz val="6"/>
      <color indexed="20"/>
      <name val="Arial"/>
      <family val="2"/>
    </font>
    <font>
      <sz val="10"/>
      <name val="Helv"/>
      <family val="2"/>
    </font>
    <font>
      <sz val="10"/>
      <name val="굴림체"/>
      <family val="3"/>
      <charset val="129"/>
    </font>
    <font>
      <sz val="10"/>
      <name val="MS Sans Serif"/>
      <family val="2"/>
    </font>
    <font>
      <sz val="11"/>
      <name val="굴림체"/>
      <family val="3"/>
      <charset val="129"/>
    </font>
    <font>
      <b/>
      <sz val="12"/>
      <name val="가는으뜸체"/>
      <family val="1"/>
      <charset val="129"/>
    </font>
    <font>
      <sz val="12"/>
      <name val="Arial"/>
      <family val="2"/>
    </font>
    <font>
      <sz val="12"/>
      <name val="명조"/>
      <family val="3"/>
      <charset val="129"/>
    </font>
    <font>
      <b/>
      <sz val="8"/>
      <color indexed="8"/>
      <name val="MS Sans Serif"/>
      <family val="2"/>
    </font>
    <font>
      <sz val="12"/>
      <name val="宋体"/>
      <family val="3"/>
      <charset val="255"/>
    </font>
    <font>
      <sz val="12"/>
      <name val="Times New Roman"/>
      <family val="1"/>
    </font>
    <font>
      <sz val="10"/>
      <color indexed="8"/>
      <name val="MS Sans Serif"/>
      <family val="2"/>
    </font>
    <font>
      <sz val="10"/>
      <name val="Times New Roman"/>
      <family val="1"/>
    </font>
    <font>
      <b/>
      <i/>
      <sz val="8"/>
      <name val="MS Sans Serif"/>
      <family val="2"/>
    </font>
    <font>
      <b/>
      <sz val="8"/>
      <name val="MS Sans Serif"/>
      <family val="2"/>
    </font>
    <font>
      <sz val="12"/>
      <name val="돋움체"/>
      <family val="3"/>
      <charset val="129"/>
    </font>
    <font>
      <sz val="11"/>
      <name val="바탕체"/>
      <family val="1"/>
      <charset val="129"/>
    </font>
    <font>
      <sz val="12"/>
      <name val="굴림체"/>
      <family val="3"/>
      <charset val="129"/>
    </font>
    <font>
      <sz val="11"/>
      <name val="μ¸¿o"/>
      <family val="3"/>
      <charset val="129"/>
    </font>
    <font>
      <b/>
      <sz val="18"/>
      <color indexed="24"/>
      <name val="ⓒoUAAA¨u"/>
      <family val="1"/>
      <charset val="129"/>
    </font>
    <font>
      <b/>
      <sz val="15"/>
      <color indexed="24"/>
      <name val="ⓒoUAAA¨u"/>
      <family val="1"/>
      <charset val="129"/>
    </font>
    <font>
      <sz val="11"/>
      <name val="ＭＳ 明朝"/>
      <family val="3"/>
      <charset val="129"/>
    </font>
    <font>
      <sz val="1"/>
      <color indexed="8"/>
      <name val="Courier"/>
      <family val="3"/>
    </font>
    <font>
      <b/>
      <sz val="18"/>
      <color indexed="24"/>
      <name val="¹UAAA¼"/>
      <family val="1"/>
      <charset val="129"/>
    </font>
    <font>
      <b/>
      <sz val="15"/>
      <color indexed="24"/>
      <name val="¹UAAA¼"/>
      <family val="1"/>
      <charset val="129"/>
    </font>
    <font>
      <sz val="14"/>
      <name val="¾©"/>
      <family val="3"/>
      <charset val="129"/>
    </font>
    <font>
      <sz val="12"/>
      <name val="¾©"/>
      <family val="3"/>
      <charset val="129"/>
    </font>
    <font>
      <sz val="11"/>
      <name val="µ¸¿ò"/>
      <family val="3"/>
      <charset val="129"/>
    </font>
    <font>
      <sz val="10"/>
      <name val="굴림체"/>
      <family val="3"/>
    </font>
    <font>
      <sz val="11"/>
      <color indexed="8"/>
      <name val="Calibri"/>
      <family val="2"/>
      <charset val="238"/>
    </font>
    <font>
      <sz val="11"/>
      <color indexed="8"/>
      <name val="Calibri"/>
      <family val="2"/>
    </font>
    <font>
      <sz val="11"/>
      <color indexed="8"/>
      <name val="맑은 고딕"/>
      <family val="3"/>
    </font>
    <font>
      <sz val="11"/>
      <color indexed="8"/>
      <name val="맑은 고딕"/>
      <family val="3"/>
      <charset val="129"/>
    </font>
    <font>
      <sz val="11"/>
      <color indexed="8"/>
      <name val="宋体"/>
      <family val="3"/>
      <charset val="129"/>
    </font>
    <font>
      <sz val="11"/>
      <color indexed="9"/>
      <name val="Calibri"/>
      <family val="2"/>
      <charset val="238"/>
    </font>
    <font>
      <sz val="11"/>
      <color indexed="9"/>
      <name val="Calibri"/>
      <family val="2"/>
    </font>
    <font>
      <sz val="11"/>
      <color indexed="9"/>
      <name val="맑은 고딕"/>
      <family val="3"/>
    </font>
    <font>
      <sz val="11"/>
      <color indexed="9"/>
      <name val="맑은 고딕"/>
      <family val="3"/>
      <charset val="129"/>
    </font>
    <font>
      <sz val="11"/>
      <color indexed="9"/>
      <name val="宋体"/>
      <family val="3"/>
      <charset val="255"/>
    </font>
    <font>
      <sz val="11"/>
      <color indexed="9"/>
      <name val="宋体"/>
      <family val="3"/>
      <charset val="129"/>
    </font>
    <font>
      <sz val="11"/>
      <color theme="0"/>
      <name val="Calibri"/>
      <family val="3"/>
      <charset val="129"/>
      <scheme val="minor"/>
    </font>
    <font>
      <sz val="12"/>
      <name val="쭵oUAAA?쬾"/>
      <family val="1"/>
      <charset val="129"/>
    </font>
    <font>
      <sz val="11"/>
      <name val="?RIi?RE?R??RE?o"/>
      <family val="3"/>
    </font>
    <font>
      <sz val="12"/>
      <name val="?UAAA?"/>
      <family val="1"/>
    </font>
    <font>
      <sz val="12"/>
      <name val="¨IoUAAA¡§u"/>
      <family val="1"/>
      <charset val="129"/>
    </font>
    <font>
      <sz val="12"/>
      <name val="ⓒoUAAA¨u"/>
      <family val="1"/>
      <charset val="129"/>
    </font>
    <font>
      <sz val="12"/>
      <name val="©öUAAA¨ù"/>
      <family val="1"/>
      <charset val="129"/>
    </font>
    <font>
      <sz val="11"/>
      <name val="￠RIi￠RE￠Rⓒ­￠RE?o"/>
      <family val="3"/>
      <charset val="129"/>
    </font>
    <font>
      <sz val="12"/>
      <color indexed="8"/>
      <name val="宋体"/>
      <family val="3"/>
      <charset val="255"/>
    </font>
    <font>
      <sz val="12"/>
      <color indexed="9"/>
      <name val="宋体"/>
      <family val="3"/>
      <charset val="255"/>
    </font>
    <font>
      <sz val="8"/>
      <name val="Arial"/>
      <family val="2"/>
    </font>
    <font>
      <sz val="12"/>
      <name val="¹ÙÅÁÃ¼"/>
      <family val="1"/>
      <charset val="129"/>
    </font>
    <font>
      <sz val="10"/>
      <name val="μ¸¿oA¼"/>
      <family val="3"/>
      <charset val="129"/>
    </font>
    <font>
      <sz val="12"/>
      <name val="¹ÙÅÁÃ¼"/>
      <family val="3"/>
      <charset val="129"/>
    </font>
    <font>
      <sz val="12"/>
      <name val="μ¸¿oA¼"/>
      <family val="3"/>
      <charset val="129"/>
    </font>
    <font>
      <sz val="12"/>
      <name val="µ¸¿òÃ¼"/>
      <family val="3"/>
      <charset val="129"/>
    </font>
    <font>
      <sz val="10"/>
      <name val="µ¸¿òÃ¼"/>
      <family val="3"/>
      <charset val="129"/>
    </font>
    <font>
      <sz val="12"/>
      <name val="¹ÙÅÁÃ¼"/>
      <family val="2"/>
    </font>
    <font>
      <sz val="8"/>
      <name val="Times New Roman"/>
      <family val="1"/>
    </font>
    <font>
      <sz val="12"/>
      <name val="¸iA¶"/>
      <family val="3"/>
      <charset val="129"/>
    </font>
    <font>
      <sz val="12"/>
      <name val="±¼¸²A¼"/>
      <family val="3"/>
      <charset val="129"/>
    </font>
    <font>
      <sz val="11"/>
      <color indexed="20"/>
      <name val="Calibri"/>
      <family val="2"/>
    </font>
    <font>
      <sz val="12"/>
      <name val="Tms Rmn"/>
      <family val="1"/>
    </font>
    <font>
      <sz val="8"/>
      <name val="Helvetica"/>
      <family val="2"/>
    </font>
    <font>
      <b/>
      <sz val="10"/>
      <name val="Helv"/>
      <family val="2"/>
    </font>
    <font>
      <sz val="8"/>
      <color indexed="20"/>
      <name val="Tahoma"/>
      <family val="2"/>
    </font>
    <font>
      <sz val="10"/>
      <color indexed="20"/>
      <name val="Arial"/>
      <family val="2"/>
    </font>
    <font>
      <sz val="12"/>
      <color indexed="32"/>
      <name val="MIN 훈민08체"/>
      <family val="3"/>
      <charset val="129"/>
    </font>
    <font>
      <sz val="12"/>
      <name val="¹UAAA¼"/>
      <family val="1"/>
    </font>
    <font>
      <sz val="14"/>
      <name val="±¼¸²Ã¼"/>
      <family val="3"/>
      <charset val="129"/>
    </font>
    <font>
      <sz val="14"/>
      <name val="±¼¸²A¼"/>
      <family val="3"/>
      <charset val="129"/>
    </font>
    <font>
      <sz val="14"/>
      <name val="±¼¸²A¼"/>
      <family val="3"/>
    </font>
    <font>
      <sz val="14"/>
      <name val="±¼¸²Ã¼"/>
      <family val="3"/>
    </font>
    <font>
      <sz val="11"/>
      <name val="±¼¸²A¼"/>
      <family val="3"/>
      <charset val="129"/>
    </font>
    <font>
      <sz val="10"/>
      <name val="¹UAAA¼"/>
      <family val="1"/>
      <charset val="129"/>
    </font>
    <font>
      <sz val="10"/>
      <name val="¹ÙÅÁÃ¼"/>
      <family val="1"/>
      <charset val="129"/>
    </font>
    <font>
      <sz val="10"/>
      <name val="¹UAAA¼"/>
      <family val="1"/>
    </font>
    <font>
      <sz val="10"/>
      <name val="¹ÙÅÁÃ¼"/>
      <family val="1"/>
    </font>
    <font>
      <sz val="10"/>
      <name val="¹UAAA¼"/>
      <family val="3"/>
    </font>
    <font>
      <sz val="10"/>
      <name val="¹ÙÅÁÃ¼"/>
      <family val="2"/>
    </font>
    <font>
      <sz val="11"/>
      <name val="굴림"/>
      <family val="3"/>
      <charset val="129"/>
    </font>
    <font>
      <sz val="12"/>
      <name val="¹ÙÅÁÃ¼"/>
      <family val="1"/>
    </font>
    <font>
      <sz val="10"/>
      <name val="Times New Roman Tur"/>
      <family val="1"/>
      <charset val="162"/>
    </font>
    <font>
      <sz val="9"/>
      <name val="±¼¸²A¼"/>
      <family val="3"/>
      <charset val="129"/>
    </font>
    <font>
      <sz val="12"/>
      <name val="±¼¸²Ã¼"/>
      <family val="3"/>
      <charset val="129"/>
    </font>
    <font>
      <sz val="8"/>
      <name val="¹ÙÅÁÃ¼"/>
      <family val="1"/>
      <charset val="129"/>
    </font>
    <font>
      <sz val="8"/>
      <name val="¹UAAA¼"/>
      <family val="1"/>
      <charset val="129"/>
    </font>
    <font>
      <sz val="11"/>
      <name val="μ¸¿oA¼"/>
      <family val="3"/>
      <charset val="129"/>
    </font>
    <font>
      <sz val="11"/>
      <name val="µ¸¿òÃ¼"/>
      <family val="3"/>
      <charset val="129"/>
    </font>
    <font>
      <sz val="12"/>
      <name val="¸íÁ¶"/>
      <family val="3"/>
      <charset val="129"/>
    </font>
    <font>
      <sz val="12"/>
      <name val="¸iA¶"/>
      <family val="3"/>
    </font>
    <font>
      <sz val="12"/>
      <name val="¸íÁ¶"/>
      <family val="3"/>
    </font>
    <font>
      <sz val="11"/>
      <name val="µ¸¿ò"/>
      <family val="3"/>
    </font>
    <font>
      <sz val="12"/>
      <name val="System"/>
      <family val="2"/>
      <charset val="129"/>
    </font>
    <font>
      <sz val="12"/>
      <name val="System"/>
      <family val="2"/>
    </font>
    <font>
      <sz val="11"/>
      <name val="¹ÙÅÁÃ¼"/>
      <family val="1"/>
      <charset val="129"/>
    </font>
    <font>
      <sz val="11"/>
      <name val="¹UAAA¼"/>
      <family val="1"/>
      <charset val="129"/>
    </font>
    <font>
      <sz val="11"/>
      <name val="¹UAAA¼"/>
      <family val="1"/>
    </font>
    <font>
      <sz val="11"/>
      <name val="¹ÙÅÁÃ¼"/>
      <family val="1"/>
    </font>
    <font>
      <sz val="10"/>
      <name val="±¼¸²A¼"/>
      <family val="3"/>
      <charset val="129"/>
    </font>
    <font>
      <sz val="10"/>
      <name val="±¼¸²Ã¼"/>
      <family val="3"/>
      <charset val="129"/>
    </font>
    <font>
      <sz val="10"/>
      <name val="±¼¸²A¼"/>
      <family val="3"/>
    </font>
    <font>
      <sz val="10"/>
      <name val="±¼¸²Ã¼"/>
      <family val="3"/>
    </font>
    <font>
      <sz val="10"/>
      <color indexed="8"/>
      <name val="Arial"/>
      <family val="2"/>
    </font>
    <font>
      <sz val="9"/>
      <name val="Times New Roman"/>
      <family val="1"/>
    </font>
    <font>
      <sz val="11"/>
      <name val="돋움체"/>
      <family val="3"/>
      <charset val="129"/>
    </font>
    <font>
      <b/>
      <sz val="11"/>
      <color indexed="52"/>
      <name val="Calibri"/>
      <family val="2"/>
    </font>
    <font>
      <b/>
      <sz val="10"/>
      <name val="Arial"/>
      <family val="2"/>
    </font>
    <font>
      <b/>
      <sz val="11"/>
      <color indexed="8"/>
      <name val="Calibri"/>
      <family val="2"/>
    </font>
    <font>
      <b/>
      <sz val="11"/>
      <color indexed="9"/>
      <name val="Calibri"/>
      <family val="2"/>
    </font>
    <font>
      <sz val="11"/>
      <color indexed="20"/>
      <name val="Calibri"/>
      <family val="2"/>
      <charset val="238"/>
    </font>
    <font>
      <sz val="10"/>
      <name val="ＭＳ Ｐゴシック"/>
      <family val="2"/>
      <charset val="128"/>
    </font>
    <font>
      <b/>
      <sz val="8"/>
      <name val="Arial"/>
      <family val="2"/>
    </font>
    <font>
      <i/>
      <sz val="8"/>
      <color indexed="10"/>
      <name val="Tahoma"/>
      <family val="2"/>
    </font>
    <font>
      <sz val="11"/>
      <color indexed="8"/>
      <name val="돋움"/>
      <family val="3"/>
      <charset val="129"/>
    </font>
    <font>
      <sz val="11"/>
      <color indexed="8"/>
      <name val="돋움"/>
      <family val="2"/>
      <charset val="129"/>
    </font>
    <font>
      <sz val="11"/>
      <color theme="1"/>
      <name val="Calibri"/>
      <family val="2"/>
      <scheme val="minor"/>
    </font>
    <font>
      <sz val="1"/>
      <color indexed="16"/>
      <name val="Courier"/>
      <family val="3"/>
    </font>
    <font>
      <sz val="10"/>
      <name val="MS Serif"/>
      <family val="1"/>
    </font>
    <font>
      <sz val="11"/>
      <name val="Arial"/>
      <family val="2"/>
    </font>
    <font>
      <sz val="10"/>
      <name val="Arial CE"/>
      <family val="2"/>
      <charset val="238"/>
    </font>
    <font>
      <sz val="11"/>
      <name val="¡¾¨u￠￢ⓒ÷A¨u"/>
      <family val="3"/>
      <charset val="129"/>
    </font>
    <font>
      <sz val="12"/>
      <color indexed="24"/>
      <name val="ⓒoUAAA¨u"/>
      <family val="1"/>
      <charset val="129"/>
    </font>
    <font>
      <sz val="8"/>
      <color indexed="19"/>
      <name val="Tahoma"/>
      <family val="2"/>
    </font>
    <font>
      <sz val="10"/>
      <color indexed="16"/>
      <name val="MS Serif"/>
      <family val="1"/>
    </font>
    <font>
      <i/>
      <sz val="8"/>
      <color indexed="11"/>
      <name val="Tahoma"/>
      <family val="2"/>
    </font>
    <font>
      <sz val="11"/>
      <color indexed="60"/>
      <name val="맑은 고딕"/>
      <family val="3"/>
      <charset val="129"/>
    </font>
    <font>
      <i/>
      <sz val="11"/>
      <color indexed="23"/>
      <name val="Calibri"/>
      <family val="2"/>
    </font>
    <font>
      <u/>
      <sz val="11"/>
      <color indexed="36"/>
      <name val="??"/>
      <family val="1"/>
    </font>
    <font>
      <u/>
      <sz val="10"/>
      <color indexed="14"/>
      <name val="MS Sans Serif"/>
      <family val="2"/>
    </font>
    <font>
      <i/>
      <sz val="8"/>
      <color indexed="12"/>
      <name val="Tahoma"/>
      <family val="2"/>
    </font>
    <font>
      <b/>
      <sz val="8"/>
      <name val="Modern"/>
      <family val="3"/>
      <charset val="255"/>
    </font>
    <font>
      <sz val="11"/>
      <color indexed="17"/>
      <name val="Calibri"/>
      <family val="2"/>
    </font>
    <font>
      <b/>
      <sz val="12"/>
      <name val="Helv"/>
      <family val="2"/>
    </font>
    <font>
      <b/>
      <sz val="12"/>
      <name val="Arial"/>
      <family val="2"/>
    </font>
    <font>
      <b/>
      <sz val="15"/>
      <color indexed="56"/>
      <name val="Calibri"/>
      <family val="2"/>
    </font>
    <font>
      <b/>
      <sz val="18"/>
      <name val="Arial"/>
      <family val="2"/>
    </font>
    <font>
      <b/>
      <sz val="13"/>
      <color indexed="56"/>
      <name val="Calibri"/>
      <family val="2"/>
    </font>
    <font>
      <b/>
      <sz val="11"/>
      <color indexed="56"/>
      <name val="Calibri"/>
      <family val="2"/>
    </font>
    <font>
      <b/>
      <sz val="1"/>
      <color indexed="16"/>
      <name val="Courier"/>
      <family val="3"/>
    </font>
    <font>
      <b/>
      <sz val="18"/>
      <name val="Helv"/>
      <family val="2"/>
    </font>
    <font>
      <b/>
      <sz val="14"/>
      <name val="Helv"/>
      <family val="2"/>
    </font>
    <font>
      <u/>
      <sz val="8"/>
      <color indexed="12"/>
      <name val="Times New Roman"/>
      <family val="1"/>
    </font>
    <font>
      <sz val="11"/>
      <color indexed="62"/>
      <name val="Calibri"/>
      <family val="2"/>
    </font>
    <font>
      <sz val="8"/>
      <color indexed="8"/>
      <name val="Tahoma"/>
      <family val="2"/>
    </font>
    <font>
      <b/>
      <sz val="11"/>
      <color indexed="9"/>
      <name val="Calibri"/>
      <family val="2"/>
      <charset val="238"/>
    </font>
    <font>
      <u/>
      <sz val="10"/>
      <color indexed="12"/>
      <name val="Arial Tur"/>
      <family val="2"/>
    </font>
    <font>
      <i/>
      <sz val="8"/>
      <name val="Arial"/>
      <family val="2"/>
    </font>
    <font>
      <u/>
      <sz val="7.5"/>
      <color indexed="12"/>
      <name val="Times New Roman"/>
      <family val="1"/>
    </font>
    <font>
      <u/>
      <sz val="7.5"/>
      <color indexed="36"/>
      <name val="Times New Roman"/>
      <family val="1"/>
    </font>
    <font>
      <sz val="11"/>
      <color indexed="52"/>
      <name val="Calibri"/>
      <family val="2"/>
    </font>
    <font>
      <sz val="12"/>
      <name val="Courier New"/>
      <family val="3"/>
    </font>
    <font>
      <sz val="12"/>
      <color indexed="8"/>
      <name val="Courier"/>
      <family val="3"/>
    </font>
    <font>
      <b/>
      <sz val="11"/>
      <name val="Helv"/>
      <family val="2"/>
    </font>
    <font>
      <b/>
      <sz val="11"/>
      <name val="Arial"/>
      <family val="2"/>
    </font>
    <font>
      <sz val="10"/>
      <name val="ＭＳ ゴシック"/>
      <family val="3"/>
      <charset val="128"/>
    </font>
    <font>
      <b/>
      <sz val="15"/>
      <color indexed="56"/>
      <name val="Calibri"/>
      <family val="2"/>
      <charset val="238"/>
    </font>
    <font>
      <b/>
      <sz val="13"/>
      <color indexed="56"/>
      <name val="Calibri"/>
      <family val="2"/>
      <charset val="238"/>
    </font>
    <font>
      <b/>
      <sz val="11"/>
      <color indexed="56"/>
      <name val="Calibri"/>
      <family val="2"/>
      <charset val="238"/>
    </font>
    <font>
      <b/>
      <sz val="1"/>
      <color indexed="8"/>
      <name val="Courier"/>
      <family val="3"/>
    </font>
    <font>
      <b/>
      <sz val="18"/>
      <color indexed="56"/>
      <name val="Cambria"/>
      <family val="1"/>
    </font>
    <font>
      <sz val="11"/>
      <color indexed="60"/>
      <name val="Calibri"/>
      <family val="2"/>
    </font>
    <font>
      <sz val="11"/>
      <color indexed="60"/>
      <name val="Calibri"/>
      <family val="2"/>
      <charset val="238"/>
    </font>
    <font>
      <sz val="7"/>
      <name val="Small Fonts"/>
      <family val="2"/>
    </font>
    <font>
      <sz val="10"/>
      <name val="Courier"/>
      <family val="3"/>
    </font>
    <font>
      <sz val="12"/>
      <name val="Helv"/>
      <family val="2"/>
    </font>
    <font>
      <sz val="8"/>
      <name val="Helv"/>
      <family val="2"/>
    </font>
    <font>
      <u/>
      <sz val="18"/>
      <name val="Times New Roman"/>
      <family val="1"/>
    </font>
    <font>
      <sz val="10"/>
      <name val="Arial"/>
      <family val="2"/>
      <charset val="238"/>
    </font>
    <font>
      <sz val="8"/>
      <name val="Times New Roman CE"/>
      <family val="1"/>
      <charset val="238"/>
    </font>
    <font>
      <sz val="11"/>
      <name val="돋?o"/>
      <family val="3"/>
      <charset val="129"/>
    </font>
    <font>
      <sz val="14"/>
      <name val="뼻뮝"/>
      <family val="3"/>
      <charset val="129"/>
    </font>
    <font>
      <sz val="11"/>
      <name val="‚l‚r –¾’©"/>
      <family val="3"/>
      <charset val="129"/>
    </font>
    <font>
      <b/>
      <sz val="11"/>
      <color indexed="63"/>
      <name val="Calibri"/>
      <family val="2"/>
    </font>
    <font>
      <sz val="10"/>
      <name val="Arial Tur"/>
      <family val="2"/>
    </font>
    <font>
      <i/>
      <sz val="8"/>
      <color indexed="23"/>
      <name val="Tahoma"/>
      <family val="2"/>
    </font>
    <font>
      <sz val="8"/>
      <name val="Tahoma"/>
      <family val="2"/>
    </font>
    <font>
      <sz val="11"/>
      <color indexed="52"/>
      <name val="Calibri"/>
      <family val="2"/>
      <charset val="238"/>
    </font>
    <font>
      <b/>
      <sz val="10"/>
      <name val="MS Sans Serif"/>
      <family val="2"/>
    </font>
    <font>
      <sz val="12"/>
      <color indexed="32"/>
      <name val="모음디"/>
      <family val="1"/>
      <charset val="129"/>
    </font>
    <font>
      <sz val="24"/>
      <name val="Courier New"/>
      <family val="3"/>
    </font>
    <font>
      <b/>
      <i/>
      <sz val="24"/>
      <name val="Times New Roman"/>
      <family val="1"/>
    </font>
    <font>
      <sz val="11"/>
      <color indexed="17"/>
      <name val="Calibri"/>
      <family val="2"/>
      <charset val="238"/>
    </font>
    <font>
      <sz val="24"/>
      <name val="Times New Roman"/>
      <family val="1"/>
    </font>
    <font>
      <b/>
      <sz val="8"/>
      <color indexed="8"/>
      <name val="Helv"/>
      <family val="2"/>
    </font>
    <font>
      <sz val="11"/>
      <color indexed="10"/>
      <name val="Calibri"/>
      <family val="2"/>
      <charset val="238"/>
    </font>
    <font>
      <sz val="11"/>
      <color indexed="10"/>
      <name val="Calibri"/>
      <family val="2"/>
    </font>
    <font>
      <b/>
      <sz val="18"/>
      <color indexed="56"/>
      <name val="맑은 고딕"/>
      <family val="3"/>
    </font>
    <font>
      <b/>
      <sz val="11"/>
      <color indexed="8"/>
      <name val="맑은 고딕"/>
      <family val="3"/>
      <charset val="129"/>
    </font>
    <font>
      <sz val="12"/>
      <name val="SWISS"/>
      <family val="1"/>
    </font>
    <font>
      <sz val="8"/>
      <color indexed="18"/>
      <name val="Tahoma"/>
      <family val="2"/>
    </font>
    <font>
      <i/>
      <sz val="8"/>
      <color indexed="8"/>
      <name val="Tahoma"/>
      <family val="2"/>
    </font>
    <font>
      <sz val="11"/>
      <color indexed="62"/>
      <name val="Calibri"/>
      <family val="2"/>
      <charset val="238"/>
    </font>
    <font>
      <b/>
      <sz val="11"/>
      <color indexed="52"/>
      <name val="Calibri"/>
      <family val="2"/>
      <charset val="238"/>
    </font>
    <font>
      <b/>
      <sz val="11"/>
      <color indexed="63"/>
      <name val="Calibri"/>
      <family val="2"/>
      <charset val="238"/>
    </font>
    <font>
      <i/>
      <sz val="11"/>
      <color indexed="23"/>
      <name val="Calibri"/>
      <family val="2"/>
      <charset val="238"/>
    </font>
    <font>
      <sz val="11"/>
      <name val="–?’c"/>
      <family val="3"/>
      <charset val="129"/>
    </font>
    <font>
      <sz val="11"/>
      <color indexed="10"/>
      <name val="맑은 고딕"/>
      <family val="3"/>
      <charset val="129"/>
    </font>
    <font>
      <sz val="12"/>
      <name val="ｹﾙﾅﾁﾃｼ"/>
      <family val="2"/>
      <charset val="128"/>
    </font>
    <font>
      <sz val="11"/>
      <name val="ｵｸｿ "/>
      <family val="3"/>
      <charset val="128"/>
    </font>
    <font>
      <u/>
      <sz val="12"/>
      <color indexed="12"/>
      <name val="Osaka"/>
      <family val="3"/>
    </font>
    <font>
      <u/>
      <sz val="11"/>
      <color indexed="12"/>
      <name val="ＭＳ Ｐゴシック"/>
      <family val="2"/>
      <charset val="128"/>
    </font>
    <font>
      <u/>
      <sz val="11"/>
      <color indexed="12"/>
      <name val="ＭＳ Ｐゴシック"/>
      <family val="2"/>
    </font>
    <font>
      <sz val="12"/>
      <name val="Osaka"/>
      <family val="3"/>
    </font>
    <font>
      <sz val="9"/>
      <name val="Arial"/>
      <family val="2"/>
    </font>
    <font>
      <sz val="12"/>
      <name val="큐닉스굴림체"/>
      <family val="1"/>
      <charset val="129"/>
    </font>
    <font>
      <b/>
      <sz val="12"/>
      <color indexed="8"/>
      <name val="宋体"/>
      <family val="3"/>
      <charset val="255"/>
    </font>
    <font>
      <sz val="11"/>
      <color theme="0"/>
      <name val="Calibri"/>
      <family val="2"/>
      <charset val="238"/>
      <scheme val="minor"/>
    </font>
    <font>
      <b/>
      <sz val="11"/>
      <color indexed="9"/>
      <name val="宋体"/>
      <family val="3"/>
      <charset val="255"/>
    </font>
    <font>
      <b/>
      <sz val="11"/>
      <color indexed="9"/>
      <name val="宋体"/>
      <family val="3"/>
      <charset val="129"/>
    </font>
    <font>
      <sz val="11"/>
      <color rgb="FFFF0000"/>
      <name val="Calibri"/>
      <family val="3"/>
      <charset val="129"/>
      <scheme val="minor"/>
    </font>
    <font>
      <sz val="11"/>
      <color indexed="10"/>
      <name val="宋体"/>
      <family val="3"/>
      <charset val="255"/>
    </font>
    <font>
      <sz val="11"/>
      <color indexed="10"/>
      <name val="宋体"/>
      <family val="3"/>
      <charset val="129"/>
    </font>
    <font>
      <b/>
      <sz val="11"/>
      <color indexed="52"/>
      <name val="宋体"/>
      <family val="3"/>
      <charset val="255"/>
    </font>
    <font>
      <b/>
      <sz val="11"/>
      <color rgb="FFFA7D00"/>
      <name val="Calibri"/>
      <family val="3"/>
      <charset val="129"/>
      <scheme val="minor"/>
    </font>
    <font>
      <b/>
      <sz val="11"/>
      <color indexed="52"/>
      <name val="宋体"/>
      <family val="3"/>
      <charset val="129"/>
    </font>
    <font>
      <b/>
      <sz val="11"/>
      <color indexed="52"/>
      <name val="맑은 고딕"/>
      <family val="3"/>
      <charset val="129"/>
    </font>
    <font>
      <b/>
      <sz val="11"/>
      <color indexed="10"/>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60"/>
      <name val="宋体"/>
      <family val="3"/>
      <charset val="255"/>
    </font>
    <font>
      <sz val="11"/>
      <color indexed="60"/>
      <name val="宋体"/>
      <family val="3"/>
      <charset val="129"/>
    </font>
    <font>
      <sz val="12"/>
      <name val="Courier"/>
      <family val="3"/>
    </font>
    <font>
      <u/>
      <sz val="6"/>
      <color indexed="12"/>
      <name val="Arial"/>
      <family val="2"/>
    </font>
    <font>
      <sz val="11"/>
      <color indexed="20"/>
      <name val="맑은 고딕"/>
      <family val="3"/>
      <charset val="129"/>
    </font>
    <font>
      <sz val="11"/>
      <color rgb="FF9C0006"/>
      <name val="Calibri"/>
      <family val="3"/>
      <charset val="129"/>
      <scheme val="minor"/>
    </font>
    <font>
      <sz val="11"/>
      <name val="바탕"/>
      <family val="1"/>
      <charset val="129"/>
    </font>
    <font>
      <sz val="11"/>
      <color indexed="8"/>
      <name val="굴림체"/>
      <family val="3"/>
      <charset val="129"/>
    </font>
    <font>
      <sz val="10"/>
      <name val="돋움체"/>
      <family val="3"/>
      <charset val="129"/>
    </font>
    <font>
      <u/>
      <sz val="11"/>
      <color indexed="36"/>
      <name val="돋움"/>
      <family val="3"/>
      <charset val="129"/>
    </font>
    <font>
      <sz val="14"/>
      <name val="뼥?ⓒ"/>
      <family val="1"/>
      <charset val="129"/>
    </font>
    <font>
      <sz val="11"/>
      <color indexed="52"/>
      <name val="宋体"/>
      <family val="3"/>
      <charset val="255"/>
    </font>
    <font>
      <sz val="11"/>
      <color indexed="52"/>
      <name val="宋体"/>
      <family val="3"/>
      <charset val="129"/>
    </font>
    <font>
      <sz val="14"/>
      <name val="ＭＳ 明朝"/>
      <family val="3"/>
      <charset val="128"/>
    </font>
    <font>
      <sz val="12"/>
      <name val="┭병릇"/>
      <family val="1"/>
      <charset val="129"/>
    </font>
    <font>
      <sz val="1"/>
      <color indexed="0"/>
      <name val="Courier"/>
      <family val="3"/>
    </font>
    <font>
      <sz val="11"/>
      <color indexed="8"/>
      <name val="宋体"/>
      <family val="3"/>
      <charset val="255"/>
    </font>
    <font>
      <sz val="11"/>
      <color theme="1"/>
      <name val="Calibri"/>
      <family val="2"/>
      <charset val="238"/>
      <scheme val="minor"/>
    </font>
    <font>
      <sz val="11"/>
      <color rgb="FF9C6500"/>
      <name val="Calibri"/>
      <family val="3"/>
      <charset val="129"/>
      <scheme val="minor"/>
    </font>
    <font>
      <sz val="12"/>
      <name val="뼻뮝"/>
      <family val="3"/>
      <charset val="129"/>
    </font>
    <font>
      <sz val="12"/>
      <name val="뼻뮝"/>
      <family val="1"/>
      <charset val="129"/>
    </font>
    <font>
      <sz val="12"/>
      <name val="뼻뮝"/>
      <family val="3"/>
      <charset val="255"/>
    </font>
    <font>
      <sz val="11"/>
      <name val="돋움"/>
      <family val="3"/>
    </font>
    <font>
      <sz val="12"/>
      <name val="굴림"/>
      <family val="3"/>
      <charset val="129"/>
    </font>
    <font>
      <i/>
      <sz val="11"/>
      <color indexed="23"/>
      <name val="맑은 고딕"/>
      <family val="3"/>
      <charset val="129"/>
    </font>
    <font>
      <i/>
      <sz val="11"/>
      <color rgb="FF7F7F7F"/>
      <name val="Calibri"/>
      <family val="3"/>
      <charset val="129"/>
      <scheme val="minor"/>
    </font>
    <font>
      <b/>
      <sz val="11"/>
      <color theme="0"/>
      <name val="Calibri"/>
      <family val="2"/>
      <charset val="238"/>
      <scheme val="minor"/>
    </font>
    <font>
      <b/>
      <sz val="11"/>
      <color indexed="9"/>
      <name val="맑은 고딕"/>
      <family val="3"/>
      <charset val="129"/>
    </font>
    <font>
      <b/>
      <sz val="11"/>
      <color theme="0"/>
      <name val="Calibri"/>
      <family val="3"/>
      <charset val="129"/>
      <scheme val="minor"/>
    </font>
    <font>
      <sz val="11"/>
      <color indexed="62"/>
      <name val="宋体"/>
      <family val="3"/>
      <charset val="255"/>
    </font>
    <font>
      <sz val="11"/>
      <color indexed="62"/>
      <name val="宋体"/>
      <family val="3"/>
      <charset val="129"/>
    </font>
    <font>
      <b/>
      <sz val="11"/>
      <color indexed="63"/>
      <name val="宋体"/>
      <family val="3"/>
      <charset val="255"/>
    </font>
    <font>
      <b/>
      <sz val="11"/>
      <color indexed="63"/>
      <name val="宋体"/>
      <family val="3"/>
      <charset val="129"/>
    </font>
    <font>
      <b/>
      <sz val="12"/>
      <color indexed="16"/>
      <name val="굴림체"/>
      <family val="3"/>
      <charset val="129"/>
    </font>
    <font>
      <b/>
      <sz val="13"/>
      <name val="굴림체"/>
      <family val="3"/>
      <charset val="129"/>
    </font>
    <font>
      <sz val="9"/>
      <name val="돋움"/>
      <family val="3"/>
      <charset val="129"/>
    </font>
    <font>
      <sz val="10"/>
      <color indexed="8"/>
      <name val="굴림"/>
      <family val="3"/>
      <charset val="129"/>
    </font>
    <font>
      <sz val="11"/>
      <color theme="1"/>
      <name val="Arial"/>
      <family val="2"/>
      <charset val="238"/>
    </font>
    <font>
      <sz val="10"/>
      <name val="명조"/>
      <family val="3"/>
      <charset val="129"/>
    </font>
    <font>
      <sz val="11"/>
      <color indexed="52"/>
      <name val="맑은 고딕"/>
      <family val="3"/>
      <charset val="129"/>
    </font>
    <font>
      <sz val="11"/>
      <color rgb="FFFA7D00"/>
      <name val="Calibri"/>
      <family val="3"/>
      <charset val="129"/>
      <scheme val="minor"/>
    </font>
    <font>
      <u/>
      <sz val="9.35"/>
      <color indexed="36"/>
      <name val="돋움"/>
      <family val="3"/>
      <charset val="129"/>
    </font>
    <font>
      <sz val="11"/>
      <color indexed="62"/>
      <name val="맑은 고딕"/>
      <family val="3"/>
      <charset val="129"/>
    </font>
    <font>
      <sz val="11"/>
      <color rgb="FF3F3F76"/>
      <name val="Calibri"/>
      <family val="3"/>
      <charset val="129"/>
      <scheme val="minor"/>
    </font>
    <font>
      <b/>
      <sz val="15"/>
      <color indexed="56"/>
      <name val="맑은 고딕"/>
      <family val="3"/>
      <charset val="129"/>
    </font>
    <font>
      <b/>
      <sz val="15"/>
      <color theme="3"/>
      <name val="Calibri"/>
      <family val="3"/>
      <charset val="129"/>
      <scheme val="minor"/>
    </font>
    <font>
      <b/>
      <sz val="13"/>
      <color indexed="56"/>
      <name val="맑은 고딕"/>
      <family val="3"/>
      <charset val="129"/>
    </font>
    <font>
      <b/>
      <sz val="13"/>
      <color theme="3"/>
      <name val="Calibri"/>
      <family val="3"/>
      <charset val="129"/>
      <scheme val="minor"/>
    </font>
    <font>
      <b/>
      <sz val="11"/>
      <color indexed="56"/>
      <name val="맑은 고딕"/>
      <family val="3"/>
      <charset val="129"/>
    </font>
    <font>
      <b/>
      <sz val="11"/>
      <color theme="3"/>
      <name val="Calibri"/>
      <family val="3"/>
      <charset val="129"/>
      <scheme val="minor"/>
    </font>
    <font>
      <b/>
      <sz val="18"/>
      <color indexed="56"/>
      <name val="맑은 고딕"/>
      <family val="3"/>
      <charset val="129"/>
    </font>
    <font>
      <b/>
      <sz val="18"/>
      <color theme="3"/>
      <name val="Cambria"/>
      <family val="3"/>
      <charset val="129"/>
      <scheme val="major"/>
    </font>
    <font>
      <b/>
      <sz val="16"/>
      <name val="돋움체"/>
      <family val="3"/>
      <charset val="129"/>
    </font>
    <font>
      <sz val="11"/>
      <color rgb="FF006100"/>
      <name val="Calibri"/>
      <family val="2"/>
      <charset val="238"/>
      <scheme val="minor"/>
    </font>
    <font>
      <sz val="11"/>
      <color indexed="17"/>
      <name val="맑은 고딕"/>
      <family val="3"/>
      <charset val="129"/>
    </font>
    <font>
      <sz val="11"/>
      <color rgb="FF006100"/>
      <name val="Calibri"/>
      <family val="3"/>
      <charset val="129"/>
      <scheme val="minor"/>
    </font>
    <font>
      <sz val="8"/>
      <name val="굴림"/>
      <family val="3"/>
      <charset val="129"/>
    </font>
    <font>
      <sz val="11"/>
      <color indexed="20"/>
      <name val="宋体"/>
      <family val="3"/>
      <charset val="255"/>
    </font>
    <font>
      <sz val="11"/>
      <color indexed="20"/>
      <name val="宋体"/>
      <family val="3"/>
      <charset val="129"/>
    </font>
    <font>
      <sz val="12"/>
      <color indexed="16"/>
      <name val="宋体"/>
      <family val="3"/>
      <charset val="255"/>
    </font>
    <font>
      <sz val="11"/>
      <name val="蹈框"/>
      <family val="2"/>
      <charset val="134"/>
    </font>
    <font>
      <sz val="11"/>
      <name val="ＭＳ Ｐゴシック"/>
      <family val="2"/>
    </font>
    <font>
      <b/>
      <sz val="18"/>
      <name val="궁서체"/>
      <family val="1"/>
      <charset val="129"/>
    </font>
    <font>
      <b/>
      <sz val="11"/>
      <color indexed="63"/>
      <name val="맑은 고딕"/>
      <family val="3"/>
      <charset val="129"/>
    </font>
    <font>
      <b/>
      <sz val="11"/>
      <color rgb="FF3F3F3F"/>
      <name val="Calibri"/>
      <family val="3"/>
      <charset val="129"/>
      <scheme val="minor"/>
    </font>
    <font>
      <b/>
      <sz val="18"/>
      <name val="바탕체"/>
      <family val="1"/>
      <charset val="129"/>
    </font>
    <font>
      <b/>
      <sz val="12"/>
      <name val="돋움체"/>
      <family val="3"/>
      <charset val="129"/>
    </font>
    <font>
      <u/>
      <sz val="12"/>
      <color indexed="36"/>
      <name val="Osaka"/>
      <family val="3"/>
    </font>
    <font>
      <u/>
      <sz val="11"/>
      <color indexed="36"/>
      <name val="ＭＳ Ｐゴシック"/>
      <family val="2"/>
      <charset val="128"/>
    </font>
    <font>
      <b/>
      <sz val="18"/>
      <color indexed="56"/>
      <name val="宋体"/>
      <family val="3"/>
      <charset val="255"/>
    </font>
    <font>
      <b/>
      <sz val="15"/>
      <color indexed="56"/>
      <name val="宋体"/>
      <family val="3"/>
      <charset val="255"/>
    </font>
    <font>
      <b/>
      <sz val="15"/>
      <color indexed="56"/>
      <name val="宋体"/>
      <family val="3"/>
      <charset val="129"/>
    </font>
    <font>
      <b/>
      <sz val="13"/>
      <color indexed="56"/>
      <name val="宋体"/>
      <family val="3"/>
      <charset val="255"/>
    </font>
    <font>
      <b/>
      <sz val="13"/>
      <color indexed="56"/>
      <name val="宋体"/>
      <family val="3"/>
      <charset val="129"/>
    </font>
    <font>
      <b/>
      <sz val="11"/>
      <color indexed="56"/>
      <name val="宋体"/>
      <family val="3"/>
      <charset val="255"/>
    </font>
    <font>
      <b/>
      <sz val="11"/>
      <color indexed="56"/>
      <name val="宋体"/>
      <family val="3"/>
      <charset val="129"/>
    </font>
    <font>
      <b/>
      <sz val="18"/>
      <color indexed="56"/>
      <name val="宋体"/>
      <family val="3"/>
      <charset val="129"/>
    </font>
    <font>
      <sz val="9"/>
      <color indexed="8"/>
      <name val="굴림체"/>
      <family val="3"/>
      <charset val="129"/>
    </font>
    <font>
      <sz val="10"/>
      <name val="굴림"/>
      <family val="3"/>
      <charset val="129"/>
    </font>
    <font>
      <sz val="11"/>
      <color theme="1"/>
      <name val="맑은 고딕"/>
      <family val="3"/>
      <charset val="129"/>
    </font>
    <font>
      <sz val="11"/>
      <name val="ＭＳ Ｐゴシック"/>
      <family val="2"/>
      <charset val="128"/>
    </font>
    <font>
      <b/>
      <sz val="18"/>
      <color indexed="62"/>
      <name val="宋体"/>
      <family val="3"/>
      <charset val="255"/>
    </font>
    <font>
      <sz val="12"/>
      <name val="芥竟"/>
      <family val="1"/>
      <charset val="129"/>
    </font>
    <font>
      <sz val="12"/>
      <name val="옢?릇"/>
      <family val="3"/>
      <charset val="129"/>
    </font>
    <font>
      <u/>
      <sz val="9.35"/>
      <color indexed="12"/>
      <name val="돋움"/>
      <family val="3"/>
      <charset val="129"/>
    </font>
    <font>
      <i/>
      <sz val="11"/>
      <color indexed="23"/>
      <name val="宋体"/>
      <family val="3"/>
      <charset val="255"/>
    </font>
    <font>
      <i/>
      <sz val="11"/>
      <color indexed="23"/>
      <name val="宋体"/>
      <family val="3"/>
      <charset val="129"/>
    </font>
    <font>
      <sz val="11"/>
      <color indexed="17"/>
      <name val="宋体"/>
      <family val="3"/>
      <charset val="255"/>
    </font>
    <font>
      <sz val="11"/>
      <color indexed="17"/>
      <name val="宋体"/>
      <family val="3"/>
      <charset val="129"/>
    </font>
    <font>
      <sz val="12"/>
      <color indexed="17"/>
      <name val="宋体"/>
      <family val="3"/>
      <charset val="255"/>
    </font>
    <font>
      <sz val="14"/>
      <name val="뼻뮝"/>
      <family val="1"/>
      <charset val="129"/>
    </font>
    <font>
      <b/>
      <sz val="11"/>
      <color indexed="8"/>
      <name val="宋体"/>
      <family val="3"/>
      <charset val="255"/>
    </font>
    <font>
      <b/>
      <sz val="11"/>
      <color indexed="8"/>
      <name val="宋体"/>
      <family val="3"/>
      <charset val="129"/>
    </font>
    <font>
      <sz val="8"/>
      <color indexed="8"/>
      <name val="Calibri"/>
      <family val="3"/>
      <charset val="129"/>
      <scheme val="minor"/>
    </font>
    <font>
      <b/>
      <sz val="8"/>
      <color indexed="8"/>
      <name val="Calibri"/>
      <family val="3"/>
      <charset val="129"/>
      <scheme val="minor"/>
    </font>
    <font>
      <b/>
      <sz val="9"/>
      <color indexed="81"/>
      <name val="돋움"/>
      <family val="3"/>
      <charset val="129"/>
    </font>
    <font>
      <b/>
      <sz val="9"/>
      <color indexed="81"/>
      <name val="Tahoma"/>
      <family val="2"/>
    </font>
    <font>
      <b/>
      <sz val="9"/>
      <color theme="1"/>
      <name val="Calibri"/>
      <family val="3"/>
      <charset val="129"/>
      <scheme val="minor"/>
    </font>
    <font>
      <sz val="9"/>
      <color indexed="81"/>
      <name val="Tahoma"/>
      <family val="2"/>
    </font>
    <font>
      <sz val="11"/>
      <name val="Calibri"/>
      <family val="3"/>
      <charset val="129"/>
      <scheme val="minor"/>
    </font>
    <font>
      <b/>
      <sz val="12"/>
      <color rgb="FFFF0000"/>
      <name val="Calibri"/>
      <family val="3"/>
      <charset val="129"/>
      <scheme val="minor"/>
    </font>
    <font>
      <b/>
      <sz val="10"/>
      <color theme="1"/>
      <name val="Calibri"/>
      <family val="3"/>
      <charset val="129"/>
      <scheme val="minor"/>
    </font>
    <font>
      <b/>
      <sz val="11"/>
      <color theme="1"/>
      <name val="Calibri"/>
      <family val="2"/>
      <scheme val="minor"/>
    </font>
    <font>
      <sz val="11"/>
      <color theme="1"/>
      <name val="Arial"/>
      <family val="2"/>
    </font>
    <font>
      <sz val="11"/>
      <name val="Calibri"/>
      <family val="2"/>
    </font>
    <font>
      <sz val="10"/>
      <color theme="1"/>
      <name val="Calibri"/>
      <family val="2"/>
      <scheme val="minor"/>
    </font>
    <font>
      <sz val="14"/>
      <name val="Cambria"/>
      <family val="3"/>
      <charset val="129"/>
      <scheme val="major"/>
    </font>
    <font>
      <sz val="12"/>
      <name val="Calibri"/>
      <family val="3"/>
      <charset val="129"/>
      <scheme val="minor"/>
    </font>
    <font>
      <b/>
      <sz val="16"/>
      <name val="Cambria"/>
      <family val="3"/>
      <charset val="129"/>
      <scheme val="major"/>
    </font>
    <font>
      <b/>
      <sz val="14"/>
      <name val="Calibri"/>
      <family val="3"/>
      <charset val="129"/>
      <scheme val="minor"/>
    </font>
    <font>
      <b/>
      <sz val="11"/>
      <name val="Calibri"/>
      <family val="3"/>
      <charset val="129"/>
      <scheme val="minor"/>
    </font>
    <font>
      <sz val="8"/>
      <color theme="0"/>
      <name val="Calibri"/>
      <family val="3"/>
      <charset val="129"/>
      <scheme val="minor"/>
    </font>
    <font>
      <b/>
      <sz val="8"/>
      <color theme="0"/>
      <name val="Calibri"/>
      <family val="3"/>
      <charset val="129"/>
      <scheme val="minor"/>
    </font>
    <font>
      <b/>
      <sz val="8"/>
      <color theme="1"/>
      <name val="Calibri"/>
      <family val="2"/>
      <scheme val="minor"/>
    </font>
    <font>
      <sz val="11"/>
      <color theme="0"/>
      <name val="Calibri"/>
      <family val="2"/>
      <charset val="163"/>
      <scheme val="minor"/>
    </font>
    <font>
      <sz val="9"/>
      <color theme="0"/>
      <name val="Calibri"/>
      <family val="2"/>
      <charset val="163"/>
      <scheme val="minor"/>
    </font>
    <font>
      <sz val="8"/>
      <color theme="0"/>
      <name val="Calibri"/>
      <family val="2"/>
      <charset val="163"/>
      <scheme val="minor"/>
    </font>
    <font>
      <sz val="11"/>
      <color rgb="FFFF0000"/>
      <name val="Calibri"/>
      <family val="2"/>
      <charset val="129"/>
      <scheme val="minor"/>
    </font>
    <font>
      <b/>
      <sz val="12"/>
      <color theme="3"/>
      <name val="Calibri"/>
      <family val="3"/>
      <charset val="129"/>
      <scheme val="minor"/>
    </font>
    <font>
      <b/>
      <sz val="14"/>
      <color theme="0"/>
      <name val="Calibri"/>
      <family val="3"/>
      <charset val="129"/>
      <scheme val="minor"/>
    </font>
    <font>
      <b/>
      <sz val="18"/>
      <color theme="1"/>
      <name val="Calibri"/>
      <family val="2"/>
      <scheme val="minor"/>
    </font>
    <font>
      <sz val="8"/>
      <color rgb="FFFF0000"/>
      <name val="Calibri"/>
      <family val="3"/>
      <charset val="129"/>
      <scheme val="minor"/>
    </font>
    <font>
      <b/>
      <sz val="8"/>
      <color rgb="FFFF0000"/>
      <name val="Calibri"/>
      <family val="3"/>
      <charset val="129"/>
      <scheme val="minor"/>
    </font>
    <font>
      <b/>
      <sz val="11"/>
      <color rgb="FFFF0000"/>
      <name val="Calibri"/>
      <family val="3"/>
      <charset val="129"/>
      <scheme val="minor"/>
    </font>
    <font>
      <sz val="11"/>
      <name val="Calibri"/>
      <family val="2"/>
      <charset val="129"/>
      <scheme val="minor"/>
    </font>
    <font>
      <b/>
      <sz val="9"/>
      <color theme="1"/>
      <name val="Calibri"/>
      <family val="2"/>
      <scheme val="minor"/>
    </font>
    <font>
      <sz val="9"/>
      <color rgb="FFFF0000"/>
      <name val="Calibri"/>
      <family val="3"/>
      <charset val="129"/>
      <scheme val="minor"/>
    </font>
    <font>
      <b/>
      <sz val="14"/>
      <color rgb="FFF8F8F8"/>
      <name val="Calibri"/>
      <family val="3"/>
      <charset val="129"/>
      <scheme val="minor"/>
    </font>
    <font>
      <sz val="11"/>
      <color rgb="FFF8F8F8"/>
      <name val="Calibri"/>
      <family val="3"/>
      <charset val="129"/>
      <scheme val="minor"/>
    </font>
    <font>
      <sz val="8"/>
      <color theme="1"/>
      <name val="Calibri"/>
      <family val="2"/>
      <scheme val="minor"/>
    </font>
  </fonts>
  <fills count="11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21"/>
      </patternFill>
    </fill>
    <fill>
      <patternFill patternType="solid">
        <fgColor indexed="22"/>
        <bgColor indexed="64"/>
      </patternFill>
    </fill>
    <fill>
      <patternFill patternType="solid">
        <fgColor indexed="21"/>
        <bgColor indexed="64"/>
      </patternFill>
    </fill>
    <fill>
      <patternFill patternType="lightGray"/>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11"/>
        <bgColor indexed="35"/>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62"/>
        <bgColor indexed="56"/>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bgColor indexed="60"/>
      </patternFill>
    </fill>
    <fill>
      <patternFill patternType="solid">
        <fgColor indexed="57"/>
      </patternFill>
    </fill>
    <fill>
      <patternFill patternType="solid">
        <fgColor indexed="42"/>
        <bgColor indexed="42"/>
      </patternFill>
    </fill>
    <fill>
      <patternFill patternType="solid">
        <fgColor indexed="57"/>
        <bgColor indexed="21"/>
      </patternFill>
    </fill>
    <fill>
      <patternFill patternType="solid">
        <fgColor indexed="27"/>
        <bgColor indexed="27"/>
      </patternFill>
    </fill>
    <fill>
      <patternFill patternType="solid">
        <fgColor indexed="53"/>
      </patternFill>
    </fill>
    <fill>
      <patternFill patternType="solid">
        <fgColor indexed="47"/>
        <bgColor indexed="47"/>
      </patternFill>
    </fill>
    <fill>
      <patternFill patternType="solid">
        <fgColor indexed="53"/>
        <bgColor indexed="52"/>
      </patternFill>
    </fill>
    <fill>
      <patternFill patternType="darkGray">
        <fgColor indexed="9"/>
        <bgColor indexed="10"/>
      </patternFill>
    </fill>
    <fill>
      <patternFill patternType="mediumGray">
        <fgColor indexed="9"/>
        <bgColor indexed="12"/>
      </patternFill>
    </fill>
    <fill>
      <patternFill patternType="gray0625">
        <fgColor indexed="15"/>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7"/>
        <bgColor indexed="64"/>
      </patternFill>
    </fill>
    <fill>
      <patternFill patternType="solid">
        <fgColor indexed="43"/>
        <bgColor indexed="26"/>
      </patternFill>
    </fill>
    <fill>
      <patternFill patternType="solid">
        <fgColor indexed="9"/>
        <bgColor indexed="64"/>
      </patternFill>
    </fill>
    <fill>
      <patternFill patternType="solid">
        <fgColor indexed="9"/>
        <bgColor indexed="26"/>
      </patternFill>
    </fill>
    <fill>
      <patternFill patternType="solid">
        <fgColor indexed="26"/>
        <bgColor indexed="64"/>
      </patternFill>
    </fill>
    <fill>
      <patternFill patternType="lightGray">
        <fgColor indexed="34"/>
        <bgColor indexed="9"/>
      </patternFill>
    </fill>
    <fill>
      <patternFill patternType="solid">
        <fgColor indexed="43"/>
      </patternFill>
    </fill>
    <fill>
      <patternFill patternType="solid">
        <fgColor indexed="13"/>
        <bgColor indexed="64"/>
      </patternFill>
    </fill>
    <fill>
      <patternFill patternType="solid">
        <fgColor indexed="26"/>
      </patternFill>
    </fill>
    <fill>
      <patternFill patternType="solid">
        <fgColor indexed="26"/>
        <bgColor indexed="9"/>
      </patternFill>
    </fill>
    <fill>
      <patternFill patternType="solid">
        <fgColor indexed="65"/>
        <bgColor indexed="64"/>
      </patternFill>
    </fill>
    <fill>
      <patternFill patternType="mediumGray">
        <fgColor indexed="22"/>
      </patternFill>
    </fill>
    <fill>
      <patternFill patternType="gray0625">
        <fgColor indexed="13"/>
      </patternFill>
    </fill>
    <fill>
      <patternFill patternType="solid">
        <fgColor indexed="31"/>
        <bgColor indexed="64"/>
      </patternFill>
    </fill>
    <fill>
      <patternFill patternType="solid">
        <fgColor indexed="22"/>
        <bgColor indexed="2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patternFill>
    </fill>
    <fill>
      <patternFill patternType="solid">
        <fgColor indexed="43"/>
        <bgColor indexed="64"/>
      </patternFill>
    </fill>
    <fill>
      <patternFill patternType="solid">
        <fgColor indexed="45"/>
        <bgColor indexed="45"/>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indexed="64"/>
      </patternFill>
    </fill>
  </fills>
  <borders count="34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bottom/>
      <diagonal/>
    </border>
    <border>
      <left style="thin">
        <color indexed="64"/>
      </left>
      <right/>
      <top/>
      <bottom/>
      <diagonal/>
    </border>
    <border>
      <left/>
      <right style="hair">
        <color auto="1"/>
      </right>
      <top/>
      <bottom/>
      <diagonal/>
    </border>
    <border>
      <left/>
      <right/>
      <top/>
      <bottom style="hair">
        <color auto="1"/>
      </bottom>
      <diagonal/>
    </border>
    <border>
      <left style="thin">
        <color auto="1"/>
      </left>
      <right style="hair">
        <color auto="1"/>
      </right>
      <top/>
      <bottom style="hair">
        <color auto="1"/>
      </bottom>
      <diagonal/>
    </border>
    <border>
      <left style="thin">
        <color auto="1"/>
      </left>
      <right/>
      <top/>
      <bottom style="hair">
        <color auto="1"/>
      </bottom>
      <diagonal/>
    </border>
    <border>
      <left/>
      <right style="hair">
        <color auto="1"/>
      </right>
      <top/>
      <bottom style="hair">
        <color auto="1"/>
      </bottom>
      <diagonal/>
    </border>
    <border>
      <left/>
      <right/>
      <top style="thin">
        <color auto="1"/>
      </top>
      <bottom style="thin">
        <color auto="1"/>
      </bottom>
      <diagonal/>
    </border>
    <border>
      <left style="thin">
        <color auto="1"/>
      </left>
      <right/>
      <top style="thin">
        <color auto="1"/>
      </top>
      <bottom/>
      <diagonal/>
    </border>
    <border>
      <left/>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right style="hair">
        <color auto="1"/>
      </right>
      <top style="medium">
        <color auto="1"/>
      </top>
      <bottom style="thin">
        <color auto="1"/>
      </bottom>
      <diagonal/>
    </border>
    <border>
      <left style="hair">
        <color auto="1"/>
      </left>
      <right/>
      <top style="medium">
        <color auto="1"/>
      </top>
      <bottom style="thin">
        <color auto="1"/>
      </bottom>
      <diagonal/>
    </border>
    <border>
      <left/>
      <right style="thin">
        <color auto="1"/>
      </right>
      <top style="medium">
        <color auto="1"/>
      </top>
      <bottom style="thin">
        <color auto="1"/>
      </bottom>
      <diagonal/>
    </border>
    <border>
      <left/>
      <right/>
      <top/>
      <bottom style="medium">
        <color indexed="64"/>
      </bottom>
      <diagonal/>
    </border>
    <border>
      <left style="hair">
        <color auto="1"/>
      </left>
      <right/>
      <top style="hair">
        <color auto="1"/>
      </top>
      <bottom style="thin">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diagonal/>
    </border>
    <border>
      <left/>
      <right style="thin">
        <color indexed="8"/>
      </right>
      <top/>
      <bottom/>
      <diagonal/>
    </border>
    <border>
      <left/>
      <right/>
      <top style="double">
        <color indexed="64"/>
      </top>
      <bottom style="double">
        <color indexed="64"/>
      </bottom>
      <diagonal/>
    </border>
    <border>
      <left style="medium">
        <color auto="1"/>
      </left>
      <right/>
      <top style="medium">
        <color auto="1"/>
      </top>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style="thin">
        <color auto="1"/>
      </top>
      <bottom style="thin">
        <color auto="1"/>
      </bottom>
      <diagonal/>
    </border>
    <border>
      <left/>
      <right/>
      <top/>
      <bottom style="double">
        <color indexed="52"/>
      </bottom>
      <diagonal/>
    </border>
    <border>
      <left/>
      <right/>
      <top/>
      <bottom style="medium">
        <color indexed="8"/>
      </bottom>
      <diagonal/>
    </border>
    <border>
      <left/>
      <right style="thin">
        <color indexed="64"/>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auto="1"/>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right/>
      <top style="double">
        <color indexed="64"/>
      </top>
      <bottom/>
      <diagonal/>
    </border>
    <border>
      <left/>
      <right/>
      <top style="thin">
        <color indexed="64"/>
      </top>
      <bottom style="double">
        <color indexed="64"/>
      </bottom>
      <diagonal/>
    </border>
    <border>
      <left/>
      <right/>
      <top style="thin">
        <color indexed="62"/>
      </top>
      <bottom style="double">
        <color indexed="62"/>
      </bottom>
      <diagonal/>
    </border>
    <border>
      <left style="hair">
        <color indexed="23"/>
      </left>
      <right style="hair">
        <color indexed="23"/>
      </right>
      <top style="hair">
        <color indexed="23"/>
      </top>
      <bottom style="hair">
        <color indexed="23"/>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dotted">
        <color indexed="64"/>
      </top>
      <bottom style="dotted">
        <color indexed="64"/>
      </bottom>
      <diagonal/>
    </border>
    <border>
      <left style="double">
        <color indexed="64"/>
      </left>
      <right style="hair">
        <color indexed="64"/>
      </right>
      <top style="thin">
        <color indexed="64"/>
      </top>
      <bottom style="hair">
        <color indexed="64"/>
      </bottom>
      <diagonal/>
    </border>
    <border>
      <left style="thin">
        <color indexed="63"/>
      </left>
      <right style="thin">
        <color indexed="63"/>
      </right>
      <top style="thin">
        <color indexed="63"/>
      </top>
      <bottom style="thin">
        <color indexed="63"/>
      </bottom>
      <diagonal/>
    </border>
    <border>
      <left style="hair">
        <color indexed="8"/>
      </left>
      <right style="hair">
        <color indexed="8"/>
      </right>
      <top style="hair">
        <color indexed="8"/>
      </top>
      <bottom style="hair">
        <color indexed="8"/>
      </bottom>
      <diagonal/>
    </border>
    <border>
      <left/>
      <right/>
      <top style="thin">
        <color indexed="62"/>
      </top>
      <bottom style="double">
        <color indexed="62"/>
      </bottom>
      <diagonal/>
    </border>
    <border>
      <left style="thin">
        <color auto="1"/>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
      <left style="hair">
        <color auto="1"/>
      </left>
      <right/>
      <top style="hair">
        <color auto="1"/>
      </top>
      <bottom style="medium">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hair">
        <color auto="1"/>
      </left>
      <right/>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hair">
        <color auto="1"/>
      </left>
      <right/>
      <top style="hair">
        <color auto="1"/>
      </top>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top style="hair">
        <color auto="1"/>
      </top>
      <bottom/>
      <diagonal/>
    </border>
    <border>
      <left style="thin">
        <color auto="1"/>
      </left>
      <right/>
      <top style="medium">
        <color auto="1"/>
      </top>
      <bottom style="thin">
        <color auto="1"/>
      </bottom>
      <diagonal/>
    </border>
    <border>
      <left/>
      <right/>
      <top style="medium">
        <color auto="1"/>
      </top>
      <bottom/>
      <diagonal/>
    </border>
    <border>
      <left style="hair">
        <color auto="1"/>
      </left>
      <right style="thin">
        <color auto="1"/>
      </right>
      <top style="thin">
        <color auto="1"/>
      </top>
      <bottom style="medium">
        <color auto="1"/>
      </bottom>
      <diagonal/>
    </border>
    <border>
      <left/>
      <right style="hair">
        <color auto="1"/>
      </right>
      <top style="thin">
        <color auto="1"/>
      </top>
      <bottom style="medium">
        <color auto="1"/>
      </bottom>
      <diagonal/>
    </border>
    <border>
      <left style="hair">
        <color auto="1"/>
      </left>
      <right/>
      <top style="thin">
        <color auto="1"/>
      </top>
      <bottom style="medium">
        <color auto="1"/>
      </bottom>
      <diagonal/>
    </border>
    <border>
      <left style="thin">
        <color auto="1"/>
      </left>
      <right style="hair">
        <color auto="1"/>
      </right>
      <top style="thin">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top/>
      <bottom style="medium">
        <color auto="1"/>
      </bottom>
      <diagonal/>
    </border>
    <border>
      <left/>
      <right style="thin">
        <color indexed="64"/>
      </right>
      <top/>
      <bottom style="hair">
        <color auto="1"/>
      </bottom>
      <diagonal/>
    </border>
    <border>
      <left style="thin">
        <color indexed="64"/>
      </left>
      <right style="thin">
        <color indexed="64"/>
      </right>
      <top/>
      <bottom style="hair">
        <color auto="1"/>
      </bottom>
      <diagonal/>
    </border>
    <border>
      <left/>
      <right style="thin">
        <color indexed="64"/>
      </right>
      <top style="hair">
        <color auto="1"/>
      </top>
      <bottom style="hair">
        <color auto="1"/>
      </bottom>
      <diagonal/>
    </border>
    <border>
      <left style="thin">
        <color indexed="64"/>
      </left>
      <right/>
      <top style="hair">
        <color auto="1"/>
      </top>
      <bottom style="hair">
        <color auto="1"/>
      </bottom>
      <diagonal/>
    </border>
    <border>
      <left/>
      <right style="thin">
        <color indexed="64"/>
      </right>
      <top style="hair">
        <color auto="1"/>
      </top>
      <bottom style="medium">
        <color auto="1"/>
      </bottom>
      <diagonal/>
    </border>
    <border>
      <left style="thin">
        <color indexed="64"/>
      </left>
      <right style="thin">
        <color indexed="64"/>
      </right>
      <top style="hair">
        <color auto="1"/>
      </top>
      <bottom style="medium">
        <color auto="1"/>
      </bottom>
      <diagonal/>
    </border>
    <border>
      <left style="thin">
        <color indexed="64"/>
      </left>
      <right/>
      <top style="hair">
        <color auto="1"/>
      </top>
      <bottom style="medium">
        <color auto="1"/>
      </bottom>
      <diagonal/>
    </border>
    <border>
      <left style="thin">
        <color auto="1"/>
      </left>
      <right style="thin">
        <color auto="1"/>
      </right>
      <top style="hair">
        <color auto="1"/>
      </top>
      <bottom/>
      <diagonal/>
    </border>
    <border>
      <left style="thin">
        <color indexed="64"/>
      </left>
      <right/>
      <top style="hair">
        <color auto="1"/>
      </top>
      <bottom/>
      <diagonal/>
    </border>
    <border>
      <left/>
      <right/>
      <top style="hair">
        <color auto="1"/>
      </top>
      <bottom style="medium">
        <color auto="1"/>
      </bottom>
      <diagonal/>
    </border>
    <border>
      <left/>
      <right style="thin">
        <color indexed="64"/>
      </right>
      <top style="thin">
        <color auto="1"/>
      </top>
      <bottom style="thin">
        <color auto="1"/>
      </bottom>
      <diagonal/>
    </border>
    <border>
      <left/>
      <right style="thin">
        <color indexed="64"/>
      </right>
      <top style="thin">
        <color auto="1"/>
      </top>
      <bottom style="hair">
        <color auto="1"/>
      </bottom>
      <diagonal/>
    </border>
    <border>
      <left style="thin">
        <color indexed="64"/>
      </left>
      <right style="thin">
        <color indexed="64"/>
      </right>
      <top style="thin">
        <color auto="1"/>
      </top>
      <bottom style="hair">
        <color auto="1"/>
      </bottom>
      <diagonal/>
    </border>
    <border>
      <left style="thin">
        <color indexed="64"/>
      </left>
      <right/>
      <top style="thin">
        <color auto="1"/>
      </top>
      <bottom style="hair">
        <color auto="1"/>
      </bottom>
      <diagonal/>
    </border>
    <border>
      <left style="thin">
        <color auto="1"/>
      </left>
      <right/>
      <top/>
      <bottom style="thin">
        <color indexed="64"/>
      </bottom>
      <diagonal/>
    </border>
    <border>
      <left/>
      <right style="thin">
        <color auto="1"/>
      </right>
      <top/>
      <bottom style="thin">
        <color indexed="64"/>
      </bottom>
      <diagonal/>
    </border>
    <border>
      <left/>
      <right/>
      <top style="thin">
        <color auto="1"/>
      </top>
      <bottom/>
      <diagonal/>
    </border>
    <border>
      <left/>
      <right style="thin">
        <color indexed="64"/>
      </right>
      <top style="hair">
        <color auto="1"/>
      </top>
      <bottom style="thin">
        <color auto="1"/>
      </bottom>
      <diagonal/>
    </border>
    <border>
      <left style="thin">
        <color auto="1"/>
      </left>
      <right style="thin">
        <color auto="1"/>
      </right>
      <top style="hair">
        <color auto="1"/>
      </top>
      <bottom style="thin">
        <color auto="1"/>
      </bottom>
      <diagonal/>
    </border>
    <border>
      <left style="thin">
        <color indexed="64"/>
      </left>
      <right/>
      <top style="hair">
        <color auto="1"/>
      </top>
      <bottom style="thin">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style="medium">
        <color indexed="64"/>
      </left>
      <right style="thin">
        <color auto="1"/>
      </right>
      <top style="thin">
        <color auto="1"/>
      </top>
      <bottom/>
      <diagonal/>
    </border>
    <border>
      <left style="thin">
        <color indexed="64"/>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style="medium">
        <color indexed="64"/>
      </left>
      <right/>
      <top/>
      <bottom/>
      <diagonal/>
    </border>
    <border>
      <left/>
      <right style="hair">
        <color auto="1"/>
      </right>
      <top style="thin">
        <color auto="1"/>
      </top>
      <bottom style="hair">
        <color indexed="64"/>
      </bottom>
      <diagonal/>
    </border>
    <border>
      <left style="thin">
        <color auto="1"/>
      </left>
      <right style="hair">
        <color auto="1"/>
      </right>
      <top style="thin">
        <color auto="1"/>
      </top>
      <bottom style="hair">
        <color indexed="64"/>
      </bottom>
      <diagonal/>
    </border>
    <border>
      <left/>
      <right/>
      <top style="thin">
        <color auto="1"/>
      </top>
      <bottom style="hair">
        <color indexed="64"/>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thin">
        <color auto="1"/>
      </top>
      <bottom style="thin">
        <color indexed="64"/>
      </bottom>
      <diagonal/>
    </border>
    <border>
      <left/>
      <right style="medium">
        <color auto="1"/>
      </right>
      <top style="medium">
        <color auto="1"/>
      </top>
      <bottom/>
      <diagonal/>
    </border>
    <border>
      <left/>
      <right style="medium">
        <color auto="1"/>
      </right>
      <top/>
      <bottom/>
      <diagonal/>
    </border>
    <border>
      <left style="double">
        <color auto="1"/>
      </left>
      <right/>
      <top style="medium">
        <color auto="1"/>
      </top>
      <bottom style="thin">
        <color auto="1"/>
      </bottom>
      <diagonal/>
    </border>
    <border>
      <left style="double">
        <color auto="1"/>
      </left>
      <right/>
      <top style="thin">
        <color auto="1"/>
      </top>
      <bottom style="thin">
        <color auto="1"/>
      </bottom>
      <diagonal/>
    </border>
    <border>
      <left style="double">
        <color auto="1"/>
      </left>
      <right/>
      <top style="medium">
        <color auto="1"/>
      </top>
      <bottom/>
      <diagonal/>
    </border>
    <border>
      <left style="double">
        <color auto="1"/>
      </left>
      <right/>
      <top/>
      <bottom/>
      <diagonal/>
    </border>
    <border>
      <left style="double">
        <color auto="1"/>
      </left>
      <right/>
      <top style="thin">
        <color auto="1"/>
      </top>
      <bottom style="medium">
        <color auto="1"/>
      </bottom>
      <diagonal/>
    </border>
    <border>
      <left style="hair">
        <color auto="1"/>
      </left>
      <right style="thin">
        <color auto="1"/>
      </right>
      <top/>
      <bottom/>
      <diagonal/>
    </border>
    <border>
      <left style="thick">
        <color rgb="FFFF0000"/>
      </left>
      <right/>
      <top style="thick">
        <color rgb="FFFF0000"/>
      </top>
      <bottom/>
      <diagonal/>
    </border>
    <border>
      <left/>
      <right style="thick">
        <color rgb="FFFF0000"/>
      </right>
      <top style="thick">
        <color rgb="FFFF0000"/>
      </top>
      <bottom/>
      <diagonal/>
    </border>
    <border>
      <left style="thick">
        <color rgb="FFFF0000"/>
      </left>
      <right/>
      <top/>
      <bottom style="thin">
        <color indexed="64"/>
      </bottom>
      <diagonal/>
    </border>
    <border>
      <left/>
      <right style="thick">
        <color rgb="FFFF0000"/>
      </right>
      <top/>
      <bottom style="thin">
        <color indexed="64"/>
      </bottom>
      <diagonal/>
    </border>
    <border>
      <left style="thick">
        <color rgb="FFFF0000"/>
      </left>
      <right style="hair">
        <color auto="1"/>
      </right>
      <top style="thin">
        <color auto="1"/>
      </top>
      <bottom style="medium">
        <color auto="1"/>
      </bottom>
      <diagonal/>
    </border>
    <border>
      <left style="hair">
        <color auto="1"/>
      </left>
      <right style="thick">
        <color rgb="FFFF0000"/>
      </right>
      <top style="thin">
        <color auto="1"/>
      </top>
      <bottom style="medium">
        <color auto="1"/>
      </bottom>
      <diagonal/>
    </border>
    <border>
      <left style="thick">
        <color rgb="FFFF0000"/>
      </left>
      <right style="hair">
        <color auto="1"/>
      </right>
      <top style="medium">
        <color auto="1"/>
      </top>
      <bottom style="thin">
        <color auto="1"/>
      </bottom>
      <diagonal/>
    </border>
    <border>
      <left style="hair">
        <color auto="1"/>
      </left>
      <right style="thick">
        <color rgb="FFFF0000"/>
      </right>
      <top style="medium">
        <color auto="1"/>
      </top>
      <bottom style="thin">
        <color auto="1"/>
      </bottom>
      <diagonal/>
    </border>
    <border>
      <left style="thick">
        <color rgb="FFFF0000"/>
      </left>
      <right/>
      <top/>
      <bottom/>
      <diagonal/>
    </border>
    <border>
      <left style="hair">
        <color auto="1"/>
      </left>
      <right style="thick">
        <color rgb="FFFF0000"/>
      </right>
      <top style="thin">
        <color auto="1"/>
      </top>
      <bottom style="thin">
        <color auto="1"/>
      </bottom>
      <diagonal/>
    </border>
    <border>
      <left style="thick">
        <color rgb="FFFF0000"/>
      </left>
      <right style="hair">
        <color auto="1"/>
      </right>
      <top style="thin">
        <color auto="1"/>
      </top>
      <bottom style="hair">
        <color indexed="64"/>
      </bottom>
      <diagonal/>
    </border>
    <border>
      <left style="hair">
        <color auto="1"/>
      </left>
      <right style="thick">
        <color rgb="FFFF0000"/>
      </right>
      <top style="thin">
        <color auto="1"/>
      </top>
      <bottom style="hair">
        <color auto="1"/>
      </bottom>
      <diagonal/>
    </border>
    <border>
      <left style="thick">
        <color rgb="FFFF0000"/>
      </left>
      <right style="hair">
        <color auto="1"/>
      </right>
      <top style="hair">
        <color auto="1"/>
      </top>
      <bottom style="hair">
        <color auto="1"/>
      </bottom>
      <diagonal/>
    </border>
    <border>
      <left style="hair">
        <color auto="1"/>
      </left>
      <right style="thick">
        <color rgb="FFFF0000"/>
      </right>
      <top style="hair">
        <color auto="1"/>
      </top>
      <bottom style="hair">
        <color auto="1"/>
      </bottom>
      <diagonal/>
    </border>
    <border>
      <left style="thick">
        <color rgb="FFFF0000"/>
      </left>
      <right style="hair">
        <color auto="1"/>
      </right>
      <top style="hair">
        <color auto="1"/>
      </top>
      <bottom/>
      <diagonal/>
    </border>
    <border>
      <left style="hair">
        <color auto="1"/>
      </left>
      <right style="thick">
        <color rgb="FFFF0000"/>
      </right>
      <top style="hair">
        <color auto="1"/>
      </top>
      <bottom style="thin">
        <color auto="1"/>
      </bottom>
      <diagonal/>
    </border>
    <border>
      <left style="thick">
        <color rgb="FFFF0000"/>
      </left>
      <right style="hair">
        <color auto="1"/>
      </right>
      <top style="thin">
        <color auto="1"/>
      </top>
      <bottom style="thin">
        <color auto="1"/>
      </bottom>
      <diagonal/>
    </border>
    <border>
      <left style="thick">
        <color rgb="FFFF0000"/>
      </left>
      <right style="hair">
        <color auto="1"/>
      </right>
      <top style="hair">
        <color auto="1"/>
      </top>
      <bottom style="thin">
        <color auto="1"/>
      </bottom>
      <diagonal/>
    </border>
    <border>
      <left style="thick">
        <color rgb="FFFF0000"/>
      </left>
      <right/>
      <top style="hair">
        <color auto="1"/>
      </top>
      <bottom style="thick">
        <color rgb="FFFF0000"/>
      </bottom>
      <diagonal/>
    </border>
    <border>
      <left style="hair">
        <color auto="1"/>
      </left>
      <right style="thick">
        <color rgb="FFFF0000"/>
      </right>
      <top style="hair">
        <color auto="1"/>
      </top>
      <bottom style="thick">
        <color rgb="FFFF0000"/>
      </bottom>
      <diagonal/>
    </border>
    <border>
      <left style="thick">
        <color rgb="FFFF0000"/>
      </left>
      <right style="hair">
        <color auto="1"/>
      </right>
      <top/>
      <bottom style="hair">
        <color auto="1"/>
      </bottom>
      <diagonal/>
    </border>
    <border>
      <left style="hair">
        <color auto="1"/>
      </left>
      <right style="thick">
        <color rgb="FFFF0000"/>
      </right>
      <top/>
      <bottom style="hair">
        <color auto="1"/>
      </bottom>
      <diagonal/>
    </border>
    <border>
      <left style="hair">
        <color auto="1"/>
      </left>
      <right style="thick">
        <color rgb="FFFF0000"/>
      </right>
      <top style="hair">
        <color auto="1"/>
      </top>
      <bottom/>
      <diagonal/>
    </border>
    <border>
      <left style="thick">
        <color rgb="FFFF0000"/>
      </left>
      <right style="hair">
        <color auto="1"/>
      </right>
      <top style="thin">
        <color auto="1"/>
      </top>
      <bottom style="thick">
        <color rgb="FFFF0000"/>
      </bottom>
      <diagonal/>
    </border>
    <border>
      <left style="hair">
        <color auto="1"/>
      </left>
      <right style="thick">
        <color rgb="FFFF0000"/>
      </right>
      <top style="thin">
        <color auto="1"/>
      </top>
      <bottom style="thick">
        <color rgb="FFFF0000"/>
      </bottom>
      <diagonal/>
    </border>
    <border>
      <left style="medium">
        <color rgb="FFFF0000"/>
      </left>
      <right style="hair">
        <color auto="1"/>
      </right>
      <top style="thin">
        <color auto="1"/>
      </top>
      <bottom style="medium">
        <color auto="1"/>
      </bottom>
      <diagonal/>
    </border>
    <border>
      <left style="hair">
        <color auto="1"/>
      </left>
      <right style="medium">
        <color rgb="FFFF0000"/>
      </right>
      <top style="thin">
        <color auto="1"/>
      </top>
      <bottom style="medium">
        <color auto="1"/>
      </bottom>
      <diagonal/>
    </border>
    <border>
      <left style="medium">
        <color rgb="FFFF0000"/>
      </left>
      <right style="hair">
        <color auto="1"/>
      </right>
      <top style="medium">
        <color auto="1"/>
      </top>
      <bottom style="thin">
        <color auto="1"/>
      </bottom>
      <diagonal/>
    </border>
    <border>
      <left style="hair">
        <color auto="1"/>
      </left>
      <right style="medium">
        <color rgb="FFFF0000"/>
      </right>
      <top style="medium">
        <color auto="1"/>
      </top>
      <bottom style="thin">
        <color auto="1"/>
      </bottom>
      <diagonal/>
    </border>
    <border>
      <left style="medium">
        <color rgb="FFFF0000"/>
      </left>
      <right/>
      <top/>
      <bottom/>
      <diagonal/>
    </border>
    <border>
      <left style="hair">
        <color auto="1"/>
      </left>
      <right style="medium">
        <color rgb="FFFF0000"/>
      </right>
      <top style="thin">
        <color auto="1"/>
      </top>
      <bottom style="thin">
        <color auto="1"/>
      </bottom>
      <diagonal/>
    </border>
    <border>
      <left style="medium">
        <color rgb="FFFF0000"/>
      </left>
      <right style="hair">
        <color auto="1"/>
      </right>
      <top style="thin">
        <color auto="1"/>
      </top>
      <bottom style="hair">
        <color auto="1"/>
      </bottom>
      <diagonal/>
    </border>
    <border>
      <left style="hair">
        <color auto="1"/>
      </left>
      <right style="medium">
        <color rgb="FFFF0000"/>
      </right>
      <top style="thin">
        <color auto="1"/>
      </top>
      <bottom style="hair">
        <color auto="1"/>
      </bottom>
      <diagonal/>
    </border>
    <border>
      <left style="medium">
        <color rgb="FFFF0000"/>
      </left>
      <right style="hair">
        <color auto="1"/>
      </right>
      <top style="hair">
        <color auto="1"/>
      </top>
      <bottom style="hair">
        <color auto="1"/>
      </bottom>
      <diagonal/>
    </border>
    <border>
      <left style="hair">
        <color auto="1"/>
      </left>
      <right style="medium">
        <color rgb="FFFF0000"/>
      </right>
      <top style="hair">
        <color auto="1"/>
      </top>
      <bottom style="hair">
        <color auto="1"/>
      </bottom>
      <diagonal/>
    </border>
    <border>
      <left style="medium">
        <color rgb="FFFF0000"/>
      </left>
      <right style="hair">
        <color auto="1"/>
      </right>
      <top style="hair">
        <color auto="1"/>
      </top>
      <bottom style="thin">
        <color auto="1"/>
      </bottom>
      <diagonal/>
    </border>
    <border>
      <left style="hair">
        <color auto="1"/>
      </left>
      <right style="medium">
        <color rgb="FFFF0000"/>
      </right>
      <top style="hair">
        <color auto="1"/>
      </top>
      <bottom style="thin">
        <color auto="1"/>
      </bottom>
      <diagonal/>
    </border>
    <border>
      <left style="medium">
        <color rgb="FFFF0000"/>
      </left>
      <right/>
      <top/>
      <bottom style="hair">
        <color auto="1"/>
      </bottom>
      <diagonal/>
    </border>
    <border>
      <left style="medium">
        <color rgb="FFFF0000"/>
      </left>
      <right/>
      <top style="thin">
        <color auto="1"/>
      </top>
      <bottom style="medium">
        <color rgb="FFFF0000"/>
      </bottom>
      <diagonal/>
    </border>
    <border>
      <left style="hair">
        <color auto="1"/>
      </left>
      <right style="medium">
        <color rgb="FFFF0000"/>
      </right>
      <top style="thin">
        <color auto="1"/>
      </top>
      <bottom style="medium">
        <color rgb="FFFF0000"/>
      </bottom>
      <diagonal/>
    </border>
    <border>
      <left style="medium">
        <color auto="1"/>
      </left>
      <right style="hair">
        <color auto="1"/>
      </right>
      <top style="thin">
        <color auto="1"/>
      </top>
      <bottom style="medium">
        <color auto="1"/>
      </bottom>
      <diagonal/>
    </border>
    <border>
      <left style="medium">
        <color auto="1"/>
      </left>
      <right style="hair">
        <color auto="1"/>
      </right>
      <top style="medium">
        <color auto="1"/>
      </top>
      <bottom style="thin">
        <color auto="1"/>
      </bottom>
      <diagonal/>
    </border>
    <border>
      <left style="medium">
        <color auto="1"/>
      </left>
      <right style="hair">
        <color auto="1"/>
      </right>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thin">
        <color indexed="64"/>
      </top>
      <bottom style="thin">
        <color indexed="64"/>
      </bottom>
      <diagonal/>
    </border>
    <border>
      <left style="double">
        <color auto="1"/>
      </left>
      <right/>
      <top/>
      <bottom style="thin">
        <color auto="1"/>
      </bottom>
      <diagonal/>
    </border>
    <border>
      <left style="double">
        <color auto="1"/>
      </left>
      <right style="hair">
        <color auto="1"/>
      </right>
      <top style="thin">
        <color auto="1"/>
      </top>
      <bottom style="medium">
        <color auto="1"/>
      </bottom>
      <diagonal/>
    </border>
    <border>
      <left style="double">
        <color auto="1"/>
      </left>
      <right style="hair">
        <color auto="1"/>
      </right>
      <top style="medium">
        <color auto="1"/>
      </top>
      <bottom style="thin">
        <color auto="1"/>
      </bottom>
      <diagonal/>
    </border>
    <border>
      <left style="double">
        <color auto="1"/>
      </left>
      <right style="hair">
        <color auto="1"/>
      </right>
      <top/>
      <bottom style="hair">
        <color auto="1"/>
      </bottom>
      <diagonal/>
    </border>
    <border>
      <left style="double">
        <color auto="1"/>
      </left>
      <right style="hair">
        <color auto="1"/>
      </right>
      <top style="hair">
        <color auto="1"/>
      </top>
      <bottom style="hair">
        <color auto="1"/>
      </bottom>
      <diagonal/>
    </border>
    <border>
      <left style="double">
        <color auto="1"/>
      </left>
      <right style="hair">
        <color auto="1"/>
      </right>
      <top style="hair">
        <color auto="1"/>
      </top>
      <bottom/>
      <diagonal/>
    </border>
    <border>
      <left style="double">
        <color auto="1"/>
      </left>
      <right style="hair">
        <color auto="1"/>
      </right>
      <top style="thin">
        <color indexed="64"/>
      </top>
      <bottom style="thin">
        <color indexed="64"/>
      </bottom>
      <diagonal/>
    </border>
    <border>
      <left/>
      <right style="hair">
        <color auto="1"/>
      </right>
      <top style="thin">
        <color indexed="64"/>
      </top>
      <bottom style="thin">
        <color indexed="64"/>
      </bottom>
      <diagonal/>
    </border>
    <border>
      <left style="medium">
        <color auto="1"/>
      </left>
      <right/>
      <top/>
      <bottom style="hair">
        <color auto="1"/>
      </bottom>
      <diagonal/>
    </border>
    <border>
      <left style="medium">
        <color auto="1"/>
      </left>
      <right/>
      <top style="hair">
        <color auto="1"/>
      </top>
      <bottom style="hair">
        <color auto="1"/>
      </bottom>
      <diagonal/>
    </border>
    <border>
      <left style="medium">
        <color auto="1"/>
      </left>
      <right/>
      <top style="hair">
        <color auto="1"/>
      </top>
      <bottom/>
      <diagonal/>
    </border>
    <border>
      <left style="hair">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hair">
        <color auto="1"/>
      </left>
      <right style="medium">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top style="thin">
        <color auto="1"/>
      </top>
      <bottom style="thin">
        <color indexed="64"/>
      </bottom>
      <diagonal/>
    </border>
    <border>
      <left/>
      <right style="thin">
        <color theme="1"/>
      </right>
      <top/>
      <bottom style="thin">
        <color indexed="64"/>
      </bottom>
      <diagonal/>
    </border>
    <border>
      <left style="medium">
        <color auto="1"/>
      </left>
      <right style="hair">
        <color auto="1"/>
      </right>
      <top style="hair">
        <color auto="1"/>
      </top>
      <bottom style="thin">
        <color auto="1"/>
      </bottom>
      <diagonal/>
    </border>
    <border>
      <left style="medium">
        <color auto="1"/>
      </left>
      <right style="hair">
        <color auto="1"/>
      </right>
      <top style="thin">
        <color auto="1"/>
      </top>
      <bottom style="hair">
        <color indexed="64"/>
      </bottom>
      <diagonal/>
    </border>
    <border>
      <left style="hair">
        <color auto="1"/>
      </left>
      <right style="thin">
        <color auto="1"/>
      </right>
      <top style="thin">
        <color auto="1"/>
      </top>
      <bottom style="hair">
        <color auto="1"/>
      </bottom>
      <diagonal/>
    </border>
    <border>
      <left/>
      <right style="thin">
        <color theme="1"/>
      </right>
      <top style="medium">
        <color auto="1"/>
      </top>
      <bottom/>
      <diagonal/>
    </border>
    <border>
      <left style="medium">
        <color auto="1"/>
      </left>
      <right style="hair">
        <color auto="1"/>
      </right>
      <top/>
      <bottom/>
      <diagonal/>
    </border>
    <border>
      <left style="hair">
        <color auto="1"/>
      </left>
      <right/>
      <top style="thin">
        <color auto="1"/>
      </top>
      <bottom style="hair">
        <color auto="1"/>
      </bottom>
      <diagonal/>
    </border>
    <border>
      <left style="double">
        <color auto="1"/>
      </left>
      <right/>
      <top style="thin">
        <color auto="1"/>
      </top>
      <bottom style="hair">
        <color auto="1"/>
      </bottom>
      <diagonal/>
    </border>
    <border>
      <left style="double">
        <color auto="1"/>
      </left>
      <right/>
      <top style="hair">
        <color auto="1"/>
      </top>
      <bottom style="hair">
        <color auto="1"/>
      </bottom>
      <diagonal/>
    </border>
    <border>
      <left style="double">
        <color auto="1"/>
      </left>
      <right style="hair">
        <color auto="1"/>
      </right>
      <top style="hair">
        <color auto="1"/>
      </top>
      <bottom style="thin">
        <color auto="1"/>
      </bottom>
      <diagonal/>
    </border>
    <border>
      <left style="double">
        <color auto="1"/>
      </left>
      <right/>
      <top/>
      <bottom style="hair">
        <color auto="1"/>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auto="1"/>
      </top>
      <bottom style="hair">
        <color auto="1"/>
      </bottom>
      <diagonal/>
    </border>
    <border>
      <left style="medium">
        <color indexed="64"/>
      </left>
      <right style="thin">
        <color indexed="64"/>
      </right>
      <top style="hair">
        <color auto="1"/>
      </top>
      <bottom style="thin">
        <color auto="1"/>
      </bottom>
      <diagonal/>
    </border>
    <border>
      <left style="medium">
        <color indexed="64"/>
      </left>
      <right style="thin">
        <color indexed="64"/>
      </right>
      <top/>
      <bottom style="hair">
        <color auto="1"/>
      </bottom>
      <diagonal/>
    </border>
    <border>
      <left style="medium">
        <color indexed="64"/>
      </left>
      <right style="thin">
        <color indexed="64"/>
      </right>
      <top style="hair">
        <color auto="1"/>
      </top>
      <bottom/>
      <diagonal/>
    </border>
    <border>
      <left style="thin">
        <color auto="1"/>
      </left>
      <right style="medium">
        <color auto="1"/>
      </right>
      <top style="medium">
        <color auto="1"/>
      </top>
      <bottom/>
      <diagonal/>
    </border>
    <border>
      <left style="thin">
        <color auto="1"/>
      </left>
      <right style="medium">
        <color auto="1"/>
      </right>
      <top style="thin">
        <color indexed="64"/>
      </top>
      <bottom style="hair">
        <color indexed="64"/>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style="hair">
        <color auto="1"/>
      </top>
      <bottom style="thin">
        <color auto="1"/>
      </bottom>
      <diagonal/>
    </border>
    <border>
      <left style="medium">
        <color auto="1"/>
      </left>
      <right/>
      <top style="thin">
        <color auto="1"/>
      </top>
      <bottom style="hair">
        <color indexed="64"/>
      </bottom>
      <diagonal/>
    </border>
    <border>
      <left style="medium">
        <color auto="1"/>
      </left>
      <right/>
      <top style="hair">
        <color auto="1"/>
      </top>
      <bottom style="thin">
        <color auto="1"/>
      </bottom>
      <diagonal/>
    </border>
    <border>
      <left style="double">
        <color auto="1"/>
      </left>
      <right/>
      <top style="hair">
        <color auto="1"/>
      </top>
      <bottom style="thin">
        <color auto="1"/>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style="thin">
        <color theme="0" tint="-0.24994659260841701"/>
      </bottom>
      <diagonal/>
    </border>
    <border>
      <left style="medium">
        <color indexed="64"/>
      </left>
      <right style="thin">
        <color auto="1"/>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auto="1"/>
      </left>
      <right style="thin">
        <color theme="0" tint="-0.499984740745262"/>
      </right>
      <top style="thin">
        <color auto="1"/>
      </top>
      <bottom style="medium">
        <color auto="1"/>
      </bottom>
      <diagonal/>
    </border>
    <border>
      <left style="thin">
        <color theme="0" tint="-0.499984740745262"/>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thin">
        <color theme="0" tint="-0.24994659260841701"/>
      </right>
      <top/>
      <bottom style="thin">
        <color theme="0" tint="-0.24994659260841701"/>
      </bottom>
      <diagonal/>
    </border>
    <border>
      <left style="thin">
        <color auto="1"/>
      </left>
      <right style="thin">
        <color theme="0" tint="-0.499984740745262"/>
      </right>
      <top/>
      <bottom style="thin">
        <color theme="0" tint="-0.499984740745262"/>
      </bottom>
      <diagonal/>
    </border>
    <border>
      <left style="thin">
        <color theme="0" tint="-0.499984740745262"/>
      </left>
      <right style="thin">
        <color auto="1"/>
      </right>
      <top/>
      <bottom style="thin">
        <color theme="0" tint="-0.499984740745262"/>
      </bottom>
      <diagonal/>
    </border>
    <border>
      <left style="medium">
        <color indexed="64"/>
      </left>
      <right style="thin">
        <color auto="1"/>
      </right>
      <top style="thin">
        <color theme="0" tint="-0.499984740745262"/>
      </top>
      <bottom style="thin">
        <color theme="0" tint="-0.499984740745262"/>
      </bottom>
      <diagonal/>
    </border>
    <border>
      <left style="thin">
        <color auto="1"/>
      </left>
      <right style="thin">
        <color theme="0" tint="-0.24994659260841701"/>
      </right>
      <top style="thin">
        <color theme="0" tint="-0.24994659260841701"/>
      </top>
      <bottom style="thin">
        <color theme="0" tint="-0.24994659260841701"/>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theme="0" tint="-0.2499465926084170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style="medium">
        <color auto="1"/>
      </bottom>
      <diagonal/>
    </border>
    <border>
      <left style="thin">
        <color theme="0" tint="-0.24994659260841701"/>
      </left>
      <right/>
      <top style="thin">
        <color theme="0" tint="-0.24994659260841701"/>
      </top>
      <bottom style="medium">
        <color auto="1"/>
      </bottom>
      <diagonal/>
    </border>
    <border>
      <left style="thick">
        <color rgb="FFFF0000"/>
      </left>
      <right/>
      <top style="medium">
        <color auto="1"/>
      </top>
      <bottom/>
      <diagonal/>
    </border>
    <border>
      <left/>
      <right style="medium">
        <color auto="1"/>
      </right>
      <top/>
      <bottom style="thin">
        <color indexed="64"/>
      </bottom>
      <diagonal/>
    </border>
    <border>
      <left style="thin">
        <color auto="1"/>
      </left>
      <right style="medium">
        <color indexed="64"/>
      </right>
      <top style="thin">
        <color auto="1"/>
      </top>
      <bottom/>
      <diagonal/>
    </border>
    <border>
      <left style="thin">
        <color auto="1"/>
      </left>
      <right style="medium">
        <color auto="1"/>
      </right>
      <top/>
      <bottom style="medium">
        <color auto="1"/>
      </bottom>
      <diagonal/>
    </border>
    <border>
      <left style="hair">
        <color auto="1"/>
      </left>
      <right style="medium">
        <color auto="1"/>
      </right>
      <top style="medium">
        <color auto="1"/>
      </top>
      <bottom style="thin">
        <color auto="1"/>
      </bottom>
      <diagonal/>
    </border>
    <border>
      <left style="hair">
        <color auto="1"/>
      </left>
      <right style="medium">
        <color auto="1"/>
      </right>
      <top/>
      <bottom style="hair">
        <color auto="1"/>
      </bottom>
      <diagonal/>
    </border>
    <border>
      <left style="hair">
        <color auto="1"/>
      </left>
      <right style="medium">
        <color auto="1"/>
      </right>
      <top/>
      <bottom/>
      <diagonal/>
    </border>
    <border>
      <left style="thin">
        <color indexed="64"/>
      </left>
      <right style="medium">
        <color auto="1"/>
      </right>
      <top/>
      <bottom/>
      <diagonal/>
    </border>
    <border>
      <left style="thin">
        <color auto="1"/>
      </left>
      <right style="medium">
        <color auto="1"/>
      </right>
      <top/>
      <bottom style="hair">
        <color auto="1"/>
      </bottom>
      <diagonal/>
    </border>
    <border>
      <left style="medium">
        <color auto="1"/>
      </left>
      <right style="thin">
        <color indexed="64"/>
      </right>
      <top style="hair">
        <color auto="1"/>
      </top>
      <bottom style="medium">
        <color auto="1"/>
      </bottom>
      <diagonal/>
    </border>
    <border>
      <left style="medium">
        <color theme="1"/>
      </left>
      <right/>
      <top style="medium">
        <color auto="1"/>
      </top>
      <bottom/>
      <diagonal/>
    </border>
    <border>
      <left/>
      <right style="medium">
        <color theme="1"/>
      </right>
      <top style="medium">
        <color auto="1"/>
      </top>
      <bottom/>
      <diagonal/>
    </border>
    <border>
      <left style="medium">
        <color theme="1"/>
      </left>
      <right/>
      <top/>
      <bottom style="thin">
        <color indexed="64"/>
      </bottom>
      <diagonal/>
    </border>
    <border>
      <left/>
      <right style="medium">
        <color theme="1"/>
      </right>
      <top/>
      <bottom style="thin">
        <color indexed="64"/>
      </bottom>
      <diagonal/>
    </border>
    <border>
      <left style="medium">
        <color theme="1"/>
      </left>
      <right style="hair">
        <color auto="1"/>
      </right>
      <top style="thin">
        <color auto="1"/>
      </top>
      <bottom style="medium">
        <color auto="1"/>
      </bottom>
      <diagonal/>
    </border>
    <border>
      <left style="hair">
        <color auto="1"/>
      </left>
      <right style="medium">
        <color theme="1"/>
      </right>
      <top style="thin">
        <color auto="1"/>
      </top>
      <bottom style="medium">
        <color auto="1"/>
      </bottom>
      <diagonal/>
    </border>
    <border>
      <left style="medium">
        <color theme="1"/>
      </left>
      <right style="hair">
        <color auto="1"/>
      </right>
      <top style="medium">
        <color auto="1"/>
      </top>
      <bottom style="thin">
        <color auto="1"/>
      </bottom>
      <diagonal/>
    </border>
    <border>
      <left style="hair">
        <color auto="1"/>
      </left>
      <right style="medium">
        <color theme="1"/>
      </right>
      <top style="medium">
        <color auto="1"/>
      </top>
      <bottom style="thin">
        <color auto="1"/>
      </bottom>
      <diagonal/>
    </border>
    <border>
      <left style="medium">
        <color theme="1"/>
      </left>
      <right style="hair">
        <color auto="1"/>
      </right>
      <top/>
      <bottom style="hair">
        <color auto="1"/>
      </bottom>
      <diagonal/>
    </border>
    <border>
      <left style="hair">
        <color auto="1"/>
      </left>
      <right style="medium">
        <color theme="1"/>
      </right>
      <top style="thin">
        <color auto="1"/>
      </top>
      <bottom style="hair">
        <color auto="1"/>
      </bottom>
      <diagonal/>
    </border>
    <border>
      <left style="medium">
        <color theme="1"/>
      </left>
      <right style="hair">
        <color auto="1"/>
      </right>
      <top style="hair">
        <color auto="1"/>
      </top>
      <bottom style="hair">
        <color auto="1"/>
      </bottom>
      <diagonal/>
    </border>
    <border>
      <left style="hair">
        <color auto="1"/>
      </left>
      <right style="medium">
        <color theme="1"/>
      </right>
      <top style="hair">
        <color auto="1"/>
      </top>
      <bottom style="hair">
        <color auto="1"/>
      </bottom>
      <diagonal/>
    </border>
    <border>
      <left style="medium">
        <color theme="1"/>
      </left>
      <right style="hair">
        <color auto="1"/>
      </right>
      <top style="hair">
        <color auto="1"/>
      </top>
      <bottom/>
      <diagonal/>
    </border>
    <border>
      <left style="hair">
        <color auto="1"/>
      </left>
      <right style="medium">
        <color theme="1"/>
      </right>
      <top style="hair">
        <color auto="1"/>
      </top>
      <bottom/>
      <diagonal/>
    </border>
    <border>
      <left style="medium">
        <color theme="1"/>
      </left>
      <right style="hair">
        <color auto="1"/>
      </right>
      <top style="thin">
        <color indexed="64"/>
      </top>
      <bottom style="thin">
        <color indexed="64"/>
      </bottom>
      <diagonal/>
    </border>
    <border>
      <left style="hair">
        <color auto="1"/>
      </left>
      <right style="medium">
        <color theme="1"/>
      </right>
      <top style="thin">
        <color auto="1"/>
      </top>
      <bottom style="thin">
        <color auto="1"/>
      </bottom>
      <diagonal/>
    </border>
    <border>
      <left style="hair">
        <color auto="1"/>
      </left>
      <right style="medium">
        <color theme="1"/>
      </right>
      <top/>
      <bottom style="hair">
        <color auto="1"/>
      </bottom>
      <diagonal/>
    </border>
    <border>
      <left style="thin">
        <color theme="1"/>
      </left>
      <right/>
      <top/>
      <bottom style="thin">
        <color indexed="64"/>
      </bottom>
      <diagonal/>
    </border>
    <border>
      <left style="thin">
        <color theme="1"/>
      </left>
      <right style="hair">
        <color auto="1"/>
      </right>
      <top style="thin">
        <color auto="1"/>
      </top>
      <bottom style="medium">
        <color auto="1"/>
      </bottom>
      <diagonal/>
    </border>
    <border>
      <left style="thin">
        <color theme="1"/>
      </left>
      <right style="hair">
        <color auto="1"/>
      </right>
      <top style="medium">
        <color auto="1"/>
      </top>
      <bottom style="thin">
        <color auto="1"/>
      </bottom>
      <diagonal/>
    </border>
    <border>
      <left style="thin">
        <color theme="1"/>
      </left>
      <right style="hair">
        <color auto="1"/>
      </right>
      <top/>
      <bottom style="hair">
        <color auto="1"/>
      </bottom>
      <diagonal/>
    </border>
    <border>
      <left style="thin">
        <color theme="1"/>
      </left>
      <right style="hair">
        <color auto="1"/>
      </right>
      <top style="hair">
        <color auto="1"/>
      </top>
      <bottom style="hair">
        <color auto="1"/>
      </bottom>
      <diagonal/>
    </border>
    <border>
      <left style="thin">
        <color theme="1"/>
      </left>
      <right style="hair">
        <color auto="1"/>
      </right>
      <top style="hair">
        <color auto="1"/>
      </top>
      <bottom/>
      <diagonal/>
    </border>
    <border>
      <left style="thin">
        <color theme="1"/>
      </left>
      <right style="hair">
        <color auto="1"/>
      </right>
      <top style="thin">
        <color auto="1"/>
      </top>
      <bottom style="thin">
        <color auto="1"/>
      </bottom>
      <diagonal/>
    </border>
    <border>
      <left style="thin">
        <color theme="1"/>
      </left>
      <right style="hair">
        <color auto="1"/>
      </right>
      <top style="thin">
        <color auto="1"/>
      </top>
      <bottom style="thin">
        <color theme="1"/>
      </bottom>
      <diagonal/>
    </border>
    <border>
      <left style="hair">
        <color auto="1"/>
      </left>
      <right style="medium">
        <color theme="1"/>
      </right>
      <top style="thin">
        <color auto="1"/>
      </top>
      <bottom style="thin">
        <color theme="1"/>
      </bottom>
      <diagonal/>
    </border>
    <border>
      <left style="hair">
        <color auto="1"/>
      </left>
      <right style="thin">
        <color theme="1"/>
      </right>
      <top style="thin">
        <color auto="1"/>
      </top>
      <bottom style="medium">
        <color auto="1"/>
      </bottom>
      <diagonal/>
    </border>
    <border>
      <left style="hair">
        <color auto="1"/>
      </left>
      <right style="thin">
        <color theme="1"/>
      </right>
      <top style="medium">
        <color auto="1"/>
      </top>
      <bottom style="thin">
        <color auto="1"/>
      </bottom>
      <diagonal/>
    </border>
    <border>
      <left style="thin">
        <color theme="1"/>
      </left>
      <right/>
      <top/>
      <bottom/>
      <diagonal/>
    </border>
    <border>
      <left style="hair">
        <color auto="1"/>
      </left>
      <right style="thin">
        <color theme="1"/>
      </right>
      <top style="thin">
        <color auto="1"/>
      </top>
      <bottom style="thin">
        <color auto="1"/>
      </bottom>
      <diagonal/>
    </border>
    <border>
      <left style="thin">
        <color theme="1"/>
      </left>
      <right style="hair">
        <color auto="1"/>
      </right>
      <top style="thin">
        <color auto="1"/>
      </top>
      <bottom style="hair">
        <color indexed="64"/>
      </bottom>
      <diagonal/>
    </border>
    <border>
      <left style="hair">
        <color auto="1"/>
      </left>
      <right style="thin">
        <color theme="1"/>
      </right>
      <top style="thin">
        <color auto="1"/>
      </top>
      <bottom style="hair">
        <color auto="1"/>
      </bottom>
      <diagonal/>
    </border>
    <border>
      <left style="hair">
        <color auto="1"/>
      </left>
      <right style="thin">
        <color theme="1"/>
      </right>
      <top style="hair">
        <color auto="1"/>
      </top>
      <bottom style="hair">
        <color auto="1"/>
      </bottom>
      <diagonal/>
    </border>
    <border>
      <left style="thin">
        <color theme="1"/>
      </left>
      <right style="hair">
        <color auto="1"/>
      </right>
      <top style="hair">
        <color auto="1"/>
      </top>
      <bottom style="thin">
        <color auto="1"/>
      </bottom>
      <diagonal/>
    </border>
    <border>
      <left style="hair">
        <color auto="1"/>
      </left>
      <right style="thin">
        <color theme="1"/>
      </right>
      <top style="hair">
        <color auto="1"/>
      </top>
      <bottom style="thin">
        <color auto="1"/>
      </bottom>
      <diagonal/>
    </border>
    <border>
      <left style="thin">
        <color theme="1"/>
      </left>
      <right/>
      <top/>
      <bottom style="hair">
        <color auto="1"/>
      </bottom>
      <diagonal/>
    </border>
    <border>
      <left style="thin">
        <color theme="1"/>
      </left>
      <right/>
      <top style="medium">
        <color theme="1"/>
      </top>
      <bottom/>
      <diagonal/>
    </border>
    <border>
      <left/>
      <right style="thin">
        <color theme="1"/>
      </right>
      <top style="medium">
        <color theme="1"/>
      </top>
      <bottom/>
      <diagonal/>
    </border>
    <border>
      <left/>
      <right style="medium">
        <color theme="1"/>
      </right>
      <top style="medium">
        <color theme="1"/>
      </top>
      <bottom/>
      <diagonal/>
    </border>
    <border>
      <left style="thin">
        <color theme="1"/>
      </left>
      <right/>
      <top style="thin">
        <color auto="1"/>
      </top>
      <bottom style="medium">
        <color theme="1"/>
      </bottom>
      <diagonal/>
    </border>
    <border>
      <left style="hair">
        <color auto="1"/>
      </left>
      <right style="thin">
        <color theme="1"/>
      </right>
      <top style="thin">
        <color auto="1"/>
      </top>
      <bottom style="medium">
        <color theme="1"/>
      </bottom>
      <diagonal/>
    </border>
    <border>
      <left/>
      <right style="hair">
        <color auto="1"/>
      </right>
      <top style="thin">
        <color auto="1"/>
      </top>
      <bottom style="medium">
        <color theme="1"/>
      </bottom>
      <diagonal/>
    </border>
    <border>
      <left style="medium">
        <color auto="1"/>
      </left>
      <right style="hair">
        <color auto="1"/>
      </right>
      <top style="hair">
        <color auto="1"/>
      </top>
      <bottom style="medium">
        <color auto="1"/>
      </bottom>
      <diagonal/>
    </border>
    <border>
      <left style="medium">
        <color auto="1"/>
      </left>
      <right style="hair">
        <color auto="1"/>
      </right>
      <top style="hair">
        <color auto="1"/>
      </top>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499984740745262"/>
      </left>
      <right style="thin">
        <color auto="1"/>
      </right>
      <top style="thin">
        <color auto="1"/>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medium">
        <color rgb="FFFF0000"/>
      </left>
      <right/>
      <top style="medium">
        <color rgb="FFFF0000"/>
      </top>
      <bottom style="thin">
        <color indexed="64"/>
      </bottom>
      <diagonal/>
    </border>
    <border>
      <left/>
      <right/>
      <top style="medium">
        <color rgb="FFFF0000"/>
      </top>
      <bottom style="thin">
        <color auto="1"/>
      </bottom>
      <diagonal/>
    </border>
    <border>
      <left/>
      <right style="medium">
        <color rgb="FFFF0000"/>
      </right>
      <top style="medium">
        <color rgb="FFFF0000"/>
      </top>
      <bottom style="thin">
        <color auto="1"/>
      </bottom>
      <diagonal/>
    </border>
    <border>
      <left style="hair">
        <color auto="1"/>
      </left>
      <right style="hair">
        <color auto="1"/>
      </right>
      <top style="thin">
        <color auto="1"/>
      </top>
      <bottom style="medium">
        <color auto="1"/>
      </bottom>
      <diagonal/>
    </border>
    <border>
      <left/>
      <right style="medium">
        <color rgb="FFFF0000"/>
      </right>
      <top style="thin">
        <color auto="1"/>
      </top>
      <bottom style="medium">
        <color auto="1"/>
      </bottom>
      <diagonal/>
    </border>
    <border>
      <left style="hair">
        <color auto="1"/>
      </left>
      <right style="hair">
        <color auto="1"/>
      </right>
      <top style="medium">
        <color auto="1"/>
      </top>
      <bottom style="thin">
        <color auto="1"/>
      </bottom>
      <diagonal/>
    </border>
    <border>
      <left/>
      <right style="medium">
        <color rgb="FFFF0000"/>
      </right>
      <top style="medium">
        <color auto="1"/>
      </top>
      <bottom style="thin">
        <color auto="1"/>
      </bottom>
      <diagonal/>
    </border>
    <border>
      <left style="hair">
        <color auto="1"/>
      </left>
      <right style="hair">
        <color auto="1"/>
      </right>
      <top/>
      <bottom style="hair">
        <color auto="1"/>
      </bottom>
      <diagonal/>
    </border>
    <border>
      <left style="medium">
        <color rgb="FFFF0000"/>
      </left>
      <right style="hair">
        <color auto="1"/>
      </right>
      <top/>
      <bottom style="hair">
        <color auto="1"/>
      </bottom>
      <diagonal/>
    </border>
    <border>
      <left/>
      <right style="medium">
        <color rgb="FFFF0000"/>
      </right>
      <top/>
      <bottom style="hair">
        <color auto="1"/>
      </bottom>
      <diagonal/>
    </border>
    <border>
      <left/>
      <right style="medium">
        <color rgb="FFFF0000"/>
      </right>
      <top style="hair">
        <color auto="1"/>
      </top>
      <bottom style="hair">
        <color auto="1"/>
      </bottom>
      <diagonal/>
    </border>
    <border>
      <left style="hair">
        <color auto="1"/>
      </left>
      <right style="hair">
        <color auto="1"/>
      </right>
      <top style="hair">
        <color auto="1"/>
      </top>
      <bottom/>
      <diagonal/>
    </border>
    <border>
      <left/>
      <right style="medium">
        <color rgb="FFFF0000"/>
      </right>
      <top style="hair">
        <color auto="1"/>
      </top>
      <bottom/>
      <diagonal/>
    </border>
    <border>
      <left style="hair">
        <color auto="1"/>
      </left>
      <right style="hair">
        <color auto="1"/>
      </right>
      <top style="thin">
        <color auto="1"/>
      </top>
      <bottom style="thin">
        <color auto="1"/>
      </bottom>
      <diagonal/>
    </border>
    <border>
      <left style="medium">
        <color rgb="FFFF0000"/>
      </left>
      <right style="hair">
        <color auto="1"/>
      </right>
      <top style="thin">
        <color auto="1"/>
      </top>
      <bottom style="thin">
        <color auto="1"/>
      </bottom>
      <diagonal/>
    </border>
    <border>
      <left/>
      <right style="medium">
        <color rgb="FFFF0000"/>
      </right>
      <top style="thin">
        <color auto="1"/>
      </top>
      <bottom style="thin">
        <color auto="1"/>
      </bottom>
      <diagonal/>
    </border>
    <border>
      <left/>
      <right style="hair">
        <color auto="1"/>
      </right>
      <top style="thin">
        <color indexed="64"/>
      </top>
      <bottom style="thin">
        <color indexed="64"/>
      </bottom>
      <diagonal/>
    </border>
    <border>
      <left style="medium">
        <color rgb="FFFF0000"/>
      </left>
      <right style="hair">
        <color auto="1"/>
      </right>
      <top style="hair">
        <color auto="1"/>
      </top>
      <bottom/>
      <diagonal/>
    </border>
    <border>
      <left style="medium">
        <color rgb="FFFF0000"/>
      </left>
      <right style="hair">
        <color auto="1"/>
      </right>
      <top style="thin">
        <color auto="1"/>
      </top>
      <bottom style="medium">
        <color rgb="FFFF0000"/>
      </bottom>
      <diagonal/>
    </border>
    <border>
      <left style="hair">
        <color auto="1"/>
      </left>
      <right style="hair">
        <color auto="1"/>
      </right>
      <top style="thin">
        <color auto="1"/>
      </top>
      <bottom style="medium">
        <color rgb="FFFF0000"/>
      </bottom>
      <diagonal/>
    </border>
    <border>
      <left/>
      <right style="medium">
        <color rgb="FFFF0000"/>
      </right>
      <top style="thin">
        <color auto="1"/>
      </top>
      <bottom style="medium">
        <color rgb="FFFF0000"/>
      </bottom>
      <diagonal/>
    </border>
    <border>
      <left style="thin">
        <color auto="1"/>
      </left>
      <right/>
      <top style="thin">
        <color auto="1"/>
      </top>
      <bottom style="thin">
        <color indexed="64"/>
      </bottom>
      <diagonal/>
    </border>
    <border>
      <left style="medium">
        <color rgb="FFFF0000"/>
      </left>
      <right style="hair">
        <color auto="1"/>
      </right>
      <top style="medium">
        <color rgb="FFFF0000"/>
      </top>
      <bottom style="thin">
        <color auto="1"/>
      </bottom>
      <diagonal/>
    </border>
    <border>
      <left style="hair">
        <color auto="1"/>
      </left>
      <right style="thin">
        <color auto="1"/>
      </right>
      <top style="medium">
        <color rgb="FFFF0000"/>
      </top>
      <bottom style="thin">
        <color auto="1"/>
      </bottom>
      <diagonal/>
    </border>
    <border>
      <left style="medium">
        <color rgb="FFFF0000"/>
      </left>
      <right style="hair">
        <color auto="1"/>
      </right>
      <top/>
      <bottom/>
      <diagonal/>
    </border>
    <border>
      <left style="hair">
        <color auto="1"/>
      </left>
      <right/>
      <top style="thin">
        <color auto="1"/>
      </top>
      <bottom style="medium">
        <color rgb="FFFF0000"/>
      </bottom>
      <diagonal/>
    </border>
    <border>
      <left style="medium">
        <color rgb="FFFF0000"/>
      </left>
      <right/>
      <top style="medium">
        <color auto="1"/>
      </top>
      <bottom style="thin">
        <color auto="1"/>
      </bottom>
      <diagonal/>
    </border>
    <border>
      <left style="medium">
        <color rgb="FFFF0000"/>
      </left>
      <right/>
      <top style="thin">
        <color auto="1"/>
      </top>
      <bottom style="hair">
        <color auto="1"/>
      </bottom>
      <diagonal/>
    </border>
    <border>
      <left style="medium">
        <color rgb="FFFF0000"/>
      </left>
      <right/>
      <top style="hair">
        <color auto="1"/>
      </top>
      <bottom style="hair">
        <color auto="1"/>
      </bottom>
      <diagonal/>
    </border>
    <border>
      <left style="medium">
        <color auto="1"/>
      </left>
      <right style="double">
        <color auto="1"/>
      </right>
      <top style="medium">
        <color auto="1"/>
      </top>
      <bottom/>
      <diagonal/>
    </border>
    <border>
      <left style="thin">
        <color theme="1"/>
      </left>
      <right/>
      <top style="medium">
        <color auto="1"/>
      </top>
      <bottom/>
      <diagonal/>
    </border>
    <border>
      <left style="medium">
        <color auto="1"/>
      </left>
      <right style="double">
        <color auto="1"/>
      </right>
      <top/>
      <bottom/>
      <diagonal/>
    </border>
    <border>
      <left style="medium">
        <color auto="1"/>
      </left>
      <right style="double">
        <color auto="1"/>
      </right>
      <top/>
      <bottom style="medium">
        <color auto="1"/>
      </bottom>
      <diagonal/>
    </border>
  </borders>
  <cellStyleXfs count="35676">
    <xf numFmtId="0" fontId="0" fillId="0" borderId="0">
      <alignment vertical="center"/>
    </xf>
    <xf numFmtId="165" fontId="5" fillId="0" borderId="0" applyFont="0" applyFill="0" applyBorder="0" applyAlignment="0" applyProtection="0">
      <alignment vertical="center"/>
    </xf>
    <xf numFmtId="0" fontId="13" fillId="0" borderId="0">
      <alignment vertical="center"/>
    </xf>
    <xf numFmtId="0" fontId="15" fillId="0" borderId="0"/>
    <xf numFmtId="0" fontId="24"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xf numFmtId="0" fontId="24" fillId="0" borderId="0"/>
    <xf numFmtId="0" fontId="24" fillId="0" borderId="0" applyFont="0" applyFill="0" applyBorder="0" applyAlignment="0" applyProtection="0"/>
    <xf numFmtId="0" fontId="26" fillId="0" borderId="0" applyFill="0" applyBorder="0" applyAlignment="0" applyProtection="0"/>
    <xf numFmtId="0" fontId="26" fillId="0" borderId="0" applyFont="0" applyFill="0" applyBorder="0" applyAlignment="0" applyProtection="0"/>
    <xf numFmtId="0" fontId="26" fillId="0" borderId="0" applyFill="0" applyBorder="0" applyAlignment="0" applyProtection="0"/>
    <xf numFmtId="0" fontId="24" fillId="0" borderId="0" applyFont="0" applyFill="0" applyBorder="0" applyAlignment="0" applyProtection="0"/>
    <xf numFmtId="0" fontId="26" fillId="0" borderId="0" applyFill="0" applyBorder="0" applyAlignment="0" applyProtection="0"/>
    <xf numFmtId="0" fontId="26" fillId="0" borderId="0" applyFont="0" applyFill="0" applyBorder="0" applyAlignment="0" applyProtection="0"/>
    <xf numFmtId="0" fontId="26" fillId="0" borderId="0" applyFill="0" applyBorder="0" applyAlignment="0" applyProtection="0"/>
    <xf numFmtId="0" fontId="24" fillId="0" borderId="0" applyFont="0" applyFill="0" applyBorder="0" applyAlignment="0" applyProtection="0"/>
    <xf numFmtId="0" fontId="26" fillId="0" borderId="0" applyFill="0" applyBorder="0" applyAlignment="0" applyProtection="0"/>
    <xf numFmtId="0" fontId="24" fillId="0" borderId="0" applyFont="0" applyFill="0" applyBorder="0" applyAlignment="0" applyProtection="0"/>
    <xf numFmtId="0" fontId="15" fillId="0" borderId="0"/>
    <xf numFmtId="0" fontId="26"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applyFont="0" applyFill="0" applyBorder="0" applyAlignment="0" applyProtection="0"/>
    <xf numFmtId="0" fontId="26" fillId="0" borderId="0"/>
    <xf numFmtId="172" fontId="24" fillId="0" borderId="0"/>
    <xf numFmtId="38" fontId="24" fillId="0" borderId="0"/>
    <xf numFmtId="0" fontId="26" fillId="0" borderId="0"/>
    <xf numFmtId="0" fontId="24" fillId="0" borderId="0"/>
    <xf numFmtId="0" fontId="24" fillId="0" borderId="0"/>
    <xf numFmtId="0" fontId="24"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6" fillId="0" borderId="0" applyFill="0" applyBorder="0" applyAlignment="0" applyProtection="0"/>
    <xf numFmtId="172" fontId="24" fillId="0" borderId="0"/>
    <xf numFmtId="38" fontId="24" fillId="0" borderId="0"/>
    <xf numFmtId="0" fontId="24" fillId="0" borderId="0" applyFont="0" applyFill="0" applyBorder="0" applyAlignment="0" applyProtection="0"/>
    <xf numFmtId="0" fontId="26" fillId="0" borderId="0" applyFill="0" applyBorder="0" applyAlignment="0" applyProtection="0"/>
    <xf numFmtId="0" fontId="15" fillId="0" borderId="0" applyFont="0" applyFill="0" applyBorder="0" applyAlignment="0" applyProtection="0"/>
    <xf numFmtId="0" fontId="26" fillId="0" borderId="0" applyFill="0" applyBorder="0" applyAlignment="0" applyProtection="0"/>
    <xf numFmtId="0" fontId="29" fillId="0" borderId="0"/>
    <xf numFmtId="0" fontId="30" fillId="0" borderId="0" applyFont="0" applyFill="0" applyBorder="0" applyAlignment="0" applyProtection="0"/>
    <xf numFmtId="0" fontId="31" fillId="0" borderId="0" applyFont="0" applyFill="0" applyBorder="0" applyAlignment="0" applyProtection="0"/>
    <xf numFmtId="0" fontId="32" fillId="0" borderId="0">
      <alignment vertical="center"/>
    </xf>
    <xf numFmtId="0" fontId="32" fillId="0" borderId="0">
      <alignment vertical="center"/>
    </xf>
    <xf numFmtId="0" fontId="33" fillId="0" borderId="0">
      <alignment vertical="center"/>
    </xf>
    <xf numFmtId="0" fontId="32" fillId="0" borderId="0"/>
    <xf numFmtId="0" fontId="24" fillId="0" borderId="0"/>
    <xf numFmtId="0" fontId="24" fillId="0" borderId="0"/>
    <xf numFmtId="0" fontId="24" fillId="0" borderId="0"/>
    <xf numFmtId="0" fontId="24" fillId="0" borderId="0"/>
    <xf numFmtId="0" fontId="34" fillId="0" borderId="0"/>
    <xf numFmtId="0" fontId="24" fillId="0" borderId="0"/>
    <xf numFmtId="0" fontId="24" fillId="0" borderId="0"/>
    <xf numFmtId="0" fontId="34" fillId="0" borderId="0"/>
    <xf numFmtId="0" fontId="24" fillId="0" borderId="0"/>
    <xf numFmtId="0" fontId="35" fillId="0" borderId="0"/>
    <xf numFmtId="0" fontId="35" fillId="0" borderId="0"/>
    <xf numFmtId="0" fontId="24" fillId="0" borderId="0"/>
    <xf numFmtId="0" fontId="24" fillId="0" borderId="0"/>
    <xf numFmtId="0" fontId="24" fillId="0" borderId="0"/>
    <xf numFmtId="0" fontId="36" fillId="0" borderId="0" applyFont="0" applyFill="0" applyBorder="0" applyAlignment="0" applyProtection="0"/>
    <xf numFmtId="40" fontId="37" fillId="0" borderId="0" applyFont="0" applyFill="0" applyBorder="0" applyAlignment="0" applyProtection="0"/>
    <xf numFmtId="0" fontId="38" fillId="0" borderId="0" applyNumberFormat="0" applyFill="0" applyBorder="0" applyAlignment="0" applyProtection="0">
      <alignment vertical="top"/>
      <protection locked="0"/>
    </xf>
    <xf numFmtId="0" fontId="15" fillId="0" borderId="0"/>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xf numFmtId="0" fontId="40"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9" fontId="47" fillId="0" borderId="0" applyFont="0" applyFill="0" applyBorder="0" applyAlignment="0" applyProtection="0"/>
    <xf numFmtId="0" fontId="47" fillId="0" borderId="0"/>
    <xf numFmtId="0" fontId="24" fillId="0" borderId="0" applyFont="0" applyFill="0" applyBorder="0" applyAlignment="0" applyProtection="0"/>
    <xf numFmtId="0" fontId="26" fillId="0" borderId="0" applyFill="0" applyBorder="0" applyAlignment="0" applyProtection="0"/>
    <xf numFmtId="173" fontId="47" fillId="0" borderId="0" applyFont="0" applyFill="0" applyBorder="0" applyAlignment="0" applyProtection="0"/>
    <xf numFmtId="0" fontId="36" fillId="0" borderId="0" applyFont="0" applyFill="0" applyBorder="0" applyAlignment="0" applyProtection="0"/>
    <xf numFmtId="0" fontId="36" fillId="0" borderId="0"/>
    <xf numFmtId="174" fontId="48" fillId="0" borderId="0" applyFont="0" applyFill="0" applyBorder="0" applyAlignment="0" applyProtection="0"/>
    <xf numFmtId="0" fontId="26" fillId="0" borderId="0"/>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175" fontId="50" fillId="0" borderId="0" applyFont="0" applyFill="0" applyBorder="0" applyAlignment="0" applyProtection="0"/>
    <xf numFmtId="173" fontId="50" fillId="0" borderId="0" applyFont="0" applyFill="0" applyBorder="0" applyAlignment="0" applyProtection="0"/>
    <xf numFmtId="167" fontId="51" fillId="0" borderId="0" applyFont="0" applyFill="0" applyBorder="0" applyAlignment="0" applyProtection="0"/>
    <xf numFmtId="165" fontId="51" fillId="0" borderId="0" applyFont="0" applyFill="0" applyBorder="0" applyAlignment="0" applyProtection="0"/>
    <xf numFmtId="0" fontId="52"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36" fillId="0" borderId="0" applyFont="0" applyFill="0" applyBorder="0" applyAlignment="0" applyProtection="0"/>
    <xf numFmtId="0" fontId="36" fillId="0" borderId="0" applyFont="0" applyFill="0" applyBorder="0" applyAlignment="0" applyProtection="0"/>
    <xf numFmtId="0" fontId="26" fillId="0" borderId="0"/>
    <xf numFmtId="0" fontId="53" fillId="0" borderId="0"/>
    <xf numFmtId="0" fontId="53" fillId="0" borderId="0"/>
    <xf numFmtId="0" fontId="54" fillId="0" borderId="0"/>
    <xf numFmtId="0" fontId="55" fillId="0" borderId="0" applyNumberFormat="0" applyFill="0" applyBorder="0" applyAlignment="0" applyProtection="0">
      <alignment vertical="top"/>
      <protection locked="0"/>
    </xf>
    <xf numFmtId="0" fontId="56" fillId="0" borderId="0" applyNumberFormat="0" applyFill="0" applyBorder="0" applyAlignment="0" applyProtection="0"/>
    <xf numFmtId="0" fontId="24" fillId="0" borderId="0" applyFont="0" applyFill="0" applyBorder="0" applyAlignment="0" applyProtection="0"/>
    <xf numFmtId="0" fontId="26" fillId="0" borderId="0" applyFill="0" applyBorder="0" applyAlignment="0" applyProtection="0"/>
    <xf numFmtId="0" fontId="26" fillId="0" borderId="0" applyFont="0" applyFill="0" applyBorder="0" applyAlignment="0" applyProtection="0"/>
    <xf numFmtId="0" fontId="26" fillId="0" borderId="0" applyFill="0" applyBorder="0" applyAlignment="0" applyProtection="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8"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58" fillId="0" borderId="0" applyFont="0" applyFill="0" applyBorder="0" applyAlignment="0" applyProtection="0"/>
    <xf numFmtId="0" fontId="57" fillId="0" borderId="0"/>
    <xf numFmtId="0" fontId="57" fillId="0" borderId="0"/>
    <xf numFmtId="0" fontId="58" fillId="0" borderId="0" applyFont="0" applyFill="0" applyBorder="0" applyAlignment="0" applyProtection="0"/>
    <xf numFmtId="0" fontId="26" fillId="0" borderId="0"/>
    <xf numFmtId="175" fontId="15" fillId="0" borderId="0" applyFont="0" applyFill="0" applyBorder="0" applyAlignment="0" applyProtection="0"/>
    <xf numFmtId="0" fontId="26" fillId="0" borderId="0"/>
    <xf numFmtId="0" fontId="59" fillId="0" borderId="0" applyFont="0" applyFill="0" applyBorder="0" applyAlignment="0" applyProtection="0"/>
    <xf numFmtId="0" fontId="57" fillId="0" borderId="0"/>
    <xf numFmtId="0" fontId="57" fillId="0" borderId="0"/>
    <xf numFmtId="0" fontId="57" fillId="0" borderId="0"/>
    <xf numFmtId="0" fontId="26" fillId="0" borderId="0"/>
    <xf numFmtId="0" fontId="57" fillId="0" borderId="0"/>
    <xf numFmtId="0" fontId="58" fillId="0" borderId="0" applyFont="0" applyFill="0" applyBorder="0" applyAlignment="0" applyProtection="0"/>
    <xf numFmtId="0" fontId="58" fillId="0" borderId="0" applyFont="0" applyFill="0" applyBorder="0" applyAlignment="0" applyProtection="0"/>
    <xf numFmtId="0" fontId="57" fillId="0" borderId="0"/>
    <xf numFmtId="0" fontId="57" fillId="0" borderId="0"/>
    <xf numFmtId="0" fontId="58"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57" fillId="0" borderId="0"/>
    <xf numFmtId="0" fontId="57" fillId="0" borderId="0"/>
    <xf numFmtId="0" fontId="26" fillId="0" borderId="0"/>
    <xf numFmtId="0" fontId="26" fillId="0" borderId="0"/>
    <xf numFmtId="0" fontId="26" fillId="0" borderId="0"/>
    <xf numFmtId="0" fontId="26" fillId="0" borderId="0"/>
    <xf numFmtId="0" fontId="24" fillId="0" borderId="0" applyFont="0" applyFill="0" applyBorder="0" applyAlignment="0" applyProtection="0"/>
    <xf numFmtId="0" fontId="57" fillId="0" borderId="0"/>
    <xf numFmtId="0" fontId="26" fillId="0" borderId="0"/>
    <xf numFmtId="0" fontId="26" fillId="0" borderId="0"/>
    <xf numFmtId="0" fontId="59" fillId="0" borderId="0" applyFont="0" applyFill="0" applyBorder="0" applyAlignment="0" applyProtection="0"/>
    <xf numFmtId="0" fontId="59" fillId="0" borderId="0" applyFont="0" applyFill="0" applyBorder="0" applyAlignment="0" applyProtection="0"/>
    <xf numFmtId="167"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35" fillId="0" borderId="0" applyFont="0" applyFill="0" applyBorder="0" applyAlignment="0" applyProtection="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60"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9"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6"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4" fillId="0" borderId="0" applyFont="0" applyFill="0" applyBorder="0" applyAlignment="0" applyProtection="0"/>
    <xf numFmtId="0" fontId="28" fillId="0" borderId="0" applyFill="0" applyBorder="0" applyAlignment="0" applyProtection="0"/>
    <xf numFmtId="8" fontId="59"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57" fillId="0" borderId="0"/>
    <xf numFmtId="0" fontId="15" fillId="0" borderId="0" applyFont="0" applyFill="0" applyBorder="0" applyAlignment="0" applyProtection="0"/>
    <xf numFmtId="0" fontId="15" fillId="0" borderId="0" applyFont="0" applyFill="0" applyBorder="0" applyAlignment="0" applyProtection="0"/>
    <xf numFmtId="0" fontId="60" fillId="0" borderId="0" applyFont="0" applyFill="0" applyBorder="0" applyAlignment="0" applyProtection="0"/>
    <xf numFmtId="0" fontId="26" fillId="0" borderId="0"/>
    <xf numFmtId="0" fontId="60" fillId="0" borderId="0" applyFont="0" applyFill="0" applyBorder="0" applyAlignment="0" applyProtection="0"/>
    <xf numFmtId="0" fontId="26" fillId="0" borderId="0"/>
    <xf numFmtId="0" fontId="24" fillId="0" borderId="0"/>
    <xf numFmtId="0" fontId="24" fillId="0" borderId="0" applyFont="0" applyFill="0" applyBorder="0" applyAlignment="0" applyProtection="0"/>
    <xf numFmtId="40" fontId="59" fillId="0" borderId="0" applyFont="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0" fontId="24" fillId="0" borderId="0" applyFont="0" applyFill="0" applyBorder="0" applyAlignment="0" applyProtection="0"/>
    <xf numFmtId="0" fontId="24" fillId="0" borderId="0"/>
    <xf numFmtId="40" fontId="59" fillId="0" borderId="0" applyFont="0" applyFill="0" applyBorder="0" applyAlignment="0" applyProtection="0"/>
    <xf numFmtId="0" fontId="60" fillId="0" borderId="0" applyFont="0" applyFill="0" applyBorder="0" applyAlignment="0" applyProtection="0"/>
    <xf numFmtId="0" fontId="26" fillId="0" borderId="0"/>
    <xf numFmtId="0" fontId="58"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26" fillId="0" borderId="0"/>
    <xf numFmtId="0" fontId="15" fillId="0" borderId="0" applyFont="0" applyFill="0" applyBorder="0" applyAlignment="0" applyProtection="0"/>
    <xf numFmtId="0" fontId="58"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60" fillId="0" borderId="0" applyFont="0" applyFill="0" applyBorder="0" applyAlignment="0" applyProtection="0"/>
    <xf numFmtId="0" fontId="26" fillId="0" borderId="0"/>
    <xf numFmtId="0" fontId="26" fillId="0" borderId="0"/>
    <xf numFmtId="0" fontId="35" fillId="0" borderId="0" applyFont="0" applyFill="0" applyBorder="0" applyAlignment="0" applyProtection="0"/>
    <xf numFmtId="0" fontId="60" fillId="0" borderId="0" applyFont="0" applyFill="0" applyBorder="0" applyAlignment="0" applyProtection="0"/>
    <xf numFmtId="0" fontId="15" fillId="0" borderId="0" applyFont="0" applyFill="0" applyBorder="0" applyAlignment="0" applyProtection="0"/>
    <xf numFmtId="0" fontId="62" fillId="0" borderId="0"/>
    <xf numFmtId="0" fontId="6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6" fillId="0" borderId="0"/>
    <xf numFmtId="0" fontId="15" fillId="0" borderId="0"/>
    <xf numFmtId="0" fontId="26" fillId="0" borderId="0"/>
    <xf numFmtId="0" fontId="26" fillId="0" borderId="0"/>
    <xf numFmtId="0" fontId="57" fillId="0" borderId="0"/>
    <xf numFmtId="0" fontId="57" fillId="0" borderId="0"/>
    <xf numFmtId="0" fontId="26" fillId="0" borderId="0"/>
    <xf numFmtId="0" fontId="57" fillId="0" borderId="0"/>
    <xf numFmtId="0" fontId="26" fillId="0" borderId="0"/>
    <xf numFmtId="0" fontId="26" fillId="0" borderId="0"/>
    <xf numFmtId="0" fontId="26" fillId="0" borderId="0"/>
    <xf numFmtId="0" fontId="24" fillId="0" borderId="0" applyFont="0" applyFill="0" applyBorder="0" applyAlignment="0" applyProtection="0"/>
    <xf numFmtId="0" fontId="62" fillId="0" borderId="0"/>
    <xf numFmtId="0" fontId="26" fillId="0" borderId="0"/>
    <xf numFmtId="40" fontId="59" fillId="0" borderId="0" applyFont="0" applyFill="0" applyBorder="0" applyAlignment="0" applyProtection="0"/>
    <xf numFmtId="176" fontId="26" fillId="0" borderId="0" applyFill="0" applyBorder="0" applyAlignment="0" applyProtection="0"/>
    <xf numFmtId="0" fontId="15" fillId="0" borderId="0" applyFont="0" applyFill="0" applyBorder="0" applyAlignment="0" applyProtection="0"/>
    <xf numFmtId="0" fontId="24" fillId="0" borderId="0" applyFont="0" applyFill="0" applyBorder="0" applyAlignment="0" applyProtection="0"/>
    <xf numFmtId="0" fontId="26" fillId="0" borderId="0"/>
    <xf numFmtId="0" fontId="26" fillId="0" borderId="0"/>
    <xf numFmtId="0" fontId="26" fillId="0" borderId="0"/>
    <xf numFmtId="0" fontId="24" fillId="0" borderId="0" applyFont="0" applyFill="0" applyBorder="0" applyAlignment="0" applyProtection="0"/>
    <xf numFmtId="0" fontId="24" fillId="0" borderId="0"/>
    <xf numFmtId="0" fontId="15" fillId="0" borderId="0" applyFont="0" applyFill="0" applyBorder="0" applyAlignment="0" applyProtection="0"/>
    <xf numFmtId="0" fontId="57"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177" fontId="15" fillId="0" borderId="0" applyFont="0" applyFill="0" applyBorder="0" applyAlignment="0" applyProtection="0"/>
    <xf numFmtId="0" fontId="28" fillId="0" borderId="0" applyFill="0" applyBorder="0" applyAlignment="0" applyProtection="0"/>
    <xf numFmtId="178" fontId="28" fillId="0" borderId="0" applyFill="0" applyBorder="0" applyAlignment="0" applyProtection="0"/>
    <xf numFmtId="178"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0" fontId="60" fillId="0" borderId="0" applyFont="0" applyFill="0" applyBorder="0" applyAlignment="0" applyProtection="0"/>
    <xf numFmtId="0" fontId="35" fillId="0" borderId="0" applyFont="0" applyFill="0" applyBorder="0" applyAlignment="0" applyProtection="0"/>
    <xf numFmtId="0" fontId="24" fillId="0" borderId="0" applyFont="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40" fontId="59" fillId="0" borderId="0" applyFont="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0" fontId="60" fillId="0" borderId="0" applyFont="0" applyFill="0" applyBorder="0" applyAlignment="0" applyProtection="0"/>
    <xf numFmtId="0" fontId="26" fillId="0" borderId="0"/>
    <xf numFmtId="0" fontId="24"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4" fillId="0" borderId="0" applyFont="0" applyFill="0" applyBorder="0" applyAlignment="0" applyProtection="0"/>
    <xf numFmtId="0" fontId="24" fillId="0" borderId="0"/>
    <xf numFmtId="0" fontId="60" fillId="0" borderId="0" applyFont="0" applyFill="0" applyBorder="0" applyAlignment="0" applyProtection="0"/>
    <xf numFmtId="0" fontId="63" fillId="0" borderId="0" applyBorder="0">
      <protection locked="0"/>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0" fontId="59" fillId="0" borderId="0" applyFont="0" applyFill="0" applyBorder="0" applyAlignment="0" applyProtection="0"/>
    <xf numFmtId="180" fontId="24" fillId="0" borderId="0" applyFont="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180" fontId="28" fillId="0" borderId="0" applyFill="0" applyBorder="0" applyAlignment="0" applyProtection="0"/>
    <xf numFmtId="0"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applyFont="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0" fontId="59" fillId="0" borderId="0" applyFont="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0" fontId="59" fillId="0" borderId="0" applyFont="0" applyFill="0" applyBorder="0" applyAlignment="0" applyProtection="0"/>
    <xf numFmtId="0" fontId="26"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15" fillId="0" borderId="0" applyFont="0" applyFill="0" applyBorder="0" applyAlignment="0" applyProtection="0"/>
    <xf numFmtId="0" fontId="26" fillId="0" borderId="0"/>
    <xf numFmtId="0" fontId="15" fillId="0" borderId="0" applyFont="0" applyFill="0" applyBorder="0" applyAlignment="0" applyProtection="0"/>
    <xf numFmtId="0" fontId="5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175" fontId="15" fillId="0" borderId="0" applyFont="0" applyFill="0" applyBorder="0" applyAlignment="0" applyProtection="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0" fontId="28" fillId="0" borderId="0" applyFill="0" applyBorder="0" applyAlignment="0" applyProtection="0"/>
    <xf numFmtId="0" fontId="24"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15" fillId="0" borderId="0" applyFont="0" applyFill="0" applyBorder="0" applyAlignment="0" applyProtection="0"/>
    <xf numFmtId="0" fontId="26" fillId="0" borderId="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75" fontId="15" fillId="0" borderId="0" applyFont="0" applyFill="0" applyBorder="0" applyAlignment="0" applyProtection="0"/>
    <xf numFmtId="0" fontId="28" fillId="0" borderId="0" applyFill="0" applyBorder="0" applyAlignment="0" applyProtection="0"/>
    <xf numFmtId="0" fontId="24" fillId="0" borderId="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57" fillId="0" borderId="0"/>
    <xf numFmtId="0" fontId="26" fillId="0" borderId="0"/>
    <xf numFmtId="0" fontId="57"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0" fontId="59" fillId="0" borderId="0" applyFont="0" applyFill="0" applyBorder="0" applyAlignment="0" applyProtection="0"/>
    <xf numFmtId="40" fontId="59" fillId="0" borderId="0" applyFont="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40" fontId="28" fillId="0" borderId="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4" fillId="34" borderId="38">
      <alignment horizontal="center" wrapText="1"/>
    </xf>
    <xf numFmtId="0" fontId="64" fillId="34" borderId="38">
      <alignment horizontal="center" wrapText="1"/>
    </xf>
    <xf numFmtId="0" fontId="15" fillId="0" borderId="0" applyFont="0" applyFill="0" applyBorder="0" applyAlignment="0" applyProtection="0"/>
    <xf numFmtId="0" fontId="26" fillId="0" borderId="0" applyFont="0" applyFill="0" applyBorder="0" applyAlignment="0" applyProtection="0"/>
    <xf numFmtId="0" fontId="15" fillId="0" borderId="0" applyFont="0" applyFill="0" applyBorder="0" applyAlignment="0" applyProtection="0"/>
    <xf numFmtId="0" fontId="26"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15" fillId="0" borderId="0" applyFont="0" applyFill="0" applyBorder="0" applyAlignment="0" applyProtection="0"/>
    <xf numFmtId="177" fontId="15" fillId="0" borderId="0" applyFont="0" applyFill="0" applyBorder="0" applyAlignment="0" applyProtection="0"/>
    <xf numFmtId="0" fontId="28" fillId="0" borderId="0" applyFill="0" applyBorder="0" applyAlignment="0" applyProtection="0"/>
    <xf numFmtId="178" fontId="28" fillId="0" borderId="0" applyFill="0" applyBorder="0" applyAlignment="0" applyProtection="0"/>
    <xf numFmtId="178"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177" fontId="15" fillId="0" borderId="0" applyFont="0" applyFill="0" applyBorder="0" applyAlignment="0" applyProtection="0"/>
    <xf numFmtId="0" fontId="28" fillId="0" borderId="0" applyFill="0" applyBorder="0" applyAlignment="0" applyProtection="0"/>
    <xf numFmtId="178" fontId="28" fillId="0" borderId="0" applyFill="0" applyBorder="0" applyAlignment="0" applyProtection="0"/>
    <xf numFmtId="178"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177" fontId="15" fillId="0" borderId="0" applyFont="0" applyFill="0" applyBorder="0" applyAlignment="0" applyProtection="0"/>
    <xf numFmtId="0" fontId="65" fillId="0" borderId="0"/>
    <xf numFmtId="0" fontId="65" fillId="0" borderId="0"/>
    <xf numFmtId="0" fontId="26" fillId="0" borderId="0"/>
    <xf numFmtId="0" fontId="26" fillId="0" borderId="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xf numFmtId="0" fontId="24" fillId="0" borderId="0" applyFont="0" applyFill="0" applyBorder="0" applyAlignment="0" applyProtection="0"/>
    <xf numFmtId="0" fontId="24" fillId="0" borderId="0"/>
    <xf numFmtId="175" fontId="15" fillId="0" borderId="0" applyFont="0" applyFill="0" applyBorder="0" applyAlignment="0" applyProtection="0"/>
    <xf numFmtId="0" fontId="26" fillId="0" borderId="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79"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0" fontId="26" fillId="0" borderId="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5" fontId="15" fillId="0" borderId="0" applyFont="0" applyFill="0" applyBorder="0" applyAlignment="0" applyProtection="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5" fillId="0" borderId="0" applyFont="0" applyFill="0" applyBorder="0" applyAlignment="0" applyProtection="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15" fillId="0" borderId="0" applyFont="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4" fillId="0" borderId="0"/>
    <xf numFmtId="175" fontId="15" fillId="0" borderId="0" applyFont="0" applyFill="0" applyBorder="0" applyAlignment="0" applyProtection="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4" fillId="0" borderId="0"/>
    <xf numFmtId="175" fontId="15" fillId="0" borderId="0" applyFont="0" applyFill="0" applyBorder="0" applyAlignment="0" applyProtection="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5" fillId="0" borderId="0" applyFont="0" applyFill="0" applyBorder="0" applyAlignment="0" applyProtection="0"/>
    <xf numFmtId="175" fontId="15" fillId="0" borderId="0" applyFont="0" applyFill="0" applyBorder="0" applyAlignment="0" applyProtection="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4"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63" fillId="0" borderId="0" applyBorder="0">
      <protection locked="0"/>
    </xf>
    <xf numFmtId="0" fontId="28" fillId="0" borderId="0"/>
    <xf numFmtId="0" fontId="63" fillId="0" borderId="0" applyBorder="0">
      <protection locked="0"/>
    </xf>
    <xf numFmtId="0" fontId="28" fillId="0" borderId="0"/>
    <xf numFmtId="0" fontId="63" fillId="0" borderId="0" applyBorder="0">
      <protection locked="0"/>
    </xf>
    <xf numFmtId="0" fontId="28" fillId="0" borderId="0"/>
    <xf numFmtId="0" fontId="6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applyFont="0" applyFill="0" applyBorder="0" applyAlignment="0" applyProtection="0"/>
    <xf numFmtId="0" fontId="26" fillId="0" borderId="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63" fillId="0" borderId="0" applyBorder="0">
      <protection locked="0"/>
    </xf>
    <xf numFmtId="0" fontId="28" fillId="0" borderId="0"/>
    <xf numFmtId="0" fontId="66" fillId="0" borderId="0"/>
    <xf numFmtId="0" fontId="26" fillId="0" borderId="0"/>
    <xf numFmtId="175" fontId="15" fillId="0" borderId="0" applyFont="0" applyFill="0" applyBorder="0" applyAlignment="0" applyProtection="0"/>
    <xf numFmtId="175" fontId="24" fillId="0" borderId="0" applyFont="0" applyFill="0" applyBorder="0" applyAlignment="0" applyProtection="0"/>
    <xf numFmtId="173" fontId="15" fillId="0" borderId="0" applyFont="0" applyFill="0" applyBorder="0" applyAlignment="0" applyProtection="0"/>
    <xf numFmtId="175" fontId="15" fillId="0" borderId="0" applyFont="0" applyFill="0" applyBorder="0" applyAlignment="0" applyProtection="0"/>
    <xf numFmtId="167" fontId="15" fillId="0" borderId="0" applyFont="0" applyFill="0" applyBorder="0" applyAlignment="0" applyProtection="0"/>
    <xf numFmtId="0" fontId="15" fillId="0" borderId="0" applyFont="0" applyFill="0" applyBorder="0" applyAlignment="0" applyProtection="0"/>
    <xf numFmtId="167" fontId="15" fillId="0" borderId="0" applyFont="0" applyFill="0" applyBorder="0" applyAlignment="0" applyProtection="0"/>
    <xf numFmtId="0" fontId="15" fillId="0" borderId="0" applyFont="0" applyFill="0" applyBorder="0" applyAlignment="0" applyProtection="0"/>
    <xf numFmtId="40" fontId="59" fillId="0" borderId="0" applyFont="0" applyFill="0" applyBorder="0" applyAlignment="0" applyProtection="0"/>
    <xf numFmtId="40" fontId="59" fillId="0" borderId="0" applyFont="0" applyFill="0" applyBorder="0" applyAlignment="0" applyProtection="0"/>
    <xf numFmtId="167" fontId="15" fillId="0" borderId="0" applyFont="0" applyFill="0" applyBorder="0" applyAlignment="0" applyProtection="0"/>
    <xf numFmtId="0" fontId="15" fillId="0" borderId="0" applyFont="0" applyFill="0" applyBorder="0" applyAlignment="0" applyProtection="0"/>
    <xf numFmtId="175"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83" fontId="15" fillId="0" borderId="0" applyFont="0" applyFill="0" applyBorder="0" applyAlignment="0" applyProtection="0"/>
    <xf numFmtId="0" fontId="15" fillId="0" borderId="0"/>
    <xf numFmtId="0" fontId="15" fillId="0" borderId="0"/>
    <xf numFmtId="0" fontId="15" fillId="0" borderId="0" applyFont="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4" fillId="0" borderId="0"/>
    <xf numFmtId="0" fontId="24" fillId="0" borderId="0"/>
    <xf numFmtId="0" fontId="26" fillId="0" borderId="0" applyFont="0" applyFill="0" applyBorder="0" applyAlignment="0" applyProtection="0"/>
    <xf numFmtId="0" fontId="26" fillId="0" borderId="0"/>
    <xf numFmtId="0" fontId="63" fillId="0" borderId="0" applyBorder="0">
      <protection locked="0"/>
    </xf>
    <xf numFmtId="0" fontId="28" fillId="0" borderId="0"/>
    <xf numFmtId="0" fontId="63" fillId="0" borderId="0" applyBorder="0">
      <protection locked="0"/>
    </xf>
    <xf numFmtId="0" fontId="28" fillId="0" borderId="0"/>
    <xf numFmtId="175" fontId="15" fillId="0" borderId="0" applyFont="0" applyFill="0" applyBorder="0" applyAlignment="0" applyProtection="0"/>
    <xf numFmtId="0" fontId="26" fillId="0" borderId="0" applyFont="0" applyFill="0" applyBorder="0" applyAlignment="0" applyProtection="0"/>
    <xf numFmtId="0" fontId="24"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63" fillId="0" borderId="0" applyBorder="0">
      <protection locked="0"/>
    </xf>
    <xf numFmtId="0" fontId="28" fillId="0" borderId="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175" fontId="15" fillId="0" borderId="0" applyFont="0" applyFill="0" applyBorder="0" applyAlignment="0" applyProtection="0"/>
    <xf numFmtId="0" fontId="26" fillId="0" borderId="0"/>
    <xf numFmtId="167" fontId="15" fillId="0" borderId="0" applyFont="0" applyFill="0" applyBorder="0" applyAlignment="0" applyProtection="0"/>
    <xf numFmtId="0" fontId="15" fillId="0" borderId="0" applyFont="0" applyFill="0" applyBorder="0" applyAlignment="0" applyProtection="0"/>
    <xf numFmtId="167" fontId="15" fillId="0" borderId="0" applyFont="0" applyFill="0" applyBorder="0" applyAlignment="0" applyProtection="0"/>
    <xf numFmtId="40" fontId="59" fillId="0" borderId="0" applyFont="0" applyFill="0" applyBorder="0" applyAlignment="0" applyProtection="0"/>
    <xf numFmtId="175" fontId="15" fillId="0" borderId="0" applyFont="0" applyFill="0" applyBorder="0" applyAlignment="0" applyProtection="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5" fontId="15" fillId="0" borderId="0" applyFont="0" applyFill="0" applyBorder="0" applyAlignment="0" applyProtection="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5" fillId="0" borderId="0" applyFont="0" applyFill="0" applyBorder="0" applyAlignment="0" applyProtection="0"/>
    <xf numFmtId="0" fontId="26" fillId="0" borderId="0"/>
    <xf numFmtId="0" fontId="24" fillId="0" borderId="0"/>
    <xf numFmtId="0" fontId="34" fillId="0" borderId="0"/>
    <xf numFmtId="0" fontId="35" fillId="0" borderId="0" applyFont="0" applyFill="0" applyBorder="0" applyAlignment="0" applyProtection="0"/>
    <xf numFmtId="0" fontId="24"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3" fontId="67" fillId="35" borderId="39">
      <alignment vertical="top"/>
    </xf>
    <xf numFmtId="3" fontId="67" fillId="35" borderId="39">
      <alignment vertical="top"/>
    </xf>
    <xf numFmtId="0" fontId="15" fillId="0" borderId="0" applyFont="0" applyFill="0" applyBorder="0" applyAlignment="0" applyProtection="0"/>
    <xf numFmtId="0" fontId="15" fillId="0" borderId="0" applyFont="0" applyFill="0" applyBorder="0" applyAlignment="0" applyProtection="0"/>
    <xf numFmtId="0" fontId="62" fillId="0" borderId="0"/>
    <xf numFmtId="40" fontId="59" fillId="0" borderId="0" applyFont="0" applyFill="0" applyBorder="0" applyAlignment="0" applyProtection="0"/>
    <xf numFmtId="40" fontId="59" fillId="0" borderId="0" applyFont="0" applyFill="0" applyBorder="0" applyAlignment="0" applyProtection="0"/>
    <xf numFmtId="40" fontId="59" fillId="0" borderId="0" applyFont="0" applyFill="0" applyBorder="0" applyAlignment="0" applyProtection="0"/>
    <xf numFmtId="40" fontId="59" fillId="0" borderId="0" applyFont="0" applyFill="0" applyBorder="0" applyAlignment="0" applyProtection="0"/>
    <xf numFmtId="40" fontId="59" fillId="0" borderId="0" applyFont="0" applyFill="0" applyBorder="0" applyAlignment="0" applyProtection="0"/>
    <xf numFmtId="40" fontId="59" fillId="0" borderId="0" applyFont="0" applyFill="0" applyBorder="0" applyAlignment="0" applyProtection="0"/>
    <xf numFmtId="40" fontId="59" fillId="0" borderId="0" applyFont="0" applyFill="0" applyBorder="0" applyAlignment="0" applyProtection="0"/>
    <xf numFmtId="0" fontId="15" fillId="0" borderId="0" applyFont="0" applyFill="0" applyBorder="0" applyAlignment="0" applyProtection="0"/>
    <xf numFmtId="0" fontId="26" fillId="0" borderId="0"/>
    <xf numFmtId="4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60" fillId="0" borderId="0" applyFont="0" applyFill="0" applyBorder="0" applyAlignment="0" applyProtection="0"/>
    <xf numFmtId="0" fontId="26" fillId="0" borderId="0"/>
    <xf numFmtId="0" fontId="60" fillId="0" borderId="0" applyFont="0" applyFill="0" applyBorder="0" applyAlignment="0" applyProtection="0"/>
    <xf numFmtId="0" fontId="26" fillId="0" borderId="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6" fillId="0" borderId="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5" fontId="15" fillId="0" borderId="0" applyFont="0" applyFill="0" applyBorder="0" applyAlignment="0" applyProtection="0"/>
    <xf numFmtId="184" fontId="28" fillId="0" borderId="0" applyFill="0" applyBorder="0" applyAlignment="0" applyProtection="0"/>
    <xf numFmtId="173" fontId="15" fillId="0" borderId="0" applyFont="0" applyFill="0" applyBorder="0" applyAlignment="0" applyProtection="0"/>
    <xf numFmtId="185"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1"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4"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62" fillId="0" borderId="0"/>
    <xf numFmtId="0" fontId="26" fillId="0" borderId="0"/>
    <xf numFmtId="0" fontId="26" fillId="0" borderId="0"/>
    <xf numFmtId="0" fontId="62" fillId="0" borderId="0"/>
    <xf numFmtId="186" fontId="15" fillId="0" borderId="0" applyFont="0" applyFill="0" applyBorder="0" applyAlignment="0" applyProtection="0"/>
    <xf numFmtId="186" fontId="28" fillId="0" borderId="0" applyFill="0" applyBorder="0" applyAlignment="0" applyProtection="0"/>
    <xf numFmtId="0" fontId="28" fillId="0" borderId="0"/>
    <xf numFmtId="0" fontId="28" fillId="0" borderId="0"/>
    <xf numFmtId="0" fontId="15"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57" fillId="0" borderId="0"/>
    <xf numFmtId="0" fontId="26" fillId="0" borderId="0"/>
    <xf numFmtId="0" fontId="26" fillId="0" borderId="0"/>
    <xf numFmtId="0" fontId="26" fillId="0" borderId="0"/>
    <xf numFmtId="0" fontId="15" fillId="0" borderId="0" applyFont="0" applyFill="0" applyBorder="0" applyAlignment="0" applyProtection="0"/>
    <xf numFmtId="0" fontId="68" fillId="0" borderId="0"/>
    <xf numFmtId="0" fontId="26"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2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15" fillId="0" borderId="0" applyFont="0" applyFill="0" applyBorder="0" applyAlignment="0" applyProtection="0"/>
    <xf numFmtId="0" fontId="28" fillId="0" borderId="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7" fontId="15"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26"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0" fontId="26" fillId="0" borderId="0"/>
    <xf numFmtId="40" fontId="59" fillId="0" borderId="0" applyFont="0" applyFill="0" applyBorder="0" applyAlignment="0" applyProtection="0"/>
    <xf numFmtId="0" fontId="15" fillId="0" borderId="0" applyFont="0" applyFill="0" applyBorder="0" applyAlignment="0" applyProtection="0"/>
    <xf numFmtId="175" fontId="24" fillId="0" borderId="0" applyFont="0" applyFill="0" applyBorder="0" applyAlignment="0" applyProtection="0"/>
    <xf numFmtId="173" fontId="15" fillId="0" borderId="0" applyFont="0" applyFill="0" applyBorder="0" applyAlignment="0" applyProtection="0"/>
    <xf numFmtId="0" fontId="15" fillId="0" borderId="0" applyFont="0" applyFill="0" applyBorder="0" applyAlignment="0" applyProtection="0"/>
    <xf numFmtId="0" fontId="69" fillId="36" borderId="0" applyNumberFormat="0" applyBorder="0">
      <alignment horizontal="left" vertical="top"/>
    </xf>
    <xf numFmtId="0" fontId="70" fillId="36" borderId="0" applyNumberFormat="0" applyBorder="0">
      <alignment vertical="top"/>
    </xf>
    <xf numFmtId="175" fontId="15" fillId="0" borderId="0" applyFont="0" applyFill="0" applyBorder="0" applyAlignment="0" applyProtection="0"/>
    <xf numFmtId="0" fontId="26" fillId="0" borderId="0"/>
    <xf numFmtId="0" fontId="26" fillId="0" borderId="0"/>
    <xf numFmtId="0" fontId="26" fillId="0" borderId="0"/>
    <xf numFmtId="0" fontId="26" fillId="0" borderId="0" applyFont="0" applyFill="0" applyBorder="0" applyAlignment="0" applyProtection="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175" fontId="15" fillId="0" borderId="0" applyFont="0" applyFill="0" applyBorder="0" applyAlignment="0" applyProtection="0"/>
    <xf numFmtId="0" fontId="26" fillId="0" borderId="0"/>
    <xf numFmtId="0" fontId="15" fillId="0" borderId="0" applyFont="0" applyFill="0" applyBorder="0" applyAlignment="0" applyProtection="0"/>
    <xf numFmtId="0" fontId="15" fillId="0" borderId="0" applyFont="0" applyFill="0" applyBorder="0" applyAlignment="0" applyProtection="0"/>
    <xf numFmtId="175" fontId="15" fillId="0" borderId="0" applyFont="0" applyFill="0" applyBorder="0" applyAlignment="0" applyProtection="0"/>
    <xf numFmtId="175" fontId="15" fillId="0" borderId="0" applyFont="0" applyFill="0" applyBorder="0" applyAlignment="0" applyProtection="0"/>
    <xf numFmtId="0" fontId="15" fillId="0" borderId="0" applyFont="0" applyFill="0" applyBorder="0" applyAlignment="0" applyProtection="0"/>
    <xf numFmtId="0" fontId="62" fillId="0" borderId="0"/>
    <xf numFmtId="40" fontId="59"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6" fillId="0" borderId="0"/>
    <xf numFmtId="175" fontId="15" fillId="0" borderId="0" applyFont="0" applyFill="0" applyBorder="0" applyAlignment="0" applyProtection="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0" fontId="59"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175" fontId="15" fillId="0" borderId="0" applyFont="0" applyFill="0" applyBorder="0" applyAlignment="0" applyProtection="0"/>
    <xf numFmtId="188"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66" fillId="0" borderId="0"/>
    <xf numFmtId="0" fontId="15" fillId="0" borderId="0" applyFont="0" applyFill="0" applyBorder="0" applyAlignment="0" applyProtection="0"/>
    <xf numFmtId="0" fontId="24" fillId="0" borderId="0"/>
    <xf numFmtId="0" fontId="26" fillId="0" borderId="0"/>
    <xf numFmtId="40" fontId="59" fillId="0" borderId="0" applyFont="0" applyFill="0" applyBorder="0" applyAlignment="0" applyProtection="0"/>
    <xf numFmtId="0" fontId="26" fillId="0" borderId="0"/>
    <xf numFmtId="40" fontId="59" fillId="0" borderId="0" applyFont="0" applyFill="0" applyBorder="0" applyAlignment="0" applyProtection="0"/>
    <xf numFmtId="0" fontId="26" fillId="0" borderId="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58" fillId="0" borderId="0" applyFont="0" applyFill="0" applyBorder="0" applyAlignment="0" applyProtection="0"/>
    <xf numFmtId="0" fontId="24" fillId="0" borderId="0" applyFont="0" applyFill="0" applyBorder="0" applyAlignment="0" applyProtection="0"/>
    <xf numFmtId="0" fontId="15" fillId="0" borderId="0" applyFont="0" applyFill="0" applyBorder="0" applyAlignment="0" applyProtection="0"/>
    <xf numFmtId="0" fontId="66" fillId="0" borderId="0"/>
    <xf numFmtId="0" fontId="15" fillId="0" borderId="0" applyFont="0" applyFill="0" applyBorder="0" applyAlignment="0" applyProtection="0"/>
    <xf numFmtId="40" fontId="59"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59"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60" fillId="0" borderId="0" applyFont="0" applyFill="0" applyBorder="0" applyAlignment="0" applyProtection="0"/>
    <xf numFmtId="0" fontId="60" fillId="0" borderId="0" applyFont="0" applyFill="0" applyBorder="0" applyAlignment="0" applyProtection="0"/>
    <xf numFmtId="0" fontId="26" fillId="0" borderId="0"/>
    <xf numFmtId="0" fontId="26" fillId="0" borderId="0"/>
    <xf numFmtId="0" fontId="26" fillId="0" borderId="0"/>
    <xf numFmtId="0" fontId="26" fillId="0" borderId="0"/>
    <xf numFmtId="0" fontId="59"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26" fillId="0" borderId="0"/>
    <xf numFmtId="0" fontId="26" fillId="0" borderId="0"/>
    <xf numFmtId="0" fontId="15" fillId="0" borderId="0" applyFont="0" applyFill="0" applyBorder="0" applyAlignment="0" applyProtection="0"/>
    <xf numFmtId="175" fontId="24"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24" fillId="0" borderId="0"/>
    <xf numFmtId="0" fontId="26" fillId="0" borderId="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0" fillId="0" borderId="0" applyFont="0" applyFill="0" applyBorder="0" applyAlignment="0" applyProtection="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177" fontId="15" fillId="0" borderId="0" applyFont="0" applyFill="0" applyBorder="0" applyAlignment="0" applyProtection="0"/>
    <xf numFmtId="0" fontId="28" fillId="0" borderId="0" applyFill="0" applyBorder="0" applyAlignment="0" applyProtection="0"/>
    <xf numFmtId="178" fontId="28" fillId="0" borderId="0" applyFill="0" applyBorder="0" applyAlignment="0" applyProtection="0"/>
    <xf numFmtId="178"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177" fontId="15" fillId="0" borderId="0" applyFont="0" applyFill="0" applyBorder="0" applyAlignment="0" applyProtection="0"/>
    <xf numFmtId="0" fontId="28" fillId="0" borderId="0" applyFill="0" applyBorder="0" applyAlignment="0" applyProtection="0"/>
    <xf numFmtId="178" fontId="28" fillId="0" borderId="0" applyFill="0" applyBorder="0" applyAlignment="0" applyProtection="0"/>
    <xf numFmtId="178"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175" fontId="15" fillId="0" borderId="0" applyFont="0" applyFill="0" applyBorder="0" applyAlignment="0" applyProtection="0"/>
    <xf numFmtId="175"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4" fillId="0" borderId="0" applyFont="0" applyFill="0" applyBorder="0" applyAlignment="0" applyProtection="0"/>
    <xf numFmtId="0" fontId="26" fillId="0" borderId="0"/>
    <xf numFmtId="177" fontId="15" fillId="0" borderId="0" applyFont="0" applyFill="0" applyBorder="0" applyAlignment="0" applyProtection="0"/>
    <xf numFmtId="0" fontId="28" fillId="0" borderId="0" applyFill="0" applyBorder="0" applyAlignment="0" applyProtection="0"/>
    <xf numFmtId="178" fontId="28" fillId="0" borderId="0" applyFill="0" applyBorder="0" applyAlignment="0" applyProtection="0"/>
    <xf numFmtId="178"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0" fontId="26" fillId="0" borderId="0"/>
    <xf numFmtId="0" fontId="26" fillId="0" borderId="0" applyFont="0" applyFill="0" applyBorder="0" applyAlignment="0" applyProtection="0"/>
    <xf numFmtId="0" fontId="15" fillId="0" borderId="0" applyFont="0" applyFill="0" applyBorder="0" applyAlignment="0" applyProtection="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40" fontId="59" fillId="0" borderId="0" applyFont="0" applyFill="0" applyBorder="0" applyAlignment="0" applyProtection="0"/>
    <xf numFmtId="175" fontId="15" fillId="0" borderId="0" applyFont="0" applyFill="0" applyBorder="0" applyAlignment="0" applyProtection="0"/>
    <xf numFmtId="181" fontId="28" fillId="0" borderId="0" applyFill="0" applyBorder="0" applyAlignment="0" applyProtection="0"/>
    <xf numFmtId="0" fontId="15" fillId="0" borderId="0" applyFont="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2" fillId="0" borderId="0"/>
    <xf numFmtId="0" fontId="57" fillId="0" borderId="0"/>
    <xf numFmtId="0" fontId="62" fillId="0" borderId="0"/>
    <xf numFmtId="0" fontId="15" fillId="0" borderId="0" applyFont="0" applyFill="0" applyBorder="0" applyAlignment="0" applyProtection="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xf numFmtId="0" fontId="24" fillId="0" borderId="0"/>
    <xf numFmtId="0" fontId="3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24" fillId="0" borderId="0" applyFont="0" applyFill="0" applyBorder="0" applyAlignment="0" applyProtection="0"/>
    <xf numFmtId="175" fontId="24" fillId="0" borderId="0" applyFont="0" applyFill="0" applyBorder="0" applyAlignment="0" applyProtection="0"/>
    <xf numFmtId="181" fontId="28" fillId="0" borderId="0" applyFill="0" applyBorder="0" applyAlignment="0" applyProtection="0"/>
    <xf numFmtId="173" fontId="15" fillId="0" borderId="0" applyFont="0" applyFill="0" applyBorder="0" applyAlignment="0" applyProtection="0"/>
    <xf numFmtId="185" fontId="28" fillId="0" borderId="0" applyFill="0" applyBorder="0" applyAlignment="0" applyProtection="0"/>
    <xf numFmtId="189" fontId="28" fillId="0" borderId="0" applyFill="0" applyBorder="0" applyAlignment="0" applyProtection="0"/>
    <xf numFmtId="189" fontId="28" fillId="0" borderId="0" applyFill="0" applyBorder="0" applyAlignment="0" applyProtection="0"/>
    <xf numFmtId="185" fontId="28" fillId="0" borderId="0" applyFill="0" applyBorder="0" applyAlignment="0" applyProtection="0"/>
    <xf numFmtId="185" fontId="28" fillId="0" borderId="0" applyFill="0" applyBorder="0" applyAlignment="0" applyProtection="0"/>
    <xf numFmtId="185" fontId="28" fillId="0" borderId="0" applyFill="0" applyBorder="0" applyAlignment="0" applyProtection="0"/>
    <xf numFmtId="185" fontId="28" fillId="0" borderId="0" applyFill="0" applyBorder="0" applyAlignment="0" applyProtection="0"/>
    <xf numFmtId="185" fontId="28" fillId="0" borderId="0" applyFill="0" applyBorder="0" applyAlignment="0" applyProtection="0"/>
    <xf numFmtId="185"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75" fontId="15" fillId="0" borderId="0" applyFont="0" applyFill="0" applyBorder="0" applyAlignment="0" applyProtection="0"/>
    <xf numFmtId="184" fontId="28" fillId="0" borderId="0" applyFill="0" applyBorder="0" applyAlignment="0" applyProtection="0"/>
    <xf numFmtId="190" fontId="28" fillId="0" borderId="0" applyFill="0" applyBorder="0" applyAlignment="0" applyProtection="0"/>
    <xf numFmtId="190"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90" fontId="28" fillId="0" borderId="0" applyFill="0" applyBorder="0" applyAlignment="0" applyProtection="0"/>
    <xf numFmtId="190"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0" fontId="59" fillId="0" borderId="0" applyFont="0" applyFill="0" applyBorder="0" applyAlignment="0" applyProtection="0"/>
    <xf numFmtId="0" fontId="15" fillId="0" borderId="0" applyFont="0" applyFill="0" applyBorder="0" applyAlignment="0" applyProtection="0"/>
    <xf numFmtId="0" fontId="62" fillId="0" borderId="0"/>
    <xf numFmtId="175" fontId="15" fillId="0" borderId="0" applyFont="0" applyFill="0" applyBorder="0" applyAlignment="0" applyProtection="0"/>
    <xf numFmtId="0" fontId="63" fillId="0" borderId="0" applyBorder="0">
      <protection locked="0"/>
    </xf>
    <xf numFmtId="0" fontId="63" fillId="0" borderId="0" applyBorder="0">
      <protection locked="0"/>
    </xf>
    <xf numFmtId="0" fontId="63" fillId="0" borderId="0" applyBorder="0">
      <protection locked="0"/>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4" fillId="0" borderId="0" applyFont="0" applyFill="0" applyBorder="0" applyAlignment="0" applyProtection="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60" fillId="0" borderId="0" applyFont="0" applyFill="0" applyBorder="0" applyAlignment="0" applyProtection="0"/>
    <xf numFmtId="0" fontId="24" fillId="0" borderId="0" applyFont="0" applyFill="0" applyBorder="0" applyAlignment="0" applyProtection="0"/>
    <xf numFmtId="191" fontId="15" fillId="0" borderId="0" applyFont="0" applyFill="0" applyBorder="0" applyAlignment="0" applyProtection="0"/>
    <xf numFmtId="191" fontId="28" fillId="0" borderId="0" applyFill="0" applyBorder="0" applyAlignment="0" applyProtection="0"/>
    <xf numFmtId="192" fontId="71" fillId="0" borderId="0" applyFont="0" applyFill="0" applyBorder="0" applyAlignment="0" applyProtection="0"/>
    <xf numFmtId="193" fontId="15" fillId="0" borderId="0" applyFont="0" applyFill="0" applyBorder="0" applyAlignment="0" applyProtection="0"/>
    <xf numFmtId="194" fontId="28" fillId="0" borderId="0" applyFill="0" applyBorder="0" applyAlignment="0" applyProtection="0"/>
    <xf numFmtId="38" fontId="71" fillId="0" borderId="0" applyFont="0" applyFill="0" applyBorder="0" applyAlignment="0" applyProtection="0"/>
    <xf numFmtId="194" fontId="28" fillId="0" borderId="0" applyFill="0" applyBorder="0" applyAlignment="0" applyProtection="0"/>
    <xf numFmtId="194" fontId="28" fillId="0" borderId="0" applyFill="0" applyBorder="0" applyAlignment="0" applyProtection="0"/>
    <xf numFmtId="193" fontId="15" fillId="0" borderId="0" applyFont="0" applyFill="0" applyBorder="0" applyAlignment="0" applyProtection="0"/>
    <xf numFmtId="194" fontId="28" fillId="0" borderId="0" applyFill="0" applyBorder="0" applyAlignment="0" applyProtection="0"/>
    <xf numFmtId="194" fontId="28" fillId="0" borderId="0" applyFill="0" applyBorder="0" applyAlignment="0" applyProtection="0"/>
    <xf numFmtId="194" fontId="28" fillId="0" borderId="0" applyFill="0" applyBorder="0" applyAlignment="0" applyProtection="0"/>
    <xf numFmtId="194" fontId="28" fillId="0" borderId="0" applyFill="0" applyBorder="0" applyAlignment="0" applyProtection="0"/>
    <xf numFmtId="38" fontId="71" fillId="0" borderId="0" applyFont="0" applyFill="0" applyBorder="0" applyAlignment="0" applyProtection="0"/>
    <xf numFmtId="194" fontId="28" fillId="0" borderId="0" applyFill="0" applyBorder="0" applyAlignment="0" applyProtection="0"/>
    <xf numFmtId="194" fontId="28" fillId="0" borderId="0" applyFill="0" applyBorder="0" applyAlignment="0" applyProtection="0"/>
    <xf numFmtId="191" fontId="28" fillId="0" borderId="0" applyFill="0" applyBorder="0" applyAlignment="0" applyProtection="0"/>
    <xf numFmtId="191" fontId="28" fillId="0" borderId="0" applyFill="0" applyBorder="0" applyAlignment="0" applyProtection="0"/>
    <xf numFmtId="195" fontId="72" fillId="0" borderId="0" applyFont="0" applyFill="0" applyBorder="0" applyAlignment="0" applyProtection="0"/>
    <xf numFmtId="196" fontId="28" fillId="0" borderId="0" applyFill="0" applyBorder="0" applyAlignment="0" applyProtection="0"/>
    <xf numFmtId="195" fontId="72" fillId="0" borderId="0" applyFont="0" applyFill="0" applyBorder="0" applyAlignment="0" applyProtection="0"/>
    <xf numFmtId="197" fontId="28" fillId="0" borderId="0" applyFill="0" applyBorder="0" applyAlignment="0" applyProtection="0"/>
    <xf numFmtId="197" fontId="28" fillId="0" borderId="0" applyFill="0" applyBorder="0" applyAlignment="0" applyProtection="0"/>
    <xf numFmtId="0" fontId="72" fillId="0" borderId="0" applyFont="0" applyFill="0" applyBorder="0" applyAlignment="0" applyProtection="0"/>
    <xf numFmtId="196" fontId="28" fillId="0" borderId="0" applyFill="0" applyBorder="0" applyAlignment="0" applyProtection="0"/>
    <xf numFmtId="196" fontId="28" fillId="0" borderId="0" applyFill="0" applyBorder="0" applyAlignment="0" applyProtection="0"/>
    <xf numFmtId="196" fontId="28" fillId="0" borderId="0" applyFill="0" applyBorder="0" applyAlignment="0" applyProtection="0"/>
    <xf numFmtId="196" fontId="28" fillId="0" borderId="0" applyFill="0" applyBorder="0" applyAlignment="0" applyProtection="0"/>
    <xf numFmtId="196" fontId="28" fillId="0" borderId="0" applyFill="0" applyBorder="0" applyAlignment="0" applyProtection="0"/>
    <xf numFmtId="196" fontId="28" fillId="0" borderId="0" applyFill="0" applyBorder="0" applyAlignment="0" applyProtection="0"/>
    <xf numFmtId="191" fontId="15" fillId="0" borderId="0" applyFont="0" applyFill="0" applyBorder="0" applyAlignment="0" applyProtection="0"/>
    <xf numFmtId="198" fontId="15" fillId="0" borderId="0" applyFont="0" applyFill="0" applyBorder="0" applyAlignment="0" applyProtection="0"/>
    <xf numFmtId="199" fontId="28" fillId="0" borderId="0" applyFill="0" applyBorder="0" applyAlignment="0" applyProtection="0"/>
    <xf numFmtId="39" fontId="71" fillId="0" borderId="0" applyFont="0" applyFill="0" applyBorder="0" applyAlignment="0" applyProtection="0"/>
    <xf numFmtId="199" fontId="28" fillId="0" borderId="0" applyFill="0" applyBorder="0" applyAlignment="0" applyProtection="0"/>
    <xf numFmtId="199" fontId="28" fillId="0" borderId="0" applyFill="0" applyBorder="0" applyAlignment="0" applyProtection="0"/>
    <xf numFmtId="198" fontId="15" fillId="0" borderId="0" applyFont="0" applyFill="0" applyBorder="0" applyAlignment="0" applyProtection="0"/>
    <xf numFmtId="199" fontId="28" fillId="0" borderId="0" applyFill="0" applyBorder="0" applyAlignment="0" applyProtection="0"/>
    <xf numFmtId="199" fontId="28" fillId="0" borderId="0" applyFill="0" applyBorder="0" applyAlignment="0" applyProtection="0"/>
    <xf numFmtId="199" fontId="28" fillId="0" borderId="0" applyFill="0" applyBorder="0" applyAlignment="0" applyProtection="0"/>
    <xf numFmtId="199" fontId="28" fillId="0" borderId="0" applyFill="0" applyBorder="0" applyAlignment="0" applyProtection="0"/>
    <xf numFmtId="39" fontId="71" fillId="0" borderId="0" applyFont="0" applyFill="0" applyBorder="0" applyAlignment="0" applyProtection="0"/>
    <xf numFmtId="199" fontId="28" fillId="0" borderId="0" applyFill="0" applyBorder="0" applyAlignment="0" applyProtection="0"/>
    <xf numFmtId="199" fontId="28" fillId="0" borderId="0" applyFill="0" applyBorder="0" applyAlignment="0" applyProtection="0"/>
    <xf numFmtId="200" fontId="72" fillId="0" borderId="0" applyFont="0" applyFill="0" applyBorder="0" applyAlignment="0" applyProtection="0"/>
    <xf numFmtId="201" fontId="28" fillId="0" borderId="0" applyFill="0" applyBorder="0" applyAlignment="0" applyProtection="0"/>
    <xf numFmtId="0" fontId="72" fillId="0" borderId="0" applyFont="0" applyFill="0" applyBorder="0" applyAlignment="0" applyProtection="0"/>
    <xf numFmtId="202" fontId="71" fillId="0" borderId="0" applyFont="0" applyFill="0" applyBorder="0" applyAlignment="0" applyProtection="0"/>
    <xf numFmtId="203" fontId="28" fillId="0" borderId="0" applyFill="0" applyBorder="0" applyAlignment="0" applyProtection="0"/>
    <xf numFmtId="203" fontId="28" fillId="0" borderId="0" applyFill="0" applyBorder="0" applyAlignment="0" applyProtection="0"/>
    <xf numFmtId="200" fontId="72" fillId="0" borderId="0" applyFont="0" applyFill="0" applyBorder="0" applyAlignment="0" applyProtection="0"/>
    <xf numFmtId="0" fontId="72" fillId="0" borderId="0" applyFont="0" applyFill="0" applyBorder="0" applyAlignment="0" applyProtection="0"/>
    <xf numFmtId="201" fontId="28" fillId="0" borderId="0" applyFill="0" applyBorder="0" applyAlignment="0" applyProtection="0"/>
    <xf numFmtId="201" fontId="28" fillId="0" borderId="0" applyFill="0" applyBorder="0" applyAlignment="0" applyProtection="0"/>
    <xf numFmtId="201" fontId="28" fillId="0" borderId="0" applyFill="0" applyBorder="0" applyAlignment="0" applyProtection="0"/>
    <xf numFmtId="201" fontId="28" fillId="0" borderId="0" applyFill="0" applyBorder="0" applyAlignment="0" applyProtection="0"/>
    <xf numFmtId="202" fontId="71" fillId="0" borderId="0" applyFont="0" applyFill="0" applyBorder="0" applyAlignment="0" applyProtection="0"/>
    <xf numFmtId="201" fontId="28" fillId="0" borderId="0" applyFill="0" applyBorder="0" applyAlignment="0" applyProtection="0"/>
    <xf numFmtId="201" fontId="28" fillId="0" borderId="0" applyFill="0" applyBorder="0" applyAlignment="0" applyProtection="0"/>
    <xf numFmtId="186" fontId="15" fillId="0" borderId="0" applyFont="0" applyFill="0" applyBorder="0" applyAlignment="0" applyProtection="0"/>
    <xf numFmtId="186" fontId="28" fillId="0" borderId="0" applyFill="0" applyBorder="0" applyAlignment="0" applyProtection="0"/>
    <xf numFmtId="37" fontId="71" fillId="0" borderId="0" applyFont="0" applyFill="0" applyBorder="0" applyAlignment="0" applyProtection="0"/>
    <xf numFmtId="186" fontId="28" fillId="0" borderId="0" applyFill="0" applyBorder="0" applyAlignment="0" applyProtection="0"/>
    <xf numFmtId="186" fontId="28" fillId="0" borderId="0" applyFill="0" applyBorder="0" applyAlignment="0" applyProtection="0"/>
    <xf numFmtId="186" fontId="15" fillId="0" borderId="0" applyFont="0" applyFill="0" applyBorder="0" applyAlignment="0" applyProtection="0"/>
    <xf numFmtId="0" fontId="15" fillId="0" borderId="0" applyFont="0" applyFill="0" applyBorder="0" applyAlignment="0" applyProtection="0"/>
    <xf numFmtId="186" fontId="28" fillId="0" borderId="0" applyFill="0" applyBorder="0" applyAlignment="0" applyProtection="0"/>
    <xf numFmtId="186" fontId="28" fillId="0" borderId="0" applyFill="0" applyBorder="0" applyAlignment="0" applyProtection="0"/>
    <xf numFmtId="186" fontId="28" fillId="0" borderId="0" applyFill="0" applyBorder="0" applyAlignment="0" applyProtection="0"/>
    <xf numFmtId="186" fontId="28" fillId="0" borderId="0" applyFill="0" applyBorder="0" applyAlignment="0" applyProtection="0"/>
    <xf numFmtId="37" fontId="71" fillId="0" borderId="0" applyFont="0" applyFill="0" applyBorder="0" applyAlignment="0" applyProtection="0"/>
    <xf numFmtId="186" fontId="28" fillId="0" borderId="0" applyFill="0" applyBorder="0" applyAlignment="0" applyProtection="0"/>
    <xf numFmtId="186" fontId="28" fillId="0" borderId="0" applyFill="0" applyBorder="0" applyAlignment="0" applyProtection="0"/>
    <xf numFmtId="0" fontId="15" fillId="0" borderId="0" applyFont="0" applyFill="0" applyBorder="0" applyAlignment="0" applyProtection="0"/>
    <xf numFmtId="191" fontId="28" fillId="0" borderId="0" applyFill="0" applyBorder="0" applyAlignment="0" applyProtection="0"/>
    <xf numFmtId="191" fontId="28" fillId="0" borderId="0" applyFill="0" applyBorder="0" applyAlignment="0" applyProtection="0"/>
    <xf numFmtId="191" fontId="28" fillId="0" borderId="0" applyFill="0" applyBorder="0" applyAlignment="0" applyProtection="0"/>
    <xf numFmtId="191" fontId="28" fillId="0" borderId="0" applyFill="0" applyBorder="0" applyAlignment="0" applyProtection="0"/>
    <xf numFmtId="192" fontId="71" fillId="0" borderId="0" applyFont="0" applyFill="0" applyBorder="0" applyAlignment="0" applyProtection="0"/>
    <xf numFmtId="191" fontId="28" fillId="0" borderId="0" applyFill="0" applyBorder="0" applyAlignment="0" applyProtection="0"/>
    <xf numFmtId="191" fontId="28" fillId="0" borderId="0" applyFill="0" applyBorder="0" applyAlignment="0" applyProtection="0"/>
    <xf numFmtId="0" fontId="15" fillId="0" borderId="0" applyFont="0" applyFill="0" applyBorder="0" applyAlignment="0" applyProtection="0"/>
    <xf numFmtId="0" fontId="62" fillId="0" borderId="0"/>
    <xf numFmtId="0" fontId="60" fillId="0" borderId="0" applyFont="0" applyFill="0" applyBorder="0" applyAlignment="0" applyProtection="0"/>
    <xf numFmtId="0" fontId="60"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175" fontId="15" fillId="0" borderId="0" applyFont="0" applyFill="0" applyBorder="0" applyAlignment="0" applyProtection="0"/>
    <xf numFmtId="175" fontId="15" fillId="0" borderId="0" applyFont="0" applyFill="0" applyBorder="0" applyAlignment="0" applyProtection="0"/>
    <xf numFmtId="0" fontId="15" fillId="0" borderId="0" applyFont="0" applyFill="0" applyBorder="0" applyAlignment="0" applyProtection="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0" fontId="26" fillId="0" borderId="0"/>
    <xf numFmtId="0" fontId="59" fillId="0" borderId="0" applyFont="0" applyFill="0" applyBorder="0" applyAlignment="0" applyProtection="0"/>
    <xf numFmtId="0" fontId="59"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15" fillId="0" borderId="0" applyFont="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15" fillId="0" borderId="0" applyFont="0" applyFill="0" applyBorder="0" applyAlignment="0" applyProtection="0"/>
    <xf numFmtId="0" fontId="26" fillId="0" borderId="0"/>
    <xf numFmtId="0" fontId="26" fillId="0" borderId="0"/>
    <xf numFmtId="0" fontId="60"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0" fontId="59"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6" fillId="0" borderId="0"/>
    <xf numFmtId="0" fontId="15" fillId="0" borderId="0" applyFont="0" applyFill="0" applyBorder="0" applyAlignment="0" applyProtection="0"/>
    <xf numFmtId="0" fontId="15" fillId="0" borderId="0" applyFont="0" applyFill="0" applyBorder="0" applyAlignment="0" applyProtection="0"/>
    <xf numFmtId="0" fontId="24" fillId="0" borderId="0"/>
    <xf numFmtId="0" fontId="62" fillId="0" borderId="0"/>
    <xf numFmtId="0" fontId="15" fillId="0" borderId="0" applyFont="0" applyFill="0" applyBorder="0" applyAlignment="0" applyProtection="0"/>
    <xf numFmtId="0" fontId="24" fillId="0" borderId="0" applyFont="0" applyFill="0" applyBorder="0" applyAlignment="0" applyProtection="0"/>
    <xf numFmtId="0" fontId="26" fillId="0" borderId="0"/>
    <xf numFmtId="0" fontId="26" fillId="0" borderId="0"/>
    <xf numFmtId="0" fontId="26" fillId="0" borderId="0"/>
    <xf numFmtId="0" fontId="58"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175" fontId="15" fillId="0" borderId="0" applyFont="0" applyFill="0" applyBorder="0" applyAlignment="0" applyProtection="0"/>
    <xf numFmtId="0" fontId="63" fillId="0" borderId="0" applyBorder="0">
      <protection locked="0"/>
    </xf>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0" fontId="26" fillId="0" borderId="0"/>
    <xf numFmtId="0" fontId="15" fillId="0" borderId="0" applyFont="0" applyFill="0" applyBorder="0" applyAlignment="0" applyProtection="0"/>
    <xf numFmtId="0" fontId="26" fillId="0" borderId="0"/>
    <xf numFmtId="0" fontId="26" fillId="0" borderId="0"/>
    <xf numFmtId="175" fontId="15" fillId="0" borderId="0" applyFont="0" applyFill="0" applyBorder="0" applyAlignment="0" applyProtection="0"/>
    <xf numFmtId="181" fontId="28" fillId="0" borderId="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0" fontId="15" fillId="0" borderId="0" applyFont="0" applyFill="0" applyBorder="0" applyAlignment="0" applyProtection="0"/>
    <xf numFmtId="0" fontId="73" fillId="0" borderId="0"/>
    <xf numFmtId="0" fontId="60"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xf numFmtId="0" fontId="26" fillId="0" borderId="0" applyFont="0" applyFill="0" applyBorder="0" applyAlignment="0" applyProtection="0"/>
    <xf numFmtId="0" fontId="26" fillId="0" borderId="0" applyFont="0" applyFill="0" applyBorder="0" applyAlignment="0" applyProtection="0"/>
    <xf numFmtId="0" fontId="24" fillId="0" borderId="0"/>
    <xf numFmtId="175" fontId="24" fillId="0" borderId="0" applyFont="0" applyFill="0" applyBorder="0" applyAlignment="0" applyProtection="0"/>
    <xf numFmtId="181" fontId="28" fillId="0" borderId="0" applyFill="0" applyBorder="0" applyAlignment="0" applyProtection="0"/>
    <xf numFmtId="175" fontId="15" fillId="0" borderId="0" applyFont="0" applyFill="0" applyBorder="0" applyAlignment="0" applyProtection="0"/>
    <xf numFmtId="184" fontId="28" fillId="0" borderId="0" applyFill="0" applyBorder="0" applyAlignment="0" applyProtection="0"/>
    <xf numFmtId="190" fontId="28" fillId="0" borderId="0" applyFill="0" applyBorder="0" applyAlignment="0" applyProtection="0"/>
    <xf numFmtId="190"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90" fontId="28" fillId="0" borderId="0" applyFill="0" applyBorder="0" applyAlignment="0" applyProtection="0"/>
    <xf numFmtId="190"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4"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0" fontId="15"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74" fillId="0" borderId="0" applyFont="0" applyFill="0" applyBorder="0" applyAlignment="0" applyProtection="0"/>
    <xf numFmtId="0" fontId="58"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40" fontId="59" fillId="0" borderId="0" applyFont="0" applyFill="0" applyBorder="0" applyAlignment="0" applyProtection="0"/>
    <xf numFmtId="0" fontId="26" fillId="0" borderId="0"/>
    <xf numFmtId="40" fontId="59" fillId="0" borderId="0" applyFont="0" applyFill="0" applyBorder="0" applyAlignment="0" applyProtection="0"/>
    <xf numFmtId="0" fontId="15"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applyFont="0" applyFill="0" applyBorder="0" applyAlignment="0" applyProtection="0"/>
    <xf numFmtId="0" fontId="26" fillId="0" borderId="0"/>
    <xf numFmtId="0" fontId="57" fillId="0" borderId="0"/>
    <xf numFmtId="0" fontId="24" fillId="0" borderId="0"/>
    <xf numFmtId="0" fontId="73" fillId="0" borderId="0" applyFont="0" applyFill="0" applyBorder="0" applyAlignment="0" applyProtection="0"/>
    <xf numFmtId="0" fontId="26" fillId="0" borderId="0"/>
    <xf numFmtId="0" fontId="15"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204"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04"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6" fillId="0" borderId="0"/>
    <xf numFmtId="205" fontId="24" fillId="0" borderId="0" applyFont="0" applyFill="0" applyBorder="0" applyAlignment="0" applyProtection="0"/>
    <xf numFmtId="0" fontId="28" fillId="0" borderId="0" applyFill="0" applyBorder="0" applyAlignment="0" applyProtection="0"/>
    <xf numFmtId="205" fontId="28" fillId="0" borderId="0" applyFill="0" applyBorder="0" applyAlignment="0" applyProtection="0"/>
    <xf numFmtId="205"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4" fillId="0" borderId="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65" fontId="73" fillId="0" borderId="0" applyFont="0" applyFill="0" applyBorder="0" applyAlignment="0" applyProtection="0"/>
    <xf numFmtId="206" fontId="28" fillId="0" borderId="0" applyFill="0" applyBorder="0" applyAlignment="0" applyProtection="0"/>
    <xf numFmtId="206" fontId="28" fillId="0" borderId="0" applyFill="0" applyBorder="0" applyAlignment="0" applyProtection="0"/>
    <xf numFmtId="206" fontId="28" fillId="0" borderId="0" applyFill="0" applyBorder="0" applyAlignment="0" applyProtection="0"/>
    <xf numFmtId="206" fontId="28" fillId="0" borderId="0" applyFill="0" applyBorder="0" applyAlignment="0" applyProtection="0"/>
    <xf numFmtId="206" fontId="28" fillId="0" borderId="0" applyFill="0" applyBorder="0" applyAlignment="0" applyProtection="0"/>
    <xf numFmtId="206" fontId="28" fillId="0" borderId="0" applyFill="0" applyBorder="0" applyAlignment="0" applyProtection="0"/>
    <xf numFmtId="206" fontId="28" fillId="0" borderId="0" applyFill="0" applyBorder="0" applyAlignment="0" applyProtection="0"/>
    <xf numFmtId="206" fontId="28" fillId="0" borderId="0" applyFill="0" applyBorder="0" applyAlignment="0" applyProtection="0"/>
    <xf numFmtId="206" fontId="28" fillId="0" borderId="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59" fillId="0" borderId="0" applyFont="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8" fillId="0" borderId="0" applyFill="0" applyBorder="0" applyAlignment="0" applyProtection="0"/>
    <xf numFmtId="0" fontId="26" fillId="0" borderId="0"/>
    <xf numFmtId="0" fontId="63" fillId="0" borderId="0" applyBorder="0">
      <protection locked="0"/>
    </xf>
    <xf numFmtId="0" fontId="62" fillId="0" borderId="0"/>
    <xf numFmtId="40" fontId="59" fillId="0" borderId="0" applyFont="0" applyFill="0" applyBorder="0" applyAlignment="0" applyProtection="0"/>
    <xf numFmtId="40" fontId="59" fillId="0" borderId="0" applyFont="0" applyFill="0" applyBorder="0" applyAlignment="0" applyProtection="0"/>
    <xf numFmtId="0" fontId="26" fillId="0" borderId="0"/>
    <xf numFmtId="0" fontId="26" fillId="0" borderId="0"/>
    <xf numFmtId="0" fontId="24" fillId="0" borderId="0" applyFont="0" applyFill="0" applyBorder="0" applyAlignment="0" applyProtection="0"/>
    <xf numFmtId="0" fontId="26" fillId="0" borderId="0"/>
    <xf numFmtId="0" fontId="63" fillId="0" borderId="0" applyBorder="0">
      <protection locked="0"/>
    </xf>
    <xf numFmtId="0" fontId="24"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75" fontId="15" fillId="0" borderId="0" applyFont="0" applyFill="0" applyBorder="0" applyAlignment="0" applyProtection="0"/>
    <xf numFmtId="175" fontId="15" fillId="0" borderId="0" applyFont="0" applyFill="0" applyBorder="0" applyAlignment="0" applyProtection="0"/>
    <xf numFmtId="181" fontId="28" fillId="0" borderId="0" applyFill="0" applyBorder="0" applyAlignment="0" applyProtection="0"/>
    <xf numFmtId="182" fontId="28" fillId="0" borderId="0" applyFill="0" applyBorder="0" applyAlignment="0" applyProtection="0"/>
    <xf numFmtId="182"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181" fontId="28" fillId="0" borderId="0" applyFill="0" applyBorder="0" applyAlignment="0" applyProtection="0"/>
    <xf numFmtId="0" fontId="26" fillId="0" borderId="0"/>
    <xf numFmtId="175" fontId="24" fillId="0" borderId="0" applyFont="0" applyFill="0" applyBorder="0" applyAlignment="0" applyProtection="0"/>
    <xf numFmtId="173" fontId="15" fillId="0" borderId="0" applyFont="0" applyFill="0" applyBorder="0" applyAlignment="0" applyProtection="0"/>
    <xf numFmtId="0" fontId="15" fillId="0" borderId="0" applyFont="0" applyFill="0" applyBorder="0" applyAlignment="0" applyProtection="0"/>
    <xf numFmtId="0" fontId="60" fillId="0" borderId="0" applyFont="0" applyFill="0" applyBorder="0" applyAlignment="0" applyProtection="0"/>
    <xf numFmtId="0" fontId="26" fillId="0" borderId="0"/>
    <xf numFmtId="0" fontId="26" fillId="0" borderId="0"/>
    <xf numFmtId="0" fontId="26" fillId="0" borderId="0"/>
    <xf numFmtId="0" fontId="60" fillId="0" borderId="0" applyFont="0" applyFill="0" applyBorder="0" applyAlignment="0" applyProtection="0"/>
    <xf numFmtId="0" fontId="60" fillId="0" borderId="0" applyFont="0" applyFill="0" applyBorder="0" applyAlignment="0" applyProtection="0"/>
    <xf numFmtId="0" fontId="26" fillId="0" borderId="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6" fillId="0" borderId="0"/>
    <xf numFmtId="0" fontId="75" fillId="0" borderId="0" applyNumberFormat="0" applyFill="0" applyBorder="0" applyAlignment="0" applyProtection="0"/>
    <xf numFmtId="0" fontId="76" fillId="0" borderId="0" applyNumberForma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66" fillId="0" borderId="0"/>
    <xf numFmtId="0" fontId="15" fillId="0" borderId="0" applyFont="0" applyFill="0" applyBorder="0" applyAlignment="0" applyProtection="0"/>
    <xf numFmtId="0" fontId="77" fillId="0" borderId="0" applyNumberFormat="0" applyFill="0" applyBorder="0" applyAlignment="0" applyProtection="0"/>
    <xf numFmtId="0" fontId="15" fillId="0" borderId="0" applyFont="0" applyFill="0" applyBorder="0" applyAlignment="0" applyProtection="0"/>
    <xf numFmtId="38" fontId="59" fillId="0" borderId="0" applyFill="0" applyBorder="0" applyAlignment="0" applyProtection="0"/>
    <xf numFmtId="207" fontId="59" fillId="0" borderId="0" applyFill="0" applyBorder="0" applyAlignment="0" applyProtection="0"/>
    <xf numFmtId="0" fontId="24" fillId="0" borderId="0"/>
    <xf numFmtId="0" fontId="71" fillId="0" borderId="0"/>
    <xf numFmtId="0" fontId="78" fillId="0" borderId="0">
      <protection locked="0"/>
    </xf>
    <xf numFmtId="0" fontId="79" fillId="0" borderId="0" applyNumberFormat="0" applyFill="0" applyBorder="0" applyAlignment="0" applyProtection="0"/>
    <xf numFmtId="0" fontId="80" fillId="0" borderId="0" applyNumberFormat="0" applyFill="0" applyBorder="0" applyAlignment="0" applyProtection="0"/>
    <xf numFmtId="0" fontId="41" fillId="0" borderId="0" applyNumberFormat="0" applyFill="0" applyBorder="0" applyAlignment="0" applyProtection="0">
      <alignment vertical="top"/>
      <protection locked="0"/>
    </xf>
    <xf numFmtId="0" fontId="24" fillId="0" borderId="0"/>
    <xf numFmtId="0" fontId="39" fillId="0" borderId="0" applyNumberFormat="0" applyFill="0" applyBorder="0" applyAlignment="0" applyProtection="0">
      <alignment vertical="top"/>
      <protection locked="0"/>
    </xf>
    <xf numFmtId="0" fontId="26" fillId="0" borderId="0"/>
    <xf numFmtId="40" fontId="81" fillId="0" borderId="0" applyFont="0" applyFill="0" applyBorder="0" applyAlignment="0" applyProtection="0"/>
    <xf numFmtId="38" fontId="81"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208" fontId="26" fillId="0" borderId="0" applyFont="0" applyFill="0" applyBorder="0" applyAlignment="0" applyProtection="0"/>
    <xf numFmtId="209" fontId="26" fillId="0" borderId="0" applyFont="0" applyFill="0" applyBorder="0" applyAlignment="0" applyProtection="0"/>
    <xf numFmtId="0" fontId="82" fillId="0" borderId="0"/>
    <xf numFmtId="0" fontId="68" fillId="0" borderId="0"/>
    <xf numFmtId="0" fontId="24" fillId="0" borderId="0" applyFont="0" applyFill="0" applyBorder="0" applyAlignment="0" applyProtection="0"/>
    <xf numFmtId="210" fontId="24" fillId="0" borderId="0" applyFont="0" applyFill="0" applyBorder="0" applyAlignment="0" applyProtection="0"/>
    <xf numFmtId="172" fontId="24" fillId="0" borderId="0"/>
    <xf numFmtId="0" fontId="26" fillId="0" borderId="0"/>
    <xf numFmtId="0" fontId="26" fillId="0" borderId="0"/>
    <xf numFmtId="175" fontId="83" fillId="0" borderId="0" applyFont="0" applyFill="0" applyBorder="0" applyAlignment="0" applyProtection="0"/>
    <xf numFmtId="0" fontId="74" fillId="0" borderId="0" applyFont="0" applyFill="0" applyBorder="0" applyAlignment="0" applyProtection="0"/>
    <xf numFmtId="0" fontId="58" fillId="37" borderId="0">
      <protection locked="0"/>
    </xf>
    <xf numFmtId="0" fontId="57" fillId="37" borderId="0">
      <protection locked="0"/>
    </xf>
    <xf numFmtId="0" fontId="57"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7" fillId="37" borderId="0">
      <protection locked="0"/>
    </xf>
    <xf numFmtId="0" fontId="57" fillId="37" borderId="0">
      <protection locked="0"/>
    </xf>
    <xf numFmtId="0" fontId="57" fillId="37" borderId="0">
      <protection locked="0"/>
    </xf>
    <xf numFmtId="0" fontId="57" fillId="37" borderId="0">
      <protection locked="0"/>
    </xf>
    <xf numFmtId="0" fontId="57" fillId="37" borderId="0">
      <protection locked="0"/>
    </xf>
    <xf numFmtId="0" fontId="57" fillId="37" borderId="0">
      <protection locked="0"/>
    </xf>
    <xf numFmtId="0" fontId="57" fillId="37" borderId="0">
      <protection locked="0"/>
    </xf>
    <xf numFmtId="0" fontId="57"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8" fillId="37" borderId="0">
      <protection locked="0"/>
    </xf>
    <xf numFmtId="0" fontId="57" fillId="37" borderId="0">
      <protection locked="0"/>
    </xf>
    <xf numFmtId="0" fontId="57" fillId="37" borderId="0">
      <protection locked="0"/>
    </xf>
    <xf numFmtId="211" fontId="57" fillId="37" borderId="0">
      <protection locked="0"/>
    </xf>
    <xf numFmtId="0" fontId="57" fillId="37" borderId="0">
      <protection locked="0"/>
    </xf>
    <xf numFmtId="0" fontId="57" fillId="37" borderId="0">
      <protection locked="0"/>
    </xf>
    <xf numFmtId="0" fontId="58" fillId="37" borderId="0">
      <protection locked="0"/>
    </xf>
    <xf numFmtId="0" fontId="58" fillId="37" borderId="0">
      <protection locked="0"/>
    </xf>
    <xf numFmtId="0" fontId="57" fillId="37" borderId="0">
      <protection locked="0"/>
    </xf>
    <xf numFmtId="0" fontId="58" fillId="37" borderId="0">
      <protection locked="0"/>
    </xf>
    <xf numFmtId="0" fontId="84" fillId="37" borderId="0">
      <protection locked="0"/>
    </xf>
    <xf numFmtId="0" fontId="57" fillId="37" borderId="0">
      <protection locked="0"/>
    </xf>
    <xf numFmtId="0" fontId="58" fillId="37" borderId="0">
      <protection locked="0"/>
    </xf>
    <xf numFmtId="0" fontId="58" fillId="37" borderId="0">
      <protection locked="0"/>
    </xf>
    <xf numFmtId="0" fontId="58" fillId="37" borderId="0">
      <protection locked="0"/>
    </xf>
    <xf numFmtId="0" fontId="57" fillId="37" borderId="0">
      <protection locked="0"/>
    </xf>
    <xf numFmtId="0" fontId="58" fillId="37" borderId="0">
      <protection locked="0"/>
    </xf>
    <xf numFmtId="0" fontId="58" fillId="37" borderId="0">
      <protection locked="0"/>
    </xf>
    <xf numFmtId="0" fontId="57" fillId="37" borderId="0">
      <protection locked="0"/>
    </xf>
    <xf numFmtId="0" fontId="58" fillId="37" borderId="0">
      <protection locked="0"/>
    </xf>
    <xf numFmtId="211" fontId="57" fillId="37" borderId="0">
      <protection locked="0"/>
    </xf>
    <xf numFmtId="211" fontId="57" fillId="37" borderId="0">
      <protection locked="0"/>
    </xf>
    <xf numFmtId="211" fontId="57" fillId="37" borderId="0">
      <protection locked="0"/>
    </xf>
    <xf numFmtId="0" fontId="84" fillId="37" borderId="0">
      <protection locked="0"/>
    </xf>
    <xf numFmtId="0" fontId="58" fillId="37" borderId="0">
      <protection locked="0"/>
    </xf>
    <xf numFmtId="0" fontId="58" fillId="37" borderId="0">
      <protection locked="0"/>
    </xf>
    <xf numFmtId="211" fontId="57" fillId="37" borderId="0">
      <protection locked="0"/>
    </xf>
    <xf numFmtId="211" fontId="57" fillId="37" borderId="0">
      <protection locked="0"/>
    </xf>
    <xf numFmtId="0" fontId="26" fillId="0" borderId="0" applyNumberFormat="0" applyFill="0" applyBorder="0" applyAlignment="0" applyProtection="0"/>
    <xf numFmtId="0" fontId="26" fillId="0" borderId="0" applyNumberFormat="0" applyFill="0" applyBorder="0" applyAlignment="0" applyProtection="0"/>
    <xf numFmtId="9" fontId="35" fillId="0" borderId="0" applyFont="0" applyFill="0" applyBorder="0" applyAlignment="0" applyProtection="0"/>
    <xf numFmtId="0" fontId="24" fillId="0" borderId="0" applyFont="0" applyFill="0" applyBorder="0" applyAlignment="0" applyProtection="0"/>
    <xf numFmtId="0" fontId="85" fillId="38" borderId="0" applyNumberFormat="0" applyBorder="0" applyAlignment="0" applyProtection="0"/>
    <xf numFmtId="0" fontId="85" fillId="39" borderId="0" applyNumberFormat="0" applyBorder="0" applyAlignment="0" applyProtection="0"/>
    <xf numFmtId="0" fontId="85" fillId="40" borderId="0" applyNumberFormat="0" applyBorder="0" applyAlignment="0" applyProtection="0"/>
    <xf numFmtId="0" fontId="85" fillId="41" borderId="0" applyNumberFormat="0" applyBorder="0" applyAlignment="0" applyProtection="0"/>
    <xf numFmtId="0" fontId="85" fillId="42" borderId="0" applyNumberFormat="0" applyBorder="0" applyAlignment="0" applyProtection="0"/>
    <xf numFmtId="0" fontId="85" fillId="43" borderId="0" applyNumberFormat="0" applyBorder="0" applyAlignment="0" applyProtection="0"/>
    <xf numFmtId="0" fontId="86" fillId="44" borderId="0" applyNumberFormat="0" applyBorder="0" applyAlignment="0" applyProtection="0"/>
    <xf numFmtId="0" fontId="87" fillId="44" borderId="0" applyNumberFormat="0" applyBorder="0" applyAlignment="0" applyProtection="0"/>
    <xf numFmtId="0" fontId="86" fillId="45" borderId="0" applyNumberFormat="0" applyBorder="0" applyAlignment="0" applyProtection="0"/>
    <xf numFmtId="0" fontId="87" fillId="45" borderId="0" applyNumberFormat="0" applyBorder="0" applyAlignment="0" applyProtection="0"/>
    <xf numFmtId="0" fontId="86" fillId="46" borderId="0" applyNumberFormat="0" applyBorder="0" applyAlignment="0" applyProtection="0"/>
    <xf numFmtId="0" fontId="87" fillId="46" borderId="0" applyNumberFormat="0" applyBorder="0" applyAlignment="0" applyProtection="0"/>
    <xf numFmtId="0" fontId="86" fillId="47" borderId="0" applyNumberFormat="0" applyBorder="0" applyAlignment="0" applyProtection="0"/>
    <xf numFmtId="0" fontId="87" fillId="47" borderId="0" applyNumberFormat="0" applyBorder="0" applyAlignment="0" applyProtection="0"/>
    <xf numFmtId="0" fontId="86" fillId="48" borderId="0" applyNumberFormat="0" applyBorder="0" applyAlignment="0" applyProtection="0"/>
    <xf numFmtId="0" fontId="87" fillId="48" borderId="0" applyNumberFormat="0" applyBorder="0" applyAlignment="0" applyProtection="0"/>
    <xf numFmtId="0" fontId="86" fillId="49" borderId="0" applyNumberFormat="0" applyBorder="0" applyAlignment="0" applyProtection="0"/>
    <xf numFmtId="0" fontId="87" fillId="49"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8" fillId="38" borderId="0" applyNumberFormat="0" applyBorder="0" applyAlignment="0" applyProtection="0">
      <alignment vertical="center"/>
    </xf>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8"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8" fillId="39" borderId="0" applyNumberFormat="0" applyBorder="0" applyAlignment="0" applyProtection="0">
      <alignment vertical="center"/>
    </xf>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39"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8" fillId="40" borderId="0" applyNumberFormat="0" applyBorder="0" applyAlignment="0" applyProtection="0">
      <alignment vertical="center"/>
    </xf>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0"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8" fillId="41" borderId="0" applyNumberFormat="0" applyBorder="0" applyAlignment="0" applyProtection="0">
      <alignment vertical="center"/>
    </xf>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8" fillId="42" borderId="0" applyNumberFormat="0" applyBorder="0" applyAlignment="0" applyProtection="0">
      <alignment vertical="center"/>
    </xf>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42"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8" fillId="50" borderId="0" applyNumberFormat="0" applyBorder="0" applyAlignment="0" applyProtection="0">
      <alignment vertical="center"/>
    </xf>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6" fillId="50" borderId="0" applyNumberFormat="0" applyBorder="0" applyAlignment="0" applyProtection="0"/>
    <xf numFmtId="0" fontId="89" fillId="38" borderId="0" applyNumberFormat="0" applyBorder="0" applyAlignment="0" applyProtection="0">
      <alignment vertical="center"/>
    </xf>
    <xf numFmtId="0" fontId="89" fillId="44" borderId="0" applyNumberFormat="0" applyBorder="0" applyAlignment="0" applyProtection="0"/>
    <xf numFmtId="0" fontId="89" fillId="39" borderId="0" applyNumberFormat="0" applyBorder="0" applyAlignment="0" applyProtection="0">
      <alignment vertical="center"/>
    </xf>
    <xf numFmtId="0" fontId="89" fillId="45" borderId="0" applyNumberFormat="0" applyBorder="0" applyAlignment="0" applyProtection="0"/>
    <xf numFmtId="0" fontId="89" fillId="40" borderId="0" applyNumberFormat="0" applyBorder="0" applyAlignment="0" applyProtection="0">
      <alignment vertical="center"/>
    </xf>
    <xf numFmtId="0" fontId="89" fillId="46" borderId="0" applyNumberFormat="0" applyBorder="0" applyAlignment="0" applyProtection="0"/>
    <xf numFmtId="0" fontId="89" fillId="41" borderId="0" applyNumberFormat="0" applyBorder="0" applyAlignment="0" applyProtection="0">
      <alignment vertical="center"/>
    </xf>
    <xf numFmtId="0" fontId="89" fillId="47" borderId="0" applyNumberFormat="0" applyBorder="0" applyAlignment="0" applyProtection="0"/>
    <xf numFmtId="0" fontId="89" fillId="42" borderId="0" applyNumberFormat="0" applyBorder="0" applyAlignment="0" applyProtection="0">
      <alignment vertical="center"/>
    </xf>
    <xf numFmtId="0" fontId="89" fillId="48" borderId="0" applyNumberFormat="0" applyBorder="0" applyAlignment="0" applyProtection="0"/>
    <xf numFmtId="0" fontId="89" fillId="50" borderId="0" applyNumberFormat="0" applyBorder="0" applyAlignment="0" applyProtection="0">
      <alignment vertical="center"/>
    </xf>
    <xf numFmtId="0" fontId="89" fillId="49" borderId="0" applyNumberFormat="0" applyBorder="0" applyAlignment="0" applyProtection="0"/>
    <xf numFmtId="0" fontId="86" fillId="44" borderId="0" applyNumberFormat="0" applyBorder="0" applyAlignment="0" applyProtection="0"/>
    <xf numFmtId="0" fontId="88" fillId="38" borderId="0" applyNumberFormat="0" applyBorder="0" applyAlignment="0" applyProtection="0">
      <alignment vertical="center"/>
    </xf>
    <xf numFmtId="0" fontId="88" fillId="38"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8" fillId="38" borderId="0" applyNumberFormat="0" applyBorder="0" applyAlignment="0" applyProtection="0">
      <alignment vertical="center"/>
    </xf>
    <xf numFmtId="0" fontId="86" fillId="45" borderId="0" applyNumberFormat="0" applyBorder="0" applyAlignment="0" applyProtection="0"/>
    <xf numFmtId="0" fontId="88" fillId="39" borderId="0" applyNumberFormat="0" applyBorder="0" applyAlignment="0" applyProtection="0">
      <alignment vertical="center"/>
    </xf>
    <xf numFmtId="0" fontId="88" fillId="39"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8" fillId="39" borderId="0" applyNumberFormat="0" applyBorder="0" applyAlignment="0" applyProtection="0">
      <alignment vertical="center"/>
    </xf>
    <xf numFmtId="0" fontId="86" fillId="46" borderId="0" applyNumberFormat="0" applyBorder="0" applyAlignment="0" applyProtection="0"/>
    <xf numFmtId="0" fontId="88" fillId="40" borderId="0" applyNumberFormat="0" applyBorder="0" applyAlignment="0" applyProtection="0">
      <alignment vertical="center"/>
    </xf>
    <xf numFmtId="0" fontId="88" fillId="40"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8" fillId="40" borderId="0" applyNumberFormat="0" applyBorder="0" applyAlignment="0" applyProtection="0">
      <alignment vertical="center"/>
    </xf>
    <xf numFmtId="0" fontId="86" fillId="47" borderId="0" applyNumberFormat="0" applyBorder="0" applyAlignment="0" applyProtection="0"/>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8" fillId="41" borderId="0" applyNumberFormat="0" applyBorder="0" applyAlignment="0" applyProtection="0">
      <alignment vertical="center"/>
    </xf>
    <xf numFmtId="0" fontId="86" fillId="48" borderId="0" applyNumberFormat="0" applyBorder="0" applyAlignment="0" applyProtection="0"/>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 fillId="26" borderId="0" applyNumberFormat="0" applyBorder="0" applyAlignment="0" applyProtection="0">
      <alignment vertical="center"/>
    </xf>
    <xf numFmtId="0" fontId="8" fillId="26" borderId="0" applyNumberFormat="0" applyBorder="0" applyAlignment="0" applyProtection="0">
      <alignment vertical="center"/>
    </xf>
    <xf numFmtId="0" fontId="88" fillId="42" borderId="0" applyNumberFormat="0" applyBorder="0" applyAlignment="0" applyProtection="0">
      <alignment vertical="center"/>
    </xf>
    <xf numFmtId="0" fontId="86" fillId="49" borderId="0" applyNumberFormat="0" applyBorder="0" applyAlignment="0" applyProtection="0"/>
    <xf numFmtId="0" fontId="88" fillId="50" borderId="0" applyNumberFormat="0" applyBorder="0" applyAlignment="0" applyProtection="0">
      <alignment vertical="center"/>
    </xf>
    <xf numFmtId="0" fontId="88" fillId="50" borderId="0" applyNumberFormat="0" applyBorder="0" applyAlignment="0" applyProtection="0">
      <alignment vertical="center"/>
    </xf>
    <xf numFmtId="0" fontId="8" fillId="30" borderId="0" applyNumberFormat="0" applyBorder="0" applyAlignment="0" applyProtection="0">
      <alignment vertical="center"/>
    </xf>
    <xf numFmtId="0" fontId="8" fillId="30" borderId="0" applyNumberFormat="0" applyBorder="0" applyAlignment="0" applyProtection="0">
      <alignment vertical="center"/>
    </xf>
    <xf numFmtId="0" fontId="88" fillId="50" borderId="0" applyNumberFormat="0" applyBorder="0" applyAlignment="0" applyProtection="0">
      <alignment vertical="center"/>
    </xf>
    <xf numFmtId="0" fontId="24" fillId="0" borderId="0"/>
    <xf numFmtId="0" fontId="85" fillId="51" borderId="0" applyNumberFormat="0" applyBorder="0" applyAlignment="0" applyProtection="0"/>
    <xf numFmtId="0" fontId="85" fillId="52" borderId="0" applyNumberFormat="0" applyBorder="0" applyAlignment="0" applyProtection="0"/>
    <xf numFmtId="0" fontId="85" fillId="53" borderId="0" applyNumberFormat="0" applyBorder="0" applyAlignment="0" applyProtection="0"/>
    <xf numFmtId="0" fontId="85" fillId="41" borderId="0" applyNumberFormat="0" applyBorder="0" applyAlignment="0" applyProtection="0"/>
    <xf numFmtId="0" fontId="85" fillId="51" borderId="0" applyNumberFormat="0" applyBorder="0" applyAlignment="0" applyProtection="0"/>
    <xf numFmtId="0" fontId="85" fillId="54" borderId="0" applyNumberFormat="0" applyBorder="0" applyAlignment="0" applyProtection="0"/>
    <xf numFmtId="0" fontId="86" fillId="55" borderId="0" applyNumberFormat="0" applyBorder="0" applyAlignment="0" applyProtection="0"/>
    <xf numFmtId="0" fontId="87" fillId="55" borderId="0" applyNumberFormat="0" applyBorder="0" applyAlignment="0" applyProtection="0"/>
    <xf numFmtId="0" fontId="86" fillId="56" borderId="0" applyNumberFormat="0" applyBorder="0" applyAlignment="0" applyProtection="0"/>
    <xf numFmtId="0" fontId="87" fillId="56" borderId="0" applyNumberFormat="0" applyBorder="0" applyAlignment="0" applyProtection="0"/>
    <xf numFmtId="0" fontId="86" fillId="57" borderId="0" applyNumberFormat="0" applyBorder="0" applyAlignment="0" applyProtection="0"/>
    <xf numFmtId="0" fontId="87" fillId="57" borderId="0" applyNumberFormat="0" applyBorder="0" applyAlignment="0" applyProtection="0"/>
    <xf numFmtId="0" fontId="86" fillId="47" borderId="0" applyNumberFormat="0" applyBorder="0" applyAlignment="0" applyProtection="0"/>
    <xf numFmtId="0" fontId="87" fillId="47" borderId="0" applyNumberFormat="0" applyBorder="0" applyAlignment="0" applyProtection="0"/>
    <xf numFmtId="0" fontId="86" fillId="55" borderId="0" applyNumberFormat="0" applyBorder="0" applyAlignment="0" applyProtection="0"/>
    <xf numFmtId="0" fontId="87" fillId="55" borderId="0" applyNumberFormat="0" applyBorder="0" applyAlignment="0" applyProtection="0"/>
    <xf numFmtId="0" fontId="86" fillId="58" borderId="0" applyNumberFormat="0" applyBorder="0" applyAlignment="0" applyProtection="0"/>
    <xf numFmtId="0" fontId="87" fillId="58"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8" fillId="51" borderId="0" applyNumberFormat="0" applyBorder="0" applyAlignment="0" applyProtection="0">
      <alignment vertical="center"/>
    </xf>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8" fillId="52" borderId="0" applyNumberFormat="0" applyBorder="0" applyAlignment="0" applyProtection="0">
      <alignment vertical="center"/>
    </xf>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2"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8" fillId="53" borderId="0" applyNumberFormat="0" applyBorder="0" applyAlignment="0" applyProtection="0">
      <alignment vertical="center"/>
    </xf>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53"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8" fillId="41" borderId="0" applyNumberFormat="0" applyBorder="0" applyAlignment="0" applyProtection="0">
      <alignment vertical="center"/>
    </xf>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4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8" fillId="51" borderId="0" applyNumberFormat="0" applyBorder="0" applyAlignment="0" applyProtection="0">
      <alignment vertical="center"/>
    </xf>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1"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8" fillId="54" borderId="0" applyNumberFormat="0" applyBorder="0" applyAlignment="0" applyProtection="0">
      <alignment vertical="center"/>
    </xf>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6" fillId="54" borderId="0" applyNumberFormat="0" applyBorder="0" applyAlignment="0" applyProtection="0"/>
    <xf numFmtId="0" fontId="89" fillId="51" borderId="0" applyNumberFormat="0" applyBorder="0" applyAlignment="0" applyProtection="0">
      <alignment vertical="center"/>
    </xf>
    <xf numFmtId="0" fontId="89" fillId="55" borderId="0" applyNumberFormat="0" applyBorder="0" applyAlignment="0" applyProtection="0"/>
    <xf numFmtId="0" fontId="89" fillId="52" borderId="0" applyNumberFormat="0" applyBorder="0" applyAlignment="0" applyProtection="0">
      <alignment vertical="center"/>
    </xf>
    <xf numFmtId="0" fontId="89" fillId="56" borderId="0" applyNumberFormat="0" applyBorder="0" applyAlignment="0" applyProtection="0"/>
    <xf numFmtId="0" fontId="89" fillId="53" borderId="0" applyNumberFormat="0" applyBorder="0" applyAlignment="0" applyProtection="0">
      <alignment vertical="center"/>
    </xf>
    <xf numFmtId="0" fontId="89" fillId="59" borderId="0" applyNumberFormat="0" applyBorder="0" applyAlignment="0" applyProtection="0"/>
    <xf numFmtId="0" fontId="89" fillId="41" borderId="0" applyNumberFormat="0" applyBorder="0" applyAlignment="0" applyProtection="0">
      <alignment vertical="center"/>
    </xf>
    <xf numFmtId="0" fontId="89" fillId="47" borderId="0" applyNumberFormat="0" applyBorder="0" applyAlignment="0" applyProtection="0"/>
    <xf numFmtId="0" fontId="89" fillId="51" borderId="0" applyNumberFormat="0" applyBorder="0" applyAlignment="0" applyProtection="0">
      <alignment vertical="center"/>
    </xf>
    <xf numFmtId="0" fontId="89" fillId="55" borderId="0" applyNumberFormat="0" applyBorder="0" applyAlignment="0" applyProtection="0"/>
    <xf numFmtId="0" fontId="89" fillId="54" borderId="0" applyNumberFormat="0" applyBorder="0" applyAlignment="0" applyProtection="0">
      <alignment vertical="center"/>
    </xf>
    <xf numFmtId="0" fontId="89" fillId="58" borderId="0" applyNumberFormat="0" applyBorder="0" applyAlignment="0" applyProtection="0"/>
    <xf numFmtId="0" fontId="86" fillId="55" borderId="0" applyNumberFormat="0" applyBorder="0" applyAlignment="0" applyProtection="0"/>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8" fillId="51" borderId="0" applyNumberFormat="0" applyBorder="0" applyAlignment="0" applyProtection="0">
      <alignment vertical="center"/>
    </xf>
    <xf numFmtId="0" fontId="86" fillId="56" borderId="0" applyNumberFormat="0" applyBorder="0" applyAlignment="0" applyProtection="0"/>
    <xf numFmtId="0" fontId="88" fillId="52" borderId="0" applyNumberFormat="0" applyBorder="0" applyAlignment="0" applyProtection="0">
      <alignment vertical="center"/>
    </xf>
    <xf numFmtId="0" fontId="88" fillId="52"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8" fillId="52" borderId="0" applyNumberFormat="0" applyBorder="0" applyAlignment="0" applyProtection="0">
      <alignment vertical="center"/>
    </xf>
    <xf numFmtId="0" fontId="86" fillId="57" borderId="0" applyNumberFormat="0" applyBorder="0" applyAlignment="0" applyProtection="0"/>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 fillId="19" borderId="0" applyNumberFormat="0" applyBorder="0" applyAlignment="0" applyProtection="0">
      <alignment vertical="center"/>
    </xf>
    <xf numFmtId="0" fontId="8" fillId="19" borderId="0" applyNumberFormat="0" applyBorder="0" applyAlignment="0" applyProtection="0">
      <alignment vertical="center"/>
    </xf>
    <xf numFmtId="0" fontId="88" fillId="53" borderId="0" applyNumberFormat="0" applyBorder="0" applyAlignment="0" applyProtection="0">
      <alignment vertical="center"/>
    </xf>
    <xf numFmtId="0" fontId="86" fillId="47" borderId="0" applyNumberFormat="0" applyBorder="0" applyAlignment="0" applyProtection="0"/>
    <xf numFmtId="0" fontId="88" fillId="41" borderId="0" applyNumberFormat="0" applyBorder="0" applyAlignment="0" applyProtection="0">
      <alignment vertical="center"/>
    </xf>
    <xf numFmtId="0" fontId="88" fillId="41"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8" fillId="41" borderId="0" applyNumberFormat="0" applyBorder="0" applyAlignment="0" applyProtection="0">
      <alignment vertical="center"/>
    </xf>
    <xf numFmtId="0" fontId="86" fillId="55" borderId="0" applyNumberFormat="0" applyBorder="0" applyAlignment="0" applyProtection="0"/>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 fillId="27" borderId="0" applyNumberFormat="0" applyBorder="0" applyAlignment="0" applyProtection="0">
      <alignment vertical="center"/>
    </xf>
    <xf numFmtId="0" fontId="8" fillId="27" borderId="0" applyNumberFormat="0" applyBorder="0" applyAlignment="0" applyProtection="0">
      <alignment vertical="center"/>
    </xf>
    <xf numFmtId="0" fontId="88" fillId="51" borderId="0" applyNumberFormat="0" applyBorder="0" applyAlignment="0" applyProtection="0">
      <alignment vertical="center"/>
    </xf>
    <xf numFmtId="0" fontId="86" fillId="58" borderId="0" applyNumberFormat="0" applyBorder="0" applyAlignment="0" applyProtection="0"/>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 fillId="31" borderId="0" applyNumberFormat="0" applyBorder="0" applyAlignment="0" applyProtection="0">
      <alignment vertical="center"/>
    </xf>
    <xf numFmtId="0" fontId="8" fillId="31" borderId="0" applyNumberFormat="0" applyBorder="0" applyAlignment="0" applyProtection="0">
      <alignment vertical="center"/>
    </xf>
    <xf numFmtId="0" fontId="88" fillId="54" borderId="0" applyNumberFormat="0" applyBorder="0" applyAlignment="0" applyProtection="0">
      <alignment vertical="center"/>
    </xf>
    <xf numFmtId="0" fontId="66" fillId="0" borderId="0"/>
    <xf numFmtId="0" fontId="90" fillId="60" borderId="0" applyNumberFormat="0" applyBorder="0" applyAlignment="0" applyProtection="0"/>
    <xf numFmtId="0" fontId="90" fillId="52" borderId="0" applyNumberFormat="0" applyBorder="0" applyAlignment="0" applyProtection="0"/>
    <xf numFmtId="0" fontId="90" fillId="53" borderId="0" applyNumberFormat="0" applyBorder="0" applyAlignment="0" applyProtection="0"/>
    <xf numFmtId="0" fontId="90" fillId="61" borderId="0" applyNumberFormat="0" applyBorder="0" applyAlignment="0" applyProtection="0"/>
    <xf numFmtId="0" fontId="90" fillId="62" borderId="0" applyNumberFormat="0" applyBorder="0" applyAlignment="0" applyProtection="0"/>
    <xf numFmtId="0" fontId="90" fillId="63" borderId="0" applyNumberFormat="0" applyBorder="0" applyAlignment="0" applyProtection="0"/>
    <xf numFmtId="0" fontId="91" fillId="64" borderId="0" applyNumberFormat="0" applyBorder="0" applyAlignment="0" applyProtection="0"/>
    <xf numFmtId="0" fontId="92" fillId="64" borderId="0" applyNumberFormat="0" applyBorder="0" applyAlignment="0" applyProtection="0"/>
    <xf numFmtId="0" fontId="91" fillId="56" borderId="0" applyNumberFormat="0" applyBorder="0" applyAlignment="0" applyProtection="0"/>
    <xf numFmtId="0" fontId="92" fillId="56" borderId="0" applyNumberFormat="0" applyBorder="0" applyAlignment="0" applyProtection="0"/>
    <xf numFmtId="0" fontId="91" fillId="57" borderId="0" applyNumberFormat="0" applyBorder="0" applyAlignment="0" applyProtection="0"/>
    <xf numFmtId="0" fontId="92" fillId="57" borderId="0" applyNumberFormat="0" applyBorder="0" applyAlignment="0" applyProtection="0"/>
    <xf numFmtId="0" fontId="91" fillId="65" borderId="0" applyNumberFormat="0" applyBorder="0" applyAlignment="0" applyProtection="0"/>
    <xf numFmtId="0" fontId="92" fillId="65" borderId="0" applyNumberFormat="0" applyBorder="0" applyAlignment="0" applyProtection="0"/>
    <xf numFmtId="0" fontId="91" fillId="66" borderId="0" applyNumberFormat="0" applyBorder="0" applyAlignment="0" applyProtection="0"/>
    <xf numFmtId="0" fontId="92" fillId="66" borderId="0" applyNumberFormat="0" applyBorder="0" applyAlignment="0" applyProtection="0"/>
    <xf numFmtId="0" fontId="91" fillId="67" borderId="0" applyNumberFormat="0" applyBorder="0" applyAlignment="0" applyProtection="0"/>
    <xf numFmtId="0" fontId="92" fillId="67"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3" fillId="60" borderId="0" applyNumberFormat="0" applyBorder="0" applyAlignment="0" applyProtection="0">
      <alignment vertical="center"/>
    </xf>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60"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3" fillId="52" borderId="0" applyNumberFormat="0" applyBorder="0" applyAlignment="0" applyProtection="0">
      <alignment vertical="center"/>
    </xf>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3" fillId="53" borderId="0" applyNumberFormat="0" applyBorder="0" applyAlignment="0" applyProtection="0">
      <alignment vertical="center"/>
    </xf>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53"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3" fillId="61" borderId="0" applyNumberFormat="0" applyBorder="0" applyAlignment="0" applyProtection="0">
      <alignment vertical="center"/>
    </xf>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3" fillId="62" borderId="0" applyNumberFormat="0" applyBorder="0" applyAlignment="0" applyProtection="0">
      <alignment vertical="center"/>
    </xf>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3" fillId="63" borderId="0" applyNumberFormat="0" applyBorder="0" applyAlignment="0" applyProtection="0">
      <alignment vertical="center"/>
    </xf>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4" fillId="60" borderId="0" applyNumberFormat="0" applyBorder="0" applyAlignment="0" applyProtection="0">
      <alignment vertical="center"/>
    </xf>
    <xf numFmtId="0" fontId="95" fillId="64" borderId="0" applyNumberFormat="0" applyBorder="0" applyAlignment="0" applyProtection="0"/>
    <xf numFmtId="0" fontId="94" fillId="52" borderId="0" applyNumberFormat="0" applyBorder="0" applyAlignment="0" applyProtection="0">
      <alignment vertical="center"/>
    </xf>
    <xf numFmtId="0" fontId="95" fillId="56" borderId="0" applyNumberFormat="0" applyBorder="0" applyAlignment="0" applyProtection="0"/>
    <xf numFmtId="0" fontId="94" fillId="53" borderId="0" applyNumberFormat="0" applyBorder="0" applyAlignment="0" applyProtection="0">
      <alignment vertical="center"/>
    </xf>
    <xf numFmtId="0" fontId="95" fillId="59" borderId="0" applyNumberFormat="0" applyBorder="0" applyAlignment="0" applyProtection="0"/>
    <xf numFmtId="0" fontId="94" fillId="61" borderId="0" applyNumberFormat="0" applyBorder="0" applyAlignment="0" applyProtection="0">
      <alignment vertical="center"/>
    </xf>
    <xf numFmtId="0" fontId="95" fillId="65" borderId="0" applyNumberFormat="0" applyBorder="0" applyAlignment="0" applyProtection="0"/>
    <xf numFmtId="0" fontId="94" fillId="62" borderId="0" applyNumberFormat="0" applyBorder="0" applyAlignment="0" applyProtection="0">
      <alignment vertical="center"/>
    </xf>
    <xf numFmtId="0" fontId="95" fillId="66" borderId="0" applyNumberFormat="0" applyBorder="0" applyAlignment="0" applyProtection="0"/>
    <xf numFmtId="0" fontId="94" fillId="63" borderId="0" applyNumberFormat="0" applyBorder="0" applyAlignment="0" applyProtection="0">
      <alignment vertical="center"/>
    </xf>
    <xf numFmtId="0" fontId="95" fillId="67" borderId="0" applyNumberFormat="0" applyBorder="0" applyAlignment="0" applyProtection="0"/>
    <xf numFmtId="0" fontId="91" fillId="64" borderId="0" applyNumberFormat="0" applyBorder="0" applyAlignment="0" applyProtection="0"/>
    <xf numFmtId="0" fontId="93" fillId="60" borderId="0" applyNumberFormat="0" applyBorder="0" applyAlignment="0" applyProtection="0">
      <alignment vertical="center"/>
    </xf>
    <xf numFmtId="0" fontId="93" fillId="60" borderId="0" applyNumberFormat="0" applyBorder="0" applyAlignment="0" applyProtection="0">
      <alignment vertical="center"/>
    </xf>
    <xf numFmtId="0" fontId="96" fillId="12" borderId="0" applyNumberFormat="0" applyBorder="0" applyAlignment="0" applyProtection="0">
      <alignment vertical="center"/>
    </xf>
    <xf numFmtId="0" fontId="96" fillId="12" borderId="0" applyNumberFormat="0" applyBorder="0" applyAlignment="0" applyProtection="0">
      <alignment vertical="center"/>
    </xf>
    <xf numFmtId="0" fontId="93" fillId="60" borderId="0" applyNumberFormat="0" applyBorder="0" applyAlignment="0" applyProtection="0">
      <alignment vertical="center"/>
    </xf>
    <xf numFmtId="0" fontId="91" fillId="56" borderId="0" applyNumberFormat="0" applyBorder="0" applyAlignment="0" applyProtection="0"/>
    <xf numFmtId="0" fontId="93" fillId="52" borderId="0" applyNumberFormat="0" applyBorder="0" applyAlignment="0" applyProtection="0">
      <alignment vertical="center"/>
    </xf>
    <xf numFmtId="0" fontId="93" fillId="52"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93" fillId="52" borderId="0" applyNumberFormat="0" applyBorder="0" applyAlignment="0" applyProtection="0">
      <alignment vertical="center"/>
    </xf>
    <xf numFmtId="0" fontId="91" fillId="57" borderId="0" applyNumberFormat="0" applyBorder="0" applyAlignment="0" applyProtection="0"/>
    <xf numFmtId="0" fontId="93" fillId="53" borderId="0" applyNumberFormat="0" applyBorder="0" applyAlignment="0" applyProtection="0">
      <alignment vertical="center"/>
    </xf>
    <xf numFmtId="0" fontId="93" fillId="53"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3" fillId="53" borderId="0" applyNumberFormat="0" applyBorder="0" applyAlignment="0" applyProtection="0">
      <alignment vertical="center"/>
    </xf>
    <xf numFmtId="0" fontId="91" fillId="65" borderId="0" applyNumberFormat="0" applyBorder="0" applyAlignment="0" applyProtection="0"/>
    <xf numFmtId="0" fontId="93" fillId="61" borderId="0" applyNumberFormat="0" applyBorder="0" applyAlignment="0" applyProtection="0">
      <alignment vertical="center"/>
    </xf>
    <xf numFmtId="0" fontId="93" fillId="61" borderId="0" applyNumberFormat="0" applyBorder="0" applyAlignment="0" applyProtection="0">
      <alignment vertical="center"/>
    </xf>
    <xf numFmtId="0" fontId="96" fillId="24" borderId="0" applyNumberFormat="0" applyBorder="0" applyAlignment="0" applyProtection="0">
      <alignment vertical="center"/>
    </xf>
    <xf numFmtId="0" fontId="96" fillId="24" borderId="0" applyNumberFormat="0" applyBorder="0" applyAlignment="0" applyProtection="0">
      <alignment vertical="center"/>
    </xf>
    <xf numFmtId="0" fontId="93" fillId="61" borderId="0" applyNumberFormat="0" applyBorder="0" applyAlignment="0" applyProtection="0">
      <alignment vertical="center"/>
    </xf>
    <xf numFmtId="0" fontId="91" fillId="66" borderId="0" applyNumberFormat="0" applyBorder="0" applyAlignment="0" applyProtection="0"/>
    <xf numFmtId="0" fontId="93" fillId="62" borderId="0" applyNumberFormat="0" applyBorder="0" applyAlignment="0" applyProtection="0">
      <alignment vertical="center"/>
    </xf>
    <xf numFmtId="0" fontId="93" fillId="62" borderId="0" applyNumberFormat="0" applyBorder="0" applyAlignment="0" applyProtection="0">
      <alignment vertical="center"/>
    </xf>
    <xf numFmtId="0" fontId="96" fillId="28" borderId="0" applyNumberFormat="0" applyBorder="0" applyAlignment="0" applyProtection="0">
      <alignment vertical="center"/>
    </xf>
    <xf numFmtId="0" fontId="96" fillId="28" borderId="0" applyNumberFormat="0" applyBorder="0" applyAlignment="0" applyProtection="0">
      <alignment vertical="center"/>
    </xf>
    <xf numFmtId="0" fontId="93" fillId="62" borderId="0" applyNumberFormat="0" applyBorder="0" applyAlignment="0" applyProtection="0">
      <alignment vertical="center"/>
    </xf>
    <xf numFmtId="0" fontId="91" fillId="67" borderId="0" applyNumberFormat="0" applyBorder="0" applyAlignment="0" applyProtection="0"/>
    <xf numFmtId="0" fontId="93" fillId="63" borderId="0" applyNumberFormat="0" applyBorder="0" applyAlignment="0" applyProtection="0">
      <alignment vertical="center"/>
    </xf>
    <xf numFmtId="0" fontId="93" fillId="63" borderId="0" applyNumberFormat="0" applyBorder="0" applyAlignment="0" applyProtection="0">
      <alignment vertical="center"/>
    </xf>
    <xf numFmtId="0" fontId="96" fillId="32" borderId="0" applyNumberFormat="0" applyBorder="0" applyAlignment="0" applyProtection="0">
      <alignment vertical="center"/>
    </xf>
    <xf numFmtId="0" fontId="96" fillId="32" borderId="0" applyNumberFormat="0" applyBorder="0" applyAlignment="0" applyProtection="0">
      <alignment vertical="center"/>
    </xf>
    <xf numFmtId="0" fontId="93" fillId="63" borderId="0" applyNumberFormat="0" applyBorder="0" applyAlignment="0" applyProtection="0">
      <alignment vertical="center"/>
    </xf>
    <xf numFmtId="212" fontId="24" fillId="0" borderId="0">
      <alignment vertical="center"/>
    </xf>
    <xf numFmtId="0" fontId="24" fillId="0" borderId="0" applyFont="0" applyFill="0" applyBorder="0" applyAlignment="0" applyProtection="0"/>
    <xf numFmtId="38" fontId="59" fillId="0" borderId="0" applyFill="0" applyBorder="0" applyAlignment="0" applyProtection="0"/>
    <xf numFmtId="207" fontId="59" fillId="0" borderId="0" applyFill="0" applyBorder="0" applyAlignment="0" applyProtection="0"/>
    <xf numFmtId="0" fontId="97" fillId="0" borderId="0" applyFont="0" applyFill="0" applyBorder="0" applyAlignment="0" applyProtection="0"/>
    <xf numFmtId="0" fontId="98" fillId="0" borderId="0" applyFont="0" applyFill="0" applyBorder="0" applyAlignment="0" applyProtection="0"/>
    <xf numFmtId="0" fontId="98" fillId="0" borderId="0" applyFont="0" applyFill="0" applyBorder="0" applyAlignment="0" applyProtection="0"/>
    <xf numFmtId="0" fontId="99" fillId="0" borderId="0" applyFont="0" applyFill="0" applyBorder="0" applyAlignment="0" applyProtection="0"/>
    <xf numFmtId="0" fontId="99" fillId="0" borderId="0" applyFont="0" applyFill="0" applyBorder="0" applyAlignment="0" applyProtection="0"/>
    <xf numFmtId="0" fontId="100" fillId="0" borderId="0" applyFont="0" applyFill="0" applyBorder="0" applyAlignment="0" applyProtection="0"/>
    <xf numFmtId="0" fontId="100"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0" fontId="91" fillId="68" borderId="0" applyNumberFormat="0" applyBorder="0" applyAlignment="0" applyProtection="0"/>
    <xf numFmtId="0" fontId="104" fillId="69" borderId="0" applyNumberFormat="0" applyBorder="0" applyAlignment="0" applyProtection="0"/>
    <xf numFmtId="0" fontId="104" fillId="69" borderId="0" applyNumberFormat="0" applyBorder="0" applyAlignment="0" applyProtection="0"/>
    <xf numFmtId="0" fontId="105" fillId="70"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71"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68" borderId="0" applyNumberFormat="0" applyBorder="0" applyAlignment="0" applyProtection="0"/>
    <xf numFmtId="0" fontId="91" fillId="72" borderId="0" applyNumberFormat="0" applyBorder="0" applyAlignment="0" applyProtection="0"/>
    <xf numFmtId="0" fontId="104" fillId="73" borderId="0" applyNumberFormat="0" applyBorder="0" applyAlignment="0" applyProtection="0"/>
    <xf numFmtId="0" fontId="104" fillId="74" borderId="0" applyNumberFormat="0" applyBorder="0" applyAlignment="0" applyProtection="0"/>
    <xf numFmtId="0" fontId="105" fillId="75"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6" borderId="0" applyNumberFormat="0" applyBorder="0" applyAlignment="0" applyProtection="0"/>
    <xf numFmtId="0" fontId="91" fillId="76" borderId="0" applyNumberFormat="0" applyBorder="0" applyAlignment="0" applyProtection="0"/>
    <xf numFmtId="0" fontId="91" fillId="76"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2" borderId="0" applyNumberFormat="0" applyBorder="0" applyAlignment="0" applyProtection="0"/>
    <xf numFmtId="0" fontId="91" fillId="77" borderId="0" applyNumberFormat="0" applyBorder="0" applyAlignment="0" applyProtection="0"/>
    <xf numFmtId="0" fontId="104" fillId="73" borderId="0" applyNumberFormat="0" applyBorder="0" applyAlignment="0" applyProtection="0"/>
    <xf numFmtId="0" fontId="104" fillId="78" borderId="0" applyNumberFormat="0" applyBorder="0" applyAlignment="0" applyProtection="0"/>
    <xf numFmtId="0" fontId="105" fillId="74"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7" fillId="17" borderId="0" applyNumberFormat="0" applyBorder="0" applyAlignment="0" applyProtection="0">
      <alignment vertical="center"/>
    </xf>
    <xf numFmtId="0" fontId="91" fillId="79" borderId="0" applyNumberFormat="0" applyBorder="0" applyAlignment="0" applyProtection="0"/>
    <xf numFmtId="0" fontId="91" fillId="79" borderId="0" applyNumberFormat="0" applyBorder="0" applyAlignment="0" applyProtection="0"/>
    <xf numFmtId="0" fontId="91" fillId="79"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77" borderId="0" applyNumberFormat="0" applyBorder="0" applyAlignment="0" applyProtection="0"/>
    <xf numFmtId="0" fontId="91" fillId="61" borderId="0" applyNumberFormat="0" applyBorder="0" applyAlignment="0" applyProtection="0"/>
    <xf numFmtId="0" fontId="104" fillId="69" borderId="0" applyNumberFormat="0" applyBorder="0" applyAlignment="0" applyProtection="0"/>
    <xf numFmtId="0" fontId="104" fillId="74" borderId="0" applyNumberFormat="0" applyBorder="0" applyAlignment="0" applyProtection="0"/>
    <xf numFmtId="0" fontId="105" fillId="74"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7" fillId="21" borderId="0" applyNumberFormat="0" applyBorder="0" applyAlignment="0" applyProtection="0">
      <alignment vertical="center"/>
    </xf>
    <xf numFmtId="0" fontId="91" fillId="65" borderId="0" applyNumberFormat="0" applyBorder="0" applyAlignment="0" applyProtection="0"/>
    <xf numFmtId="0" fontId="91" fillId="65" borderId="0" applyNumberFormat="0" applyBorder="0" applyAlignment="0" applyProtection="0"/>
    <xf numFmtId="0" fontId="91" fillId="65"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2" borderId="0" applyNumberFormat="0" applyBorder="0" applyAlignment="0" applyProtection="0"/>
    <xf numFmtId="0" fontId="104" fillId="80" borderId="0" applyNumberFormat="0" applyBorder="0" applyAlignment="0" applyProtection="0"/>
    <xf numFmtId="0" fontId="104" fillId="69" borderId="0" applyNumberFormat="0" applyBorder="0" applyAlignment="0" applyProtection="0"/>
    <xf numFmtId="0" fontId="105" fillId="70"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7" fillId="25" borderId="0" applyNumberFormat="0" applyBorder="0" applyAlignment="0" applyProtection="0">
      <alignment vertical="center"/>
    </xf>
    <xf numFmtId="0" fontId="91" fillId="66" borderId="0" applyNumberFormat="0" applyBorder="0" applyAlignment="0" applyProtection="0"/>
    <xf numFmtId="0" fontId="91" fillId="66" borderId="0" applyNumberFormat="0" applyBorder="0" applyAlignment="0" applyProtection="0"/>
    <xf numFmtId="0" fontId="91" fillId="66"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62" borderId="0" applyNumberFormat="0" applyBorder="0" applyAlignment="0" applyProtection="0"/>
    <xf numFmtId="0" fontId="91" fillId="81" borderId="0" applyNumberFormat="0" applyBorder="0" applyAlignment="0" applyProtection="0"/>
    <xf numFmtId="0" fontId="104" fillId="73" borderId="0" applyNumberFormat="0" applyBorder="0" applyAlignment="0" applyProtection="0"/>
    <xf numFmtId="0" fontId="104" fillId="82" borderId="0" applyNumberFormat="0" applyBorder="0" applyAlignment="0" applyProtection="0"/>
    <xf numFmtId="0" fontId="105" fillId="82"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7" fillId="29" borderId="0" applyNumberFormat="0" applyBorder="0" applyAlignment="0" applyProtection="0">
      <alignment vertical="center"/>
    </xf>
    <xf numFmtId="0" fontId="91" fillId="83" borderId="0" applyNumberFormat="0" applyBorder="0" applyAlignment="0" applyProtection="0"/>
    <xf numFmtId="0" fontId="91" fillId="83" borderId="0" applyNumberFormat="0" applyBorder="0" applyAlignment="0" applyProtection="0"/>
    <xf numFmtId="0" fontId="91" fillId="83"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91" fillId="81" borderId="0" applyNumberFormat="0" applyBorder="0" applyAlignment="0" applyProtection="0"/>
    <xf numFmtId="0" fontId="106" fillId="0" borderId="0" applyNumberFormat="0" applyAlignment="0"/>
    <xf numFmtId="169" fontId="15" fillId="0" borderId="0" applyFont="0" applyFill="0" applyBorder="0" applyAlignment="0" applyProtection="0"/>
    <xf numFmtId="213" fontId="1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26" fillId="0" borderId="0" applyFill="0" applyBorder="0" applyAlignment="0" applyProtection="0"/>
    <xf numFmtId="175" fontId="35" fillId="0" borderId="0" applyFont="0" applyFill="0" applyBorder="0" applyAlignment="0" applyProtection="0"/>
    <xf numFmtId="175" fontId="107" fillId="0" borderId="0" applyFont="0" applyFill="0" applyBorder="0" applyAlignment="0" applyProtection="0"/>
    <xf numFmtId="175" fontId="35" fillId="0" borderId="0" applyFont="0" applyFill="0" applyBorder="0" applyAlignment="0" applyProtection="0"/>
    <xf numFmtId="175" fontId="107" fillId="0" borderId="0" applyFont="0" applyFill="0" applyBorder="0" applyAlignment="0" applyProtection="0"/>
    <xf numFmtId="177" fontId="35" fillId="0" borderId="0" applyFont="0" applyFill="0" applyBorder="0" applyAlignment="0" applyProtection="0"/>
    <xf numFmtId="0" fontId="72" fillId="0" borderId="0" applyFont="0" applyFill="0" applyBorder="0" applyAlignment="0" applyProtection="0"/>
    <xf numFmtId="175" fontId="108" fillId="0" borderId="0" applyFont="0" applyFill="0" applyBorder="0" applyAlignment="0" applyProtection="0"/>
    <xf numFmtId="42" fontId="109" fillId="0" borderId="0" applyFont="0" applyFill="0" applyBorder="0" applyAlignment="0" applyProtection="0"/>
    <xf numFmtId="175" fontId="35" fillId="0" borderId="0" applyFont="0" applyFill="0" applyBorder="0" applyAlignment="0" applyProtection="0"/>
    <xf numFmtId="0" fontId="107" fillId="0" borderId="0" applyFont="0" applyFill="0" applyBorder="0" applyAlignment="0" applyProtection="0"/>
    <xf numFmtId="164" fontId="74" fillId="0" borderId="0" applyFont="0" applyFill="0" applyBorder="0" applyAlignment="0" applyProtection="0"/>
    <xf numFmtId="0" fontId="83" fillId="0" borderId="0" applyFont="0" applyFill="0" applyBorder="0" applyAlignment="0" applyProtection="0"/>
    <xf numFmtId="0" fontId="71"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110"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110"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12"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110"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214"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9"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175" fontId="108" fillId="0" borderId="0" applyFont="0" applyFill="0" applyBorder="0" applyAlignment="0" applyProtection="0"/>
    <xf numFmtId="0" fontId="111"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99" fillId="0" borderId="0" applyFont="0" applyFill="0" applyBorder="0" applyAlignment="0" applyProtection="0"/>
    <xf numFmtId="0" fontId="99" fillId="0" borderId="0" applyFont="0" applyFill="0" applyBorder="0" applyAlignment="0" applyProtection="0"/>
    <xf numFmtId="0" fontId="98" fillId="0" borderId="0" applyFont="0" applyFill="0" applyBorder="0" applyAlignment="0" applyProtection="0"/>
    <xf numFmtId="0" fontId="98" fillId="0" borderId="0" applyFon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13" fillId="0" borderId="0" applyFont="0" applyFill="0" applyBorder="0" applyAlignment="0" applyProtection="0"/>
    <xf numFmtId="173" fontId="35" fillId="0" borderId="0" applyFont="0" applyFill="0" applyBorder="0" applyAlignment="0" applyProtection="0"/>
    <xf numFmtId="173" fontId="107" fillId="0" borderId="0" applyFont="0" applyFill="0" applyBorder="0" applyAlignment="0" applyProtection="0"/>
    <xf numFmtId="215" fontId="35" fillId="0" borderId="0" applyFont="0" applyFill="0" applyBorder="0" applyAlignment="0" applyProtection="0"/>
    <xf numFmtId="0" fontId="72" fillId="0" borderId="0" applyFont="0" applyFill="0" applyBorder="0" applyAlignment="0" applyProtection="0"/>
    <xf numFmtId="173" fontId="108" fillId="0" borderId="0" applyFont="0" applyFill="0" applyBorder="0" applyAlignment="0" applyProtection="0"/>
    <xf numFmtId="44" fontId="109" fillId="0" borderId="0" applyFont="0" applyFill="0" applyBorder="0" applyAlignment="0" applyProtection="0"/>
    <xf numFmtId="173" fontId="35" fillId="0" borderId="0" applyFont="0" applyFill="0" applyBorder="0" applyAlignment="0" applyProtection="0"/>
    <xf numFmtId="0" fontId="107" fillId="0" borderId="0" applyFont="0" applyFill="0" applyBorder="0" applyAlignment="0" applyProtection="0"/>
    <xf numFmtId="166" fontId="74" fillId="0" borderId="0" applyFont="0" applyFill="0" applyBorder="0" applyAlignment="0" applyProtection="0"/>
    <xf numFmtId="0" fontId="111"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110"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173"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108" fillId="0" borderId="0" applyFont="0" applyFill="0" applyBorder="0" applyAlignment="0" applyProtection="0"/>
    <xf numFmtId="0" fontId="112"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110"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9"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111"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173" fontId="108" fillId="0" borderId="0" applyFont="0" applyFill="0" applyBorder="0" applyAlignment="0" applyProtection="0"/>
    <xf numFmtId="0" fontId="111"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108" fillId="0" borderId="0" applyFont="0" applyFill="0" applyBorder="0" applyAlignment="0" applyProtection="0"/>
    <xf numFmtId="0" fontId="112" fillId="0" borderId="0" applyFont="0" applyFill="0" applyBorder="0" applyAlignment="0" applyProtection="0"/>
    <xf numFmtId="0" fontId="35" fillId="0" borderId="0" applyFont="0" applyFill="0" applyBorder="0" applyAlignment="0" applyProtection="0"/>
    <xf numFmtId="0" fontId="102"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0" fontId="100" fillId="0" borderId="0" applyFont="0" applyFill="0" applyBorder="0" applyAlignment="0" applyProtection="0"/>
    <xf numFmtId="0" fontId="100" fillId="0" borderId="0" applyFont="0" applyFill="0" applyBorder="0" applyAlignment="0" applyProtection="0"/>
    <xf numFmtId="0" fontId="59" fillId="0" borderId="0"/>
    <xf numFmtId="0" fontId="59" fillId="0" borderId="0"/>
    <xf numFmtId="0" fontId="114" fillId="0" borderId="0">
      <alignment horizontal="center" wrapText="1"/>
      <protection locked="0"/>
    </xf>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13" fillId="0" borderId="0" applyFont="0" applyFill="0" applyBorder="0" applyAlignment="0" applyProtection="0"/>
    <xf numFmtId="210" fontId="35" fillId="0" borderId="0" applyFont="0" applyFill="0" applyBorder="0" applyAlignment="0" applyProtection="0"/>
    <xf numFmtId="210" fontId="107" fillId="0" borderId="0" applyFont="0" applyFill="0" applyBorder="0" applyAlignment="0" applyProtection="0"/>
    <xf numFmtId="216" fontId="35" fillId="0" borderId="0" applyFont="0" applyFill="0" applyBorder="0" applyAlignment="0" applyProtection="0"/>
    <xf numFmtId="0" fontId="72" fillId="0" borderId="0" applyFont="0" applyFill="0" applyBorder="0" applyAlignment="0" applyProtection="0"/>
    <xf numFmtId="210" fontId="108" fillId="0" borderId="0" applyFont="0" applyFill="0" applyBorder="0" applyAlignment="0" applyProtection="0"/>
    <xf numFmtId="41" fontId="109" fillId="0" borderId="0" applyFont="0" applyFill="0" applyBorder="0" applyAlignment="0" applyProtection="0"/>
    <xf numFmtId="210" fontId="35" fillId="0" borderId="0" applyFont="0" applyFill="0" applyBorder="0" applyAlignment="0" applyProtection="0"/>
    <xf numFmtId="0" fontId="107" fillId="0" borderId="0" applyFont="0" applyFill="0" applyBorder="0" applyAlignment="0" applyProtection="0"/>
    <xf numFmtId="165" fontId="74" fillId="0" borderId="0" applyFont="0" applyFill="0" applyBorder="0" applyAlignment="0" applyProtection="0"/>
    <xf numFmtId="0" fontId="107" fillId="0" borderId="0" applyFont="0" applyFill="0" applyBorder="0" applyAlignment="0" applyProtection="0"/>
    <xf numFmtId="0" fontId="110"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xf numFmtId="0" fontId="107" fillId="0" borderId="0" applyFont="0" applyFill="0" applyBorder="0" applyAlignment="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xf numFmtId="0" fontId="35" fillId="0" borderId="0" applyFont="0" applyFill="0" applyBorder="0" applyAlignment="0"/>
    <xf numFmtId="0" fontId="83"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38" fontId="35" fillId="0" borderId="0" applyFont="0" applyFill="0" applyBorder="0" applyAlignment="0" applyProtection="0"/>
    <xf numFmtId="38"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110"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217" fontId="24" fillId="0" borderId="0" applyFont="0" applyFill="0" applyBorder="0" applyAlignment="0" applyProtection="0"/>
    <xf numFmtId="0" fontId="112" fillId="0" borderId="0" applyFont="0" applyFill="0" applyBorder="0" applyAlignment="0" applyProtection="0"/>
    <xf numFmtId="0" fontId="115" fillId="0" borderId="0" applyFont="0" applyFill="0" applyBorder="0" applyAlignment="0" applyProtection="0"/>
    <xf numFmtId="0" fontId="112" fillId="0" borderId="0" applyFont="0" applyFill="0" applyBorder="0" applyAlignment="0" applyProtection="0"/>
    <xf numFmtId="0" fontId="108"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210" fontId="108" fillId="0" borderId="0" applyFont="0" applyFill="0" applyBorder="0" applyAlignment="0" applyProtection="0"/>
    <xf numFmtId="0" fontId="111"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116"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13" fillId="0" borderId="0" applyFont="0" applyFill="0" applyBorder="0" applyAlignment="0" applyProtection="0"/>
    <xf numFmtId="174" fontId="35" fillId="0" borderId="0" applyFont="0" applyFill="0" applyBorder="0" applyAlignment="0" applyProtection="0"/>
    <xf numFmtId="174" fontId="107" fillId="0" borderId="0" applyFont="0" applyFill="0" applyBorder="0" applyAlignment="0" applyProtection="0"/>
    <xf numFmtId="218" fontId="35" fillId="0" borderId="0" applyFont="0" applyFill="0" applyBorder="0" applyAlignment="0" applyProtection="0"/>
    <xf numFmtId="0" fontId="72" fillId="0" borderId="0" applyFont="0" applyFill="0" applyBorder="0" applyAlignment="0" applyProtection="0"/>
    <xf numFmtId="174" fontId="108" fillId="0" borderId="0" applyFont="0" applyFill="0" applyBorder="0" applyAlignment="0" applyProtection="0"/>
    <xf numFmtId="43" fontId="109" fillId="0" borderId="0" applyFont="0" applyFill="0" applyBorder="0" applyAlignment="0" applyProtection="0"/>
    <xf numFmtId="174" fontId="35" fillId="0" borderId="0" applyFont="0" applyFill="0" applyBorder="0" applyAlignment="0" applyProtection="0"/>
    <xf numFmtId="0" fontId="107" fillId="0" borderId="0" applyFont="0" applyFill="0" applyBorder="0" applyAlignment="0" applyProtection="0"/>
    <xf numFmtId="167" fontId="74" fillId="0" borderId="0" applyFont="0" applyFill="0" applyBorder="0" applyAlignment="0" applyProtection="0"/>
    <xf numFmtId="0" fontId="107" fillId="0" borderId="0" applyFont="0" applyFill="0" applyBorder="0" applyAlignment="0" applyProtection="0"/>
    <xf numFmtId="0" fontId="110"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0" fontId="110"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4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110"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110"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12" fillId="0" borderId="0" applyFont="0" applyFill="0" applyBorder="0" applyAlignment="0" applyProtection="0"/>
    <xf numFmtId="0" fontId="108"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74" fillId="0" borderId="0" applyFont="0" applyFill="0" applyBorder="0" applyAlignment="0" applyProtection="0"/>
    <xf numFmtId="0" fontId="107" fillId="0" borderId="0" applyFont="0" applyFill="0" applyBorder="0" applyAlignment="0" applyProtection="0"/>
    <xf numFmtId="0" fontId="35" fillId="0" borderId="0" applyFont="0" applyFill="0" applyBorder="0" applyAlignment="0" applyProtection="0"/>
    <xf numFmtId="0" fontId="107" fillId="0" borderId="0" applyFont="0" applyFill="0" applyBorder="0" applyAlignment="0" applyProtection="0"/>
    <xf numFmtId="174" fontId="108" fillId="0" borderId="0" applyFont="0" applyFill="0" applyBorder="0" applyAlignment="0" applyProtection="0"/>
    <xf numFmtId="0" fontId="111" fillId="0" borderId="0" applyFont="0" applyFill="0" applyBorder="0" applyAlignment="0" applyProtection="0"/>
    <xf numFmtId="0" fontId="74" fillId="0" borderId="0" applyFont="0" applyFill="0" applyBorder="0" applyAlignment="0" applyProtection="0"/>
    <xf numFmtId="0" fontId="83" fillId="0" borderId="0" applyFont="0" applyFill="0" applyBorder="0" applyAlignment="0" applyProtection="0"/>
    <xf numFmtId="0" fontId="108" fillId="0" borderId="0" applyFont="0" applyFill="0" applyBorder="0" applyAlignment="0" applyProtection="0"/>
    <xf numFmtId="0" fontId="112" fillId="0" borderId="0" applyFont="0" applyFill="0" applyBorder="0" applyAlignment="0" applyProtection="0"/>
    <xf numFmtId="0" fontId="35" fillId="0" borderId="0" applyFont="0" applyFill="0" applyBorder="0" applyAlignment="0" applyProtection="0"/>
    <xf numFmtId="0" fontId="26" fillId="0" borderId="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45"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0" fontId="117" fillId="39" borderId="0" applyNumberFormat="0" applyBorder="0" applyAlignment="0" applyProtection="0"/>
    <xf numFmtId="3" fontId="24" fillId="0" borderId="0">
      <alignment vertical="center"/>
    </xf>
    <xf numFmtId="0" fontId="118" fillId="0" borderId="0" applyNumberFormat="0" applyFill="0" applyBorder="0" applyAlignment="0" applyProtection="0"/>
    <xf numFmtId="0" fontId="66" fillId="0" borderId="0" applyNumberFormat="0" applyFill="0" applyBorder="0" applyAlignment="0" applyProtection="0"/>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119" fillId="0" borderId="40" applyFont="0" applyAlignment="0">
      <alignment vertical="center"/>
    </xf>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57" fillId="0"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4"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120" fillId="85" borderId="38"/>
    <xf numFmtId="0" fontId="66" fillId="0" borderId="41">
      <alignment horizontal="center" vertical="center" wrapText="1"/>
    </xf>
    <xf numFmtId="0" fontId="66" fillId="0" borderId="41">
      <alignment horizontal="center" vertical="center" wrapText="1"/>
    </xf>
    <xf numFmtId="0" fontId="66" fillId="0" borderId="41">
      <alignment horizontal="center" vertical="center" wrapText="1"/>
    </xf>
    <xf numFmtId="0" fontId="66" fillId="0" borderId="41">
      <alignment horizontal="center" vertical="center" wrapText="1"/>
    </xf>
    <xf numFmtId="0" fontId="121" fillId="0" borderId="0" applyNumberFormat="0" applyFill="0" applyBorder="0" applyProtection="0">
      <alignment horizontal="left"/>
    </xf>
    <xf numFmtId="0" fontId="122" fillId="0" borderId="0" applyNumberFormat="0" applyFill="0" applyBorder="0" applyProtection="0">
      <alignment horizontal="left"/>
    </xf>
    <xf numFmtId="0" fontId="73" fillId="0" borderId="0" applyFont="0" applyFill="0" applyBorder="0" applyAlignment="0" applyProtection="0"/>
    <xf numFmtId="2" fontId="59" fillId="0" borderId="0" applyFont="0" applyFill="0" applyBorder="0" applyAlignment="0"/>
    <xf numFmtId="0" fontId="99" fillId="0" borderId="0"/>
    <xf numFmtId="0" fontId="98" fillId="0" borderId="0"/>
    <xf numFmtId="0" fontId="97" fillId="0" borderId="0"/>
    <xf numFmtId="0" fontId="123" fillId="86" borderId="19">
      <alignment horizontal="center" vertical="center"/>
    </xf>
    <xf numFmtId="0" fontId="123" fillId="86" borderId="19">
      <alignment horizontal="center" vertical="center"/>
    </xf>
    <xf numFmtId="0" fontId="123" fillId="86" borderId="19">
      <alignment horizontal="center" vertical="center"/>
    </xf>
    <xf numFmtId="0" fontId="123" fillId="86" borderId="19">
      <alignment horizontal="center" vertical="center"/>
    </xf>
    <xf numFmtId="0" fontId="103" fillId="0" borderId="0"/>
    <xf numFmtId="0" fontId="101" fillId="0" borderId="0"/>
    <xf numFmtId="0" fontId="102" fillId="0" borderId="0"/>
    <xf numFmtId="0" fontId="101" fillId="0" borderId="0"/>
    <xf numFmtId="0" fontId="102" fillId="0" borderId="0"/>
    <xf numFmtId="0" fontId="101" fillId="0" borderId="0"/>
    <xf numFmtId="0" fontId="102" fillId="0" borderId="0"/>
    <xf numFmtId="0" fontId="100" fillId="0" borderId="0"/>
    <xf numFmtId="0" fontId="35" fillId="0" borderId="0"/>
    <xf numFmtId="0" fontId="107" fillId="0" borderId="0"/>
    <xf numFmtId="0" fontId="124"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08" fillId="0" borderId="0"/>
    <xf numFmtId="0" fontId="125" fillId="0" borderId="0">
      <alignment vertical="center"/>
    </xf>
    <xf numFmtId="0" fontId="110" fillId="0" borderId="0"/>
    <xf numFmtId="0" fontId="111" fillId="0" borderId="0"/>
    <xf numFmtId="0" fontId="126" fillId="0" borderId="0">
      <alignment vertical="center"/>
    </xf>
    <xf numFmtId="0" fontId="111" fillId="0" borderId="0"/>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7" fillId="0" borderId="0">
      <alignment vertical="center"/>
    </xf>
    <xf numFmtId="0" fontId="128" fillId="0" borderId="0">
      <alignment vertical="center"/>
    </xf>
    <xf numFmtId="0" fontId="127" fillId="0" borderId="0">
      <alignment vertical="center"/>
    </xf>
    <xf numFmtId="0" fontId="128"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26" fillId="0" borderId="0">
      <alignment vertical="center"/>
    </xf>
    <xf numFmtId="0" fontId="125" fillId="0" borderId="0">
      <alignment vertical="center"/>
    </xf>
    <xf numFmtId="0" fontId="110" fillId="0" borderId="0"/>
    <xf numFmtId="0" fontId="111" fillId="0" borderId="0"/>
    <xf numFmtId="0" fontId="35" fillId="0" borderId="0"/>
    <xf numFmtId="0" fontId="107" fillId="0" borderId="0"/>
    <xf numFmtId="0" fontId="129" fillId="0" borderId="0"/>
    <xf numFmtId="0" fontId="83" fillId="0" borderId="0"/>
    <xf numFmtId="0" fontId="35"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11" fillId="0" borderId="0"/>
    <xf numFmtId="0" fontId="74" fillId="0" borderId="0"/>
    <xf numFmtId="0" fontId="83" fillId="0" borderId="0"/>
    <xf numFmtId="0" fontId="35" fillId="0" borderId="0"/>
    <xf numFmtId="0" fontId="107" fillId="0" borderId="0"/>
    <xf numFmtId="0" fontId="35" fillId="0" borderId="0"/>
    <xf numFmtId="0" fontId="83" fillId="0" borderId="0"/>
    <xf numFmtId="0" fontId="35" fillId="0" borderId="0"/>
    <xf numFmtId="0" fontId="107"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2" fillId="0" borderId="0"/>
    <xf numFmtId="0" fontId="133"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4" fillId="0" borderId="0"/>
    <xf numFmtId="0" fontId="135" fillId="0" borderId="0"/>
    <xf numFmtId="0" fontId="134" fillId="0" borderId="0"/>
    <xf numFmtId="0" fontId="135" fillId="0" borderId="0"/>
    <xf numFmtId="0" fontId="134" fillId="0" borderId="0"/>
    <xf numFmtId="0" fontId="135" fillId="0" borderId="0"/>
    <xf numFmtId="0" fontId="130" fillId="0" borderId="0"/>
    <xf numFmtId="0" fontId="131" fillId="0" borderId="0"/>
    <xf numFmtId="0" fontId="134" fillId="0" borderId="0"/>
    <xf numFmtId="0" fontId="135"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4" fillId="0" borderId="0"/>
    <xf numFmtId="0" fontId="135" fillId="0" borderId="0"/>
    <xf numFmtId="0" fontId="134" fillId="0" borderId="0"/>
    <xf numFmtId="0" fontId="135" fillId="0" borderId="0"/>
    <xf numFmtId="0" fontId="134" fillId="0" borderId="0"/>
    <xf numFmtId="0" fontId="135" fillId="0" borderId="0"/>
    <xf numFmtId="0" fontId="130" fillId="0" borderId="0"/>
    <xf numFmtId="0" fontId="131" fillId="0" borderId="0"/>
    <xf numFmtId="0" fontId="134" fillId="0" borderId="0"/>
    <xf numFmtId="0" fontId="135"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0" fillId="0" borderId="0"/>
    <xf numFmtId="0" fontId="131" fillId="0" borderId="0"/>
    <xf numFmtId="0" fontId="132" fillId="0" borderId="0"/>
    <xf numFmtId="0" fontId="133" fillId="0" borderId="0"/>
    <xf numFmtId="0" fontId="132" fillId="0" borderId="0"/>
    <xf numFmtId="0" fontId="133" fillId="0" borderId="0"/>
    <xf numFmtId="0" fontId="132" fillId="0" borderId="0"/>
    <xf numFmtId="0" fontId="133" fillId="0" borderId="0"/>
    <xf numFmtId="0" fontId="74" fillId="0" borderId="0"/>
    <xf numFmtId="0" fontId="109" fillId="0" borderId="0"/>
    <xf numFmtId="0" fontId="136" fillId="0" borderId="0"/>
    <xf numFmtId="0" fontId="109" fillId="0" borderId="0"/>
    <xf numFmtId="0" fontId="35" fillId="0" borderId="0"/>
    <xf numFmtId="0" fontId="15" fillId="0" borderId="0"/>
    <xf numFmtId="0" fontId="35" fillId="0" borderId="0"/>
    <xf numFmtId="0" fontId="15" fillId="0" borderId="0"/>
    <xf numFmtId="0" fontId="35" fillId="0" borderId="0"/>
    <xf numFmtId="0" fontId="15" fillId="0" borderId="0"/>
    <xf numFmtId="0" fontId="110" fillId="0" borderId="0"/>
    <xf numFmtId="0" fontId="111" fillId="0" borderId="0"/>
    <xf numFmtId="0" fontId="110" fillId="0" borderId="0"/>
    <xf numFmtId="0" fontId="107" fillId="0" borderId="0"/>
    <xf numFmtId="0" fontId="35" fillId="0" borderId="0"/>
    <xf numFmtId="0" fontId="107"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124" fillId="0" borderId="0"/>
    <xf numFmtId="0" fontId="137" fillId="0" borderId="0"/>
    <xf numFmtId="0" fontId="26" fillId="0" borderId="0"/>
    <xf numFmtId="0" fontId="111" fillId="0" borderId="0"/>
    <xf numFmtId="0" fontId="110"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111" fillId="0" borderId="0"/>
    <xf numFmtId="0" fontId="110" fillId="0" borderId="0"/>
    <xf numFmtId="0" fontId="107" fillId="0" borderId="0"/>
    <xf numFmtId="0" fontId="35" fillId="0" borderId="0"/>
    <xf numFmtId="0" fontId="15" fillId="0" borderId="0"/>
    <xf numFmtId="0" fontId="35" fillId="0" borderId="0"/>
    <xf numFmtId="0" fontId="107" fillId="0" borderId="0"/>
    <xf numFmtId="0" fontId="35" fillId="0" borderId="0"/>
    <xf numFmtId="0" fontId="109" fillId="0" borderId="0"/>
    <xf numFmtId="0" fontId="35" fillId="0" borderId="0"/>
    <xf numFmtId="0" fontId="15" fillId="0" borderId="0"/>
    <xf numFmtId="0" fontId="35" fillId="0" borderId="0"/>
    <xf numFmtId="0" fontId="15"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38" fillId="0" borderId="0"/>
    <xf numFmtId="0" fontId="35" fillId="0" borderId="0"/>
    <xf numFmtId="0" fontId="107" fillId="0" borderId="0"/>
    <xf numFmtId="0" fontId="35"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124" fillId="0" borderId="0"/>
    <xf numFmtId="0" fontId="137" fillId="0" borderId="0"/>
    <xf numFmtId="0" fontId="124" fillId="0" borderId="0"/>
    <xf numFmtId="0" fontId="137"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74" fillId="0" borderId="0"/>
    <xf numFmtId="0" fontId="107" fillId="0" borderId="0"/>
    <xf numFmtId="0" fontId="35" fillId="0" borderId="0"/>
    <xf numFmtId="0" fontId="107" fillId="0" borderId="0"/>
    <xf numFmtId="0" fontId="139"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6" fillId="0" borderId="0"/>
    <xf numFmtId="0" fontId="140" fillId="0" borderId="0"/>
    <xf numFmtId="0" fontId="110" fillId="0" borderId="0"/>
    <xf numFmtId="0" fontId="111" fillId="0" borderId="0"/>
    <xf numFmtId="2" fontId="35" fillId="0" borderId="0"/>
    <xf numFmtId="0" fontId="107" fillId="0" borderId="0"/>
    <xf numFmtId="0" fontId="35" fillId="0" borderId="0"/>
    <xf numFmtId="0" fontId="107" fillId="0" borderId="0"/>
    <xf numFmtId="0" fontId="35" fillId="0" borderId="0"/>
    <xf numFmtId="0" fontId="111"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10" fillId="0" borderId="0"/>
    <xf numFmtId="0" fontId="107" fillId="0" borderId="0"/>
    <xf numFmtId="0" fontId="35" fillId="0" borderId="0"/>
    <xf numFmtId="0" fontId="107"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10" fillId="0" borderId="0"/>
    <xf numFmtId="0" fontId="111" fillId="0" borderId="0"/>
    <xf numFmtId="0" fontId="110" fillId="0" borderId="0"/>
    <xf numFmtId="0" fontId="141" fillId="0" borderId="0"/>
    <xf numFmtId="0" fontId="142" fillId="0" borderId="0"/>
    <xf numFmtId="0" fontId="140" fillId="0" borderId="0"/>
    <xf numFmtId="0" fontId="110"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9" fillId="0" borderId="0"/>
    <xf numFmtId="0" fontId="35" fillId="0" borderId="0"/>
    <xf numFmtId="0" fontId="15" fillId="0" borderId="0"/>
    <xf numFmtId="0" fontId="124" fillId="0" borderId="0"/>
    <xf numFmtId="0" fontId="113" fillId="0" borderId="0"/>
    <xf numFmtId="0" fontId="35" fillId="0" borderId="0"/>
    <xf numFmtId="0" fontId="109" fillId="0" borderId="0"/>
    <xf numFmtId="0" fontId="35" fillId="0" borderId="0"/>
    <xf numFmtId="0" fontId="109" fillId="0" borderId="0"/>
    <xf numFmtId="0" fontId="124" fillId="0" borderId="0"/>
    <xf numFmtId="0" fontId="137" fillId="0" borderId="0"/>
    <xf numFmtId="0" fontId="35" fillId="0" borderId="0"/>
    <xf numFmtId="0" fontId="109" fillId="0" borderId="0"/>
    <xf numFmtId="0" fontId="35" fillId="0" borderId="0"/>
    <xf numFmtId="0" fontId="112" fillId="0" borderId="0"/>
    <xf numFmtId="0" fontId="143" fillId="0" borderId="0"/>
    <xf numFmtId="0" fontId="144" fillId="0" borderId="0"/>
    <xf numFmtId="0" fontId="143" fillId="0" borderId="0"/>
    <xf numFmtId="0" fontId="144" fillId="0" borderId="0"/>
    <xf numFmtId="0" fontId="143" fillId="0" borderId="0"/>
    <xf numFmtId="0" fontId="144" fillId="0" borderId="0"/>
    <xf numFmtId="0" fontId="143" fillId="0" borderId="0"/>
    <xf numFmtId="0" fontId="144" fillId="0" borderId="0"/>
    <xf numFmtId="0" fontId="35" fillId="0" borderId="0"/>
    <xf numFmtId="0" fontId="109" fillId="0" borderId="0"/>
    <xf numFmtId="0" fontId="35" fillId="0" borderId="0"/>
    <xf numFmtId="0" fontId="112" fillId="0" borderId="0"/>
    <xf numFmtId="0" fontId="129" fillId="0" borderId="0"/>
    <xf numFmtId="0" fontId="145" fillId="0" borderId="0"/>
    <xf numFmtId="0" fontId="115" fillId="0" borderId="0"/>
    <xf numFmtId="0" fontId="145" fillId="0" borderId="0"/>
    <xf numFmtId="0" fontId="115" fillId="0" borderId="0"/>
    <xf numFmtId="0" fontId="145" fillId="0" borderId="0"/>
    <xf numFmtId="0" fontId="115" fillId="0" borderId="0"/>
    <xf numFmtId="0" fontId="145" fillId="0" borderId="0"/>
    <xf numFmtId="0" fontId="115" fillId="0" borderId="0"/>
    <xf numFmtId="0" fontId="145" fillId="0" borderId="0"/>
    <xf numFmtId="0" fontId="146" fillId="0" borderId="0"/>
    <xf numFmtId="0" fontId="14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74"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9"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35" fillId="0" borderId="0"/>
    <xf numFmtId="0" fontId="109" fillId="0" borderId="0"/>
    <xf numFmtId="0" fontId="35" fillId="0" borderId="0"/>
    <xf numFmtId="0" fontId="137"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124" fillId="0" borderId="0"/>
    <xf numFmtId="0" fontId="137" fillId="0" borderId="0"/>
    <xf numFmtId="0" fontId="124" fillId="0" borderId="0"/>
    <xf numFmtId="0" fontId="137" fillId="0" borderId="0"/>
    <xf numFmtId="0" fontId="74" fillId="0" borderId="0"/>
    <xf numFmtId="0" fontId="83" fillId="0" borderId="0"/>
    <xf numFmtId="0" fontId="74" fillId="0" borderId="0"/>
    <xf numFmtId="0" fontId="83" fillId="0" borderId="0"/>
    <xf numFmtId="0" fontId="74"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74"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74" fillId="0" borderId="0"/>
    <xf numFmtId="0" fontId="83" fillId="0" borderId="0"/>
    <xf numFmtId="0" fontId="74" fillId="0" borderId="0"/>
    <xf numFmtId="0" fontId="83"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35" fillId="0" borderId="0"/>
    <xf numFmtId="0" fontId="83"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10" fillId="0" borderId="0"/>
    <xf numFmtId="0" fontId="112" fillId="0" borderId="0"/>
    <xf numFmtId="0" fontId="108" fillId="0" borderId="0"/>
    <xf numFmtId="0" fontId="112" fillId="0" borderId="0"/>
    <xf numFmtId="0" fontId="35" fillId="0" borderId="0"/>
    <xf numFmtId="0" fontId="148" fillId="0" borderId="0"/>
    <xf numFmtId="0" fontId="74"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35" fillId="0" borderId="0"/>
    <xf numFmtId="0" fontId="140" fillId="0" borderId="0"/>
    <xf numFmtId="0" fontId="149" fillId="0" borderId="0"/>
    <xf numFmtId="0" fontId="149"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49" fillId="0" borderId="0"/>
    <xf numFmtId="0" fontId="149" fillId="0" borderId="0"/>
    <xf numFmtId="0" fontId="149" fillId="0" borderId="0"/>
    <xf numFmtId="0" fontId="149"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50"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35"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151" fillId="0" borderId="0"/>
    <xf numFmtId="0" fontId="152" fillId="0" borderId="0"/>
    <xf numFmtId="0" fontId="151" fillId="0" borderId="0"/>
    <xf numFmtId="0" fontId="152" fillId="0" borderId="0"/>
    <xf numFmtId="0" fontId="151" fillId="0" borderId="0"/>
    <xf numFmtId="0" fontId="152" fillId="0" borderId="0"/>
    <xf numFmtId="0" fontId="151" fillId="0" borderId="0"/>
    <xf numFmtId="0" fontId="152" fillId="0" borderId="0"/>
    <xf numFmtId="0" fontId="151" fillId="0" borderId="0"/>
    <xf numFmtId="0" fontId="153" fillId="0" borderId="0"/>
    <xf numFmtId="0" fontId="154" fillId="0" borderId="0"/>
    <xf numFmtId="0" fontId="143" fillId="0" borderId="0"/>
    <xf numFmtId="0" fontId="144" fillId="0" borderId="0"/>
    <xf numFmtId="0" fontId="155" fillId="0" borderId="0"/>
    <xf numFmtId="0" fontId="15" fillId="0" borderId="0"/>
    <xf numFmtId="0" fontId="155" fillId="0" borderId="0"/>
    <xf numFmtId="0" fontId="156" fillId="0" borderId="0"/>
    <xf numFmtId="0" fontId="155" fillId="0" borderId="0"/>
    <xf numFmtId="0" fontId="15" fillId="0" borderId="0"/>
    <xf numFmtId="0" fontId="155" fillId="0" borderId="0"/>
    <xf numFmtId="0" fontId="15" fillId="0" borderId="0"/>
    <xf numFmtId="0" fontId="155" fillId="0" borderId="0"/>
    <xf numFmtId="0" fontId="15"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83" fillId="0" borderId="0"/>
    <xf numFmtId="0" fontId="74"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7" fillId="0" borderId="0"/>
    <xf numFmtId="0" fontId="35" fillId="0" borderId="0"/>
    <xf numFmtId="0" fontId="140" fillId="0" borderId="0"/>
    <xf numFmtId="0" fontId="74" fillId="0" borderId="0"/>
    <xf numFmtId="0" fontId="156" fillId="0" borderId="0"/>
    <xf numFmtId="0" fontId="155" fillId="0" borderId="0"/>
    <xf numFmtId="0" fontId="15" fillId="0" borderId="0"/>
    <xf numFmtId="0" fontId="155" fillId="0" borderId="0"/>
    <xf numFmtId="0" fontId="156" fillId="0" borderId="0"/>
    <xf numFmtId="0" fontId="155" fillId="0" borderId="0"/>
    <xf numFmtId="0" fontId="156" fillId="0" borderId="0"/>
    <xf numFmtId="0" fontId="155" fillId="0" borderId="0"/>
    <xf numFmtId="0" fontId="156" fillId="0" borderId="0"/>
    <xf numFmtId="0" fontId="155" fillId="0" borderId="0"/>
    <xf numFmtId="0" fontId="156" fillId="0" borderId="0"/>
    <xf numFmtId="0" fontId="155" fillId="0" borderId="0"/>
    <xf numFmtId="0" fontId="156" fillId="0" borderId="0"/>
    <xf numFmtId="0" fontId="155" fillId="0" borderId="0"/>
    <xf numFmtId="0" fontId="156" fillId="0" borderId="0"/>
    <xf numFmtId="0" fontId="155" fillId="0" borderId="0"/>
    <xf numFmtId="0" fontId="156" fillId="0" borderId="0"/>
    <xf numFmtId="0" fontId="155" fillId="0" borderId="0"/>
    <xf numFmtId="0" fontId="156" fillId="0" borderId="0"/>
    <xf numFmtId="0" fontId="155" fillId="0" borderId="0"/>
    <xf numFmtId="0" fontId="156" fillId="0" borderId="0"/>
    <xf numFmtId="0" fontId="155" fillId="0" borderId="0"/>
    <xf numFmtId="0" fontId="156" fillId="0" borderId="0"/>
    <xf numFmtId="0" fontId="157" fillId="0" borderId="0"/>
    <xf numFmtId="0" fontId="158" fillId="0" borderId="0"/>
    <xf numFmtId="0" fontId="157" fillId="0" borderId="0"/>
    <xf numFmtId="0" fontId="158" fillId="0" borderId="0"/>
    <xf numFmtId="0" fontId="155" fillId="0" borderId="0"/>
    <xf numFmtId="0" fontId="156" fillId="0" borderId="0"/>
    <xf numFmtId="0" fontId="155" fillId="0" borderId="0"/>
    <xf numFmtId="0" fontId="15" fillId="0" borderId="0"/>
    <xf numFmtId="0" fontId="143" fillId="0" borderId="0"/>
    <xf numFmtId="0" fontId="144" fillId="0" borderId="0"/>
    <xf numFmtId="0" fontId="110" fillId="0" borderId="0"/>
    <xf numFmtId="0" fontId="144" fillId="0" borderId="0"/>
    <xf numFmtId="0" fontId="74"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9" fillId="0" borderId="0"/>
    <xf numFmtId="0" fontId="35" fillId="0" borderId="0"/>
    <xf numFmtId="0" fontId="107" fillId="0" borderId="0" applyBorder="0"/>
    <xf numFmtId="0" fontId="35" fillId="0" borderId="0" applyBorder="0"/>
    <xf numFmtId="0" fontId="109" fillId="0" borderId="0" applyBorder="0"/>
    <xf numFmtId="0" fontId="35" fillId="0" borderId="0" applyBorder="0"/>
    <xf numFmtId="0" fontId="109"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9"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35" fillId="0" borderId="0" applyBorder="0"/>
    <xf numFmtId="0" fontId="107" fillId="0" borderId="0" applyBorder="0"/>
    <xf numFmtId="0" fontId="110"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62" fillId="0" borderId="0"/>
    <xf numFmtId="0" fontId="83" fillId="0" borderId="0"/>
    <xf numFmtId="0" fontId="74" fillId="0" borderId="0"/>
    <xf numFmtId="0" fontId="83" fillId="0" borderId="0"/>
    <xf numFmtId="0" fontId="74" fillId="0" borderId="0"/>
    <xf numFmtId="0" fontId="83" fillId="0" borderId="0"/>
    <xf numFmtId="0" fontId="74"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9"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9"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35" fillId="0" borderId="0"/>
    <xf numFmtId="0" fontId="10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24" fillId="0" borderId="0"/>
    <xf numFmtId="0" fontId="137" fillId="0" borderId="0"/>
    <xf numFmtId="0" fontId="108" fillId="0" borderId="0"/>
    <xf numFmtId="0" fontId="112" fillId="0" borderId="0"/>
    <xf numFmtId="0" fontId="108" fillId="0" borderId="0"/>
    <xf numFmtId="0" fontId="112" fillId="0" borderId="0"/>
    <xf numFmtId="0" fontId="108" fillId="0" borderId="0"/>
    <xf numFmtId="219" fontId="24" fillId="0" borderId="0" applyFill="0" applyBorder="0" applyAlignment="0"/>
    <xf numFmtId="220" fontId="26" fillId="0" borderId="0" applyFill="0" applyBorder="0" applyAlignment="0"/>
    <xf numFmtId="219" fontId="24" fillId="0" borderId="0" applyFill="0" applyBorder="0" applyAlignment="0"/>
    <xf numFmtId="221" fontId="159" fillId="0" borderId="0" applyFill="0" applyBorder="0" applyAlignment="0"/>
    <xf numFmtId="222" fontId="160" fillId="0" borderId="0" applyFill="0" applyBorder="0" applyAlignment="0"/>
    <xf numFmtId="0" fontId="160" fillId="0" borderId="0" applyFill="0" applyBorder="0" applyAlignment="0"/>
    <xf numFmtId="223" fontId="160" fillId="0" borderId="0" applyFill="0" applyBorder="0" applyAlignment="0"/>
    <xf numFmtId="224" fontId="160" fillId="0" borderId="0" applyFill="0" applyBorder="0" applyAlignment="0"/>
    <xf numFmtId="0" fontId="26" fillId="0" borderId="0" applyFill="0" applyBorder="0" applyAlignment="0"/>
    <xf numFmtId="225" fontId="160" fillId="0" borderId="0" applyFill="0" applyBorder="0" applyAlignment="0"/>
    <xf numFmtId="0" fontId="26" fillId="0" borderId="0" applyFill="0" applyBorder="0" applyAlignment="0"/>
    <xf numFmtId="226" fontId="160" fillId="0" borderId="0" applyFill="0" applyBorder="0" applyAlignment="0"/>
    <xf numFmtId="220" fontId="26" fillId="0" borderId="0" applyFill="0" applyBorder="0" applyAlignment="0"/>
    <xf numFmtId="227" fontId="160" fillId="0" borderId="0" applyFill="0" applyBorder="0" applyAlignment="0"/>
    <xf numFmtId="228" fontId="26" fillId="0" borderId="0" applyFill="0" applyBorder="0" applyAlignment="0"/>
    <xf numFmtId="229" fontId="26" fillId="0" borderId="0" applyFill="0" applyBorder="0" applyAlignment="0"/>
    <xf numFmtId="229" fontId="26" fillId="0" borderId="0" applyFill="0" applyBorder="0" applyAlignment="0"/>
    <xf numFmtId="230" fontId="161" fillId="0" borderId="0" applyFill="0" applyBorder="0" applyAlignment="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0" fontId="162" fillId="43" borderId="42" applyNumberFormat="0" applyAlignment="0" applyProtection="0"/>
    <xf numFmtId="165" fontId="26" fillId="0" borderId="0" applyFont="0" applyFill="0" applyBorder="0" applyAlignment="0" applyProtection="0"/>
    <xf numFmtId="165" fontId="28" fillId="0" borderId="0" applyFont="0" applyFill="0" applyBorder="0" applyAlignment="0" applyProtection="0">
      <alignment vertical="center"/>
    </xf>
    <xf numFmtId="0" fontId="120" fillId="0" borderId="0"/>
    <xf numFmtId="0" fontId="163" fillId="0" borderId="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9"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5" fillId="88" borderId="44" applyNumberFormat="0" applyAlignment="0" applyProtection="0"/>
    <xf numFmtId="0" fontId="166" fillId="39" borderId="0" applyNumberFormat="0" applyBorder="0" applyAlignment="0" applyProtection="0"/>
    <xf numFmtId="0" fontId="117" fillId="45" borderId="0" applyNumberFormat="0" applyBorder="0" applyAlignment="0" applyProtection="0"/>
    <xf numFmtId="0" fontId="166" fillId="45" borderId="0" applyNumberFormat="0" applyBorder="0" applyAlignment="0" applyProtection="0"/>
    <xf numFmtId="0" fontId="45" fillId="0" borderId="0" applyNumberFormat="0" applyFill="0" applyBorder="0" applyAlignment="0" applyProtection="0">
      <alignment vertical="top"/>
      <protection locked="0"/>
    </xf>
    <xf numFmtId="231" fontId="15" fillId="0" borderId="0" applyFont="0" applyFill="0" applyBorder="0" applyAlignment="0" applyProtection="0"/>
    <xf numFmtId="0" fontId="167" fillId="0" borderId="0" applyNumberFormat="0" applyBorder="0">
      <alignment vertical="center"/>
    </xf>
    <xf numFmtId="0" fontId="168" fillId="0" borderId="45">
      <alignment horizontal="center"/>
    </xf>
    <xf numFmtId="0" fontId="169" fillId="0" borderId="0" applyNumberFormat="0" applyFill="0" applyBorder="0" applyProtection="0">
      <alignment horizontal="right"/>
    </xf>
    <xf numFmtId="4" fontId="78" fillId="0" borderId="0">
      <protection locked="0"/>
    </xf>
    <xf numFmtId="0" fontId="57" fillId="0" borderId="46"/>
    <xf numFmtId="0" fontId="57" fillId="0" borderId="46"/>
    <xf numFmtId="0" fontId="57" fillId="0" borderId="46"/>
    <xf numFmtId="232" fontId="26" fillId="0" borderId="0"/>
    <xf numFmtId="232" fontId="26" fillId="0" borderId="0"/>
    <xf numFmtId="232" fontId="26" fillId="0" borderId="0"/>
    <xf numFmtId="232" fontId="26" fillId="0" borderId="0"/>
    <xf numFmtId="232" fontId="26" fillId="0" borderId="0"/>
    <xf numFmtId="232" fontId="26" fillId="0" borderId="0"/>
    <xf numFmtId="232" fontId="26" fillId="0" borderId="0"/>
    <xf numFmtId="232" fontId="26" fillId="0" borderId="0"/>
    <xf numFmtId="41" fontId="26" fillId="0" borderId="0" applyFont="0" applyFill="0" applyBorder="0" applyAlignment="0" applyProtection="0"/>
    <xf numFmtId="233" fontId="170" fillId="0" borderId="0" applyFill="0" applyBorder="0" applyAlignment="0" applyProtection="0"/>
    <xf numFmtId="41" fontId="26" fillId="0" borderId="0" applyFont="0" applyFill="0" applyBorder="0" applyAlignment="0" applyProtection="0"/>
    <xf numFmtId="0" fontId="28" fillId="0" borderId="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233" fontId="28" fillId="0" borderId="0" applyFill="0" applyBorder="0" applyAlignment="0" applyProtection="0"/>
    <xf numFmtId="206" fontId="15" fillId="0" borderId="0" applyFill="0" applyBorder="0" applyAlignment="0" applyProtection="0"/>
    <xf numFmtId="41" fontId="26" fillId="0" borderId="0" applyFont="0" applyFill="0" applyBorder="0" applyAlignment="0" applyProtection="0"/>
    <xf numFmtId="206" fontId="15" fillId="0" borderId="0" applyFill="0" applyBorder="0" applyAlignment="0" applyProtection="0"/>
    <xf numFmtId="41" fontId="26" fillId="0" borderId="0" applyFont="0" applyFill="0" applyBorder="0" applyAlignment="0" applyProtection="0"/>
    <xf numFmtId="234" fontId="15" fillId="0" borderId="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38" fontId="59" fillId="0" borderId="0" applyFont="0" applyFill="0" applyBorder="0" applyAlignment="0" applyProtection="0"/>
    <xf numFmtId="41" fontId="26" fillId="0" borderId="0" applyFont="0" applyFill="0" applyBorder="0" applyAlignment="0" applyProtection="0"/>
    <xf numFmtId="206" fontId="15" fillId="0" borderId="0" applyFill="0" applyBorder="0" applyAlignment="0" applyProtection="0"/>
    <xf numFmtId="206" fontId="15" fillId="0" borderId="0" applyFill="0" applyBorder="0" applyAlignment="0" applyProtection="0"/>
    <xf numFmtId="165" fontId="28" fillId="0" borderId="0" applyFont="0" applyFill="0" applyBorder="0" applyAlignment="0" applyProtection="0">
      <alignment vertical="center"/>
    </xf>
    <xf numFmtId="41" fontId="26" fillId="0" borderId="0" applyFont="0" applyFill="0" applyBorder="0" applyAlignment="0" applyProtection="0"/>
    <xf numFmtId="233" fontId="170" fillId="0" borderId="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233" fontId="170" fillId="0" borderId="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233" fontId="170" fillId="0" borderId="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233" fontId="28" fillId="0" borderId="0" applyFill="0" applyBorder="0" applyAlignment="0" applyProtection="0"/>
    <xf numFmtId="233" fontId="28" fillId="0" borderId="0" applyFill="0" applyBorder="0" applyAlignment="0" applyProtection="0"/>
    <xf numFmtId="41" fontId="26" fillId="0" borderId="0" applyFont="0" applyFill="0" applyBorder="0" applyAlignment="0" applyProtection="0"/>
    <xf numFmtId="233" fontId="15" fillId="0" borderId="0" applyFill="0" applyBorder="0" applyAlignment="0" applyProtection="0"/>
    <xf numFmtId="192" fontId="15" fillId="0" borderId="0" applyFill="0" applyBorder="0" applyAlignment="0" applyProtection="0"/>
    <xf numFmtId="233" fontId="15" fillId="0" borderId="0" applyFill="0" applyBorder="0" applyAlignment="0" applyProtection="0"/>
    <xf numFmtId="165" fontId="15" fillId="0" borderId="0" applyFont="0" applyFill="0" applyBorder="0" applyAlignment="0" applyProtection="0">
      <alignment vertical="center"/>
    </xf>
    <xf numFmtId="233" fontId="171" fillId="0" borderId="0" applyFill="0" applyBorder="0" applyAlignment="0" applyProtection="0"/>
    <xf numFmtId="41" fontId="86" fillId="0" borderId="0" applyFont="0" applyFill="0" applyBorder="0" applyAlignment="0" applyProtection="0"/>
    <xf numFmtId="206" fontId="15" fillId="0" borderId="0" applyFill="0" applyBorder="0" applyAlignment="0" applyProtection="0"/>
    <xf numFmtId="165" fontId="15" fillId="0" borderId="0" applyFont="0" applyFill="0" applyBorder="0" applyAlignment="0" applyProtection="0">
      <alignment vertical="center"/>
    </xf>
    <xf numFmtId="165" fontId="15" fillId="0" borderId="0" applyFont="0" applyFill="0" applyBorder="0" applyAlignment="0" applyProtection="0">
      <alignment vertical="center"/>
    </xf>
    <xf numFmtId="165" fontId="15" fillId="0" borderId="0" applyFont="0" applyFill="0" applyBorder="0" applyAlignment="0" applyProtection="0">
      <alignment vertical="center"/>
    </xf>
    <xf numFmtId="206" fontId="170" fillId="0" borderId="0" applyFill="0" applyBorder="0" applyAlignment="0" applyProtection="0"/>
    <xf numFmtId="41" fontId="26" fillId="0" borderId="0" applyFont="0" applyFill="0" applyBorder="0" applyAlignment="0" applyProtection="0"/>
    <xf numFmtId="165" fontId="1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41" fontId="26" fillId="0" borderId="0" applyFont="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41" fontId="26" fillId="0" borderId="0" applyFont="0" applyFill="0" applyBorder="0" applyAlignment="0" applyProtection="0"/>
    <xf numFmtId="210" fontId="26" fillId="0" borderId="0" applyFont="0" applyFill="0" applyBorder="0" applyAlignment="0" applyProtection="0"/>
    <xf numFmtId="235" fontId="26" fillId="0" borderId="0" applyFont="0" applyFill="0" applyBorder="0" applyAlignment="0" applyProtection="0"/>
    <xf numFmtId="235" fontId="26" fillId="0" borderId="0" applyFont="0" applyFill="0" applyBorder="0" applyAlignment="0" applyProtection="0"/>
    <xf numFmtId="174" fontId="172" fillId="0" borderId="0" applyFont="0" applyFill="0" applyBorder="0" applyAlignment="0" applyProtection="0"/>
    <xf numFmtId="174" fontId="17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236" fontId="170" fillId="0" borderId="0" applyFill="0" applyBorder="0" applyAlignment="0" applyProtection="0"/>
    <xf numFmtId="43" fontId="26" fillId="0" borderId="0" applyFont="0" applyFill="0" applyBorder="0" applyAlignment="0" applyProtection="0"/>
    <xf numFmtId="236" fontId="170" fillId="0" borderId="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36" fontId="170" fillId="0" borderId="0" applyFill="0" applyBorder="0" applyAlignment="0" applyProtection="0"/>
    <xf numFmtId="236" fontId="170" fillId="0" borderId="0" applyFill="0" applyBorder="0" applyAlignment="0" applyProtection="0"/>
    <xf numFmtId="43" fontId="1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37" fontId="15" fillId="0" borderId="0" applyFill="0" applyBorder="0" applyAlignment="0" applyProtection="0"/>
    <xf numFmtId="227" fontId="15" fillId="0" borderId="0" applyFill="0" applyBorder="0" applyAlignment="0" applyProtection="0"/>
    <xf numFmtId="236" fontId="15" fillId="0" borderId="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38" fontId="173" fillId="0" borderId="0">
      <protection locked="0"/>
    </xf>
    <xf numFmtId="239" fontId="170" fillId="0" borderId="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38" fontId="173" fillId="0" borderId="0">
      <protection locked="0"/>
    </xf>
    <xf numFmtId="167" fontId="5" fillId="0" borderId="0" applyFont="0" applyFill="0" applyBorder="0" applyAlignment="0" applyProtection="0"/>
    <xf numFmtId="43" fontId="2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238" fontId="173" fillId="0" borderId="0">
      <protection locked="0"/>
    </xf>
    <xf numFmtId="43" fontId="26" fillId="0" borderId="0" applyFont="0" applyFill="0" applyBorder="0" applyAlignment="0" applyProtection="0"/>
    <xf numFmtId="43" fontId="26" fillId="0" borderId="0" applyFont="0" applyFill="0" applyBorder="0" applyAlignment="0" applyProtection="0"/>
    <xf numFmtId="238" fontId="173" fillId="0" borderId="0">
      <protection locked="0"/>
    </xf>
    <xf numFmtId="43" fontId="15" fillId="0" borderId="0" applyFont="0" applyFill="0" applyBorder="0" applyAlignment="0" applyProtection="0"/>
    <xf numFmtId="238" fontId="173" fillId="0" borderId="0">
      <protection locked="0"/>
    </xf>
    <xf numFmtId="240" fontId="15" fillId="0" borderId="0"/>
    <xf numFmtId="0" fontId="15" fillId="0" borderId="0"/>
    <xf numFmtId="240" fontId="15" fillId="0" borderId="0"/>
    <xf numFmtId="241" fontId="71" fillId="0" borderId="0"/>
    <xf numFmtId="40" fontId="59" fillId="0" borderId="0" applyFont="0" applyFill="0" applyBorder="0" applyAlignment="0" applyProtection="0"/>
    <xf numFmtId="174" fontId="26" fillId="0" borderId="0" applyFont="0" applyFill="0" applyBorder="0" applyAlignment="0" applyProtection="0"/>
    <xf numFmtId="3" fontId="26" fillId="0" borderId="0" applyFont="0" applyFill="0" applyBorder="0" applyAlignment="0" applyProtection="0"/>
    <xf numFmtId="0" fontId="174" fillId="0" borderId="0" applyNumberFormat="0" applyAlignment="0">
      <alignment horizontal="left"/>
    </xf>
    <xf numFmtId="10" fontId="114" fillId="0" borderId="0">
      <alignment horizontal="right"/>
    </xf>
    <xf numFmtId="0" fontId="57" fillId="0" borderId="46"/>
    <xf numFmtId="0" fontId="57" fillId="0" borderId="46"/>
    <xf numFmtId="0" fontId="57" fillId="0" borderId="46"/>
    <xf numFmtId="0" fontId="58" fillId="0" borderId="0" applyFont="0" applyFill="0" applyBorder="0" applyAlignment="0" applyProtection="0"/>
    <xf numFmtId="0" fontId="72" fillId="0" borderId="0">
      <protection locked="0"/>
    </xf>
    <xf numFmtId="242" fontId="68" fillId="0" borderId="0">
      <alignment horizontal="center"/>
    </xf>
    <xf numFmtId="242" fontId="68" fillId="0" borderId="0">
      <alignment horizontal="center"/>
    </xf>
    <xf numFmtId="243" fontId="161" fillId="0" borderId="0">
      <alignment horizontal="center"/>
    </xf>
    <xf numFmtId="0" fontId="26" fillId="0" borderId="0" applyFont="0" applyFill="0" applyBorder="0" applyAlignment="0" applyProtection="0"/>
    <xf numFmtId="42" fontId="26" fillId="0" borderId="0" applyFont="0" applyFill="0" applyBorder="0" applyAlignment="0" applyProtection="0"/>
    <xf numFmtId="244" fontId="59" fillId="0" borderId="0" applyFont="0" applyFill="0" applyBorder="0" applyAlignment="0" applyProtection="0"/>
    <xf numFmtId="245" fontId="28" fillId="0" borderId="0" applyFill="0" applyBorder="0" applyAlignment="0" applyProtection="0"/>
    <xf numFmtId="229" fontId="26" fillId="0" borderId="0" applyFont="0" applyFill="0" applyBorder="0" applyAlignment="0" applyProtection="0"/>
    <xf numFmtId="229" fontId="26" fillId="0" borderId="0" applyFont="0" applyFill="0" applyBorder="0" applyAlignment="0" applyProtection="0"/>
    <xf numFmtId="230" fontId="161" fillId="0" borderId="0" applyFont="0" applyFill="0" applyBorder="0" applyAlignment="0" applyProtection="0"/>
    <xf numFmtId="0" fontId="59" fillId="0" borderId="0" applyFont="0" applyFill="0" applyBorder="0" applyAlignment="0" applyProtection="0"/>
    <xf numFmtId="238" fontId="173" fillId="0" borderId="0">
      <protection locked="0"/>
    </xf>
    <xf numFmtId="238" fontId="173" fillId="0" borderId="0">
      <protection locked="0"/>
    </xf>
    <xf numFmtId="238" fontId="173" fillId="0" borderId="0">
      <protection locked="0"/>
    </xf>
    <xf numFmtId="238" fontId="173" fillId="0" borderId="0">
      <protection locked="0"/>
    </xf>
    <xf numFmtId="238" fontId="173" fillId="0" borderId="0">
      <protection locked="0"/>
    </xf>
    <xf numFmtId="246" fontId="26" fillId="0" borderId="0" applyFont="0" applyFill="0" applyBorder="0" applyAlignment="0" applyProtection="0"/>
    <xf numFmtId="246" fontId="26" fillId="0" borderId="0" applyFont="0" applyFill="0" applyBorder="0" applyAlignment="0" applyProtection="0"/>
    <xf numFmtId="247" fontId="161" fillId="0" borderId="0" applyFont="0" applyFill="0" applyBorder="0" applyAlignment="0" applyProtection="0"/>
    <xf numFmtId="44" fontId="26" fillId="0" borderId="0" applyFont="0" applyFill="0" applyBorder="0" applyAlignment="0" applyProtection="0"/>
    <xf numFmtId="0" fontId="26" fillId="0" borderId="0" applyFont="0" applyFill="0" applyBorder="0" applyAlignment="0" applyProtection="0"/>
    <xf numFmtId="0" fontId="60" fillId="0" borderId="0"/>
    <xf numFmtId="0" fontId="60" fillId="0" borderId="0"/>
    <xf numFmtId="0" fontId="15" fillId="0" borderId="0"/>
    <xf numFmtId="0" fontId="15" fillId="0" borderId="0"/>
    <xf numFmtId="0" fontId="26" fillId="35" borderId="0" applyFont="0" applyBorder="0"/>
    <xf numFmtId="0" fontId="26" fillId="35" borderId="0" applyFont="0" applyBorder="0"/>
    <xf numFmtId="192" fontId="161" fillId="35" borderId="0" applyFont="0" applyBorder="0"/>
    <xf numFmtId="248" fontId="59" fillId="0" borderId="0" applyFont="0" applyFill="0" applyBorder="0" applyProtection="0">
      <alignment horizontal="centerContinuous"/>
    </xf>
    <xf numFmtId="248" fontId="59" fillId="0" borderId="0" applyFont="0" applyFill="0" applyBorder="0" applyProtection="0">
      <alignment horizontal="centerContinuous"/>
    </xf>
    <xf numFmtId="172" fontId="161" fillId="0" borderId="0" applyFont="0" applyFill="0" applyBorder="0" applyProtection="0">
      <alignment horizontal="centerContinuous"/>
    </xf>
    <xf numFmtId="14" fontId="159" fillId="0" borderId="0" applyFill="0" applyBorder="0" applyAlignment="0"/>
    <xf numFmtId="249" fontId="15" fillId="0" borderId="0">
      <protection locked="0"/>
    </xf>
    <xf numFmtId="0" fontId="59" fillId="0" borderId="0"/>
    <xf numFmtId="0" fontId="59" fillId="0" borderId="0"/>
    <xf numFmtId="249" fontId="15" fillId="0" borderId="0">
      <protection locked="0"/>
    </xf>
    <xf numFmtId="250" fontId="78" fillId="0" borderId="0">
      <protection locked="0"/>
    </xf>
    <xf numFmtId="0" fontId="71" fillId="0" borderId="0"/>
    <xf numFmtId="38" fontId="59" fillId="0" borderId="47">
      <alignment vertical="center"/>
    </xf>
    <xf numFmtId="0" fontId="26" fillId="0" borderId="0" applyFont="0" applyFill="0" applyBorder="0" applyAlignment="0" applyProtection="0"/>
    <xf numFmtId="0" fontId="68" fillId="0" borderId="0" applyFont="0" applyFill="0" applyBorder="0" applyAlignment="0" applyProtection="0"/>
    <xf numFmtId="0" fontId="26" fillId="90" borderId="38" applyNumberFormat="0" applyFont="0" applyBorder="0" applyAlignment="0" applyProtection="0">
      <alignment horizontal="left" vertical="center"/>
    </xf>
    <xf numFmtId="0" fontId="26" fillId="90" borderId="38" applyNumberFormat="0" applyFont="0" applyBorder="0" applyAlignment="0" applyProtection="0">
      <alignment horizontal="left" vertical="center"/>
    </xf>
    <xf numFmtId="0" fontId="26" fillId="90" borderId="38" applyNumberFormat="0" applyFont="0" applyBorder="0" applyAlignment="0" applyProtection="0">
      <alignment horizontal="left" vertical="center"/>
    </xf>
    <xf numFmtId="0" fontId="26" fillId="90" borderId="38" applyNumberFormat="0" applyFont="0" applyBorder="0" applyAlignment="0" applyProtection="0">
      <alignment horizontal="left" vertical="center"/>
    </xf>
    <xf numFmtId="0" fontId="26" fillId="90" borderId="38" applyNumberFormat="0" applyFont="0" applyBorder="0" applyAlignment="0" applyProtection="0">
      <alignment horizontal="left" vertical="center"/>
    </xf>
    <xf numFmtId="0" fontId="26" fillId="90" borderId="38" applyNumberFormat="0" applyFont="0" applyBorder="0" applyAlignment="0" applyProtection="0">
      <alignment horizontal="left" vertical="center"/>
    </xf>
    <xf numFmtId="0" fontId="26" fillId="90" borderId="38" applyNumberFormat="0" applyFont="0" applyBorder="0" applyAlignment="0" applyProtection="0">
      <alignment horizontal="left" vertical="center"/>
    </xf>
    <xf numFmtId="0" fontId="26" fillId="90" borderId="38" applyNumberFormat="0" applyFont="0" applyBorder="0" applyAlignment="0" applyProtection="0">
      <alignment horizontal="left" vertical="center"/>
    </xf>
    <xf numFmtId="0" fontId="26" fillId="90" borderId="38" applyNumberFormat="0" applyFont="0" applyBorder="0" applyAlignment="0" applyProtection="0">
      <alignment horizontal="left" vertical="center"/>
    </xf>
    <xf numFmtId="251" fontId="15" fillId="0" borderId="0"/>
    <xf numFmtId="0" fontId="68" fillId="0" borderId="0"/>
    <xf numFmtId="251" fontId="15" fillId="0" borderId="0"/>
    <xf numFmtId="208" fontId="15" fillId="0" borderId="0"/>
    <xf numFmtId="0" fontId="175" fillId="0" borderId="0" applyNumberFormat="0" applyFont="0" applyFill="0" applyBorder="0" applyProtection="0"/>
    <xf numFmtId="252" fontId="176" fillId="0" borderId="0" applyFont="0" applyFill="0" applyBorder="0" applyAlignment="0" applyProtection="0"/>
    <xf numFmtId="253" fontId="176" fillId="0" borderId="0" applyFont="0" applyFill="0" applyBorder="0" applyAlignment="0" applyProtection="0"/>
    <xf numFmtId="0" fontId="177" fillId="0" borderId="0" applyFont="0" applyFill="0" applyBorder="0" applyAlignment="0" applyProtection="0"/>
    <xf numFmtId="0" fontId="178" fillId="0" borderId="0" applyFont="0" applyFill="0" applyBorder="0" applyAlignment="0" applyProtection="0"/>
    <xf numFmtId="0" fontId="179" fillId="0" borderId="0" applyNumberFormat="0" applyFill="0" applyBorder="0" applyProtection="0">
      <alignment horizontal="left"/>
    </xf>
    <xf numFmtId="195" fontId="72" fillId="0" borderId="0" applyFont="0" applyFill="0" applyBorder="0" applyAlignment="0" applyProtection="0"/>
    <xf numFmtId="0" fontId="24" fillId="0" borderId="0"/>
    <xf numFmtId="235" fontId="26" fillId="0" borderId="0" applyFill="0" applyBorder="0" applyAlignment="0"/>
    <xf numFmtId="235" fontId="26" fillId="0" borderId="0" applyFill="0" applyBorder="0" applyAlignment="0"/>
    <xf numFmtId="229" fontId="26" fillId="0" borderId="0" applyFill="0" applyBorder="0" applyAlignment="0"/>
    <xf numFmtId="229" fontId="26" fillId="0" borderId="0" applyFill="0" applyBorder="0" applyAlignment="0"/>
    <xf numFmtId="230" fontId="161" fillId="0" borderId="0" applyFill="0" applyBorder="0" applyAlignment="0"/>
    <xf numFmtId="235" fontId="26" fillId="0" borderId="0" applyFill="0" applyBorder="0" applyAlignment="0"/>
    <xf numFmtId="235" fontId="26" fillId="0" borderId="0" applyFill="0" applyBorder="0" applyAlignment="0"/>
    <xf numFmtId="254" fontId="26" fillId="0" borderId="0" applyFill="0" applyBorder="0" applyAlignment="0"/>
    <xf numFmtId="254" fontId="26" fillId="0" borderId="0" applyFill="0" applyBorder="0" applyAlignment="0"/>
    <xf numFmtId="255" fontId="161" fillId="0" borderId="0" applyFill="0" applyBorder="0" applyAlignment="0"/>
    <xf numFmtId="229" fontId="26" fillId="0" borderId="0" applyFill="0" applyBorder="0" applyAlignment="0"/>
    <xf numFmtId="229" fontId="26" fillId="0" borderId="0" applyFill="0" applyBorder="0" applyAlignment="0"/>
    <xf numFmtId="230" fontId="161" fillId="0" borderId="0" applyFill="0" applyBorder="0" applyAlignment="0"/>
    <xf numFmtId="0" fontId="180" fillId="0" borderId="0" applyNumberFormat="0" applyAlignment="0">
      <alignment horizontal="left"/>
    </xf>
    <xf numFmtId="0" fontId="181" fillId="0" borderId="0" applyNumberFormat="0" applyFill="0" applyBorder="0" applyProtection="0">
      <alignment horizontal="right"/>
    </xf>
    <xf numFmtId="0" fontId="26" fillId="0" borderId="0"/>
    <xf numFmtId="0" fontId="26" fillId="0" borderId="0"/>
    <xf numFmtId="0" fontId="68" fillId="0" borderId="0"/>
    <xf numFmtId="0" fontId="26" fillId="0" borderId="0" applyFont="0" applyFill="0" applyBorder="0" applyAlignment="0" applyProtection="0"/>
    <xf numFmtId="256" fontId="26" fillId="0" borderId="0" applyFont="0" applyFill="0" applyBorder="0" applyAlignment="0" applyProtection="0"/>
    <xf numFmtId="257" fontId="26" fillId="0" borderId="0" applyFont="0" applyFill="0" applyBorder="0" applyAlignment="0" applyProtection="0"/>
    <xf numFmtId="0" fontId="182" fillId="91" borderId="0" applyNumberFormat="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0" fontId="183" fillId="0" borderId="0" applyNumberFormat="0" applyFill="0" applyBorder="0" applyAlignment="0" applyProtection="0"/>
    <xf numFmtId="258" fontId="15" fillId="0" borderId="0">
      <protection locked="0"/>
    </xf>
    <xf numFmtId="249" fontId="15" fillId="0" borderId="0">
      <protection locked="0"/>
    </xf>
    <xf numFmtId="238" fontId="173" fillId="0" borderId="0">
      <protection locked="0"/>
    </xf>
    <xf numFmtId="2" fontId="26" fillId="0" borderId="0" applyFont="0" applyFill="0" applyBorder="0" applyAlignment="0" applyProtection="0"/>
    <xf numFmtId="0" fontId="38"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184" fillId="0" borderId="0" applyNumberFormat="0" applyFill="0" applyBorder="0" applyAlignment="0" applyProtection="0">
      <alignment vertical="top"/>
      <protection locked="0"/>
    </xf>
    <xf numFmtId="0" fontId="185" fillId="0" borderId="0" applyNumberFormat="0" applyFill="0" applyBorder="0" applyAlignment="0" applyProtection="0"/>
    <xf numFmtId="0" fontId="186" fillId="0" borderId="0" applyNumberFormat="0" applyFill="0" applyBorder="0" applyProtection="0">
      <alignment horizontal="right"/>
    </xf>
    <xf numFmtId="1" fontId="187" fillId="0" borderId="48" applyNumberFormat="0" applyBorder="0" applyAlignment="0">
      <alignment horizontal="left"/>
    </xf>
    <xf numFmtId="1" fontId="187" fillId="0" borderId="48" applyNumberFormat="0" applyBorder="0" applyAlignment="0">
      <alignment horizontal="left"/>
    </xf>
    <xf numFmtId="1" fontId="187" fillId="0" borderId="48" applyNumberFormat="0" applyBorder="0" applyAlignment="0">
      <alignment horizontal="left"/>
    </xf>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188" fillId="46"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0" fontId="188" fillId="40" borderId="0" applyNumberFormat="0" applyBorder="0" applyAlignment="0" applyProtection="0"/>
    <xf numFmtId="38" fontId="106" fillId="92" borderId="0" applyNumberFormat="0" applyBorder="0" applyAlignment="0" applyProtection="0"/>
    <xf numFmtId="38" fontId="106" fillId="35" borderId="0" applyNumberFormat="0" applyBorder="0" applyAlignment="0" applyProtection="0"/>
    <xf numFmtId="0" fontId="106" fillId="93" borderId="0" applyNumberFormat="0" applyBorder="0" applyAlignment="0" applyProtection="0"/>
    <xf numFmtId="38" fontId="106" fillId="35" borderId="0" applyNumberFormat="0" applyBorder="0" applyAlignment="0" applyProtection="0"/>
    <xf numFmtId="0" fontId="189" fillId="0" borderId="0">
      <alignment horizontal="left"/>
    </xf>
    <xf numFmtId="0" fontId="190" fillId="0" borderId="0">
      <alignment horizontal="left"/>
    </xf>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49" applyNumberFormat="0" applyAlignment="0" applyProtection="0"/>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25">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0" fillId="0" borderId="25">
      <alignment horizontal="left" vertical="center"/>
    </xf>
    <xf numFmtId="0" fontId="190" fillId="0" borderId="50">
      <alignment horizontal="left" vertical="center"/>
    </xf>
    <xf numFmtId="0" fontId="190" fillId="0" borderId="50">
      <alignment horizontal="left" vertical="center"/>
    </xf>
    <xf numFmtId="0" fontId="190" fillId="0" borderId="50">
      <alignment horizontal="left" vertical="center"/>
    </xf>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2" fillId="0" borderId="0" applyNumberFormat="0" applyFill="0" applyBorder="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1" fillId="0" borderId="51"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0" fillId="0" borderId="0" applyNumberFormat="0" applyFill="0" applyBorder="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3" fillId="0" borderId="52"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249" fontId="15" fillId="0" borderId="0">
      <protection locked="0"/>
    </xf>
    <xf numFmtId="249" fontId="15" fillId="0" borderId="0">
      <protection locked="0"/>
    </xf>
    <xf numFmtId="238" fontId="195" fillId="0" borderId="0">
      <protection locked="0"/>
    </xf>
    <xf numFmtId="0" fontId="196" fillId="0" borderId="0"/>
    <xf numFmtId="249" fontId="15" fillId="0" borderId="0">
      <protection locked="0"/>
    </xf>
    <xf numFmtId="249" fontId="15" fillId="0" borderId="0">
      <protection locked="0"/>
    </xf>
    <xf numFmtId="238" fontId="195" fillId="0" borderId="0">
      <protection locked="0"/>
    </xf>
    <xf numFmtId="0" fontId="197" fillId="0" borderId="0"/>
    <xf numFmtId="0" fontId="189" fillId="0" borderId="0"/>
    <xf numFmtId="0" fontId="198" fillId="0" borderId="0" applyNumberFormat="0" applyFill="0" applyBorder="0" applyAlignment="0" applyProtection="0">
      <alignment vertical="top"/>
      <protection locked="0"/>
    </xf>
    <xf numFmtId="0" fontId="198" fillId="0" borderId="0" applyNumberFormat="0" applyFill="0" applyBorder="0" applyAlignment="0" applyProtection="0">
      <alignment vertical="top"/>
      <protection locked="0"/>
    </xf>
    <xf numFmtId="0" fontId="24" fillId="0" borderId="0" applyFont="0" applyFill="0" applyBorder="0" applyAlignment="0" applyProtection="0"/>
    <xf numFmtId="0" fontId="24" fillId="0" borderId="0" applyFont="0" applyFill="0" applyBorder="0" applyAlignment="0" applyProtection="0"/>
    <xf numFmtId="173" fontId="24" fillId="0" borderId="0" applyFont="0" applyFill="0" applyBorder="0" applyAlignment="0" applyProtection="0"/>
    <xf numFmtId="0" fontId="28" fillId="0" borderId="0"/>
    <xf numFmtId="0" fontId="28" fillId="0" borderId="0" applyFill="0" applyBorder="0" applyAlignment="0" applyProtection="0"/>
    <xf numFmtId="0" fontId="199" fillId="50" borderId="42" applyNumberFormat="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0" fontId="106" fillId="93" borderId="0"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4"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2" borderId="54" applyNumberFormat="0" applyBorder="0" applyAlignment="0" applyProtection="0"/>
    <xf numFmtId="10" fontId="106" fillId="94" borderId="54" applyNumberFormat="0" applyBorder="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199" fillId="50" borderId="42" applyNumberFormat="0" applyAlignment="0" applyProtection="0"/>
    <xf numFmtId="0" fontId="200" fillId="0" borderId="0" applyNumberFormat="0" applyFill="0" applyBorder="0" applyProtection="0">
      <alignment horizontal="left"/>
    </xf>
    <xf numFmtId="0" fontId="62" fillId="0" borderId="0"/>
    <xf numFmtId="0" fontId="59" fillId="0" borderId="0" applyFont="0" applyFill="0" applyBorder="0" applyAlignment="0" applyProtection="0"/>
    <xf numFmtId="247" fontId="15" fillId="0" borderId="0">
      <protection locked="0"/>
    </xf>
    <xf numFmtId="0" fontId="201" fillId="88" borderId="44" applyNumberFormat="0" applyAlignment="0" applyProtection="0"/>
    <xf numFmtId="0" fontId="165" fillId="89" borderId="44" applyNumberFormat="0" applyAlignment="0" applyProtection="0"/>
    <xf numFmtId="0" fontId="201" fillId="89" borderId="44" applyNumberFormat="0" applyAlignment="0" applyProtection="0"/>
    <xf numFmtId="259" fontId="15" fillId="0" borderId="0">
      <protection locked="0"/>
    </xf>
    <xf numFmtId="259" fontId="15" fillId="0" borderId="0">
      <protection locked="0"/>
    </xf>
    <xf numFmtId="0" fontId="202" fillId="0" borderId="0" applyNumberFormat="0" applyFill="0" applyBorder="0" applyAlignment="0" applyProtection="0">
      <alignment vertical="top"/>
      <protection locked="0"/>
    </xf>
    <xf numFmtId="26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175" fontId="24" fillId="0" borderId="0" applyFont="0" applyFill="0" applyBorder="0" applyAlignment="0" applyProtection="0"/>
    <xf numFmtId="0" fontId="28" fillId="0" borderId="0"/>
    <xf numFmtId="0" fontId="28" fillId="0" borderId="0" applyFill="0" applyBorder="0" applyAlignment="0" applyProtection="0"/>
    <xf numFmtId="0" fontId="106" fillId="0" borderId="0"/>
    <xf numFmtId="0" fontId="168" fillId="0" borderId="0"/>
    <xf numFmtId="0" fontId="106" fillId="95" borderId="0"/>
    <xf numFmtId="0" fontId="203" fillId="95" borderId="0"/>
    <xf numFmtId="0" fontId="204" fillId="0" borderId="0" applyNumberFormat="0" applyFill="0" applyBorder="0" applyAlignment="0" applyProtection="0">
      <alignment vertical="top"/>
      <protection locked="0"/>
    </xf>
    <xf numFmtId="0" fontId="205" fillId="0" borderId="0" applyNumberFormat="0" applyFill="0" applyBorder="0" applyAlignment="0" applyProtection="0">
      <alignment vertical="top"/>
      <protection locked="0"/>
    </xf>
    <xf numFmtId="235" fontId="26" fillId="0" borderId="0" applyFill="0" applyBorder="0" applyAlignment="0"/>
    <xf numFmtId="235" fontId="26" fillId="0" borderId="0" applyFill="0" applyBorder="0" applyAlignment="0"/>
    <xf numFmtId="229" fontId="26" fillId="0" borderId="0" applyFill="0" applyBorder="0" applyAlignment="0"/>
    <xf numFmtId="229" fontId="26" fillId="0" borderId="0" applyFill="0" applyBorder="0" applyAlignment="0"/>
    <xf numFmtId="230" fontId="161" fillId="0" borderId="0" applyFill="0" applyBorder="0" applyAlignment="0"/>
    <xf numFmtId="235" fontId="26" fillId="0" borderId="0" applyFill="0" applyBorder="0" applyAlignment="0"/>
    <xf numFmtId="235" fontId="26" fillId="0" borderId="0" applyFill="0" applyBorder="0" applyAlignment="0"/>
    <xf numFmtId="254" fontId="26" fillId="0" borderId="0" applyFill="0" applyBorder="0" applyAlignment="0"/>
    <xf numFmtId="254" fontId="26" fillId="0" borderId="0" applyFill="0" applyBorder="0" applyAlignment="0"/>
    <xf numFmtId="255" fontId="161" fillId="0" borderId="0" applyFill="0" applyBorder="0" applyAlignment="0"/>
    <xf numFmtId="229" fontId="26" fillId="0" borderId="0" applyFill="0" applyBorder="0" applyAlignment="0"/>
    <xf numFmtId="229" fontId="26" fillId="0" borderId="0" applyFill="0" applyBorder="0" applyAlignment="0"/>
    <xf numFmtId="230" fontId="161" fillId="0" borderId="0" applyFill="0" applyBorder="0" applyAlignment="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6" fillId="0" borderId="55" applyNumberFormat="0" applyFill="0" applyAlignment="0" applyProtection="0"/>
    <xf numFmtId="0" fontId="207" fillId="0" borderId="54" applyFill="0" applyBorder="0" applyProtection="0">
      <alignment vertical="center"/>
    </xf>
    <xf numFmtId="0" fontId="207" fillId="0" borderId="54" applyFill="0" applyBorder="0" applyProtection="0">
      <alignment vertical="center"/>
    </xf>
    <xf numFmtId="0" fontId="207" fillId="0" borderId="54" applyFill="0" applyBorder="0" applyProtection="0">
      <alignment vertical="center"/>
    </xf>
    <xf numFmtId="0" fontId="207" fillId="0" borderId="54" applyFill="0" applyBorder="0" applyProtection="0">
      <alignment vertical="center"/>
    </xf>
    <xf numFmtId="0" fontId="207" fillId="0" borderId="54" applyFill="0" applyBorder="0" applyProtection="0">
      <alignment vertical="center"/>
    </xf>
    <xf numFmtId="0" fontId="207" fillId="0" borderId="54" applyFill="0" applyBorder="0" applyProtection="0">
      <alignment vertical="center"/>
    </xf>
    <xf numFmtId="0" fontId="207" fillId="0" borderId="54" applyFill="0" applyBorder="0" applyProtection="0">
      <alignment vertical="center"/>
    </xf>
    <xf numFmtId="0" fontId="207" fillId="0" borderId="54" applyFill="0" applyBorder="0" applyProtection="0">
      <alignment vertical="center"/>
    </xf>
    <xf numFmtId="0" fontId="207" fillId="0" borderId="54" applyFill="0" applyBorder="0" applyProtection="0">
      <alignment vertical="center"/>
    </xf>
    <xf numFmtId="0" fontId="78" fillId="0" borderId="0">
      <protection locked="0"/>
    </xf>
    <xf numFmtId="0" fontId="175" fillId="0" borderId="0" applyNumberFormat="0" applyFont="0" applyFill="0" applyBorder="0" applyProtection="0">
      <alignment vertical="center"/>
    </xf>
    <xf numFmtId="43" fontId="26" fillId="0" borderId="0" applyFont="0" applyFill="0" applyBorder="0" applyAlignment="0" applyProtection="0"/>
    <xf numFmtId="3" fontId="208" fillId="0" borderId="0"/>
    <xf numFmtId="0" fontId="26" fillId="0" borderId="0" applyFont="0" applyFill="0" applyBorder="0" applyAlignment="0" applyProtection="0"/>
    <xf numFmtId="0" fontId="26" fillId="0" borderId="0" applyFont="0" applyFill="0" applyBorder="0" applyAlignment="0" applyProtection="0"/>
    <xf numFmtId="41" fontId="26" fillId="0" borderId="0" applyFont="0" applyFill="0" applyBorder="0" applyAlignment="0" applyProtection="0"/>
    <xf numFmtId="43" fontId="26" fillId="0" borderId="0" applyFont="0" applyFill="0" applyBorder="0" applyAlignment="0" applyProtection="0"/>
    <xf numFmtId="0" fontId="209" fillId="0" borderId="33"/>
    <xf numFmtId="0" fontId="210" fillId="0" borderId="56"/>
    <xf numFmtId="0" fontId="210" fillId="0" borderId="56"/>
    <xf numFmtId="0" fontId="209" fillId="0" borderId="33"/>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10" fillId="0" borderId="56"/>
    <xf numFmtId="0" fontId="26" fillId="0" borderId="0" applyFont="0" applyFill="0" applyBorder="0" applyAlignment="0" applyProtection="0"/>
    <xf numFmtId="0" fontId="26" fillId="0" borderId="0" applyFont="0" applyFill="0" applyBorder="0" applyAlignment="0" applyProtection="0"/>
    <xf numFmtId="42" fontId="26" fillId="0" borderId="0" applyFont="0" applyFill="0" applyBorder="0" applyAlignment="0" applyProtection="0"/>
    <xf numFmtId="44"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42" fontId="26" fillId="0" borderId="0" applyFont="0" applyFill="0" applyBorder="0" applyAlignment="0" applyProtection="0"/>
    <xf numFmtId="261" fontId="15" fillId="0" borderId="0" applyFont="0" applyFill="0" applyBorder="0" applyAlignment="0" applyProtection="0"/>
    <xf numFmtId="44" fontId="26" fillId="0" borderId="0" applyFont="0" applyFill="0" applyBorder="0" applyAlignment="0" applyProtection="0"/>
    <xf numFmtId="44" fontId="159" fillId="0" borderId="0" applyFont="0" applyFill="0" applyBorder="0" applyAlignment="0" applyProtection="0"/>
    <xf numFmtId="262" fontId="26" fillId="0" borderId="0" applyFont="0" applyFill="0" applyBorder="0" applyAlignment="0" applyProtection="0"/>
    <xf numFmtId="0" fontId="211" fillId="0" borderId="0"/>
    <xf numFmtId="0" fontId="24" fillId="0" borderId="0"/>
    <xf numFmtId="0" fontId="191" fillId="0" borderId="51" applyNumberFormat="0" applyFill="0" applyAlignment="0" applyProtection="0"/>
    <xf numFmtId="0" fontId="212" fillId="0" borderId="51" applyNumberFormat="0" applyFill="0" applyAlignment="0" applyProtection="0"/>
    <xf numFmtId="0" fontId="193" fillId="0" borderId="52" applyNumberFormat="0" applyFill="0" applyAlignment="0" applyProtection="0"/>
    <xf numFmtId="0" fontId="213" fillId="0" borderId="52"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214" fillId="0" borderId="53" applyNumberFormat="0" applyFill="0" applyAlignment="0" applyProtection="0"/>
    <xf numFmtId="0" fontId="214" fillId="0" borderId="53" applyNumberFormat="0" applyFill="0" applyAlignment="0" applyProtection="0"/>
    <xf numFmtId="0" fontId="214" fillId="0" borderId="53" applyNumberFormat="0" applyFill="0" applyAlignment="0" applyProtection="0"/>
    <xf numFmtId="0" fontId="194" fillId="0" borderId="0" applyNumberFormat="0" applyFill="0" applyBorder="0" applyAlignment="0" applyProtection="0"/>
    <xf numFmtId="0" fontId="214" fillId="0" borderId="0" applyNumberFormat="0" applyFill="0" applyBorder="0" applyAlignment="0" applyProtection="0"/>
    <xf numFmtId="0" fontId="215" fillId="0" borderId="0">
      <protection locked="0"/>
    </xf>
    <xf numFmtId="0" fontId="215" fillId="0" borderId="0">
      <protection locked="0"/>
    </xf>
    <xf numFmtId="0" fontId="216" fillId="0" borderId="0" applyNumberFormat="0" applyFill="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1"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6" borderId="0" applyNumberFormat="0" applyBorder="0" applyAlignment="0" applyProtection="0"/>
    <xf numFmtId="0" fontId="217" fillId="91" borderId="0" applyNumberFormat="0" applyBorder="0" applyAlignment="0" applyProtection="0"/>
    <xf numFmtId="0" fontId="218" fillId="91" borderId="0" applyNumberFormat="0" applyBorder="0" applyAlignment="0" applyProtection="0"/>
    <xf numFmtId="0" fontId="207" fillId="97" borderId="54" applyNumberFormat="0" applyFont="0" applyBorder="0" applyAlignment="0" applyProtection="0">
      <alignment vertical="center"/>
    </xf>
    <xf numFmtId="0" fontId="207" fillId="97" borderId="54" applyNumberFormat="0" applyFont="0" applyBorder="0" applyAlignment="0" applyProtection="0">
      <alignment vertical="center"/>
    </xf>
    <xf numFmtId="0" fontId="207" fillId="97" borderId="54" applyNumberFormat="0" applyFont="0" applyBorder="0" applyAlignment="0" applyProtection="0">
      <alignment vertical="center"/>
    </xf>
    <xf numFmtId="0" fontId="207" fillId="97" borderId="54" applyNumberFormat="0" applyFont="0" applyBorder="0" applyAlignment="0" applyProtection="0">
      <alignment vertical="center"/>
    </xf>
    <xf numFmtId="0" fontId="207" fillId="97" borderId="54" applyNumberFormat="0" applyFont="0" applyBorder="0" applyAlignment="0" applyProtection="0">
      <alignment vertical="center"/>
    </xf>
    <xf numFmtId="0" fontId="207" fillId="97" borderId="54" applyNumberFormat="0" applyFont="0" applyBorder="0" applyAlignment="0" applyProtection="0">
      <alignment vertical="center"/>
    </xf>
    <xf numFmtId="0" fontId="207" fillId="97" borderId="54" applyNumberFormat="0" applyFont="0" applyBorder="0" applyAlignment="0" applyProtection="0">
      <alignment vertical="center"/>
    </xf>
    <xf numFmtId="0" fontId="207" fillId="97" borderId="54" applyNumberFormat="0" applyFont="0" applyBorder="0" applyAlignment="0" applyProtection="0">
      <alignment vertical="center"/>
    </xf>
    <xf numFmtId="0" fontId="207" fillId="97" borderId="54" applyNumberFormat="0" applyFont="0" applyBorder="0" applyAlignment="0" applyProtection="0">
      <alignment vertical="center"/>
    </xf>
    <xf numFmtId="37" fontId="219" fillId="0" borderId="0"/>
    <xf numFmtId="0" fontId="220" fillId="0" borderId="0"/>
    <xf numFmtId="0" fontId="26" fillId="0" borderId="0"/>
    <xf numFmtId="263" fontId="59" fillId="0" borderId="0"/>
    <xf numFmtId="263" fontId="59" fillId="0" borderId="0"/>
    <xf numFmtId="173" fontId="15" fillId="0" borderId="0"/>
    <xf numFmtId="263" fontId="59" fillId="0" borderId="0"/>
    <xf numFmtId="264" fontId="24"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22" fillId="0" borderId="54" applyBorder="0" applyAlignment="0">
      <alignment horizontal="left" vertical="center"/>
      <protection locked="0"/>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8" fillId="0" borderId="0"/>
    <xf numFmtId="0" fontId="15" fillId="0" borderId="0">
      <alignment vertical="center"/>
    </xf>
    <xf numFmtId="0" fontId="17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172" fillId="0" borderId="0"/>
    <xf numFmtId="0" fontId="172" fillId="0" borderId="0"/>
    <xf numFmtId="0" fontId="172" fillId="0" borderId="0"/>
    <xf numFmtId="0" fontId="172" fillId="0" borderId="0"/>
    <xf numFmtId="0" fontId="26" fillId="0" borderId="0"/>
    <xf numFmtId="0" fontId="172" fillId="0" borderId="0"/>
    <xf numFmtId="0" fontId="17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xf numFmtId="0" fontId="1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237" fontId="223" fillId="0" borderId="0" applyFont="0" applyFill="0" applyBorder="0" applyAlignment="0" applyProtection="0">
      <alignment horizontal="centerContinuous"/>
    </xf>
    <xf numFmtId="265" fontId="223" fillId="0" borderId="0" applyFont="0" applyFill="0" applyBorder="0" applyAlignment="0" applyProtection="0">
      <alignment horizontal="centerContinuous"/>
    </xf>
    <xf numFmtId="0" fontId="68" fillId="0" borderId="57" applyFont="0" applyFill="0" applyBorder="0" applyAlignment="0" applyProtection="0">
      <alignment horizontal="right"/>
    </xf>
    <xf numFmtId="0" fontId="68" fillId="0" borderId="57" applyFont="0" applyFill="0" applyBorder="0" applyAlignment="0" applyProtection="0">
      <alignment horizontal="right"/>
    </xf>
    <xf numFmtId="266" fontId="2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alignment vertical="center"/>
    </xf>
    <xf numFmtId="0" fontId="8" fillId="0" borderId="0"/>
    <xf numFmtId="0" fontId="8" fillId="0" borderId="0"/>
    <xf numFmtId="0" fontId="8" fillId="0" borderId="0"/>
    <xf numFmtId="0" fontId="8" fillId="0" borderId="0"/>
    <xf numFmtId="0" fontId="2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24" fillId="0" borderId="0"/>
    <xf numFmtId="0" fontId="2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25" fillId="0" borderId="0"/>
    <xf numFmtId="0" fontId="226" fillId="0" borderId="0"/>
    <xf numFmtId="40" fontId="59" fillId="0" borderId="0"/>
    <xf numFmtId="40" fontId="59" fillId="0" borderId="0"/>
    <xf numFmtId="0" fontId="26" fillId="0" borderId="0"/>
    <xf numFmtId="0" fontId="2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86" fillId="98" borderId="58" applyNumberFormat="0" applyFont="0" applyAlignment="0" applyProtection="0"/>
    <xf numFmtId="0" fontId="24" fillId="0" borderId="0" applyFont="0" applyFill="0" applyBorder="0" applyAlignment="0" applyProtection="0"/>
    <xf numFmtId="267" fontId="159" fillId="100" borderId="0">
      <alignment vertical="center"/>
    </xf>
    <xf numFmtId="0" fontId="114" fillId="0" borderId="0">
      <alignment horizontal="right" vertical="top"/>
    </xf>
    <xf numFmtId="40" fontId="227"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40" fontId="228" fillId="0" borderId="0" applyFont="0" applyFill="0" applyBorder="0" applyAlignment="0" applyProtection="0"/>
    <xf numFmtId="38" fontId="228" fillId="0" borderId="0" applyFont="0" applyFill="0" applyBorder="0" applyAlignment="0" applyProtection="0"/>
    <xf numFmtId="0" fontId="65" fillId="0" borderId="0"/>
    <xf numFmtId="0" fontId="59" fillId="0" borderId="0"/>
    <xf numFmtId="0" fontId="179" fillId="0" borderId="0" applyNumberFormat="0" applyFill="0" applyBorder="0" applyProtection="0">
      <alignment horizontal="left"/>
    </xf>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87" borderId="59" applyNumberFormat="0" applyAlignment="0" applyProtection="0"/>
    <xf numFmtId="0" fontId="229" fillId="87" borderId="59" applyNumberFormat="0" applyAlignment="0" applyProtection="0"/>
    <xf numFmtId="0" fontId="229" fillId="87"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229" fillId="43" borderId="59" applyNumberFormat="0" applyAlignment="0" applyProtection="0"/>
    <xf numFmtId="0" fontId="59" fillId="0" borderId="0"/>
    <xf numFmtId="0" fontId="230" fillId="0" borderId="0" applyFont="0" applyFill="0" applyBorder="0" applyAlignment="0" applyProtection="0"/>
    <xf numFmtId="0" fontId="230" fillId="0" borderId="0" applyFont="0" applyFill="0" applyBorder="0" applyAlignment="0" applyProtection="0"/>
    <xf numFmtId="14" fontId="114" fillId="0" borderId="0">
      <alignment horizontal="center" wrapText="1"/>
      <protection locked="0"/>
    </xf>
    <xf numFmtId="0" fontId="57" fillId="0" borderId="0"/>
    <xf numFmtId="14" fontId="26" fillId="0" borderId="0" applyFont="0" applyFill="0" applyBorder="0" applyAlignment="0" applyProtection="0"/>
    <xf numFmtId="14" fontId="26" fillId="0" borderId="0" applyFont="0" applyFill="0" applyBorder="0" applyAlignment="0" applyProtection="0"/>
    <xf numFmtId="268" fontId="161"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0" fontId="26" fillId="0" borderId="0" applyFont="0" applyFill="0" applyBorder="0" applyAlignment="0" applyProtection="0"/>
    <xf numFmtId="10" fontId="26" fillId="0" borderId="0" applyFont="0" applyFill="0" applyBorder="0" applyAlignment="0" applyProtection="0"/>
    <xf numFmtId="10" fontId="28" fillId="0" borderId="0" applyFill="0" applyBorder="0" applyAlignment="0" applyProtection="0"/>
    <xf numFmtId="9" fontId="170" fillId="0" borderId="0" applyFill="0" applyBorder="0" applyAlignment="0" applyProtection="0"/>
    <xf numFmtId="9" fontId="15" fillId="0" borderId="0" applyFill="0" applyBorder="0" applyAlignment="0" applyProtection="0"/>
    <xf numFmtId="9" fontId="26" fillId="0" borderId="0" applyFont="0" applyFill="0" applyBorder="0" applyAlignment="0" applyProtection="0"/>
    <xf numFmtId="9" fontId="15" fillId="0" borderId="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70" fillId="0" borderId="0" applyFill="0" applyBorder="0" applyAlignment="0" applyProtection="0"/>
    <xf numFmtId="9" fontId="15" fillId="0" borderId="0" applyFill="0" applyBorder="0" applyAlignment="0" applyProtection="0"/>
    <xf numFmtId="9" fontId="15" fillId="0" borderId="0" applyFill="0" applyBorder="0" applyAlignment="0" applyProtection="0"/>
    <xf numFmtId="9" fontId="26" fillId="0" borderId="0" applyFont="0" applyFill="0" applyBorder="0" applyAlignment="0" applyProtection="0"/>
    <xf numFmtId="9" fontId="170" fillId="0" borderId="0" applyFill="0" applyBorder="0" applyAlignment="0" applyProtection="0"/>
    <xf numFmtId="9" fontId="170" fillId="0" borderId="0" applyFill="0" applyBorder="0" applyAlignment="0" applyProtection="0"/>
    <xf numFmtId="238" fontId="173" fillId="0" borderId="0">
      <protection locked="0"/>
    </xf>
    <xf numFmtId="9" fontId="15" fillId="0" borderId="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238" fontId="173" fillId="0" borderId="0">
      <protection locked="0"/>
    </xf>
    <xf numFmtId="9" fontId="26" fillId="0" borderId="0" applyFill="0" applyBorder="0" applyAlignment="0" applyProtection="0"/>
    <xf numFmtId="9" fontId="26" fillId="0" borderId="0" applyFont="0" applyFill="0" applyBorder="0" applyAlignment="0" applyProtection="0"/>
    <xf numFmtId="238" fontId="173" fillId="0" borderId="0">
      <protection locked="0"/>
    </xf>
    <xf numFmtId="9" fontId="5" fillId="0" borderId="0" applyFont="0" applyFill="0" applyBorder="0" applyAlignment="0" applyProtection="0"/>
    <xf numFmtId="9" fontId="5" fillId="0" borderId="0" applyFont="0" applyFill="0" applyBorder="0" applyAlignment="0" applyProtection="0"/>
    <xf numFmtId="238" fontId="173" fillId="0" borderId="0">
      <protection locked="0"/>
    </xf>
    <xf numFmtId="9" fontId="15" fillId="0" borderId="0" applyFont="0" applyFill="0" applyBorder="0" applyAlignment="0" applyProtection="0">
      <alignment vertical="center"/>
    </xf>
    <xf numFmtId="238" fontId="173" fillId="0" borderId="0">
      <protection locked="0"/>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59" fillId="0" borderId="0" applyFont="0" applyFill="0" applyBorder="0" applyAlignment="0" applyProtection="0"/>
    <xf numFmtId="10" fontId="59" fillId="0" borderId="0" applyFont="0" applyFill="0" applyBorder="0" applyAlignment="0" applyProtection="0"/>
    <xf numFmtId="9" fontId="26" fillId="0" borderId="0" applyFont="0" applyFill="0" applyBorder="0" applyAlignment="0" applyProtection="0"/>
    <xf numFmtId="0" fontId="78" fillId="0" borderId="0">
      <protection locked="0"/>
    </xf>
    <xf numFmtId="0" fontId="170" fillId="99" borderId="58" applyNumberFormat="0" applyAlignment="0" applyProtection="0"/>
    <xf numFmtId="0" fontId="170"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31" fillId="0" borderId="0" applyNumberFormat="0" applyFill="0" applyBorder="0" applyProtection="0">
      <alignment horizontal="right"/>
    </xf>
    <xf numFmtId="235" fontId="26" fillId="0" borderId="0" applyFill="0" applyBorder="0" applyAlignment="0"/>
    <xf numFmtId="235" fontId="26" fillId="0" borderId="0" applyFill="0" applyBorder="0" applyAlignment="0"/>
    <xf numFmtId="229" fontId="26" fillId="0" borderId="0" applyFill="0" applyBorder="0" applyAlignment="0"/>
    <xf numFmtId="229" fontId="26" fillId="0" borderId="0" applyFill="0" applyBorder="0" applyAlignment="0"/>
    <xf numFmtId="230" fontId="161" fillId="0" borderId="0" applyFill="0" applyBorder="0" applyAlignment="0"/>
    <xf numFmtId="235" fontId="26" fillId="0" borderId="0" applyFill="0" applyBorder="0" applyAlignment="0"/>
    <xf numFmtId="235" fontId="26" fillId="0" borderId="0" applyFill="0" applyBorder="0" applyAlignment="0"/>
    <xf numFmtId="254" fontId="26" fillId="0" borderId="0" applyFill="0" applyBorder="0" applyAlignment="0"/>
    <xf numFmtId="254" fontId="26" fillId="0" borderId="0" applyFill="0" applyBorder="0" applyAlignment="0"/>
    <xf numFmtId="255" fontId="161" fillId="0" borderId="0" applyFill="0" applyBorder="0" applyAlignment="0"/>
    <xf numFmtId="229" fontId="26" fillId="0" borderId="0" applyFill="0" applyBorder="0" applyAlignment="0"/>
    <xf numFmtId="229" fontId="26" fillId="0" borderId="0" applyFill="0" applyBorder="0" applyAlignment="0"/>
    <xf numFmtId="230" fontId="161" fillId="0" borderId="0" applyFill="0" applyBorder="0" applyAlignment="0"/>
    <xf numFmtId="4" fontId="232" fillId="0" borderId="0" applyFont="0" applyFill="0" applyBorder="0" applyProtection="0">
      <alignment horizontal="right"/>
    </xf>
    <xf numFmtId="0" fontId="233" fillId="0" borderId="55" applyNumberFormat="0" applyFill="0" applyAlignment="0" applyProtection="0"/>
    <xf numFmtId="0" fontId="206" fillId="0" borderId="55" applyNumberFormat="0" applyFill="0" applyAlignment="0" applyProtection="0"/>
    <xf numFmtId="0" fontId="233" fillId="0" borderId="55" applyNumberFormat="0" applyFill="0" applyAlignment="0" applyProtection="0"/>
    <xf numFmtId="0" fontId="59" fillId="0" borderId="0" applyNumberFormat="0" applyFont="0" applyFill="0" applyBorder="0" applyAlignment="0" applyProtection="0">
      <alignment horizontal="left"/>
    </xf>
    <xf numFmtId="15" fontId="59" fillId="0" borderId="0" applyFont="0" applyFill="0" applyBorder="0" applyAlignment="0" applyProtection="0"/>
    <xf numFmtId="4" fontId="59" fillId="0" borderId="0" applyFont="0" applyFill="0" applyBorder="0" applyAlignment="0" applyProtection="0"/>
    <xf numFmtId="0" fontId="234" fillId="0" borderId="60">
      <alignment horizontal="center"/>
    </xf>
    <xf numFmtId="0" fontId="234" fillId="0" borderId="60">
      <alignment horizontal="center"/>
    </xf>
    <xf numFmtId="3" fontId="59" fillId="0" borderId="0" applyFont="0" applyFill="0" applyBorder="0" applyAlignment="0" applyProtection="0"/>
    <xf numFmtId="0" fontId="59" fillId="101" borderId="0" applyNumberFormat="0" applyFont="0" applyBorder="0" applyAlignment="0" applyProtection="0"/>
    <xf numFmtId="0" fontId="26" fillId="0" borderId="0"/>
    <xf numFmtId="0" fontId="24" fillId="0" borderId="0" applyFont="0" applyFill="0" applyBorder="0" applyAlignment="0" applyProtection="0"/>
    <xf numFmtId="0" fontId="24" fillId="0" borderId="0" applyFont="0" applyFill="0" applyBorder="0" applyAlignment="0" applyProtection="0"/>
    <xf numFmtId="174" fontId="24" fillId="0" borderId="0" applyFont="0" applyFill="0" applyBorder="0" applyAlignment="0" applyProtection="0"/>
    <xf numFmtId="0" fontId="28" fillId="0" borderId="0"/>
    <xf numFmtId="0" fontId="28" fillId="0" borderId="0" applyFill="0" applyBorder="0" applyAlignment="0" applyProtection="0"/>
    <xf numFmtId="0" fontId="235" fillId="102" borderId="19">
      <alignment horizontal="center" vertical="center"/>
    </xf>
    <xf numFmtId="0" fontId="235" fillId="102" borderId="19">
      <alignment horizontal="center" vertical="center"/>
    </xf>
    <xf numFmtId="0" fontId="235" fillId="102" borderId="19">
      <alignment horizontal="center" vertical="center"/>
    </xf>
    <xf numFmtId="0" fontId="235" fillId="102" borderId="19">
      <alignment horizontal="center" vertical="center"/>
    </xf>
    <xf numFmtId="0" fontId="236" fillId="0" borderId="54" applyProtection="0">
      <alignment vertical="center"/>
    </xf>
    <xf numFmtId="0" fontId="236" fillId="0" borderId="54" applyProtection="0">
      <alignment vertical="center"/>
    </xf>
    <xf numFmtId="0" fontId="236" fillId="0" borderId="54" applyProtection="0">
      <alignment vertical="center"/>
    </xf>
    <xf numFmtId="0" fontId="236" fillId="0" borderId="54" applyProtection="0">
      <alignment vertical="center"/>
    </xf>
    <xf numFmtId="0" fontId="236" fillId="0" borderId="54" applyProtection="0">
      <alignment vertical="center"/>
    </xf>
    <xf numFmtId="0" fontId="236" fillId="0" borderId="54" applyProtection="0">
      <alignment vertical="center"/>
    </xf>
    <xf numFmtId="0" fontId="236" fillId="0" borderId="54" applyProtection="0">
      <alignment vertical="center"/>
    </xf>
    <xf numFmtId="0" fontId="236" fillId="0" borderId="54" applyProtection="0">
      <alignment vertical="center"/>
    </xf>
    <xf numFmtId="0" fontId="236" fillId="0" borderId="54" applyProtection="0">
      <alignment vertical="center"/>
    </xf>
    <xf numFmtId="14" fontId="222" fillId="0" borderId="0" applyNumberFormat="0" applyFill="0" applyBorder="0" applyAlignment="0" applyProtection="0">
      <alignment horizontal="left"/>
    </xf>
    <xf numFmtId="0" fontId="66" fillId="0" borderId="0"/>
    <xf numFmtId="269" fontId="15"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175" fontId="73" fillId="0" borderId="0" applyFont="0" applyFill="0" applyBorder="0" applyAlignment="0" applyProtection="0"/>
    <xf numFmtId="0" fontId="28" fillId="0" borderId="0"/>
    <xf numFmtId="0" fontId="28" fillId="0" borderId="0" applyFill="0" applyBorder="0" applyAlignment="0" applyProtection="0"/>
    <xf numFmtId="0" fontId="237" fillId="103" borderId="61" applyProtection="0">
      <alignment vertical="center"/>
    </xf>
    <xf numFmtId="0" fontId="237" fillId="103" borderId="61" applyProtection="0">
      <alignment vertical="center"/>
    </xf>
    <xf numFmtId="0" fontId="237" fillId="103" borderId="61" applyProtection="0">
      <alignment vertical="center"/>
    </xf>
    <xf numFmtId="0" fontId="237" fillId="103" borderId="61" applyProtection="0">
      <alignment vertical="center"/>
    </xf>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38" fillId="40" borderId="0" applyNumberFormat="0" applyBorder="0" applyAlignment="0" applyProtection="0"/>
    <xf numFmtId="0" fontId="188" fillId="46" borderId="0" applyNumberFormat="0" applyBorder="0" applyAlignment="0" applyProtection="0"/>
    <xf numFmtId="0" fontId="238" fillId="46" borderId="0" applyNumberFormat="0" applyBorder="0" applyAlignment="0" applyProtection="0"/>
    <xf numFmtId="0" fontId="15" fillId="0" borderId="0" applyFont="0" applyFill="0" applyBorder="0" applyAlignment="0" applyProtection="0"/>
    <xf numFmtId="0" fontId="68" fillId="0" borderId="0"/>
    <xf numFmtId="14" fontId="26" fillId="0" borderId="0">
      <alignment horizontal="center"/>
    </xf>
    <xf numFmtId="14" fontId="26" fillId="0" borderId="0">
      <alignment horizontal="center"/>
    </xf>
    <xf numFmtId="268" fontId="161" fillId="0" borderId="0">
      <alignment horizontal="center"/>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239" fillId="0" borderId="54" applyNumberFormat="0" applyFill="0" applyBorder="0" applyProtection="0">
      <alignment horizontal="center" vertical="center"/>
      <protection locked="0"/>
    </xf>
    <xf numFmtId="0" fontId="106" fillId="0" borderId="62" applyAlignment="0"/>
    <xf numFmtId="0" fontId="106" fillId="0" borderId="62" applyAlignment="0"/>
    <xf numFmtId="0" fontId="160" fillId="0" borderId="62"/>
    <xf numFmtId="0" fontId="160" fillId="0" borderId="62"/>
    <xf numFmtId="0" fontId="73" fillId="0" borderId="0">
      <alignment vertical="center"/>
    </xf>
    <xf numFmtId="0" fontId="26" fillId="0" borderId="0"/>
    <xf numFmtId="177" fontId="15" fillId="0" borderId="0" applyFont="0" applyFill="0" applyBorder="0" applyAlignment="0" applyProtection="0"/>
    <xf numFmtId="0" fontId="24" fillId="0" borderId="0"/>
    <xf numFmtId="0" fontId="24" fillId="0" borderId="0"/>
    <xf numFmtId="0" fontId="24" fillId="0" borderId="0"/>
    <xf numFmtId="0" fontId="15" fillId="0" borderId="0"/>
    <xf numFmtId="186" fontId="15" fillId="0" borderId="0" applyFont="0" applyFill="0" applyBorder="0" applyAlignment="0" applyProtection="0"/>
    <xf numFmtId="0" fontId="24" fillId="0" borderId="0"/>
    <xf numFmtId="0" fontId="71" fillId="0" borderId="0"/>
    <xf numFmtId="0" fontId="15" fillId="0" borderId="0"/>
    <xf numFmtId="0" fontId="24" fillId="0" borderId="0"/>
    <xf numFmtId="0" fontId="24" fillId="0" borderId="0"/>
    <xf numFmtId="0" fontId="24" fillId="0" borderId="0"/>
    <xf numFmtId="200" fontId="72" fillId="0" borderId="0" applyFont="0" applyFill="0" applyBorder="0" applyAlignment="0" applyProtection="0"/>
    <xf numFmtId="0" fontId="15" fillId="0" borderId="0"/>
    <xf numFmtId="0" fontId="15" fillId="0" borderId="0"/>
    <xf numFmtId="0" fontId="15" fillId="0" borderId="0"/>
    <xf numFmtId="0" fontId="209" fillId="0" borderId="0"/>
    <xf numFmtId="0" fontId="210" fillId="0" borderId="0"/>
    <xf numFmtId="40" fontId="240" fillId="0" borderId="0" applyBorder="0">
      <alignment horizontal="right"/>
    </xf>
    <xf numFmtId="259" fontId="15" fillId="0" borderId="63">
      <protection locked="0"/>
    </xf>
    <xf numFmtId="49" fontId="159" fillId="0" borderId="0" applyFill="0" applyBorder="0" applyAlignment="0"/>
    <xf numFmtId="270" fontId="26" fillId="0" borderId="0" applyFill="0" applyBorder="0" applyAlignment="0"/>
    <xf numFmtId="270" fontId="26" fillId="0" borderId="0" applyFill="0" applyBorder="0" applyAlignment="0"/>
    <xf numFmtId="271" fontId="161" fillId="0" borderId="0" applyFill="0" applyBorder="0" applyAlignment="0"/>
    <xf numFmtId="270" fontId="26" fillId="0" borderId="0" applyFill="0" applyBorder="0" applyAlignment="0"/>
    <xf numFmtId="270" fontId="26" fillId="0" borderId="0" applyFill="0" applyBorder="0" applyAlignment="0"/>
    <xf numFmtId="271" fontId="161" fillId="0" borderId="0" applyFill="0" applyBorder="0" applyAlignment="0"/>
    <xf numFmtId="0" fontId="241" fillId="0" borderId="0" applyNumberFormat="0" applyFill="0" applyBorder="0" applyAlignment="0" applyProtection="0"/>
    <xf numFmtId="0" fontId="242" fillId="0" borderId="0" applyNumberFormat="0" applyFill="0" applyBorder="0" applyAlignment="0" applyProtection="0"/>
    <xf numFmtId="0" fontId="35" fillId="0" borderId="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00" fillId="0" borderId="0" applyNumberFormat="0" applyFill="0" applyBorder="0" applyProtection="0">
      <alignment horizontal="left"/>
    </xf>
    <xf numFmtId="0" fontId="243" fillId="0" borderId="0" applyNumberFormat="0" applyFill="0" applyBorder="0" applyAlignment="0" applyProtection="0"/>
    <xf numFmtId="0" fontId="216" fillId="0" borderId="0" applyNumberFormat="0" applyFill="0" applyBorder="0" applyAlignment="0" applyProtection="0"/>
    <xf numFmtId="0" fontId="159" fillId="0" borderId="0" applyNumberFormat="0" applyFill="0" applyBorder="0" applyProtection="0">
      <alignment horizontal="left"/>
    </xf>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216" fillId="0" borderId="0" applyNumberFormat="0" applyFill="0" applyBorder="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164" fillId="0" borderId="43" applyNumberFormat="0" applyFill="0" applyAlignment="0" applyProtection="0"/>
    <xf numFmtId="0" fontId="26" fillId="0" borderId="63" applyNumberFormat="0" applyFont="0" applyFill="0" applyAlignment="0" applyProtection="0"/>
    <xf numFmtId="0" fontId="244" fillId="0" borderId="43" applyNumberFormat="0" applyFill="0" applyAlignment="0" applyProtection="0">
      <alignment vertical="center"/>
    </xf>
    <xf numFmtId="0" fontId="244" fillId="0" borderId="43" applyNumberFormat="0" applyFill="0" applyAlignment="0" applyProtection="0">
      <alignment vertical="center"/>
    </xf>
    <xf numFmtId="0" fontId="244" fillId="0" borderId="43" applyNumberFormat="0" applyFill="0" applyAlignment="0" applyProtection="0">
      <alignment vertical="center"/>
    </xf>
    <xf numFmtId="0" fontId="164" fillId="0" borderId="43" applyNumberFormat="0" applyFill="0" applyAlignment="0" applyProtection="0"/>
    <xf numFmtId="0" fontId="164" fillId="0" borderId="43" applyNumberFormat="0" applyFill="0" applyAlignment="0" applyProtection="0"/>
    <xf numFmtId="238" fontId="173" fillId="0" borderId="64">
      <protection locked="0"/>
    </xf>
    <xf numFmtId="238" fontId="173" fillId="0" borderId="64">
      <protection locked="0"/>
    </xf>
    <xf numFmtId="238" fontId="173" fillId="0" borderId="64">
      <protection locked="0"/>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59" fillId="0" borderId="0"/>
    <xf numFmtId="0" fontId="175" fillId="0" borderId="0" applyNumberFormat="0" applyFont="0" applyFill="0" applyBorder="0" applyProtection="0">
      <alignment vertical="top"/>
    </xf>
    <xf numFmtId="193" fontId="15" fillId="0" borderId="0" applyFont="0" applyFill="0" applyBorder="0" applyAlignment="0" applyProtection="0"/>
    <xf numFmtId="0" fontId="245" fillId="0" borderId="0"/>
    <xf numFmtId="0" fontId="246" fillId="0" borderId="0" applyNumberFormat="0" applyFill="0" applyBorder="0" applyAlignment="0" applyProtection="0"/>
    <xf numFmtId="0" fontId="121" fillId="104" borderId="66" applyNumberFormat="0" applyAlignment="0" applyProtection="0"/>
    <xf numFmtId="0" fontId="230" fillId="0" borderId="0" applyFont="0" applyFill="0" applyBorder="0" applyAlignment="0" applyProtection="0"/>
    <xf numFmtId="0" fontId="230" fillId="0" borderId="0" applyFont="0" applyFill="0" applyBorder="0" applyAlignment="0" applyProtection="0"/>
    <xf numFmtId="0" fontId="247" fillId="0" borderId="0" applyNumberFormat="0" applyFill="0" applyBorder="0" applyProtection="0">
      <alignment horizontal="right"/>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248" fillId="49" borderId="42" applyNumberFormat="0" applyAlignment="0" applyProtection="0"/>
    <xf numFmtId="0" fontId="248" fillId="49" borderId="42" applyNumberFormat="0" applyAlignment="0" applyProtection="0"/>
    <xf numFmtId="0" fontId="248" fillId="49" borderId="42" applyNumberFormat="0" applyAlignment="0" applyProtection="0"/>
    <xf numFmtId="0" fontId="249" fillId="43" borderId="42" applyNumberFormat="0" applyAlignment="0" applyProtection="0"/>
    <xf numFmtId="0" fontId="249" fillId="43"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49" fillId="87" borderId="42" applyNumberFormat="0" applyAlignment="0" applyProtection="0"/>
    <xf numFmtId="0" fontId="249" fillId="87" borderId="42" applyNumberFormat="0" applyAlignment="0" applyProtection="0"/>
    <xf numFmtId="0" fontId="249" fillId="87" borderId="42"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29" fillId="87" borderId="67" applyNumberFormat="0" applyAlignment="0" applyProtection="0"/>
    <xf numFmtId="0" fontId="250" fillId="87" borderId="67" applyNumberFormat="0" applyAlignment="0" applyProtection="0"/>
    <xf numFmtId="0" fontId="250" fillId="87" borderId="67" applyNumberFormat="0" applyAlignment="0" applyProtection="0"/>
    <xf numFmtId="0" fontId="250" fillId="87" borderId="67" applyNumberFormat="0" applyAlignment="0" applyProtection="0"/>
    <xf numFmtId="0" fontId="251" fillId="0" borderId="0" applyNumberFormat="0" applyFill="0" applyBorder="0" applyAlignment="0" applyProtection="0"/>
    <xf numFmtId="0" fontId="183" fillId="0" borderId="0" applyNumberFormat="0" applyFill="0" applyBorder="0" applyAlignment="0" applyProtection="0"/>
    <xf numFmtId="0" fontId="251" fillId="0" borderId="0" applyNumberFormat="0" applyFill="0" applyBorder="0" applyAlignment="0" applyProtection="0"/>
    <xf numFmtId="0" fontId="252" fillId="0" borderId="0"/>
    <xf numFmtId="0" fontId="26" fillId="0" borderId="0" applyFont="0" applyFill="0" applyBorder="0" applyAlignment="0" applyProtection="0"/>
    <xf numFmtId="0" fontId="68" fillId="0" borderId="0" applyFont="0" applyFill="0" applyBorder="0" applyAlignment="0" applyProtection="0"/>
    <xf numFmtId="164" fontId="136" fillId="0" borderId="0" applyFont="0" applyFill="0" applyBorder="0" applyAlignment="0" applyProtection="0"/>
    <xf numFmtId="166" fontId="136" fillId="0" borderId="0" applyFont="0" applyFill="0" applyBorder="0" applyAlignment="0" applyProtection="0"/>
    <xf numFmtId="272" fontId="176" fillId="0" borderId="0" applyFont="0" applyFill="0" applyBorder="0" applyAlignment="0" applyProtection="0"/>
    <xf numFmtId="273" fontId="176" fillId="0" borderId="0" applyFon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53" fillId="0" borderId="0" applyNumberFormat="0" applyFill="0" applyBorder="0" applyAlignment="0" applyProtection="0">
      <alignment vertical="center"/>
    </xf>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0" fontId="242" fillId="0" borderId="0" applyNumberFormat="0" applyFill="0" applyBorder="0" applyAlignment="0" applyProtection="0"/>
    <xf numFmtId="274" fontId="15" fillId="0" borderId="0">
      <protection locked="0"/>
    </xf>
    <xf numFmtId="0" fontId="24" fillId="0" borderId="0" applyFont="0" applyFill="0" applyBorder="0" applyAlignment="0" applyProtection="0"/>
    <xf numFmtId="0" fontId="24" fillId="0" borderId="0" applyFont="0" applyFill="0" applyBorder="0" applyAlignment="0" applyProtection="0"/>
    <xf numFmtId="173" fontId="24" fillId="0" borderId="0" applyFont="0" applyFill="0" applyBorder="0" applyAlignment="0" applyProtection="0"/>
    <xf numFmtId="0" fontId="28" fillId="0" borderId="0"/>
    <xf numFmtId="0" fontId="28" fillId="0" borderId="0" applyFill="0" applyBorder="0" applyAlignment="0" applyProtection="0"/>
    <xf numFmtId="0" fontId="90" fillId="68" borderId="0" applyNumberFormat="0" applyBorder="0" applyAlignment="0" applyProtection="0"/>
    <xf numFmtId="0" fontId="90" fillId="72" borderId="0" applyNumberFormat="0" applyBorder="0" applyAlignment="0" applyProtection="0"/>
    <xf numFmtId="0" fontId="90" fillId="77" borderId="0" applyNumberFormat="0" applyBorder="0" applyAlignment="0" applyProtection="0"/>
    <xf numFmtId="0" fontId="90" fillId="61" borderId="0" applyNumberFormat="0" applyBorder="0" applyAlignment="0" applyProtection="0"/>
    <xf numFmtId="0" fontId="90" fillId="62" borderId="0" applyNumberFormat="0" applyBorder="0" applyAlignment="0" applyProtection="0"/>
    <xf numFmtId="0" fontId="90" fillId="81" borderId="0" applyNumberFormat="0" applyBorder="0" applyAlignment="0" applyProtection="0"/>
    <xf numFmtId="0" fontId="91" fillId="71" borderId="0" applyNumberFormat="0" applyBorder="0" applyAlignment="0" applyProtection="0"/>
    <xf numFmtId="0" fontId="90" fillId="71" borderId="0" applyNumberFormat="0" applyBorder="0" applyAlignment="0" applyProtection="0"/>
    <xf numFmtId="0" fontId="91" fillId="76" borderId="0" applyNumberFormat="0" applyBorder="0" applyAlignment="0" applyProtection="0"/>
    <xf numFmtId="0" fontId="90" fillId="76" borderId="0" applyNumberFormat="0" applyBorder="0" applyAlignment="0" applyProtection="0"/>
    <xf numFmtId="0" fontId="91" fillId="79" borderId="0" applyNumberFormat="0" applyBorder="0" applyAlignment="0" applyProtection="0"/>
    <xf numFmtId="0" fontId="90" fillId="79" borderId="0" applyNumberFormat="0" applyBorder="0" applyAlignment="0" applyProtection="0"/>
    <xf numFmtId="0" fontId="91" fillId="65" borderId="0" applyNumberFormat="0" applyBorder="0" applyAlignment="0" applyProtection="0"/>
    <xf numFmtId="0" fontId="90" fillId="65" borderId="0" applyNumberFormat="0" applyBorder="0" applyAlignment="0" applyProtection="0"/>
    <xf numFmtId="0" fontId="91" fillId="66" borderId="0" applyNumberFormat="0" applyBorder="0" applyAlignment="0" applyProtection="0"/>
    <xf numFmtId="0" fontId="90" fillId="66" borderId="0" applyNumberFormat="0" applyBorder="0" applyAlignment="0" applyProtection="0"/>
    <xf numFmtId="0" fontId="91" fillId="83" borderId="0" applyNumberFormat="0" applyBorder="0" applyAlignment="0" applyProtection="0"/>
    <xf numFmtId="0" fontId="90" fillId="83" borderId="0" applyNumberFormat="0" applyBorder="0" applyAlignment="0" applyProtection="0"/>
    <xf numFmtId="0" fontId="24" fillId="0" borderId="0" applyFont="0" applyFill="0" applyBorder="0" applyAlignment="0" applyProtection="0"/>
    <xf numFmtId="0" fontId="15" fillId="0" borderId="0">
      <alignment vertical="center"/>
    </xf>
    <xf numFmtId="0" fontId="26" fillId="0" borderId="0"/>
    <xf numFmtId="9" fontId="254" fillId="0" borderId="0" applyFont="0" applyFill="0" applyBorder="0" applyAlignment="0" applyProtection="0"/>
    <xf numFmtId="0" fontId="167" fillId="0" borderId="0"/>
    <xf numFmtId="210" fontId="255" fillId="0" borderId="0" applyFont="0" applyFill="0" applyBorder="0" applyAlignment="0" applyProtection="0"/>
    <xf numFmtId="174" fontId="255" fillId="0" borderId="0" applyFont="0" applyFill="0" applyBorder="0" applyAlignment="0" applyProtection="0"/>
    <xf numFmtId="175" fontId="255" fillId="0" borderId="0" applyFont="0" applyFill="0" applyBorder="0" applyAlignment="0" applyProtection="0"/>
    <xf numFmtId="173" fontId="255" fillId="0" borderId="0" applyFont="0" applyFill="0" applyBorder="0" applyAlignment="0" applyProtection="0"/>
    <xf numFmtId="0" fontId="255" fillId="0" borderId="0"/>
    <xf numFmtId="0" fontId="256" fillId="0" borderId="0" applyNumberFormat="0" applyFill="0" applyBorder="0" applyAlignment="0" applyProtection="0">
      <alignment vertical="top"/>
      <protection locked="0"/>
    </xf>
    <xf numFmtId="0" fontId="257" fillId="0" borderId="0" applyNumberFormat="0" applyFill="0" applyBorder="0" applyAlignment="0" applyProtection="0">
      <alignment vertical="top"/>
      <protection locked="0"/>
    </xf>
    <xf numFmtId="0" fontId="258" fillId="0" borderId="0" applyNumberFormat="0" applyFill="0" applyBorder="0" applyAlignment="0" applyProtection="0">
      <alignment vertical="top"/>
      <protection locked="0"/>
    </xf>
    <xf numFmtId="0" fontId="24" fillId="0" borderId="0"/>
    <xf numFmtId="0" fontId="15" fillId="0" borderId="0"/>
    <xf numFmtId="0" fontId="15" fillId="0" borderId="0" applyFont="0" applyFill="0" applyBorder="0" applyAlignment="0" applyProtection="0"/>
    <xf numFmtId="0" fontId="73" fillId="0" borderId="0" applyFont="0" applyFill="0" applyBorder="0" applyAlignment="0" applyProtection="0"/>
    <xf numFmtId="0" fontId="136" fillId="0" borderId="0" applyFont="0" applyFill="0" applyBorder="0" applyAlignment="0" applyProtection="0"/>
    <xf numFmtId="0" fontId="15"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24" fillId="0" borderId="0" applyFont="0" applyFill="0" applyBorder="0" applyAlignment="0" applyProtection="0"/>
    <xf numFmtId="0" fontId="73" fillId="0" borderId="0" applyFont="0" applyFill="0" applyBorder="0" applyAlignment="0" applyProtection="0"/>
    <xf numFmtId="0" fontId="24" fillId="0" borderId="0" applyFont="0" applyFill="0" applyBorder="0" applyAlignment="0" applyProtection="0"/>
    <xf numFmtId="0" fontId="26" fillId="0" borderId="0" applyFill="0" applyBorder="0" applyAlignment="0" applyProtection="0"/>
    <xf numFmtId="0" fontId="259" fillId="0" borderId="0"/>
    <xf numFmtId="0" fontId="260" fillId="0" borderId="0"/>
    <xf numFmtId="0" fontId="261" fillId="0" borderId="0"/>
    <xf numFmtId="0" fontId="24" fillId="0" borderId="0" applyFont="0" applyFill="0" applyBorder="0" applyAlignment="0" applyProtection="0"/>
    <xf numFmtId="0" fontId="26" fillId="0" borderId="0" applyFill="0" applyBorder="0" applyAlignment="0" applyProtection="0"/>
    <xf numFmtId="0" fontId="24" fillId="0" borderId="0" applyFont="0" applyFill="0" applyBorder="0" applyAlignment="0" applyProtection="0"/>
    <xf numFmtId="0" fontId="26" fillId="0" borderId="0" applyFill="0" applyBorder="0" applyAlignment="0" applyProtection="0"/>
    <xf numFmtId="0" fontId="60" fillId="0" borderId="0" applyNumberFormat="0" applyFont="0" applyFill="0" applyBorder="0" applyProtection="0">
      <alignment vertical="center"/>
    </xf>
    <xf numFmtId="0" fontId="262" fillId="105" borderId="0" applyNumberFormat="0" applyBorder="0" applyAlignment="0" applyProtection="0"/>
    <xf numFmtId="0" fontId="262" fillId="106" borderId="0" applyNumberFormat="0" applyBorder="0" applyAlignment="0" applyProtection="0"/>
    <xf numFmtId="0" fontId="262" fillId="107" borderId="0" applyNumberFormat="0" applyBorder="0" applyAlignment="0" applyProtection="0"/>
    <xf numFmtId="0" fontId="94" fillId="68" borderId="0" applyNumberFormat="0" applyBorder="0" applyAlignment="0" applyProtection="0">
      <alignment vertical="center"/>
    </xf>
    <xf numFmtId="0" fontId="95" fillId="71" borderId="0" applyNumberFormat="0" applyBorder="0" applyAlignment="0" applyProtection="0"/>
    <xf numFmtId="0" fontId="94" fillId="72" borderId="0" applyNumberFormat="0" applyBorder="0" applyAlignment="0" applyProtection="0">
      <alignment vertical="center"/>
    </xf>
    <xf numFmtId="0" fontId="95" fillId="76" borderId="0" applyNumberFormat="0" applyBorder="0" applyAlignment="0" applyProtection="0"/>
    <xf numFmtId="0" fontId="94" fillId="77" borderId="0" applyNumberFormat="0" applyBorder="0" applyAlignment="0" applyProtection="0">
      <alignment vertical="center"/>
    </xf>
    <xf numFmtId="0" fontId="95" fillId="79" borderId="0" applyNumberFormat="0" applyBorder="0" applyAlignment="0" applyProtection="0"/>
    <xf numFmtId="0" fontId="94" fillId="61" borderId="0" applyNumberFormat="0" applyBorder="0" applyAlignment="0" applyProtection="0">
      <alignment vertical="center"/>
    </xf>
    <xf numFmtId="0" fontId="95" fillId="65" borderId="0" applyNumberFormat="0" applyBorder="0" applyAlignment="0" applyProtection="0"/>
    <xf numFmtId="0" fontId="94" fillId="62" borderId="0" applyNumberFormat="0" applyBorder="0" applyAlignment="0" applyProtection="0">
      <alignment vertical="center"/>
    </xf>
    <xf numFmtId="0" fontId="95" fillId="66" borderId="0" applyNumberFormat="0" applyBorder="0" applyAlignment="0" applyProtection="0"/>
    <xf numFmtId="0" fontId="94" fillId="81" borderId="0" applyNumberFormat="0" applyBorder="0" applyAlignment="0" applyProtection="0">
      <alignment vertical="center"/>
    </xf>
    <xf numFmtId="0" fontId="95" fillId="83" borderId="0" applyNumberFormat="0" applyBorder="0" applyAlignment="0" applyProtection="0"/>
    <xf numFmtId="0" fontId="91" fillId="71" borderId="0" applyNumberFormat="0" applyBorder="0" applyAlignment="0" applyProtection="0"/>
    <xf numFmtId="0" fontId="93" fillId="68" borderId="0" applyNumberFormat="0" applyBorder="0" applyAlignment="0" applyProtection="0">
      <alignment vertical="center"/>
    </xf>
    <xf numFmtId="0" fontId="93" fillId="68" borderId="0" applyNumberFormat="0" applyBorder="0" applyAlignment="0" applyProtection="0">
      <alignment vertical="center"/>
    </xf>
    <xf numFmtId="0" fontId="96" fillId="9" borderId="0" applyNumberFormat="0" applyBorder="0" applyAlignment="0" applyProtection="0">
      <alignment vertical="center"/>
    </xf>
    <xf numFmtId="0" fontId="96" fillId="9" borderId="0" applyNumberFormat="0" applyBorder="0" applyAlignment="0" applyProtection="0">
      <alignment vertical="center"/>
    </xf>
    <xf numFmtId="0" fontId="93" fillId="68" borderId="0" applyNumberFormat="0" applyBorder="0" applyAlignment="0" applyProtection="0">
      <alignment vertical="center"/>
    </xf>
    <xf numFmtId="0" fontId="91" fillId="76" borderId="0" applyNumberFormat="0" applyBorder="0" applyAlignment="0" applyProtection="0"/>
    <xf numFmtId="0" fontId="93" fillId="72" borderId="0" applyNumberFormat="0" applyBorder="0" applyAlignment="0" applyProtection="0">
      <alignment vertical="center"/>
    </xf>
    <xf numFmtId="0" fontId="93" fillId="7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3" fillId="72" borderId="0" applyNumberFormat="0" applyBorder="0" applyAlignment="0" applyProtection="0">
      <alignment vertical="center"/>
    </xf>
    <xf numFmtId="0" fontId="91" fillId="79" borderId="0" applyNumberFormat="0" applyBorder="0" applyAlignment="0" applyProtection="0"/>
    <xf numFmtId="0" fontId="93" fillId="77" borderId="0" applyNumberFormat="0" applyBorder="0" applyAlignment="0" applyProtection="0">
      <alignment vertical="center"/>
    </xf>
    <xf numFmtId="0" fontId="7" fillId="17" borderId="0" applyNumberFormat="0" applyBorder="0" applyAlignment="0" applyProtection="0">
      <alignment vertical="center"/>
    </xf>
    <xf numFmtId="0" fontId="93" fillId="77" borderId="0" applyNumberFormat="0" applyBorder="0" applyAlignment="0" applyProtection="0">
      <alignment vertical="center"/>
    </xf>
    <xf numFmtId="0" fontId="96" fillId="17" borderId="0" applyNumberFormat="0" applyBorder="0" applyAlignment="0" applyProtection="0">
      <alignment vertical="center"/>
    </xf>
    <xf numFmtId="0" fontId="96" fillId="17" borderId="0" applyNumberFormat="0" applyBorder="0" applyAlignment="0" applyProtection="0">
      <alignment vertical="center"/>
    </xf>
    <xf numFmtId="0" fontId="93" fillId="77" borderId="0" applyNumberFormat="0" applyBorder="0" applyAlignment="0" applyProtection="0">
      <alignment vertical="center"/>
    </xf>
    <xf numFmtId="0" fontId="91" fillId="65" borderId="0" applyNumberFormat="0" applyBorder="0" applyAlignment="0" applyProtection="0"/>
    <xf numFmtId="0" fontId="263" fillId="21" borderId="0" applyNumberFormat="0" applyBorder="0" applyAlignment="0" applyProtection="0"/>
    <xf numFmtId="0" fontId="7" fillId="21" borderId="0" applyNumberFormat="0" applyBorder="0" applyAlignment="0" applyProtection="0">
      <alignment vertical="center"/>
    </xf>
    <xf numFmtId="0" fontId="93" fillId="61"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3" fillId="61" borderId="0" applyNumberFormat="0" applyBorder="0" applyAlignment="0" applyProtection="0">
      <alignment vertical="center"/>
    </xf>
    <xf numFmtId="0" fontId="91" fillId="66" borderId="0" applyNumberFormat="0" applyBorder="0" applyAlignment="0" applyProtection="0"/>
    <xf numFmtId="0" fontId="93" fillId="62" borderId="0" applyNumberFormat="0" applyBorder="0" applyAlignment="0" applyProtection="0">
      <alignment vertical="center"/>
    </xf>
    <xf numFmtId="0" fontId="7" fillId="25" borderId="0" applyNumberFormat="0" applyBorder="0" applyAlignment="0" applyProtection="0">
      <alignment vertical="center"/>
    </xf>
    <xf numFmtId="0" fontId="93" fillId="62" borderId="0" applyNumberFormat="0" applyBorder="0" applyAlignment="0" applyProtection="0">
      <alignment vertical="center"/>
    </xf>
    <xf numFmtId="0" fontId="96" fillId="25" borderId="0" applyNumberFormat="0" applyBorder="0" applyAlignment="0" applyProtection="0">
      <alignment vertical="center"/>
    </xf>
    <xf numFmtId="0" fontId="96" fillId="25" borderId="0" applyNumberFormat="0" applyBorder="0" applyAlignment="0" applyProtection="0">
      <alignment vertical="center"/>
    </xf>
    <xf numFmtId="0" fontId="93" fillId="62" borderId="0" applyNumberFormat="0" applyBorder="0" applyAlignment="0" applyProtection="0">
      <alignment vertical="center"/>
    </xf>
    <xf numFmtId="0" fontId="91" fillId="83" borderId="0" applyNumberFormat="0" applyBorder="0" applyAlignment="0" applyProtection="0"/>
    <xf numFmtId="0" fontId="93" fillId="81" borderId="0" applyNumberFormat="0" applyBorder="0" applyAlignment="0" applyProtection="0">
      <alignment vertical="center"/>
    </xf>
    <xf numFmtId="0" fontId="7" fillId="29" borderId="0" applyNumberFormat="0" applyBorder="0" applyAlignment="0" applyProtection="0">
      <alignment vertical="center"/>
    </xf>
    <xf numFmtId="0" fontId="93" fillId="81" borderId="0" applyNumberFormat="0" applyBorder="0" applyAlignment="0" applyProtection="0">
      <alignment vertical="center"/>
    </xf>
    <xf numFmtId="0" fontId="96" fillId="29" borderId="0" applyNumberFormat="0" applyBorder="0" applyAlignment="0" applyProtection="0">
      <alignment vertical="center"/>
    </xf>
    <xf numFmtId="0" fontId="96" fillId="29" borderId="0" applyNumberFormat="0" applyBorder="0" applyAlignment="0" applyProtection="0">
      <alignment vertical="center"/>
    </xf>
    <xf numFmtId="0" fontId="93" fillId="81" borderId="0" applyNumberFormat="0" applyBorder="0" applyAlignment="0" applyProtection="0">
      <alignment vertical="center"/>
    </xf>
    <xf numFmtId="0" fontId="264" fillId="88" borderId="44" applyNumberFormat="0" applyAlignment="0" applyProtection="0">
      <alignment vertical="center"/>
    </xf>
    <xf numFmtId="0" fontId="265" fillId="89" borderId="44" applyNumberFormat="0" applyAlignment="0" applyProtection="0"/>
    <xf numFmtId="0" fontId="242" fillId="0" borderId="0" applyNumberFormat="0" applyFill="0" applyBorder="0" applyAlignment="0" applyProtection="0"/>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8" fillId="0" borderId="0" applyNumberFormat="0" applyFill="0" applyBorder="0" applyAlignment="0" applyProtection="0"/>
    <xf numFmtId="0" fontId="269" fillId="43" borderId="42" applyNumberFormat="0" applyAlignment="0" applyProtection="0">
      <alignment vertical="center"/>
    </xf>
    <xf numFmtId="0" fontId="270" fillId="6" borderId="4" applyNumberFormat="0" applyAlignment="0" applyProtection="0">
      <alignment vertical="center"/>
    </xf>
    <xf numFmtId="0" fontId="271"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272" fillId="43" borderId="42" applyNumberFormat="0" applyAlignment="0" applyProtection="0">
      <alignment vertical="center"/>
    </xf>
    <xf numFmtId="0" fontId="272" fillId="43" borderId="42" applyNumberFormat="0" applyAlignment="0" applyProtection="0">
      <alignment vertical="center"/>
    </xf>
    <xf numFmtId="0" fontId="272" fillId="43" borderId="42" applyNumberFormat="0" applyAlignment="0" applyProtection="0">
      <alignment vertical="center"/>
    </xf>
    <xf numFmtId="0" fontId="272" fillId="43" borderId="42" applyNumberFormat="0" applyAlignment="0" applyProtection="0">
      <alignment vertical="center"/>
    </xf>
    <xf numFmtId="0" fontId="271" fillId="87" borderId="42" applyNumberFormat="0" applyAlignment="0" applyProtection="0"/>
    <xf numFmtId="0" fontId="272" fillId="43" borderId="42" applyNumberFormat="0" applyAlignment="0" applyProtection="0">
      <alignment vertical="center"/>
    </xf>
    <xf numFmtId="0" fontId="272" fillId="43" borderId="42" applyNumberFormat="0" applyAlignment="0" applyProtection="0">
      <alignment vertical="center"/>
    </xf>
    <xf numFmtId="0" fontId="272" fillId="43" borderId="42" applyNumberFormat="0" applyAlignment="0" applyProtection="0">
      <alignment vertical="center"/>
    </xf>
    <xf numFmtId="0" fontId="162" fillId="87" borderId="42" applyNumberFormat="0" applyAlignment="0" applyProtection="0"/>
    <xf numFmtId="0" fontId="269" fillId="43" borderId="42" applyNumberFormat="0" applyAlignment="0" applyProtection="0">
      <alignment vertical="center"/>
    </xf>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273" fillId="108"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270" fillId="6" borderId="4" applyNumberFormat="0" applyAlignment="0" applyProtection="0">
      <alignment vertical="center"/>
    </xf>
    <xf numFmtId="0" fontId="271"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0" fillId="6" borderId="4" applyNumberFormat="0" applyAlignment="0" applyProtection="0">
      <alignment vertical="center"/>
    </xf>
    <xf numFmtId="0" fontId="271" fillId="87" borderId="42" applyNumberFormat="0" applyAlignment="0" applyProtection="0"/>
    <xf numFmtId="0" fontId="272" fillId="43" borderId="42"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0" fillId="6" borderId="4"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0" fillId="6" borderId="4"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0" fillId="6" borderId="4"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0" fillId="6" borderId="4" applyNumberFormat="0" applyAlignment="0" applyProtection="0">
      <alignment vertical="center"/>
    </xf>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0" fontId="271" fillId="87" borderId="42" applyNumberFormat="0" applyAlignment="0" applyProtection="0"/>
    <xf numFmtId="0" fontId="162" fillId="87" borderId="42" applyNumberFormat="0" applyAlignment="0" applyProtection="0"/>
    <xf numFmtId="2" fontId="274" fillId="0" borderId="0" applyFont="0" applyFill="0" applyBorder="0" applyAlignment="0" applyProtection="0"/>
    <xf numFmtId="275" fontId="24" fillId="0" borderId="0">
      <protection locked="0"/>
    </xf>
    <xf numFmtId="0" fontId="275" fillId="0" borderId="0" applyNumberFormat="0" applyFill="0" applyBorder="0" applyAlignment="0" applyProtection="0"/>
    <xf numFmtId="0" fontId="215" fillId="0" borderId="0">
      <protection locked="0"/>
    </xf>
    <xf numFmtId="0" fontId="276" fillId="0" borderId="0" applyNumberFormat="0" applyFill="0" applyBorder="0" applyAlignment="0" applyProtection="0"/>
    <xf numFmtId="0" fontId="215" fillId="0" borderId="0">
      <protection locked="0"/>
    </xf>
    <xf numFmtId="0" fontId="277" fillId="96" borderId="0" applyNumberFormat="0" applyBorder="0" applyAlignment="0" applyProtection="0">
      <alignment vertical="center"/>
    </xf>
    <xf numFmtId="0" fontId="278" fillId="91" borderId="0" applyNumberFormat="0" applyBorder="0" applyAlignment="0" applyProtection="0"/>
    <xf numFmtId="222" fontId="279" fillId="0" borderId="0"/>
    <xf numFmtId="222" fontId="207" fillId="0" borderId="0"/>
    <xf numFmtId="222" fontId="279" fillId="0" borderId="0"/>
    <xf numFmtId="222" fontId="207" fillId="0" borderId="0"/>
    <xf numFmtId="222" fontId="279" fillId="0" borderId="0"/>
    <xf numFmtId="222" fontId="207" fillId="0" borderId="0"/>
    <xf numFmtId="222" fontId="279" fillId="0" borderId="0"/>
    <xf numFmtId="222" fontId="207" fillId="0" borderId="0"/>
    <xf numFmtId="222" fontId="279" fillId="0" borderId="0"/>
    <xf numFmtId="222" fontId="207" fillId="0" borderId="0"/>
    <xf numFmtId="222" fontId="279" fillId="0" borderId="0"/>
    <xf numFmtId="222" fontId="207" fillId="0" borderId="0"/>
    <xf numFmtId="222" fontId="279" fillId="0" borderId="0"/>
    <xf numFmtId="222" fontId="207" fillId="0" borderId="0"/>
    <xf numFmtId="222" fontId="279" fillId="0" borderId="0"/>
    <xf numFmtId="222" fontId="207" fillId="0" borderId="0"/>
    <xf numFmtId="222" fontId="279" fillId="0" borderId="0"/>
    <xf numFmtId="222" fontId="207" fillId="0" borderId="0"/>
    <xf numFmtId="222" fontId="279" fillId="0" borderId="0"/>
    <xf numFmtId="222" fontId="207" fillId="0" borderId="0"/>
    <xf numFmtId="222" fontId="279" fillId="0" borderId="0"/>
    <xf numFmtId="222" fontId="207" fillId="0" borderId="0"/>
    <xf numFmtId="276" fontId="60" fillId="0" borderId="19">
      <alignment horizontal="left" vertical="center"/>
    </xf>
    <xf numFmtId="276" fontId="60" fillId="0" borderId="19">
      <alignment horizontal="left" vertical="center"/>
    </xf>
    <xf numFmtId="277" fontId="15" fillId="0" borderId="0" applyFill="0" applyBorder="0" applyProtection="0">
      <alignment horizontal="right" vertical="center"/>
    </xf>
    <xf numFmtId="0" fontId="280" fillId="0" borderId="0" applyNumberFormat="0" applyFill="0" applyBorder="0" applyAlignment="0" applyProtection="0">
      <alignment vertical="top"/>
      <protection locked="0"/>
    </xf>
    <xf numFmtId="0" fontId="117" fillId="45" borderId="0" applyNumberFormat="0" applyBorder="0" applyAlignment="0" applyProtection="0"/>
    <xf numFmtId="0" fontId="281" fillId="39" borderId="0" applyNumberFormat="0" applyBorder="0" applyAlignment="0" applyProtection="0">
      <alignment vertical="center"/>
    </xf>
    <xf numFmtId="0" fontId="281" fillId="41" borderId="0" applyNumberFormat="0" applyBorder="0" applyAlignment="0" applyProtection="0">
      <alignment vertical="center"/>
    </xf>
    <xf numFmtId="0" fontId="281" fillId="39" borderId="0" applyNumberFormat="0" applyBorder="0" applyAlignment="0" applyProtection="0">
      <alignment vertical="center"/>
    </xf>
    <xf numFmtId="0" fontId="282" fillId="3" borderId="0" applyNumberFormat="0" applyBorder="0" applyAlignment="0" applyProtection="0">
      <alignment vertical="center"/>
    </xf>
    <xf numFmtId="0" fontId="282" fillId="3" borderId="0" applyNumberFormat="0" applyBorder="0" applyAlignment="0" applyProtection="0">
      <alignment vertical="center"/>
    </xf>
    <xf numFmtId="0" fontId="281" fillId="39" borderId="0" applyNumberFormat="0" applyBorder="0" applyAlignment="0" applyProtection="0">
      <alignment vertical="center"/>
    </xf>
    <xf numFmtId="0" fontId="274" fillId="0" borderId="0" applyFont="0" applyFill="0" applyBorder="0" applyAlignment="0" applyProtection="0"/>
    <xf numFmtId="0" fontId="78" fillId="0" borderId="0">
      <protection locked="0"/>
    </xf>
    <xf numFmtId="202" fontId="15" fillId="0" borderId="0" applyFill="0" applyBorder="0" applyProtection="0">
      <alignment vertical="center"/>
    </xf>
    <xf numFmtId="212" fontId="283" fillId="0" borderId="0" applyFill="0" applyBorder="0">
      <alignment horizontal="center" vertical="center" shrinkToFit="1"/>
    </xf>
    <xf numFmtId="3" fontId="284" fillId="0" borderId="36" applyNumberFormat="0" applyAlignment="0">
      <alignment vertical="center"/>
    </xf>
    <xf numFmtId="3" fontId="284" fillId="0" borderId="36" applyNumberFormat="0" applyAlignment="0">
      <alignment vertical="center"/>
    </xf>
    <xf numFmtId="0" fontId="15" fillId="0" borderId="0" applyFont="0" applyFill="0" applyBorder="0" applyAlignment="0" applyProtection="0"/>
    <xf numFmtId="0" fontId="26" fillId="0" borderId="0" applyFill="0" applyBorder="0" applyAlignment="0" applyProtection="0"/>
    <xf numFmtId="0" fontId="26" fillId="0" borderId="0" applyFont="0" applyFill="0" applyBorder="0" applyAlignment="0" applyProtection="0"/>
    <xf numFmtId="0" fontId="26" fillId="0" borderId="0" applyFill="0" applyBorder="0" applyAlignment="0" applyProtection="0"/>
    <xf numFmtId="0" fontId="274" fillId="0" borderId="0" applyFont="0" applyFill="0" applyBorder="0" applyAlignment="0" applyProtection="0"/>
    <xf numFmtId="0" fontId="78" fillId="0" borderId="0">
      <protection locked="0"/>
    </xf>
    <xf numFmtId="0" fontId="24" fillId="0" borderId="0" applyFont="0" applyFill="0" applyBorder="0" applyAlignment="0" applyProtection="0"/>
    <xf numFmtId="38" fontId="285" fillId="0" borderId="0">
      <alignment vertical="center"/>
    </xf>
    <xf numFmtId="3" fontId="71" fillId="0" borderId="68">
      <alignment vertical="center"/>
    </xf>
    <xf numFmtId="0" fontId="26" fillId="0" borderId="0" applyFont="0" applyFill="0" applyBorder="0" applyAlignment="0" applyProtection="0"/>
    <xf numFmtId="0" fontId="185" fillId="0" borderId="0" applyNumberFormat="0" applyFill="0" applyBorder="0" applyAlignment="0" applyProtection="0"/>
    <xf numFmtId="0" fontId="185" fillId="0" borderId="0" applyNumberFormat="0" applyFill="0" applyBorder="0" applyAlignment="0" applyProtection="0"/>
    <xf numFmtId="0" fontId="286" fillId="0" borderId="0" applyNumberFormat="0" applyFill="0" applyBorder="0" applyAlignment="0" applyProtection="0">
      <alignment vertical="top"/>
      <protection locked="0"/>
    </xf>
    <xf numFmtId="0" fontId="24" fillId="0" borderId="0" applyFont="0" applyFill="0" applyBorder="0" applyAlignment="0" applyProtection="0"/>
    <xf numFmtId="0" fontId="24" fillId="0" borderId="0" applyFont="0" applyFill="0" applyBorder="0" applyAlignment="0" applyProtection="0"/>
    <xf numFmtId="40" fontId="30" fillId="0" borderId="0" applyFont="0" applyFill="0" applyBorder="0" applyAlignment="0" applyProtection="0"/>
    <xf numFmtId="38" fontId="30" fillId="0" borderId="0" applyFont="0" applyFill="0" applyBorder="0" applyAlignment="0" applyProtection="0"/>
    <xf numFmtId="40" fontId="287" fillId="0" borderId="0" applyFont="0" applyFill="0" applyBorder="0" applyAlignment="0" applyProtection="0"/>
    <xf numFmtId="38" fontId="287" fillId="0" borderId="0" applyFont="0" applyFill="0" applyBorder="0" applyAlignment="0" applyProtection="0"/>
    <xf numFmtId="40" fontId="24" fillId="0" borderId="0" applyFont="0" applyFill="0" applyBorder="0" applyAlignment="0" applyProtection="0"/>
    <xf numFmtId="0" fontId="26" fillId="0" borderId="0" applyFont="0" applyFill="0" applyBorder="0" applyAlignment="0" applyProtection="0"/>
    <xf numFmtId="0" fontId="288" fillId="0" borderId="55" applyNumberFormat="0" applyFill="0" applyAlignment="0" applyProtection="0">
      <alignment vertical="center"/>
    </xf>
    <xf numFmtId="0" fontId="289" fillId="0" borderId="55" applyNumberFormat="0" applyFill="0" applyAlignment="0" applyProtection="0"/>
    <xf numFmtId="0" fontId="24" fillId="0" borderId="0" applyFont="0" applyFill="0" applyBorder="0" applyAlignment="0" applyProtection="0"/>
    <xf numFmtId="0" fontId="26" fillId="0" borderId="0" applyFill="0" applyBorder="0" applyAlignment="0" applyProtection="0"/>
    <xf numFmtId="0" fontId="24" fillId="0" borderId="0" applyFont="0" applyFill="0" applyBorder="0" applyAlignment="0" applyProtection="0"/>
    <xf numFmtId="0" fontId="26" fillId="0" borderId="0" applyFill="0" applyBorder="0" applyAlignment="0" applyProtection="0"/>
    <xf numFmtId="0" fontId="170"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170"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15"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88" fillId="98" borderId="58" applyNumberFormat="0" applyFont="0" applyAlignment="0" applyProtection="0">
      <alignment vertical="center"/>
    </xf>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15"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8" borderId="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88" fillId="8" borderId="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15"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4" fillId="0" borderId="0"/>
    <xf numFmtId="0" fontId="287" fillId="0" borderId="0" applyFont="0" applyFill="0" applyBorder="0" applyAlignment="0" applyProtection="0"/>
    <xf numFmtId="0" fontId="287" fillId="0" borderId="0" applyFont="0" applyFill="0" applyBorder="0" applyAlignment="0" applyProtection="0"/>
    <xf numFmtId="0" fontId="283" fillId="0" borderId="0" applyBorder="0">
      <alignment horizontal="center" vertical="center" wrapText="1" shrinkToFit="1"/>
    </xf>
    <xf numFmtId="0" fontId="26" fillId="0" borderId="0" applyFont="0" applyFill="0" applyBorder="0" applyAlignment="0" applyProtection="0"/>
    <xf numFmtId="0" fontId="24" fillId="0" borderId="0" applyFont="0" applyFill="0" applyBorder="0" applyAlignment="0" applyProtection="0"/>
    <xf numFmtId="0" fontId="290" fillId="0" borderId="0"/>
    <xf numFmtId="0" fontId="291" fillId="0" borderId="0" applyFont="0" applyFill="0" applyBorder="0" applyAlignment="0" applyProtection="0"/>
    <xf numFmtId="0" fontId="291" fillId="0" borderId="0" applyFont="0" applyFill="0" applyBorder="0" applyAlignment="0" applyProtection="0"/>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78" fontId="60" fillId="0" borderId="0">
      <protection locked="0"/>
    </xf>
    <xf numFmtId="0" fontId="60"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78" fontId="60" fillId="0" borderId="0">
      <protection locked="0"/>
    </xf>
    <xf numFmtId="0" fontId="60" fillId="0" borderId="0">
      <protection locked="0"/>
    </xf>
    <xf numFmtId="9" fontId="293" fillId="0" borderId="0" applyFont="0" applyFill="0" applyBorder="0" applyAlignment="0" applyProtection="0">
      <alignment vertical="center"/>
    </xf>
    <xf numFmtId="9" fontId="15" fillId="0" borderId="0" applyFont="0" applyFill="0" applyBorder="0" applyAlignment="0" applyProtection="0">
      <alignment vertical="center"/>
    </xf>
    <xf numFmtId="9" fontId="68" fillId="0" borderId="0" applyFont="0" applyFill="0" applyBorder="0" applyAlignment="0" applyProtection="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172"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28" fillId="0" borderId="0" applyFill="0" applyBorder="0" applyAlignment="0" applyProtection="0"/>
    <xf numFmtId="9" fontId="15" fillId="0" borderId="0" applyFont="0" applyFill="0" applyBorder="0" applyAlignment="0" applyProtection="0">
      <alignment vertical="center"/>
    </xf>
    <xf numFmtId="9" fontId="15" fillId="0" borderId="0" applyFont="0" applyFill="0" applyBorder="0" applyAlignment="0" applyProtection="0">
      <alignment vertical="center"/>
    </xf>
    <xf numFmtId="9" fontId="88" fillId="0" borderId="0" applyFont="0" applyFill="0" applyBorder="0" applyAlignment="0" applyProtection="0">
      <alignment vertical="center"/>
    </xf>
    <xf numFmtId="9" fontId="5" fillId="0" borderId="0" applyFont="0" applyFill="0" applyBorder="0" applyAlignment="0" applyProtection="0">
      <alignment vertical="center"/>
    </xf>
    <xf numFmtId="9" fontId="26" fillId="0" borderId="0" applyFill="0" applyBorder="0" applyAlignment="0" applyProtection="0"/>
    <xf numFmtId="9" fontId="88" fillId="0" borderId="0" applyFont="0" applyFill="0" applyBorder="0" applyAlignment="0" applyProtection="0">
      <alignment vertical="center"/>
    </xf>
    <xf numFmtId="9" fontId="15" fillId="0" borderId="0" applyFont="0" applyFill="0" applyBorder="0" applyAlignment="0" applyProtection="0">
      <alignment vertical="center"/>
    </xf>
    <xf numFmtId="9" fontId="8" fillId="0" borderId="0" applyFont="0" applyFill="0" applyBorder="0" applyAlignment="0" applyProtection="0">
      <alignment vertical="center"/>
    </xf>
    <xf numFmtId="9" fontId="15" fillId="0" borderId="0" applyFont="0" applyFill="0" applyBorder="0" applyAlignment="0" applyProtection="0">
      <alignment vertical="center"/>
    </xf>
    <xf numFmtId="9" fontId="172" fillId="0" borderId="0" applyFont="0" applyFill="0" applyBorder="0" applyAlignment="0" applyProtection="0"/>
    <xf numFmtId="9" fontId="172" fillId="0" borderId="0" applyFont="0" applyFill="0" applyBorder="0" applyAlignment="0" applyProtection="0"/>
    <xf numFmtId="9" fontId="172" fillId="0" borderId="0" applyFont="0" applyFill="0" applyBorder="0" applyAlignment="0" applyProtection="0"/>
    <xf numFmtId="9" fontId="88" fillId="0" borderId="0" applyFont="0" applyFill="0" applyBorder="0" applyAlignment="0" applyProtection="0">
      <alignment vertical="center"/>
    </xf>
    <xf numFmtId="9" fontId="172" fillId="0" borderId="0" applyFont="0" applyFill="0" applyBorder="0" applyAlignment="0" applyProtection="0"/>
    <xf numFmtId="9" fontId="15" fillId="0" borderId="0" applyFont="0" applyFill="0" applyBorder="0" applyAlignment="0" applyProtection="0">
      <alignment vertical="center"/>
    </xf>
    <xf numFmtId="9" fontId="5" fillId="0" borderId="0" applyFont="0" applyFill="0" applyBorder="0" applyAlignment="0" applyProtection="0">
      <alignment vertical="center"/>
    </xf>
    <xf numFmtId="9" fontId="13" fillId="0" borderId="0" applyFont="0" applyFill="0" applyBorder="0" applyAlignment="0" applyProtection="0">
      <alignment vertical="center"/>
    </xf>
    <xf numFmtId="9" fontId="1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26" fillId="0" borderId="0" applyNumberFormat="0" applyFill="0" applyBorder="0" applyAlignment="0" applyProtection="0"/>
    <xf numFmtId="9" fontId="5" fillId="0" borderId="0" applyFont="0" applyFill="0" applyBorder="0" applyAlignment="0" applyProtection="0">
      <alignment vertical="center"/>
    </xf>
    <xf numFmtId="9" fontId="294" fillId="0" borderId="0" applyFont="0" applyFill="0" applyBorder="0" applyAlignment="0" applyProtection="0">
      <alignment vertical="center"/>
    </xf>
    <xf numFmtId="10" fontId="283" fillId="0" borderId="0" applyBorder="0">
      <alignment horizontal="center" vertical="center" shrinkToFit="1"/>
    </xf>
    <xf numFmtId="0" fontId="217" fillId="91" borderId="0" applyNumberFormat="0" applyBorder="0" applyAlignment="0" applyProtection="0"/>
    <xf numFmtId="0" fontId="182" fillId="96" borderId="0" applyNumberFormat="0" applyBorder="0" applyAlignment="0" applyProtection="0">
      <alignment vertical="center"/>
    </xf>
    <xf numFmtId="0" fontId="182" fillId="96" borderId="0" applyNumberFormat="0" applyBorder="0" applyAlignment="0" applyProtection="0">
      <alignment vertical="center"/>
    </xf>
    <xf numFmtId="0" fontId="295" fillId="4" borderId="0" applyNumberFormat="0" applyBorder="0" applyAlignment="0" applyProtection="0">
      <alignment vertical="center"/>
    </xf>
    <xf numFmtId="0" fontId="295" fillId="4" borderId="0" applyNumberFormat="0" applyBorder="0" applyAlignment="0" applyProtection="0">
      <alignment vertical="center"/>
    </xf>
    <xf numFmtId="0" fontId="182" fillId="96" borderId="0" applyNumberFormat="0" applyBorder="0" applyAlignment="0" applyProtection="0">
      <alignment vertical="center"/>
    </xf>
    <xf numFmtId="0" fontId="68" fillId="0" borderId="0"/>
    <xf numFmtId="0" fontId="73" fillId="0" borderId="0" applyFont="0" applyFill="0" applyBorder="0" applyAlignment="0" applyProtection="0"/>
    <xf numFmtId="0" fontId="296" fillId="0" borderId="0"/>
    <xf numFmtId="0" fontId="227" fillId="0" borderId="0"/>
    <xf numFmtId="0" fontId="297" fillId="0" borderId="0"/>
    <xf numFmtId="0" fontId="297" fillId="0" borderId="0"/>
    <xf numFmtId="0" fontId="298" fillId="0" borderId="0"/>
    <xf numFmtId="0" fontId="291" fillId="0" borderId="0" applyFont="0" applyFill="0" applyBorder="0" applyAlignment="0" applyProtection="0"/>
    <xf numFmtId="0" fontId="291" fillId="0" borderId="0" applyFont="0" applyFill="0" applyBorder="0" applyAlignment="0" applyProtection="0"/>
    <xf numFmtId="0" fontId="73" fillId="0" borderId="0" applyFont="0" applyFill="0" applyBorder="0" applyAlignment="0" applyProtection="0"/>
    <xf numFmtId="0" fontId="26" fillId="0" borderId="0" applyFont="0" applyFill="0" applyBorder="0" applyAlignment="0" applyProtection="0"/>
    <xf numFmtId="0" fontId="15" fillId="0" borderId="0"/>
    <xf numFmtId="0" fontId="27" fillId="0" borderId="0">
      <alignment vertical="center"/>
    </xf>
    <xf numFmtId="0" fontId="15" fillId="0" borderId="0">
      <alignment vertical="center"/>
    </xf>
    <xf numFmtId="0" fontId="15" fillId="0" borderId="0"/>
    <xf numFmtId="0" fontId="15" fillId="0" borderId="0">
      <alignment vertical="center"/>
    </xf>
    <xf numFmtId="0" fontId="15" fillId="0" borderId="0">
      <alignment vertical="center"/>
    </xf>
    <xf numFmtId="0" fontId="299" fillId="0" borderId="0">
      <alignment vertical="center"/>
    </xf>
    <xf numFmtId="0" fontId="27" fillId="0" borderId="0"/>
    <xf numFmtId="0" fontId="293" fillId="0" borderId="0">
      <alignment vertical="center"/>
    </xf>
    <xf numFmtId="0" fontId="300" fillId="0" borderId="0">
      <alignment vertical="center"/>
    </xf>
    <xf numFmtId="279" fontId="15" fillId="0" borderId="0" applyFont="0" applyFill="0" applyBorder="0" applyAlignment="0" applyProtection="0"/>
    <xf numFmtId="210" fontId="15" fillId="0" borderId="0" applyFont="0" applyFill="0" applyBorder="0" applyAlignment="0" applyProtection="0"/>
    <xf numFmtId="0" fontId="28" fillId="0" borderId="0">
      <alignment horizontal="centerContinuous" vertical="center"/>
    </xf>
    <xf numFmtId="0" fontId="183" fillId="0" borderId="0" applyNumberFormat="0" applyFill="0" applyBorder="0" applyAlignment="0" applyProtection="0"/>
    <xf numFmtId="0" fontId="301" fillId="0" borderId="0" applyNumberFormat="0" applyFill="0" applyBorder="0" applyAlignment="0" applyProtection="0">
      <alignment vertical="center"/>
    </xf>
    <xf numFmtId="0" fontId="301" fillId="0" borderId="0" applyNumberFormat="0" applyFill="0" applyBorder="0" applyAlignment="0" applyProtection="0">
      <alignment vertical="center"/>
    </xf>
    <xf numFmtId="0" fontId="302" fillId="0" borderId="0" applyNumberFormat="0" applyFill="0" applyBorder="0" applyAlignment="0" applyProtection="0">
      <alignment vertical="center"/>
    </xf>
    <xf numFmtId="0" fontId="302" fillId="0" borderId="0" applyNumberFormat="0" applyFill="0" applyBorder="0" applyAlignment="0" applyProtection="0">
      <alignment vertical="center"/>
    </xf>
    <xf numFmtId="0" fontId="301" fillId="0" borderId="0" applyNumberFormat="0" applyFill="0" applyBorder="0" applyAlignment="0" applyProtection="0">
      <alignment vertical="center"/>
    </xf>
    <xf numFmtId="0" fontId="165" fillId="89" borderId="44" applyNumberFormat="0" applyAlignment="0" applyProtection="0"/>
    <xf numFmtId="0" fontId="303" fillId="7" borderId="7" applyNumberFormat="0" applyAlignment="0" applyProtection="0"/>
    <xf numFmtId="0" fontId="304" fillId="88" borderId="44" applyNumberFormat="0" applyAlignment="0" applyProtection="0">
      <alignment vertical="center"/>
    </xf>
    <xf numFmtId="0" fontId="305" fillId="7" borderId="7" applyNumberFormat="0" applyAlignment="0" applyProtection="0">
      <alignment vertical="center"/>
    </xf>
    <xf numFmtId="0" fontId="305" fillId="7" borderId="7" applyNumberFormat="0" applyAlignment="0" applyProtection="0">
      <alignment vertical="center"/>
    </xf>
    <xf numFmtId="0" fontId="304" fillId="88" borderId="44" applyNumberFormat="0" applyAlignment="0" applyProtection="0">
      <alignment vertical="center"/>
    </xf>
    <xf numFmtId="0" fontId="15" fillId="0" borderId="0" applyFont="0" applyFill="0" applyBorder="0" applyAlignment="0" applyProtection="0"/>
    <xf numFmtId="0" fontId="306" fillId="50" borderId="42" applyNumberFormat="0" applyAlignment="0" applyProtection="0">
      <alignment vertical="center"/>
    </xf>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6" fillId="50" borderId="42" applyNumberFormat="0" applyAlignment="0" applyProtection="0">
      <alignment vertical="center"/>
    </xf>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7" fillId="49" borderId="42" applyNumberFormat="0" applyAlignment="0" applyProtection="0"/>
    <xf numFmtId="0" fontId="308" fillId="43" borderId="67" applyNumberFormat="0" applyAlignment="0" applyProtection="0">
      <alignment vertical="center"/>
    </xf>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8" fillId="43" borderId="67" applyNumberFormat="0" applyAlignment="0" applyProtection="0">
      <alignment vertical="center"/>
    </xf>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0" fontId="309" fillId="87" borderId="67" applyNumberFormat="0" applyAlignment="0" applyProtection="0"/>
    <xf numFmtId="280" fontId="15" fillId="0" borderId="0" applyFill="0" applyBorder="0">
      <alignment horizontal="center" vertical="center"/>
    </xf>
    <xf numFmtId="0" fontId="24" fillId="0" borderId="0">
      <protection locked="0"/>
    </xf>
    <xf numFmtId="172" fontId="310" fillId="0" borderId="0">
      <alignment vertical="center"/>
    </xf>
    <xf numFmtId="259" fontId="311" fillId="109" borderId="69">
      <alignment vertical="center"/>
    </xf>
    <xf numFmtId="259" fontId="311" fillId="109" borderId="69">
      <alignment vertical="center"/>
    </xf>
    <xf numFmtId="259" fontId="311" fillId="109" borderId="69">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88"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233" fontId="28" fillId="0" borderId="0" applyFill="0" applyBorder="0" applyAlignment="0" applyProtection="0"/>
    <xf numFmtId="165" fontId="15" fillId="0" borderId="0" applyFont="0" applyFill="0" applyBorder="0" applyAlignment="0" applyProtection="0">
      <alignment vertical="center"/>
    </xf>
    <xf numFmtId="165" fontId="15" fillId="0" borderId="0" applyFont="0" applyFill="0" applyBorder="0" applyAlignment="0" applyProtection="0">
      <alignment vertical="center"/>
    </xf>
    <xf numFmtId="165" fontId="26" fillId="0" borderId="0" applyFont="0" applyFill="0" applyBorder="0" applyAlignment="0" applyProtection="0"/>
    <xf numFmtId="165" fontId="15" fillId="0" borderId="0" applyFont="0" applyFill="0" applyBorder="0" applyAlignment="0" applyProtection="0"/>
    <xf numFmtId="165" fontId="88" fillId="0" borderId="0" applyFont="0" applyFill="0" applyBorder="0" applyAlignment="0" applyProtection="0">
      <alignment vertical="center"/>
    </xf>
    <xf numFmtId="165" fontId="312" fillId="0" borderId="0" applyFont="0" applyFill="0" applyBorder="0" applyAlignment="0" applyProtection="0">
      <alignment vertical="center"/>
    </xf>
    <xf numFmtId="165" fontId="15" fillId="0" borderId="0" applyFont="0" applyFill="0" applyBorder="0" applyAlignment="0" applyProtection="0"/>
    <xf numFmtId="165" fontId="15" fillId="0" borderId="0" applyFont="0" applyFill="0" applyBorder="0" applyAlignment="0" applyProtection="0">
      <alignment vertical="center"/>
    </xf>
    <xf numFmtId="165" fontId="5" fillId="0" borderId="0" applyFont="0" applyFill="0" applyBorder="0" applyAlignment="0" applyProtection="0">
      <alignment vertical="center"/>
    </xf>
    <xf numFmtId="206" fontId="28" fillId="0" borderId="0" applyFill="0" applyBorder="0" applyAlignment="0" applyProtection="0"/>
    <xf numFmtId="206" fontId="170" fillId="0" borderId="0" applyFill="0" applyBorder="0" applyAlignment="0" applyProtection="0"/>
    <xf numFmtId="165" fontId="88" fillId="0" borderId="0" applyFont="0" applyFill="0" applyBorder="0" applyAlignment="0" applyProtection="0">
      <alignment vertical="center"/>
    </xf>
    <xf numFmtId="165" fontId="88" fillId="0" borderId="0" applyFont="0" applyFill="0" applyBorder="0" applyAlignment="0" applyProtection="0">
      <alignment vertical="center"/>
    </xf>
    <xf numFmtId="165" fontId="15" fillId="0" borderId="0" applyFont="0" applyFill="0" applyBorder="0" applyAlignment="0" applyProtection="0">
      <alignment vertical="center"/>
    </xf>
    <xf numFmtId="165" fontId="172" fillId="0" borderId="0" applyFont="0" applyFill="0" applyBorder="0" applyAlignment="0" applyProtection="0">
      <alignment vertical="center"/>
    </xf>
    <xf numFmtId="165" fontId="172" fillId="0" borderId="0" applyFont="0" applyFill="0" applyBorder="0" applyAlignment="0" applyProtection="0">
      <alignment vertical="center"/>
    </xf>
    <xf numFmtId="165" fontId="172" fillId="0" borderId="0" applyFont="0" applyFill="0" applyBorder="0" applyAlignment="0" applyProtection="0">
      <alignment vertical="center"/>
    </xf>
    <xf numFmtId="165" fontId="15" fillId="0" borderId="0" applyFont="0" applyFill="0" applyBorder="0" applyAlignment="0" applyProtection="0"/>
    <xf numFmtId="165" fontId="172" fillId="0" borderId="0" applyFont="0" applyFill="0" applyBorder="0" applyAlignment="0" applyProtection="0">
      <alignment vertical="center"/>
    </xf>
    <xf numFmtId="165" fontId="313" fillId="0" borderId="0" applyFont="0" applyFill="0" applyBorder="0" applyAlignment="0" applyProtection="0">
      <alignment vertical="center"/>
    </xf>
    <xf numFmtId="165" fontId="314"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41" fontId="172" fillId="0" borderId="0" applyFont="0" applyFill="0" applyBorder="0" applyAlignment="0" applyProtection="0"/>
    <xf numFmtId="41" fontId="172" fillId="0" borderId="0" applyFont="0" applyFill="0" applyBorder="0" applyAlignment="0" applyProtection="0"/>
    <xf numFmtId="41" fontId="172" fillId="0" borderId="0" applyFont="0" applyFill="0" applyBorder="0" applyAlignment="0" applyProtection="0"/>
    <xf numFmtId="165" fontId="26" fillId="0" borderId="0" applyFont="0" applyFill="0" applyBorder="0" applyAlignment="0" applyProtection="0"/>
    <xf numFmtId="41" fontId="172" fillId="0" borderId="0" applyFont="0" applyFill="0" applyBorder="0" applyAlignment="0" applyProtection="0"/>
    <xf numFmtId="165" fontId="172" fillId="0" borderId="0" applyFont="0" applyFill="0" applyBorder="0" applyAlignment="0" applyProtection="0">
      <alignment vertical="center"/>
    </xf>
    <xf numFmtId="165" fontId="5" fillId="0" borderId="0" applyFont="0" applyFill="0" applyBorder="0" applyAlignment="0" applyProtection="0">
      <alignment vertical="center"/>
    </xf>
    <xf numFmtId="165" fontId="88" fillId="0" borderId="0" applyFont="0" applyFill="0" applyBorder="0" applyAlignment="0" applyProtection="0">
      <alignment vertical="center"/>
    </xf>
    <xf numFmtId="165" fontId="13" fillId="0" borderId="0" applyFont="0" applyFill="0" applyBorder="0" applyAlignment="0" applyProtection="0">
      <alignment vertical="center"/>
    </xf>
    <xf numFmtId="165" fontId="5" fillId="0" borderId="0" applyFont="0" applyFill="0" applyBorder="0" applyAlignment="0" applyProtection="0">
      <alignment vertical="center"/>
    </xf>
    <xf numFmtId="165" fontId="13" fillId="0" borderId="0" applyFont="0" applyFill="0" applyBorder="0" applyAlignment="0" applyProtection="0">
      <alignment vertical="center"/>
    </xf>
    <xf numFmtId="165" fontId="5" fillId="0" borderId="0" applyFont="0" applyFill="0" applyBorder="0" applyAlignment="0" applyProtection="0">
      <alignment vertical="center"/>
    </xf>
    <xf numFmtId="210" fontId="299" fillId="0" borderId="0" applyFont="0" applyFill="0" applyBorder="0" applyAlignment="0" applyProtection="0">
      <alignment vertical="center"/>
    </xf>
    <xf numFmtId="38" fontId="28" fillId="0" borderId="0" applyFill="0" applyBorder="0" applyAlignment="0" applyProtection="0"/>
    <xf numFmtId="239" fontId="170" fillId="0" borderId="0" applyFill="0" applyBorder="0" applyAlignment="0" applyProtection="0"/>
    <xf numFmtId="239" fontId="170" fillId="0" borderId="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5" fillId="0" borderId="0" applyFont="0" applyFill="0" applyBorder="0" applyAlignment="0" applyProtection="0"/>
    <xf numFmtId="167" fontId="5" fillId="0" borderId="0" applyFont="0" applyFill="0" applyBorder="0" applyAlignment="0" applyProtection="0">
      <alignment vertical="center"/>
    </xf>
    <xf numFmtId="167" fontId="5" fillId="0" borderId="0" applyFont="0" applyFill="0" applyBorder="0" applyAlignment="0" applyProtection="0">
      <alignment vertical="center"/>
    </xf>
    <xf numFmtId="239" fontId="28" fillId="0" borderId="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72" fillId="0" borderId="0" applyFont="0" applyFill="0" applyBorder="0" applyAlignment="0" applyProtection="0"/>
    <xf numFmtId="239" fontId="170" fillId="0" borderId="0" applyFill="0" applyBorder="0" applyAlignment="0" applyProtection="0"/>
    <xf numFmtId="43" fontId="26" fillId="0" borderId="0" applyNumberFormat="0" applyFill="0" applyBorder="0" applyAlignment="0" applyProtection="0"/>
    <xf numFmtId="239" fontId="170" fillId="0" borderId="0" applyFill="0" applyBorder="0" applyAlignment="0" applyProtection="0"/>
    <xf numFmtId="167" fontId="5" fillId="0" borderId="0" applyFont="0" applyFill="0" applyBorder="0" applyAlignment="0" applyProtection="0">
      <alignment vertical="center"/>
    </xf>
    <xf numFmtId="167" fontId="5" fillId="0" borderId="0" applyFont="0" applyFill="0" applyBorder="0" applyAlignment="0" applyProtection="0">
      <alignment vertical="center"/>
    </xf>
    <xf numFmtId="43" fontId="172" fillId="0" borderId="0" applyFont="0" applyFill="0" applyBorder="0" applyAlignment="0" applyProtection="0"/>
    <xf numFmtId="43" fontId="172" fillId="0" borderId="0" applyFont="0" applyFill="0" applyBorder="0" applyAlignment="0" applyProtection="0"/>
    <xf numFmtId="43" fontId="172" fillId="0" borderId="0" applyFont="0" applyFill="0" applyBorder="0" applyAlignment="0" applyProtection="0"/>
    <xf numFmtId="43" fontId="172" fillId="0" borderId="0" applyFont="0" applyFill="0" applyBorder="0" applyAlignment="0" applyProtection="0"/>
    <xf numFmtId="43" fontId="172" fillId="0" borderId="0" applyFont="0" applyFill="0" applyBorder="0" applyAlignment="0" applyProtection="0"/>
    <xf numFmtId="43" fontId="172" fillId="0" borderId="0" applyFont="0" applyFill="0" applyBorder="0" applyAlignment="0" applyProtection="0"/>
    <xf numFmtId="43" fontId="172" fillId="0" borderId="0" applyFont="0" applyFill="0" applyBorder="0" applyAlignment="0" applyProtection="0"/>
    <xf numFmtId="43" fontId="172" fillId="0" borderId="0" applyFont="0" applyFill="0" applyBorder="0" applyAlignment="0" applyProtection="0"/>
    <xf numFmtId="239" fontId="170" fillId="0" borderId="0" applyFill="0" applyBorder="0" applyAlignment="0" applyProtection="0"/>
    <xf numFmtId="239" fontId="170" fillId="0" borderId="0" applyFill="0" applyBorder="0" applyAlignment="0" applyProtection="0"/>
    <xf numFmtId="239" fontId="170" fillId="0" borderId="0" applyFill="0" applyBorder="0" applyAlignment="0" applyProtection="0"/>
    <xf numFmtId="0" fontId="15" fillId="0" borderId="0" applyFont="0" applyFill="0" applyBorder="0" applyAlignment="0" applyProtection="0"/>
    <xf numFmtId="0" fontId="26" fillId="0" borderId="0"/>
    <xf numFmtId="0" fontId="65" fillId="0" borderId="0"/>
    <xf numFmtId="177" fontId="15" fillId="0" borderId="0" applyFont="0" applyFill="0" applyBorder="0" applyAlignment="0" applyProtection="0"/>
    <xf numFmtId="0" fontId="15" fillId="0" borderId="0" applyFont="0" applyFill="0" applyBorder="0" applyAlignment="0" applyProtection="0"/>
    <xf numFmtId="0" fontId="28" fillId="0" borderId="0" applyFill="0" applyBorder="0" applyAlignment="0" applyProtection="0"/>
    <xf numFmtId="0" fontId="26" fillId="0" borderId="0"/>
    <xf numFmtId="0" fontId="24" fillId="0" borderId="0"/>
    <xf numFmtId="0" fontId="71" fillId="0" borderId="0"/>
    <xf numFmtId="0" fontId="71" fillId="0" borderId="0"/>
    <xf numFmtId="0" fontId="24" fillId="0" borderId="0"/>
    <xf numFmtId="0" fontId="24" fillId="0" borderId="0"/>
    <xf numFmtId="0" fontId="15" fillId="0" borderId="0"/>
    <xf numFmtId="186" fontId="15" fillId="0" borderId="0" applyFont="0" applyFill="0" applyBorder="0" applyAlignment="0" applyProtection="0"/>
    <xf numFmtId="0" fontId="24" fillId="0" borderId="0"/>
    <xf numFmtId="0" fontId="71" fillId="0" borderId="0"/>
    <xf numFmtId="165" fontId="15" fillId="0" borderId="0" applyFont="0" applyFill="0" applyBorder="0" applyAlignment="0" applyProtection="0"/>
    <xf numFmtId="0" fontId="15" fillId="0" borderId="0"/>
    <xf numFmtId="0" fontId="24" fillId="0" borderId="0" applyFont="0" applyFill="0" applyBorder="0" applyAlignment="0" applyProtection="0"/>
    <xf numFmtId="0" fontId="15" fillId="0" borderId="0"/>
    <xf numFmtId="0" fontId="24" fillId="0" borderId="0"/>
    <xf numFmtId="0" fontId="15" fillId="0" borderId="0"/>
    <xf numFmtId="0" fontId="15" fillId="0" borderId="0"/>
    <xf numFmtId="0" fontId="15" fillId="0" borderId="0"/>
    <xf numFmtId="0" fontId="26" fillId="0" borderId="0" applyFont="0" applyFill="0" applyBorder="0" applyAlignment="0" applyProtection="0"/>
    <xf numFmtId="0" fontId="29" fillId="0" borderId="0"/>
    <xf numFmtId="0" fontId="15" fillId="0" borderId="0"/>
    <xf numFmtId="0" fontId="29" fillId="0" borderId="0"/>
    <xf numFmtId="0" fontId="15" fillId="0" borderId="0"/>
    <xf numFmtId="172" fontId="24"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29" fillId="0" borderId="0"/>
    <xf numFmtId="0" fontId="26" fillId="0" borderId="0" applyFont="0" applyFill="0" applyBorder="0" applyAlignment="0" applyProtection="0"/>
    <xf numFmtId="0" fontId="24" fillId="0" borderId="0"/>
    <xf numFmtId="0" fontId="15" fillId="0" borderId="0" applyFont="0" applyFill="0" applyBorder="0" applyAlignment="0" applyProtection="0"/>
    <xf numFmtId="0" fontId="24" fillId="0" borderId="0"/>
    <xf numFmtId="9" fontId="15" fillId="0" borderId="0" applyFont="0" applyFill="0" applyBorder="0" applyAlignment="0" applyProtection="0"/>
    <xf numFmtId="0" fontId="24" fillId="0" borderId="0"/>
    <xf numFmtId="0" fontId="15" fillId="0" borderId="0" applyFont="0" applyFill="0" applyBorder="0" applyAlignment="0" applyProtection="0"/>
    <xf numFmtId="0" fontId="15" fillId="0" borderId="0"/>
    <xf numFmtId="167" fontId="15" fillId="0" borderId="0" applyFont="0" applyFill="0" applyBorder="0" applyAlignment="0" applyProtection="0"/>
    <xf numFmtId="186" fontId="15" fillId="0" borderId="0" applyFont="0" applyFill="0" applyBorder="0" applyAlignment="0" applyProtection="0"/>
    <xf numFmtId="0" fontId="15" fillId="0" borderId="0" applyFont="0" applyFill="0" applyBorder="0" applyAlignment="0" applyProtection="0"/>
    <xf numFmtId="0" fontId="24" fillId="0" borderId="0"/>
    <xf numFmtId="0" fontId="71" fillId="0" borderId="0"/>
    <xf numFmtId="0" fontId="15" fillId="0" borderId="0"/>
    <xf numFmtId="0" fontId="15" fillId="0" borderId="0"/>
    <xf numFmtId="0" fontId="15" fillId="0" borderId="0"/>
    <xf numFmtId="0" fontId="24" fillId="0" borderId="0"/>
    <xf numFmtId="200" fontId="72" fillId="0" borderId="0" applyFont="0" applyFill="0" applyBorder="0" applyAlignment="0" applyProtection="0"/>
    <xf numFmtId="0" fontId="156" fillId="0" borderId="0" applyFont="0" applyFill="0" applyBorder="0" applyAlignment="0" applyProtection="0"/>
    <xf numFmtId="0" fontId="24" fillId="0" borderId="0"/>
    <xf numFmtId="0" fontId="29" fillId="0" borderId="0"/>
    <xf numFmtId="0" fontId="156" fillId="0" borderId="0" applyFont="0" applyFill="0" applyBorder="0" applyAlignment="0" applyProtection="0"/>
    <xf numFmtId="0" fontId="24" fillId="0" borderId="0"/>
    <xf numFmtId="0" fontId="24" fillId="0" borderId="0"/>
    <xf numFmtId="0" fontId="24" fillId="0" borderId="0"/>
    <xf numFmtId="0" fontId="15" fillId="0" borderId="0"/>
    <xf numFmtId="186" fontId="15" fillId="0" borderId="0" applyFont="0" applyFill="0" applyBorder="0" applyAlignment="0" applyProtection="0"/>
    <xf numFmtId="0" fontId="24" fillId="0" borderId="0"/>
    <xf numFmtId="0" fontId="71" fillId="0" borderId="0"/>
    <xf numFmtId="0" fontId="15" fillId="0" borderId="0"/>
    <xf numFmtId="0" fontId="15" fillId="0" borderId="0"/>
    <xf numFmtId="0" fontId="15" fillId="0" borderId="0"/>
    <xf numFmtId="0" fontId="24" fillId="0" borderId="0"/>
    <xf numFmtId="0" fontId="24" fillId="0" borderId="0" applyFont="0" applyFill="0" applyBorder="0" applyAlignment="0" applyProtection="0"/>
    <xf numFmtId="0" fontId="24" fillId="0" borderId="0"/>
    <xf numFmtId="0" fontId="24" fillId="0" borderId="0" applyFont="0" applyFill="0" applyBorder="0" applyAlignment="0" applyProtection="0"/>
    <xf numFmtId="0" fontId="24" fillId="0" borderId="0"/>
    <xf numFmtId="0" fontId="24" fillId="0" borderId="0"/>
    <xf numFmtId="0" fontId="24" fillId="0" borderId="0"/>
    <xf numFmtId="0" fontId="15" fillId="0" borderId="0"/>
    <xf numFmtId="186" fontId="15" fillId="0" borderId="0" applyFont="0" applyFill="0" applyBorder="0" applyAlignment="0" applyProtection="0"/>
    <xf numFmtId="0" fontId="24" fillId="0" borderId="0"/>
    <xf numFmtId="0" fontId="71" fillId="0" borderId="0"/>
    <xf numFmtId="0" fontId="24" fillId="0" borderId="0"/>
    <xf numFmtId="0" fontId="26" fillId="0" borderId="0" applyFont="0" applyFill="0" applyBorder="0" applyAlignment="0" applyProtection="0"/>
    <xf numFmtId="0" fontId="24" fillId="0" borderId="0"/>
    <xf numFmtId="0" fontId="26" fillId="0" borderId="0" applyFont="0" applyFill="0" applyBorder="0" applyAlignment="0" applyProtection="0"/>
    <xf numFmtId="200" fontId="72" fillId="0" borderId="0" applyFont="0" applyFill="0" applyBorder="0" applyAlignment="0" applyProtection="0"/>
    <xf numFmtId="0" fontId="35" fillId="0" borderId="0" applyFont="0" applyFill="0" applyBorder="0" applyAlignment="0" applyProtection="0"/>
    <xf numFmtId="200" fontId="72" fillId="0" borderId="0" applyFont="0" applyFill="0" applyBorder="0" applyAlignment="0" applyProtection="0"/>
    <xf numFmtId="0" fontId="24" fillId="0" borderId="0"/>
    <xf numFmtId="0" fontId="35" fillId="0" borderId="0" applyFont="0" applyFill="0" applyBorder="0" applyAlignment="0" applyProtection="0"/>
    <xf numFmtId="0" fontId="15" fillId="0" borderId="0"/>
    <xf numFmtId="200" fontId="72" fillId="0" borderId="0" applyFont="0" applyFill="0" applyBorder="0" applyAlignment="0" applyProtection="0"/>
    <xf numFmtId="0" fontId="15" fillId="0" borderId="0"/>
    <xf numFmtId="0" fontId="24" fillId="0" borderId="0"/>
    <xf numFmtId="200" fontId="72" fillId="0" borderId="0" applyFont="0" applyFill="0" applyBorder="0" applyAlignment="0" applyProtection="0"/>
    <xf numFmtId="0" fontId="15" fillId="0" borderId="0"/>
    <xf numFmtId="0" fontId="227" fillId="0" borderId="0" applyFont="0" applyFill="0" applyBorder="0" applyAlignment="0" applyProtection="0"/>
    <xf numFmtId="0" fontId="15" fillId="0" borderId="0"/>
    <xf numFmtId="0" fontId="24" fillId="0" borderId="0"/>
    <xf numFmtId="0" fontId="227" fillId="0" borderId="0" applyFont="0" applyFill="0" applyBorder="0" applyAlignment="0" applyProtection="0"/>
    <xf numFmtId="0" fontId="15" fillId="0" borderId="0"/>
    <xf numFmtId="186" fontId="15" fillId="0" borderId="0" applyFont="0" applyFill="0" applyBorder="0" applyAlignment="0" applyProtection="0"/>
    <xf numFmtId="0" fontId="15" fillId="0" borderId="0"/>
    <xf numFmtId="0" fontId="63" fillId="0" borderId="0"/>
    <xf numFmtId="186" fontId="15" fillId="0" borderId="0" applyFont="0" applyFill="0" applyBorder="0" applyAlignment="0" applyProtection="0"/>
    <xf numFmtId="0" fontId="60" fillId="0" borderId="0" applyNumberFormat="0" applyFont="0" applyFill="0" applyBorder="0" applyProtection="0"/>
    <xf numFmtId="0" fontId="315" fillId="0" borderId="21"/>
    <xf numFmtId="0" fontId="315" fillId="0" borderId="21"/>
    <xf numFmtId="0" fontId="26" fillId="0" borderId="0"/>
    <xf numFmtId="0" fontId="15" fillId="0" borderId="0"/>
    <xf numFmtId="0" fontId="63" fillId="0" borderId="0"/>
    <xf numFmtId="0" fontId="63" fillId="0" borderId="0"/>
    <xf numFmtId="0" fontId="15" fillId="0" borderId="0"/>
    <xf numFmtId="0" fontId="63" fillId="0" borderId="0"/>
    <xf numFmtId="0" fontId="206" fillId="0" borderId="55" applyNumberFormat="0" applyFill="0" applyAlignment="0" applyProtection="0"/>
    <xf numFmtId="0" fontId="316" fillId="0" borderId="55" applyNumberFormat="0" applyFill="0" applyAlignment="0" applyProtection="0">
      <alignment vertical="center"/>
    </xf>
    <xf numFmtId="0" fontId="316" fillId="0" borderId="55" applyNumberFormat="0" applyFill="0" applyAlignment="0" applyProtection="0">
      <alignment vertical="center"/>
    </xf>
    <xf numFmtId="0" fontId="317" fillId="0" borderId="6" applyNumberFormat="0" applyFill="0" applyAlignment="0" applyProtection="0">
      <alignment vertical="center"/>
    </xf>
    <xf numFmtId="0" fontId="317" fillId="0" borderId="6" applyNumberFormat="0" applyFill="0" applyAlignment="0" applyProtection="0">
      <alignment vertical="center"/>
    </xf>
    <xf numFmtId="0" fontId="316" fillId="0" borderId="55" applyNumberFormat="0" applyFill="0" applyAlignment="0" applyProtection="0">
      <alignment vertical="center"/>
    </xf>
    <xf numFmtId="0" fontId="318" fillId="0" borderId="0" applyNumberFormat="0" applyFill="0" applyBorder="0" applyAlignment="0" applyProtection="0">
      <alignment vertical="top"/>
      <protection locked="0"/>
    </xf>
    <xf numFmtId="0" fontId="29" fillId="0" borderId="0"/>
    <xf numFmtId="281" fontId="65" fillId="0" borderId="0" applyFont="0" applyFill="0" applyBorder="0" applyAlignment="0" applyProtection="0"/>
    <xf numFmtId="282" fontId="65" fillId="0" borderId="0" applyFont="0" applyFill="0" applyBorder="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164" fillId="0" borderId="65" applyNumberFormat="0" applyFill="0" applyAlignment="0" applyProtection="0"/>
    <xf numFmtId="0" fontId="19" fillId="0" borderId="9"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9" fillId="0" borderId="9" applyNumberFormat="0" applyFill="0" applyAlignment="0" applyProtection="0">
      <alignment vertical="center"/>
    </xf>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164" fillId="0" borderId="65" applyNumberFormat="0" applyFill="0" applyAlignment="0" applyProtection="0"/>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244" fillId="0" borderId="65" applyNumberFormat="0" applyFill="0" applyAlignment="0" applyProtection="0">
      <alignment vertical="center"/>
    </xf>
    <xf numFmtId="0" fontId="60" fillId="0" borderId="0" applyNumberFormat="0" applyFont="0" applyFill="0" applyBorder="0" applyProtection="0">
      <alignment vertical="top"/>
    </xf>
    <xf numFmtId="0" fontId="24" fillId="0" borderId="0" applyFont="0" applyFill="0" applyBorder="0" applyAlignment="0" applyProtection="0"/>
    <xf numFmtId="0" fontId="26" fillId="0" borderId="0" applyFill="0" applyBorder="0" applyAlignment="0" applyProtection="0"/>
    <xf numFmtId="0" fontId="24" fillId="0" borderId="0">
      <protection locked="0"/>
    </xf>
    <xf numFmtId="0" fontId="66" fillId="0" borderId="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96" borderId="42" applyNumberFormat="0" applyAlignment="0" applyProtection="0">
      <alignment vertical="center"/>
    </xf>
    <xf numFmtId="0" fontId="199" fillId="49" borderId="42" applyNumberFormat="0" applyAlignment="0" applyProtection="0"/>
    <xf numFmtId="0" fontId="319" fillId="50" borderId="42" applyNumberFormat="0" applyAlignment="0" applyProtection="0">
      <alignment vertical="center"/>
    </xf>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20" fillId="5" borderId="4"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20" fillId="5" borderId="4"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319" fillId="50" borderId="42" applyNumberFormat="0" applyAlignment="0" applyProtection="0">
      <alignment vertical="center"/>
    </xf>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0" fontId="199" fillId="49" borderId="42" applyNumberFormat="0" applyAlignment="0" applyProtection="0"/>
    <xf numFmtId="4" fontId="274" fillId="0" borderId="0" applyFont="0" applyFill="0" applyBorder="0" applyAlignment="0" applyProtection="0"/>
    <xf numFmtId="4" fontId="78" fillId="0" borderId="0">
      <protection locked="0"/>
    </xf>
    <xf numFmtId="3" fontId="274" fillId="0" borderId="0" applyFont="0" applyFill="0" applyBorder="0" applyAlignment="0" applyProtection="0"/>
    <xf numFmtId="283" fontId="24" fillId="0" borderId="0">
      <protection locked="0"/>
    </xf>
    <xf numFmtId="0" fontId="71" fillId="0" borderId="0">
      <alignment vertical="center"/>
    </xf>
    <xf numFmtId="0" fontId="24" fillId="0" borderId="0" applyFont="0" applyFill="0" applyBorder="0" applyAlignment="0" applyProtection="0"/>
    <xf numFmtId="0" fontId="26" fillId="0" borderId="0" applyFill="0" applyBorder="0" applyAlignment="0" applyProtection="0"/>
    <xf numFmtId="0" fontId="73" fillId="0" borderId="0">
      <alignment vertical="center"/>
    </xf>
    <xf numFmtId="0" fontId="321" fillId="0" borderId="51" applyNumberFormat="0" applyFill="0" applyProtection="0">
      <alignment vertical="center"/>
    </xf>
    <xf numFmtId="0" fontId="191" fillId="0" borderId="51" applyNumberFormat="0" applyFill="0" applyAlignment="0" applyProtection="0"/>
    <xf numFmtId="0" fontId="321" fillId="0" borderId="51" applyNumberFormat="0" applyFill="0" applyAlignment="0" applyProtection="0">
      <alignment vertical="center"/>
    </xf>
    <xf numFmtId="0" fontId="321" fillId="0" borderId="51" applyNumberFormat="0" applyFill="0" applyAlignment="0" applyProtection="0">
      <alignment vertical="center"/>
    </xf>
    <xf numFmtId="0" fontId="322" fillId="0" borderId="1" applyNumberFormat="0" applyFill="0" applyAlignment="0" applyProtection="0">
      <alignment vertical="center"/>
    </xf>
    <xf numFmtId="0" fontId="322" fillId="0" borderId="1" applyNumberFormat="0" applyFill="0" applyAlignment="0" applyProtection="0">
      <alignment vertical="center"/>
    </xf>
    <xf numFmtId="0" fontId="321" fillId="0" borderId="51" applyNumberFormat="0" applyFill="0" applyAlignment="0" applyProtection="0">
      <alignment vertical="center"/>
    </xf>
    <xf numFmtId="0" fontId="193" fillId="0" borderId="52" applyNumberFormat="0" applyFill="0" applyAlignment="0" applyProtection="0"/>
    <xf numFmtId="0" fontId="323" fillId="0" borderId="52" applyNumberFormat="0" applyFill="0" applyAlignment="0" applyProtection="0">
      <alignment vertical="center"/>
    </xf>
    <xf numFmtId="0" fontId="323" fillId="0" borderId="52" applyNumberFormat="0" applyFill="0" applyAlignment="0" applyProtection="0">
      <alignment vertical="center"/>
    </xf>
    <xf numFmtId="0" fontId="324" fillId="0" borderId="2" applyNumberFormat="0" applyFill="0" applyAlignment="0" applyProtection="0">
      <alignment vertical="center"/>
    </xf>
    <xf numFmtId="0" fontId="324" fillId="0" borderId="2" applyNumberFormat="0" applyFill="0" applyAlignment="0" applyProtection="0">
      <alignment vertical="center"/>
    </xf>
    <xf numFmtId="0" fontId="323" fillId="0" borderId="52" applyNumberFormat="0" applyFill="0" applyAlignment="0" applyProtection="0">
      <alignment vertical="center"/>
    </xf>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325" fillId="0" borderId="53" applyNumberFormat="0" applyFill="0" applyAlignment="0" applyProtection="0">
      <alignment vertical="center"/>
    </xf>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326" fillId="0" borderId="3" applyNumberFormat="0" applyFill="0" applyAlignment="0" applyProtection="0">
      <alignment vertical="center"/>
    </xf>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326" fillId="0" borderId="3" applyNumberFormat="0" applyFill="0" applyAlignment="0" applyProtection="0">
      <alignment vertical="center"/>
    </xf>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325" fillId="0" borderId="53" applyNumberFormat="0" applyFill="0" applyAlignment="0" applyProtection="0">
      <alignment vertical="center"/>
    </xf>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53" applyNumberFormat="0" applyFill="0" applyAlignment="0" applyProtection="0"/>
    <xf numFmtId="0" fontId="194" fillId="0" borderId="0" applyNumberFormat="0" applyFill="0" applyBorder="0" applyAlignment="0" applyProtection="0"/>
    <xf numFmtId="0" fontId="325" fillId="0" borderId="0" applyNumberFormat="0" applyFill="0" applyBorder="0" applyAlignment="0" applyProtection="0">
      <alignment vertical="center"/>
    </xf>
    <xf numFmtId="0" fontId="325" fillId="0" borderId="0" applyNumberFormat="0" applyFill="0" applyBorder="0" applyAlignment="0" applyProtection="0">
      <alignment vertical="center"/>
    </xf>
    <xf numFmtId="0" fontId="326" fillId="0" borderId="0" applyNumberFormat="0" applyFill="0" applyBorder="0" applyAlignment="0" applyProtection="0">
      <alignment vertical="center"/>
    </xf>
    <xf numFmtId="0" fontId="326" fillId="0" borderId="0" applyNumberFormat="0" applyFill="0" applyBorder="0" applyAlignment="0" applyProtection="0">
      <alignment vertical="center"/>
    </xf>
    <xf numFmtId="0" fontId="325" fillId="0" borderId="0" applyNumberFormat="0" applyFill="0" applyBorder="0" applyAlignment="0" applyProtection="0">
      <alignment vertical="center"/>
    </xf>
    <xf numFmtId="0" fontId="216" fillId="0" borderId="0" applyNumberFormat="0" applyFill="0" applyBorder="0" applyAlignment="0" applyProtection="0"/>
    <xf numFmtId="0" fontId="327" fillId="0" borderId="0" applyNumberFormat="0" applyFill="0" applyBorder="0" applyAlignment="0" applyProtection="0">
      <alignment vertical="center"/>
    </xf>
    <xf numFmtId="0" fontId="327" fillId="0" borderId="0" applyNumberFormat="0" applyFill="0" applyBorder="0" applyAlignment="0" applyProtection="0">
      <alignment vertical="center"/>
    </xf>
    <xf numFmtId="0" fontId="328" fillId="0" borderId="0" applyNumberFormat="0" applyFill="0" applyBorder="0" applyAlignment="0" applyProtection="0">
      <alignment vertical="center"/>
    </xf>
    <xf numFmtId="0" fontId="328" fillId="0" borderId="0" applyNumberFormat="0" applyFill="0" applyBorder="0" applyAlignment="0" applyProtection="0">
      <alignment vertical="center"/>
    </xf>
    <xf numFmtId="0" fontId="327" fillId="0" borderId="0" applyNumberFormat="0" applyFill="0" applyBorder="0" applyAlignment="0" applyProtection="0">
      <alignment vertical="center"/>
    </xf>
    <xf numFmtId="0" fontId="329" fillId="0" borderId="0"/>
    <xf numFmtId="0" fontId="188" fillId="46" borderId="0" applyNumberFormat="0" applyBorder="0" applyAlignment="0" applyProtection="0"/>
    <xf numFmtId="0" fontId="330" fillId="2" borderId="0" applyNumberFormat="0" applyBorder="0" applyAlignment="0" applyProtection="0"/>
    <xf numFmtId="0" fontId="6" fillId="2" borderId="0" applyNumberFormat="0" applyBorder="0" applyAlignment="0" applyProtection="0">
      <alignment vertical="center"/>
    </xf>
    <xf numFmtId="0" fontId="331" fillId="40" borderId="0" applyNumberFormat="0" applyBorder="0" applyAlignment="0" applyProtection="0">
      <alignment vertical="center"/>
    </xf>
    <xf numFmtId="0" fontId="332" fillId="2" borderId="0" applyNumberFormat="0" applyBorder="0" applyAlignment="0" applyProtection="0">
      <alignment vertical="center"/>
    </xf>
    <xf numFmtId="0" fontId="332" fillId="2" borderId="0" applyNumberFormat="0" applyBorder="0" applyAlignment="0" applyProtection="0">
      <alignment vertical="center"/>
    </xf>
    <xf numFmtId="0" fontId="331" fillId="40" borderId="0" applyNumberFormat="0" applyBorder="0" applyAlignment="0" applyProtection="0">
      <alignment vertical="center"/>
    </xf>
    <xf numFmtId="0" fontId="333" fillId="0" borderId="19">
      <alignment horizontal="left" vertical="center" indent="1"/>
      <protection locked="0"/>
    </xf>
    <xf numFmtId="0" fontId="333" fillId="0" borderId="19">
      <alignment horizontal="left" vertical="center" indent="1"/>
      <protection locked="0"/>
    </xf>
    <xf numFmtId="0" fontId="65"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65" fillId="98" borderId="58" applyNumberFormat="0" applyFont="0" applyAlignment="0" applyProtection="0">
      <alignment vertical="center"/>
    </xf>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8" fillId="99" borderId="58" applyNumberFormat="0" applyAlignment="0" applyProtection="0"/>
    <xf numFmtId="0" fontId="24" fillId="0" borderId="0"/>
    <xf numFmtId="0" fontId="334" fillId="39" borderId="0" applyNumberFormat="0" applyBorder="0" applyAlignment="0" applyProtection="0">
      <alignment vertical="center"/>
    </xf>
    <xf numFmtId="0" fontId="335" fillId="45" borderId="0" applyNumberFormat="0" applyBorder="0" applyAlignment="0" applyProtection="0"/>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28" fillId="0" borderId="0"/>
    <xf numFmtId="0" fontId="28" fillId="0" borderId="0"/>
    <xf numFmtId="0" fontId="28" fillId="0" borderId="0"/>
    <xf numFmtId="0" fontId="336" fillId="110" borderId="0" applyNumberFormat="0" applyBorder="0" applyAlignment="0" applyProtection="0"/>
    <xf numFmtId="0" fontId="334" fillId="41" borderId="0" applyNumberFormat="0" applyBorder="0" applyAlignment="0" applyProtection="0">
      <alignment vertical="center"/>
    </xf>
    <xf numFmtId="0" fontId="334" fillId="41" borderId="0" applyNumberFormat="0" applyBorder="0" applyAlignment="0" applyProtection="0">
      <alignment vertical="center"/>
    </xf>
    <xf numFmtId="0" fontId="28" fillId="0" borderId="0"/>
    <xf numFmtId="0" fontId="28" fillId="0" borderId="0"/>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334" fillId="39" borderId="0" applyNumberFormat="0" applyBorder="0" applyAlignment="0" applyProtection="0">
      <alignment vertical="center"/>
    </xf>
    <xf numFmtId="0" fontId="28" fillId="0" borderId="0"/>
    <xf numFmtId="0" fontId="28" fillId="0" borderId="0"/>
    <xf numFmtId="0" fontId="337" fillId="0" borderId="0"/>
    <xf numFmtId="210" fontId="68" fillId="0" borderId="0" applyFont="0" applyFill="0" applyBorder="0" applyAlignment="0" applyProtection="0"/>
    <xf numFmtId="174" fontId="68" fillId="0" borderId="0" applyFont="0" applyFill="0" applyBorder="0" applyAlignment="0" applyProtection="0"/>
    <xf numFmtId="210" fontId="68" fillId="0" borderId="0" applyFont="0" applyFill="0" applyBorder="0" applyAlignment="0" applyProtection="0"/>
    <xf numFmtId="174" fontId="68" fillId="0" borderId="0" applyFont="0" applyFill="0" applyBorder="0" applyAlignment="0" applyProtection="0"/>
    <xf numFmtId="174" fontId="65" fillId="0" borderId="0" applyFont="0" applyFill="0" applyBorder="0" applyAlignment="0" applyProtection="0">
      <alignment vertical="center"/>
    </xf>
    <xf numFmtId="38" fontId="338" fillId="0" borderId="0" applyFont="0" applyFill="0" applyBorder="0" applyAlignment="0" applyProtection="0"/>
    <xf numFmtId="210" fontId="65" fillId="0" borderId="0" applyFont="0" applyFill="0" applyBorder="0" applyAlignment="0" applyProtection="0">
      <alignment vertical="center"/>
    </xf>
    <xf numFmtId="167" fontId="15" fillId="0" borderId="0" applyFont="0" applyFill="0" applyBorder="0" applyAlignment="0" applyProtection="0"/>
    <xf numFmtId="284" fontId="339" fillId="0" borderId="0">
      <alignment vertical="center"/>
    </xf>
    <xf numFmtId="0" fontId="15" fillId="0" borderId="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108"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340" fillId="43" borderId="70" applyNumberFormat="0" applyAlignment="0" applyProtection="0">
      <alignment vertical="center"/>
    </xf>
    <xf numFmtId="0" fontId="340" fillId="43" borderId="70" applyNumberFormat="0" applyAlignment="0" applyProtection="0">
      <alignment vertical="center"/>
    </xf>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340" fillId="43" borderId="70" applyNumberFormat="0" applyAlignment="0" applyProtection="0">
      <alignment vertical="center"/>
    </xf>
    <xf numFmtId="0" fontId="340" fillId="43" borderId="70" applyNumberFormat="0" applyAlignment="0" applyProtection="0">
      <alignment vertical="center"/>
    </xf>
    <xf numFmtId="0" fontId="340" fillId="43" borderId="70" applyNumberFormat="0" applyAlignment="0" applyProtection="0">
      <alignment vertical="center"/>
    </xf>
    <xf numFmtId="0" fontId="229" fillId="87" borderId="70" applyNumberFormat="0" applyAlignment="0" applyProtection="0"/>
    <xf numFmtId="0" fontId="341" fillId="6" borderId="5"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1" fillId="6" borderId="5"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340" fillId="43" borderId="70" applyNumberFormat="0" applyAlignment="0" applyProtection="0">
      <alignment vertical="center"/>
    </xf>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29" fillId="87" borderId="70" applyNumberFormat="0" applyAlignment="0" applyProtection="0"/>
    <xf numFmtId="0" fontId="261" fillId="0" borderId="0"/>
    <xf numFmtId="0" fontId="15" fillId="0" borderId="0" applyFont="0" applyFill="0" applyBorder="0" applyAlignment="0" applyProtection="0"/>
    <xf numFmtId="238" fontId="292" fillId="0" borderId="0">
      <protection locked="0"/>
    </xf>
    <xf numFmtId="0" fontId="35" fillId="0" borderId="0" applyFont="0" applyFill="0" applyBorder="0" applyAlignment="0" applyProtection="0"/>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0" fontId="15" fillId="0" borderId="0">
      <alignment vertical="center"/>
    </xf>
    <xf numFmtId="278" fontId="60" fillId="0" borderId="0">
      <protection locked="0"/>
    </xf>
    <xf numFmtId="0" fontId="60"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78" fontId="60" fillId="0" borderId="0">
      <protection locked="0"/>
    </xf>
    <xf numFmtId="0" fontId="60" fillId="0" borderId="0">
      <protection locked="0"/>
    </xf>
    <xf numFmtId="0" fontId="24" fillId="0" borderId="0" applyFont="0" applyFill="0" applyBorder="0" applyAlignment="0" applyProtection="0"/>
    <xf numFmtId="238" fontId="292" fillId="0" borderId="0">
      <protection locked="0"/>
    </xf>
    <xf numFmtId="172" fontId="63" fillId="0" borderId="0" applyFont="0" applyFill="0" applyBorder="0" applyAlignment="0" applyProtection="0"/>
    <xf numFmtId="0" fontId="24" fillId="0" borderId="0" applyFont="0" applyFill="0" applyBorder="0" applyAlignment="0" applyProtection="0"/>
    <xf numFmtId="38" fontId="24"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174" fontId="73" fillId="0" borderId="0" applyFont="0" applyFill="0" applyBorder="0" applyAlignment="0" applyProtection="0"/>
    <xf numFmtId="0" fontId="28" fillId="0" borderId="0"/>
    <xf numFmtId="0" fontId="28" fillId="0" borderId="0" applyFill="0" applyBorder="0" applyAlignment="0" applyProtection="0"/>
    <xf numFmtId="0" fontId="26" fillId="0" borderId="0" applyFill="0" applyBorder="0" applyAlignment="0" applyProtection="0"/>
    <xf numFmtId="259" fontId="24" fillId="0" borderId="0"/>
    <xf numFmtId="0" fontId="342" fillId="0" borderId="0" applyFont="0" applyFill="0" applyBorder="0" applyAlignment="0">
      <alignment vertical="center"/>
    </xf>
    <xf numFmtId="0" fontId="15" fillId="0" borderId="0" applyFont="0" applyFill="0" applyBorder="0" applyAlignment="0" applyProtection="0"/>
    <xf numFmtId="3" fontId="343" fillId="0" borderId="0"/>
    <xf numFmtId="40" fontId="24" fillId="0" borderId="0" applyFont="0" applyFill="0" applyBorder="0" applyAlignment="0" applyProtection="0"/>
    <xf numFmtId="0" fontId="24" fillId="0" borderId="0" applyFont="0" applyFill="0" applyBorder="0" applyAlignment="0" applyProtection="0"/>
    <xf numFmtId="3" fontId="24" fillId="0" borderId="19"/>
    <xf numFmtId="3" fontId="24" fillId="0" borderId="19"/>
    <xf numFmtId="0" fontId="71" fillId="0" borderId="0" applyFont="0" applyFill="0" applyBorder="0" applyAlignment="0" applyProtection="0"/>
    <xf numFmtId="285" fontId="26" fillId="0" borderId="0" applyFont="0" applyFill="0" applyBorder="0" applyAlignment="0" applyProtection="0"/>
    <xf numFmtId="286" fontId="26" fillId="0" borderId="0" applyFont="0" applyFill="0" applyBorder="0" applyAlignment="0" applyProtection="0"/>
    <xf numFmtId="0" fontId="15" fillId="0" borderId="71" applyNumberFormat="0" applyFill="0" applyProtection="0">
      <alignment vertical="center"/>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78" fontId="60" fillId="0" borderId="0">
      <protection locked="0"/>
    </xf>
    <xf numFmtId="0" fontId="60"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78" fontId="60" fillId="0" borderId="0">
      <protection locked="0"/>
    </xf>
    <xf numFmtId="0" fontId="60" fillId="0" borderId="0">
      <protection locked="0"/>
    </xf>
    <xf numFmtId="238" fontId="292" fillId="0" borderId="0">
      <protection locked="0"/>
    </xf>
    <xf numFmtId="287" fontId="167" fillId="0" borderId="0" applyFont="0" applyFill="0" applyBorder="0" applyAlignment="0" applyProtection="0"/>
    <xf numFmtId="164" fontId="15" fillId="0" borderId="0" applyFont="0" applyFill="0" applyBorder="0" applyAlignment="0" applyProtection="0"/>
    <xf numFmtId="164" fontId="136" fillId="0" borderId="0" applyFont="0" applyFill="0" applyBorder="0" applyAlignment="0" applyProtection="0">
      <alignment vertical="center"/>
    </xf>
    <xf numFmtId="164" fontId="15" fillId="0" borderId="0" applyFont="0" applyFill="0" applyBorder="0" applyAlignment="0" applyProtection="0">
      <alignment vertical="center"/>
    </xf>
    <xf numFmtId="164" fontId="15" fillId="0" borderId="0" applyFont="0" applyFill="0" applyBorder="0" applyAlignment="0" applyProtection="0"/>
    <xf numFmtId="288" fontId="24" fillId="0" borderId="0" applyFont="0" applyFill="0" applyBorder="0" applyAlignment="0" applyProtection="0"/>
    <xf numFmtId="0" fontId="73" fillId="0" borderId="54">
      <alignment horizontal="center"/>
    </xf>
    <xf numFmtId="0" fontId="73" fillId="0" borderId="54">
      <alignment horizontal="center"/>
    </xf>
    <xf numFmtId="0" fontId="73" fillId="0" borderId="54">
      <alignment horizontal="center"/>
    </xf>
    <xf numFmtId="0" fontId="73" fillId="0" borderId="54">
      <alignment horizontal="center"/>
    </xf>
    <xf numFmtId="0" fontId="73" fillId="0" borderId="54">
      <alignment horizontal="center"/>
    </xf>
    <xf numFmtId="0" fontId="73" fillId="0" borderId="54">
      <alignment horizontal="center"/>
    </xf>
    <xf numFmtId="0" fontId="73" fillId="0" borderId="54">
      <alignment horizontal="center"/>
    </xf>
    <xf numFmtId="0" fontId="73" fillId="0" borderId="54">
      <alignment horizontal="center"/>
    </xf>
    <xf numFmtId="0" fontId="73" fillId="0" borderId="54">
      <alignment horizontal="center"/>
    </xf>
    <xf numFmtId="0" fontId="59" fillId="0" borderId="0" applyFont="0" applyFill="0" applyBorder="0" applyAlignment="0" applyProtection="0"/>
    <xf numFmtId="0" fontId="24" fillId="0" borderId="0" applyFont="0" applyFill="0" applyBorder="0" applyAlignment="0" applyProtection="0"/>
    <xf numFmtId="0" fontId="72" fillId="0" borderId="0">
      <alignment vertical="center"/>
      <protection locked="0"/>
    </xf>
    <xf numFmtId="0" fontId="175" fillId="109" borderId="0">
      <alignment vertical="center"/>
    </xf>
    <xf numFmtId="0" fontId="24" fillId="0" borderId="0" applyFont="0" applyFill="0" applyBorder="0" applyAlignment="0" applyProtection="0"/>
    <xf numFmtId="289" fontId="65" fillId="0" borderId="0" applyFont="0" applyFill="0" applyBorder="0" applyAlignment="0" applyProtection="0"/>
    <xf numFmtId="290" fontId="65" fillId="0" borderId="0" applyFont="0" applyFill="0" applyBorder="0" applyAlignment="0" applyProtection="0"/>
    <xf numFmtId="10" fontId="274" fillId="0" borderId="0" applyFont="0" applyFill="0" applyBorder="0" applyAlignment="0" applyProtection="0"/>
    <xf numFmtId="291" fontId="24"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78" fontId="60" fillId="0" borderId="0">
      <protection locked="0"/>
    </xf>
    <xf numFmtId="0" fontId="60"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38" fontId="292" fillId="0" borderId="0">
      <protection locked="0"/>
    </xf>
    <xf numFmtId="278" fontId="60" fillId="0" borderId="0">
      <protection locked="0"/>
    </xf>
    <xf numFmtId="0" fontId="60" fillId="0" borderId="0">
      <protection locked="0"/>
    </xf>
    <xf numFmtId="267" fontId="26" fillId="0" borderId="19">
      <alignment vertical="center"/>
    </xf>
    <xf numFmtId="267" fontId="26" fillId="0" borderId="19">
      <alignment vertical="center"/>
    </xf>
    <xf numFmtId="267" fontId="26" fillId="0" borderId="19">
      <alignment vertical="center"/>
    </xf>
    <xf numFmtId="0" fontId="26" fillId="0" borderId="19">
      <alignment vertical="center"/>
    </xf>
    <xf numFmtId="0" fontId="26" fillId="0" borderId="19">
      <alignment vertical="center"/>
    </xf>
    <xf numFmtId="0" fontId="344"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6" fillId="0" borderId="0" applyNumberFormat="0" applyFill="0" applyBorder="0" applyAlignment="0" applyProtection="0">
      <alignment vertical="center"/>
    </xf>
    <xf numFmtId="0" fontId="347" fillId="0" borderId="51" applyNumberFormat="0" applyFill="0" applyAlignment="0" applyProtection="0">
      <alignment vertical="center"/>
    </xf>
    <xf numFmtId="0" fontId="348" fillId="0" borderId="51" applyNumberFormat="0" applyFill="0" applyAlignment="0" applyProtection="0"/>
    <xf numFmtId="0" fontId="349" fillId="0" borderId="52" applyNumberFormat="0" applyFill="0" applyAlignment="0" applyProtection="0">
      <alignment vertical="center"/>
    </xf>
    <xf numFmtId="0" fontId="350" fillId="0" borderId="52" applyNumberFormat="0" applyFill="0" applyAlignment="0" applyProtection="0"/>
    <xf numFmtId="0" fontId="351" fillId="0" borderId="53" applyNumberFormat="0" applyFill="0" applyAlignment="0" applyProtection="0">
      <alignment vertical="center"/>
    </xf>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2" fillId="0" borderId="53" applyNumberFormat="0" applyFill="0" applyAlignment="0" applyProtection="0"/>
    <xf numFmtId="0" fontId="351" fillId="0" borderId="0" applyNumberFormat="0" applyFill="0" applyBorder="0" applyAlignment="0" applyProtection="0">
      <alignment vertical="center"/>
    </xf>
    <xf numFmtId="0" fontId="352" fillId="0" borderId="0" applyNumberFormat="0" applyFill="0" applyBorder="0" applyAlignment="0" applyProtection="0"/>
    <xf numFmtId="0" fontId="353" fillId="0" borderId="0" applyNumberFormat="0" applyFill="0" applyBorder="0" applyAlignment="0" applyProtection="0"/>
    <xf numFmtId="0" fontId="346" fillId="0" borderId="0" applyNumberFormat="0" applyFill="0" applyBorder="0" applyAlignment="0" applyProtection="0">
      <alignment vertical="center"/>
    </xf>
    <xf numFmtId="0" fontId="15" fillId="0" borderId="0">
      <alignment vertical="center"/>
    </xf>
    <xf numFmtId="0" fontId="15" fillId="0" borderId="0">
      <alignment vertical="center"/>
    </xf>
    <xf numFmtId="0" fontId="15" fillId="0" borderId="0"/>
    <xf numFmtId="0" fontId="5" fillId="0" borderId="0">
      <alignment vertical="center"/>
    </xf>
    <xf numFmtId="0" fontId="313" fillId="0" borderId="0"/>
    <xf numFmtId="0" fontId="5" fillId="0" borderId="0">
      <alignment vertical="center"/>
    </xf>
    <xf numFmtId="0" fontId="15" fillId="0" borderId="0">
      <alignment vertical="center"/>
    </xf>
    <xf numFmtId="0" fontId="15" fillId="0" borderId="0">
      <alignment vertical="center"/>
    </xf>
    <xf numFmtId="0" fontId="88" fillId="0" borderId="0"/>
    <xf numFmtId="0" fontId="26" fillId="0" borderId="0"/>
    <xf numFmtId="0" fontId="15" fillId="0" borderId="0">
      <alignment vertical="center"/>
    </xf>
    <xf numFmtId="0" fontId="15" fillId="0" borderId="0">
      <alignment vertical="center"/>
    </xf>
    <xf numFmtId="0" fontId="26" fillId="0" borderId="0"/>
    <xf numFmtId="0" fontId="5" fillId="0" borderId="0">
      <alignment vertical="center"/>
    </xf>
    <xf numFmtId="0" fontId="15" fillId="0" borderId="0">
      <alignment vertical="center"/>
    </xf>
    <xf numFmtId="0" fontId="15" fillId="0" borderId="0">
      <alignment vertical="center"/>
    </xf>
    <xf numFmtId="0" fontId="15" fillId="0" borderId="0"/>
    <xf numFmtId="0" fontId="5" fillId="0" borderId="0">
      <alignment vertical="center"/>
    </xf>
    <xf numFmtId="0" fontId="5" fillId="0" borderId="0">
      <alignment vertical="center"/>
    </xf>
    <xf numFmtId="0" fontId="15" fillId="0" borderId="0">
      <alignment vertical="center"/>
    </xf>
    <xf numFmtId="0" fontId="15" fillId="0" borderId="0">
      <alignment vertical="center"/>
    </xf>
    <xf numFmtId="0" fontId="8" fillId="0" borderId="0">
      <alignment vertical="center"/>
    </xf>
    <xf numFmtId="0" fontId="15" fillId="0" borderId="0">
      <alignment vertical="center"/>
    </xf>
    <xf numFmtId="0" fontId="26" fillId="0" borderId="0">
      <alignment vertical="center"/>
    </xf>
    <xf numFmtId="0" fontId="5" fillId="0" borderId="0">
      <alignment vertical="center"/>
    </xf>
    <xf numFmtId="0" fontId="8" fillId="0" borderId="0">
      <alignment vertical="center"/>
    </xf>
    <xf numFmtId="0" fontId="15" fillId="0" borderId="0"/>
    <xf numFmtId="0" fontId="5" fillId="0" borderId="0">
      <alignment vertical="center"/>
    </xf>
    <xf numFmtId="0" fontId="8" fillId="0" borderId="0"/>
    <xf numFmtId="0" fontId="5" fillId="0" borderId="0">
      <alignment vertical="center"/>
    </xf>
    <xf numFmtId="0" fontId="1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5" fillId="0" borderId="0">
      <alignment vertical="center"/>
    </xf>
    <xf numFmtId="0" fontId="15" fillId="0" borderId="0">
      <alignment vertical="center"/>
    </xf>
    <xf numFmtId="0" fontId="5" fillId="0" borderId="0">
      <alignment vertical="center"/>
    </xf>
    <xf numFmtId="0" fontId="15" fillId="0" borderId="0">
      <alignment vertical="center"/>
    </xf>
    <xf numFmtId="0" fontId="5" fillId="0" borderId="0">
      <alignment vertical="center"/>
    </xf>
    <xf numFmtId="0" fontId="15" fillId="0" borderId="0">
      <alignment vertical="center"/>
    </xf>
    <xf numFmtId="0" fontId="314" fillId="0" borderId="0"/>
    <xf numFmtId="0" fontId="8" fillId="0" borderId="0">
      <alignment vertical="center"/>
    </xf>
    <xf numFmtId="0" fontId="88" fillId="0" borderId="0">
      <alignment vertical="center"/>
    </xf>
    <xf numFmtId="0" fontId="15" fillId="0" borderId="0">
      <alignment vertical="center"/>
    </xf>
    <xf numFmtId="0" fontId="8" fillId="0" borderId="0">
      <alignment vertical="center"/>
    </xf>
    <xf numFmtId="0" fontId="88" fillId="0" borderId="0"/>
    <xf numFmtId="0" fontId="8" fillId="0" borderId="0">
      <alignment vertical="center"/>
    </xf>
    <xf numFmtId="0" fontId="354" fillId="0" borderId="0"/>
    <xf numFmtId="0" fontId="15" fillId="0" borderId="0">
      <alignment vertical="center"/>
    </xf>
    <xf numFmtId="0" fontId="15" fillId="0" borderId="0">
      <alignment vertical="center"/>
    </xf>
    <xf numFmtId="0" fontId="5" fillId="0" borderId="0">
      <alignment vertical="center"/>
    </xf>
    <xf numFmtId="0" fontId="5" fillId="0" borderId="0">
      <alignment vertical="center"/>
    </xf>
    <xf numFmtId="0" fontId="15" fillId="0" borderId="0">
      <alignment vertical="center"/>
    </xf>
    <xf numFmtId="0" fontId="5" fillId="0" borderId="0">
      <alignment vertical="center"/>
    </xf>
    <xf numFmtId="0" fontId="5" fillId="0" borderId="0">
      <alignment vertical="center"/>
    </xf>
    <xf numFmtId="0" fontId="15" fillId="0" borderId="0">
      <alignment vertical="center"/>
    </xf>
    <xf numFmtId="0" fontId="5" fillId="0" borderId="0">
      <alignment vertical="center"/>
    </xf>
    <xf numFmtId="0" fontId="5" fillId="0" borderId="0">
      <alignment vertical="center"/>
    </xf>
    <xf numFmtId="0" fontId="15" fillId="0" borderId="0">
      <alignment vertical="center"/>
    </xf>
    <xf numFmtId="0" fontId="5" fillId="0" borderId="0">
      <alignment vertical="center"/>
    </xf>
    <xf numFmtId="0" fontId="5" fillId="0" borderId="0">
      <alignment vertical="center"/>
    </xf>
    <xf numFmtId="0" fontId="15" fillId="0" borderId="0">
      <alignment vertical="center"/>
    </xf>
    <xf numFmtId="0" fontId="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xf numFmtId="0" fontId="15" fillId="0" borderId="0">
      <alignment vertical="center"/>
    </xf>
    <xf numFmtId="0" fontId="15" fillId="0" borderId="0">
      <alignment vertical="center"/>
    </xf>
    <xf numFmtId="0" fontId="15" fillId="0" borderId="0"/>
    <xf numFmtId="0" fontId="299" fillId="0" borderId="0">
      <alignment vertical="center"/>
    </xf>
    <xf numFmtId="0" fontId="5" fillId="0" borderId="0">
      <alignment vertical="center"/>
    </xf>
    <xf numFmtId="0" fontId="5" fillId="0" borderId="0">
      <alignment vertical="center"/>
    </xf>
    <xf numFmtId="0" fontId="5" fillId="0" borderId="0">
      <alignment vertical="center"/>
    </xf>
    <xf numFmtId="0" fontId="15" fillId="0" borderId="0"/>
    <xf numFmtId="0" fontId="5" fillId="0" borderId="0">
      <alignment vertical="center"/>
    </xf>
    <xf numFmtId="0" fontId="26" fillId="0" borderId="0"/>
    <xf numFmtId="0" fontId="8" fillId="0" borderId="0">
      <alignment vertical="center"/>
    </xf>
    <xf numFmtId="0" fontId="15" fillId="0" borderId="0"/>
    <xf numFmtId="0" fontId="294" fillId="0" borderId="0"/>
    <xf numFmtId="0" fontId="15" fillId="0" borderId="0"/>
    <xf numFmtId="0" fontId="355" fillId="0" borderId="0">
      <alignment vertical="center"/>
    </xf>
    <xf numFmtId="0" fontId="28" fillId="0" borderId="0"/>
    <xf numFmtId="0" fontId="170" fillId="0" borderId="0"/>
    <xf numFmtId="0" fontId="8" fillId="0" borderId="0">
      <alignment vertical="center"/>
    </xf>
    <xf numFmtId="0" fontId="26" fillId="0" borderId="0" applyNumberFormat="0" applyFont="0" applyFill="0" applyBorder="0" applyAlignment="0" applyProtection="0"/>
    <xf numFmtId="0" fontId="26" fillId="0" borderId="0"/>
    <xf numFmtId="0" fontId="15" fillId="0" borderId="0">
      <alignment vertical="center"/>
    </xf>
    <xf numFmtId="0" fontId="88" fillId="0" borderId="0"/>
    <xf numFmtId="0" fontId="5" fillId="0" borderId="0">
      <alignment vertical="center"/>
    </xf>
    <xf numFmtId="0" fontId="172" fillId="0" borderId="0"/>
    <xf numFmtId="0" fontId="172" fillId="0" borderId="0"/>
    <xf numFmtId="0" fontId="172" fillId="0" borderId="0"/>
    <xf numFmtId="0" fontId="172" fillId="0" borderId="0"/>
    <xf numFmtId="0" fontId="356" fillId="0" borderId="0"/>
    <xf numFmtId="0" fontId="172" fillId="0" borderId="0"/>
    <xf numFmtId="0" fontId="15" fillId="0" borderId="0"/>
    <xf numFmtId="0" fontId="31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5" fillId="0" borderId="0"/>
    <xf numFmtId="0" fontId="15" fillId="0" borderId="0">
      <alignment vertical="center"/>
    </xf>
    <xf numFmtId="0" fontId="8" fillId="0" borderId="0">
      <alignment vertical="center"/>
    </xf>
    <xf numFmtId="0" fontId="15" fillId="0" borderId="0"/>
    <xf numFmtId="0" fontId="5" fillId="0" borderId="0">
      <alignment vertical="center"/>
    </xf>
    <xf numFmtId="0" fontId="15" fillId="0" borderId="0">
      <alignment vertical="center"/>
    </xf>
    <xf numFmtId="0" fontId="15" fillId="0" borderId="0">
      <alignment vertical="center"/>
    </xf>
    <xf numFmtId="0" fontId="8" fillId="0" borderId="0">
      <alignment vertical="center"/>
    </xf>
    <xf numFmtId="0" fontId="15" fillId="0" borderId="0"/>
    <xf numFmtId="0" fontId="5" fillId="0" borderId="0">
      <alignment vertical="center"/>
    </xf>
    <xf numFmtId="0" fontId="15" fillId="0" borderId="0">
      <alignment vertical="center"/>
    </xf>
    <xf numFmtId="0" fontId="8" fillId="0" borderId="0">
      <alignment vertical="center"/>
    </xf>
    <xf numFmtId="0" fontId="15" fillId="0" borderId="0">
      <alignment vertical="center"/>
    </xf>
    <xf numFmtId="0" fontId="15" fillId="0" borderId="0"/>
    <xf numFmtId="0" fontId="5" fillId="0" borderId="0">
      <alignment vertical="center"/>
    </xf>
    <xf numFmtId="0" fontId="26" fillId="0" borderId="0">
      <alignment vertical="center"/>
    </xf>
    <xf numFmtId="0" fontId="357" fillId="0" borderId="0"/>
    <xf numFmtId="0" fontId="136" fillId="0" borderId="0">
      <alignment vertical="center"/>
    </xf>
    <xf numFmtId="0" fontId="26" fillId="0" borderId="0"/>
    <xf numFmtId="0" fontId="26" fillId="0" borderId="0"/>
    <xf numFmtId="0" fontId="26" fillId="0" borderId="0"/>
    <xf numFmtId="292" fontId="15" fillId="0" borderId="0" applyNumberFormat="0" applyAlignment="0">
      <alignment horizontal="center"/>
    </xf>
    <xf numFmtId="0" fontId="358" fillId="0" borderId="0" applyNumberFormat="0" applyFill="0" applyBorder="0" applyAlignment="0" applyProtection="0"/>
    <xf numFmtId="165" fontId="359" fillId="0" borderId="0" applyFont="0" applyFill="0" applyBorder="0" applyAlignment="0" applyProtection="0"/>
    <xf numFmtId="167" fontId="359" fillId="0" borderId="0" applyFont="0" applyFill="0" applyBorder="0" applyAlignment="0" applyProtection="0"/>
    <xf numFmtId="0" fontId="360" fillId="0" borderId="0"/>
    <xf numFmtId="0" fontId="361" fillId="0" borderId="0" applyNumberFormat="0" applyFill="0" applyBorder="0" applyAlignment="0" applyProtection="0">
      <alignment vertical="top"/>
      <protection locked="0"/>
    </xf>
    <xf numFmtId="0" fontId="274" fillId="0" borderId="63" applyNumberFormat="0" applyFont="0" applyFill="0" applyAlignment="0" applyProtection="0"/>
    <xf numFmtId="0" fontId="78" fillId="0" borderId="63">
      <protection locked="0"/>
    </xf>
    <xf numFmtId="4" fontId="59" fillId="0" borderId="0" applyFont="0" applyFill="0" applyBorder="0" applyAlignment="0" applyProtection="0"/>
    <xf numFmtId="293" fontId="167" fillId="0" borderId="0" applyFont="0" applyFill="0" applyBorder="0" applyAlignment="0" applyProtection="0"/>
    <xf numFmtId="167" fontId="26" fillId="0" borderId="0" applyFont="0" applyFill="0" applyBorder="0" applyAlignment="0" applyProtection="0"/>
    <xf numFmtId="165" fontId="26" fillId="0" borderId="0" applyFont="0" applyFill="0" applyBorder="0" applyAlignment="0" applyProtection="0"/>
    <xf numFmtId="0" fontId="362" fillId="0" borderId="0" applyNumberFormat="0" applyFill="0" applyBorder="0" applyAlignment="0" applyProtection="0">
      <alignment vertical="center"/>
    </xf>
    <xf numFmtId="0" fontId="363" fillId="0" borderId="0" applyNumberFormat="0" applyFill="0" applyBorder="0" applyAlignment="0" applyProtection="0"/>
    <xf numFmtId="0" fontId="71" fillId="0" borderId="0">
      <alignment vertical="center"/>
    </xf>
    <xf numFmtId="0" fontId="364" fillId="40" borderId="0" applyNumberFormat="0" applyBorder="0" applyAlignment="0" applyProtection="0">
      <alignment vertical="center"/>
    </xf>
    <xf numFmtId="0" fontId="365" fillId="46" borderId="0" applyNumberFormat="0" applyBorder="0" applyAlignment="0" applyProtection="0"/>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28" fillId="0" borderId="0"/>
    <xf numFmtId="0" fontId="28" fillId="0" borderId="0"/>
    <xf numFmtId="0" fontId="28" fillId="0" borderId="0"/>
    <xf numFmtId="0" fontId="366" fillId="78" borderId="0" applyNumberFormat="0" applyBorder="0" applyAlignment="0" applyProtection="0"/>
    <xf numFmtId="0" fontId="364" fillId="42" borderId="0" applyNumberFormat="0" applyBorder="0" applyAlignment="0" applyProtection="0">
      <alignment vertical="center"/>
    </xf>
    <xf numFmtId="0" fontId="364" fillId="42" borderId="0" applyNumberFormat="0" applyBorder="0" applyAlignment="0" applyProtection="0">
      <alignment vertical="center"/>
    </xf>
    <xf numFmtId="0" fontId="28" fillId="0" borderId="0"/>
    <xf numFmtId="0" fontId="28" fillId="0" borderId="0"/>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364" fillId="40" borderId="0" applyNumberFormat="0" applyBorder="0" applyAlignment="0" applyProtection="0">
      <alignment vertical="center"/>
    </xf>
    <xf numFmtId="0" fontId="28" fillId="0" borderId="0"/>
    <xf numFmtId="0" fontId="28" fillId="0" borderId="0"/>
    <xf numFmtId="164" fontId="15" fillId="0" borderId="0" applyFont="0" applyFill="0" applyBorder="0" applyAlignment="0" applyProtection="0"/>
    <xf numFmtId="166" fontId="15" fillId="0" borderId="0" applyFont="0" applyFill="0" applyBorder="0" applyAlignment="0" applyProtection="0"/>
    <xf numFmtId="294" fontId="66" fillId="0" borderId="0" applyFont="0" applyFill="0" applyBorder="0" applyAlignment="0" applyProtection="0"/>
    <xf numFmtId="6" fontId="59" fillId="0" borderId="0" applyFont="0" applyFill="0" applyBorder="0" applyAlignment="0" applyProtection="0"/>
    <xf numFmtId="295" fontId="66" fillId="0" borderId="0" applyFont="0" applyFill="0" applyBorder="0" applyAlignment="0" applyProtection="0"/>
    <xf numFmtId="296" fontId="274" fillId="0" borderId="0" applyFont="0" applyFill="0" applyBorder="0" applyAlignment="0" applyProtection="0"/>
    <xf numFmtId="296" fontId="274" fillId="0" borderId="0" applyFont="0" applyFill="0" applyBorder="0" applyAlignment="0" applyProtection="0"/>
    <xf numFmtId="297" fontId="24" fillId="0" borderId="0" applyFont="0" applyFill="0" applyBorder="0" applyAlignment="0" applyProtection="0"/>
    <xf numFmtId="298" fontId="24" fillId="0" borderId="0">
      <protection locked="0"/>
    </xf>
    <xf numFmtId="208" fontId="274" fillId="0" borderId="0" applyFont="0" applyFill="0" applyBorder="0" applyAlignment="0" applyProtection="0"/>
    <xf numFmtId="208" fontId="274" fillId="0" borderId="0" applyFont="0" applyFill="0" applyBorder="0" applyAlignment="0" applyProtection="0"/>
    <xf numFmtId="299" fontId="274" fillId="0" borderId="0" applyFont="0" applyFill="0" applyBorder="0" applyAlignment="0" applyProtection="0"/>
    <xf numFmtId="300" fontId="24" fillId="0" borderId="0">
      <protection locked="0"/>
    </xf>
    <xf numFmtId="0" fontId="24" fillId="0" borderId="0" applyFont="0" applyFill="0" applyBorder="0" applyAlignment="0" applyProtection="0"/>
    <xf numFmtId="0" fontId="227" fillId="0" borderId="0"/>
    <xf numFmtId="0" fontId="227" fillId="0" borderId="0"/>
    <xf numFmtId="0" fontId="28" fillId="0" borderId="0"/>
    <xf numFmtId="0" fontId="367" fillId="0" borderId="0"/>
    <xf numFmtId="0" fontId="368" fillId="0" borderId="72" applyNumberFormat="0" applyFill="0" applyAlignment="0" applyProtection="0">
      <alignment vertical="center"/>
    </xf>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8" fillId="0" borderId="72" applyNumberFormat="0" applyFill="0" applyAlignment="0" applyProtection="0">
      <alignment vertical="center"/>
    </xf>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69" fillId="0" borderId="72" applyNumberFormat="0" applyFill="0" applyAlignment="0" applyProtection="0"/>
    <xf numFmtId="0" fontId="380" fillId="0" borderId="0"/>
    <xf numFmtId="43" fontId="380" fillId="0" borderId="0" applyFont="0" applyFill="0" applyBorder="0" applyAlignment="0" applyProtection="0"/>
    <xf numFmtId="0" fontId="4" fillId="0" borderId="0"/>
    <xf numFmtId="43" fontId="381"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302" fontId="381" fillId="0" borderId="0" applyFont="0" applyFill="0" applyBorder="0" applyAlignment="0" applyProtection="0"/>
    <xf numFmtId="0" fontId="5" fillId="0" borderId="0"/>
    <xf numFmtId="165" fontId="5" fillId="0" borderId="0" applyFont="0" applyFill="0" applyBorder="0" applyAlignment="0" applyProtection="0"/>
    <xf numFmtId="165" fontId="15" fillId="0" borderId="0" applyFont="0" applyFill="0" applyBorder="0" applyAlignment="0" applyProtection="0">
      <alignment vertical="center"/>
    </xf>
    <xf numFmtId="9" fontId="15" fillId="0" borderId="0" applyFont="0" applyFill="0" applyBorder="0" applyAlignment="0" applyProtection="0">
      <alignment vertical="center"/>
    </xf>
    <xf numFmtId="0" fontId="3" fillId="0" borderId="0"/>
    <xf numFmtId="9" fontId="3" fillId="0" borderId="0" applyFont="0" applyFill="0" applyBorder="0" applyAlignment="0" applyProtection="0"/>
    <xf numFmtId="165" fontId="3"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43" fontId="5"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5" fillId="0" borderId="0">
      <alignment vertical="center"/>
    </xf>
    <xf numFmtId="165" fontId="5" fillId="0" borderId="0" applyFont="0" applyFill="0" applyBorder="0" applyAlignment="0" applyProtection="0">
      <alignment vertical="center"/>
    </xf>
    <xf numFmtId="0" fontId="15" fillId="0" borderId="0"/>
    <xf numFmtId="0" fontId="1" fillId="0" borderId="0"/>
    <xf numFmtId="0" fontId="5" fillId="0" borderId="0">
      <alignment vertical="center"/>
    </xf>
    <xf numFmtId="0" fontId="1" fillId="0" borderId="0"/>
    <xf numFmtId="9"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alignment vertical="center"/>
    </xf>
    <xf numFmtId="165" fontId="15" fillId="0" borderId="0" applyFont="0" applyFill="0" applyBorder="0" applyAlignment="0" applyProtection="0"/>
    <xf numFmtId="167" fontId="1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alignment vertical="center"/>
    </xf>
    <xf numFmtId="0" fontId="5" fillId="0" borderId="0">
      <alignment vertical="center"/>
    </xf>
  </cellStyleXfs>
  <cellXfs count="988">
    <xf numFmtId="0" fontId="0" fillId="0" borderId="0" xfId="0">
      <alignment vertical="center"/>
    </xf>
    <xf numFmtId="0" fontId="8" fillId="33" borderId="0" xfId="0" applyFont="1" applyFill="1">
      <alignment vertical="center"/>
    </xf>
    <xf numFmtId="169" fontId="8" fillId="33" borderId="0" xfId="35674" applyNumberFormat="1" applyFont="1" applyFill="1" applyBorder="1">
      <alignment vertical="center"/>
    </xf>
    <xf numFmtId="170" fontId="8" fillId="33" borderId="0" xfId="0" applyNumberFormat="1" applyFont="1" applyFill="1">
      <alignment vertical="center"/>
    </xf>
    <xf numFmtId="170" fontId="8" fillId="33" borderId="0" xfId="1" applyNumberFormat="1" applyFont="1" applyFill="1" applyBorder="1">
      <alignment vertical="center"/>
    </xf>
    <xf numFmtId="170" fontId="8" fillId="33" borderId="0" xfId="35674" applyNumberFormat="1" applyFont="1" applyFill="1" applyBorder="1">
      <alignment vertical="center"/>
    </xf>
    <xf numFmtId="170" fontId="10" fillId="33" borderId="0" xfId="0" applyNumberFormat="1" applyFont="1" applyFill="1">
      <alignment vertical="center"/>
    </xf>
    <xf numFmtId="170" fontId="10" fillId="33" borderId="10" xfId="0" applyNumberFormat="1" applyFont="1" applyFill="1" applyBorder="1">
      <alignment vertical="center"/>
    </xf>
    <xf numFmtId="169" fontId="10" fillId="33" borderId="11" xfId="35674" applyNumberFormat="1" applyFont="1" applyFill="1" applyBorder="1">
      <alignment vertical="center"/>
    </xf>
    <xf numFmtId="169" fontId="10" fillId="33" borderId="12" xfId="35674" applyNumberFormat="1" applyFont="1" applyFill="1" applyBorder="1">
      <alignment vertical="center"/>
    </xf>
    <xf numFmtId="170" fontId="10" fillId="33" borderId="13" xfId="2" applyNumberFormat="1" applyFont="1" applyFill="1" applyBorder="1">
      <alignment vertical="center"/>
    </xf>
    <xf numFmtId="170" fontId="10" fillId="33" borderId="14" xfId="0" applyNumberFormat="1" applyFont="1" applyFill="1" applyBorder="1">
      <alignment vertical="center"/>
    </xf>
    <xf numFmtId="169" fontId="10" fillId="33" borderId="14" xfId="35674" applyNumberFormat="1" applyFont="1" applyFill="1" applyBorder="1">
      <alignment vertical="center"/>
    </xf>
    <xf numFmtId="169" fontId="10" fillId="33" borderId="15" xfId="35674" applyNumberFormat="1" applyFont="1" applyFill="1" applyBorder="1">
      <alignment vertical="center"/>
    </xf>
    <xf numFmtId="169" fontId="10" fillId="33" borderId="16" xfId="35674" applyNumberFormat="1" applyFont="1" applyFill="1" applyBorder="1">
      <alignment vertical="center"/>
    </xf>
    <xf numFmtId="170" fontId="10" fillId="33" borderId="17" xfId="2" applyNumberFormat="1" applyFont="1" applyFill="1" applyBorder="1">
      <alignment vertical="center"/>
    </xf>
    <xf numFmtId="169" fontId="11" fillId="33" borderId="0" xfId="35674" applyNumberFormat="1" applyFont="1" applyFill="1" applyBorder="1">
      <alignment vertical="center"/>
    </xf>
    <xf numFmtId="169" fontId="11" fillId="33" borderId="18" xfId="35674" applyNumberFormat="1" applyFont="1" applyFill="1" applyBorder="1">
      <alignment vertical="center"/>
    </xf>
    <xf numFmtId="170" fontId="11" fillId="33" borderId="19" xfId="35674" applyNumberFormat="1" applyFont="1" applyFill="1" applyBorder="1">
      <alignment vertical="center"/>
    </xf>
    <xf numFmtId="170" fontId="11" fillId="33" borderId="0" xfId="35674" applyNumberFormat="1" applyFont="1" applyFill="1" applyBorder="1">
      <alignment vertical="center"/>
    </xf>
    <xf numFmtId="169" fontId="14" fillId="33" borderId="11" xfId="35674" applyNumberFormat="1" applyFont="1" applyFill="1" applyBorder="1" applyAlignment="1">
      <alignment vertical="center"/>
    </xf>
    <xf numFmtId="170" fontId="10" fillId="33" borderId="13" xfId="0" applyNumberFormat="1" applyFont="1" applyFill="1" applyBorder="1">
      <alignment vertical="center"/>
    </xf>
    <xf numFmtId="169" fontId="11" fillId="33" borderId="21" xfId="35674" applyNumberFormat="1" applyFont="1" applyFill="1" applyBorder="1">
      <alignment vertical="center"/>
    </xf>
    <xf numFmtId="169" fontId="11" fillId="33" borderId="22" xfId="35674" applyNumberFormat="1" applyFont="1" applyFill="1" applyBorder="1">
      <alignment vertical="center"/>
    </xf>
    <xf numFmtId="170" fontId="11" fillId="33" borderId="23" xfId="0" applyNumberFormat="1" applyFont="1" applyFill="1" applyBorder="1">
      <alignment vertical="center"/>
    </xf>
    <xf numFmtId="170" fontId="11" fillId="33" borderId="21" xfId="0" applyNumberFormat="1" applyFont="1" applyFill="1" applyBorder="1">
      <alignment vertical="center"/>
    </xf>
    <xf numFmtId="170" fontId="10" fillId="33" borderId="17" xfId="0" applyNumberFormat="1" applyFont="1" applyFill="1" applyBorder="1">
      <alignment vertical="center"/>
    </xf>
    <xf numFmtId="169" fontId="11" fillId="33" borderId="25" xfId="35674" applyNumberFormat="1" applyFont="1" applyFill="1" applyBorder="1">
      <alignment vertical="center"/>
    </xf>
    <xf numFmtId="170" fontId="11" fillId="33" borderId="0" xfId="0" applyNumberFormat="1" applyFont="1" applyFill="1">
      <alignment vertical="center"/>
    </xf>
    <xf numFmtId="170" fontId="11" fillId="33" borderId="0" xfId="1" applyNumberFormat="1" applyFont="1" applyFill="1">
      <alignment vertical="center"/>
    </xf>
    <xf numFmtId="169" fontId="11" fillId="33" borderId="28" xfId="35674" applyNumberFormat="1" applyFont="1" applyFill="1" applyBorder="1" applyAlignment="1">
      <alignment vertical="center"/>
    </xf>
    <xf numFmtId="169" fontId="11" fillId="33" borderId="29" xfId="35674" applyNumberFormat="1" applyFont="1" applyFill="1" applyBorder="1">
      <alignment vertical="center"/>
    </xf>
    <xf numFmtId="169" fontId="10" fillId="33" borderId="0" xfId="35674" applyNumberFormat="1" applyFont="1" applyFill="1" applyBorder="1">
      <alignment vertical="center"/>
    </xf>
    <xf numFmtId="170" fontId="10" fillId="33" borderId="0" xfId="1" applyNumberFormat="1" applyFont="1" applyFill="1" applyBorder="1">
      <alignment vertical="center"/>
    </xf>
    <xf numFmtId="165" fontId="16" fillId="0" borderId="0" xfId="1" applyFont="1">
      <alignment vertical="center"/>
    </xf>
    <xf numFmtId="170" fontId="17" fillId="33" borderId="0" xfId="35674" applyNumberFormat="1" applyFont="1" applyFill="1" applyAlignment="1">
      <alignment horizontal="right" vertical="center"/>
    </xf>
    <xf numFmtId="0" fontId="18" fillId="33" borderId="0" xfId="0" applyFont="1" applyFill="1">
      <alignment vertical="center"/>
    </xf>
    <xf numFmtId="170" fontId="10" fillId="33" borderId="0" xfId="35674" applyNumberFormat="1" applyFont="1" applyFill="1" applyBorder="1">
      <alignment vertical="center"/>
    </xf>
    <xf numFmtId="0" fontId="10" fillId="33" borderId="0" xfId="0" applyFont="1" applyFill="1">
      <alignment vertical="center"/>
    </xf>
    <xf numFmtId="0" fontId="19" fillId="33" borderId="0" xfId="0" applyFont="1" applyFill="1">
      <alignment vertical="center"/>
    </xf>
    <xf numFmtId="169" fontId="19" fillId="33" borderId="0" xfId="35674" applyNumberFormat="1" applyFont="1" applyFill="1" applyBorder="1">
      <alignment vertical="center"/>
    </xf>
    <xf numFmtId="170" fontId="19" fillId="33" borderId="0" xfId="0" applyNumberFormat="1" applyFont="1" applyFill="1">
      <alignment vertical="center"/>
    </xf>
    <xf numFmtId="170" fontId="19" fillId="33" borderId="0" xfId="1" applyNumberFormat="1" applyFont="1" applyFill="1" applyBorder="1">
      <alignment vertical="center"/>
    </xf>
    <xf numFmtId="0" fontId="20" fillId="33" borderId="0" xfId="0" applyFont="1" applyFill="1">
      <alignment vertical="center"/>
    </xf>
    <xf numFmtId="170" fontId="11" fillId="33" borderId="0" xfId="1" applyNumberFormat="1" applyFont="1" applyFill="1" applyBorder="1">
      <alignment vertical="center"/>
    </xf>
    <xf numFmtId="169" fontId="10" fillId="33" borderId="34" xfId="35674" applyNumberFormat="1" applyFont="1" applyFill="1" applyBorder="1">
      <alignment vertical="center"/>
    </xf>
    <xf numFmtId="169" fontId="10" fillId="33" borderId="35" xfId="35674" applyNumberFormat="1" applyFont="1" applyFill="1" applyBorder="1">
      <alignment vertical="center"/>
    </xf>
    <xf numFmtId="169" fontId="11" fillId="33" borderId="31" xfId="35674" applyNumberFormat="1" applyFont="1" applyFill="1" applyBorder="1">
      <alignment vertical="center"/>
    </xf>
    <xf numFmtId="169" fontId="8" fillId="33" borderId="0" xfId="35674" applyNumberFormat="1" applyFont="1" applyFill="1">
      <alignment vertical="center"/>
    </xf>
    <xf numFmtId="170" fontId="8" fillId="33" borderId="0" xfId="35674" applyNumberFormat="1" applyFont="1" applyFill="1">
      <alignment vertical="center"/>
    </xf>
    <xf numFmtId="3" fontId="11" fillId="33" borderId="28" xfId="35674" applyNumberFormat="1" applyFont="1" applyFill="1" applyBorder="1">
      <alignment vertical="center"/>
    </xf>
    <xf numFmtId="301" fontId="10" fillId="33" borderId="0" xfId="0" applyNumberFormat="1" applyFont="1" applyFill="1">
      <alignment vertical="center"/>
    </xf>
    <xf numFmtId="301" fontId="10" fillId="33" borderId="21" xfId="0" applyNumberFormat="1" applyFont="1" applyFill="1" applyBorder="1">
      <alignment vertical="center"/>
    </xf>
    <xf numFmtId="3" fontId="11" fillId="33" borderId="22" xfId="35674" applyNumberFormat="1" applyFont="1" applyFill="1" applyBorder="1">
      <alignment vertical="center"/>
    </xf>
    <xf numFmtId="169" fontId="11" fillId="33" borderId="76" xfId="35674" applyNumberFormat="1" applyFont="1" applyFill="1" applyBorder="1">
      <alignment vertical="center"/>
    </xf>
    <xf numFmtId="169" fontId="11" fillId="33" borderId="77" xfId="35674" applyNumberFormat="1" applyFont="1" applyFill="1" applyBorder="1">
      <alignment vertical="center"/>
    </xf>
    <xf numFmtId="301" fontId="11" fillId="33" borderId="0" xfId="0" applyNumberFormat="1" applyFont="1" applyFill="1">
      <alignment vertical="center"/>
    </xf>
    <xf numFmtId="301" fontId="11" fillId="33" borderId="14" xfId="0" applyNumberFormat="1" applyFont="1" applyFill="1" applyBorder="1">
      <alignment vertical="center"/>
    </xf>
    <xf numFmtId="3" fontId="10" fillId="33" borderId="15" xfId="35674" applyNumberFormat="1" applyFont="1" applyFill="1" applyBorder="1">
      <alignment vertical="center"/>
    </xf>
    <xf numFmtId="3" fontId="370" fillId="33" borderId="17" xfId="34364" applyNumberFormat="1" applyFont="1" applyFill="1" applyBorder="1" applyAlignment="1">
      <alignment vertical="center" wrapText="1"/>
    </xf>
    <xf numFmtId="169" fontId="10" fillId="33" borderId="78" xfId="35674" applyNumberFormat="1" applyFont="1" applyFill="1" applyBorder="1">
      <alignment vertical="center"/>
    </xf>
    <xf numFmtId="301" fontId="10" fillId="33" borderId="14" xfId="0" applyNumberFormat="1" applyFont="1" applyFill="1" applyBorder="1">
      <alignment vertical="center"/>
    </xf>
    <xf numFmtId="169" fontId="10" fillId="33" borderId="36" xfId="35674" applyNumberFormat="1" applyFont="1" applyFill="1" applyBorder="1" applyAlignment="1">
      <alignment vertical="center"/>
    </xf>
    <xf numFmtId="169" fontId="10" fillId="33" borderId="35" xfId="35674" applyNumberFormat="1" applyFont="1" applyFill="1" applyBorder="1" applyAlignment="1">
      <alignment vertical="center"/>
    </xf>
    <xf numFmtId="301" fontId="370" fillId="33" borderId="0" xfId="34364" applyNumberFormat="1" applyFont="1" applyFill="1" applyAlignment="1">
      <alignment vertical="center" wrapText="1"/>
    </xf>
    <xf numFmtId="3" fontId="11" fillId="33" borderId="15" xfId="35674" applyNumberFormat="1" applyFont="1" applyFill="1" applyBorder="1">
      <alignment vertical="center"/>
    </xf>
    <xf numFmtId="169" fontId="11" fillId="33" borderId="16" xfId="35674" applyNumberFormat="1" applyFont="1" applyFill="1" applyBorder="1">
      <alignment vertical="center"/>
    </xf>
    <xf numFmtId="169" fontId="11" fillId="33" borderId="35" xfId="35674" applyNumberFormat="1" applyFont="1" applyFill="1" applyBorder="1">
      <alignment vertical="center"/>
    </xf>
    <xf numFmtId="169" fontId="10" fillId="33" borderId="77" xfId="35674" applyNumberFormat="1" applyFont="1" applyFill="1" applyBorder="1">
      <alignment vertical="center"/>
    </xf>
    <xf numFmtId="3" fontId="11" fillId="33" borderId="79" xfId="35674" applyNumberFormat="1" applyFont="1" applyFill="1" applyBorder="1">
      <alignment vertical="center"/>
    </xf>
    <xf numFmtId="169" fontId="11" fillId="33" borderId="80" xfId="35674" applyNumberFormat="1" applyFont="1" applyFill="1" applyBorder="1">
      <alignment vertical="center"/>
    </xf>
    <xf numFmtId="3" fontId="371" fillId="33" borderId="37" xfId="34364" applyNumberFormat="1" applyFont="1" applyFill="1" applyBorder="1" applyAlignment="1">
      <alignment vertical="center" wrapText="1"/>
    </xf>
    <xf numFmtId="169" fontId="11" fillId="33" borderId="81" xfId="35674" applyNumberFormat="1" applyFont="1" applyFill="1" applyBorder="1">
      <alignment vertical="center"/>
    </xf>
    <xf numFmtId="169" fontId="11" fillId="33" borderId="78" xfId="35674" applyNumberFormat="1" applyFont="1" applyFill="1" applyBorder="1">
      <alignment vertical="center"/>
    </xf>
    <xf numFmtId="3" fontId="11" fillId="33" borderId="82" xfId="35674" applyNumberFormat="1" applyFont="1" applyFill="1" applyBorder="1">
      <alignment vertical="center"/>
    </xf>
    <xf numFmtId="169" fontId="11" fillId="33" borderId="83" xfId="35674" applyNumberFormat="1" applyFont="1" applyFill="1" applyBorder="1">
      <alignment vertical="center"/>
    </xf>
    <xf numFmtId="169" fontId="11" fillId="33" borderId="84" xfId="35674" applyNumberFormat="1" applyFont="1" applyFill="1" applyBorder="1">
      <alignment vertical="center"/>
    </xf>
    <xf numFmtId="3" fontId="10" fillId="33" borderId="22" xfId="35674" applyNumberFormat="1" applyFont="1" applyFill="1" applyBorder="1">
      <alignment vertical="center"/>
    </xf>
    <xf numFmtId="3" fontId="11" fillId="33" borderId="17" xfId="35674" applyNumberFormat="1" applyFont="1" applyFill="1" applyBorder="1">
      <alignment vertical="center"/>
    </xf>
    <xf numFmtId="3" fontId="10" fillId="33" borderId="17" xfId="0" applyNumberFormat="1" applyFont="1" applyFill="1" applyBorder="1">
      <alignment vertical="center"/>
    </xf>
    <xf numFmtId="3" fontId="10" fillId="33" borderId="79" xfId="35674" applyNumberFormat="1" applyFont="1" applyFill="1" applyBorder="1">
      <alignment vertical="center"/>
    </xf>
    <xf numFmtId="169" fontId="10" fillId="33" borderId="80" xfId="35674" applyNumberFormat="1" applyFont="1" applyFill="1" applyBorder="1">
      <alignment vertical="center"/>
    </xf>
    <xf numFmtId="3" fontId="10" fillId="33" borderId="37" xfId="0" applyNumberFormat="1" applyFont="1" applyFill="1" applyBorder="1">
      <alignment vertical="center"/>
    </xf>
    <xf numFmtId="169" fontId="10" fillId="33" borderId="81" xfId="35674" applyNumberFormat="1" applyFont="1" applyFill="1" applyBorder="1">
      <alignment vertical="center"/>
    </xf>
    <xf numFmtId="3" fontId="11" fillId="33" borderId="82" xfId="0" applyNumberFormat="1" applyFont="1" applyFill="1" applyBorder="1">
      <alignment vertical="center"/>
    </xf>
    <xf numFmtId="169" fontId="10" fillId="33" borderId="76" xfId="35674" applyNumberFormat="1" applyFont="1" applyFill="1" applyBorder="1">
      <alignment vertical="center"/>
    </xf>
    <xf numFmtId="3" fontId="10" fillId="33" borderId="24" xfId="2" applyNumberFormat="1" applyFont="1" applyFill="1" applyBorder="1">
      <alignment vertical="center"/>
    </xf>
    <xf numFmtId="3" fontId="10" fillId="33" borderId="17" xfId="2" applyNumberFormat="1" applyFont="1" applyFill="1" applyBorder="1">
      <alignment vertical="center"/>
    </xf>
    <xf numFmtId="301" fontId="10" fillId="33" borderId="85" xfId="0" applyNumberFormat="1" applyFont="1" applyFill="1" applyBorder="1">
      <alignment vertical="center"/>
    </xf>
    <xf numFmtId="170" fontId="11" fillId="33" borderId="28" xfId="35674" applyNumberFormat="1" applyFont="1" applyFill="1" applyBorder="1">
      <alignment vertical="center"/>
    </xf>
    <xf numFmtId="170" fontId="11" fillId="33" borderId="22" xfId="35674" applyNumberFormat="1" applyFont="1" applyFill="1" applyBorder="1">
      <alignment vertical="center"/>
    </xf>
    <xf numFmtId="170" fontId="10" fillId="33" borderId="15" xfId="35674" applyNumberFormat="1" applyFont="1" applyFill="1" applyBorder="1">
      <alignment vertical="center"/>
    </xf>
    <xf numFmtId="170" fontId="11" fillId="33" borderId="15" xfId="35674" applyNumberFormat="1" applyFont="1" applyFill="1" applyBorder="1">
      <alignment vertical="center"/>
    </xf>
    <xf numFmtId="170" fontId="11" fillId="33" borderId="79" xfId="35674" applyNumberFormat="1" applyFont="1" applyFill="1" applyBorder="1">
      <alignment vertical="center"/>
    </xf>
    <xf numFmtId="170" fontId="11" fillId="33" borderId="82" xfId="35674" applyNumberFormat="1" applyFont="1" applyFill="1" applyBorder="1">
      <alignment vertical="center"/>
    </xf>
    <xf numFmtId="170" fontId="10" fillId="33" borderId="22" xfId="35674" applyNumberFormat="1" applyFont="1" applyFill="1" applyBorder="1">
      <alignment vertical="center"/>
    </xf>
    <xf numFmtId="170" fontId="10" fillId="33" borderId="79" xfId="35674" applyNumberFormat="1" applyFont="1" applyFill="1" applyBorder="1">
      <alignment vertical="center"/>
    </xf>
    <xf numFmtId="170" fontId="11" fillId="33" borderId="82" xfId="0" applyNumberFormat="1" applyFont="1" applyFill="1" applyBorder="1">
      <alignment vertical="center"/>
    </xf>
    <xf numFmtId="0" fontId="8" fillId="33" borderId="19" xfId="0" applyFont="1" applyFill="1" applyBorder="1">
      <alignment vertical="center"/>
    </xf>
    <xf numFmtId="0" fontId="17" fillId="33" borderId="0" xfId="0" applyFont="1" applyFill="1">
      <alignment vertical="center"/>
    </xf>
    <xf numFmtId="169" fontId="374" fillId="33" borderId="88" xfId="35674" applyNumberFormat="1" applyFont="1" applyFill="1" applyBorder="1" applyAlignment="1">
      <alignment horizontal="center" vertical="center"/>
    </xf>
    <xf numFmtId="169" fontId="374" fillId="33" borderId="90" xfId="35674" applyNumberFormat="1" applyFont="1" applyFill="1" applyBorder="1" applyAlignment="1">
      <alignment horizontal="center" vertical="center"/>
    </xf>
    <xf numFmtId="169" fontId="374" fillId="33" borderId="91" xfId="35674" applyNumberFormat="1" applyFont="1" applyFill="1" applyBorder="1" applyAlignment="1">
      <alignment horizontal="center" vertical="center" wrapText="1"/>
    </xf>
    <xf numFmtId="169" fontId="374" fillId="33" borderId="90" xfId="35674" applyNumberFormat="1" applyFont="1" applyFill="1" applyBorder="1" applyAlignment="1">
      <alignment horizontal="center" vertical="center" wrapText="1"/>
    </xf>
    <xf numFmtId="170" fontId="374" fillId="33" borderId="89" xfId="0" applyNumberFormat="1" applyFont="1" applyFill="1" applyBorder="1" applyAlignment="1">
      <alignment horizontal="center" vertical="center"/>
    </xf>
    <xf numFmtId="170" fontId="374" fillId="33" borderId="91" xfId="1" applyNumberFormat="1" applyFont="1" applyFill="1" applyBorder="1" applyAlignment="1">
      <alignment horizontal="center" vertical="center"/>
    </xf>
    <xf numFmtId="301" fontId="10" fillId="33" borderId="39" xfId="0" applyNumberFormat="1" applyFont="1" applyFill="1" applyBorder="1">
      <alignment vertical="center"/>
    </xf>
    <xf numFmtId="301" fontId="10" fillId="33" borderId="97" xfId="0" applyNumberFormat="1" applyFont="1" applyFill="1" applyBorder="1">
      <alignment vertical="center"/>
    </xf>
    <xf numFmtId="3" fontId="11" fillId="33" borderId="91" xfId="0" applyNumberFormat="1" applyFont="1" applyFill="1" applyBorder="1">
      <alignment vertical="center"/>
    </xf>
    <xf numFmtId="169" fontId="11" fillId="33" borderId="88" xfId="35674" applyNumberFormat="1" applyFont="1" applyFill="1" applyBorder="1">
      <alignment vertical="center"/>
    </xf>
    <xf numFmtId="3" fontId="11" fillId="33" borderId="89" xfId="0" applyNumberFormat="1" applyFont="1" applyFill="1" applyBorder="1">
      <alignment vertical="center"/>
    </xf>
    <xf numFmtId="169" fontId="11" fillId="33" borderId="90" xfId="35674" applyNumberFormat="1" applyFont="1" applyFill="1" applyBorder="1">
      <alignment vertical="center"/>
    </xf>
    <xf numFmtId="0" fontId="8" fillId="33" borderId="21" xfId="0" applyFont="1" applyFill="1" applyBorder="1">
      <alignment vertical="center"/>
    </xf>
    <xf numFmtId="170" fontId="10" fillId="33" borderId="99" xfId="0" applyNumberFormat="1" applyFont="1" applyFill="1" applyBorder="1">
      <alignment vertical="center"/>
    </xf>
    <xf numFmtId="170" fontId="10" fillId="33" borderId="112" xfId="0" applyNumberFormat="1" applyFont="1" applyFill="1" applyBorder="1">
      <alignment vertical="center"/>
    </xf>
    <xf numFmtId="301" fontId="10" fillId="33" borderId="93" xfId="0" applyNumberFormat="1" applyFont="1" applyFill="1" applyBorder="1">
      <alignment vertical="center"/>
    </xf>
    <xf numFmtId="301" fontId="10" fillId="33" borderId="108" xfId="0" applyNumberFormat="1" applyFont="1" applyFill="1" applyBorder="1">
      <alignment vertical="center"/>
    </xf>
    <xf numFmtId="301" fontId="10" fillId="33" borderId="114" xfId="0" applyNumberFormat="1" applyFont="1" applyFill="1" applyBorder="1">
      <alignment vertical="center"/>
    </xf>
    <xf numFmtId="301" fontId="10" fillId="33" borderId="62" xfId="0" applyNumberFormat="1" applyFont="1" applyFill="1" applyBorder="1">
      <alignment vertical="center"/>
    </xf>
    <xf numFmtId="170" fontId="10" fillId="33" borderId="124" xfId="2" applyNumberFormat="1" applyFont="1" applyFill="1" applyBorder="1">
      <alignment vertical="center"/>
    </xf>
    <xf numFmtId="169" fontId="10" fillId="33" borderId="125" xfId="35674" applyNumberFormat="1" applyFont="1" applyFill="1" applyBorder="1">
      <alignment vertical="center"/>
    </xf>
    <xf numFmtId="169" fontId="11" fillId="33" borderId="73" xfId="35674" applyNumberFormat="1" applyFont="1" applyFill="1" applyBorder="1">
      <alignment vertical="center"/>
    </xf>
    <xf numFmtId="169" fontId="374" fillId="33" borderId="116" xfId="35674" applyNumberFormat="1" applyFont="1" applyFill="1" applyBorder="1" applyAlignment="1">
      <alignment horizontal="center" vertical="center"/>
    </xf>
    <xf numFmtId="170" fontId="10" fillId="33" borderId="126" xfId="0" applyNumberFormat="1" applyFont="1" applyFill="1" applyBorder="1">
      <alignment vertical="center"/>
    </xf>
    <xf numFmtId="170" fontId="11" fillId="33" borderId="19" xfId="0" applyNumberFormat="1" applyFont="1" applyFill="1" applyBorder="1">
      <alignment vertical="center"/>
    </xf>
    <xf numFmtId="170" fontId="10" fillId="33" borderId="109" xfId="0" applyNumberFormat="1" applyFont="1" applyFill="1" applyBorder="1">
      <alignment vertical="center"/>
    </xf>
    <xf numFmtId="170" fontId="10" fillId="33" borderId="115" xfId="0" applyNumberFormat="1" applyFont="1" applyFill="1" applyBorder="1">
      <alignment vertical="center"/>
    </xf>
    <xf numFmtId="170" fontId="10" fillId="33" borderId="109" xfId="2" applyNumberFormat="1" applyFont="1" applyFill="1" applyBorder="1">
      <alignment vertical="center"/>
    </xf>
    <xf numFmtId="170" fontId="10" fillId="33" borderId="99" xfId="2" applyNumberFormat="1" applyFont="1" applyFill="1" applyBorder="1">
      <alignment vertical="center"/>
    </xf>
    <xf numFmtId="170" fontId="374" fillId="33" borderId="119" xfId="1" applyNumberFormat="1" applyFont="1" applyFill="1" applyBorder="1" applyAlignment="1">
      <alignment horizontal="center" vertical="center"/>
    </xf>
    <xf numFmtId="170" fontId="374" fillId="33" borderId="119" xfId="35674" applyNumberFormat="1" applyFont="1" applyFill="1" applyBorder="1" applyAlignment="1">
      <alignment horizontal="center" vertical="center"/>
    </xf>
    <xf numFmtId="170" fontId="11" fillId="33" borderId="86" xfId="1" applyNumberFormat="1" applyFont="1" applyFill="1" applyBorder="1" applyAlignment="1">
      <alignment horizontal="right" vertical="center"/>
    </xf>
    <xf numFmtId="170" fontId="14" fillId="33" borderId="115" xfId="3" applyNumberFormat="1" applyFont="1" applyFill="1" applyBorder="1" applyAlignment="1">
      <alignment vertical="center"/>
    </xf>
    <xf numFmtId="170" fontId="10" fillId="33" borderId="115" xfId="2" applyNumberFormat="1" applyFont="1" applyFill="1" applyBorder="1">
      <alignment vertical="center"/>
    </xf>
    <xf numFmtId="170" fontId="11" fillId="33" borderId="119" xfId="1" applyNumberFormat="1" applyFont="1" applyFill="1" applyBorder="1">
      <alignment vertical="center"/>
    </xf>
    <xf numFmtId="170" fontId="374" fillId="33" borderId="145" xfId="1" applyNumberFormat="1" applyFont="1" applyFill="1" applyBorder="1" applyAlignment="1">
      <alignment horizontal="center" vertical="center"/>
    </xf>
    <xf numFmtId="169" fontId="374" fillId="33" borderId="146" xfId="35674" applyNumberFormat="1" applyFont="1" applyFill="1" applyBorder="1" applyAlignment="1">
      <alignment horizontal="center" vertical="center"/>
    </xf>
    <xf numFmtId="169" fontId="11" fillId="33" borderId="148" xfId="35674" applyNumberFormat="1" applyFont="1" applyFill="1" applyBorder="1">
      <alignment vertical="center"/>
    </xf>
    <xf numFmtId="169" fontId="11" fillId="33" borderId="150" xfId="35674" applyNumberFormat="1" applyFont="1" applyFill="1" applyBorder="1">
      <alignment vertical="center"/>
    </xf>
    <xf numFmtId="169" fontId="10" fillId="33" borderId="154" xfId="35674" applyNumberFormat="1" applyFont="1" applyFill="1" applyBorder="1">
      <alignment vertical="center"/>
    </xf>
    <xf numFmtId="3" fontId="11" fillId="33" borderId="30" xfId="35674" applyNumberFormat="1" applyFont="1" applyFill="1" applyBorder="1">
      <alignment vertical="center"/>
    </xf>
    <xf numFmtId="3" fontId="11" fillId="33" borderId="24" xfId="35674" applyNumberFormat="1" applyFont="1" applyFill="1" applyBorder="1">
      <alignment vertical="center"/>
    </xf>
    <xf numFmtId="3" fontId="10" fillId="33" borderId="17" xfId="35674" applyNumberFormat="1" applyFont="1" applyFill="1" applyBorder="1">
      <alignment vertical="center"/>
    </xf>
    <xf numFmtId="3" fontId="370" fillId="33" borderId="17" xfId="34362" applyNumberFormat="1" applyFont="1" applyFill="1" applyBorder="1" applyAlignment="1">
      <alignment horizontal="right" vertical="center"/>
    </xf>
    <xf numFmtId="3" fontId="11" fillId="33" borderId="147" xfId="35674" applyNumberFormat="1" applyFont="1" applyFill="1" applyBorder="1">
      <alignment vertical="center"/>
    </xf>
    <xf numFmtId="3" fontId="11" fillId="33" borderId="161" xfId="35674" applyNumberFormat="1" applyFont="1" applyFill="1" applyBorder="1">
      <alignment vertical="center"/>
    </xf>
    <xf numFmtId="169" fontId="11" fillId="33" borderId="162" xfId="35674" applyNumberFormat="1" applyFont="1" applyFill="1" applyBorder="1">
      <alignment vertical="center"/>
    </xf>
    <xf numFmtId="3" fontId="370" fillId="33" borderId="153" xfId="34364" applyNumberFormat="1" applyFont="1" applyFill="1" applyBorder="1" applyAlignment="1">
      <alignment vertical="center" wrapText="1"/>
    </xf>
    <xf numFmtId="3" fontId="11" fillId="33" borderId="153" xfId="35674" applyNumberFormat="1" applyFont="1" applyFill="1" applyBorder="1">
      <alignment vertical="center"/>
    </xf>
    <xf numFmtId="169" fontId="11" fillId="33" borderId="154" xfId="35674" applyNumberFormat="1" applyFont="1" applyFill="1" applyBorder="1">
      <alignment vertical="center"/>
    </xf>
    <xf numFmtId="3" fontId="10" fillId="33" borderId="153" xfId="35674" applyNumberFormat="1" applyFont="1" applyFill="1" applyBorder="1">
      <alignment vertical="center"/>
    </xf>
    <xf numFmtId="3" fontId="370" fillId="33" borderId="155" xfId="34364" applyNumberFormat="1" applyFont="1" applyFill="1" applyBorder="1" applyAlignment="1">
      <alignment vertical="center" wrapText="1"/>
    </xf>
    <xf numFmtId="3" fontId="371" fillId="33" borderId="155" xfId="34364" applyNumberFormat="1" applyFont="1" applyFill="1" applyBorder="1" applyAlignment="1">
      <alignment vertical="center" wrapText="1"/>
    </xf>
    <xf numFmtId="169" fontId="11" fillId="33" borderId="163" xfId="35674" applyNumberFormat="1" applyFont="1" applyFill="1" applyBorder="1">
      <alignment vertical="center"/>
    </xf>
    <xf numFmtId="3" fontId="11" fillId="33" borderId="157" xfId="35674" applyNumberFormat="1" applyFont="1" applyFill="1" applyBorder="1">
      <alignment vertical="center"/>
    </xf>
    <xf numFmtId="3" fontId="370" fillId="33" borderId="161" xfId="34362" applyNumberFormat="1" applyFont="1" applyFill="1" applyBorder="1" applyAlignment="1">
      <alignment horizontal="right" vertical="center"/>
    </xf>
    <xf numFmtId="3" fontId="10" fillId="33" borderId="153" xfId="0" applyNumberFormat="1" applyFont="1" applyFill="1" applyBorder="1">
      <alignment vertical="center"/>
    </xf>
    <xf numFmtId="3" fontId="10" fillId="33" borderId="155" xfId="0" applyNumberFormat="1" applyFont="1" applyFill="1" applyBorder="1">
      <alignment vertical="center"/>
    </xf>
    <xf numFmtId="169" fontId="10" fillId="33" borderId="163" xfId="35674" applyNumberFormat="1" applyFont="1" applyFill="1" applyBorder="1">
      <alignment vertical="center"/>
    </xf>
    <xf numFmtId="3" fontId="11" fillId="33" borderId="157" xfId="0" applyNumberFormat="1" applyFont="1" applyFill="1" applyBorder="1">
      <alignment vertical="center"/>
    </xf>
    <xf numFmtId="3" fontId="10" fillId="33" borderId="161" xfId="2" applyNumberFormat="1" applyFont="1" applyFill="1" applyBorder="1">
      <alignment vertical="center"/>
    </xf>
    <xf numFmtId="169" fontId="10" fillId="33" borderId="162" xfId="35674" applyNumberFormat="1" applyFont="1" applyFill="1" applyBorder="1">
      <alignment vertical="center"/>
    </xf>
    <xf numFmtId="3" fontId="10" fillId="33" borderId="153" xfId="2" applyNumberFormat="1" applyFont="1" applyFill="1" applyBorder="1">
      <alignment vertical="center"/>
    </xf>
    <xf numFmtId="3" fontId="11" fillId="33" borderId="164" xfId="0" applyNumberFormat="1" applyFont="1" applyFill="1" applyBorder="1">
      <alignment vertical="center"/>
    </xf>
    <xf numFmtId="169" fontId="11" fillId="33" borderId="165" xfId="35674" applyNumberFormat="1" applyFont="1" applyFill="1" applyBorder="1">
      <alignment vertical="center"/>
    </xf>
    <xf numFmtId="170" fontId="11" fillId="33" borderId="30" xfId="1" applyNumberFormat="1" applyFont="1" applyFill="1" applyBorder="1" applyAlignment="1">
      <alignment vertical="center"/>
    </xf>
    <xf numFmtId="170" fontId="11" fillId="33" borderId="112" xfId="0" applyNumberFormat="1" applyFont="1" applyFill="1" applyBorder="1">
      <alignment vertical="center"/>
    </xf>
    <xf numFmtId="170" fontId="10" fillId="33" borderId="124" xfId="0" applyNumberFormat="1" applyFont="1" applyFill="1" applyBorder="1">
      <alignment vertical="center"/>
    </xf>
    <xf numFmtId="170" fontId="14" fillId="33" borderId="13" xfId="3" applyNumberFormat="1" applyFont="1" applyFill="1" applyBorder="1" applyAlignment="1">
      <alignment vertical="center"/>
    </xf>
    <xf numFmtId="169" fontId="11" fillId="33" borderId="169" xfId="35674" applyNumberFormat="1" applyFont="1" applyFill="1" applyBorder="1">
      <alignment vertical="center"/>
    </xf>
    <xf numFmtId="169" fontId="11" fillId="33" borderId="171" xfId="35674" applyNumberFormat="1" applyFont="1" applyFill="1" applyBorder="1">
      <alignment vertical="center"/>
    </xf>
    <xf numFmtId="169" fontId="10" fillId="33" borderId="173" xfId="35674" applyNumberFormat="1" applyFont="1" applyFill="1" applyBorder="1">
      <alignment vertical="center"/>
    </xf>
    <xf numFmtId="169" fontId="10" fillId="33" borderId="175" xfId="35674" applyNumberFormat="1" applyFont="1" applyFill="1" applyBorder="1">
      <alignment vertical="center"/>
    </xf>
    <xf numFmtId="169" fontId="10" fillId="33" borderId="177" xfId="35674" applyNumberFormat="1" applyFont="1" applyFill="1" applyBorder="1">
      <alignment vertical="center"/>
    </xf>
    <xf numFmtId="169" fontId="11" fillId="33" borderId="180" xfId="35674" applyNumberFormat="1" applyFont="1" applyFill="1" applyBorder="1">
      <alignment vertical="center"/>
    </xf>
    <xf numFmtId="169" fontId="11" fillId="33" borderId="27" xfId="35674" applyNumberFormat="1" applyFont="1" applyFill="1" applyBorder="1">
      <alignment vertical="center"/>
    </xf>
    <xf numFmtId="169" fontId="10" fillId="33" borderId="21" xfId="35674" applyNumberFormat="1" applyFont="1" applyFill="1" applyBorder="1">
      <alignment vertical="center"/>
    </xf>
    <xf numFmtId="169" fontId="11" fillId="33" borderId="116" xfId="35674" applyNumberFormat="1" applyFont="1" applyFill="1" applyBorder="1">
      <alignment vertical="center"/>
    </xf>
    <xf numFmtId="301" fontId="11" fillId="33" borderId="85" xfId="0" applyNumberFormat="1" applyFont="1" applyFill="1" applyBorder="1">
      <alignment vertical="center"/>
    </xf>
    <xf numFmtId="170" fontId="374" fillId="33" borderId="187" xfId="0" applyNumberFormat="1" applyFont="1" applyFill="1" applyBorder="1" applyAlignment="1">
      <alignment horizontal="center" vertical="center"/>
    </xf>
    <xf numFmtId="3" fontId="11" fillId="33" borderId="188" xfId="35674" applyNumberFormat="1" applyFont="1" applyFill="1" applyBorder="1">
      <alignment vertical="center"/>
    </xf>
    <xf numFmtId="3" fontId="11" fillId="33" borderId="189" xfId="35674" applyNumberFormat="1" applyFont="1" applyFill="1" applyBorder="1">
      <alignment vertical="center"/>
    </xf>
    <xf numFmtId="3" fontId="370" fillId="33" borderId="190" xfId="34364" applyNumberFormat="1" applyFont="1" applyFill="1" applyBorder="1" applyAlignment="1">
      <alignment vertical="center" wrapText="1"/>
    </xf>
    <xf numFmtId="3" fontId="11" fillId="33" borderId="190" xfId="35674" applyNumberFormat="1" applyFont="1" applyFill="1" applyBorder="1">
      <alignment vertical="center"/>
    </xf>
    <xf numFmtId="3" fontId="10" fillId="33" borderId="190" xfId="35674" applyNumberFormat="1" applyFont="1" applyFill="1" applyBorder="1">
      <alignment vertical="center"/>
    </xf>
    <xf numFmtId="3" fontId="371" fillId="33" borderId="191" xfId="34364" applyNumberFormat="1" applyFont="1" applyFill="1" applyBorder="1" applyAlignment="1">
      <alignment vertical="center" wrapText="1"/>
    </xf>
    <xf numFmtId="3" fontId="11" fillId="33" borderId="192" xfId="35674" applyNumberFormat="1" applyFont="1" applyFill="1" applyBorder="1">
      <alignment vertical="center"/>
    </xf>
    <xf numFmtId="3" fontId="370" fillId="33" borderId="190" xfId="34362" applyNumberFormat="1" applyFont="1" applyFill="1" applyBorder="1" applyAlignment="1">
      <alignment horizontal="right" vertical="center"/>
    </xf>
    <xf numFmtId="3" fontId="10" fillId="33" borderId="190" xfId="0" applyNumberFormat="1" applyFont="1" applyFill="1" applyBorder="1">
      <alignment vertical="center"/>
    </xf>
    <xf numFmtId="3" fontId="10" fillId="33" borderId="191" xfId="0" applyNumberFormat="1" applyFont="1" applyFill="1" applyBorder="1">
      <alignment vertical="center"/>
    </xf>
    <xf numFmtId="3" fontId="11" fillId="33" borderId="192" xfId="0" applyNumberFormat="1" applyFont="1" applyFill="1" applyBorder="1">
      <alignment vertical="center"/>
    </xf>
    <xf numFmtId="3" fontId="10" fillId="33" borderId="189" xfId="2" applyNumberFormat="1" applyFont="1" applyFill="1" applyBorder="1">
      <alignment vertical="center"/>
    </xf>
    <xf numFmtId="3" fontId="10" fillId="33" borderId="190" xfId="2" applyNumberFormat="1" applyFont="1" applyFill="1" applyBorder="1">
      <alignment vertical="center"/>
    </xf>
    <xf numFmtId="3" fontId="11" fillId="33" borderId="187" xfId="0" applyNumberFormat="1" applyFont="1" applyFill="1" applyBorder="1">
      <alignment vertical="center"/>
    </xf>
    <xf numFmtId="301" fontId="11" fillId="33" borderId="117" xfId="0" applyNumberFormat="1" applyFont="1" applyFill="1" applyBorder="1">
      <alignment vertical="center"/>
    </xf>
    <xf numFmtId="301" fontId="11" fillId="33" borderId="194" xfId="0" applyNumberFormat="1" applyFont="1" applyFill="1" applyBorder="1" applyAlignment="1">
      <alignment horizontal="left" vertical="center"/>
    </xf>
    <xf numFmtId="301" fontId="10" fillId="33" borderId="195" xfId="0" applyNumberFormat="1" applyFont="1" applyFill="1" applyBorder="1">
      <alignment vertical="center"/>
    </xf>
    <xf numFmtId="301" fontId="11" fillId="33" borderId="195" xfId="0" applyNumberFormat="1" applyFont="1" applyFill="1" applyBorder="1">
      <alignment vertical="center"/>
    </xf>
    <xf numFmtId="301" fontId="10" fillId="33" borderId="196" xfId="0" applyNumberFormat="1" applyFont="1" applyFill="1" applyBorder="1">
      <alignment vertical="center"/>
    </xf>
    <xf numFmtId="301" fontId="11" fillId="33" borderId="196" xfId="0" applyNumberFormat="1" applyFont="1" applyFill="1" applyBorder="1">
      <alignment vertical="center"/>
    </xf>
    <xf numFmtId="301" fontId="11" fillId="33" borderId="132" xfId="0" applyNumberFormat="1" applyFont="1" applyFill="1" applyBorder="1">
      <alignment vertical="center"/>
    </xf>
    <xf numFmtId="301" fontId="11" fillId="33" borderId="194" xfId="0" applyNumberFormat="1" applyFont="1" applyFill="1" applyBorder="1">
      <alignment vertical="center"/>
    </xf>
    <xf numFmtId="301" fontId="10" fillId="33" borderId="194" xfId="0" applyNumberFormat="1" applyFont="1" applyFill="1" applyBorder="1">
      <alignment vertical="center"/>
    </xf>
    <xf numFmtId="301" fontId="10" fillId="33" borderId="194" xfId="2" applyNumberFormat="1" applyFont="1" applyFill="1" applyBorder="1">
      <alignment vertical="center"/>
    </xf>
    <xf numFmtId="301" fontId="10" fillId="33" borderId="195" xfId="2" applyNumberFormat="1" applyFont="1" applyFill="1" applyBorder="1">
      <alignment vertical="center"/>
    </xf>
    <xf numFmtId="301" fontId="11" fillId="33" borderId="131" xfId="0" applyNumberFormat="1" applyFont="1" applyFill="1" applyBorder="1">
      <alignment vertical="center"/>
    </xf>
    <xf numFmtId="169" fontId="11" fillId="33" borderId="197" xfId="35674" applyNumberFormat="1" applyFont="1" applyFill="1" applyBorder="1">
      <alignment vertical="center"/>
    </xf>
    <xf numFmtId="170" fontId="374" fillId="33" borderId="131" xfId="0" applyNumberFormat="1" applyFont="1" applyFill="1" applyBorder="1" applyAlignment="1">
      <alignment horizontal="center" vertical="center"/>
    </xf>
    <xf numFmtId="169" fontId="374" fillId="33" borderId="89" xfId="35674" applyNumberFormat="1" applyFont="1" applyFill="1" applyBorder="1" applyAlignment="1">
      <alignment horizontal="center" vertical="center" wrapText="1"/>
    </xf>
    <xf numFmtId="169" fontId="10" fillId="33" borderId="17" xfId="35674" applyNumberFormat="1" applyFont="1" applyFill="1" applyBorder="1" applyAlignment="1">
      <alignment vertical="center"/>
    </xf>
    <xf numFmtId="170" fontId="374" fillId="33" borderId="91" xfId="0" applyNumberFormat="1" applyFont="1" applyFill="1" applyBorder="1" applyAlignment="1">
      <alignment horizontal="center" vertical="center"/>
    </xf>
    <xf numFmtId="3" fontId="370" fillId="33" borderId="15" xfId="34364" applyNumberFormat="1" applyFont="1" applyFill="1" applyBorder="1" applyAlignment="1">
      <alignment vertical="center" wrapText="1"/>
    </xf>
    <xf numFmtId="3" fontId="370" fillId="33" borderId="15" xfId="34362" applyNumberFormat="1" applyFont="1" applyFill="1" applyBorder="1" applyAlignment="1">
      <alignment horizontal="right" vertical="center"/>
    </xf>
    <xf numFmtId="3" fontId="10" fillId="33" borderId="15" xfId="0" applyNumberFormat="1" applyFont="1" applyFill="1" applyBorder="1">
      <alignment vertical="center"/>
    </xf>
    <xf numFmtId="3" fontId="10" fillId="33" borderId="79" xfId="0" applyNumberFormat="1" applyFont="1" applyFill="1" applyBorder="1">
      <alignment vertical="center"/>
    </xf>
    <xf numFmtId="301" fontId="11" fillId="33" borderId="21" xfId="0" applyNumberFormat="1" applyFont="1" applyFill="1" applyBorder="1">
      <alignment vertical="center"/>
    </xf>
    <xf numFmtId="0" fontId="377" fillId="33" borderId="0" xfId="0" applyFont="1" applyFill="1">
      <alignment vertical="center"/>
    </xf>
    <xf numFmtId="169" fontId="266" fillId="33" borderId="0" xfId="35674" applyNumberFormat="1" applyFont="1" applyFill="1">
      <alignment vertical="center"/>
    </xf>
    <xf numFmtId="170" fontId="374" fillId="33" borderId="89" xfId="1" applyNumberFormat="1" applyFont="1" applyFill="1" applyBorder="1" applyAlignment="1">
      <alignment horizontal="center" vertical="center"/>
    </xf>
    <xf numFmtId="169" fontId="10" fillId="33" borderId="207" xfId="35674" applyNumberFormat="1" applyFont="1" applyFill="1" applyBorder="1">
      <alignment vertical="center"/>
    </xf>
    <xf numFmtId="170" fontId="11" fillId="33" borderId="182" xfId="1" applyNumberFormat="1" applyFont="1" applyFill="1" applyBorder="1" applyAlignment="1">
      <alignment horizontal="center" vertical="center"/>
    </xf>
    <xf numFmtId="170" fontId="11" fillId="33" borderId="185" xfId="0" applyNumberFormat="1" applyFont="1" applyFill="1" applyBorder="1">
      <alignment vertical="center"/>
    </xf>
    <xf numFmtId="170" fontId="10" fillId="33" borderId="206" xfId="0" applyNumberFormat="1" applyFont="1" applyFill="1" applyBorder="1">
      <alignment vertical="center"/>
    </xf>
    <xf numFmtId="170" fontId="10" fillId="33" borderId="184" xfId="0" applyNumberFormat="1" applyFont="1" applyFill="1" applyBorder="1">
      <alignment vertical="center"/>
    </xf>
    <xf numFmtId="170" fontId="10" fillId="33" borderId="205" xfId="0" applyNumberFormat="1" applyFont="1" applyFill="1" applyBorder="1">
      <alignment vertical="center"/>
    </xf>
    <xf numFmtId="170" fontId="11" fillId="33" borderId="183" xfId="0" applyNumberFormat="1" applyFont="1" applyFill="1" applyBorder="1">
      <alignment vertical="center"/>
    </xf>
    <xf numFmtId="170" fontId="10" fillId="33" borderId="206" xfId="2" applyNumberFormat="1" applyFont="1" applyFill="1" applyBorder="1">
      <alignment vertical="center"/>
    </xf>
    <xf numFmtId="170" fontId="10" fillId="33" borderId="184" xfId="2" applyNumberFormat="1" applyFont="1" applyFill="1" applyBorder="1">
      <alignment vertical="center"/>
    </xf>
    <xf numFmtId="170" fontId="11" fillId="33" borderId="209" xfId="0" applyNumberFormat="1" applyFont="1" applyFill="1" applyBorder="1">
      <alignment vertical="center"/>
    </xf>
    <xf numFmtId="169" fontId="10" fillId="33" borderId="210" xfId="35674" applyNumberFormat="1" applyFont="1" applyFill="1" applyBorder="1">
      <alignment vertical="center"/>
    </xf>
    <xf numFmtId="170" fontId="374" fillId="33" borderId="187" xfId="1" applyNumberFormat="1" applyFont="1" applyFill="1" applyBorder="1" applyAlignment="1">
      <alignment horizontal="center" vertical="center"/>
    </xf>
    <xf numFmtId="170" fontId="11" fillId="33" borderId="181" xfId="0" applyNumberFormat="1" applyFont="1" applyFill="1" applyBorder="1">
      <alignment vertical="center"/>
    </xf>
    <xf numFmtId="0" fontId="378" fillId="33" borderId="0" xfId="0" applyFont="1" applyFill="1">
      <alignment vertical="center"/>
    </xf>
    <xf numFmtId="3" fontId="21" fillId="33" borderId="82" xfId="0" applyNumberFormat="1" applyFont="1" applyFill="1" applyBorder="1">
      <alignment vertical="center"/>
    </xf>
    <xf numFmtId="3" fontId="22" fillId="33" borderId="124" xfId="1" applyNumberFormat="1" applyFont="1" applyFill="1" applyBorder="1">
      <alignment vertical="center"/>
    </xf>
    <xf numFmtId="3" fontId="22" fillId="33" borderId="37" xfId="1" applyNumberFormat="1" applyFont="1" applyFill="1" applyBorder="1">
      <alignment vertical="center"/>
    </xf>
    <xf numFmtId="301" fontId="10" fillId="33" borderId="217" xfId="2" applyNumberFormat="1" applyFont="1" applyFill="1" applyBorder="1">
      <alignment vertical="center"/>
    </xf>
    <xf numFmtId="3" fontId="22" fillId="33" borderId="17" xfId="1" applyNumberFormat="1" applyFont="1" applyFill="1" applyBorder="1">
      <alignment vertical="center"/>
    </xf>
    <xf numFmtId="301" fontId="10" fillId="33" borderId="217" xfId="0" applyNumberFormat="1" applyFont="1" applyFill="1" applyBorder="1">
      <alignment vertical="center"/>
    </xf>
    <xf numFmtId="3" fontId="11" fillId="33" borderId="22" xfId="0" applyNumberFormat="1" applyFont="1" applyFill="1" applyBorder="1">
      <alignment vertical="center"/>
    </xf>
    <xf numFmtId="301" fontId="10" fillId="33" borderId="219" xfId="0" applyNumberFormat="1" applyFont="1" applyFill="1" applyBorder="1">
      <alignment vertical="center"/>
    </xf>
    <xf numFmtId="3" fontId="10" fillId="33" borderId="22" xfId="0" applyNumberFormat="1" applyFont="1" applyFill="1" applyBorder="1">
      <alignment vertical="center"/>
    </xf>
    <xf numFmtId="3" fontId="8" fillId="33" borderId="0" xfId="0" applyNumberFormat="1" applyFont="1" applyFill="1">
      <alignment vertical="center"/>
    </xf>
    <xf numFmtId="169" fontId="10" fillId="33" borderId="0" xfId="35674" applyNumberFormat="1" applyFont="1" applyFill="1">
      <alignment vertical="center"/>
    </xf>
    <xf numFmtId="0" fontId="379" fillId="0" borderId="0" xfId="0" applyFont="1">
      <alignment vertical="center"/>
    </xf>
    <xf numFmtId="3" fontId="11" fillId="33" borderId="27" xfId="1" applyNumberFormat="1" applyFont="1" applyFill="1" applyBorder="1" applyAlignment="1">
      <alignment horizontal="center" vertical="center"/>
    </xf>
    <xf numFmtId="3" fontId="11" fillId="33" borderId="0" xfId="0" applyNumberFormat="1" applyFont="1" applyFill="1">
      <alignment vertical="center"/>
    </xf>
    <xf numFmtId="3" fontId="10" fillId="33" borderId="126" xfId="0" applyNumberFormat="1" applyFont="1" applyFill="1" applyBorder="1">
      <alignment vertical="center"/>
    </xf>
    <xf numFmtId="3" fontId="10" fillId="33" borderId="14" xfId="0" applyNumberFormat="1" applyFont="1" applyFill="1" applyBorder="1">
      <alignment vertical="center"/>
    </xf>
    <xf numFmtId="3" fontId="10" fillId="33" borderId="10" xfId="0" applyNumberFormat="1" applyFont="1" applyFill="1" applyBorder="1">
      <alignment vertical="center"/>
    </xf>
    <xf numFmtId="3" fontId="11" fillId="33" borderId="21" xfId="0" applyNumberFormat="1" applyFont="1" applyFill="1" applyBorder="1">
      <alignment vertical="center"/>
    </xf>
    <xf numFmtId="3" fontId="10" fillId="33" borderId="126" xfId="2" applyNumberFormat="1" applyFont="1" applyFill="1" applyBorder="1">
      <alignment vertical="center"/>
    </xf>
    <xf numFmtId="3" fontId="10" fillId="33" borderId="14" xfId="2" applyNumberFormat="1" applyFont="1" applyFill="1" applyBorder="1">
      <alignment vertical="center"/>
    </xf>
    <xf numFmtId="3" fontId="11" fillId="33" borderId="116" xfId="0" applyNumberFormat="1" applyFont="1" applyFill="1" applyBorder="1">
      <alignment vertical="center"/>
    </xf>
    <xf numFmtId="170" fontId="11" fillId="33" borderId="117" xfId="1" applyNumberFormat="1" applyFont="1" applyFill="1" applyBorder="1" applyAlignment="1">
      <alignment horizontal="center" vertical="center"/>
    </xf>
    <xf numFmtId="170" fontId="11" fillId="33" borderId="132" xfId="0" applyNumberFormat="1" applyFont="1" applyFill="1" applyBorder="1">
      <alignment vertical="center"/>
    </xf>
    <xf numFmtId="170" fontId="10" fillId="33" borderId="226" xfId="0" applyNumberFormat="1" applyFont="1" applyFill="1" applyBorder="1">
      <alignment vertical="center"/>
    </xf>
    <xf numFmtId="170" fontId="10" fillId="33" borderId="195" xfId="0" applyNumberFormat="1" applyFont="1" applyFill="1" applyBorder="1">
      <alignment vertical="center"/>
    </xf>
    <xf numFmtId="170" fontId="10" fillId="33" borderId="227" xfId="0" applyNumberFormat="1" applyFont="1" applyFill="1" applyBorder="1">
      <alignment vertical="center"/>
    </xf>
    <xf numFmtId="170" fontId="11" fillId="33" borderId="194" xfId="0" applyNumberFormat="1" applyFont="1" applyFill="1" applyBorder="1">
      <alignment vertical="center"/>
    </xf>
    <xf numFmtId="170" fontId="10" fillId="33" borderId="226" xfId="2" applyNumberFormat="1" applyFont="1" applyFill="1" applyBorder="1">
      <alignment vertical="center"/>
    </xf>
    <xf numFmtId="170" fontId="10" fillId="33" borderId="195" xfId="2" applyNumberFormat="1" applyFont="1" applyFill="1" applyBorder="1">
      <alignment vertical="center"/>
    </xf>
    <xf numFmtId="170" fontId="11" fillId="33" borderId="123" xfId="0" applyNumberFormat="1" applyFont="1" applyFill="1" applyBorder="1">
      <alignment vertical="center"/>
    </xf>
    <xf numFmtId="170" fontId="11" fillId="33" borderId="131" xfId="0" applyNumberFormat="1" applyFont="1" applyFill="1" applyBorder="1">
      <alignment vertical="center"/>
    </xf>
    <xf numFmtId="170" fontId="374" fillId="33" borderId="139" xfId="0" applyNumberFormat="1" applyFont="1" applyFill="1" applyBorder="1" applyAlignment="1">
      <alignment horizontal="center" vertical="center"/>
    </xf>
    <xf numFmtId="3" fontId="11" fillId="33" borderId="135" xfId="1" applyNumberFormat="1" applyFont="1" applyFill="1" applyBorder="1" applyAlignment="1">
      <alignment horizontal="center" vertical="center"/>
    </xf>
    <xf numFmtId="3" fontId="11" fillId="33" borderId="138" xfId="0" applyNumberFormat="1" applyFont="1" applyFill="1" applyBorder="1">
      <alignment vertical="center"/>
    </xf>
    <xf numFmtId="3" fontId="10" fillId="33" borderId="211" xfId="0" applyNumberFormat="1" applyFont="1" applyFill="1" applyBorder="1">
      <alignment vertical="center"/>
    </xf>
    <xf numFmtId="3" fontId="10" fillId="33" borderId="212" xfId="0" applyNumberFormat="1" applyFont="1" applyFill="1" applyBorder="1">
      <alignment vertical="center"/>
    </xf>
    <xf numFmtId="3" fontId="10" fillId="33" borderId="228" xfId="0" applyNumberFormat="1" applyFont="1" applyFill="1" applyBorder="1">
      <alignment vertical="center"/>
    </xf>
    <xf numFmtId="3" fontId="11" fillId="33" borderId="214" xfId="0" applyNumberFormat="1" applyFont="1" applyFill="1" applyBorder="1">
      <alignment vertical="center"/>
    </xf>
    <xf numFmtId="3" fontId="10" fillId="33" borderId="211" xfId="2" applyNumberFormat="1" applyFont="1" applyFill="1" applyBorder="1">
      <alignment vertical="center"/>
    </xf>
    <xf numFmtId="3" fontId="10" fillId="33" borderId="212" xfId="2" applyNumberFormat="1" applyFont="1" applyFill="1" applyBorder="1">
      <alignment vertical="center"/>
    </xf>
    <xf numFmtId="3" fontId="11" fillId="33" borderId="139" xfId="0" applyNumberFormat="1" applyFont="1" applyFill="1" applyBorder="1">
      <alignment vertical="center"/>
    </xf>
    <xf numFmtId="3" fontId="21" fillId="33" borderId="86" xfId="1" applyNumberFormat="1" applyFont="1" applyFill="1" applyBorder="1" applyAlignment="1">
      <alignment horizontal="right" vertical="center"/>
    </xf>
    <xf numFmtId="3" fontId="21" fillId="33" borderId="19" xfId="0" applyNumberFormat="1" applyFont="1" applyFill="1" applyBorder="1">
      <alignment vertical="center"/>
    </xf>
    <xf numFmtId="3" fontId="22" fillId="33" borderId="109" xfId="0" applyNumberFormat="1" applyFont="1" applyFill="1" applyBorder="1">
      <alignment vertical="center"/>
    </xf>
    <xf numFmtId="3" fontId="22" fillId="33" borderId="99" xfId="0" applyNumberFormat="1" applyFont="1" applyFill="1" applyBorder="1">
      <alignment vertical="center"/>
    </xf>
    <xf numFmtId="3" fontId="22" fillId="33" borderId="11" xfId="0" applyNumberFormat="1" applyFont="1" applyFill="1" applyBorder="1">
      <alignment vertical="center"/>
    </xf>
    <xf numFmtId="3" fontId="21" fillId="33" borderId="23" xfId="0" applyNumberFormat="1" applyFont="1" applyFill="1" applyBorder="1">
      <alignment vertical="center"/>
    </xf>
    <xf numFmtId="3" fontId="22" fillId="33" borderId="125" xfId="2" applyNumberFormat="1" applyFont="1" applyFill="1" applyBorder="1">
      <alignment vertical="center"/>
    </xf>
    <xf numFmtId="3" fontId="22" fillId="33" borderId="15" xfId="2" applyNumberFormat="1" applyFont="1" applyFill="1" applyBorder="1">
      <alignment vertical="center"/>
    </xf>
    <xf numFmtId="3" fontId="22" fillId="33" borderId="11" xfId="2" applyNumberFormat="1" applyFont="1" applyFill="1" applyBorder="1">
      <alignment vertical="center"/>
    </xf>
    <xf numFmtId="3" fontId="21" fillId="33" borderId="19" xfId="35674" applyNumberFormat="1" applyFont="1" applyFill="1" applyBorder="1">
      <alignment vertical="center"/>
    </xf>
    <xf numFmtId="3" fontId="21" fillId="33" borderId="119" xfId="1" applyNumberFormat="1" applyFont="1" applyFill="1" applyBorder="1">
      <alignment vertical="center"/>
    </xf>
    <xf numFmtId="3" fontId="21" fillId="33" borderId="135" xfId="1" applyNumberFormat="1" applyFont="1" applyFill="1" applyBorder="1" applyAlignment="1">
      <alignment horizontal="right" vertical="center"/>
    </xf>
    <xf numFmtId="3" fontId="21" fillId="33" borderId="138" xfId="0" applyNumberFormat="1" applyFont="1" applyFill="1" applyBorder="1">
      <alignment vertical="center"/>
    </xf>
    <xf numFmtId="3" fontId="22" fillId="33" borderId="211" xfId="0" applyNumberFormat="1" applyFont="1" applyFill="1" applyBorder="1">
      <alignment vertical="center"/>
    </xf>
    <xf numFmtId="3" fontId="22" fillId="33" borderId="212" xfId="0" applyNumberFormat="1" applyFont="1" applyFill="1" applyBorder="1">
      <alignment vertical="center"/>
    </xf>
    <xf numFmtId="3" fontId="22" fillId="33" borderId="213" xfId="0" applyNumberFormat="1" applyFont="1" applyFill="1" applyBorder="1">
      <alignment vertical="center"/>
    </xf>
    <xf numFmtId="3" fontId="21" fillId="33" borderId="214" xfId="0" applyNumberFormat="1" applyFont="1" applyFill="1" applyBorder="1">
      <alignment vertical="center"/>
    </xf>
    <xf numFmtId="3" fontId="22" fillId="33" borderId="69" xfId="2" applyNumberFormat="1" applyFont="1" applyFill="1" applyBorder="1">
      <alignment vertical="center"/>
    </xf>
    <xf numFmtId="3" fontId="22" fillId="33" borderId="190" xfId="2" applyNumberFormat="1" applyFont="1" applyFill="1" applyBorder="1">
      <alignment vertical="center"/>
    </xf>
    <xf numFmtId="3" fontId="22" fillId="33" borderId="213" xfId="2" applyNumberFormat="1" applyFont="1" applyFill="1" applyBorder="1">
      <alignment vertical="center"/>
    </xf>
    <xf numFmtId="3" fontId="21" fillId="33" borderId="138" xfId="35674" applyNumberFormat="1" applyFont="1" applyFill="1" applyBorder="1">
      <alignment vertical="center"/>
    </xf>
    <xf numFmtId="3" fontId="21" fillId="33" borderId="139" xfId="1" applyNumberFormat="1" applyFont="1" applyFill="1" applyBorder="1">
      <alignment vertical="center"/>
    </xf>
    <xf numFmtId="3" fontId="21" fillId="33" borderId="30" xfId="1" applyNumberFormat="1" applyFont="1" applyFill="1" applyBorder="1">
      <alignment vertical="center"/>
    </xf>
    <xf numFmtId="3" fontId="21" fillId="33" borderId="0" xfId="0" applyNumberFormat="1" applyFont="1" applyFill="1">
      <alignment vertical="center"/>
    </xf>
    <xf numFmtId="3" fontId="22" fillId="33" borderId="13" xfId="1" applyNumberFormat="1" applyFont="1" applyFill="1" applyBorder="1">
      <alignment vertical="center"/>
    </xf>
    <xf numFmtId="3" fontId="21" fillId="33" borderId="0" xfId="35674" applyNumberFormat="1" applyFont="1" applyFill="1" applyBorder="1">
      <alignment vertical="center"/>
    </xf>
    <xf numFmtId="3" fontId="21" fillId="33" borderId="116" xfId="1" applyNumberFormat="1" applyFont="1" applyFill="1" applyBorder="1">
      <alignment vertical="center"/>
    </xf>
    <xf numFmtId="0" fontId="382" fillId="33" borderId="0" xfId="0" applyFont="1" applyFill="1">
      <alignment vertical="center"/>
    </xf>
    <xf numFmtId="10" fontId="10" fillId="33" borderId="16" xfId="35674" applyNumberFormat="1" applyFont="1" applyFill="1" applyBorder="1">
      <alignment vertical="center"/>
    </xf>
    <xf numFmtId="0" fontId="383" fillId="0" borderId="0" xfId="15424" applyFont="1" applyAlignment="1">
      <alignment vertical="center"/>
    </xf>
    <xf numFmtId="0" fontId="384" fillId="0" borderId="0" xfId="15424" applyFont="1" applyAlignment="1">
      <alignment vertical="center"/>
    </xf>
    <xf numFmtId="9" fontId="384" fillId="0" borderId="0" xfId="15424" applyNumberFormat="1" applyFont="1" applyAlignment="1">
      <alignment vertical="center"/>
    </xf>
    <xf numFmtId="0" fontId="385" fillId="0" borderId="0" xfId="15424" applyFont="1" applyAlignment="1">
      <alignment vertical="center"/>
    </xf>
    <xf numFmtId="0" fontId="376" fillId="0" borderId="0" xfId="15424" applyFont="1" applyAlignment="1">
      <alignment vertical="center"/>
    </xf>
    <xf numFmtId="9" fontId="376" fillId="0" borderId="0" xfId="15424" applyNumberFormat="1" applyFont="1" applyAlignment="1">
      <alignment vertical="center"/>
    </xf>
    <xf numFmtId="0" fontId="386" fillId="0" borderId="0" xfId="15424" applyFont="1" applyAlignment="1">
      <alignment vertical="center"/>
    </xf>
    <xf numFmtId="0" fontId="376" fillId="0" borderId="0" xfId="15424" applyFont="1" applyAlignment="1">
      <alignment horizontal="right" vertical="center" indent="1"/>
    </xf>
    <xf numFmtId="165" fontId="376" fillId="0" borderId="0" xfId="15424" applyNumberFormat="1" applyFont="1" applyAlignment="1">
      <alignment vertical="center"/>
    </xf>
    <xf numFmtId="165" fontId="8" fillId="0" borderId="0" xfId="15424" applyNumberFormat="1" applyFont="1" applyAlignment="1">
      <alignment vertical="center"/>
    </xf>
    <xf numFmtId="0" fontId="387" fillId="0" borderId="233" xfId="15424" applyFont="1" applyBorder="1" applyAlignment="1">
      <alignment horizontal="center" vertical="center"/>
    </xf>
    <xf numFmtId="3" fontId="11" fillId="33" borderId="28" xfId="1" applyNumberFormat="1" applyFont="1" applyFill="1" applyBorder="1" applyAlignment="1">
      <alignment horizontal="center" vertical="center"/>
    </xf>
    <xf numFmtId="3" fontId="11" fillId="33" borderId="18" xfId="0" applyNumberFormat="1" applyFont="1" applyFill="1" applyBorder="1">
      <alignment vertical="center"/>
    </xf>
    <xf numFmtId="3" fontId="10" fillId="33" borderId="125" xfId="0" applyNumberFormat="1" applyFont="1" applyFill="1" applyBorder="1">
      <alignment vertical="center"/>
    </xf>
    <xf numFmtId="3" fontId="10" fillId="33" borderId="11" xfId="0" applyNumberFormat="1" applyFont="1" applyFill="1" applyBorder="1">
      <alignment vertical="center"/>
    </xf>
    <xf numFmtId="3" fontId="10" fillId="33" borderId="125" xfId="2" applyNumberFormat="1" applyFont="1" applyFill="1" applyBorder="1">
      <alignment vertical="center"/>
    </xf>
    <xf numFmtId="3" fontId="10" fillId="33" borderId="15" xfId="2" applyNumberFormat="1" applyFont="1" applyFill="1" applyBorder="1">
      <alignment vertical="center"/>
    </xf>
    <xf numFmtId="0" fontId="19" fillId="0" borderId="233" xfId="15424" applyFont="1" applyBorder="1" applyAlignment="1">
      <alignment horizontal="left" vertical="center" indent="1"/>
    </xf>
    <xf numFmtId="0" fontId="19" fillId="0" borderId="233" xfId="15424" applyFont="1" applyBorder="1" applyAlignment="1">
      <alignment vertical="center"/>
    </xf>
    <xf numFmtId="304" fontId="376" fillId="0" borderId="233" xfId="15424" applyNumberFormat="1" applyFont="1" applyBorder="1" applyAlignment="1">
      <alignment horizontal="right" vertical="center"/>
    </xf>
    <xf numFmtId="169" fontId="374" fillId="33" borderId="119" xfId="35674" applyNumberFormat="1" applyFont="1" applyFill="1" applyBorder="1" applyAlignment="1">
      <alignment horizontal="center" vertical="center"/>
    </xf>
    <xf numFmtId="9" fontId="376" fillId="0" borderId="0" xfId="35674" applyFont="1" applyAlignment="1">
      <alignment vertical="center"/>
    </xf>
    <xf numFmtId="0" fontId="387" fillId="112" borderId="237" xfId="15424" applyFont="1" applyFill="1" applyBorder="1" applyAlignment="1">
      <alignment vertical="center"/>
    </xf>
    <xf numFmtId="0" fontId="387" fillId="112" borderId="229" xfId="15424" applyFont="1" applyFill="1" applyBorder="1" applyAlignment="1">
      <alignment vertical="center"/>
    </xf>
    <xf numFmtId="0" fontId="387" fillId="112" borderId="230" xfId="15424" applyFont="1" applyFill="1" applyBorder="1" applyAlignment="1">
      <alignment vertical="center"/>
    </xf>
    <xf numFmtId="0" fontId="387" fillId="112" borderId="238" xfId="15424" applyFont="1" applyFill="1" applyBorder="1" applyAlignment="1">
      <alignment vertical="center"/>
    </xf>
    <xf numFmtId="0" fontId="387" fillId="112" borderId="234" xfId="15424" applyFont="1" applyFill="1" applyBorder="1" applyAlignment="1">
      <alignment vertical="center"/>
    </xf>
    <xf numFmtId="0" fontId="387" fillId="112" borderId="235" xfId="15424" applyFont="1" applyFill="1" applyBorder="1" applyAlignment="1">
      <alignment vertical="center"/>
    </xf>
    <xf numFmtId="0" fontId="387" fillId="0" borderId="232" xfId="15424" applyFont="1" applyBorder="1" applyAlignment="1">
      <alignment horizontal="center" vertical="center"/>
    </xf>
    <xf numFmtId="304" fontId="376" fillId="0" borderId="0" xfId="15424" applyNumberFormat="1" applyFont="1" applyAlignment="1">
      <alignment vertical="center"/>
    </xf>
    <xf numFmtId="304" fontId="266" fillId="0" borderId="233" xfId="15424" applyNumberFormat="1" applyFont="1" applyBorder="1" applyAlignment="1">
      <alignment horizontal="center" vertical="center"/>
    </xf>
    <xf numFmtId="9" fontId="376" fillId="0" borderId="233" xfId="35674" applyFont="1" applyBorder="1" applyAlignment="1">
      <alignment horizontal="right" vertical="center"/>
    </xf>
    <xf numFmtId="10" fontId="10" fillId="33" borderId="35" xfId="35674" applyNumberFormat="1" applyFont="1" applyFill="1" applyBorder="1">
      <alignment vertical="center"/>
    </xf>
    <xf numFmtId="10" fontId="10" fillId="33" borderId="77" xfId="35674" applyNumberFormat="1" applyFont="1" applyFill="1" applyBorder="1">
      <alignment vertical="center"/>
    </xf>
    <xf numFmtId="10" fontId="10" fillId="33" borderId="76" xfId="35674" applyNumberFormat="1" applyFont="1" applyFill="1" applyBorder="1">
      <alignment vertical="center"/>
    </xf>
    <xf numFmtId="165" fontId="376" fillId="0" borderId="94" xfId="15424" applyNumberFormat="1" applyFont="1" applyBorder="1" applyAlignment="1">
      <alignment vertical="center"/>
    </xf>
    <xf numFmtId="165" fontId="376" fillId="0" borderId="87" xfId="15424" applyNumberFormat="1" applyFont="1" applyBorder="1" applyAlignment="1">
      <alignment vertical="center"/>
    </xf>
    <xf numFmtId="165" fontId="376" fillId="0" borderId="133" xfId="15424" applyNumberFormat="1" applyFont="1" applyBorder="1" applyAlignment="1">
      <alignment vertical="center"/>
    </xf>
    <xf numFmtId="165" fontId="376" fillId="0" borderId="95" xfId="15424" applyNumberFormat="1" applyFont="1" applyBorder="1" applyAlignment="1">
      <alignment vertical="center"/>
    </xf>
    <xf numFmtId="165" fontId="376" fillId="0" borderId="60" xfId="15424" applyNumberFormat="1" applyFont="1" applyBorder="1" applyAlignment="1">
      <alignment vertical="center"/>
    </xf>
    <xf numFmtId="165" fontId="376" fillId="115" borderId="60" xfId="15424" applyNumberFormat="1" applyFont="1" applyFill="1" applyBorder="1" applyAlignment="1">
      <alignment vertical="center"/>
    </xf>
    <xf numFmtId="165" fontId="376" fillId="115" borderId="95" xfId="15424" applyNumberFormat="1" applyFont="1" applyFill="1" applyBorder="1" applyAlignment="1">
      <alignment vertical="center"/>
    </xf>
    <xf numFmtId="165" fontId="376" fillId="0" borderId="242" xfId="15424" applyNumberFormat="1" applyFont="1" applyBorder="1" applyAlignment="1">
      <alignment horizontal="center" vertical="center"/>
    </xf>
    <xf numFmtId="165" fontId="376" fillId="0" borderId="243" xfId="15424" applyNumberFormat="1" applyFont="1" applyBorder="1" applyAlignment="1">
      <alignment horizontal="center" vertical="center"/>
    </xf>
    <xf numFmtId="165" fontId="376" fillId="0" borderId="244" xfId="15424" applyNumberFormat="1" applyFont="1" applyBorder="1" applyAlignment="1">
      <alignment vertical="center"/>
    </xf>
    <xf numFmtId="165" fontId="8" fillId="0" borderId="123" xfId="15424" applyNumberFormat="1" applyFont="1" applyBorder="1" applyAlignment="1">
      <alignment vertical="center"/>
    </xf>
    <xf numFmtId="304" fontId="376" fillId="0" borderId="245" xfId="15424" applyNumberFormat="1" applyFont="1" applyBorder="1" applyAlignment="1">
      <alignment horizontal="right" vertical="center"/>
    </xf>
    <xf numFmtId="304" fontId="376" fillId="0" borderId="236" xfId="15424" applyNumberFormat="1" applyFont="1" applyBorder="1" applyAlignment="1">
      <alignment horizontal="right" vertical="center"/>
    </xf>
    <xf numFmtId="169" fontId="8" fillId="0" borderId="238" xfId="35674" applyNumberFormat="1" applyFont="1" applyBorder="1" applyAlignment="1">
      <alignment vertical="center"/>
    </xf>
    <xf numFmtId="165" fontId="8" fillId="0" borderId="246" xfId="15424" applyNumberFormat="1" applyFont="1" applyBorder="1" applyAlignment="1">
      <alignment vertical="center"/>
    </xf>
    <xf numFmtId="165" fontId="8" fillId="0" borderId="247" xfId="15424" applyNumberFormat="1" applyFont="1" applyBorder="1" applyAlignment="1">
      <alignment vertical="center"/>
    </xf>
    <xf numFmtId="165" fontId="8" fillId="0" borderId="134" xfId="15424" applyNumberFormat="1" applyFont="1" applyBorder="1" applyAlignment="1">
      <alignment vertical="center"/>
    </xf>
    <xf numFmtId="165" fontId="8" fillId="0" borderId="248" xfId="15424" applyNumberFormat="1" applyFont="1" applyBorder="1" applyAlignment="1">
      <alignment vertical="center"/>
    </xf>
    <xf numFmtId="304" fontId="376" fillId="0" borderId="249" xfId="15424" applyNumberFormat="1" applyFont="1" applyBorder="1" applyAlignment="1">
      <alignment horizontal="right" vertical="center"/>
    </xf>
    <xf numFmtId="165" fontId="8" fillId="0" borderId="231" xfId="15424" applyNumberFormat="1" applyFont="1" applyBorder="1" applyAlignment="1">
      <alignment vertical="center"/>
    </xf>
    <xf numFmtId="165" fontId="8" fillId="113" borderId="250" xfId="15424" applyNumberFormat="1" applyFont="1" applyFill="1" applyBorder="1" applyAlignment="1">
      <alignment vertical="center"/>
    </xf>
    <xf numFmtId="165" fontId="8" fillId="113" borderId="251" xfId="15424" applyNumberFormat="1" applyFont="1" applyFill="1" applyBorder="1" applyAlignment="1">
      <alignment vertical="center"/>
    </xf>
    <xf numFmtId="169" fontId="8" fillId="0" borderId="233" xfId="35674" applyNumberFormat="1" applyFont="1" applyBorder="1" applyAlignment="1">
      <alignment vertical="center"/>
    </xf>
    <xf numFmtId="169" fontId="8" fillId="0" borderId="231" xfId="35674" applyNumberFormat="1" applyFont="1" applyBorder="1" applyAlignment="1">
      <alignment vertical="center"/>
    </xf>
    <xf numFmtId="9" fontId="8" fillId="0" borderId="252" xfId="35674" applyFont="1" applyBorder="1" applyAlignment="1">
      <alignment vertical="center"/>
    </xf>
    <xf numFmtId="9" fontId="8" fillId="0" borderId="253" xfId="35674" applyFont="1" applyBorder="1" applyAlignment="1">
      <alignment vertical="center"/>
    </xf>
    <xf numFmtId="165" fontId="8" fillId="0" borderId="122" xfId="15424" applyNumberFormat="1" applyFont="1" applyBorder="1" applyAlignment="1">
      <alignment vertical="center"/>
    </xf>
    <xf numFmtId="304" fontId="376" fillId="0" borderId="254" xfId="15424" applyNumberFormat="1" applyFont="1" applyBorder="1" applyAlignment="1">
      <alignment horizontal="right" vertical="center"/>
    </xf>
    <xf numFmtId="169" fontId="8" fillId="0" borderId="255" xfId="35674" applyNumberFormat="1" applyFont="1" applyBorder="1" applyAlignment="1">
      <alignment vertical="center"/>
    </xf>
    <xf numFmtId="304" fontId="376" fillId="0" borderId="255" xfId="15424" applyNumberFormat="1" applyFont="1" applyBorder="1" applyAlignment="1">
      <alignment horizontal="right" vertical="center"/>
    </xf>
    <xf numFmtId="169" fontId="8" fillId="0" borderId="256" xfId="35674" applyNumberFormat="1" applyFont="1" applyBorder="1" applyAlignment="1">
      <alignment vertical="center"/>
    </xf>
    <xf numFmtId="0" fontId="376" fillId="0" borderId="60" xfId="15424" applyFont="1" applyBorder="1" applyAlignment="1">
      <alignment vertical="center"/>
    </xf>
    <xf numFmtId="0" fontId="376" fillId="0" borderId="244" xfId="15424" applyFont="1" applyBorder="1" applyAlignment="1">
      <alignment vertical="center"/>
    </xf>
    <xf numFmtId="169" fontId="379" fillId="112" borderId="0" xfId="35674" applyNumberFormat="1" applyFont="1" applyFill="1">
      <alignment vertical="center"/>
    </xf>
    <xf numFmtId="3" fontId="379" fillId="112" borderId="0" xfId="35674" applyNumberFormat="1" applyFont="1" applyFill="1">
      <alignment vertical="center"/>
    </xf>
    <xf numFmtId="170" fontId="374" fillId="33" borderId="116" xfId="35674" applyNumberFormat="1" applyFont="1" applyFill="1" applyBorder="1" applyAlignment="1">
      <alignment horizontal="center" vertical="center"/>
    </xf>
    <xf numFmtId="170" fontId="374" fillId="33" borderId="145" xfId="0" applyNumberFormat="1" applyFont="1" applyFill="1" applyBorder="1" applyAlignment="1">
      <alignment horizontal="center" vertical="center"/>
    </xf>
    <xf numFmtId="169" fontId="374" fillId="33" borderId="197" xfId="35674" applyNumberFormat="1" applyFont="1" applyFill="1" applyBorder="1" applyAlignment="1">
      <alignment horizontal="center" vertical="center" wrapText="1"/>
    </xf>
    <xf numFmtId="4" fontId="374" fillId="33" borderId="120" xfId="0" applyNumberFormat="1" applyFont="1" applyFill="1" applyBorder="1" applyAlignment="1">
      <alignment horizontal="center" vertical="center"/>
    </xf>
    <xf numFmtId="4" fontId="374" fillId="33" borderId="130" xfId="0" applyNumberFormat="1" applyFont="1" applyFill="1" applyBorder="1" applyAlignment="1">
      <alignment horizontal="center" vertical="center"/>
    </xf>
    <xf numFmtId="4" fontId="374" fillId="33" borderId="119" xfId="0" applyNumberFormat="1" applyFont="1" applyFill="1" applyBorder="1" applyAlignment="1">
      <alignment horizontal="center" vertical="center"/>
    </xf>
    <xf numFmtId="169" fontId="11" fillId="33" borderId="261" xfId="35674" applyNumberFormat="1" applyFont="1" applyFill="1" applyBorder="1">
      <alignment vertical="center"/>
    </xf>
    <xf numFmtId="301" fontId="388" fillId="33" borderId="0" xfId="0" applyNumberFormat="1" applyFont="1" applyFill="1">
      <alignment vertical="center"/>
    </xf>
    <xf numFmtId="3" fontId="10" fillId="33" borderId="215" xfId="0" applyNumberFormat="1" applyFont="1" applyFill="1" applyBorder="1">
      <alignment vertical="center"/>
    </xf>
    <xf numFmtId="10" fontId="10" fillId="33" borderId="93" xfId="0" applyNumberFormat="1" applyFont="1" applyFill="1" applyBorder="1">
      <alignment vertical="center"/>
    </xf>
    <xf numFmtId="3" fontId="10" fillId="33" borderId="93" xfId="0" applyNumberFormat="1" applyFont="1" applyFill="1" applyBorder="1">
      <alignment vertical="center"/>
    </xf>
    <xf numFmtId="10" fontId="10" fillId="33" borderId="94" xfId="0" applyNumberFormat="1" applyFont="1" applyFill="1" applyBorder="1">
      <alignment vertical="center"/>
    </xf>
    <xf numFmtId="4" fontId="10" fillId="33" borderId="221" xfId="0" applyNumberFormat="1" applyFont="1" applyFill="1" applyBorder="1">
      <alignment vertical="center"/>
    </xf>
    <xf numFmtId="169" fontId="11" fillId="33" borderId="262" xfId="35674" applyNumberFormat="1" applyFont="1" applyFill="1" applyBorder="1">
      <alignment vertical="center"/>
    </xf>
    <xf numFmtId="301" fontId="389" fillId="33" borderId="0" xfId="0" applyNumberFormat="1" applyFont="1" applyFill="1">
      <alignment vertical="center"/>
    </xf>
    <xf numFmtId="3" fontId="10" fillId="33" borderId="216" xfId="0" applyNumberFormat="1" applyFont="1" applyFill="1" applyBorder="1">
      <alignment vertical="center"/>
    </xf>
    <xf numFmtId="10" fontId="10" fillId="33" borderId="108" xfId="0" applyNumberFormat="1" applyFont="1" applyFill="1" applyBorder="1">
      <alignment vertical="center"/>
    </xf>
    <xf numFmtId="3" fontId="10" fillId="33" borderId="108" xfId="0" applyNumberFormat="1" applyFont="1" applyFill="1" applyBorder="1">
      <alignment vertical="center"/>
    </xf>
    <xf numFmtId="10" fontId="10" fillId="33" borderId="109" xfId="0" applyNumberFormat="1" applyFont="1" applyFill="1" applyBorder="1">
      <alignment vertical="center"/>
    </xf>
    <xf numFmtId="4" fontId="11" fillId="33" borderId="222" xfId="0" applyNumberFormat="1" applyFont="1" applyFill="1" applyBorder="1">
      <alignment vertical="center"/>
    </xf>
    <xf numFmtId="169" fontId="10" fillId="33" borderId="263" xfId="35674" applyNumberFormat="1" applyFont="1" applyFill="1" applyBorder="1">
      <alignment vertical="center"/>
    </xf>
    <xf numFmtId="3" fontId="10" fillId="33" borderId="217" xfId="0" applyNumberFormat="1" applyFont="1" applyFill="1" applyBorder="1">
      <alignment vertical="center"/>
    </xf>
    <xf numFmtId="10" fontId="10" fillId="33" borderId="39" xfId="0" applyNumberFormat="1" applyFont="1" applyFill="1" applyBorder="1">
      <alignment vertical="center"/>
    </xf>
    <xf numFmtId="3" fontId="10" fillId="33" borderId="39" xfId="0" applyNumberFormat="1" applyFont="1" applyFill="1" applyBorder="1">
      <alignment vertical="center"/>
    </xf>
    <xf numFmtId="10" fontId="10" fillId="33" borderId="99" xfId="0" applyNumberFormat="1" applyFont="1" applyFill="1" applyBorder="1">
      <alignment vertical="center"/>
    </xf>
    <xf numFmtId="4" fontId="10" fillId="33" borderId="223" xfId="0" applyNumberFormat="1" applyFont="1" applyFill="1" applyBorder="1">
      <alignment vertical="center"/>
    </xf>
    <xf numFmtId="169" fontId="10" fillId="33" borderId="198" xfId="35674" applyNumberFormat="1" applyFont="1" applyFill="1" applyBorder="1" applyAlignment="1">
      <alignment vertical="center"/>
    </xf>
    <xf numFmtId="301" fontId="388" fillId="33" borderId="0" xfId="34364" applyNumberFormat="1" applyFont="1" applyFill="1" applyAlignment="1">
      <alignment vertical="center" wrapText="1"/>
    </xf>
    <xf numFmtId="4" fontId="370" fillId="33" borderId="223" xfId="34364" applyNumberFormat="1" applyFont="1" applyFill="1" applyBorder="1" applyAlignment="1">
      <alignment vertical="center" wrapText="1"/>
    </xf>
    <xf numFmtId="4" fontId="11" fillId="33" borderId="223" xfId="0" applyNumberFormat="1" applyFont="1" applyFill="1" applyBorder="1">
      <alignment vertical="center"/>
    </xf>
    <xf numFmtId="169" fontId="10" fillId="33" borderId="262" xfId="35674" applyNumberFormat="1" applyFont="1" applyFill="1" applyBorder="1">
      <alignment vertical="center"/>
    </xf>
    <xf numFmtId="169" fontId="11" fillId="33" borderId="263" xfId="35674" applyNumberFormat="1" applyFont="1" applyFill="1" applyBorder="1">
      <alignment vertical="center"/>
    </xf>
    <xf numFmtId="3" fontId="10" fillId="33" borderId="218" xfId="0" applyNumberFormat="1" applyFont="1" applyFill="1" applyBorder="1">
      <alignment vertical="center"/>
    </xf>
    <xf numFmtId="10" fontId="10" fillId="33" borderId="114" xfId="0" applyNumberFormat="1" applyFont="1" applyFill="1" applyBorder="1">
      <alignment vertical="center"/>
    </xf>
    <xf numFmtId="3" fontId="10" fillId="33" borderId="114" xfId="0" applyNumberFormat="1" applyFont="1" applyFill="1" applyBorder="1">
      <alignment vertical="center"/>
    </xf>
    <xf numFmtId="10" fontId="10" fillId="33" borderId="115" xfId="0" applyNumberFormat="1" applyFont="1" applyFill="1" applyBorder="1">
      <alignment vertical="center"/>
    </xf>
    <xf numFmtId="4" fontId="11" fillId="33" borderId="225" xfId="0" applyNumberFormat="1" applyFont="1" applyFill="1" applyBorder="1">
      <alignment vertical="center"/>
    </xf>
    <xf numFmtId="169" fontId="11" fillId="33" borderId="199" xfId="35674" applyNumberFormat="1" applyFont="1" applyFill="1" applyBorder="1">
      <alignment vertical="center"/>
    </xf>
    <xf numFmtId="3" fontId="10" fillId="33" borderId="239" xfId="0" applyNumberFormat="1" applyFont="1" applyFill="1" applyBorder="1">
      <alignment vertical="center"/>
    </xf>
    <xf numFmtId="10" fontId="10" fillId="33" borderId="62" xfId="0" applyNumberFormat="1" applyFont="1" applyFill="1" applyBorder="1">
      <alignment vertical="center"/>
    </xf>
    <xf numFmtId="3" fontId="10" fillId="33" borderId="62" xfId="0" applyNumberFormat="1" applyFont="1" applyFill="1" applyBorder="1">
      <alignment vertical="center"/>
    </xf>
    <xf numFmtId="10" fontId="10" fillId="33" borderId="19" xfId="0" applyNumberFormat="1" applyFont="1" applyFill="1" applyBorder="1">
      <alignment vertical="center"/>
    </xf>
    <xf numFmtId="4" fontId="11" fillId="33" borderId="264" xfId="0" applyNumberFormat="1" applyFont="1" applyFill="1" applyBorder="1">
      <alignment vertical="center"/>
    </xf>
    <xf numFmtId="3" fontId="370" fillId="33" borderId="153" xfId="34362" applyNumberFormat="1" applyFont="1" applyFill="1" applyBorder="1" applyAlignment="1">
      <alignment horizontal="right" vertical="center"/>
    </xf>
    <xf numFmtId="4" fontId="10" fillId="33" borderId="225" xfId="0" applyNumberFormat="1" applyFont="1" applyFill="1" applyBorder="1">
      <alignment vertical="center"/>
    </xf>
    <xf numFmtId="3" fontId="10" fillId="33" borderId="128" xfId="0" applyNumberFormat="1" applyFont="1" applyFill="1" applyBorder="1">
      <alignment vertical="center"/>
    </xf>
    <xf numFmtId="10" fontId="10" fillId="33" borderId="240" xfId="0" applyNumberFormat="1" applyFont="1" applyFill="1" applyBorder="1">
      <alignment vertical="center"/>
    </xf>
    <xf numFmtId="3" fontId="10" fillId="33" borderId="240" xfId="0" applyNumberFormat="1" applyFont="1" applyFill="1" applyBorder="1">
      <alignment vertical="center"/>
    </xf>
    <xf numFmtId="10" fontId="10" fillId="33" borderId="203" xfId="0" applyNumberFormat="1" applyFont="1" applyFill="1" applyBorder="1">
      <alignment vertical="center"/>
    </xf>
    <xf numFmtId="4" fontId="11" fillId="33" borderId="127" xfId="0" applyNumberFormat="1" applyFont="1" applyFill="1" applyBorder="1">
      <alignment vertical="center"/>
    </xf>
    <xf numFmtId="3" fontId="10" fillId="33" borderId="219" xfId="0" applyNumberFormat="1" applyFont="1" applyFill="1" applyBorder="1">
      <alignment vertical="center"/>
    </xf>
    <xf numFmtId="10" fontId="10" fillId="33" borderId="97" xfId="0" applyNumberFormat="1" applyFont="1" applyFill="1" applyBorder="1">
      <alignment vertical="center"/>
    </xf>
    <xf numFmtId="3" fontId="10" fillId="33" borderId="97" xfId="0" applyNumberFormat="1" applyFont="1" applyFill="1" applyBorder="1">
      <alignment vertical="center"/>
    </xf>
    <xf numFmtId="10" fontId="10" fillId="33" borderId="23" xfId="0" applyNumberFormat="1" applyFont="1" applyFill="1" applyBorder="1">
      <alignment vertical="center"/>
    </xf>
    <xf numFmtId="4" fontId="10" fillId="33" borderId="265" xfId="0" applyNumberFormat="1" applyFont="1" applyFill="1" applyBorder="1">
      <alignment vertical="center"/>
    </xf>
    <xf numFmtId="3" fontId="11" fillId="33" borderId="145" xfId="0" applyNumberFormat="1" applyFont="1" applyFill="1" applyBorder="1">
      <alignment vertical="center"/>
    </xf>
    <xf numFmtId="3" fontId="10" fillId="33" borderId="120" xfId="0" applyNumberFormat="1" applyFont="1" applyFill="1" applyBorder="1">
      <alignment vertical="center"/>
    </xf>
    <xf numFmtId="10" fontId="10" fillId="33" borderId="130" xfId="0" applyNumberFormat="1" applyFont="1" applyFill="1" applyBorder="1">
      <alignment vertical="center"/>
    </xf>
    <xf numFmtId="3" fontId="10" fillId="33" borderId="130" xfId="0" applyNumberFormat="1" applyFont="1" applyFill="1" applyBorder="1">
      <alignment vertical="center"/>
    </xf>
    <xf numFmtId="10" fontId="10" fillId="33" borderId="119" xfId="0" applyNumberFormat="1" applyFont="1" applyFill="1" applyBorder="1">
      <alignment vertical="center"/>
    </xf>
    <xf numFmtId="4" fontId="10" fillId="33" borderId="121" xfId="0" applyNumberFormat="1" applyFont="1" applyFill="1" applyBorder="1">
      <alignment vertical="center"/>
    </xf>
    <xf numFmtId="0" fontId="374" fillId="33" borderId="120" xfId="0" applyFont="1" applyFill="1" applyBorder="1" applyAlignment="1">
      <alignment horizontal="center" vertical="center"/>
    </xf>
    <xf numFmtId="0" fontId="374" fillId="33" borderId="130" xfId="0" applyFont="1" applyFill="1" applyBorder="1" applyAlignment="1">
      <alignment horizontal="center" vertical="center"/>
    </xf>
    <xf numFmtId="0" fontId="374" fillId="33" borderId="119" xfId="0" applyFont="1" applyFill="1" applyBorder="1" applyAlignment="1">
      <alignment horizontal="center" vertical="center"/>
    </xf>
    <xf numFmtId="301" fontId="10" fillId="33" borderId="215" xfId="0" applyNumberFormat="1" applyFont="1" applyFill="1" applyBorder="1">
      <alignment vertical="center"/>
    </xf>
    <xf numFmtId="301" fontId="390" fillId="113" borderId="221" xfId="0" applyNumberFormat="1" applyFont="1" applyFill="1" applyBorder="1">
      <alignment vertical="center"/>
    </xf>
    <xf numFmtId="301" fontId="10" fillId="33" borderId="216" xfId="0" applyNumberFormat="1" applyFont="1" applyFill="1" applyBorder="1">
      <alignment vertical="center"/>
    </xf>
    <xf numFmtId="301" fontId="10" fillId="33" borderId="223" xfId="0" applyNumberFormat="1" applyFont="1" applyFill="1" applyBorder="1">
      <alignment vertical="center"/>
    </xf>
    <xf numFmtId="301" fontId="10" fillId="33" borderId="218" xfId="0" applyNumberFormat="1" applyFont="1" applyFill="1" applyBorder="1">
      <alignment vertical="center"/>
    </xf>
    <xf numFmtId="301" fontId="11" fillId="33" borderId="225" xfId="0" applyNumberFormat="1" applyFont="1" applyFill="1" applyBorder="1">
      <alignment vertical="center"/>
    </xf>
    <xf numFmtId="301" fontId="10" fillId="33" borderId="239" xfId="0" applyNumberFormat="1" applyFont="1" applyFill="1" applyBorder="1">
      <alignment vertical="center"/>
    </xf>
    <xf numFmtId="301" fontId="11" fillId="113" borderId="264" xfId="0" applyNumberFormat="1" applyFont="1" applyFill="1" applyBorder="1">
      <alignment vertical="center"/>
    </xf>
    <xf numFmtId="301" fontId="11" fillId="33" borderId="222" xfId="0" applyNumberFormat="1" applyFont="1" applyFill="1" applyBorder="1">
      <alignment vertical="center"/>
    </xf>
    <xf numFmtId="10" fontId="390" fillId="33" borderId="223" xfId="35674" applyNumberFormat="1" applyFont="1" applyFill="1" applyBorder="1">
      <alignment vertical="center"/>
    </xf>
    <xf numFmtId="301" fontId="10" fillId="33" borderId="225" xfId="0" applyNumberFormat="1" applyFont="1" applyFill="1" applyBorder="1">
      <alignment vertical="center"/>
    </xf>
    <xf numFmtId="301" fontId="11" fillId="33" borderId="264" xfId="0" applyNumberFormat="1" applyFont="1" applyFill="1" applyBorder="1">
      <alignment vertical="center"/>
    </xf>
    <xf numFmtId="301" fontId="10" fillId="33" borderId="128" xfId="0" applyNumberFormat="1" applyFont="1" applyFill="1" applyBorder="1">
      <alignment vertical="center"/>
    </xf>
    <xf numFmtId="301" fontId="10" fillId="33" borderId="240" xfId="0" applyNumberFormat="1" applyFont="1" applyFill="1" applyBorder="1">
      <alignment vertical="center"/>
    </xf>
    <xf numFmtId="301" fontId="11" fillId="33" borderId="127" xfId="0" applyNumberFormat="1" applyFont="1" applyFill="1" applyBorder="1">
      <alignment vertical="center"/>
    </xf>
    <xf numFmtId="301" fontId="10" fillId="33" borderId="265" xfId="0" applyNumberFormat="1" applyFont="1" applyFill="1" applyBorder="1">
      <alignment vertical="center"/>
    </xf>
    <xf numFmtId="301" fontId="10" fillId="33" borderId="120" xfId="0" applyNumberFormat="1" applyFont="1" applyFill="1" applyBorder="1">
      <alignment vertical="center"/>
    </xf>
    <xf numFmtId="301" fontId="10" fillId="33" borderId="130" xfId="0" applyNumberFormat="1" applyFont="1" applyFill="1" applyBorder="1">
      <alignment vertical="center"/>
    </xf>
    <xf numFmtId="301" fontId="10" fillId="33" borderId="121" xfId="0" applyNumberFormat="1" applyFont="1" applyFill="1" applyBorder="1">
      <alignment vertical="center"/>
    </xf>
    <xf numFmtId="0" fontId="391" fillId="33" borderId="0" xfId="0" applyFont="1" applyFill="1">
      <alignment vertical="center"/>
    </xf>
    <xf numFmtId="0" fontId="392" fillId="33" borderId="0" xfId="0" applyFont="1" applyFill="1">
      <alignment vertical="center"/>
    </xf>
    <xf numFmtId="169" fontId="374" fillId="33" borderId="129" xfId="35674" applyNumberFormat="1" applyFont="1" applyFill="1" applyBorder="1" applyAlignment="1">
      <alignment horizontal="center" vertical="center"/>
    </xf>
    <xf numFmtId="169" fontId="374" fillId="33" borderId="88" xfId="35674" applyNumberFormat="1" applyFont="1" applyFill="1" applyBorder="1" applyAlignment="1">
      <alignment horizontal="center" vertical="center" wrapText="1"/>
    </xf>
    <xf numFmtId="3" fontId="11" fillId="33" borderId="27" xfId="1" applyNumberFormat="1" applyFont="1" applyFill="1" applyBorder="1" applyAlignment="1">
      <alignment horizontal="right" vertical="center"/>
    </xf>
    <xf numFmtId="10" fontId="11" fillId="33" borderId="31" xfId="1" applyNumberFormat="1" applyFont="1" applyFill="1" applyBorder="1" applyAlignment="1">
      <alignment horizontal="center" vertical="center"/>
    </xf>
    <xf numFmtId="3" fontId="11" fillId="33" borderId="28" xfId="1" applyNumberFormat="1" applyFont="1" applyFill="1" applyBorder="1" applyAlignment="1">
      <alignment horizontal="right" vertical="center"/>
    </xf>
    <xf numFmtId="10" fontId="11" fillId="33" borderId="27" xfId="1" applyNumberFormat="1" applyFont="1" applyFill="1" applyBorder="1" applyAlignment="1">
      <alignment horizontal="center" vertical="center"/>
    </xf>
    <xf numFmtId="10" fontId="11" fillId="33" borderId="31" xfId="35674" applyNumberFormat="1" applyFont="1" applyFill="1" applyBorder="1">
      <alignment vertical="center"/>
    </xf>
    <xf numFmtId="3" fontId="21" fillId="33" borderId="147" xfId="1" applyNumberFormat="1" applyFont="1" applyFill="1" applyBorder="1">
      <alignment vertical="center"/>
    </xf>
    <xf numFmtId="10" fontId="11" fillId="33" borderId="148" xfId="35674" applyNumberFormat="1" applyFont="1" applyFill="1" applyBorder="1">
      <alignment vertical="center"/>
    </xf>
    <xf numFmtId="3" fontId="21" fillId="33" borderId="30" xfId="1" applyNumberFormat="1" applyFont="1" applyFill="1" applyBorder="1" applyAlignment="1">
      <alignment vertical="center"/>
    </xf>
    <xf numFmtId="10" fontId="11" fillId="33" borderId="29" xfId="35674" applyNumberFormat="1" applyFont="1" applyFill="1" applyBorder="1">
      <alignment vertical="center"/>
    </xf>
    <xf numFmtId="3" fontId="11" fillId="33" borderId="32" xfId="35674" applyNumberFormat="1" applyFont="1" applyFill="1" applyBorder="1" applyAlignment="1">
      <alignment vertical="center"/>
    </xf>
    <xf numFmtId="3" fontId="393" fillId="33" borderId="0" xfId="1" applyNumberFormat="1" applyFont="1" applyFill="1">
      <alignment vertical="center"/>
    </xf>
    <xf numFmtId="3" fontId="11" fillId="33" borderId="215" xfId="1" applyNumberFormat="1" applyFont="1" applyFill="1" applyBorder="1">
      <alignment vertical="center"/>
    </xf>
    <xf numFmtId="10" fontId="11" fillId="33" borderId="93" xfId="1" applyNumberFormat="1" applyFont="1" applyFill="1" applyBorder="1">
      <alignment vertical="center"/>
    </xf>
    <xf numFmtId="3" fontId="11" fillId="33" borderId="93" xfId="1" applyNumberFormat="1" applyFont="1" applyFill="1" applyBorder="1">
      <alignment vertical="center"/>
    </xf>
    <xf numFmtId="10" fontId="11" fillId="33" borderId="94" xfId="1" applyNumberFormat="1" applyFont="1" applyFill="1" applyBorder="1">
      <alignment vertical="center"/>
    </xf>
    <xf numFmtId="0" fontId="8" fillId="33" borderId="264" xfId="0" applyFont="1" applyFill="1" applyBorder="1">
      <alignment vertical="center"/>
    </xf>
    <xf numFmtId="10" fontId="11" fillId="33" borderId="78" xfId="0" applyNumberFormat="1" applyFont="1" applyFill="1" applyBorder="1">
      <alignment vertical="center"/>
    </xf>
    <xf numFmtId="3" fontId="21" fillId="33" borderId="18" xfId="0" applyNumberFormat="1" applyFont="1" applyFill="1" applyBorder="1">
      <alignment vertical="center"/>
    </xf>
    <xf numFmtId="10" fontId="11" fillId="33" borderId="0" xfId="0" applyNumberFormat="1" applyFont="1" applyFill="1">
      <alignment vertical="center"/>
    </xf>
    <xf numFmtId="10" fontId="11" fillId="33" borderId="84" xfId="35674" applyNumberFormat="1" applyFont="1" applyFill="1" applyBorder="1">
      <alignment vertical="center"/>
    </xf>
    <xf numFmtId="3" fontId="21" fillId="33" borderId="149" xfId="0" applyNumberFormat="1" applyFont="1" applyFill="1" applyBorder="1">
      <alignment vertical="center"/>
    </xf>
    <xf numFmtId="10" fontId="11" fillId="33" borderId="150" xfId="35674" applyNumberFormat="1" applyFont="1" applyFill="1" applyBorder="1">
      <alignment vertical="center"/>
    </xf>
    <xf numFmtId="3" fontId="21" fillId="33" borderId="112" xfId="0" applyNumberFormat="1" applyFont="1" applyFill="1" applyBorder="1">
      <alignment vertical="center"/>
    </xf>
    <xf numFmtId="10" fontId="11" fillId="33" borderId="83" xfId="35674" applyNumberFormat="1" applyFont="1" applyFill="1" applyBorder="1">
      <alignment vertical="center"/>
    </xf>
    <xf numFmtId="3" fontId="11" fillId="33" borderId="106" xfId="35674" applyNumberFormat="1" applyFont="1" applyFill="1" applyBorder="1">
      <alignment vertical="center"/>
    </xf>
    <xf numFmtId="3" fontId="11" fillId="33" borderId="128" xfId="1" applyNumberFormat="1" applyFont="1" applyFill="1" applyBorder="1">
      <alignment vertical="center"/>
    </xf>
    <xf numFmtId="10" fontId="11" fillId="33" borderId="240" xfId="1" applyNumberFormat="1" applyFont="1" applyFill="1" applyBorder="1">
      <alignment vertical="center"/>
    </xf>
    <xf numFmtId="3" fontId="11" fillId="33" borderId="240" xfId="1" applyNumberFormat="1" applyFont="1" applyFill="1" applyBorder="1">
      <alignment vertical="center"/>
    </xf>
    <xf numFmtId="10" fontId="11" fillId="33" borderId="203" xfId="1" applyNumberFormat="1" applyFont="1" applyFill="1" applyBorder="1">
      <alignment vertical="center"/>
    </xf>
    <xf numFmtId="0" fontId="8" fillId="33" borderId="127" xfId="0" applyFont="1" applyFill="1" applyBorder="1">
      <alignment vertical="center"/>
    </xf>
    <xf numFmtId="10" fontId="10" fillId="33" borderId="210" xfId="0" applyNumberFormat="1" applyFont="1" applyFill="1" applyBorder="1">
      <alignment vertical="center"/>
    </xf>
    <xf numFmtId="10" fontId="10" fillId="33" borderId="126" xfId="0" applyNumberFormat="1" applyFont="1" applyFill="1" applyBorder="1">
      <alignment vertical="center"/>
    </xf>
    <xf numFmtId="10" fontId="10" fillId="33" borderId="210" xfId="35674" applyNumberFormat="1" applyFont="1" applyFill="1" applyBorder="1">
      <alignment vertical="center"/>
    </xf>
    <xf numFmtId="3" fontId="22" fillId="33" borderId="151" xfId="1" applyNumberFormat="1" applyFont="1" applyFill="1" applyBorder="1">
      <alignment vertical="center"/>
    </xf>
    <xf numFmtId="10" fontId="10" fillId="33" borderId="152" xfId="35674" applyNumberFormat="1" applyFont="1" applyFill="1" applyBorder="1">
      <alignment vertical="center"/>
    </xf>
    <xf numFmtId="3" fontId="22" fillId="33" borderId="124" xfId="0" applyNumberFormat="1" applyFont="1" applyFill="1" applyBorder="1">
      <alignment vertical="center"/>
    </xf>
    <xf numFmtId="10" fontId="10" fillId="33" borderId="207" xfId="35674" applyNumberFormat="1" applyFont="1" applyFill="1" applyBorder="1">
      <alignment vertical="center"/>
    </xf>
    <xf numFmtId="3" fontId="10" fillId="33" borderId="107" xfId="35674" applyNumberFormat="1" applyFont="1" applyFill="1" applyBorder="1">
      <alignment vertical="center"/>
    </xf>
    <xf numFmtId="3" fontId="11" fillId="33" borderId="219" xfId="1" applyNumberFormat="1" applyFont="1" applyFill="1" applyBorder="1">
      <alignment vertical="center"/>
    </xf>
    <xf numFmtId="10" fontId="11" fillId="33" borderId="97" xfId="1" applyNumberFormat="1" applyFont="1" applyFill="1" applyBorder="1">
      <alignment vertical="center"/>
    </xf>
    <xf numFmtId="3" fontId="11" fillId="33" borderId="97" xfId="1" applyNumberFormat="1" applyFont="1" applyFill="1" applyBorder="1">
      <alignment vertical="center"/>
    </xf>
    <xf numFmtId="10" fontId="11" fillId="33" borderId="23" xfId="1" applyNumberFormat="1" applyFont="1" applyFill="1" applyBorder="1">
      <alignment vertical="center"/>
    </xf>
    <xf numFmtId="0" fontId="8" fillId="33" borderId="265" xfId="0" applyFont="1" applyFill="1" applyBorder="1">
      <alignment vertical="center"/>
    </xf>
    <xf numFmtId="10" fontId="10" fillId="33" borderId="35" xfId="0" applyNumberFormat="1" applyFont="1" applyFill="1" applyBorder="1">
      <alignment vertical="center"/>
    </xf>
    <xf numFmtId="10" fontId="10" fillId="33" borderId="14" xfId="0" applyNumberFormat="1" applyFont="1" applyFill="1" applyBorder="1">
      <alignment vertical="center"/>
    </xf>
    <xf numFmtId="3" fontId="22" fillId="33" borderId="153" xfId="1" applyNumberFormat="1" applyFont="1" applyFill="1" applyBorder="1">
      <alignment vertical="center"/>
    </xf>
    <xf numFmtId="10" fontId="10" fillId="33" borderId="154" xfId="35674" applyNumberFormat="1" applyFont="1" applyFill="1" applyBorder="1">
      <alignment vertical="center"/>
    </xf>
    <xf numFmtId="3" fontId="22" fillId="33" borderId="17" xfId="0" applyNumberFormat="1" applyFont="1" applyFill="1" applyBorder="1">
      <alignment vertical="center"/>
    </xf>
    <xf numFmtId="3" fontId="10" fillId="33" borderId="98" xfId="35674" applyNumberFormat="1" applyFont="1" applyFill="1" applyBorder="1">
      <alignment vertical="center"/>
    </xf>
    <xf numFmtId="3" fontId="11" fillId="33" borderId="217" xfId="1" applyNumberFormat="1" applyFont="1" applyFill="1" applyBorder="1">
      <alignment vertical="center"/>
    </xf>
    <xf numFmtId="10" fontId="11" fillId="33" borderId="39" xfId="1" applyNumberFormat="1" applyFont="1" applyFill="1" applyBorder="1">
      <alignment vertical="center"/>
    </xf>
    <xf numFmtId="3" fontId="11" fillId="33" borderId="39" xfId="1" applyNumberFormat="1" applyFont="1" applyFill="1" applyBorder="1">
      <alignment vertical="center"/>
    </xf>
    <xf numFmtId="10" fontId="11" fillId="33" borderId="99" xfId="1" applyNumberFormat="1" applyFont="1" applyFill="1" applyBorder="1">
      <alignment vertical="center"/>
    </xf>
    <xf numFmtId="0" fontId="8" fillId="33" borderId="223" xfId="0" applyFont="1" applyFill="1" applyBorder="1">
      <alignment vertical="center"/>
    </xf>
    <xf numFmtId="10" fontId="10" fillId="33" borderId="34" xfId="0" applyNumberFormat="1" applyFont="1" applyFill="1" applyBorder="1">
      <alignment vertical="center"/>
    </xf>
    <xf numFmtId="10" fontId="10" fillId="33" borderId="10" xfId="0" applyNumberFormat="1" applyFont="1" applyFill="1" applyBorder="1">
      <alignment vertical="center"/>
    </xf>
    <xf numFmtId="10" fontId="10" fillId="33" borderId="34" xfId="35674" applyNumberFormat="1" applyFont="1" applyFill="1" applyBorder="1">
      <alignment vertical="center"/>
    </xf>
    <xf numFmtId="3" fontId="22" fillId="33" borderId="155" xfId="1" applyNumberFormat="1" applyFont="1" applyFill="1" applyBorder="1">
      <alignment vertical="center"/>
    </xf>
    <xf numFmtId="10" fontId="10" fillId="33" borderId="156" xfId="35674" applyNumberFormat="1" applyFont="1" applyFill="1" applyBorder="1">
      <alignment vertical="center"/>
    </xf>
    <xf numFmtId="3" fontId="22" fillId="33" borderId="13" xfId="0" applyNumberFormat="1" applyFont="1" applyFill="1" applyBorder="1">
      <alignment vertical="center"/>
    </xf>
    <xf numFmtId="10" fontId="10" fillId="33" borderId="12" xfId="35674" applyNumberFormat="1" applyFont="1" applyFill="1" applyBorder="1">
      <alignment vertical="center"/>
    </xf>
    <xf numFmtId="3" fontId="10" fillId="33" borderId="113" xfId="35674" applyNumberFormat="1" applyFont="1" applyFill="1" applyBorder="1">
      <alignment vertical="center"/>
    </xf>
    <xf numFmtId="3" fontId="11" fillId="33" borderId="220" xfId="1" applyNumberFormat="1" applyFont="1" applyFill="1" applyBorder="1">
      <alignment vertical="center"/>
    </xf>
    <xf numFmtId="10" fontId="11" fillId="33" borderId="103" xfId="1" applyNumberFormat="1" applyFont="1" applyFill="1" applyBorder="1">
      <alignment vertical="center"/>
    </xf>
    <xf numFmtId="3" fontId="11" fillId="33" borderId="103" xfId="1" applyNumberFormat="1" applyFont="1" applyFill="1" applyBorder="1">
      <alignment vertical="center"/>
    </xf>
    <xf numFmtId="10" fontId="11" fillId="33" borderId="104" xfId="1" applyNumberFormat="1" applyFont="1" applyFill="1" applyBorder="1">
      <alignment vertical="center"/>
    </xf>
    <xf numFmtId="0" fontId="8" fillId="33" borderId="224" xfId="0" applyFont="1" applyFill="1" applyBorder="1">
      <alignment vertical="center"/>
    </xf>
    <xf numFmtId="10" fontId="11" fillId="33" borderId="77" xfId="0" applyNumberFormat="1" applyFont="1" applyFill="1" applyBorder="1">
      <alignment vertical="center"/>
    </xf>
    <xf numFmtId="10" fontId="11" fillId="33" borderId="21" xfId="0" applyNumberFormat="1" applyFont="1" applyFill="1" applyBorder="1">
      <alignment vertical="center"/>
    </xf>
    <xf numFmtId="3" fontId="21" fillId="33" borderId="157" xfId="0" applyNumberFormat="1" applyFont="1" applyFill="1" applyBorder="1">
      <alignment vertical="center"/>
    </xf>
    <xf numFmtId="3" fontId="21" fillId="33" borderId="21" xfId="0" applyNumberFormat="1" applyFont="1" applyFill="1" applyBorder="1">
      <alignment vertical="center"/>
    </xf>
    <xf numFmtId="3" fontId="11" fillId="33" borderId="96" xfId="35674" applyNumberFormat="1" applyFont="1" applyFill="1" applyBorder="1">
      <alignment vertical="center"/>
    </xf>
    <xf numFmtId="10" fontId="10" fillId="33" borderId="210" xfId="2" applyNumberFormat="1" applyFont="1" applyFill="1" applyBorder="1">
      <alignment vertical="center"/>
    </xf>
    <xf numFmtId="10" fontId="10" fillId="33" borderId="126" xfId="2" applyNumberFormat="1" applyFont="1" applyFill="1" applyBorder="1">
      <alignment vertical="center"/>
    </xf>
    <xf numFmtId="3" fontId="22" fillId="33" borderId="124" xfId="2" applyNumberFormat="1" applyFont="1" applyFill="1" applyBorder="1">
      <alignment vertical="center"/>
    </xf>
    <xf numFmtId="170" fontId="10" fillId="33" borderId="265" xfId="0" applyNumberFormat="1" applyFont="1" applyFill="1" applyBorder="1">
      <alignment vertical="center"/>
    </xf>
    <xf numFmtId="10" fontId="10" fillId="33" borderId="35" xfId="2" applyNumberFormat="1" applyFont="1" applyFill="1" applyBorder="1">
      <alignment vertical="center"/>
    </xf>
    <xf numFmtId="10" fontId="10" fillId="33" borderId="14" xfId="2" applyNumberFormat="1" applyFont="1" applyFill="1" applyBorder="1">
      <alignment vertical="center"/>
    </xf>
    <xf numFmtId="3" fontId="22" fillId="33" borderId="17" xfId="2" applyNumberFormat="1" applyFont="1" applyFill="1" applyBorder="1">
      <alignment vertical="center"/>
    </xf>
    <xf numFmtId="170" fontId="10" fillId="33" borderId="223" xfId="0" applyNumberFormat="1" applyFont="1" applyFill="1" applyBorder="1">
      <alignment vertical="center"/>
    </xf>
    <xf numFmtId="3" fontId="22" fillId="33" borderId="158" xfId="1" applyNumberFormat="1" applyFont="1" applyFill="1" applyBorder="1">
      <alignment vertical="center"/>
    </xf>
    <xf numFmtId="3" fontId="23" fillId="33" borderId="13" xfId="3" applyNumberFormat="1" applyFont="1" applyFill="1" applyBorder="1" applyAlignment="1">
      <alignment vertical="center"/>
    </xf>
    <xf numFmtId="3" fontId="14" fillId="33" borderId="113" xfId="35674" applyNumberFormat="1" applyFont="1" applyFill="1" applyBorder="1" applyAlignment="1">
      <alignment vertical="center"/>
    </xf>
    <xf numFmtId="170" fontId="10" fillId="33" borderId="224" xfId="0" applyNumberFormat="1" applyFont="1" applyFill="1" applyBorder="1">
      <alignment vertical="center"/>
    </xf>
    <xf numFmtId="3" fontId="21" fillId="33" borderId="149" xfId="35674" applyNumberFormat="1" applyFont="1" applyFill="1" applyBorder="1">
      <alignment vertical="center"/>
    </xf>
    <xf numFmtId="3" fontId="11" fillId="33" borderId="241" xfId="35674" applyNumberFormat="1" applyFont="1" applyFill="1" applyBorder="1">
      <alignment vertical="center"/>
    </xf>
    <xf numFmtId="170" fontId="10" fillId="33" borderId="127" xfId="0" applyNumberFormat="1" applyFont="1" applyFill="1" applyBorder="1">
      <alignment vertical="center"/>
    </xf>
    <xf numFmtId="3" fontId="21" fillId="33" borderId="102" xfId="1" applyNumberFormat="1" applyFont="1" applyFill="1" applyBorder="1">
      <alignment vertical="center"/>
    </xf>
    <xf numFmtId="10" fontId="11" fillId="33" borderId="75" xfId="0" applyNumberFormat="1" applyFont="1" applyFill="1" applyBorder="1">
      <alignment vertical="center"/>
    </xf>
    <xf numFmtId="10" fontId="11" fillId="33" borderId="105" xfId="0" applyNumberFormat="1" applyFont="1" applyFill="1" applyBorder="1">
      <alignment vertical="center"/>
    </xf>
    <xf numFmtId="10" fontId="11" fillId="33" borderId="75" xfId="35674" applyNumberFormat="1" applyFont="1" applyFill="1" applyBorder="1">
      <alignment vertical="center"/>
    </xf>
    <xf numFmtId="3" fontId="21" fillId="33" borderId="159" xfId="1" applyNumberFormat="1" applyFont="1" applyFill="1" applyBorder="1">
      <alignment vertical="center"/>
    </xf>
    <xf numFmtId="10" fontId="11" fillId="33" borderId="160" xfId="35674" applyNumberFormat="1" applyFont="1" applyFill="1" applyBorder="1">
      <alignment vertical="center"/>
    </xf>
    <xf numFmtId="3" fontId="21" fillId="33" borderId="105" xfId="1" applyNumberFormat="1" applyFont="1" applyFill="1" applyBorder="1">
      <alignment vertical="center"/>
    </xf>
    <xf numFmtId="10" fontId="11" fillId="33" borderId="74" xfId="35674" applyNumberFormat="1" applyFont="1" applyFill="1" applyBorder="1">
      <alignment vertical="center"/>
    </xf>
    <xf numFmtId="3" fontId="11" fillId="33" borderId="100" xfId="35674" applyNumberFormat="1" applyFont="1" applyFill="1" applyBorder="1">
      <alignment vertical="center"/>
    </xf>
    <xf numFmtId="3" fontId="11" fillId="33" borderId="266" xfId="1" applyNumberFormat="1" applyFont="1" applyFill="1" applyBorder="1">
      <alignment vertical="center"/>
    </xf>
    <xf numFmtId="10" fontId="11" fillId="33" borderId="101" xfId="1" applyNumberFormat="1" applyFont="1" applyFill="1" applyBorder="1">
      <alignment vertical="center"/>
    </xf>
    <xf numFmtId="3" fontId="11" fillId="33" borderId="101" xfId="1" applyNumberFormat="1" applyFont="1" applyFill="1" applyBorder="1">
      <alignment vertical="center"/>
    </xf>
    <xf numFmtId="170" fontId="10" fillId="33" borderId="121" xfId="0" applyNumberFormat="1" applyFont="1" applyFill="1" applyBorder="1">
      <alignment vertical="center"/>
    </xf>
    <xf numFmtId="170" fontId="393" fillId="33" borderId="0" xfId="0" applyNumberFormat="1" applyFont="1" applyFill="1">
      <alignment vertical="center"/>
    </xf>
    <xf numFmtId="170" fontId="11" fillId="33" borderId="27" xfId="1" applyNumberFormat="1" applyFont="1" applyFill="1" applyBorder="1" applyAlignment="1">
      <alignment horizontal="right" vertical="center"/>
    </xf>
    <xf numFmtId="10" fontId="11" fillId="33" borderId="29" xfId="1" applyNumberFormat="1" applyFont="1" applyFill="1" applyBorder="1" applyAlignment="1">
      <alignment horizontal="right" vertical="center"/>
    </xf>
    <xf numFmtId="10" fontId="11" fillId="33" borderId="32" xfId="35674" applyNumberFormat="1" applyFont="1" applyFill="1" applyBorder="1" applyAlignment="1">
      <alignment vertical="center"/>
    </xf>
    <xf numFmtId="170" fontId="11" fillId="33" borderId="0" xfId="0" applyNumberFormat="1" applyFont="1" applyFill="1" applyAlignment="1">
      <alignment horizontal="right" vertical="center"/>
    </xf>
    <xf numFmtId="10" fontId="11" fillId="33" borderId="140" xfId="0" applyNumberFormat="1" applyFont="1" applyFill="1" applyBorder="1" applyAlignment="1">
      <alignment horizontal="right" vertical="center"/>
    </xf>
    <xf numFmtId="10" fontId="11" fillId="33" borderId="106" xfId="35674" applyNumberFormat="1" applyFont="1" applyFill="1" applyBorder="1">
      <alignment vertical="center"/>
    </xf>
    <xf numFmtId="3" fontId="393" fillId="33" borderId="0" xfId="0" applyNumberFormat="1" applyFont="1" applyFill="1">
      <alignment vertical="center"/>
    </xf>
    <xf numFmtId="0" fontId="8" fillId="113" borderId="127" xfId="0" applyFont="1" applyFill="1" applyBorder="1">
      <alignment vertical="center"/>
    </xf>
    <xf numFmtId="170" fontId="10" fillId="33" borderId="126" xfId="0" applyNumberFormat="1" applyFont="1" applyFill="1" applyBorder="1" applyAlignment="1">
      <alignment horizontal="right" vertical="center"/>
    </xf>
    <xf numFmtId="10" fontId="10" fillId="33" borderId="207" xfId="0" applyNumberFormat="1" applyFont="1" applyFill="1" applyBorder="1" applyAlignment="1">
      <alignment horizontal="right" vertical="center"/>
    </xf>
    <xf numFmtId="10" fontId="10" fillId="33" borderId="107" xfId="35674" applyNumberFormat="1" applyFont="1" applyFill="1" applyBorder="1">
      <alignment vertical="center"/>
    </xf>
    <xf numFmtId="170" fontId="10" fillId="33" borderId="14" xfId="0" applyNumberFormat="1" applyFont="1" applyFill="1" applyBorder="1" applyAlignment="1">
      <alignment horizontal="right" vertical="center"/>
    </xf>
    <xf numFmtId="10" fontId="10" fillId="33" borderId="16" xfId="0" applyNumberFormat="1" applyFont="1" applyFill="1" applyBorder="1" applyAlignment="1">
      <alignment horizontal="right" vertical="center"/>
    </xf>
    <xf numFmtId="10" fontId="10" fillId="33" borderId="98" xfId="35674" applyNumberFormat="1" applyFont="1" applyFill="1" applyBorder="1">
      <alignment vertical="center"/>
    </xf>
    <xf numFmtId="170" fontId="10" fillId="33" borderId="10" xfId="0" applyNumberFormat="1" applyFont="1" applyFill="1" applyBorder="1" applyAlignment="1">
      <alignment horizontal="right" vertical="center"/>
    </xf>
    <xf numFmtId="10" fontId="10" fillId="33" borderId="12" xfId="0" applyNumberFormat="1" applyFont="1" applyFill="1" applyBorder="1" applyAlignment="1">
      <alignment horizontal="right" vertical="center"/>
    </xf>
    <xf numFmtId="10" fontId="10" fillId="33" borderId="113" xfId="35674" applyNumberFormat="1" applyFont="1" applyFill="1" applyBorder="1">
      <alignment vertical="center"/>
    </xf>
    <xf numFmtId="170" fontId="11" fillId="33" borderId="21" xfId="0" applyNumberFormat="1" applyFont="1" applyFill="1" applyBorder="1" applyAlignment="1">
      <alignment horizontal="right" vertical="center"/>
    </xf>
    <xf numFmtId="10" fontId="11" fillId="33" borderId="76" xfId="0" applyNumberFormat="1" applyFont="1" applyFill="1" applyBorder="1" applyAlignment="1">
      <alignment horizontal="right" vertical="center"/>
    </xf>
    <xf numFmtId="10" fontId="11" fillId="33" borderId="96" xfId="35674" applyNumberFormat="1" applyFont="1" applyFill="1" applyBorder="1">
      <alignment vertical="center"/>
    </xf>
    <xf numFmtId="170" fontId="10" fillId="33" borderId="126" xfId="2" applyNumberFormat="1" applyFont="1" applyFill="1" applyBorder="1" applyAlignment="1">
      <alignment horizontal="right" vertical="center"/>
    </xf>
    <xf numFmtId="10" fontId="10" fillId="33" borderId="207" xfId="2" applyNumberFormat="1" applyFont="1" applyFill="1" applyBorder="1" applyAlignment="1">
      <alignment horizontal="right" vertical="center"/>
    </xf>
    <xf numFmtId="170" fontId="10" fillId="33" borderId="14" xfId="2" applyNumberFormat="1" applyFont="1" applyFill="1" applyBorder="1" applyAlignment="1">
      <alignment horizontal="right" vertical="center"/>
    </xf>
    <xf numFmtId="10" fontId="10" fillId="33" borderId="16" xfId="2" applyNumberFormat="1" applyFont="1" applyFill="1" applyBorder="1" applyAlignment="1">
      <alignment horizontal="right" vertical="center"/>
    </xf>
    <xf numFmtId="10" fontId="14" fillId="33" borderId="113" xfId="35674" applyNumberFormat="1" applyFont="1" applyFill="1" applyBorder="1" applyAlignment="1">
      <alignment vertical="center"/>
    </xf>
    <xf numFmtId="10" fontId="11" fillId="33" borderId="241" xfId="35674" applyNumberFormat="1" applyFont="1" applyFill="1" applyBorder="1">
      <alignment vertical="center"/>
    </xf>
    <xf numFmtId="170" fontId="10" fillId="33" borderId="85" xfId="2" applyNumberFormat="1" applyFont="1" applyFill="1" applyBorder="1" applyAlignment="1">
      <alignment horizontal="right" vertical="center"/>
    </xf>
    <xf numFmtId="10" fontId="10" fillId="33" borderId="80" xfId="2" applyNumberFormat="1" applyFont="1" applyFill="1" applyBorder="1" applyAlignment="1">
      <alignment horizontal="right" vertical="center"/>
    </xf>
    <xf numFmtId="3" fontId="10" fillId="33" borderId="79" xfId="2" applyNumberFormat="1" applyFont="1" applyFill="1" applyBorder="1">
      <alignment vertical="center"/>
    </xf>
    <xf numFmtId="10" fontId="10" fillId="33" borderId="85" xfId="2" applyNumberFormat="1" applyFont="1" applyFill="1" applyBorder="1">
      <alignment vertical="center"/>
    </xf>
    <xf numFmtId="170" fontId="11" fillId="33" borderId="116" xfId="0" applyNumberFormat="1" applyFont="1" applyFill="1" applyBorder="1" applyAlignment="1">
      <alignment horizontal="right" vertical="center"/>
    </xf>
    <xf numFmtId="10" fontId="11" fillId="33" borderId="88" xfId="0" applyNumberFormat="1" applyFont="1" applyFill="1" applyBorder="1" applyAlignment="1">
      <alignment horizontal="right" vertical="center"/>
    </xf>
    <xf numFmtId="10" fontId="11" fillId="33" borderId="129" xfId="0" applyNumberFormat="1" applyFont="1" applyFill="1" applyBorder="1">
      <alignment vertical="center"/>
    </xf>
    <xf numFmtId="10" fontId="11" fillId="33" borderId="90" xfId="35674" applyNumberFormat="1" applyFont="1" applyFill="1" applyBorder="1">
      <alignment vertical="center"/>
    </xf>
    <xf numFmtId="10" fontId="11" fillId="33" borderId="88" xfId="35674" applyNumberFormat="1" applyFont="1" applyFill="1" applyBorder="1">
      <alignment vertical="center"/>
    </xf>
    <xf numFmtId="10" fontId="11" fillId="33" borderId="129" xfId="35674" applyNumberFormat="1" applyFont="1" applyFill="1" applyBorder="1">
      <alignment vertical="center"/>
    </xf>
    <xf numFmtId="3" fontId="11" fillId="33" borderId="120" xfId="1" applyNumberFormat="1" applyFont="1" applyFill="1" applyBorder="1">
      <alignment vertical="center"/>
    </xf>
    <xf numFmtId="10" fontId="11" fillId="33" borderId="130" xfId="1" applyNumberFormat="1" applyFont="1" applyFill="1" applyBorder="1">
      <alignment vertical="center"/>
    </xf>
    <xf numFmtId="3" fontId="11" fillId="33" borderId="130" xfId="1" applyNumberFormat="1" applyFont="1" applyFill="1" applyBorder="1">
      <alignment vertical="center"/>
    </xf>
    <xf numFmtId="10" fontId="11" fillId="33" borderId="119" xfId="1" applyNumberFormat="1" applyFont="1" applyFill="1" applyBorder="1">
      <alignment vertical="center"/>
    </xf>
    <xf numFmtId="10" fontId="10" fillId="113" borderId="94" xfId="0" applyNumberFormat="1" applyFont="1" applyFill="1" applyBorder="1">
      <alignment vertical="center"/>
    </xf>
    <xf numFmtId="10" fontId="10" fillId="113" borderId="93" xfId="0" applyNumberFormat="1" applyFont="1" applyFill="1" applyBorder="1">
      <alignment vertical="center"/>
    </xf>
    <xf numFmtId="170" fontId="374" fillId="33" borderId="271" xfId="0" applyNumberFormat="1" applyFont="1" applyFill="1" applyBorder="1" applyAlignment="1">
      <alignment horizontal="center" vertical="center"/>
    </xf>
    <xf numFmtId="169" fontId="374" fillId="33" borderId="272" xfId="35674" applyNumberFormat="1" applyFont="1" applyFill="1" applyBorder="1" applyAlignment="1">
      <alignment horizontal="center" vertical="center"/>
    </xf>
    <xf numFmtId="170" fontId="11" fillId="33" borderId="273" xfId="35674" applyNumberFormat="1" applyFont="1" applyFill="1" applyBorder="1">
      <alignment vertical="center"/>
    </xf>
    <xf numFmtId="169" fontId="11" fillId="33" borderId="274" xfId="35674" applyNumberFormat="1" applyFont="1" applyFill="1" applyBorder="1">
      <alignment vertical="center"/>
    </xf>
    <xf numFmtId="170" fontId="11" fillId="33" borderId="275" xfId="35674" applyNumberFormat="1" applyFont="1" applyFill="1" applyBorder="1">
      <alignment vertical="center"/>
    </xf>
    <xf numFmtId="169" fontId="11" fillId="33" borderId="276" xfId="35674" applyNumberFormat="1" applyFont="1" applyFill="1" applyBorder="1">
      <alignment vertical="center"/>
    </xf>
    <xf numFmtId="170" fontId="370" fillId="33" borderId="277" xfId="34364" applyNumberFormat="1" applyFont="1" applyFill="1" applyBorder="1" applyAlignment="1">
      <alignment vertical="center" wrapText="1"/>
    </xf>
    <xf numFmtId="169" fontId="10" fillId="33" borderId="278" xfId="35674" applyNumberFormat="1" applyFont="1" applyFill="1" applyBorder="1">
      <alignment vertical="center"/>
    </xf>
    <xf numFmtId="170" fontId="11" fillId="33" borderId="277" xfId="35674" applyNumberFormat="1" applyFont="1" applyFill="1" applyBorder="1">
      <alignment vertical="center"/>
    </xf>
    <xf numFmtId="169" fontId="11" fillId="33" borderId="278" xfId="35674" applyNumberFormat="1" applyFont="1" applyFill="1" applyBorder="1">
      <alignment vertical="center"/>
    </xf>
    <xf numFmtId="170" fontId="10" fillId="33" borderId="277" xfId="35674" applyNumberFormat="1" applyFont="1" applyFill="1" applyBorder="1">
      <alignment vertical="center"/>
    </xf>
    <xf numFmtId="170" fontId="371" fillId="33" borderId="279" xfId="34364" applyNumberFormat="1" applyFont="1" applyFill="1" applyBorder="1" applyAlignment="1">
      <alignment vertical="center" wrapText="1"/>
    </xf>
    <xf numFmtId="169" fontId="11" fillId="33" borderId="280" xfId="35674" applyNumberFormat="1" applyFont="1" applyFill="1" applyBorder="1">
      <alignment vertical="center"/>
    </xf>
    <xf numFmtId="170" fontId="11" fillId="33" borderId="281" xfId="35674" applyNumberFormat="1" applyFont="1" applyFill="1" applyBorder="1">
      <alignment vertical="center"/>
    </xf>
    <xf numFmtId="169" fontId="11" fillId="33" borderId="282" xfId="35674" applyNumberFormat="1" applyFont="1" applyFill="1" applyBorder="1">
      <alignment vertical="center"/>
    </xf>
    <xf numFmtId="169" fontId="11" fillId="33" borderId="283" xfId="35674" applyNumberFormat="1" applyFont="1" applyFill="1" applyBorder="1">
      <alignment vertical="center"/>
    </xf>
    <xf numFmtId="170" fontId="370" fillId="33" borderId="277" xfId="34362" applyNumberFormat="1" applyFont="1" applyFill="1" applyBorder="1" applyAlignment="1">
      <alignment horizontal="right" vertical="center"/>
    </xf>
    <xf numFmtId="170" fontId="10" fillId="33" borderId="277" xfId="0" applyNumberFormat="1" applyFont="1" applyFill="1" applyBorder="1">
      <alignment vertical="center"/>
    </xf>
    <xf numFmtId="170" fontId="10" fillId="33" borderId="279" xfId="0" applyNumberFormat="1" applyFont="1" applyFill="1" applyBorder="1">
      <alignment vertical="center"/>
    </xf>
    <xf numFmtId="169" fontId="10" fillId="33" borderId="280" xfId="35674" applyNumberFormat="1" applyFont="1" applyFill="1" applyBorder="1">
      <alignment vertical="center"/>
    </xf>
    <xf numFmtId="170" fontId="11" fillId="33" borderId="281" xfId="0" applyNumberFormat="1" applyFont="1" applyFill="1" applyBorder="1">
      <alignment vertical="center"/>
    </xf>
    <xf numFmtId="170" fontId="10" fillId="33" borderId="275" xfId="2" applyNumberFormat="1" applyFont="1" applyFill="1" applyBorder="1">
      <alignment vertical="center"/>
    </xf>
    <xf numFmtId="169" fontId="10" fillId="33" borderId="283" xfId="35674" applyNumberFormat="1" applyFont="1" applyFill="1" applyBorder="1">
      <alignment vertical="center"/>
    </xf>
    <xf numFmtId="170" fontId="10" fillId="33" borderId="277" xfId="2" applyNumberFormat="1" applyFont="1" applyFill="1" applyBorder="1">
      <alignment vertical="center"/>
    </xf>
    <xf numFmtId="170" fontId="374" fillId="33" borderId="285" xfId="1" applyNumberFormat="1" applyFont="1" applyFill="1" applyBorder="1" applyAlignment="1">
      <alignment horizontal="center" vertical="center"/>
    </xf>
    <xf numFmtId="170" fontId="11" fillId="33" borderId="286" xfId="35674" applyNumberFormat="1" applyFont="1" applyFill="1" applyBorder="1">
      <alignment vertical="center"/>
    </xf>
    <xf numFmtId="170" fontId="11" fillId="33" borderId="287" xfId="35674" applyNumberFormat="1" applyFont="1" applyFill="1" applyBorder="1">
      <alignment vertical="center"/>
    </xf>
    <xf numFmtId="170" fontId="370" fillId="33" borderId="288" xfId="34364" applyNumberFormat="1" applyFont="1" applyFill="1" applyBorder="1" applyAlignment="1">
      <alignment vertical="center" wrapText="1"/>
    </xf>
    <xf numFmtId="170" fontId="11" fillId="33" borderId="288" xfId="35674" applyNumberFormat="1" applyFont="1" applyFill="1" applyBorder="1">
      <alignment vertical="center"/>
    </xf>
    <xf numFmtId="170" fontId="10" fillId="33" borderId="288" xfId="35674" applyNumberFormat="1" applyFont="1" applyFill="1" applyBorder="1">
      <alignment vertical="center"/>
    </xf>
    <xf numFmtId="170" fontId="370" fillId="33" borderId="289" xfId="34364" applyNumberFormat="1" applyFont="1" applyFill="1" applyBorder="1" applyAlignment="1">
      <alignment vertical="center" wrapText="1"/>
    </xf>
    <xf numFmtId="170" fontId="371" fillId="33" borderId="289" xfId="34364" applyNumberFormat="1" applyFont="1" applyFill="1" applyBorder="1" applyAlignment="1">
      <alignment vertical="center" wrapText="1"/>
    </xf>
    <xf numFmtId="170" fontId="11" fillId="33" borderId="290" xfId="35674" applyNumberFormat="1" applyFont="1" applyFill="1" applyBorder="1">
      <alignment vertical="center"/>
    </xf>
    <xf numFmtId="170" fontId="370" fillId="33" borderId="287" xfId="34362" applyNumberFormat="1" applyFont="1" applyFill="1" applyBorder="1" applyAlignment="1">
      <alignment horizontal="right" vertical="center"/>
    </xf>
    <xf numFmtId="170" fontId="10" fillId="33" borderId="288" xfId="0" applyNumberFormat="1" applyFont="1" applyFill="1" applyBorder="1">
      <alignment vertical="center"/>
    </xf>
    <xf numFmtId="170" fontId="10" fillId="33" borderId="289" xfId="0" applyNumberFormat="1" applyFont="1" applyFill="1" applyBorder="1">
      <alignment vertical="center"/>
    </xf>
    <xf numFmtId="170" fontId="11" fillId="33" borderId="290" xfId="0" applyNumberFormat="1" applyFont="1" applyFill="1" applyBorder="1">
      <alignment vertical="center"/>
    </xf>
    <xf numFmtId="170" fontId="10" fillId="33" borderId="287" xfId="2" applyNumberFormat="1" applyFont="1" applyFill="1" applyBorder="1">
      <alignment vertical="center"/>
    </xf>
    <xf numFmtId="170" fontId="10" fillId="33" borderId="288" xfId="2" applyNumberFormat="1" applyFont="1" applyFill="1" applyBorder="1">
      <alignment vertical="center"/>
    </xf>
    <xf numFmtId="170" fontId="11" fillId="33" borderId="291" xfId="0" applyNumberFormat="1" applyFont="1" applyFill="1" applyBorder="1">
      <alignment vertical="center"/>
    </xf>
    <xf numFmtId="169" fontId="11" fillId="33" borderId="292" xfId="35674" applyNumberFormat="1" applyFont="1" applyFill="1" applyBorder="1">
      <alignment vertical="center"/>
    </xf>
    <xf numFmtId="169" fontId="374" fillId="33" borderId="293" xfId="35674" applyNumberFormat="1" applyFont="1" applyFill="1" applyBorder="1" applyAlignment="1">
      <alignment horizontal="center" vertical="center"/>
    </xf>
    <xf numFmtId="10" fontId="11" fillId="33" borderId="294" xfId="35674" applyNumberFormat="1" applyFont="1" applyFill="1" applyBorder="1">
      <alignment vertical="center"/>
    </xf>
    <xf numFmtId="10" fontId="11" fillId="33" borderId="296" xfId="35674" applyNumberFormat="1" applyFont="1" applyFill="1" applyBorder="1">
      <alignment vertical="center"/>
    </xf>
    <xf numFmtId="10" fontId="10" fillId="33" borderId="298" xfId="35674" applyNumberFormat="1" applyFont="1" applyFill="1" applyBorder="1">
      <alignment vertical="center"/>
    </xf>
    <xf numFmtId="10" fontId="10" fillId="33" borderId="299" xfId="35674" applyNumberFormat="1" applyFont="1" applyFill="1" applyBorder="1">
      <alignment vertical="center"/>
    </xf>
    <xf numFmtId="10" fontId="10" fillId="33" borderId="301" xfId="35674" applyNumberFormat="1" applyFont="1" applyFill="1" applyBorder="1">
      <alignment vertical="center"/>
    </xf>
    <xf numFmtId="170" fontId="379" fillId="112" borderId="0" xfId="35674" applyNumberFormat="1" applyFont="1" applyFill="1">
      <alignment vertical="center"/>
    </xf>
    <xf numFmtId="170" fontId="11" fillId="33" borderId="286" xfId="1" applyNumberFormat="1" applyFont="1" applyFill="1" applyBorder="1">
      <alignment vertical="center"/>
    </xf>
    <xf numFmtId="170" fontId="11" fillId="33" borderId="295" xfId="0" applyNumberFormat="1" applyFont="1" applyFill="1" applyBorder="1">
      <alignment vertical="center"/>
    </xf>
    <xf numFmtId="170" fontId="10" fillId="33" borderId="297" xfId="1" applyNumberFormat="1" applyFont="1" applyFill="1" applyBorder="1">
      <alignment vertical="center"/>
    </xf>
    <xf numFmtId="170" fontId="10" fillId="33" borderId="288" xfId="1" applyNumberFormat="1" applyFont="1" applyFill="1" applyBorder="1">
      <alignment vertical="center"/>
    </xf>
    <xf numFmtId="170" fontId="10" fillId="33" borderId="300" xfId="1" applyNumberFormat="1" applyFont="1" applyFill="1" applyBorder="1">
      <alignment vertical="center"/>
    </xf>
    <xf numFmtId="170" fontId="11" fillId="33" borderId="302" xfId="0" applyNumberFormat="1" applyFont="1" applyFill="1" applyBorder="1">
      <alignment vertical="center"/>
    </xf>
    <xf numFmtId="170" fontId="11" fillId="33" borderId="295" xfId="35674" applyNumberFormat="1" applyFont="1" applyFill="1" applyBorder="1">
      <alignment vertical="center"/>
    </xf>
    <xf numFmtId="169" fontId="11" fillId="33" borderId="82" xfId="35674" applyNumberFormat="1" applyFont="1" applyFill="1" applyBorder="1">
      <alignment vertical="center"/>
    </xf>
    <xf numFmtId="169" fontId="11" fillId="33" borderId="91" xfId="35674" applyNumberFormat="1" applyFont="1" applyFill="1" applyBorder="1">
      <alignment vertical="center"/>
    </xf>
    <xf numFmtId="169" fontId="96" fillId="33" borderId="0" xfId="35674" applyNumberFormat="1" applyFont="1" applyFill="1">
      <alignment vertical="center"/>
    </xf>
    <xf numFmtId="0" fontId="96" fillId="33" borderId="0" xfId="35674" applyNumberFormat="1" applyFont="1" applyFill="1">
      <alignment vertical="center"/>
    </xf>
    <xf numFmtId="170" fontId="96" fillId="33" borderId="0" xfId="35674" applyNumberFormat="1" applyFont="1" applyFill="1">
      <alignment vertical="center"/>
    </xf>
    <xf numFmtId="170" fontId="305" fillId="33" borderId="0" xfId="0" applyNumberFormat="1" applyFont="1" applyFill="1">
      <alignment vertical="center"/>
    </xf>
    <xf numFmtId="170" fontId="11" fillId="33" borderId="306" xfId="1" applyNumberFormat="1" applyFont="1" applyFill="1" applyBorder="1">
      <alignment vertical="center"/>
    </xf>
    <xf numFmtId="10" fontId="11" fillId="33" borderId="307" xfId="35674" applyNumberFormat="1" applyFont="1" applyFill="1" applyBorder="1">
      <alignment vertical="center"/>
    </xf>
    <xf numFmtId="170" fontId="11" fillId="33" borderId="308" xfId="1" applyNumberFormat="1" applyFont="1" applyFill="1" applyBorder="1">
      <alignment vertical="center"/>
    </xf>
    <xf numFmtId="0" fontId="96" fillId="33" borderId="0" xfId="0" applyFont="1" applyFill="1">
      <alignment vertical="center"/>
    </xf>
    <xf numFmtId="10" fontId="19" fillId="33" borderId="0" xfId="0" applyNumberFormat="1" applyFont="1" applyFill="1">
      <alignment vertical="center"/>
    </xf>
    <xf numFmtId="301" fontId="10" fillId="113" borderId="223" xfId="0" applyNumberFormat="1" applyFont="1" applyFill="1" applyBorder="1">
      <alignment vertical="center"/>
    </xf>
    <xf numFmtId="170" fontId="10" fillId="0" borderId="277" xfId="2" applyNumberFormat="1" applyFont="1" applyBorder="1">
      <alignment vertical="center"/>
    </xf>
    <xf numFmtId="170" fontId="14" fillId="33" borderId="22" xfId="35674" applyNumberFormat="1" applyFont="1" applyFill="1" applyBorder="1">
      <alignment vertical="center"/>
    </xf>
    <xf numFmtId="169" fontId="14" fillId="33" borderId="76" xfId="35674" applyNumberFormat="1" applyFont="1" applyFill="1" applyBorder="1">
      <alignment vertical="center"/>
    </xf>
    <xf numFmtId="170" fontId="14" fillId="33" borderId="15" xfId="35674" applyNumberFormat="1" applyFont="1" applyFill="1" applyBorder="1">
      <alignment vertical="center"/>
    </xf>
    <xf numFmtId="169" fontId="14" fillId="33" borderId="35" xfId="35674" applyNumberFormat="1" applyFont="1" applyFill="1" applyBorder="1">
      <alignment vertical="center"/>
    </xf>
    <xf numFmtId="170" fontId="14" fillId="33" borderId="288" xfId="2" applyNumberFormat="1" applyFont="1" applyFill="1" applyBorder="1">
      <alignment vertical="center"/>
    </xf>
    <xf numFmtId="169" fontId="14" fillId="33" borderId="278" xfId="35674" applyNumberFormat="1" applyFont="1" applyFill="1" applyBorder="1">
      <alignment vertical="center"/>
    </xf>
    <xf numFmtId="170" fontId="14" fillId="33" borderId="277" xfId="2" applyNumberFormat="1" applyFont="1" applyFill="1" applyBorder="1">
      <alignment vertical="center"/>
    </xf>
    <xf numFmtId="169" fontId="14" fillId="33" borderId="21" xfId="35674" applyNumberFormat="1" applyFont="1" applyFill="1" applyBorder="1">
      <alignment vertical="center"/>
    </xf>
    <xf numFmtId="169" fontId="14" fillId="33" borderId="262" xfId="35674" applyNumberFormat="1" applyFont="1" applyFill="1" applyBorder="1">
      <alignment vertical="center"/>
    </xf>
    <xf numFmtId="301" fontId="14" fillId="33" borderId="0" xfId="0" applyNumberFormat="1" applyFont="1" applyFill="1">
      <alignment vertical="center"/>
    </xf>
    <xf numFmtId="301" fontId="14" fillId="33" borderId="219" xfId="0" applyNumberFormat="1" applyFont="1" applyFill="1" applyBorder="1">
      <alignment vertical="center"/>
    </xf>
    <xf numFmtId="10" fontId="14" fillId="33" borderId="97" xfId="0" applyNumberFormat="1" applyFont="1" applyFill="1" applyBorder="1">
      <alignment vertical="center"/>
    </xf>
    <xf numFmtId="301" fontId="14" fillId="33" borderId="97" xfId="0" applyNumberFormat="1" applyFont="1" applyFill="1" applyBorder="1">
      <alignment vertical="center"/>
    </xf>
    <xf numFmtId="10" fontId="14" fillId="33" borderId="23" xfId="0" applyNumberFormat="1" applyFont="1" applyFill="1" applyBorder="1">
      <alignment vertical="center"/>
    </xf>
    <xf numFmtId="301" fontId="14" fillId="33" borderId="265" xfId="0" applyNumberFormat="1" applyFont="1" applyFill="1" applyBorder="1">
      <alignment vertical="center"/>
    </xf>
    <xf numFmtId="301" fontId="14" fillId="33" borderId="14" xfId="0" applyNumberFormat="1" applyFont="1" applyFill="1" applyBorder="1">
      <alignment vertical="center"/>
    </xf>
    <xf numFmtId="170" fontId="11" fillId="33" borderId="309" xfId="0" applyNumberFormat="1" applyFont="1" applyFill="1" applyBorder="1">
      <alignment vertical="center"/>
    </xf>
    <xf numFmtId="170" fontId="10" fillId="33" borderId="310" xfId="2" applyNumberFormat="1" applyFont="1" applyFill="1" applyBorder="1">
      <alignment vertical="center"/>
    </xf>
    <xf numFmtId="301" fontId="11" fillId="33" borderId="182" xfId="0" applyNumberFormat="1" applyFont="1" applyFill="1" applyBorder="1">
      <alignment vertical="center"/>
    </xf>
    <xf numFmtId="301" fontId="11" fillId="33" borderId="183" xfId="0" applyNumberFormat="1" applyFont="1" applyFill="1" applyBorder="1" applyAlignment="1">
      <alignment horizontal="left" vertical="center"/>
    </xf>
    <xf numFmtId="301" fontId="10" fillId="33" borderId="184" xfId="0" applyNumberFormat="1" applyFont="1" applyFill="1" applyBorder="1">
      <alignment vertical="center"/>
    </xf>
    <xf numFmtId="301" fontId="11" fillId="33" borderId="184" xfId="0" applyNumberFormat="1" applyFont="1" applyFill="1" applyBorder="1">
      <alignment vertical="center"/>
    </xf>
    <xf numFmtId="301" fontId="10" fillId="33" borderId="310" xfId="0" applyNumberFormat="1" applyFont="1" applyFill="1" applyBorder="1">
      <alignment vertical="center"/>
    </xf>
    <xf numFmtId="301" fontId="11" fillId="33" borderId="310" xfId="0" applyNumberFormat="1" applyFont="1" applyFill="1" applyBorder="1">
      <alignment vertical="center"/>
    </xf>
    <xf numFmtId="301" fontId="11" fillId="33" borderId="185" xfId="0" applyNumberFormat="1" applyFont="1" applyFill="1" applyBorder="1">
      <alignment vertical="center"/>
    </xf>
    <xf numFmtId="301" fontId="11" fillId="33" borderId="183" xfId="0" applyNumberFormat="1" applyFont="1" applyFill="1" applyBorder="1">
      <alignment vertical="center"/>
    </xf>
    <xf numFmtId="301" fontId="10" fillId="33" borderId="183" xfId="0" applyNumberFormat="1" applyFont="1" applyFill="1" applyBorder="1">
      <alignment vertical="center"/>
    </xf>
    <xf numFmtId="301" fontId="10" fillId="33" borderId="183" xfId="2" applyNumberFormat="1" applyFont="1" applyFill="1" applyBorder="1">
      <alignment vertical="center"/>
    </xf>
    <xf numFmtId="301" fontId="10" fillId="33" borderId="184" xfId="2" applyNumberFormat="1" applyFont="1" applyFill="1" applyBorder="1">
      <alignment vertical="center"/>
    </xf>
    <xf numFmtId="301" fontId="11" fillId="33" borderId="181" xfId="0" applyNumberFormat="1" applyFont="1" applyFill="1" applyBorder="1">
      <alignment vertical="center"/>
    </xf>
    <xf numFmtId="0" fontId="20" fillId="33" borderId="19" xfId="0" applyFont="1" applyFill="1" applyBorder="1">
      <alignment vertical="center"/>
    </xf>
    <xf numFmtId="0" fontId="18" fillId="33" borderId="19" xfId="0" applyFont="1" applyFill="1" applyBorder="1">
      <alignment vertical="center"/>
    </xf>
    <xf numFmtId="301" fontId="11" fillId="33" borderId="28" xfId="0" applyNumberFormat="1" applyFont="1" applyFill="1" applyBorder="1">
      <alignment vertical="center"/>
    </xf>
    <xf numFmtId="301" fontId="11" fillId="33" borderId="22" xfId="0" applyNumberFormat="1" applyFont="1" applyFill="1" applyBorder="1" applyAlignment="1">
      <alignment horizontal="left" vertical="center"/>
    </xf>
    <xf numFmtId="301" fontId="10" fillId="33" borderId="15" xfId="0" applyNumberFormat="1" applyFont="1" applyFill="1" applyBorder="1">
      <alignment vertical="center"/>
    </xf>
    <xf numFmtId="301" fontId="11" fillId="33" borderId="15" xfId="0" applyNumberFormat="1" applyFont="1" applyFill="1" applyBorder="1">
      <alignment vertical="center"/>
    </xf>
    <xf numFmtId="301" fontId="10" fillId="33" borderId="79" xfId="0" applyNumberFormat="1" applyFont="1" applyFill="1" applyBorder="1">
      <alignment vertical="center"/>
    </xf>
    <xf numFmtId="301" fontId="11" fillId="33" borderId="79" xfId="0" applyNumberFormat="1" applyFont="1" applyFill="1" applyBorder="1">
      <alignment vertical="center"/>
    </xf>
    <xf numFmtId="301" fontId="11" fillId="33" borderId="82" xfId="0" applyNumberFormat="1" applyFont="1" applyFill="1" applyBorder="1">
      <alignment vertical="center"/>
    </xf>
    <xf numFmtId="301" fontId="11" fillId="33" borderId="22" xfId="0" applyNumberFormat="1" applyFont="1" applyFill="1" applyBorder="1">
      <alignment vertical="center"/>
    </xf>
    <xf numFmtId="301" fontId="10" fillId="33" borderId="22" xfId="0" applyNumberFormat="1" applyFont="1" applyFill="1" applyBorder="1">
      <alignment vertical="center"/>
    </xf>
    <xf numFmtId="301" fontId="10" fillId="33" borderId="22" xfId="2" applyNumberFormat="1" applyFont="1" applyFill="1" applyBorder="1">
      <alignment vertical="center"/>
    </xf>
    <xf numFmtId="301" fontId="14" fillId="33" borderId="22" xfId="2" applyNumberFormat="1" applyFont="1" applyFill="1" applyBorder="1">
      <alignment vertical="center"/>
    </xf>
    <xf numFmtId="301" fontId="10" fillId="33" borderId="15" xfId="2" applyNumberFormat="1" applyFont="1" applyFill="1" applyBorder="1">
      <alignment vertical="center"/>
    </xf>
    <xf numFmtId="0" fontId="0" fillId="111" borderId="311" xfId="0" applyFill="1" applyBorder="1" applyAlignment="1">
      <alignment horizontal="center" vertical="center"/>
    </xf>
    <xf numFmtId="0" fontId="0" fillId="111" borderId="312" xfId="0" applyFill="1" applyBorder="1" applyAlignment="1">
      <alignment horizontal="center" vertical="center"/>
    </xf>
    <xf numFmtId="0" fontId="0" fillId="111" borderId="313" xfId="0" applyFill="1" applyBorder="1" applyAlignment="1">
      <alignment horizontal="center" vertical="center"/>
    </xf>
    <xf numFmtId="0" fontId="0" fillId="0" borderId="250" xfId="0" applyBorder="1" applyAlignment="1">
      <alignment horizontal="center" vertical="center"/>
    </xf>
    <xf numFmtId="165" fontId="0" fillId="0" borderId="314" xfId="1" applyFont="1" applyBorder="1" applyAlignment="1">
      <alignment vertical="center"/>
    </xf>
    <xf numFmtId="0" fontId="0" fillId="0" borderId="252" xfId="0" applyBorder="1" applyAlignment="1">
      <alignment horizontal="center" vertical="center"/>
    </xf>
    <xf numFmtId="169" fontId="0" fillId="0" borderId="314" xfId="35674" applyNumberFormat="1" applyFont="1" applyBorder="1" applyAlignment="1">
      <alignment vertical="center"/>
    </xf>
    <xf numFmtId="169" fontId="394" fillId="113" borderId="315" xfId="35674" applyNumberFormat="1" applyFont="1" applyFill="1" applyBorder="1" applyAlignment="1">
      <alignment vertical="center"/>
    </xf>
    <xf numFmtId="170" fontId="0" fillId="0" borderId="314" xfId="1" applyNumberFormat="1" applyFont="1" applyBorder="1" applyAlignment="1">
      <alignment vertical="center"/>
    </xf>
    <xf numFmtId="170" fontId="0" fillId="0" borderId="251" xfId="1" applyNumberFormat="1" applyFont="1" applyBorder="1" applyAlignment="1">
      <alignment vertical="center"/>
    </xf>
    <xf numFmtId="170" fontId="0" fillId="0" borderId="315" xfId="1" applyNumberFormat="1" applyFont="1" applyBorder="1" applyAlignment="1">
      <alignment vertical="center"/>
    </xf>
    <xf numFmtId="170" fontId="0" fillId="0" borderId="253" xfId="1" applyNumberFormat="1" applyFont="1" applyBorder="1" applyAlignment="1">
      <alignment vertical="center"/>
    </xf>
    <xf numFmtId="307" fontId="0" fillId="0" borderId="314" xfId="35674" applyNumberFormat="1" applyFont="1" applyBorder="1" applyAlignment="1">
      <alignment vertical="center"/>
    </xf>
    <xf numFmtId="307" fontId="0" fillId="0" borderId="251" xfId="35674" applyNumberFormat="1" applyFont="1" applyBorder="1" applyAlignment="1">
      <alignment vertical="center"/>
    </xf>
    <xf numFmtId="307" fontId="394" fillId="113" borderId="315" xfId="35674" applyNumberFormat="1" applyFont="1" applyFill="1" applyBorder="1" applyAlignment="1">
      <alignment vertical="center"/>
    </xf>
    <xf numFmtId="307" fontId="394" fillId="113" borderId="253" xfId="35674" applyNumberFormat="1" applyFont="1" applyFill="1" applyBorder="1" applyAlignment="1">
      <alignment vertical="center"/>
    </xf>
    <xf numFmtId="307" fontId="0" fillId="0" borderId="0" xfId="0" applyNumberFormat="1">
      <alignment vertical="center"/>
    </xf>
    <xf numFmtId="0" fontId="395" fillId="0" borderId="0" xfId="0" applyFont="1" applyAlignment="1">
      <alignment horizontal="center" vertical="center"/>
    </xf>
    <xf numFmtId="0" fontId="374" fillId="33" borderId="117" xfId="0" applyFont="1" applyFill="1" applyBorder="1" applyAlignment="1">
      <alignment horizontal="centerContinuous" vertical="center"/>
    </xf>
    <xf numFmtId="0" fontId="374" fillId="33" borderId="27" xfId="0" applyFont="1" applyFill="1" applyBorder="1" applyAlignment="1">
      <alignment horizontal="centerContinuous" vertical="center"/>
    </xf>
    <xf numFmtId="0" fontId="374" fillId="33" borderId="87" xfId="0" applyFont="1" applyFill="1" applyBorder="1" applyAlignment="1">
      <alignment horizontal="centerContinuous" vertical="center"/>
    </xf>
    <xf numFmtId="0" fontId="374" fillId="33" borderId="136" xfId="0" applyFont="1" applyFill="1" applyBorder="1" applyAlignment="1">
      <alignment horizontal="centerContinuous" vertical="center"/>
    </xf>
    <xf numFmtId="0" fontId="374" fillId="33" borderId="25" xfId="0" applyFont="1" applyFill="1" applyBorder="1" applyAlignment="1">
      <alignment horizontal="centerContinuous" vertical="center"/>
    </xf>
    <xf numFmtId="0" fontId="374" fillId="33" borderId="203" xfId="0" applyFont="1" applyFill="1" applyBorder="1" applyAlignment="1">
      <alignment horizontal="centerContinuous" vertical="center"/>
    </xf>
    <xf numFmtId="0" fontId="374" fillId="33" borderId="106" xfId="0" applyFont="1" applyFill="1" applyBorder="1" applyAlignment="1">
      <alignment horizontal="centerContinuous" vertical="center"/>
    </xf>
    <xf numFmtId="0" fontId="374" fillId="33" borderId="82" xfId="0" applyFont="1" applyFill="1" applyBorder="1" applyAlignment="1">
      <alignment horizontal="centerContinuous" vertical="center"/>
    </xf>
    <xf numFmtId="0" fontId="374" fillId="33" borderId="83" xfId="0" applyFont="1" applyFill="1" applyBorder="1" applyAlignment="1">
      <alignment horizontal="centerContinuous" vertical="center"/>
    </xf>
    <xf numFmtId="3" fontId="388" fillId="33" borderId="87" xfId="34364" applyNumberFormat="1" applyFont="1" applyFill="1" applyBorder="1" applyAlignment="1">
      <alignment vertical="center" wrapText="1"/>
    </xf>
    <xf numFmtId="169" fontId="388" fillId="33" borderId="87" xfId="35674" applyNumberFormat="1" applyFont="1" applyFill="1" applyBorder="1">
      <alignment vertical="center"/>
    </xf>
    <xf numFmtId="0" fontId="396" fillId="33" borderId="0" xfId="0" applyFont="1" applyFill="1">
      <alignment vertical="center"/>
    </xf>
    <xf numFmtId="169" fontId="11" fillId="33" borderId="14" xfId="35674" applyNumberFormat="1" applyFont="1" applyFill="1" applyBorder="1">
      <alignment vertical="center"/>
    </xf>
    <xf numFmtId="169" fontId="11" fillId="33" borderId="85" xfId="35674" applyNumberFormat="1" applyFont="1" applyFill="1" applyBorder="1">
      <alignment vertical="center"/>
    </xf>
    <xf numFmtId="169" fontId="10" fillId="33" borderId="85" xfId="35674" applyNumberFormat="1" applyFont="1" applyFill="1" applyBorder="1">
      <alignment vertical="center"/>
    </xf>
    <xf numFmtId="10" fontId="10" fillId="33" borderId="0" xfId="0" applyNumberFormat="1" applyFont="1" applyFill="1">
      <alignment vertical="center"/>
    </xf>
    <xf numFmtId="0" fontId="374" fillId="33" borderId="135" xfId="0" applyFont="1" applyFill="1" applyBorder="1" applyAlignment="1">
      <alignment horizontal="centerContinuous" vertical="center"/>
    </xf>
    <xf numFmtId="0" fontId="374" fillId="33" borderId="32" xfId="0" applyFont="1" applyFill="1" applyBorder="1" applyAlignment="1">
      <alignment horizontal="centerContinuous" vertical="center"/>
    </xf>
    <xf numFmtId="9" fontId="10" fillId="33" borderId="15" xfId="35674" applyFont="1" applyFill="1" applyBorder="1">
      <alignment vertical="center"/>
    </xf>
    <xf numFmtId="0" fontId="397" fillId="0" borderId="0" xfId="0" applyFont="1">
      <alignment vertical="center"/>
    </xf>
    <xf numFmtId="0" fontId="266" fillId="33" borderId="0" xfId="0" applyFont="1" applyFill="1">
      <alignment vertical="center"/>
    </xf>
    <xf numFmtId="0" fontId="377" fillId="0" borderId="0" xfId="0" applyFont="1">
      <alignment vertical="center"/>
    </xf>
    <xf numFmtId="0" fontId="19" fillId="33" borderId="0" xfId="1" applyNumberFormat="1" applyFont="1" applyFill="1" applyBorder="1">
      <alignment vertical="center"/>
    </xf>
    <xf numFmtId="10" fontId="0" fillId="0" borderId="314" xfId="35674" applyNumberFormat="1" applyFont="1" applyBorder="1" applyAlignment="1">
      <alignment vertical="center"/>
    </xf>
    <xf numFmtId="10" fontId="0" fillId="0" borderId="251" xfId="35674" applyNumberFormat="1" applyFont="1" applyBorder="1" applyAlignment="1">
      <alignment vertical="center"/>
    </xf>
    <xf numFmtId="10" fontId="394" fillId="113" borderId="315" xfId="35674" applyNumberFormat="1" applyFont="1" applyFill="1" applyBorder="1" applyAlignment="1">
      <alignment vertical="center"/>
    </xf>
    <xf numFmtId="10" fontId="394" fillId="113" borderId="253" xfId="35674" applyNumberFormat="1" applyFont="1" applyFill="1" applyBorder="1" applyAlignment="1">
      <alignment vertical="center"/>
    </xf>
    <xf numFmtId="0" fontId="398" fillId="33" borderId="0" xfId="0" applyFont="1" applyFill="1">
      <alignment vertical="center"/>
    </xf>
    <xf numFmtId="301" fontId="398" fillId="33" borderId="0" xfId="0" applyNumberFormat="1" applyFont="1" applyFill="1">
      <alignment vertical="center"/>
    </xf>
    <xf numFmtId="301" fontId="399" fillId="33" borderId="0" xfId="0" applyNumberFormat="1" applyFont="1" applyFill="1">
      <alignment vertical="center"/>
    </xf>
    <xf numFmtId="0" fontId="400" fillId="33" borderId="0" xfId="0" applyFont="1" applyFill="1">
      <alignment vertical="center"/>
    </xf>
    <xf numFmtId="170" fontId="399" fillId="33" borderId="0" xfId="1" applyNumberFormat="1" applyFont="1" applyFill="1">
      <alignment vertical="center"/>
    </xf>
    <xf numFmtId="170" fontId="398" fillId="33" borderId="0" xfId="0" applyNumberFormat="1" applyFont="1" applyFill="1">
      <alignment vertical="center"/>
    </xf>
    <xf numFmtId="307" fontId="401" fillId="0" borderId="315" xfId="35674" applyNumberFormat="1" applyFont="1" applyFill="1" applyBorder="1" applyAlignment="1">
      <alignment vertical="center"/>
    </xf>
    <xf numFmtId="307" fontId="401" fillId="0" borderId="253" xfId="35674" applyNumberFormat="1" applyFont="1" applyFill="1" applyBorder="1" applyAlignment="1">
      <alignment vertical="center"/>
    </xf>
    <xf numFmtId="169" fontId="0" fillId="113" borderId="0" xfId="35674" applyNumberFormat="1" applyFont="1" applyFill="1">
      <alignment vertical="center"/>
    </xf>
    <xf numFmtId="301" fontId="402" fillId="33" borderId="223" xfId="0" applyNumberFormat="1" applyFont="1" applyFill="1" applyBorder="1">
      <alignment vertical="center"/>
    </xf>
    <xf numFmtId="301" fontId="390" fillId="33" borderId="223" xfId="0" applyNumberFormat="1" applyFont="1" applyFill="1" applyBorder="1">
      <alignment vertical="center"/>
    </xf>
    <xf numFmtId="308" fontId="19" fillId="33" borderId="0" xfId="0" applyNumberFormat="1" applyFont="1" applyFill="1">
      <alignment vertical="center"/>
    </xf>
    <xf numFmtId="0" fontId="394" fillId="0" borderId="0" xfId="0" applyFont="1">
      <alignment vertical="center"/>
    </xf>
    <xf numFmtId="307" fontId="401" fillId="113" borderId="0" xfId="0" applyNumberFormat="1" applyFont="1" applyFill="1">
      <alignment vertical="center"/>
    </xf>
    <xf numFmtId="0" fontId="376" fillId="33" borderId="0" xfId="0" applyFont="1" applyFill="1">
      <alignment vertical="center"/>
    </xf>
    <xf numFmtId="170" fontId="266" fillId="33" borderId="0" xfId="0" applyNumberFormat="1" applyFont="1" applyFill="1">
      <alignment vertical="center"/>
    </xf>
    <xf numFmtId="3" fontId="18" fillId="33" borderId="0" xfId="0" applyNumberFormat="1" applyFont="1" applyFill="1">
      <alignment vertical="center"/>
    </xf>
    <xf numFmtId="3" fontId="20" fillId="33" borderId="0" xfId="0" applyNumberFormat="1" applyFont="1" applyFill="1">
      <alignment vertical="center"/>
    </xf>
    <xf numFmtId="0" fontId="401" fillId="0" borderId="0" xfId="0" applyFont="1">
      <alignment vertical="center"/>
    </xf>
    <xf numFmtId="0" fontId="401" fillId="111" borderId="311" xfId="0" applyFont="1" applyFill="1" applyBorder="1" applyAlignment="1">
      <alignment horizontal="center" vertical="center"/>
    </xf>
    <xf numFmtId="0" fontId="401" fillId="111" borderId="312" xfId="0" applyFont="1" applyFill="1" applyBorder="1" applyAlignment="1">
      <alignment horizontal="center" vertical="center"/>
    </xf>
    <xf numFmtId="0" fontId="401" fillId="111" borderId="313" xfId="0" applyFont="1" applyFill="1" applyBorder="1" applyAlignment="1">
      <alignment horizontal="center" vertical="center"/>
    </xf>
    <xf numFmtId="0" fontId="401" fillId="0" borderId="250" xfId="0" applyFont="1" applyBorder="1" applyAlignment="1">
      <alignment horizontal="center" vertical="center"/>
    </xf>
    <xf numFmtId="307" fontId="401" fillId="0" borderId="314" xfId="1" applyNumberFormat="1" applyFont="1" applyBorder="1" applyAlignment="1">
      <alignment vertical="center"/>
    </xf>
    <xf numFmtId="307" fontId="401" fillId="0" borderId="314" xfId="35674" applyNumberFormat="1" applyFont="1" applyBorder="1" applyAlignment="1">
      <alignment vertical="center"/>
    </xf>
    <xf numFmtId="307" fontId="401" fillId="0" borderId="251" xfId="35674" applyNumberFormat="1" applyFont="1" applyBorder="1" applyAlignment="1">
      <alignment vertical="center"/>
    </xf>
    <xf numFmtId="307" fontId="401" fillId="0" borderId="0" xfId="0" applyNumberFormat="1" applyFont="1">
      <alignment vertical="center"/>
    </xf>
    <xf numFmtId="0" fontId="401" fillId="0" borderId="252" xfId="0" applyFont="1" applyBorder="1" applyAlignment="1">
      <alignment horizontal="center" vertical="center"/>
    </xf>
    <xf numFmtId="0" fontId="374" fillId="33" borderId="87" xfId="0" applyFont="1" applyFill="1" applyBorder="1" applyAlignment="1">
      <alignment horizontal="center" vertical="center"/>
    </xf>
    <xf numFmtId="0" fontId="374" fillId="33" borderId="27" xfId="0" applyFont="1" applyFill="1" applyBorder="1" applyAlignment="1">
      <alignment horizontal="center" vertical="center"/>
    </xf>
    <xf numFmtId="0" fontId="374" fillId="33" borderId="82" xfId="0" applyFont="1" applyFill="1" applyBorder="1" applyAlignment="1">
      <alignment horizontal="center" vertical="center"/>
    </xf>
    <xf numFmtId="0" fontId="374" fillId="33" borderId="83" xfId="0" applyFont="1" applyFill="1" applyBorder="1" applyAlignment="1">
      <alignment horizontal="center" vertical="center"/>
    </xf>
    <xf numFmtId="0" fontId="374" fillId="33" borderId="136" xfId="0" applyFont="1" applyFill="1" applyBorder="1" applyAlignment="1">
      <alignment horizontal="center" vertical="center"/>
    </xf>
    <xf numFmtId="0" fontId="374" fillId="33" borderId="25" xfId="0" applyFont="1" applyFill="1" applyBorder="1" applyAlignment="1">
      <alignment horizontal="center" vertical="center"/>
    </xf>
    <xf numFmtId="0" fontId="374" fillId="33" borderId="135" xfId="0" applyFont="1" applyFill="1" applyBorder="1" applyAlignment="1">
      <alignment horizontal="center" vertical="center"/>
    </xf>
    <xf numFmtId="0" fontId="374" fillId="33" borderId="316" xfId="0" applyFont="1" applyFill="1" applyBorder="1" applyAlignment="1">
      <alignment horizontal="centerContinuous" vertical="center"/>
    </xf>
    <xf numFmtId="0" fontId="374" fillId="33" borderId="317" xfId="0" applyFont="1" applyFill="1" applyBorder="1" applyAlignment="1">
      <alignment horizontal="centerContinuous" vertical="center"/>
    </xf>
    <xf numFmtId="0" fontId="374" fillId="33" borderId="318" xfId="0" applyFont="1" applyFill="1" applyBorder="1" applyAlignment="1">
      <alignment horizontal="centerContinuous" vertical="center"/>
    </xf>
    <xf numFmtId="0" fontId="374" fillId="33" borderId="193" xfId="0" applyFont="1" applyFill="1" applyBorder="1" applyAlignment="1">
      <alignment horizontal="centerContinuous" vertical="center"/>
    </xf>
    <xf numFmtId="169" fontId="374" fillId="33" borderId="319" xfId="35674" applyNumberFormat="1" applyFont="1" applyFill="1" applyBorder="1" applyAlignment="1">
      <alignment horizontal="center" vertical="center"/>
    </xf>
    <xf numFmtId="169" fontId="374" fillId="33" borderId="116" xfId="35674" applyNumberFormat="1" applyFont="1" applyFill="1" applyBorder="1" applyAlignment="1">
      <alignment horizontal="center" vertical="center" wrapText="1"/>
    </xf>
    <xf numFmtId="170" fontId="374" fillId="33" borderId="91" xfId="0" applyNumberFormat="1" applyFont="1" applyFill="1" applyBorder="1" applyAlignment="1">
      <alignment horizontal="center" vertical="center" wrapText="1"/>
    </xf>
    <xf numFmtId="169" fontId="374" fillId="33" borderId="319" xfId="35674" applyNumberFormat="1" applyFont="1" applyFill="1" applyBorder="1" applyAlignment="1">
      <alignment horizontal="center" vertical="center" wrapText="1"/>
    </xf>
    <xf numFmtId="170" fontId="374" fillId="33" borderId="166" xfId="0" applyNumberFormat="1" applyFont="1" applyFill="1" applyBorder="1" applyAlignment="1">
      <alignment horizontal="center" vertical="center"/>
    </xf>
    <xf numFmtId="169" fontId="374" fillId="33" borderId="320" xfId="35674" applyNumberFormat="1" applyFont="1" applyFill="1" applyBorder="1" applyAlignment="1">
      <alignment horizontal="center" vertical="center"/>
    </xf>
    <xf numFmtId="169" fontId="11" fillId="33" borderId="321" xfId="35674" applyNumberFormat="1" applyFont="1" applyFill="1" applyBorder="1">
      <alignment vertical="center"/>
    </xf>
    <xf numFmtId="3" fontId="11" fillId="33" borderId="168" xfId="35674" applyNumberFormat="1" applyFont="1" applyFill="1" applyBorder="1">
      <alignment vertical="center"/>
    </xf>
    <xf numFmtId="169" fontId="11" fillId="33" borderId="322" xfId="35674" applyNumberFormat="1" applyFont="1" applyFill="1" applyBorder="1">
      <alignment vertical="center"/>
    </xf>
    <xf numFmtId="169" fontId="11" fillId="33" borderId="323" xfId="35674" applyNumberFormat="1" applyFont="1" applyFill="1" applyBorder="1">
      <alignment vertical="center"/>
    </xf>
    <xf numFmtId="3" fontId="11" fillId="33" borderId="324" xfId="35674" applyNumberFormat="1" applyFont="1" applyFill="1" applyBorder="1">
      <alignment vertical="center"/>
    </xf>
    <xf numFmtId="169" fontId="11" fillId="33" borderId="325" xfId="35674" applyNumberFormat="1" applyFont="1" applyFill="1" applyBorder="1">
      <alignment vertical="center"/>
    </xf>
    <xf numFmtId="169" fontId="10" fillId="33" borderId="36" xfId="35674" applyNumberFormat="1" applyFont="1" applyFill="1" applyBorder="1">
      <alignment vertical="center"/>
    </xf>
    <xf numFmtId="3" fontId="370" fillId="33" borderId="174" xfId="34364" applyNumberFormat="1" applyFont="1" applyFill="1" applyBorder="1" applyAlignment="1">
      <alignment vertical="center" wrapText="1"/>
    </xf>
    <xf numFmtId="169" fontId="10" fillId="33" borderId="326" xfId="35674" applyNumberFormat="1" applyFont="1" applyFill="1" applyBorder="1">
      <alignment vertical="center"/>
    </xf>
    <xf numFmtId="169" fontId="11" fillId="33" borderId="36" xfId="35674" applyNumberFormat="1" applyFont="1" applyFill="1" applyBorder="1">
      <alignment vertical="center"/>
    </xf>
    <xf numFmtId="9" fontId="11" fillId="33" borderId="14" xfId="35674" applyFont="1" applyFill="1" applyBorder="1">
      <alignment vertical="center"/>
    </xf>
    <xf numFmtId="3" fontId="11" fillId="33" borderId="174" xfId="35674" applyNumberFormat="1" applyFont="1" applyFill="1" applyBorder="1">
      <alignment vertical="center"/>
    </xf>
    <xf numFmtId="169" fontId="11" fillId="33" borderId="326" xfId="35674" applyNumberFormat="1" applyFont="1" applyFill="1" applyBorder="1">
      <alignment vertical="center"/>
    </xf>
    <xf numFmtId="169" fontId="11" fillId="33" borderId="327" xfId="35674" applyNumberFormat="1" applyFont="1" applyFill="1" applyBorder="1">
      <alignment vertical="center"/>
    </xf>
    <xf numFmtId="169" fontId="11" fillId="33" borderId="328" xfId="35674" applyNumberFormat="1" applyFont="1" applyFill="1" applyBorder="1">
      <alignment vertical="center"/>
    </xf>
    <xf numFmtId="169" fontId="11" fillId="33" borderId="329" xfId="35674" applyNumberFormat="1" applyFont="1" applyFill="1" applyBorder="1">
      <alignment vertical="center"/>
    </xf>
    <xf numFmtId="3" fontId="11" fillId="33" borderId="330" xfId="35674" applyNumberFormat="1" applyFont="1" applyFill="1" applyBorder="1">
      <alignment vertical="center"/>
    </xf>
    <xf numFmtId="169" fontId="11" fillId="33" borderId="331" xfId="35674" applyNumberFormat="1" applyFont="1" applyFill="1" applyBorder="1">
      <alignment vertical="center"/>
    </xf>
    <xf numFmtId="3" fontId="11" fillId="33" borderId="332" xfId="35674" applyNumberFormat="1" applyFont="1" applyFill="1" applyBorder="1">
      <alignment vertical="center"/>
    </xf>
    <xf numFmtId="9" fontId="10" fillId="33" borderId="14" xfId="35674" applyFont="1" applyFill="1" applyBorder="1">
      <alignment vertical="center"/>
    </xf>
    <xf numFmtId="3" fontId="370" fillId="33" borderId="174" xfId="34362" applyNumberFormat="1" applyFont="1" applyFill="1" applyBorder="1" applyAlignment="1">
      <alignment horizontal="right" vertical="center"/>
    </xf>
    <xf numFmtId="3" fontId="10" fillId="33" borderId="174" xfId="0" applyNumberFormat="1" applyFont="1" applyFill="1" applyBorder="1">
      <alignment vertical="center"/>
    </xf>
    <xf numFmtId="169" fontId="10" fillId="33" borderId="327" xfId="35674" applyNumberFormat="1" applyFont="1" applyFill="1" applyBorder="1">
      <alignment vertical="center"/>
    </xf>
    <xf numFmtId="3" fontId="10" fillId="33" borderId="333" xfId="0" applyNumberFormat="1" applyFont="1" applyFill="1" applyBorder="1">
      <alignment vertical="center"/>
    </xf>
    <xf numFmtId="169" fontId="10" fillId="33" borderId="328" xfId="35674" applyNumberFormat="1" applyFont="1" applyFill="1" applyBorder="1">
      <alignment vertical="center"/>
    </xf>
    <xf numFmtId="3" fontId="11" fillId="33" borderId="330" xfId="0" applyNumberFormat="1" applyFont="1" applyFill="1" applyBorder="1">
      <alignment vertical="center"/>
    </xf>
    <xf numFmtId="3" fontId="11" fillId="33" borderId="332" xfId="0" applyNumberFormat="1" applyFont="1" applyFill="1" applyBorder="1">
      <alignment vertical="center"/>
    </xf>
    <xf numFmtId="169" fontId="10" fillId="33" borderId="323" xfId="35674" applyNumberFormat="1" applyFont="1" applyFill="1" applyBorder="1">
      <alignment vertical="center"/>
    </xf>
    <xf numFmtId="169" fontId="10" fillId="33" borderId="325" xfId="35674" applyNumberFormat="1" applyFont="1" applyFill="1" applyBorder="1">
      <alignment vertical="center"/>
    </xf>
    <xf numFmtId="10" fontId="10" fillId="33" borderId="36" xfId="35674" applyNumberFormat="1" applyFont="1" applyFill="1" applyBorder="1">
      <alignment vertical="center"/>
    </xf>
    <xf numFmtId="169" fontId="11" fillId="33" borderId="319" xfId="35674" applyNumberFormat="1" applyFont="1" applyFill="1" applyBorder="1">
      <alignment vertical="center"/>
    </xf>
    <xf numFmtId="9" fontId="11" fillId="33" borderId="116" xfId="35674" applyFont="1" applyFill="1" applyBorder="1">
      <alignment vertical="center"/>
    </xf>
    <xf numFmtId="3" fontId="11" fillId="33" borderId="334" xfId="0" applyNumberFormat="1" applyFont="1" applyFill="1" applyBorder="1">
      <alignment vertical="center"/>
    </xf>
    <xf numFmtId="169" fontId="11" fillId="33" borderId="335" xfId="35674" applyNumberFormat="1" applyFont="1" applyFill="1" applyBorder="1">
      <alignment vertical="center"/>
    </xf>
    <xf numFmtId="169" fontId="11" fillId="33" borderId="336" xfId="35674" applyNumberFormat="1" applyFont="1" applyFill="1" applyBorder="1">
      <alignment vertical="center"/>
    </xf>
    <xf numFmtId="3" fontId="388" fillId="33" borderId="0" xfId="34364" applyNumberFormat="1" applyFont="1" applyFill="1" applyAlignment="1">
      <alignment vertical="center" wrapText="1"/>
    </xf>
    <xf numFmtId="169" fontId="388" fillId="33" borderId="0" xfId="35674" applyNumberFormat="1" applyFont="1" applyFill="1" applyBorder="1">
      <alignment vertical="center"/>
    </xf>
    <xf numFmtId="0" fontId="374" fillId="33" borderId="337" xfId="0" applyFont="1" applyFill="1" applyBorder="1" applyAlignment="1">
      <alignment horizontal="centerContinuous" vertical="center"/>
    </xf>
    <xf numFmtId="0" fontId="374" fillId="33" borderId="332" xfId="0" applyFont="1" applyFill="1" applyBorder="1" applyAlignment="1">
      <alignment horizontal="centerContinuous" vertical="center"/>
    </xf>
    <xf numFmtId="10" fontId="10" fillId="33" borderId="323" xfId="35674" applyNumberFormat="1" applyFont="1" applyFill="1" applyBorder="1">
      <alignment vertical="center"/>
    </xf>
    <xf numFmtId="0" fontId="403" fillId="33" borderId="0" xfId="0" applyFont="1" applyFill="1">
      <alignment vertical="center"/>
    </xf>
    <xf numFmtId="0" fontId="374" fillId="33" borderId="338" xfId="0" applyFont="1" applyFill="1" applyBorder="1" applyAlignment="1">
      <alignment horizontal="centerContinuous" vertical="center"/>
    </xf>
    <xf numFmtId="0" fontId="374" fillId="33" borderId="339" xfId="0" applyFont="1" applyFill="1" applyBorder="1" applyAlignment="1">
      <alignment horizontal="centerContinuous" vertical="center"/>
    </xf>
    <xf numFmtId="169" fontId="374" fillId="33" borderId="167" xfId="35674" applyNumberFormat="1" applyFont="1" applyFill="1" applyBorder="1" applyAlignment="1">
      <alignment horizontal="center" vertical="center" wrapText="1"/>
    </xf>
    <xf numFmtId="3" fontId="11" fillId="33" borderId="168" xfId="1" applyNumberFormat="1" applyFont="1" applyFill="1" applyBorder="1" applyAlignment="1">
      <alignment horizontal="center" vertical="center"/>
    </xf>
    <xf numFmtId="3" fontId="11" fillId="33" borderId="30" xfId="1" applyNumberFormat="1" applyFont="1" applyFill="1" applyBorder="1" applyAlignment="1">
      <alignment horizontal="center" vertical="center"/>
    </xf>
    <xf numFmtId="3" fontId="11" fillId="33" borderId="340" xfId="0" applyNumberFormat="1" applyFont="1" applyFill="1" applyBorder="1">
      <alignment vertical="center"/>
    </xf>
    <xf numFmtId="3" fontId="11" fillId="33" borderId="20" xfId="0" applyNumberFormat="1" applyFont="1" applyFill="1" applyBorder="1">
      <alignment vertical="center"/>
    </xf>
    <xf numFmtId="3" fontId="10" fillId="33" borderId="172" xfId="0" applyNumberFormat="1" applyFont="1" applyFill="1" applyBorder="1">
      <alignment vertical="center"/>
    </xf>
    <xf numFmtId="3" fontId="10" fillId="33" borderId="124" xfId="0" applyNumberFormat="1" applyFont="1" applyFill="1" applyBorder="1">
      <alignment vertical="center"/>
    </xf>
    <xf numFmtId="3" fontId="10" fillId="33" borderId="176" xfId="0" applyNumberFormat="1" applyFont="1" applyFill="1" applyBorder="1">
      <alignment vertical="center"/>
    </xf>
    <xf numFmtId="3" fontId="10" fillId="33" borderId="13" xfId="0" applyNumberFormat="1" applyFont="1" applyFill="1" applyBorder="1">
      <alignment vertical="center"/>
    </xf>
    <xf numFmtId="3" fontId="11" fillId="33" borderId="324" xfId="0" applyNumberFormat="1" applyFont="1" applyFill="1" applyBorder="1">
      <alignment vertical="center"/>
    </xf>
    <xf numFmtId="3" fontId="11" fillId="33" borderId="24" xfId="0" applyNumberFormat="1" applyFont="1" applyFill="1" applyBorder="1">
      <alignment vertical="center"/>
    </xf>
    <xf numFmtId="3" fontId="10" fillId="33" borderId="172" xfId="2" applyNumberFormat="1" applyFont="1" applyFill="1" applyBorder="1">
      <alignment vertical="center"/>
    </xf>
    <xf numFmtId="3" fontId="10" fillId="33" borderId="124" xfId="2" applyNumberFormat="1" applyFont="1" applyFill="1" applyBorder="1">
      <alignment vertical="center"/>
    </xf>
    <xf numFmtId="3" fontId="10" fillId="33" borderId="174" xfId="2" applyNumberFormat="1" applyFont="1" applyFill="1" applyBorder="1">
      <alignment vertical="center"/>
    </xf>
    <xf numFmtId="9" fontId="10" fillId="33" borderId="174" xfId="35674" applyFont="1" applyFill="1" applyBorder="1">
      <alignment vertical="center"/>
    </xf>
    <xf numFmtId="169" fontId="11" fillId="33" borderId="341" xfId="35674" applyNumberFormat="1" applyFont="1" applyFill="1" applyBorder="1">
      <alignment vertical="center"/>
    </xf>
    <xf numFmtId="3" fontId="21" fillId="33" borderId="342" xfId="1" applyNumberFormat="1" applyFont="1" applyFill="1" applyBorder="1" applyAlignment="1">
      <alignment horizontal="right" vertical="center"/>
    </xf>
    <xf numFmtId="3" fontId="21" fillId="33" borderId="27" xfId="1" applyNumberFormat="1" applyFont="1" applyFill="1" applyBorder="1" applyAlignment="1">
      <alignment horizontal="right" vertical="center"/>
    </xf>
    <xf numFmtId="3" fontId="21" fillId="33" borderId="170" xfId="0" applyNumberFormat="1" applyFont="1" applyFill="1" applyBorder="1">
      <alignment vertical="center"/>
    </xf>
    <xf numFmtId="3" fontId="22" fillId="33" borderId="343" xfId="0" applyNumberFormat="1" applyFont="1" applyFill="1" applyBorder="1">
      <alignment vertical="center"/>
    </xf>
    <xf numFmtId="3" fontId="22" fillId="33" borderId="126" xfId="0" applyNumberFormat="1" applyFont="1" applyFill="1" applyBorder="1">
      <alignment vertical="center"/>
    </xf>
    <xf numFmtId="3" fontId="22" fillId="33" borderId="344" xfId="0" applyNumberFormat="1" applyFont="1" applyFill="1" applyBorder="1">
      <alignment vertical="center"/>
    </xf>
    <xf numFmtId="3" fontId="22" fillId="33" borderId="14" xfId="0" applyNumberFormat="1" applyFont="1" applyFill="1" applyBorder="1">
      <alignment vertical="center"/>
    </xf>
    <xf numFmtId="3" fontId="22" fillId="33" borderId="176" xfId="0" applyNumberFormat="1" applyFont="1" applyFill="1" applyBorder="1">
      <alignment vertical="center"/>
    </xf>
    <xf numFmtId="3" fontId="21" fillId="33" borderId="178" xfId="0" applyNumberFormat="1" applyFont="1" applyFill="1" applyBorder="1">
      <alignment vertical="center"/>
    </xf>
    <xf numFmtId="3" fontId="21" fillId="33" borderId="332" xfId="0" applyNumberFormat="1" applyFont="1" applyFill="1" applyBorder="1">
      <alignment vertical="center"/>
    </xf>
    <xf numFmtId="3" fontId="22" fillId="33" borderId="172" xfId="2" applyNumberFormat="1" applyFont="1" applyFill="1" applyBorder="1">
      <alignment vertical="center"/>
    </xf>
    <xf numFmtId="3" fontId="22" fillId="33" borderId="174" xfId="2" applyNumberFormat="1" applyFont="1" applyFill="1" applyBorder="1">
      <alignment vertical="center"/>
    </xf>
    <xf numFmtId="3" fontId="22" fillId="33" borderId="176" xfId="2" applyNumberFormat="1" applyFont="1" applyFill="1" applyBorder="1">
      <alignment vertical="center"/>
    </xf>
    <xf numFmtId="3" fontId="22" fillId="33" borderId="13" xfId="2" applyNumberFormat="1" applyFont="1" applyFill="1" applyBorder="1">
      <alignment vertical="center"/>
    </xf>
    <xf numFmtId="3" fontId="21" fillId="33" borderId="170" xfId="35674" applyNumberFormat="1" applyFont="1" applyFill="1" applyBorder="1">
      <alignment vertical="center"/>
    </xf>
    <xf numFmtId="3" fontId="21" fillId="33" borderId="179" xfId="1" applyNumberFormat="1" applyFont="1" applyFill="1" applyBorder="1">
      <alignment vertical="center"/>
    </xf>
    <xf numFmtId="10" fontId="11" fillId="33" borderId="341" xfId="35674" applyNumberFormat="1" applyFont="1" applyFill="1" applyBorder="1">
      <alignment vertical="center"/>
    </xf>
    <xf numFmtId="0" fontId="374" fillId="33" borderId="32" xfId="0" applyFont="1" applyFill="1" applyBorder="1" applyAlignment="1">
      <alignment horizontal="center" vertical="center"/>
    </xf>
    <xf numFmtId="0" fontId="374" fillId="33" borderId="337" xfId="0" applyFont="1" applyFill="1" applyBorder="1" applyAlignment="1">
      <alignment horizontal="center" vertical="center"/>
    </xf>
    <xf numFmtId="0" fontId="374" fillId="33" borderId="338" xfId="0" applyFont="1" applyFill="1" applyBorder="1" applyAlignment="1">
      <alignment horizontal="center" vertical="center"/>
    </xf>
    <xf numFmtId="0" fontId="374" fillId="33" borderId="339" xfId="0" applyFont="1" applyFill="1" applyBorder="1" applyAlignment="1">
      <alignment horizontal="center" vertical="center"/>
    </xf>
    <xf numFmtId="0" fontId="374" fillId="33" borderId="318" xfId="0" applyFont="1" applyFill="1" applyBorder="1" applyAlignment="1">
      <alignment horizontal="center" vertical="center"/>
    </xf>
    <xf numFmtId="0" fontId="374" fillId="33" borderId="332" xfId="0" applyFont="1" applyFill="1" applyBorder="1" applyAlignment="1">
      <alignment horizontal="center" vertical="center"/>
    </xf>
    <xf numFmtId="0" fontId="404" fillId="33" borderId="0" xfId="0" applyFont="1" applyFill="1">
      <alignment vertical="center"/>
    </xf>
    <xf numFmtId="0" fontId="405" fillId="33" borderId="0" xfId="0" applyFont="1" applyFill="1">
      <alignment vertical="center"/>
    </xf>
    <xf numFmtId="0" fontId="405" fillId="33" borderId="0" xfId="35674" applyNumberFormat="1" applyFont="1" applyFill="1">
      <alignment vertical="center"/>
    </xf>
    <xf numFmtId="301" fontId="390" fillId="33" borderId="222" xfId="0" applyNumberFormat="1" applyFont="1" applyFill="1" applyBorder="1" applyAlignment="1">
      <alignment vertical="center" wrapText="1"/>
    </xf>
    <xf numFmtId="10" fontId="8" fillId="33" borderId="0" xfId="35674" applyNumberFormat="1" applyFont="1" applyFill="1">
      <alignment vertical="center"/>
    </xf>
    <xf numFmtId="170" fontId="388" fillId="33" borderId="0" xfId="0" applyNumberFormat="1" applyFont="1" applyFill="1">
      <alignment vertical="center"/>
    </xf>
    <xf numFmtId="170" fontId="14" fillId="33" borderId="0" xfId="0" applyNumberFormat="1" applyFont="1" applyFill="1">
      <alignment vertical="center"/>
    </xf>
    <xf numFmtId="0" fontId="7" fillId="0" borderId="0" xfId="0" applyFont="1" applyAlignment="1">
      <alignment horizontal="right" vertical="center"/>
    </xf>
    <xf numFmtId="0" fontId="7" fillId="0" borderId="0" xfId="0" applyFont="1">
      <alignment vertical="center"/>
    </xf>
    <xf numFmtId="169" fontId="0" fillId="0" borderId="0" xfId="35674" applyNumberFormat="1" applyFont="1" applyFill="1">
      <alignment vertical="center"/>
    </xf>
    <xf numFmtId="169" fontId="401" fillId="0" borderId="315" xfId="35674" applyNumberFormat="1" applyFont="1" applyFill="1" applyBorder="1" applyAlignment="1">
      <alignment vertical="center"/>
    </xf>
    <xf numFmtId="10" fontId="401" fillId="0" borderId="315" xfId="35674" applyNumberFormat="1" applyFont="1" applyFill="1" applyBorder="1" applyAlignment="1">
      <alignment vertical="center"/>
    </xf>
    <xf numFmtId="10" fontId="401" fillId="0" borderId="253" xfId="35674" applyNumberFormat="1" applyFont="1" applyFill="1" applyBorder="1" applyAlignment="1">
      <alignment vertical="center"/>
    </xf>
    <xf numFmtId="3" fontId="406" fillId="33" borderId="190" xfId="35674" applyNumberFormat="1" applyFont="1" applyFill="1" applyBorder="1">
      <alignment vertical="center"/>
    </xf>
    <xf numFmtId="169" fontId="406" fillId="33" borderId="16" xfId="35674" applyNumberFormat="1" applyFont="1" applyFill="1" applyBorder="1">
      <alignment vertical="center"/>
    </xf>
    <xf numFmtId="3" fontId="406" fillId="33" borderId="17" xfId="35674" applyNumberFormat="1" applyFont="1" applyFill="1" applyBorder="1">
      <alignment vertical="center"/>
    </xf>
    <xf numFmtId="305" fontId="17" fillId="33" borderId="60" xfId="1" applyNumberFormat="1" applyFont="1" applyFill="1" applyBorder="1" applyAlignment="1">
      <alignment horizontal="left" vertical="center"/>
    </xf>
    <xf numFmtId="305" fontId="17" fillId="33" borderId="0" xfId="1" applyNumberFormat="1" applyFont="1" applyFill="1" applyBorder="1" applyAlignment="1">
      <alignment horizontal="left" vertical="center"/>
    </xf>
    <xf numFmtId="169" fontId="17" fillId="33" borderId="60" xfId="35674" applyNumberFormat="1" applyFont="1" applyFill="1" applyBorder="1" applyAlignment="1">
      <alignment horizontal="right" vertical="center"/>
    </xf>
    <xf numFmtId="0" fontId="374" fillId="33" borderId="48" xfId="0" applyFont="1" applyFill="1" applyBorder="1" applyAlignment="1">
      <alignment horizontal="center" vertical="center"/>
    </xf>
    <xf numFmtId="0" fontId="374" fillId="33" borderId="123" xfId="0" applyFont="1" applyFill="1" applyBorder="1" applyAlignment="1">
      <alignment horizontal="center" vertical="center"/>
    </xf>
    <xf numFmtId="0" fontId="374" fillId="33" borderId="122" xfId="0" applyFont="1" applyFill="1" applyBorder="1" applyAlignment="1">
      <alignment horizontal="center" vertical="center"/>
    </xf>
    <xf numFmtId="171" fontId="374" fillId="33" borderId="94" xfId="0" applyNumberFormat="1" applyFont="1" applyFill="1" applyBorder="1" applyAlignment="1">
      <alignment horizontal="center" vertical="center"/>
    </xf>
    <xf numFmtId="171" fontId="374" fillId="33" borderId="92" xfId="0" applyNumberFormat="1" applyFont="1" applyFill="1" applyBorder="1" applyAlignment="1">
      <alignment horizontal="center" vertical="center"/>
    </xf>
    <xf numFmtId="171" fontId="374" fillId="33" borderId="110" xfId="0" applyNumberFormat="1" applyFont="1" applyFill="1" applyBorder="1" applyAlignment="1">
      <alignment horizontal="center" vertical="center"/>
    </xf>
    <xf numFmtId="171" fontId="374" fillId="33" borderId="111" xfId="0" applyNumberFormat="1" applyFont="1" applyFill="1" applyBorder="1" applyAlignment="1">
      <alignment horizontal="center" vertical="center"/>
    </xf>
    <xf numFmtId="171" fontId="374" fillId="33" borderId="87" xfId="0" applyNumberFormat="1" applyFont="1" applyFill="1" applyBorder="1" applyAlignment="1">
      <alignment horizontal="center" vertical="center"/>
    </xf>
    <xf numFmtId="171" fontId="374" fillId="33" borderId="40" xfId="0" applyNumberFormat="1" applyFont="1" applyFill="1" applyBorder="1" applyAlignment="1">
      <alignment horizontal="center" vertical="center"/>
    </xf>
    <xf numFmtId="171" fontId="374" fillId="33" borderId="141" xfId="0" applyNumberFormat="1" applyFont="1" applyFill="1" applyBorder="1" applyAlignment="1">
      <alignment horizontal="center" vertical="center"/>
    </xf>
    <xf numFmtId="171" fontId="374" fillId="33" borderId="142" xfId="0" applyNumberFormat="1" applyFont="1" applyFill="1" applyBorder="1" applyAlignment="1">
      <alignment horizontal="center" vertical="center"/>
    </xf>
    <xf numFmtId="171" fontId="374" fillId="33" borderId="143" xfId="0" applyNumberFormat="1" applyFont="1" applyFill="1" applyBorder="1" applyAlignment="1">
      <alignment horizontal="center" vertical="center"/>
    </xf>
    <xf numFmtId="171" fontId="374" fillId="33" borderId="144" xfId="0" applyNumberFormat="1" applyFont="1" applyFill="1" applyBorder="1" applyAlignment="1">
      <alignment horizontal="center" vertical="center"/>
    </xf>
    <xf numFmtId="171" fontId="374" fillId="33" borderId="257" xfId="0" applyNumberFormat="1" applyFont="1" applyFill="1" applyBorder="1" applyAlignment="1">
      <alignment horizontal="center" vertical="center"/>
    </xf>
    <xf numFmtId="169" fontId="374" fillId="33" borderId="94" xfId="35674" applyNumberFormat="1" applyFont="1" applyFill="1" applyBorder="1" applyAlignment="1">
      <alignment horizontal="center" vertical="center"/>
    </xf>
    <xf numFmtId="169" fontId="374" fillId="33" borderId="133" xfId="35674" applyNumberFormat="1" applyFont="1" applyFill="1" applyBorder="1" applyAlignment="1">
      <alignment horizontal="center" vertical="center"/>
    </xf>
    <xf numFmtId="169" fontId="374" fillId="33" borderId="110" xfId="35674" applyNumberFormat="1" applyFont="1" applyFill="1" applyBorder="1" applyAlignment="1">
      <alignment horizontal="center" vertical="center"/>
    </xf>
    <xf numFmtId="169" fontId="374" fillId="33" borderId="258" xfId="35674" applyNumberFormat="1" applyFont="1" applyFill="1" applyBorder="1" applyAlignment="1">
      <alignment horizontal="center" vertical="center"/>
    </xf>
    <xf numFmtId="171" fontId="374" fillId="33" borderId="267" xfId="0" applyNumberFormat="1" applyFont="1" applyFill="1" applyBorder="1" applyAlignment="1">
      <alignment horizontal="center" vertical="center"/>
    </xf>
    <xf numFmtId="171" fontId="374" fillId="33" borderId="268" xfId="0" applyNumberFormat="1" applyFont="1" applyFill="1" applyBorder="1" applyAlignment="1">
      <alignment horizontal="center" vertical="center"/>
    </xf>
    <xf numFmtId="171" fontId="374" fillId="33" borderId="269" xfId="0" applyNumberFormat="1" applyFont="1" applyFill="1" applyBorder="1" applyAlignment="1">
      <alignment horizontal="center" vertical="center"/>
    </xf>
    <xf numFmtId="171" fontId="374" fillId="33" borderId="270" xfId="0" applyNumberFormat="1" applyFont="1" applyFill="1" applyBorder="1" applyAlignment="1">
      <alignment horizontal="center" vertical="center"/>
    </xf>
    <xf numFmtId="4" fontId="374" fillId="33" borderId="48" xfId="0" applyNumberFormat="1" applyFont="1" applyFill="1" applyBorder="1" applyAlignment="1">
      <alignment horizontal="center" vertical="center"/>
    </xf>
    <xf numFmtId="4" fontId="374" fillId="33" borderId="87" xfId="0" applyNumberFormat="1" applyFont="1" applyFill="1" applyBorder="1" applyAlignment="1">
      <alignment horizontal="center" vertical="center"/>
    </xf>
    <xf numFmtId="4" fontId="374" fillId="33" borderId="133" xfId="0" applyNumberFormat="1" applyFont="1" applyFill="1" applyBorder="1" applyAlignment="1">
      <alignment horizontal="center" vertical="center"/>
    </xf>
    <xf numFmtId="4" fontId="374" fillId="33" borderId="118" xfId="0" applyNumberFormat="1" applyFont="1" applyFill="1" applyBorder="1" applyAlignment="1">
      <alignment horizontal="center" vertical="center"/>
    </xf>
    <xf numFmtId="4" fontId="374" fillId="33" borderId="45" xfId="0" applyNumberFormat="1" applyFont="1" applyFill="1" applyBorder="1" applyAlignment="1">
      <alignment horizontal="center" vertical="center"/>
    </xf>
    <xf numFmtId="4" fontId="374" fillId="33" borderId="26" xfId="0" applyNumberFormat="1" applyFont="1" applyFill="1" applyBorder="1" applyAlignment="1">
      <alignment horizontal="center" vertical="center"/>
    </xf>
    <xf numFmtId="4" fontId="8" fillId="33" borderId="259" xfId="0" applyNumberFormat="1" applyFont="1" applyFill="1" applyBorder="1" applyAlignment="1">
      <alignment horizontal="center" vertical="center"/>
    </xf>
    <xf numFmtId="4" fontId="8" fillId="33" borderId="260" xfId="0" applyNumberFormat="1" applyFont="1" applyFill="1" applyBorder="1" applyAlignment="1">
      <alignment horizontal="center" vertical="center"/>
    </xf>
    <xf numFmtId="169" fontId="374" fillId="33" borderId="87" xfId="35674" applyNumberFormat="1" applyFont="1" applyFill="1" applyBorder="1" applyAlignment="1">
      <alignment horizontal="center" vertical="center"/>
    </xf>
    <xf numFmtId="169" fontId="374" fillId="33" borderId="40" xfId="35674" applyNumberFormat="1" applyFont="1" applyFill="1" applyBorder="1" applyAlignment="1">
      <alignment horizontal="center" vertical="center"/>
    </xf>
    <xf numFmtId="0" fontId="374" fillId="33" borderId="87" xfId="0" applyFont="1" applyFill="1" applyBorder="1" applyAlignment="1">
      <alignment horizontal="center" vertical="center"/>
    </xf>
    <xf numFmtId="0" fontId="374" fillId="33" borderId="133" xfId="0" applyFont="1" applyFill="1" applyBorder="1" applyAlignment="1">
      <alignment horizontal="center" vertical="center"/>
    </xf>
    <xf numFmtId="0" fontId="374" fillId="33" borderId="118" xfId="0" applyFont="1" applyFill="1" applyBorder="1" applyAlignment="1">
      <alignment horizontal="center" vertical="center"/>
    </xf>
    <xf numFmtId="0" fontId="374" fillId="33" borderId="45" xfId="0" applyFont="1" applyFill="1" applyBorder="1" applyAlignment="1">
      <alignment horizontal="center" vertical="center"/>
    </xf>
    <xf numFmtId="0" fontId="374" fillId="33" borderId="26" xfId="0" applyFont="1" applyFill="1" applyBorder="1" applyAlignment="1">
      <alignment horizontal="center" vertical="center"/>
    </xf>
    <xf numFmtId="0" fontId="8" fillId="33" borderId="259" xfId="0" applyFont="1" applyFill="1" applyBorder="1" applyAlignment="1">
      <alignment horizontal="center" vertical="center"/>
    </xf>
    <xf numFmtId="0" fontId="8" fillId="33" borderId="260" xfId="0" applyFont="1" applyFill="1" applyBorder="1" applyAlignment="1">
      <alignment horizontal="center" vertical="center"/>
    </xf>
    <xf numFmtId="0" fontId="374" fillId="33" borderId="94" xfId="0" applyFont="1" applyFill="1" applyBorder="1" applyAlignment="1">
      <alignment horizontal="center" vertical="center"/>
    </xf>
    <xf numFmtId="0" fontId="374" fillId="33" borderId="19" xfId="0" applyFont="1" applyFill="1" applyBorder="1" applyAlignment="1">
      <alignment horizontal="center" vertical="center"/>
    </xf>
    <xf numFmtId="0" fontId="374" fillId="33" borderId="95" xfId="0" applyFont="1" applyFill="1" applyBorder="1" applyAlignment="1">
      <alignment horizontal="center" vertical="center"/>
    </xf>
    <xf numFmtId="171" fontId="374" fillId="33" borderId="303" xfId="0" applyNumberFormat="1" applyFont="1" applyFill="1" applyBorder="1" applyAlignment="1">
      <alignment horizontal="center" vertical="center"/>
    </xf>
    <xf numFmtId="171" fontId="374" fillId="33" borderId="305" xfId="0" applyNumberFormat="1" applyFont="1" applyFill="1" applyBorder="1" applyAlignment="1">
      <alignment horizontal="center" vertical="center"/>
    </xf>
    <xf numFmtId="171" fontId="374" fillId="33" borderId="284" xfId="0" applyNumberFormat="1" applyFont="1" applyFill="1" applyBorder="1" applyAlignment="1">
      <alignment horizontal="center" vertical="center"/>
    </xf>
    <xf numFmtId="303" fontId="387" fillId="114" borderId="233" xfId="15424" applyNumberFormat="1" applyFont="1" applyFill="1" applyBorder="1" applyAlignment="1">
      <alignment horizontal="center" vertical="center"/>
    </xf>
    <xf numFmtId="304" fontId="376" fillId="0" borderId="231" xfId="15424" applyNumberFormat="1" applyFont="1" applyBorder="1" applyAlignment="1">
      <alignment horizontal="center" vertical="center"/>
    </xf>
    <xf numFmtId="304" fontId="376" fillId="0" borderId="232" xfId="15424" applyNumberFormat="1" applyFont="1" applyBorder="1" applyAlignment="1">
      <alignment horizontal="center" vertical="center"/>
    </xf>
    <xf numFmtId="165" fontId="387" fillId="112" borderId="237" xfId="15424" applyNumberFormat="1" applyFont="1" applyFill="1" applyBorder="1" applyAlignment="1">
      <alignment horizontal="center" vertical="center"/>
    </xf>
    <xf numFmtId="165" fontId="387" fillId="112" borderId="230" xfId="15424" applyNumberFormat="1" applyFont="1" applyFill="1" applyBorder="1" applyAlignment="1">
      <alignment horizontal="center" vertical="center"/>
    </xf>
    <xf numFmtId="165" fontId="387" fillId="112" borderId="238" xfId="15424" applyNumberFormat="1" applyFont="1" applyFill="1" applyBorder="1" applyAlignment="1">
      <alignment horizontal="center" vertical="center"/>
    </xf>
    <xf numFmtId="165" fontId="387" fillId="112" borderId="235" xfId="15424" applyNumberFormat="1" applyFont="1" applyFill="1" applyBorder="1" applyAlignment="1">
      <alignment horizontal="center" vertical="center"/>
    </xf>
    <xf numFmtId="0" fontId="19" fillId="0" borderId="233" xfId="15424" applyFont="1" applyBorder="1" applyAlignment="1">
      <alignment horizontal="center" vertical="center"/>
    </xf>
    <xf numFmtId="0" fontId="19" fillId="0" borderId="231" xfId="15424" applyFont="1" applyBorder="1" applyAlignment="1">
      <alignment horizontal="center" vertical="center"/>
    </xf>
    <xf numFmtId="0" fontId="387" fillId="112" borderId="237" xfId="15424" applyFont="1" applyFill="1" applyBorder="1" applyAlignment="1">
      <alignment horizontal="center" vertical="center"/>
    </xf>
    <xf numFmtId="0" fontId="387" fillId="112" borderId="230" xfId="15424" applyFont="1" applyFill="1" applyBorder="1" applyAlignment="1">
      <alignment horizontal="center" vertical="center"/>
    </xf>
    <xf numFmtId="0" fontId="387" fillId="112" borderId="238" xfId="15424" applyFont="1" applyFill="1" applyBorder="1" applyAlignment="1">
      <alignment horizontal="center" vertical="center"/>
    </xf>
    <xf numFmtId="0" fontId="387" fillId="112" borderId="235" xfId="15424" applyFont="1" applyFill="1" applyBorder="1" applyAlignment="1">
      <alignment horizontal="center" vertical="center"/>
    </xf>
    <xf numFmtId="0" fontId="19" fillId="0" borderId="231" xfId="15424" applyFont="1" applyBorder="1" applyAlignment="1">
      <alignment horizontal="left" vertical="center"/>
    </xf>
    <xf numFmtId="0" fontId="19" fillId="0" borderId="232" xfId="15424" applyFont="1" applyBorder="1" applyAlignment="1">
      <alignment horizontal="left" vertical="center"/>
    </xf>
    <xf numFmtId="165" fontId="376" fillId="0" borderId="48" xfId="15424" applyNumberFormat="1" applyFont="1" applyBorder="1" applyAlignment="1">
      <alignment horizontal="center" vertical="center"/>
    </xf>
    <xf numFmtId="165" fontId="376" fillId="0" borderId="122" xfId="15424" applyNumberFormat="1" applyFont="1" applyBorder="1" applyAlignment="1">
      <alignment horizontal="center" vertical="center"/>
    </xf>
    <xf numFmtId="0" fontId="387" fillId="112" borderId="233" xfId="15424" applyFont="1" applyFill="1" applyBorder="1" applyAlignment="1">
      <alignment horizontal="center" vertical="center"/>
    </xf>
    <xf numFmtId="169" fontId="10" fillId="33" borderId="0" xfId="35674" applyNumberFormat="1" applyFont="1" applyFill="1" applyBorder="1" applyAlignment="1">
      <alignment horizontal="right" vertical="center"/>
    </xf>
    <xf numFmtId="308" fontId="8" fillId="33" borderId="0" xfId="0" applyNumberFormat="1" applyFont="1" applyFill="1" applyAlignment="1">
      <alignment horizontal="center" vertical="center"/>
    </xf>
    <xf numFmtId="0" fontId="8" fillId="33" borderId="0" xfId="0" applyFont="1" applyFill="1" applyAlignment="1">
      <alignment horizontal="center" vertical="center"/>
    </xf>
    <xf numFmtId="169" fontId="374" fillId="33" borderId="92" xfId="35674" applyNumberFormat="1" applyFont="1" applyFill="1" applyBorder="1" applyAlignment="1">
      <alignment horizontal="center" vertical="center"/>
    </xf>
    <xf numFmtId="169" fontId="374" fillId="33" borderId="111" xfId="35674" applyNumberFormat="1" applyFont="1" applyFill="1" applyBorder="1" applyAlignment="1">
      <alignment horizontal="center" vertical="center"/>
    </xf>
    <xf numFmtId="171" fontId="374" fillId="33" borderId="304" xfId="0" applyNumberFormat="1" applyFont="1" applyFill="1" applyBorder="1" applyAlignment="1">
      <alignment horizontal="center" vertical="center"/>
    </xf>
    <xf numFmtId="171" fontId="374" fillId="33" borderId="204" xfId="0" applyNumberFormat="1" applyFont="1" applyFill="1" applyBorder="1" applyAlignment="1">
      <alignment horizontal="center" vertical="center"/>
    </xf>
    <xf numFmtId="306" fontId="17" fillId="33" borderId="60" xfId="1" applyNumberFormat="1" applyFont="1" applyFill="1" applyBorder="1" applyAlignment="1">
      <alignment horizontal="left" vertical="center"/>
    </xf>
    <xf numFmtId="306" fontId="17" fillId="33" borderId="0" xfId="1" applyNumberFormat="1" applyFont="1" applyFill="1" applyBorder="1" applyAlignment="1">
      <alignment horizontal="left" vertical="center"/>
    </xf>
    <xf numFmtId="0" fontId="374" fillId="33" borderId="200" xfId="0" applyFont="1" applyFill="1" applyBorder="1" applyAlignment="1">
      <alignment horizontal="center" vertical="center"/>
    </xf>
    <xf numFmtId="0" fontId="374" fillId="33" borderId="201" xfId="0" applyFont="1" applyFill="1" applyBorder="1" applyAlignment="1">
      <alignment horizontal="center" vertical="center"/>
    </xf>
    <xf numFmtId="0" fontId="374" fillId="33" borderId="202" xfId="0" applyFont="1" applyFill="1" applyBorder="1" applyAlignment="1">
      <alignment horizontal="center" vertical="center"/>
    </xf>
    <xf numFmtId="171" fontId="374" fillId="33" borderId="137" xfId="0" applyNumberFormat="1" applyFont="1" applyFill="1" applyBorder="1" applyAlignment="1">
      <alignment horizontal="center" vertical="center"/>
    </xf>
    <xf numFmtId="171" fontId="374" fillId="33" borderId="186" xfId="0" applyNumberFormat="1" applyFont="1" applyFill="1" applyBorder="1" applyAlignment="1">
      <alignment horizontal="center" vertical="center"/>
    </xf>
    <xf numFmtId="171" fontId="374" fillId="33" borderId="346" xfId="0" applyNumberFormat="1" applyFont="1" applyFill="1" applyBorder="1" applyAlignment="1">
      <alignment horizontal="center" vertical="center"/>
    </xf>
    <xf numFmtId="171" fontId="374" fillId="33" borderId="208" xfId="0" applyNumberFormat="1" applyFont="1" applyFill="1" applyBorder="1" applyAlignment="1">
      <alignment horizontal="center" vertical="center"/>
    </xf>
    <xf numFmtId="0" fontId="374" fillId="33" borderId="345" xfId="0" applyFont="1" applyFill="1" applyBorder="1" applyAlignment="1">
      <alignment horizontal="center" vertical="center"/>
    </xf>
    <xf numFmtId="0" fontId="374" fillId="33" borderId="347" xfId="0" applyFont="1" applyFill="1" applyBorder="1" applyAlignment="1">
      <alignment horizontal="center" vertical="center"/>
    </xf>
    <xf numFmtId="0" fontId="374" fillId="33" borderId="348" xfId="0" applyFont="1" applyFill="1" applyBorder="1" applyAlignment="1">
      <alignment horizontal="center" vertical="center"/>
    </xf>
  </cellXfs>
  <cellStyles count="35676">
    <cellStyle name="_x0003_" xfId="4" xr:uid="{00000000-0005-0000-0000-000000000000}"/>
    <cellStyle name="          _x000d__x000a_386grabber=vga.3gr_x000d__x000a_" xfId="5" xr:uid="{00000000-0005-0000-0000-000001000000}"/>
    <cellStyle name="          _x000d__x000a_mouse.drv=lmouse.drv" xfId="6" xr:uid="{00000000-0005-0000-0000-000002000000}"/>
    <cellStyle name="          _x000d__x000a_mouse.drv=lmouse.drv 2" xfId="7" xr:uid="{00000000-0005-0000-0000-000003000000}"/>
    <cellStyle name="          _x000d__x000a_mouse.drv=lmouse.drv 3" xfId="8" xr:uid="{00000000-0005-0000-0000-000004000000}"/>
    <cellStyle name="          _x000d__x000a_mouse.drv=lmouse.drv 4" xfId="9" xr:uid="{00000000-0005-0000-0000-000005000000}"/>
    <cellStyle name="          _x000d__x000a_mouse.drv=lmouse.drv 5" xfId="10" xr:uid="{00000000-0005-0000-0000-000006000000}"/>
    <cellStyle name="          _x000d__x000a_mouse.drv=lmouse.drv 6" xfId="11" xr:uid="{00000000-0005-0000-0000-000007000000}"/>
    <cellStyle name="          _x000d__x000a_mouse.drv=lmouse.drv 7" xfId="12" xr:uid="{00000000-0005-0000-0000-000008000000}"/>
    <cellStyle name="          _x000d__x000a_mouse.drv=lmouse.drv 8" xfId="13" xr:uid="{00000000-0005-0000-0000-000009000000}"/>
    <cellStyle name=" FY96" xfId="14" xr:uid="{00000000-0005-0000-0000-00000A000000}"/>
    <cellStyle name=" FY96??Comma_Q4 FY96? _x000e_Comma_QTR94_95?_x0008_Comma_r1?설" xfId="15" xr:uid="{00000000-0005-0000-0000-00000B000000}"/>
    <cellStyle name=" '교체 가능' 상태로 표시됩니다." xfId="16" xr:uid="{00000000-0005-0000-0000-00000C000000}"/>
    <cellStyle name=" '교체 가능' 상태로 표시됩니다.?기타 메모리?교체 파일에 저장되지 않은 할당된 메모리의 바이트 수입니다. '기타' 메모리의 예로는 디스크 캐시 페이지, 고정 할당 메모리(페이징 불가능), 메" xfId="17" xr:uid="{00000000-0005-0000-0000-00000D000000}"/>
    <cellStyle name=" 메모리의 바이트 수입니다. '기타' 메모리의 예로는 디스크 캐시 페이지, 고정 할당 메모리(페이징 불가능), 메모리 매핑 파일 등이 있습니다." xfId="18" xr:uid="{00000000-0005-0000-0000-00000E000000}"/>
    <cellStyle name=" 메모리의 바이트 수입니다. '기타' 메모리의 예로는 디스크 캐시 페이지, 고정 할당 메모리(페이징 불가능), 메모리 매핑 파일 등이 있습니다.?cpgOther?할당된 메모리?시스템에서 사용된 메모리의 바이트 수입니다" xfId="19" xr:uid="{00000000-0005-0000-0000-00000F000000}"/>
    <cellStyle name=" 실제 메모리 양입니다." xfId="20" xr:uid="{00000000-0005-0000-0000-000010000000}"/>
    <cellStyle name=" 실제 메모리 양입니다.?잠겨진 메모리?cpgLocked?할당되고 잠겨진 메모리 양입니다.?교체 가능한 메모리?cpgSwap?교체 파일로부터 할당된 바이트 수입니다. 잠겨진 교체 파일 페이지도 '교체 가능' 상태로 표" xfId="21" xr:uid="{00000000-0005-0000-0000-000011000000}"/>
    <cellStyle name=" 파일에 저장되지 않은 할당된 메모리의 바이트 수입니다. '기타' 메모리의 예로는 디스크 캐시 페이지, 고정 할당 메모리(페이징 불가능), 메모리 매핑 파일 등이 있습니다." xfId="22" xr:uid="{00000000-0005-0000-0000-000012000000}"/>
    <cellStyle name=" 파일에 저장되지 않은 할당된 메모리의 바이트 수입니다. '기타' 메모리의 예로는 디스크 캐시 페이지, 고정 할당 메모리(페이징 불가능), 메모리 매핑 파일 등이 있습니다.?cpgOther?할당된 메모리?시" xfId="23" xr:uid="{00000000-0005-0000-0000-000013000000}"/>
    <cellStyle name=" 횟수" xfId="24" xr:uid="{00000000-0005-0000-0000-000014000000}"/>
    <cellStyle name=" 횟수?페이지 수?사용가능한 메모리?cpgFree?현재 사용되지 않는 실제 메모리 양입니다.?잠겨진 메모리?cpgLocked?할당되고 잠겨진 메모리 양입니다.?교체 가능한 메모리?cpgSwap?교체 파일로부터 할당된 바이트 수입니다. 잠겨진 교체 파일 페이지도 '교체 가능' 상태" xfId="25" xr:uid="{00000000-0005-0000-0000-000015000000}"/>
    <cellStyle name="_x0011__x000a__x0006__x0006__x0012_" xfId="26" xr:uid="{00000000-0005-0000-0000-000016000000}"/>
    <cellStyle name="_x000a_mouse.drv=lm" xfId="27" xr:uid="{00000000-0005-0000-0000-000017000000}"/>
    <cellStyle name="_x000a_mouse.drv=lm 10" xfId="28" xr:uid="{00000000-0005-0000-0000-000018000000}"/>
    <cellStyle name="_x000a_mouse.drv=lm 2" xfId="29" xr:uid="{00000000-0005-0000-0000-000019000000}"/>
    <cellStyle name="_x000a_mouse.drv=lm 3" xfId="30" xr:uid="{00000000-0005-0000-0000-00001A000000}"/>
    <cellStyle name="_x000a_mouse.drv=lm 4" xfId="31" xr:uid="{00000000-0005-0000-0000-00001B000000}"/>
    <cellStyle name="_x000a_mouse.drv=lm 5" xfId="32" xr:uid="{00000000-0005-0000-0000-00001C000000}"/>
    <cellStyle name="_x000a_mouse.drv=lm 6" xfId="33" xr:uid="{00000000-0005-0000-0000-00001D000000}"/>
    <cellStyle name="_x000a_mouse.drv=lm 7" xfId="34" xr:uid="{00000000-0005-0000-0000-00001E000000}"/>
    <cellStyle name="_x000a_mouse.drv=lm 8" xfId="35" xr:uid="{00000000-0005-0000-0000-00001F000000}"/>
    <cellStyle name="_x000a_mouse.drv=lm 9" xfId="36" xr:uid="{00000000-0005-0000-0000-000020000000}"/>
    <cellStyle name="_x000c_ōᅺb0ōᆊbXōᆚbōᆪb¨ōᆺb섄ōᇊb섰ōᇚb셌ōᇪb셨ōᇺb손ōሊbÌōሚbôōሪbŀōሺbŨōቊbƀōቚb솴ōቪb쇌ōቺb쇬ōኊb숄ōኚb술ōኪbƜōኺbƸōዊbǜōዚbǸōዪbɄō" xfId="37" xr:uid="{00000000-0005-0000-0000-000021000000}"/>
    <cellStyle name="_x000d__x000a_mouse.drv=lmouse.drv" xfId="38" xr:uid="{00000000-0005-0000-0000-000022000000}"/>
    <cellStyle name="#.0" xfId="39" xr:uid="{00000000-0005-0000-0000-000023000000}"/>
    <cellStyle name="#.0 2" xfId="40" xr:uid="{00000000-0005-0000-0000-000024000000}"/>
    <cellStyle name="%" xfId="41" xr:uid="{00000000-0005-0000-0000-000025000000}"/>
    <cellStyle name="&amp;A" xfId="42" xr:uid="{00000000-0005-0000-0000-000026000000}"/>
    <cellStyle name="&amp;A??준비T?_x0017_표준_중장기투자확장LIST???_x001b_표준_중장기투자확장LIST (2)???" xfId="43" xr:uid="{00000000-0005-0000-0000-000027000000}"/>
    <cellStyle name=")" xfId="44" xr:uid="{00000000-0005-0000-0000-000028000000}"/>
    <cellStyle name=") 2" xfId="45" xr:uid="{00000000-0005-0000-0000-000029000000}"/>
    <cellStyle name=")??_x000e_Comma_9월경비 (2)?_x0019_Comma_9월경비 (2)_1월회비내역 (2)?b_x0017_Co" xfId="46" xr:uid="{00000000-0005-0000-0000-00002A000000}"/>
    <cellStyle name=")?b_x0017_Comma_9월경비 (2)_97회비 (2)omma_9월경비 (2)_97회비 (2)_" xfId="47" xr:uid="{00000000-0005-0000-0000-00002B000000}"/>
    <cellStyle name=")omma_9월경비 (2)_97회비 (2)_1월회비내역ͬ(2)" xfId="48" xr:uid="{00000000-0005-0000-0000-00002C000000}"/>
    <cellStyle name="._x000d__x000a_" xfId="49" xr:uid="{00000000-0005-0000-0000-00002D000000}"/>
    <cellStyle name="._x000d__x000a_?%s 장치 초기화 중_x000d__x000a_?메모리 관리자?VMM?바이트 수?오류 횟수?페이지 수?사용가능한 메모리?cpgFree?현재 사용되지 않는 실제 메모리 양입니다.?잠겨진 메모리?cpgLocked?할당되고 잠겨진 메모리 양입니다.?교체 가능한 메모리?cp" xfId="50" xr:uid="{00000000-0005-0000-0000-00002E000000}"/>
    <cellStyle name=".0" xfId="51" xr:uid="{00000000-0005-0000-0000-00002F000000}"/>
    <cellStyle name=".0 2" xfId="52" xr:uid="{00000000-0005-0000-0000-000030000000}"/>
    <cellStyle name="? '기타' 메모리의 예로는 디스크 캐시 페이지, 고정 할당 메모리(페이징 불가능), 메모리 매핑 파일 등이 있습니다." xfId="53" xr:uid="{00000000-0005-0000-0000-000031000000}"/>
    <cellStyle name="? '기타' 메모리의 예로는 디스크 캐시 페이지, 고정 할당 메모리(페이징 불가능), 메모리 매핑 파일 등이 있습니다.?cpgOther?할당된 메모리?시스템에서 사용된 메모리의 바이트 수입니다. 모" xfId="54" xr:uid="{00000000-0005-0000-0000-000032000000}"/>
    <cellStyle name="? 잠겨진 교체 파일 페이지도 '교체 가능' 상태로 표시됩니다." xfId="55" xr:uid="{00000000-0005-0000-0000-000033000000}"/>
    <cellStyle name="? 잠겨진 교체 파일 페이지도 '교체 가능' 상태로 표시됩니다.?기타 메모리?교체 파일에 저장되지 않은 할당된 메모리의 바이트 수입니다. '기타' 메모리의 예로는 디스크 캐시 페이지, 고정  " xfId="56" xr:uid="{00000000-0005-0000-0000-000034000000}"/>
    <cellStyle name="?_x000c_?_x0007_?_x0001__x0001_?_x000c_?_x000c_ ??????????? ? ???_x001f_???㉴??reg_edateS3l ??????????? ?_x000b_???_x001f_???붐??reg_eomonth_x0013_Comma [0]_Sheet1_Q3?BRA?_x0010_?NALYS" xfId="57" xr:uid="{00000000-0005-0000-0000-000035000000}"/>
    <cellStyle name="?? [0.00]_PRODUCT DETAIL Q1" xfId="58" xr:uid="{00000000-0005-0000-0000-000036000000}"/>
    <cellStyle name="?? [0]_?????" xfId="59" xr:uid="{00000000-0005-0000-0000-000037000000}"/>
    <cellStyle name="?? 2" xfId="60" xr:uid="{00000000-0005-0000-0000-000038000000}"/>
    <cellStyle name="?? 2 2" xfId="61" xr:uid="{00000000-0005-0000-0000-000039000000}"/>
    <cellStyle name="?? 2_Bom master 04.06.09" xfId="62" xr:uid="{00000000-0005-0000-0000-00003A000000}"/>
    <cellStyle name="?? 3" xfId="63" xr:uid="{00000000-0005-0000-0000-00003B000000}"/>
    <cellStyle name="??_x000c_蕓&quot;_x000d_婦U_x0001_&quot;_x0004_?_x0007__x0001__x0001_" xfId="64" xr:uid="{00000000-0005-0000-0000-00003C000000}"/>
    <cellStyle name="??_x000c_蕓&quot;_x000d_婦U_x0001_h_x0005__x0009__x000f__x0007__x0001__x0001_" xfId="65" xr:uid="{00000000-0005-0000-0000-00003D000000}"/>
    <cellStyle name="??&amp;O?&amp;H?_x0001_" xfId="66" xr:uid="{00000000-0005-0000-0000-00003E000000}"/>
    <cellStyle name="??&amp;O?&amp;H?_x0008__x000f__x0007_?_x0007__x0001__x0001_" xfId="67" xr:uid="{00000000-0005-0000-0000-00003F000000}"/>
    <cellStyle name="??&amp;O?&amp;H?_x0008__x000f__x0007_?_x0007__x0001__x0001_ 2" xfId="68" xr:uid="{00000000-0005-0000-0000-000040000000}"/>
    <cellStyle name="??&amp;O?&amp;H?_x0001_?_x000b_[_x0010__x0007__x0001__x0001_?_x0002__x0001_(_x0002_c_x0013_????????_x0007_??????????????????????????           ?????           ?????????_x000d_/b_x000d_windows\country.sys_x000d_??????????????????????????????????????????????????????????????????????????????????????????????" xfId="69" xr:uid="{00000000-0005-0000-0000-000041000000}"/>
    <cellStyle name="??&amp;O?&amp;H?_x0008_??_x0007__x0001__x0001_" xfId="70" xr:uid="{00000000-0005-0000-0000-000042000000}"/>
    <cellStyle name="??&amp;O?&amp;H?_x0008_??_x0007__x0001__x0001_ 2" xfId="71" xr:uid="{00000000-0005-0000-0000-000043000000}"/>
    <cellStyle name="??&amp;O?&amp;H?_x0008_??_x0007__x0001__x0001_?_x0002__x0001_(_x0002_&gt;_x000f_???v!????_x0007_??????????????????????????           ?????           ?????????_x000d_?????????????????????????????????????????????????????????????????????????????????????????????????????????????????????" xfId="72" xr:uid="{00000000-0005-0000-0000-000044000000}"/>
    <cellStyle name="??&amp;O?&amp;H?_x0008__x000f__x0007_?_x0007__x0001__x0001_?_x0002_yyyyyyyyyyyyyyy_x0001_(_x0002_c ????yyyy????_x0007_??????????????????????????           ?????           ?????????_x000d_C:\WINDOWS\COUNTRY.SYS_x000d_??????????????????????????????????????????????????????????????????????????????????????????????" xfId="73" xr:uid="{00000000-0005-0000-0000-000045000000}"/>
    <cellStyle name="??&amp;O?&amp;H?_x0008__x000f__x0007_?_x0007__x0001__x0001_?_x0002_yyyyyyyyyyyyyyy_x0001_(_x0002_c ????yyyy????_x0007_??????????????????????????           ?????           ?????????_x000d_C:\WINDOWS\COUNTRY.SYS_x000d_?????????????????????????????????????????????????????????????????????????????????????????????? 1" xfId="74" xr:uid="{00000000-0005-0000-0000-000046000000}"/>
    <cellStyle name="??&amp;O?&amp;H?_x0008__x000f__x0007_?_x0007__x0001__x0001_?_x0002__x0001_(_x0002_c ????????_x0007_??????????????????????????           ?????           ?????????_x000d_C:\WINDOWS\COUNTRY.SYS_x000d_??????????????????????????????????????????????????????????????????????????????????????????????" xfId="75" xr:uid="{00000000-0005-0000-0000-000047000000}"/>
    <cellStyle name="??&amp;O?&amp;H?_x0008__x000f__x0007_?_x0007__x0001__x0001_?_x0002__x0001_(_x0002_c ????????_x0007_??????????????????????????           ?????           ?????????_x000d_C:\WINDOWS\COUNTRY.SYS_x000d_?????????????????????????????????????????????????????????????????????????????????????????????? 1" xfId="76" xr:uid="{00000000-0005-0000-0000-000048000000}"/>
    <cellStyle name="??&amp;O?&amp;H?_x0008__x000f__x0007_?_x0007__x0001__x0001_?_x0002__x0001_(_x0002_c ????????_x0007_??????????????????????????           ?????           ?????????_x000d_C:\WINDOWS\COUNTRY.SYS_x000d_??????????????????????????????????????????????????????????????????????????????????????????????_foxz" xfId="77" xr:uid="{00000000-0005-0000-0000-000049000000}"/>
    <cellStyle name="???­ [0]_????º°???¼(¿???°ø??)  " xfId="78" xr:uid="{00000000-0005-0000-0000-00004A000000}"/>
    <cellStyle name="???? [0.00]_PRODUCT DETAIL Q1can " xfId="79" xr:uid="{00000000-0005-0000-0000-00004B000000}"/>
    <cellStyle name="???????" xfId="80" xr:uid="{00000000-0005-0000-0000-00004C000000}"/>
    <cellStyle name="???????????_x000b_?_x0010__x0001_??check_files??9곤?????????????????????????????????????? ?_x0010__x0001_??auto_open??9곤???????????????????_x0010__x0001_????뷄???????????_x000b_?_x0010__x0001_??check_files??9E???????????????????" xfId="81" xr:uid="{00000000-0005-0000-0000-00004D000000}"/>
    <cellStyle name="????????????" xfId="82" xr:uid="{00000000-0005-0000-0000-00004E000000}"/>
    <cellStyle name="???????????? Change1.5.1" xfId="83" xr:uid="{00000000-0005-0000-0000-00004F000000}"/>
    <cellStyle name="????????????????? ?_x0010__x0001_??auto_open??9곤???????????????????_x0010__x0001_????뷄???????????_x000b_?_x0010__x0001_??check_files??9E?????????????????????P_x0001_????뷄??????????? ?_x0010__x0001_??auto_open??9E?????????????????????$_x0011_|_x0001_???????????????????????" xfId="84" xr:uid="{00000000-0005-0000-0000-000050000000}"/>
    <cellStyle name="????????????_X11M-0次仕様書ｶｸ1" xfId="85" xr:uid="{00000000-0005-0000-0000-000051000000}"/>
    <cellStyle name="????????????esolume 02A3" xfId="86" xr:uid="{00000000-0005-0000-0000-000052000000}"/>
    <cellStyle name="????????????ge Details1c" xfId="87" xr:uid="{00000000-0005-0000-0000-000053000000}"/>
    <cellStyle name="????????????le" xfId="88" xr:uid="{00000000-0005-0000-0000-000054000000}"/>
    <cellStyle name="????????????VC (2))VC (2" xfId="89" xr:uid="{00000000-0005-0000-0000-000055000000}"/>
    <cellStyle name="???????_Dataer" xfId="90" xr:uid="{00000000-0005-0000-0000-000056000000}"/>
    <cellStyle name="???????usmixes" xfId="91" xr:uid="{00000000-0005-0000-0000-000057000000}"/>
    <cellStyle name="???????XX vs a" xfId="92" xr:uid="{00000000-0005-0000-0000-000058000000}"/>
    <cellStyle name="?????_?????" xfId="93" xr:uid="{00000000-0005-0000-0000-000059000000}"/>
    <cellStyle name="????_??? " xfId="94" xr:uid="{00000000-0005-0000-0000-00005A000000}"/>
    <cellStyle name="_x0005_????_x0005__x0006_오류: 지원되지 않는 데이터 구성입니다._x000d__x000a_" xfId="95" xr:uid="{00000000-0005-0000-0000-00005B000000}"/>
    <cellStyle name="_x0005_????_x0005__x0006_오류: 지원되지 않는 데이터 구성입니다._x000d__x000a_?%s 장치 초기화 중_x000d__x000a_?메모리 관리자?VMM?바이트 수?오류 횟수?페이지 수?사용가능한 메모리?cpgFree?현 " xfId="96" xr:uid="{00000000-0005-0000-0000-00005C000000}"/>
    <cellStyle name="???_????????aro" xfId="97" xr:uid="{00000000-0005-0000-0000-00005D000000}"/>
    <cellStyle name="???­_????º°???¼(¿???°ø??)  " xfId="98" xr:uid="{00000000-0005-0000-0000-00005E000000}"/>
    <cellStyle name="???Ø_???? ?÷??º?±³ " xfId="99" xr:uid="{00000000-0005-0000-0000-00005F000000}"/>
    <cellStyle name="??_?? (2)" xfId="100" xr:uid="{00000000-0005-0000-0000-000060000000}"/>
    <cellStyle name="?\??·?????n?C?p????“?N" xfId="102" xr:uid="{00000000-0005-0000-0000-000062000000}"/>
    <cellStyle name="?\??・?????n?C?pー???“?N" xfId="103" xr:uid="{00000000-0005-0000-0000-000063000000}"/>
    <cellStyle name="?\??E?????n?C?p[???g?N" xfId="104" xr:uid="{00000000-0005-0000-0000-000064000000}"/>
    <cellStyle name="?”´?_REV3 " xfId="101" xr:uid="{00000000-0005-0000-0000-000061000000}"/>
    <cellStyle name="?·? [0]_????l" xfId="105" xr:uid="{00000000-0005-0000-0000-000065000000}"/>
    <cellStyle name="?·?_???_?" xfId="106" xr:uid="{00000000-0005-0000-0000-000066000000}"/>
    <cellStyle name="?c??E?? [0.00]_currentKC GL" xfId="107" xr:uid="{00000000-0005-0000-0000-000067000000}"/>
    <cellStyle name="?c??E??_currentKC GL" xfId="108" xr:uid="{00000000-0005-0000-0000-000068000000}"/>
    <cellStyle name="?n?C?p????“?N" xfId="109" xr:uid="{00000000-0005-0000-0000-000069000000}"/>
    <cellStyle name="?n?C?p[???g?N" xfId="110" xr:uid="{00000000-0005-0000-0000-00006A000000}"/>
    <cellStyle name="?n?C?pー???“?N" xfId="111" xr:uid="{00000000-0005-0000-0000-00006B000000}"/>
    <cellStyle name="?Þ¸¶ [0]_????º°???¼(¿???°ø??)  " xfId="112" xr:uid="{00000000-0005-0000-0000-00006C000000}"/>
    <cellStyle name="?Þ¸¶_????º°???¼(¿???°ø??)  " xfId="113" xr:uid="{00000000-0005-0000-0000-00006D000000}"/>
    <cellStyle name="?W?_laroux" xfId="114" xr:uid="{00000000-0005-0000-0000-00006E000000}"/>
    <cellStyle name="?W·_Attach34_X61B_US_(2)" xfId="115" xr:uid="{00000000-0005-0000-0000-00006F000000}"/>
    <cellStyle name="?W・_Attach34_X61B_US_(2)" xfId="116" xr:uid="{00000000-0005-0000-0000-000070000000}"/>
    <cellStyle name="?WE_a(SD) Expence Info" xfId="117" xr:uid="{00000000-0005-0000-0000-000071000000}"/>
    <cellStyle name="?렑띙귒궻긪귽긬?깏깛긏" xfId="118" xr:uid="{00000000-0005-0000-0000-000072000000}"/>
    <cellStyle name="?렑띙귒궻긪귽긬?깏깛긏 2" xfId="119" xr:uid="{00000000-0005-0000-0000-000073000000}"/>
    <cellStyle name="?메모리" xfId="120" xr:uid="{00000000-0005-0000-0000-000074000000}"/>
    <cellStyle name="?메모리?cpgLocked?할당되고 잠겨진 메모리 양입니다.?교체 가능한 메모리?cpgSwap?교체 파일로부터 할당된 바이트 수입니다. 잠겨진 교체 파일 페이지도 '교체 가능' 상태로 표시됩니다.?기타 메모리?교체 " xfId="121" xr:uid="{00000000-0005-0000-0000-000075000000}"/>
    <cellStyle name="?양입니다." xfId="122" xr:uid="{00000000-0005-0000-0000-000076000000}"/>
    <cellStyle name="?양입니다.?교체 가능한 메모리?cpgSwap?교체 파일로부터 할당된 바이트 수입니다. 잠겨진 교체 파일 페이지도 '교체 가능' 상태로 표시됩니다.?기타 메모리?교체 파일에 저장되지 않은 할당된 메 " xfId="123" xr:uid="{00000000-0005-0000-0000-000077000000}"/>
    <cellStyle name="_(011221)2002제안 업체별집계" xfId="124" xr:uid="{00000000-0005-0000-0000-000078000000}"/>
    <cellStyle name="_(주)삼송(김태수님050516) CAD 외" xfId="125" xr:uid="{00000000-0005-0000-0000-000079000000}"/>
    <cellStyle name="_(주)삼송(김태수님050516) CAD 외 2" xfId="126" xr:uid="{00000000-0005-0000-0000-00007A000000}"/>
    <cellStyle name="_(주)삼송(김태수님050516) CAD 외 3" xfId="127" xr:uid="{00000000-0005-0000-0000-00007B000000}"/>
    <cellStyle name="_(주)삼송(김태수님050516) CAD 외 4" xfId="128" xr:uid="{00000000-0005-0000-0000-00007C000000}"/>
    <cellStyle name="_(주)삼송(김태수님050516) CAD 외 5" xfId="129" xr:uid="{00000000-0005-0000-0000-00007D000000}"/>
    <cellStyle name="_(주)삼송(김태수님050516) CAD 외 6" xfId="130" xr:uid="{00000000-0005-0000-0000-00007E000000}"/>
    <cellStyle name="_(주)삼송(김태수님050516) CAD 외 7" xfId="131" xr:uid="{00000000-0005-0000-0000-00007F000000}"/>
    <cellStyle name="_(주)삼송(김태수님050516) CAD 외 8" xfId="132" xr:uid="{00000000-0005-0000-0000-000080000000}"/>
    <cellStyle name="_(주)삼송(김태수님050516) CAD 외 9" xfId="133" xr:uid="{00000000-0005-0000-0000-000081000000}"/>
    <cellStyle name="_(주)삼송(김태수님050516) CAD 외_10월 예산 결재 상신 budget (091005)_최종" xfId="134" xr:uid="{00000000-0005-0000-0000-000082000000}"/>
    <cellStyle name="_(주)삼송(김태수님050516) CAD 외_10월 예산 결재 상신 budget (091005)_최종 2" xfId="135" xr:uid="{00000000-0005-0000-0000-000083000000}"/>
    <cellStyle name="_(주)삼송(김태수님050516) CAD 외_10월 예산 결재 상신 budget (091005)_최종 3" xfId="136" xr:uid="{00000000-0005-0000-0000-000084000000}"/>
    <cellStyle name="_(주)삼송(김태수님050516) CAD 외_10월 예산 결재 상신 budget (091005)_최종 4" xfId="137" xr:uid="{00000000-0005-0000-0000-000085000000}"/>
    <cellStyle name="_(주)삼송(김태수님050516) CAD 외_10월 예산 결재 상신 budget (091005)_최종 5" xfId="138" xr:uid="{00000000-0005-0000-0000-000086000000}"/>
    <cellStyle name="_(주)삼송(김태수님050516) CAD 외_10월 예산 결재 상신 budget (091005)_최종 6" xfId="139" xr:uid="{00000000-0005-0000-0000-000087000000}"/>
    <cellStyle name="_(주)삼송(김태수님050516) CAD 외_10월 예산 결재 상신 budget (091005)_최종 7" xfId="140" xr:uid="{00000000-0005-0000-0000-000088000000}"/>
    <cellStyle name="_(주)삼송(김태수님050516) CAD 외_10월 예산 결재 상신 budget (091005)_최종 8" xfId="141" xr:uid="{00000000-0005-0000-0000-000089000000}"/>
    <cellStyle name="_(주)삼송(김태수님050516) CAD 외_10월 예산 결재 상신 budget (091006)_최종" xfId="142" xr:uid="{00000000-0005-0000-0000-00008A000000}"/>
    <cellStyle name="_(주)삼송(김태수님050516) CAD 외_8월 수율자료_재작성중" xfId="143" xr:uid="{00000000-0005-0000-0000-00008B000000}"/>
    <cellStyle name="_(주)삼송(김태수님050516) CAD 외_8월 수율자료_재작성중 2" xfId="144" xr:uid="{00000000-0005-0000-0000-00008C000000}"/>
    <cellStyle name="_(주)삼송(김태수님050516) CAD 외_8월 수율자료_재작성중 3" xfId="145" xr:uid="{00000000-0005-0000-0000-00008D000000}"/>
    <cellStyle name="_(주)삼송(김태수님050516) CAD 외_8월 수율자료_재작성중 4" xfId="146" xr:uid="{00000000-0005-0000-0000-00008E000000}"/>
    <cellStyle name="_(주)삼송(김태수님050516) CAD 외_8월 수율자료_재작성중 5" xfId="147" xr:uid="{00000000-0005-0000-0000-00008F000000}"/>
    <cellStyle name="_(주)삼송(김태수님050516) CAD 외_8월 수율자료_재작성중 6" xfId="148" xr:uid="{00000000-0005-0000-0000-000090000000}"/>
    <cellStyle name="_(주)삼송(김태수님050516) CAD 외_8월 수율자료_재작성중 7" xfId="149" xr:uid="{00000000-0005-0000-0000-000091000000}"/>
    <cellStyle name="_(주)삼송(김태수님050516) CAD 외_8월 수율자료_재작성중 8" xfId="150" xr:uid="{00000000-0005-0000-0000-000092000000}"/>
    <cellStyle name="_(주)삼송(김태수님050516) CAD 외_BS and PL august 2009" xfId="151" xr:uid="{00000000-0005-0000-0000-000093000000}"/>
    <cellStyle name="_(주)삼송(김태수님050516) CAD 외_BS and PL august 2009 2" xfId="152" xr:uid="{00000000-0005-0000-0000-000094000000}"/>
    <cellStyle name="_(주)삼송(김태수님050516) CAD 외_BS and PL august 2009 3" xfId="153" xr:uid="{00000000-0005-0000-0000-000095000000}"/>
    <cellStyle name="_(주)삼송(김태수님050516) CAD 외_BS and PL august 2009 4" xfId="154" xr:uid="{00000000-0005-0000-0000-000096000000}"/>
    <cellStyle name="_(주)삼송(김태수님050516) CAD 외_BS and PL august 2009 5" xfId="155" xr:uid="{00000000-0005-0000-0000-000097000000}"/>
    <cellStyle name="_(주)삼송(김태수님050516) CAD 외_BS and PL august 2009 6" xfId="156" xr:uid="{00000000-0005-0000-0000-000098000000}"/>
    <cellStyle name="_(주)삼송(김태수님050516) CAD 외_BS and PL august 2009 7" xfId="157" xr:uid="{00000000-0005-0000-0000-000099000000}"/>
    <cellStyle name="_(주)삼송(김태수님050516) CAD 외_BS and PL august 2009 8" xfId="158" xr:uid="{00000000-0005-0000-0000-00009A000000}"/>
    <cellStyle name="_(주)삼송(김태수님050516) CAD 외_Korean report, new version" xfId="159" xr:uid="{00000000-0005-0000-0000-00009B000000}"/>
    <cellStyle name="_(주)삼송(김태수님050516) CAD 외_monthly report of june 1" xfId="160" xr:uid="{00000000-0005-0000-0000-00009C000000}"/>
    <cellStyle name="_(주)삼송(김태수님050516) CAD 외_monthly report of june 1 2" xfId="161" xr:uid="{00000000-0005-0000-0000-00009D000000}"/>
    <cellStyle name="_(주)삼송(김태수님050516) CAD 외_monthly report of june 1 3" xfId="162" xr:uid="{00000000-0005-0000-0000-00009E000000}"/>
    <cellStyle name="_(주)삼송(김태수님050516) CAD 외_monthly report of june 1 4" xfId="163" xr:uid="{00000000-0005-0000-0000-00009F000000}"/>
    <cellStyle name="_(주)삼송(김태수님050516) CAD 외_monthly report of june 1 5" xfId="164" xr:uid="{00000000-0005-0000-0000-0000A0000000}"/>
    <cellStyle name="_(주)삼송(김태수님050516) CAD 외_monthly report of june 1 6" xfId="165" xr:uid="{00000000-0005-0000-0000-0000A1000000}"/>
    <cellStyle name="_(주)삼송(김태수님050516) CAD 외_monthly report of june 1 7" xfId="166" xr:uid="{00000000-0005-0000-0000-0000A2000000}"/>
    <cellStyle name="_(주)삼송(김태수님050516) CAD 외_monthly report of june 1 8" xfId="167" xr:uid="{00000000-0005-0000-0000-0000A3000000}"/>
    <cellStyle name="_(주)삼송(김태수님050516) CAD 외_monthly report of june 2 (2)" xfId="168" xr:uid="{00000000-0005-0000-0000-0000A4000000}"/>
    <cellStyle name="_(주)삼송(김태수님050516) CAD 외_monthly report of june 2 (2) 2" xfId="169" xr:uid="{00000000-0005-0000-0000-0000A5000000}"/>
    <cellStyle name="_(주)삼송(김태수님050516) CAD 외_monthly report of june 2 (2) 3" xfId="170" xr:uid="{00000000-0005-0000-0000-0000A6000000}"/>
    <cellStyle name="_(주)삼송(김태수님050516) CAD 외_monthly report of june 2 (2) 4" xfId="171" xr:uid="{00000000-0005-0000-0000-0000A7000000}"/>
    <cellStyle name="_(주)삼송(김태수님050516) CAD 외_monthly report of june 2 (2) 5" xfId="172" xr:uid="{00000000-0005-0000-0000-0000A8000000}"/>
    <cellStyle name="_(주)삼송(김태수님050516) CAD 외_monthly report of june 2 (2) 6" xfId="173" xr:uid="{00000000-0005-0000-0000-0000A9000000}"/>
    <cellStyle name="_(주)삼송(김태수님050516) CAD 외_monthly report of june 2 (2) 7" xfId="174" xr:uid="{00000000-0005-0000-0000-0000AA000000}"/>
    <cellStyle name="_(주)삼송(김태수님050516) CAD 외_monthly report of june 2 (2) 8" xfId="175" xr:uid="{00000000-0005-0000-0000-0000AB000000}"/>
    <cellStyle name="_(주)삼송(김태수님050516) CAD 외_trade payables(september,2009)" xfId="176" xr:uid="{00000000-0005-0000-0000-0000AC000000}"/>
    <cellStyle name="_(주)삼송(김태수님050516) CAD 외_trade payables(september,2009) 2" xfId="177" xr:uid="{00000000-0005-0000-0000-0000AD000000}"/>
    <cellStyle name="_(주)삼송(김태수님050516) CAD 외_trade payables(september,2009) 3" xfId="178" xr:uid="{00000000-0005-0000-0000-0000AE000000}"/>
    <cellStyle name="_(주)삼송(김태수님050516) CAD 외_trade payables(september,2009) 4" xfId="179" xr:uid="{00000000-0005-0000-0000-0000AF000000}"/>
    <cellStyle name="_(주)삼송(김태수님050516) CAD 외_trade payables(september,2009) 5" xfId="180" xr:uid="{00000000-0005-0000-0000-0000B0000000}"/>
    <cellStyle name="_(주)삼송(김태수님050516) CAD 외_trade payables(september,2009) 6" xfId="181" xr:uid="{00000000-0005-0000-0000-0000B1000000}"/>
    <cellStyle name="_(주)삼송(김태수님050516) CAD 외_trade payables(september,2009) 7" xfId="182" xr:uid="{00000000-0005-0000-0000-0000B2000000}"/>
    <cellStyle name="_(주)삼송(김태수님050516) CAD 외_trade payables(september,2009) 8" xfId="183" xr:uid="{00000000-0005-0000-0000-0000B3000000}"/>
    <cellStyle name="_(주)삼송(김태수님050516) CAD 외_Trade payables, receivables" xfId="184" xr:uid="{00000000-0005-0000-0000-0000B4000000}"/>
    <cellStyle name="_(주)삼송(김태수님050516) CAD 외_자금수지-cash flow(2010_plan)" xfId="185" xr:uid="{00000000-0005-0000-0000-0000B5000000}"/>
    <cellStyle name="_(주)삼송(김태수님050516) CAD 외_자금수지-cash flow(2010_plan) 2" xfId="186" xr:uid="{00000000-0005-0000-0000-0000B6000000}"/>
    <cellStyle name="_(주)삼송(김태수님050516) CAD 외_자금수지-cash flow(2010_plan) 3" xfId="187" xr:uid="{00000000-0005-0000-0000-0000B7000000}"/>
    <cellStyle name="_(주)삼송(김태수님050516) CAD 외_자금수지-cash flow(2010_plan) 4" xfId="188" xr:uid="{00000000-0005-0000-0000-0000B8000000}"/>
    <cellStyle name="_(주)삼송(김태수님050516) CAD 외_자금수지-cash flow(2010_plan) 5" xfId="189" xr:uid="{00000000-0005-0000-0000-0000B9000000}"/>
    <cellStyle name="_(주)삼송(김태수님050516) CAD 외_자금수지-cash flow(2010_plan) 6" xfId="190" xr:uid="{00000000-0005-0000-0000-0000BA000000}"/>
    <cellStyle name="_(주)삼송(김태수님050516) CAD 외_자금수지-cash flow(2010_plan) 7" xfId="191" xr:uid="{00000000-0005-0000-0000-0000BB000000}"/>
    <cellStyle name="_(주)삼송(김태수님050516) CAD 외_자금수지-cash flow(2010_plan) 8" xfId="192" xr:uid="{00000000-0005-0000-0000-0000BC000000}"/>
    <cellStyle name="_(주)삼송(김태수님050516) CAD 외_체코월차결산( 09 7월-most likely)" xfId="193" xr:uid="{00000000-0005-0000-0000-0000BD000000}"/>
    <cellStyle name="_(주)삼송(김태수님050516) CAD 외_체코월차결산( 09 7월-most likely) 2" xfId="194" xr:uid="{00000000-0005-0000-0000-0000BE000000}"/>
    <cellStyle name="_(주)삼송(김태수님050516) CAD 외_체코월차결산( 09 7월-most likely) 3" xfId="195" xr:uid="{00000000-0005-0000-0000-0000BF000000}"/>
    <cellStyle name="_(주)삼송(김태수님050516) CAD 외_체코월차결산( 09 7월-most likely) 4" xfId="196" xr:uid="{00000000-0005-0000-0000-0000C0000000}"/>
    <cellStyle name="_(주)삼송(김태수님050516) CAD 외_체코월차결산( 09 7월-most likely) 5" xfId="197" xr:uid="{00000000-0005-0000-0000-0000C1000000}"/>
    <cellStyle name="_(주)삼송(김태수님050516) CAD 외_체코월차결산( 09 7월-most likely) 6" xfId="198" xr:uid="{00000000-0005-0000-0000-0000C2000000}"/>
    <cellStyle name="_(주)삼송(김태수님050516) CAD 외_체코월차결산( 09 7월-most likely) 7" xfId="199" xr:uid="{00000000-0005-0000-0000-0000C3000000}"/>
    <cellStyle name="_(주)삼송(김태수님050516) CAD 외_체코월차결산( 09 7월-most likely) 8" xfId="200" xr:uid="{00000000-0005-0000-0000-0000C4000000}"/>
    <cellStyle name="_(주)삼송(김태수님050516) CAD 외_체코월차결산6월보고2차-715" xfId="201" xr:uid="{00000000-0005-0000-0000-0000C5000000}"/>
    <cellStyle name="_(주)삼송(김태수님050516) CAD 외_체코월차결산6월보고2차-715 2" xfId="202" xr:uid="{00000000-0005-0000-0000-0000C6000000}"/>
    <cellStyle name="_(주)삼송(김태수님050516) CAD 외_체코월차결산6월보고2차-715 3" xfId="203" xr:uid="{00000000-0005-0000-0000-0000C7000000}"/>
    <cellStyle name="_(주)삼송(김태수님050516) CAD 외_체코월차결산6월보고2차-715 4" xfId="204" xr:uid="{00000000-0005-0000-0000-0000C8000000}"/>
    <cellStyle name="_(주)삼송(김태수님050516) CAD 외_체코월차결산6월보고2차-715 5" xfId="205" xr:uid="{00000000-0005-0000-0000-0000C9000000}"/>
    <cellStyle name="_(주)삼송(김태수님050516) CAD 외_체코월차결산6월보고2차-715 6" xfId="206" xr:uid="{00000000-0005-0000-0000-0000CA000000}"/>
    <cellStyle name="_(주)삼송(김태수님050516) CAD 외_체코월차결산6월보고2차-715 7" xfId="207" xr:uid="{00000000-0005-0000-0000-0000CB000000}"/>
    <cellStyle name="_(주)삼송(김태수님050516) CAD 외_체코월차결산6월보고2차-715 8" xfId="208" xr:uid="{00000000-0005-0000-0000-0000CC000000}"/>
    <cellStyle name="_(터키투자비보고서)0 2V" xfId="209" xr:uid="{00000000-0005-0000-0000-0000CD000000}"/>
    <cellStyle name="_(터키투자비보고서)0 2V 2" xfId="210" xr:uid="{00000000-0005-0000-0000-0000CE000000}"/>
    <cellStyle name="_(터키투자비보고서)0 2V 3" xfId="211" xr:uid="{00000000-0005-0000-0000-0000CF000000}"/>
    <cellStyle name="_(터키투자비보고서)0 2V 4" xfId="212" xr:uid="{00000000-0005-0000-0000-0000D0000000}"/>
    <cellStyle name="_(터키투자비보고서)0 2V 5" xfId="213" xr:uid="{00000000-0005-0000-0000-0000D1000000}"/>
    <cellStyle name="_(터키투자비보고서)0 2V 6" xfId="214" xr:uid="{00000000-0005-0000-0000-0000D2000000}"/>
    <cellStyle name="_(터키투자비보고서)0 2V 7" xfId="215" xr:uid="{00000000-0005-0000-0000-0000D3000000}"/>
    <cellStyle name="_(터키투자비보고서)0 2V 8" xfId="216" xr:uid="{00000000-0005-0000-0000-0000D4000000}"/>
    <cellStyle name="_(터키투자비보고서)0 2V_10월 예산 결재 상신 budget (091005)_최종" xfId="217" xr:uid="{00000000-0005-0000-0000-0000D5000000}"/>
    <cellStyle name="_(터키투자비보고서)0 2V_10월 예산 결재 상신 budget (091005)_최종 2" xfId="218" xr:uid="{00000000-0005-0000-0000-0000D6000000}"/>
    <cellStyle name="_(터키투자비보고서)0 2V_10월 예산 결재 상신 budget (091005)_최종 3" xfId="219" xr:uid="{00000000-0005-0000-0000-0000D7000000}"/>
    <cellStyle name="_(터키투자비보고서)0 2V_10월 예산 결재 상신 budget (091005)_최종 4" xfId="220" xr:uid="{00000000-0005-0000-0000-0000D8000000}"/>
    <cellStyle name="_(터키투자비보고서)0 2V_10월 예산 결재 상신 budget (091005)_최종 5" xfId="221" xr:uid="{00000000-0005-0000-0000-0000D9000000}"/>
    <cellStyle name="_(터키투자비보고서)0 2V_10월 예산 결재 상신 budget (091005)_최종 6" xfId="222" xr:uid="{00000000-0005-0000-0000-0000DA000000}"/>
    <cellStyle name="_(터키투자비보고서)0 2V_10월 예산 결재 상신 budget (091005)_최종 7" xfId="223" xr:uid="{00000000-0005-0000-0000-0000DB000000}"/>
    <cellStyle name="_(터키투자비보고서)0 2V_10월 예산 결재 상신 budget (091005)_최종 8" xfId="224" xr:uid="{00000000-0005-0000-0000-0000DC000000}"/>
    <cellStyle name="_(터키투자비보고서)0 2V_10월 예산 결재 상신 budget (091006)_최종" xfId="225" xr:uid="{00000000-0005-0000-0000-0000DD000000}"/>
    <cellStyle name="_(터키투자비보고서)0 2V_8월 수율자료_재작성중" xfId="226" xr:uid="{00000000-0005-0000-0000-0000DE000000}"/>
    <cellStyle name="_(터키투자비보고서)0 2V_8월 수율자료_재작성중 2" xfId="227" xr:uid="{00000000-0005-0000-0000-0000DF000000}"/>
    <cellStyle name="_(터키투자비보고서)0 2V_8월 수율자료_재작성중 3" xfId="228" xr:uid="{00000000-0005-0000-0000-0000E0000000}"/>
    <cellStyle name="_(터키투자비보고서)0 2V_8월 수율자료_재작성중 4" xfId="229" xr:uid="{00000000-0005-0000-0000-0000E1000000}"/>
    <cellStyle name="_(터키투자비보고서)0 2V_8월 수율자료_재작성중 5" xfId="230" xr:uid="{00000000-0005-0000-0000-0000E2000000}"/>
    <cellStyle name="_(터키투자비보고서)0 2V_8월 수율자료_재작성중 6" xfId="231" xr:uid="{00000000-0005-0000-0000-0000E3000000}"/>
    <cellStyle name="_(터키투자비보고서)0 2V_8월 수율자료_재작성중 7" xfId="232" xr:uid="{00000000-0005-0000-0000-0000E4000000}"/>
    <cellStyle name="_(터키투자비보고서)0 2V_8월 수율자료_재작성중 8" xfId="233" xr:uid="{00000000-0005-0000-0000-0000E5000000}"/>
    <cellStyle name="_(터키투자비보고서)0 2V_Korean report, new version" xfId="234" xr:uid="{00000000-0005-0000-0000-0000E6000000}"/>
    <cellStyle name="_(터키투자비보고서)0 2V_monthly report of june 2 (2)" xfId="235" xr:uid="{00000000-0005-0000-0000-0000E7000000}"/>
    <cellStyle name="_(터키투자비보고서)0 2V_monthly report of june 2 (2) 2" xfId="236" xr:uid="{00000000-0005-0000-0000-0000E8000000}"/>
    <cellStyle name="_(터키투자비보고서)0 2V_monthly report of june 2 (2) 3" xfId="237" xr:uid="{00000000-0005-0000-0000-0000E9000000}"/>
    <cellStyle name="_(터키투자비보고서)0 2V_monthly report of june 2 (2) 4" xfId="238" xr:uid="{00000000-0005-0000-0000-0000EA000000}"/>
    <cellStyle name="_(터키투자비보고서)0 2V_monthly report of june 2 (2) 5" xfId="239" xr:uid="{00000000-0005-0000-0000-0000EB000000}"/>
    <cellStyle name="_(터키투자비보고서)0 2V_monthly report of june 2 (2) 6" xfId="240" xr:uid="{00000000-0005-0000-0000-0000EC000000}"/>
    <cellStyle name="_(터키투자비보고서)0 2V_monthly report of june 2 (2) 7" xfId="241" xr:uid="{00000000-0005-0000-0000-0000ED000000}"/>
    <cellStyle name="_(터키투자비보고서)0 2V_monthly report of june 2 (2) 8" xfId="242" xr:uid="{00000000-0005-0000-0000-0000EE000000}"/>
    <cellStyle name="_(터키투자비보고서)0 2V_Trade payables, receivables" xfId="243" xr:uid="{00000000-0005-0000-0000-0000EF000000}"/>
    <cellStyle name="_(터키투자비보고서)0 2V_자금수지-cash flow(2010_plan)" xfId="244" xr:uid="{00000000-0005-0000-0000-0000F0000000}"/>
    <cellStyle name="_(터키투자비보고서)0 2V_자금수지-cash flow(2010_plan) 2" xfId="245" xr:uid="{00000000-0005-0000-0000-0000F1000000}"/>
    <cellStyle name="_(터키투자비보고서)0 2V_자금수지-cash flow(2010_plan) 3" xfId="246" xr:uid="{00000000-0005-0000-0000-0000F2000000}"/>
    <cellStyle name="_(터키투자비보고서)0 2V_자금수지-cash flow(2010_plan) 4" xfId="247" xr:uid="{00000000-0005-0000-0000-0000F3000000}"/>
    <cellStyle name="_(터키투자비보고서)0 2V_자금수지-cash flow(2010_plan) 5" xfId="248" xr:uid="{00000000-0005-0000-0000-0000F4000000}"/>
    <cellStyle name="_(터키투자비보고서)0 2V_자금수지-cash flow(2010_plan) 6" xfId="249" xr:uid="{00000000-0005-0000-0000-0000F5000000}"/>
    <cellStyle name="_(터키투자비보고서)0 2V_자금수지-cash flow(2010_plan) 7" xfId="250" xr:uid="{00000000-0005-0000-0000-0000F6000000}"/>
    <cellStyle name="_(터키투자비보고서)0 2V_자금수지-cash flow(2010_plan) 8" xfId="251" xr:uid="{00000000-0005-0000-0000-0000F7000000}"/>
    <cellStyle name="_(터키투자비보고서)0 2V_체코월차결산6월보고2차-715" xfId="252" xr:uid="{00000000-0005-0000-0000-0000F8000000}"/>
    <cellStyle name="_(터키투자비보고서)0 2V_체코월차결산6월보고2차-715 2" xfId="253" xr:uid="{00000000-0005-0000-0000-0000F9000000}"/>
    <cellStyle name="_(터키투자비보고서)0 2V_체코월차결산6월보고2차-715 3" xfId="254" xr:uid="{00000000-0005-0000-0000-0000FA000000}"/>
    <cellStyle name="_(터키투자비보고서)0 2V_체코월차결산6월보고2차-715 4" xfId="255" xr:uid="{00000000-0005-0000-0000-0000FB000000}"/>
    <cellStyle name="_(터키투자비보고서)0 2V_체코월차결산6월보고2차-715 5" xfId="256" xr:uid="{00000000-0005-0000-0000-0000FC000000}"/>
    <cellStyle name="_(터키투자비보고서)0 2V_체코월차결산6월보고2차-715 6" xfId="257" xr:uid="{00000000-0005-0000-0000-0000FD000000}"/>
    <cellStyle name="_(터키투자비보고서)0 2V_체코월차결산6월보고2차-715 7" xfId="258" xr:uid="{00000000-0005-0000-0000-0000FE000000}"/>
    <cellStyle name="_(터키투자비보고서)0 2V_체코월차결산6월보고2차-715 8" xfId="259" xr:uid="{00000000-0005-0000-0000-0000FF000000}"/>
    <cellStyle name="_`04년 10월 손익보고(A4)" xfId="260" xr:uid="{00000000-0005-0000-0000-000000010000}"/>
    <cellStyle name="_`04년 10월 손익보고(A4) 최종" xfId="261" xr:uid="{00000000-0005-0000-0000-000001010000}"/>
    <cellStyle name="_`04년 11월 손익보고(A4)" xfId="262" xr:uid="{00000000-0005-0000-0000-000002010000}"/>
    <cellStyle name="_`04년 11월 손익보고(B4)" xfId="263" xr:uid="{00000000-0005-0000-0000-000003010000}"/>
    <cellStyle name="_`04년도 팀실적  (version 1)" xfId="264" xr:uid="{00000000-0005-0000-0000-000004010000}"/>
    <cellStyle name="_`04년도 팀실적  (version 1) 2" xfId="265" xr:uid="{00000000-0005-0000-0000-000005010000}"/>
    <cellStyle name="_`04년도 팀실적  (version 1)_10월 예산 결재 상신 budget (091005)_최종" xfId="266" xr:uid="{00000000-0005-0000-0000-000006010000}"/>
    <cellStyle name="_`04년도 팀실적  (version 1)_10월 예산 결재 상신 budget (091006)_최종" xfId="267" xr:uid="{00000000-0005-0000-0000-000007010000}"/>
    <cellStyle name="_`04년도 팀실적  (version 1)_8월 수율자료_재작성중" xfId="268" xr:uid="{00000000-0005-0000-0000-000008010000}"/>
    <cellStyle name="_`04년도 팀실적  (version 1)_BS and PL august 2009" xfId="269" xr:uid="{00000000-0005-0000-0000-000009010000}"/>
    <cellStyle name="_`04년도 팀실적  (version 1)_Korean report, new version" xfId="270" xr:uid="{00000000-0005-0000-0000-00000A010000}"/>
    <cellStyle name="_`04년도 팀실적  (version 1)_monthly report of june 1" xfId="271" xr:uid="{00000000-0005-0000-0000-00000B010000}"/>
    <cellStyle name="_`04년도 팀실적  (version 1)_trade payables(september,2009)" xfId="272" xr:uid="{00000000-0005-0000-0000-00000C010000}"/>
    <cellStyle name="_`04년도 팀실적  (version 1)_체코월차결산 2( 09 9월-most likely)최종1" xfId="273" xr:uid="{00000000-0005-0000-0000-00000D010000}"/>
    <cellStyle name="_`04년도 팀실적  (version 1)_체코월차결산( 09 7월-most likely)" xfId="274" xr:uid="{00000000-0005-0000-0000-00000E010000}"/>
    <cellStyle name="_`04년도 팀실적  (version 1)_체코월차결산(09 8월)_수불자료_Rev.1" xfId="275" xr:uid="{00000000-0005-0000-0000-00000F010000}"/>
    <cellStyle name="_`04년도 팀실적  (version 1)_체코월차결산1 (09 9월-most likely)_작성중(복구파일)" xfId="276" xr:uid="{00000000-0005-0000-0000-000010010000}"/>
    <cellStyle name="_`05년 3월 원가절감 실적" xfId="277" xr:uid="{00000000-0005-0000-0000-000011010000}"/>
    <cellStyle name="_`05년 7월 추정" xfId="278" xr:uid="{00000000-0005-0000-0000-000012010000}"/>
    <cellStyle name="_`05년 하반기 유첨관련 자료" xfId="279" xr:uid="{00000000-0005-0000-0000-000013010000}"/>
    <cellStyle name="_`05년 하반기 추정 년간대수" xfId="280" xr:uid="{00000000-0005-0000-0000-000014010000}"/>
    <cellStyle name="_~0039088" xfId="281" xr:uid="{00000000-0005-0000-0000-000015010000}"/>
    <cellStyle name="_~att3A2F" xfId="282" xr:uid="{00000000-0005-0000-0000-000016010000}"/>
    <cellStyle name="_●01임단결과종합보고1015" xfId="283" xr:uid="{00000000-0005-0000-0000-000017010000}"/>
    <cellStyle name="_●종합비축보고030402" xfId="284" xr:uid="{00000000-0005-0000-0000-000018010000}"/>
    <cellStyle name="_★ 2010년 투자비 회수관리_110405 (3)" xfId="285" xr:uid="{00000000-0005-0000-0000-000019010000}"/>
    <cellStyle name="_★ 2010년 투자비 회수관리_110630" xfId="286" xr:uid="{00000000-0005-0000-0000-00001A010000}"/>
    <cellStyle name="_★ 2010년 투자비 회수관리_110808" xfId="287" xr:uid="{00000000-0005-0000-0000-00001B010000}"/>
    <cellStyle name="_★ 상반기 인건비 절감목표대 실적" xfId="288" xr:uid="{00000000-0005-0000-0000-00001C010000}"/>
    <cellStyle name="_★`05년 3월 손익추정 보고 최종(0404)" xfId="289" xr:uid="{00000000-0005-0000-0000-00001D010000}"/>
    <cellStyle name="_★`05년 4월 손익보고(A4)" xfId="290" xr:uid="{00000000-0005-0000-0000-00001E010000}"/>
    <cellStyle name="_★`05년 4월 손익보고(A4) 0523" xfId="291" xr:uid="{00000000-0005-0000-0000-00001F010000}"/>
    <cellStyle name="_★`05년 4월 손익추정 보고" xfId="292" xr:uid="{00000000-0005-0000-0000-000020010000}"/>
    <cellStyle name="_★`05년 4월 손익추정 보고(마감반영)" xfId="293" xr:uid="{00000000-0005-0000-0000-000021010000}"/>
    <cellStyle name="_★`05년 5월 손익보고(A4)-확정" xfId="294" xr:uid="{00000000-0005-0000-0000-000022010000}"/>
    <cellStyle name="_★`05년 손익 추정(0811)-A4" xfId="295" xr:uid="{00000000-0005-0000-0000-000023010000}"/>
    <cellStyle name="_★`05년 손익추정 보고서(0507)A4" xfId="296" xr:uid="{00000000-0005-0000-0000-000024010000}"/>
    <cellStyle name="_★`05년 손익추정 보고서(마감반영)" xfId="297" xr:uid="{00000000-0005-0000-0000-000025010000}"/>
    <cellStyle name="_★★08년 매출액 사업목표(0630기준)-081030(중국조" xfId="298" xr:uid="{00000000-0005-0000-0000-000026010000}"/>
    <cellStyle name="_★0-'05년 사업계획 보고서(10,500억)" xfId="299" xr:uid="{00000000-0005-0000-0000-000027010000}"/>
    <cellStyle name="_★4월판매생산실적-0501" xfId="300" xr:uid="{00000000-0005-0000-0000-000028010000}"/>
    <cellStyle name="_★보고서 표지" xfId="301" xr:uid="{00000000-0005-0000-0000-000029010000}"/>
    <cellStyle name="_★북경검토전체종합12(차체).27_3차최종" xfId="302" xr:uid="{00000000-0005-0000-0000-00002A010000}"/>
    <cellStyle name="_★북경프레스선투자분,가행성(0705)(1)" xfId="303" xr:uid="{00000000-0005-0000-0000-00002B010000}"/>
    <cellStyle name="_★프레스집행예산계획(020613)" xfId="304" xr:uid="{00000000-0005-0000-0000-00002C010000}"/>
    <cellStyle name="_0,3,7 -`05년 사업계획안(1204-B4)" xfId="305" xr:uid="{00000000-0005-0000-0000-00002D010000}"/>
    <cellStyle name="_00년 전시차 종합" xfId="306" xr:uid="{00000000-0005-0000-0000-00002E010000}"/>
    <cellStyle name="_01_04년 원가절감 방안 검토_030905" xfId="307" xr:uid="{00000000-0005-0000-0000-00002F010000}"/>
    <cellStyle name="_01_04년 원가절감 방안 검토_031008" xfId="308" xr:uid="{00000000-0005-0000-0000-000030010000}"/>
    <cellStyle name="_01_04년 원가절감 방안 검토_031021" xfId="309" xr:uid="{00000000-0005-0000-0000-000031010000}"/>
    <cellStyle name="_01MY개발계획서(FULL)" xfId="310" xr:uid="{00000000-0005-0000-0000-000032010000}"/>
    <cellStyle name="_01MY개발계획서(FULL)_1" xfId="311" xr:uid="{00000000-0005-0000-0000-000033010000}"/>
    <cellStyle name="_01년임율" xfId="312" xr:uid="{00000000-0005-0000-0000-000034010000}"/>
    <cellStyle name="_01년임율 2" xfId="313" xr:uid="{00000000-0005-0000-0000-000035010000}"/>
    <cellStyle name="_01년임율_10월 예산 결재 상신 budget (091005)_최종" xfId="314" xr:uid="{00000000-0005-0000-0000-000036010000}"/>
    <cellStyle name="_01년임율_10월 예산 결재 상신 budget (091006)_최종" xfId="315" xr:uid="{00000000-0005-0000-0000-000037010000}"/>
    <cellStyle name="_01년임율_8월 수율자료_재작성중" xfId="316" xr:uid="{00000000-0005-0000-0000-000038010000}"/>
    <cellStyle name="_01년임율_BS and PL august 2009" xfId="317" xr:uid="{00000000-0005-0000-0000-000039010000}"/>
    <cellStyle name="_01년임율_Korean report, new version" xfId="318" xr:uid="{00000000-0005-0000-0000-00003A010000}"/>
    <cellStyle name="_01년임율_monthly report of june 1" xfId="319" xr:uid="{00000000-0005-0000-0000-00003B010000}"/>
    <cellStyle name="_01년임율_trade payables(september,2009)" xfId="320" xr:uid="{00000000-0005-0000-0000-00003C010000}"/>
    <cellStyle name="_01년임율_체코월차결산 2( 09 9월-most likely)최종1" xfId="321" xr:uid="{00000000-0005-0000-0000-00003D010000}"/>
    <cellStyle name="_01년임율_체코월차결산( 09 7월-most likely)" xfId="322" xr:uid="{00000000-0005-0000-0000-00003E010000}"/>
    <cellStyle name="_01년임율_체코월차결산(09 8월)_수불자료_Rev.1" xfId="323" xr:uid="{00000000-0005-0000-0000-00003F010000}"/>
    <cellStyle name="_01년임율_체코월차결산1 (09 9월-most likely)_작성중(복구파일)" xfId="324" xr:uid="{00000000-0005-0000-0000-000040010000}"/>
    <cellStyle name="_02-027파이프가공계산(남궁완)" xfId="325" xr:uid="{00000000-0005-0000-0000-000041010000}"/>
    <cellStyle name="_02-030튜브계산(김창식)-수정완료" xfId="326" xr:uid="{00000000-0005-0000-0000-000042010000}"/>
    <cellStyle name="_02-048PAD(한승환)" xfId="327" xr:uid="{00000000-0005-0000-0000-000043010000}"/>
    <cellStyle name="_02년 1차제출견적" xfId="328" xr:uid="{00000000-0005-0000-0000-000044010000}"/>
    <cellStyle name="_02년 1차제출견적_10월 예산 결재 상신 budget (091005)_최종" xfId="329" xr:uid="{00000000-0005-0000-0000-000045010000}"/>
    <cellStyle name="_02년 1차제출견적_10월 예산 결재 상신 budget (091006)_최종" xfId="330" xr:uid="{00000000-0005-0000-0000-000046010000}"/>
    <cellStyle name="_02년 1차제출견적_8월 수율자료_재작성중" xfId="331" xr:uid="{00000000-0005-0000-0000-000047010000}"/>
    <cellStyle name="_02년 1차제출견적_BS and PL august 2009" xfId="332" xr:uid="{00000000-0005-0000-0000-000048010000}"/>
    <cellStyle name="_02년 1차제출견적_Korean report, new version" xfId="333" xr:uid="{00000000-0005-0000-0000-000049010000}"/>
    <cellStyle name="_02년 1차제출견적_monthly report of june 1" xfId="334" xr:uid="{00000000-0005-0000-0000-00004A010000}"/>
    <cellStyle name="_02년 1차제출견적_trade payables(september,2009)" xfId="335" xr:uid="{00000000-0005-0000-0000-00004B010000}"/>
    <cellStyle name="_02년 1차제출견적_체코월차결산 2( 09 9월-most likely)최종1" xfId="336" xr:uid="{00000000-0005-0000-0000-00004C010000}"/>
    <cellStyle name="_02년 1차제출견적_체코월차결산( 09 7월-most likely)" xfId="337" xr:uid="{00000000-0005-0000-0000-00004D010000}"/>
    <cellStyle name="_02년 1차제출견적_체코월차결산(09 8월)_수불자료_Rev.1" xfId="338" xr:uid="{00000000-0005-0000-0000-00004E010000}"/>
    <cellStyle name="_02년 1차제출견적_체코월차결산1 (09 9월-most likely)_작성중(복구파일)" xfId="339" xr:uid="{00000000-0005-0000-0000-00004F010000}"/>
    <cellStyle name="_030102-R3.VIK(PANEL&amp;PAD)" xfId="340" xr:uid="{00000000-0005-0000-0000-000050010000}"/>
    <cellStyle name="_030102-R3.VIK(PANEL&amp;PAD) 2" xfId="341" xr:uid="{00000000-0005-0000-0000-000051010000}"/>
    <cellStyle name="_030102-R3.VIK(PANEL&amp;PAD)_10월 예산 결재 상신 budget (091005)_최종" xfId="342" xr:uid="{00000000-0005-0000-0000-000052010000}"/>
    <cellStyle name="_030102-R3.VIK(PANEL&amp;PAD)_10월 예산 결재 상신 budget (091006)_최종" xfId="343" xr:uid="{00000000-0005-0000-0000-000053010000}"/>
    <cellStyle name="_030102-R3.VIK(PANEL&amp;PAD)_8월 수율자료_재작성중" xfId="344" xr:uid="{00000000-0005-0000-0000-000054010000}"/>
    <cellStyle name="_030102-R3.VIK(PANEL&amp;PAD)_BS and PL august 2009" xfId="345" xr:uid="{00000000-0005-0000-0000-000055010000}"/>
    <cellStyle name="_030102-R3.VIK(PANEL&amp;PAD)_Korean report, new version" xfId="346" xr:uid="{00000000-0005-0000-0000-000056010000}"/>
    <cellStyle name="_030102-R3.VIK(PANEL&amp;PAD)_monthly report of june 1" xfId="347" xr:uid="{00000000-0005-0000-0000-000057010000}"/>
    <cellStyle name="_030102-R3.VIK(PANEL&amp;PAD)_trade payables(september,2009)" xfId="348" xr:uid="{00000000-0005-0000-0000-000058010000}"/>
    <cellStyle name="_030102-R3.VIK(PANEL&amp;PAD)_체코월차결산 2( 09 9월-most likely)최종1" xfId="349" xr:uid="{00000000-0005-0000-0000-000059010000}"/>
    <cellStyle name="_030102-R3.VIK(PANEL&amp;PAD)_체코월차결산( 09 7월-most likely)" xfId="350" xr:uid="{00000000-0005-0000-0000-00005A010000}"/>
    <cellStyle name="_030102-R3.VIK(PANEL&amp;PAD)_체코월차결산(09 8월)_수불자료_Rev.1" xfId="351" xr:uid="{00000000-0005-0000-0000-00005B010000}"/>
    <cellStyle name="_030102-R3.VIK(PANEL&amp;PAD)_체코월차결산1 (09 9월-most likely)_작성중(복구파일)" xfId="352" xr:uid="{00000000-0005-0000-0000-00005C010000}"/>
    <cellStyle name="_030603사업부 재료비 절감실적 보고_1" xfId="353" xr:uid="{00000000-0005-0000-0000-00005D010000}"/>
    <cellStyle name="_04 사업계획 수정안 (본사 및 KME 보고)040430" xfId="354" xr:uid="{00000000-0005-0000-0000-00005E010000}"/>
    <cellStyle name="_040227_형규검토_REINF ASSY-DR HINGE RR UPR(71152-4E200)" xfId="355" xr:uid="{00000000-0005-0000-0000-00005F010000}"/>
    <cellStyle name="_04년 10월 공정감사 계획(041012)" xfId="356" xr:uid="{00000000-0005-0000-0000-000060010000}"/>
    <cellStyle name="_04년 10월 공정감사 계획(041012) 2" xfId="357" xr:uid="{00000000-0005-0000-0000-000061010000}"/>
    <cellStyle name="_04년 10월 공정감사 계획(041012) 3" xfId="358" xr:uid="{00000000-0005-0000-0000-000062010000}"/>
    <cellStyle name="_04년 10월 공정감사 계획(041012) 4" xfId="359" xr:uid="{00000000-0005-0000-0000-000063010000}"/>
    <cellStyle name="_04년 10월 공정감사 계획(041012) 5" xfId="360" xr:uid="{00000000-0005-0000-0000-000064010000}"/>
    <cellStyle name="_04년 10월 공정감사 계획(041012) 6" xfId="361" xr:uid="{00000000-0005-0000-0000-000065010000}"/>
    <cellStyle name="_04년 10월 공정감사 계획(041012) 7" xfId="362" xr:uid="{00000000-0005-0000-0000-000066010000}"/>
    <cellStyle name="_04년 10월 공정감사 계획(041012) 8" xfId="363" xr:uid="{00000000-0005-0000-0000-000067010000}"/>
    <cellStyle name="_04년 10월 공정감사 계획(041012)_10월 예산 결재 상신 budget (091005)_최종" xfId="364" xr:uid="{00000000-0005-0000-0000-000068010000}"/>
    <cellStyle name="_04년 10월 공정감사 계획(041012)_10월 예산 결재 상신 budget (091005)_최종 2" xfId="365" xr:uid="{00000000-0005-0000-0000-000069010000}"/>
    <cellStyle name="_04년 10월 공정감사 계획(041012)_10월 예산 결재 상신 budget (091005)_최종 3" xfId="366" xr:uid="{00000000-0005-0000-0000-00006A010000}"/>
    <cellStyle name="_04년 10월 공정감사 계획(041012)_10월 예산 결재 상신 budget (091005)_최종 4" xfId="367" xr:uid="{00000000-0005-0000-0000-00006B010000}"/>
    <cellStyle name="_04년 10월 공정감사 계획(041012)_10월 예산 결재 상신 budget (091005)_최종 5" xfId="368" xr:uid="{00000000-0005-0000-0000-00006C010000}"/>
    <cellStyle name="_04년 10월 공정감사 계획(041012)_10월 예산 결재 상신 budget (091005)_최종 6" xfId="369" xr:uid="{00000000-0005-0000-0000-00006D010000}"/>
    <cellStyle name="_04년 10월 공정감사 계획(041012)_10월 예산 결재 상신 budget (091005)_최종 7" xfId="370" xr:uid="{00000000-0005-0000-0000-00006E010000}"/>
    <cellStyle name="_04년 10월 공정감사 계획(041012)_10월 예산 결재 상신 budget (091005)_최종 8" xfId="371" xr:uid="{00000000-0005-0000-0000-00006F010000}"/>
    <cellStyle name="_04년 10월 공정감사 계획(041012)_10월 예산 결재 상신 budget (091006)_최종" xfId="372" xr:uid="{00000000-0005-0000-0000-000070010000}"/>
    <cellStyle name="_04년 10월 공정감사 계획(041012)_8월 수율자료_재작성중" xfId="373" xr:uid="{00000000-0005-0000-0000-000071010000}"/>
    <cellStyle name="_04년 10월 공정감사 계획(041012)_8월 수율자료_재작성중 2" xfId="374" xr:uid="{00000000-0005-0000-0000-000072010000}"/>
    <cellStyle name="_04년 10월 공정감사 계획(041012)_8월 수율자료_재작성중 3" xfId="375" xr:uid="{00000000-0005-0000-0000-000073010000}"/>
    <cellStyle name="_04년 10월 공정감사 계획(041012)_8월 수율자료_재작성중 4" xfId="376" xr:uid="{00000000-0005-0000-0000-000074010000}"/>
    <cellStyle name="_04년 10월 공정감사 계획(041012)_8월 수율자료_재작성중 5" xfId="377" xr:uid="{00000000-0005-0000-0000-000075010000}"/>
    <cellStyle name="_04년 10월 공정감사 계획(041012)_8월 수율자료_재작성중 6" xfId="378" xr:uid="{00000000-0005-0000-0000-000076010000}"/>
    <cellStyle name="_04년 10월 공정감사 계획(041012)_8월 수율자료_재작성중 7" xfId="379" xr:uid="{00000000-0005-0000-0000-000077010000}"/>
    <cellStyle name="_04년 10월 공정감사 계획(041012)_8월 수율자료_재작성중 8" xfId="380" xr:uid="{00000000-0005-0000-0000-000078010000}"/>
    <cellStyle name="_04년 10월 공정감사 계획(041012)_Korean report, new version" xfId="381" xr:uid="{00000000-0005-0000-0000-000079010000}"/>
    <cellStyle name="_04년 10월 공정감사 계획(041012)_monthly report of june 2 (2)" xfId="382" xr:uid="{00000000-0005-0000-0000-00007A010000}"/>
    <cellStyle name="_04년 10월 공정감사 계획(041012)_monthly report of june 2 (2) 2" xfId="383" xr:uid="{00000000-0005-0000-0000-00007B010000}"/>
    <cellStyle name="_04년 10월 공정감사 계획(041012)_monthly report of june 2 (2) 3" xfId="384" xr:uid="{00000000-0005-0000-0000-00007C010000}"/>
    <cellStyle name="_04년 10월 공정감사 계획(041012)_monthly report of june 2 (2) 4" xfId="385" xr:uid="{00000000-0005-0000-0000-00007D010000}"/>
    <cellStyle name="_04년 10월 공정감사 계획(041012)_monthly report of june 2 (2) 5" xfId="386" xr:uid="{00000000-0005-0000-0000-00007E010000}"/>
    <cellStyle name="_04년 10월 공정감사 계획(041012)_monthly report of june 2 (2) 6" xfId="387" xr:uid="{00000000-0005-0000-0000-00007F010000}"/>
    <cellStyle name="_04년 10월 공정감사 계획(041012)_monthly report of june 2 (2) 7" xfId="388" xr:uid="{00000000-0005-0000-0000-000080010000}"/>
    <cellStyle name="_04년 10월 공정감사 계획(041012)_monthly report of june 2 (2) 8" xfId="389" xr:uid="{00000000-0005-0000-0000-000081010000}"/>
    <cellStyle name="_04년 10월 공정감사 계획(041012)_Trade payables, receivables" xfId="390" xr:uid="{00000000-0005-0000-0000-000082010000}"/>
    <cellStyle name="_04년 10월 공정감사 계획(041012)_자금수지-cash flow(2010_plan)" xfId="391" xr:uid="{00000000-0005-0000-0000-000083010000}"/>
    <cellStyle name="_04년 10월 공정감사 계획(041012)_자금수지-cash flow(2010_plan) 2" xfId="392" xr:uid="{00000000-0005-0000-0000-000084010000}"/>
    <cellStyle name="_04년 10월 공정감사 계획(041012)_자금수지-cash flow(2010_plan) 3" xfId="393" xr:uid="{00000000-0005-0000-0000-000085010000}"/>
    <cellStyle name="_04년 10월 공정감사 계획(041012)_자금수지-cash flow(2010_plan) 4" xfId="394" xr:uid="{00000000-0005-0000-0000-000086010000}"/>
    <cellStyle name="_04년 10월 공정감사 계획(041012)_자금수지-cash flow(2010_plan) 5" xfId="395" xr:uid="{00000000-0005-0000-0000-000087010000}"/>
    <cellStyle name="_04년 10월 공정감사 계획(041012)_자금수지-cash flow(2010_plan) 6" xfId="396" xr:uid="{00000000-0005-0000-0000-000088010000}"/>
    <cellStyle name="_04년 10월 공정감사 계획(041012)_자금수지-cash flow(2010_plan) 7" xfId="397" xr:uid="{00000000-0005-0000-0000-000089010000}"/>
    <cellStyle name="_04년 10월 공정감사 계획(041012)_자금수지-cash flow(2010_plan) 8" xfId="398" xr:uid="{00000000-0005-0000-0000-00008A010000}"/>
    <cellStyle name="_04년 10월 공정감사 계획(041012)_체코월차결산6월보고2차-715" xfId="399" xr:uid="{00000000-0005-0000-0000-00008B010000}"/>
    <cellStyle name="_04년 10월 공정감사 계획(041012)_체코월차결산6월보고2차-715 2" xfId="400" xr:uid="{00000000-0005-0000-0000-00008C010000}"/>
    <cellStyle name="_04년 10월 공정감사 계획(041012)_체코월차결산6월보고2차-715 3" xfId="401" xr:uid="{00000000-0005-0000-0000-00008D010000}"/>
    <cellStyle name="_04년 10월 공정감사 계획(041012)_체코월차결산6월보고2차-715 4" xfId="402" xr:uid="{00000000-0005-0000-0000-00008E010000}"/>
    <cellStyle name="_04년 10월 공정감사 계획(041012)_체코월차결산6월보고2차-715 5" xfId="403" xr:uid="{00000000-0005-0000-0000-00008F010000}"/>
    <cellStyle name="_04년 10월 공정감사 계획(041012)_체코월차결산6월보고2차-715 6" xfId="404" xr:uid="{00000000-0005-0000-0000-000090010000}"/>
    <cellStyle name="_04년 10월 공정감사 계획(041012)_체코월차결산6월보고2차-715 7" xfId="405" xr:uid="{00000000-0005-0000-0000-000091010000}"/>
    <cellStyle name="_04년 10월 공정감사 계획(041012)_체코월차결산6월보고2차-715 8" xfId="406" xr:uid="{00000000-0005-0000-0000-000092010000}"/>
    <cellStyle name="_'04년 연간 손익추정(1115)" xfId="407" xr:uid="{00000000-0005-0000-0000-000093010000}"/>
    <cellStyle name="_'04년 잔여기간 및 '05년 생산직 인원운영계획(040831)(구동)" xfId="408" xr:uid="{00000000-0005-0000-0000-000094010000}"/>
    <cellStyle name="_04년10월 공정감사 평가결과표" xfId="409" xr:uid="{00000000-0005-0000-0000-000095010000}"/>
    <cellStyle name="_04년10월 공정감사 평가결과표 2" xfId="410" xr:uid="{00000000-0005-0000-0000-000096010000}"/>
    <cellStyle name="_04년10월 공정감사 평가결과표 3" xfId="411" xr:uid="{00000000-0005-0000-0000-000097010000}"/>
    <cellStyle name="_04년10월 공정감사 평가결과표 4" xfId="412" xr:uid="{00000000-0005-0000-0000-000098010000}"/>
    <cellStyle name="_04년10월 공정감사 평가결과표 5" xfId="413" xr:uid="{00000000-0005-0000-0000-000099010000}"/>
    <cellStyle name="_04년10월 공정감사 평가결과표 6" xfId="414" xr:uid="{00000000-0005-0000-0000-00009A010000}"/>
    <cellStyle name="_04년10월 공정감사 평가결과표 7" xfId="415" xr:uid="{00000000-0005-0000-0000-00009B010000}"/>
    <cellStyle name="_04년10월 공정감사 평가결과표 8" xfId="416" xr:uid="{00000000-0005-0000-0000-00009C010000}"/>
    <cellStyle name="_04년10월 공정감사 평가결과표_10월 예산 결재 상신 budget (091005)_최종" xfId="417" xr:uid="{00000000-0005-0000-0000-00009D010000}"/>
    <cellStyle name="_04년10월 공정감사 평가결과표_10월 예산 결재 상신 budget (091005)_최종 2" xfId="418" xr:uid="{00000000-0005-0000-0000-00009E010000}"/>
    <cellStyle name="_04년10월 공정감사 평가결과표_10월 예산 결재 상신 budget (091005)_최종 3" xfId="419" xr:uid="{00000000-0005-0000-0000-00009F010000}"/>
    <cellStyle name="_04년10월 공정감사 평가결과표_10월 예산 결재 상신 budget (091005)_최종 4" xfId="420" xr:uid="{00000000-0005-0000-0000-0000A0010000}"/>
    <cellStyle name="_04년10월 공정감사 평가결과표_10월 예산 결재 상신 budget (091005)_최종 5" xfId="421" xr:uid="{00000000-0005-0000-0000-0000A1010000}"/>
    <cellStyle name="_04년10월 공정감사 평가결과표_10월 예산 결재 상신 budget (091005)_최종 6" xfId="422" xr:uid="{00000000-0005-0000-0000-0000A2010000}"/>
    <cellStyle name="_04년10월 공정감사 평가결과표_10월 예산 결재 상신 budget (091005)_최종 7" xfId="423" xr:uid="{00000000-0005-0000-0000-0000A3010000}"/>
    <cellStyle name="_04년10월 공정감사 평가결과표_10월 예산 결재 상신 budget (091005)_최종 8" xfId="424" xr:uid="{00000000-0005-0000-0000-0000A4010000}"/>
    <cellStyle name="_04년10월 공정감사 평가결과표_10월 예산 결재 상신 budget (091006)_최종" xfId="425" xr:uid="{00000000-0005-0000-0000-0000A5010000}"/>
    <cellStyle name="_04년10월 공정감사 평가결과표_8월 수율자료_재작성중" xfId="426" xr:uid="{00000000-0005-0000-0000-0000A6010000}"/>
    <cellStyle name="_04년10월 공정감사 평가결과표_8월 수율자료_재작성중 2" xfId="427" xr:uid="{00000000-0005-0000-0000-0000A7010000}"/>
    <cellStyle name="_04년10월 공정감사 평가결과표_8월 수율자료_재작성중 3" xfId="428" xr:uid="{00000000-0005-0000-0000-0000A8010000}"/>
    <cellStyle name="_04년10월 공정감사 평가결과표_8월 수율자료_재작성중 4" xfId="429" xr:uid="{00000000-0005-0000-0000-0000A9010000}"/>
    <cellStyle name="_04년10월 공정감사 평가결과표_8월 수율자료_재작성중 5" xfId="430" xr:uid="{00000000-0005-0000-0000-0000AA010000}"/>
    <cellStyle name="_04년10월 공정감사 평가결과표_8월 수율자료_재작성중 6" xfId="431" xr:uid="{00000000-0005-0000-0000-0000AB010000}"/>
    <cellStyle name="_04년10월 공정감사 평가결과표_8월 수율자료_재작성중 7" xfId="432" xr:uid="{00000000-0005-0000-0000-0000AC010000}"/>
    <cellStyle name="_04년10월 공정감사 평가결과표_8월 수율자료_재작성중 8" xfId="433" xr:uid="{00000000-0005-0000-0000-0000AD010000}"/>
    <cellStyle name="_04년10월 공정감사 평가결과표_Korean report, new version" xfId="434" xr:uid="{00000000-0005-0000-0000-0000AE010000}"/>
    <cellStyle name="_04년10월 공정감사 평가결과표_monthly report of june 2 (2)" xfId="435" xr:uid="{00000000-0005-0000-0000-0000AF010000}"/>
    <cellStyle name="_04년10월 공정감사 평가결과표_monthly report of june 2 (2) 2" xfId="436" xr:uid="{00000000-0005-0000-0000-0000B0010000}"/>
    <cellStyle name="_04년10월 공정감사 평가결과표_monthly report of june 2 (2) 3" xfId="437" xr:uid="{00000000-0005-0000-0000-0000B1010000}"/>
    <cellStyle name="_04년10월 공정감사 평가결과표_monthly report of june 2 (2) 4" xfId="438" xr:uid="{00000000-0005-0000-0000-0000B2010000}"/>
    <cellStyle name="_04년10월 공정감사 평가결과표_monthly report of june 2 (2) 5" xfId="439" xr:uid="{00000000-0005-0000-0000-0000B3010000}"/>
    <cellStyle name="_04년10월 공정감사 평가결과표_monthly report of june 2 (2) 6" xfId="440" xr:uid="{00000000-0005-0000-0000-0000B4010000}"/>
    <cellStyle name="_04년10월 공정감사 평가결과표_monthly report of june 2 (2) 7" xfId="441" xr:uid="{00000000-0005-0000-0000-0000B5010000}"/>
    <cellStyle name="_04년10월 공정감사 평가결과표_monthly report of june 2 (2) 8" xfId="442" xr:uid="{00000000-0005-0000-0000-0000B6010000}"/>
    <cellStyle name="_04년10월 공정감사 평가결과표_Trade payables, receivables" xfId="443" xr:uid="{00000000-0005-0000-0000-0000B7010000}"/>
    <cellStyle name="_04년10월 공정감사 평가결과표_자금수지-cash flow(2010_plan)" xfId="444" xr:uid="{00000000-0005-0000-0000-0000B8010000}"/>
    <cellStyle name="_04년10월 공정감사 평가결과표_자금수지-cash flow(2010_plan) 2" xfId="445" xr:uid="{00000000-0005-0000-0000-0000B9010000}"/>
    <cellStyle name="_04년10월 공정감사 평가결과표_자금수지-cash flow(2010_plan) 3" xfId="446" xr:uid="{00000000-0005-0000-0000-0000BA010000}"/>
    <cellStyle name="_04년10월 공정감사 평가결과표_자금수지-cash flow(2010_plan) 4" xfId="447" xr:uid="{00000000-0005-0000-0000-0000BB010000}"/>
    <cellStyle name="_04년10월 공정감사 평가결과표_자금수지-cash flow(2010_plan) 5" xfId="448" xr:uid="{00000000-0005-0000-0000-0000BC010000}"/>
    <cellStyle name="_04년10월 공정감사 평가결과표_자금수지-cash flow(2010_plan) 6" xfId="449" xr:uid="{00000000-0005-0000-0000-0000BD010000}"/>
    <cellStyle name="_04년10월 공정감사 평가결과표_자금수지-cash flow(2010_plan) 7" xfId="450" xr:uid="{00000000-0005-0000-0000-0000BE010000}"/>
    <cellStyle name="_04년10월 공정감사 평가결과표_자금수지-cash flow(2010_plan) 8" xfId="451" xr:uid="{00000000-0005-0000-0000-0000BF010000}"/>
    <cellStyle name="_04년10월 공정감사 평가결과표_체코월차결산6월보고2차-715" xfId="452" xr:uid="{00000000-0005-0000-0000-0000C0010000}"/>
    <cellStyle name="_04년10월 공정감사 평가결과표_체코월차결산6월보고2차-715 2" xfId="453" xr:uid="{00000000-0005-0000-0000-0000C1010000}"/>
    <cellStyle name="_04년10월 공정감사 평가결과표_체코월차결산6월보고2차-715 3" xfId="454" xr:uid="{00000000-0005-0000-0000-0000C2010000}"/>
    <cellStyle name="_04년10월 공정감사 평가결과표_체코월차결산6월보고2차-715 4" xfId="455" xr:uid="{00000000-0005-0000-0000-0000C3010000}"/>
    <cellStyle name="_04년10월 공정감사 평가결과표_체코월차결산6월보고2차-715 5" xfId="456" xr:uid="{00000000-0005-0000-0000-0000C4010000}"/>
    <cellStyle name="_04년10월 공정감사 평가결과표_체코월차결산6월보고2차-715 6" xfId="457" xr:uid="{00000000-0005-0000-0000-0000C5010000}"/>
    <cellStyle name="_04년10월 공정감사 평가결과표_체코월차결산6월보고2차-715 7" xfId="458" xr:uid="{00000000-0005-0000-0000-0000C6010000}"/>
    <cellStyle name="_04년10월 공정감사 평가결과표_체코월차결산6월보고2차-715 8" xfId="459" xr:uid="{00000000-0005-0000-0000-0000C7010000}"/>
    <cellStyle name="_04년11월" xfId="460" xr:uid="{00000000-0005-0000-0000-0000C8010000}"/>
    <cellStyle name="_04년11월 2" xfId="461" xr:uid="{00000000-0005-0000-0000-0000C9010000}"/>
    <cellStyle name="_04년11월 3" xfId="462" xr:uid="{00000000-0005-0000-0000-0000CA010000}"/>
    <cellStyle name="_04년11월 4" xfId="463" xr:uid="{00000000-0005-0000-0000-0000CB010000}"/>
    <cellStyle name="_04년11월 5" xfId="464" xr:uid="{00000000-0005-0000-0000-0000CC010000}"/>
    <cellStyle name="_04년11월 6" xfId="465" xr:uid="{00000000-0005-0000-0000-0000CD010000}"/>
    <cellStyle name="_04년11월 7" xfId="466" xr:uid="{00000000-0005-0000-0000-0000CE010000}"/>
    <cellStyle name="_04년11월 8" xfId="467" xr:uid="{00000000-0005-0000-0000-0000CF010000}"/>
    <cellStyle name="_04년11월_10월 예산 결재 상신 budget (091005)_최종" xfId="468" xr:uid="{00000000-0005-0000-0000-0000D0010000}"/>
    <cellStyle name="_04년11월_10월 예산 결재 상신 budget (091005)_최종 2" xfId="469" xr:uid="{00000000-0005-0000-0000-0000D1010000}"/>
    <cellStyle name="_04년11월_10월 예산 결재 상신 budget (091005)_최종 3" xfId="470" xr:uid="{00000000-0005-0000-0000-0000D2010000}"/>
    <cellStyle name="_04년11월_10월 예산 결재 상신 budget (091005)_최종 4" xfId="471" xr:uid="{00000000-0005-0000-0000-0000D3010000}"/>
    <cellStyle name="_04년11월_10월 예산 결재 상신 budget (091005)_최종 5" xfId="472" xr:uid="{00000000-0005-0000-0000-0000D4010000}"/>
    <cellStyle name="_04년11월_10월 예산 결재 상신 budget (091005)_최종 6" xfId="473" xr:uid="{00000000-0005-0000-0000-0000D5010000}"/>
    <cellStyle name="_04년11월_10월 예산 결재 상신 budget (091005)_최종 7" xfId="474" xr:uid="{00000000-0005-0000-0000-0000D6010000}"/>
    <cellStyle name="_04년11월_10월 예산 결재 상신 budget (091005)_최종 8" xfId="475" xr:uid="{00000000-0005-0000-0000-0000D7010000}"/>
    <cellStyle name="_04년11월_10월 예산 결재 상신 budget (091006)_최종" xfId="476" xr:uid="{00000000-0005-0000-0000-0000D8010000}"/>
    <cellStyle name="_04년11월_8월 수율자료_재작성중" xfId="477" xr:uid="{00000000-0005-0000-0000-0000D9010000}"/>
    <cellStyle name="_04년11월_8월 수율자료_재작성중 2" xfId="478" xr:uid="{00000000-0005-0000-0000-0000DA010000}"/>
    <cellStyle name="_04년11월_8월 수율자료_재작성중 3" xfId="479" xr:uid="{00000000-0005-0000-0000-0000DB010000}"/>
    <cellStyle name="_04년11월_8월 수율자료_재작성중 4" xfId="480" xr:uid="{00000000-0005-0000-0000-0000DC010000}"/>
    <cellStyle name="_04년11월_8월 수율자료_재작성중 5" xfId="481" xr:uid="{00000000-0005-0000-0000-0000DD010000}"/>
    <cellStyle name="_04년11월_8월 수율자료_재작성중 6" xfId="482" xr:uid="{00000000-0005-0000-0000-0000DE010000}"/>
    <cellStyle name="_04년11월_8월 수율자료_재작성중 7" xfId="483" xr:uid="{00000000-0005-0000-0000-0000DF010000}"/>
    <cellStyle name="_04년11월_8월 수율자료_재작성중 8" xfId="484" xr:uid="{00000000-0005-0000-0000-0000E0010000}"/>
    <cellStyle name="_04년11월_Korean report, new version" xfId="485" xr:uid="{00000000-0005-0000-0000-0000E1010000}"/>
    <cellStyle name="_04년11월_monthly report of june 2 (2)" xfId="486" xr:uid="{00000000-0005-0000-0000-0000E2010000}"/>
    <cellStyle name="_04년11월_monthly report of june 2 (2) 2" xfId="487" xr:uid="{00000000-0005-0000-0000-0000E3010000}"/>
    <cellStyle name="_04년11월_monthly report of june 2 (2) 3" xfId="488" xr:uid="{00000000-0005-0000-0000-0000E4010000}"/>
    <cellStyle name="_04년11월_monthly report of june 2 (2) 4" xfId="489" xr:uid="{00000000-0005-0000-0000-0000E5010000}"/>
    <cellStyle name="_04년11월_monthly report of june 2 (2) 5" xfId="490" xr:uid="{00000000-0005-0000-0000-0000E6010000}"/>
    <cellStyle name="_04년11월_monthly report of june 2 (2) 6" xfId="491" xr:uid="{00000000-0005-0000-0000-0000E7010000}"/>
    <cellStyle name="_04년11월_monthly report of june 2 (2) 7" xfId="492" xr:uid="{00000000-0005-0000-0000-0000E8010000}"/>
    <cellStyle name="_04년11월_monthly report of june 2 (2) 8" xfId="493" xr:uid="{00000000-0005-0000-0000-0000E9010000}"/>
    <cellStyle name="_04년11월_Trade payables, receivables" xfId="494" xr:uid="{00000000-0005-0000-0000-0000EA010000}"/>
    <cellStyle name="_04년11월_자금수지-cash flow(2010_plan)" xfId="495" xr:uid="{00000000-0005-0000-0000-0000EB010000}"/>
    <cellStyle name="_04년11월_자금수지-cash flow(2010_plan) 2" xfId="496" xr:uid="{00000000-0005-0000-0000-0000EC010000}"/>
    <cellStyle name="_04년11월_자금수지-cash flow(2010_plan) 3" xfId="497" xr:uid="{00000000-0005-0000-0000-0000ED010000}"/>
    <cellStyle name="_04년11월_자금수지-cash flow(2010_plan) 4" xfId="498" xr:uid="{00000000-0005-0000-0000-0000EE010000}"/>
    <cellStyle name="_04년11월_자금수지-cash flow(2010_plan) 5" xfId="499" xr:uid="{00000000-0005-0000-0000-0000EF010000}"/>
    <cellStyle name="_04년11월_자금수지-cash flow(2010_plan) 6" xfId="500" xr:uid="{00000000-0005-0000-0000-0000F0010000}"/>
    <cellStyle name="_04년11월_자금수지-cash flow(2010_plan) 7" xfId="501" xr:uid="{00000000-0005-0000-0000-0000F1010000}"/>
    <cellStyle name="_04년11월_자금수지-cash flow(2010_plan) 8" xfId="502" xr:uid="{00000000-0005-0000-0000-0000F2010000}"/>
    <cellStyle name="_04년11월_체코월차결산6월보고2차-715" xfId="503" xr:uid="{00000000-0005-0000-0000-0000F3010000}"/>
    <cellStyle name="_04년11월_체코월차결산6월보고2차-715 2" xfId="504" xr:uid="{00000000-0005-0000-0000-0000F4010000}"/>
    <cellStyle name="_04년11월_체코월차결산6월보고2차-715 3" xfId="505" xr:uid="{00000000-0005-0000-0000-0000F5010000}"/>
    <cellStyle name="_04년11월_체코월차결산6월보고2차-715 4" xfId="506" xr:uid="{00000000-0005-0000-0000-0000F6010000}"/>
    <cellStyle name="_04년11월_체코월차결산6월보고2차-715 5" xfId="507" xr:uid="{00000000-0005-0000-0000-0000F7010000}"/>
    <cellStyle name="_04년11월_체코월차결산6월보고2차-715 6" xfId="508" xr:uid="{00000000-0005-0000-0000-0000F8010000}"/>
    <cellStyle name="_04년11월_체코월차결산6월보고2차-715 7" xfId="509" xr:uid="{00000000-0005-0000-0000-0000F9010000}"/>
    <cellStyle name="_04년11월_체코월차결산6월보고2차-715 8" xfId="510" xr:uid="{00000000-0005-0000-0000-0000FA010000}"/>
    <cellStyle name="_04년12월" xfId="511" xr:uid="{00000000-0005-0000-0000-0000FB010000}"/>
    <cellStyle name="_04년12월 2" xfId="512" xr:uid="{00000000-0005-0000-0000-0000FC010000}"/>
    <cellStyle name="_04년12월 3" xfId="513" xr:uid="{00000000-0005-0000-0000-0000FD010000}"/>
    <cellStyle name="_04년12월 4" xfId="514" xr:uid="{00000000-0005-0000-0000-0000FE010000}"/>
    <cellStyle name="_04년12월 5" xfId="515" xr:uid="{00000000-0005-0000-0000-0000FF010000}"/>
    <cellStyle name="_04년12월 6" xfId="516" xr:uid="{00000000-0005-0000-0000-000000020000}"/>
    <cellStyle name="_04년12월 7" xfId="517" xr:uid="{00000000-0005-0000-0000-000001020000}"/>
    <cellStyle name="_04년12월 8" xfId="518" xr:uid="{00000000-0005-0000-0000-000002020000}"/>
    <cellStyle name="_04년12월_10월 예산 결재 상신 budget (091005)_최종" xfId="519" xr:uid="{00000000-0005-0000-0000-000003020000}"/>
    <cellStyle name="_04년12월_10월 예산 결재 상신 budget (091005)_최종 2" xfId="520" xr:uid="{00000000-0005-0000-0000-000004020000}"/>
    <cellStyle name="_04년12월_10월 예산 결재 상신 budget (091005)_최종 3" xfId="521" xr:uid="{00000000-0005-0000-0000-000005020000}"/>
    <cellStyle name="_04년12월_10월 예산 결재 상신 budget (091005)_최종 4" xfId="522" xr:uid="{00000000-0005-0000-0000-000006020000}"/>
    <cellStyle name="_04년12월_10월 예산 결재 상신 budget (091005)_최종 5" xfId="523" xr:uid="{00000000-0005-0000-0000-000007020000}"/>
    <cellStyle name="_04년12월_10월 예산 결재 상신 budget (091005)_최종 6" xfId="524" xr:uid="{00000000-0005-0000-0000-000008020000}"/>
    <cellStyle name="_04년12월_10월 예산 결재 상신 budget (091005)_최종 7" xfId="525" xr:uid="{00000000-0005-0000-0000-000009020000}"/>
    <cellStyle name="_04년12월_10월 예산 결재 상신 budget (091005)_최종 8" xfId="526" xr:uid="{00000000-0005-0000-0000-00000A020000}"/>
    <cellStyle name="_04년12월_10월 예산 결재 상신 budget (091006)_최종" xfId="527" xr:uid="{00000000-0005-0000-0000-00000B020000}"/>
    <cellStyle name="_04년12월_8월 수율자료_재작성중" xfId="528" xr:uid="{00000000-0005-0000-0000-00000C020000}"/>
    <cellStyle name="_04년12월_8월 수율자료_재작성중 2" xfId="529" xr:uid="{00000000-0005-0000-0000-00000D020000}"/>
    <cellStyle name="_04년12월_8월 수율자료_재작성중 3" xfId="530" xr:uid="{00000000-0005-0000-0000-00000E020000}"/>
    <cellStyle name="_04년12월_8월 수율자료_재작성중 4" xfId="531" xr:uid="{00000000-0005-0000-0000-00000F020000}"/>
    <cellStyle name="_04년12월_8월 수율자료_재작성중 5" xfId="532" xr:uid="{00000000-0005-0000-0000-000010020000}"/>
    <cellStyle name="_04년12월_8월 수율자료_재작성중 6" xfId="533" xr:uid="{00000000-0005-0000-0000-000011020000}"/>
    <cellStyle name="_04년12월_8월 수율자료_재작성중 7" xfId="534" xr:uid="{00000000-0005-0000-0000-000012020000}"/>
    <cellStyle name="_04년12월_8월 수율자료_재작성중 8" xfId="535" xr:uid="{00000000-0005-0000-0000-000013020000}"/>
    <cellStyle name="_04년12월_Korean report, new version" xfId="536" xr:uid="{00000000-0005-0000-0000-000014020000}"/>
    <cellStyle name="_04년12월_monthly report of june 2 (2)" xfId="537" xr:uid="{00000000-0005-0000-0000-000015020000}"/>
    <cellStyle name="_04년12월_monthly report of june 2 (2) 2" xfId="538" xr:uid="{00000000-0005-0000-0000-000016020000}"/>
    <cellStyle name="_04년12월_monthly report of june 2 (2) 3" xfId="539" xr:uid="{00000000-0005-0000-0000-000017020000}"/>
    <cellStyle name="_04년12월_monthly report of june 2 (2) 4" xfId="540" xr:uid="{00000000-0005-0000-0000-000018020000}"/>
    <cellStyle name="_04년12월_monthly report of june 2 (2) 5" xfId="541" xr:uid="{00000000-0005-0000-0000-000019020000}"/>
    <cellStyle name="_04년12월_monthly report of june 2 (2) 6" xfId="542" xr:uid="{00000000-0005-0000-0000-00001A020000}"/>
    <cellStyle name="_04년12월_monthly report of june 2 (2) 7" xfId="543" xr:uid="{00000000-0005-0000-0000-00001B020000}"/>
    <cellStyle name="_04년12월_monthly report of june 2 (2) 8" xfId="544" xr:uid="{00000000-0005-0000-0000-00001C020000}"/>
    <cellStyle name="_04년12월_Trade payables, receivables" xfId="545" xr:uid="{00000000-0005-0000-0000-00001D020000}"/>
    <cellStyle name="_04년12월_자금수지-cash flow(2010_plan)" xfId="546" xr:uid="{00000000-0005-0000-0000-00001E020000}"/>
    <cellStyle name="_04년12월_자금수지-cash flow(2010_plan) 2" xfId="547" xr:uid="{00000000-0005-0000-0000-00001F020000}"/>
    <cellStyle name="_04년12월_자금수지-cash flow(2010_plan) 3" xfId="548" xr:uid="{00000000-0005-0000-0000-000020020000}"/>
    <cellStyle name="_04년12월_자금수지-cash flow(2010_plan) 4" xfId="549" xr:uid="{00000000-0005-0000-0000-000021020000}"/>
    <cellStyle name="_04년12월_자금수지-cash flow(2010_plan) 5" xfId="550" xr:uid="{00000000-0005-0000-0000-000022020000}"/>
    <cellStyle name="_04년12월_자금수지-cash flow(2010_plan) 6" xfId="551" xr:uid="{00000000-0005-0000-0000-000023020000}"/>
    <cellStyle name="_04년12월_자금수지-cash flow(2010_plan) 7" xfId="552" xr:uid="{00000000-0005-0000-0000-000024020000}"/>
    <cellStyle name="_04년12월_자금수지-cash flow(2010_plan) 8" xfId="553" xr:uid="{00000000-0005-0000-0000-000025020000}"/>
    <cellStyle name="_04년12월_체코월차결산6월보고2차-715" xfId="554" xr:uid="{00000000-0005-0000-0000-000026020000}"/>
    <cellStyle name="_04년12월_체코월차결산6월보고2차-715 2" xfId="555" xr:uid="{00000000-0005-0000-0000-000027020000}"/>
    <cellStyle name="_04년12월_체코월차결산6월보고2차-715 3" xfId="556" xr:uid="{00000000-0005-0000-0000-000028020000}"/>
    <cellStyle name="_04년12월_체코월차결산6월보고2차-715 4" xfId="557" xr:uid="{00000000-0005-0000-0000-000029020000}"/>
    <cellStyle name="_04년12월_체코월차결산6월보고2차-715 5" xfId="558" xr:uid="{00000000-0005-0000-0000-00002A020000}"/>
    <cellStyle name="_04년12월_체코월차결산6월보고2차-715 6" xfId="559" xr:uid="{00000000-0005-0000-0000-00002B020000}"/>
    <cellStyle name="_04년12월_체코월차결산6월보고2차-715 7" xfId="560" xr:uid="{00000000-0005-0000-0000-00002C020000}"/>
    <cellStyle name="_04년12월_체코월차결산6월보고2차-715 8" xfId="561" xr:uid="{00000000-0005-0000-0000-00002D020000}"/>
    <cellStyle name="_04년STOCK품의_STC수동변속기040831" xfId="562" xr:uid="{00000000-0005-0000-0000-00002E020000}"/>
    <cellStyle name="_05_04년 원가절감 방안_(회장 업체별 자료)" xfId="563" xr:uid="{00000000-0005-0000-0000-00002F020000}"/>
    <cellStyle name="_05년 01월 공정감사 계획(050104)" xfId="564" xr:uid="{00000000-0005-0000-0000-000030020000}"/>
    <cellStyle name="_05년 01월 공정감사 계획(050104) 2" xfId="565" xr:uid="{00000000-0005-0000-0000-000031020000}"/>
    <cellStyle name="_05년 01월 공정감사 계획(050104) 3" xfId="566" xr:uid="{00000000-0005-0000-0000-000032020000}"/>
    <cellStyle name="_05년 01월 공정감사 계획(050104) 4" xfId="567" xr:uid="{00000000-0005-0000-0000-000033020000}"/>
    <cellStyle name="_05년 01월 공정감사 계획(050104) 5" xfId="568" xr:uid="{00000000-0005-0000-0000-000034020000}"/>
    <cellStyle name="_05년 01월 공정감사 계획(050104) 6" xfId="569" xr:uid="{00000000-0005-0000-0000-000035020000}"/>
    <cellStyle name="_05년 01월 공정감사 계획(050104) 7" xfId="570" xr:uid="{00000000-0005-0000-0000-000036020000}"/>
    <cellStyle name="_05년 01월 공정감사 계획(050104) 8" xfId="571" xr:uid="{00000000-0005-0000-0000-000037020000}"/>
    <cellStyle name="_05년 01월 공정감사 계획(050104)_10월 예산 결재 상신 budget (091005)_최종" xfId="572" xr:uid="{00000000-0005-0000-0000-000038020000}"/>
    <cellStyle name="_05년 01월 공정감사 계획(050104)_10월 예산 결재 상신 budget (091005)_최종 2" xfId="573" xr:uid="{00000000-0005-0000-0000-000039020000}"/>
    <cellStyle name="_05년 01월 공정감사 계획(050104)_10월 예산 결재 상신 budget (091005)_최종 3" xfId="574" xr:uid="{00000000-0005-0000-0000-00003A020000}"/>
    <cellStyle name="_05년 01월 공정감사 계획(050104)_10월 예산 결재 상신 budget (091005)_최종 4" xfId="575" xr:uid="{00000000-0005-0000-0000-00003B020000}"/>
    <cellStyle name="_05년 01월 공정감사 계획(050104)_10월 예산 결재 상신 budget (091005)_최종 5" xfId="576" xr:uid="{00000000-0005-0000-0000-00003C020000}"/>
    <cellStyle name="_05년 01월 공정감사 계획(050104)_10월 예산 결재 상신 budget (091005)_최종 6" xfId="577" xr:uid="{00000000-0005-0000-0000-00003D020000}"/>
    <cellStyle name="_05년 01월 공정감사 계획(050104)_10월 예산 결재 상신 budget (091005)_최종 7" xfId="578" xr:uid="{00000000-0005-0000-0000-00003E020000}"/>
    <cellStyle name="_05년 01월 공정감사 계획(050104)_10월 예산 결재 상신 budget (091005)_최종 8" xfId="579" xr:uid="{00000000-0005-0000-0000-00003F020000}"/>
    <cellStyle name="_05년 01월 공정감사 계획(050104)_10월 예산 결재 상신 budget (091006)_최종" xfId="580" xr:uid="{00000000-0005-0000-0000-000040020000}"/>
    <cellStyle name="_05년 01월 공정감사 계획(050104)_8월 수율자료_재작성중" xfId="581" xr:uid="{00000000-0005-0000-0000-000041020000}"/>
    <cellStyle name="_05년 01월 공정감사 계획(050104)_8월 수율자료_재작성중 2" xfId="582" xr:uid="{00000000-0005-0000-0000-000042020000}"/>
    <cellStyle name="_05년 01월 공정감사 계획(050104)_8월 수율자료_재작성중 3" xfId="583" xr:uid="{00000000-0005-0000-0000-000043020000}"/>
    <cellStyle name="_05년 01월 공정감사 계획(050104)_8월 수율자료_재작성중 4" xfId="584" xr:uid="{00000000-0005-0000-0000-000044020000}"/>
    <cellStyle name="_05년 01월 공정감사 계획(050104)_8월 수율자료_재작성중 5" xfId="585" xr:uid="{00000000-0005-0000-0000-000045020000}"/>
    <cellStyle name="_05년 01월 공정감사 계획(050104)_8월 수율자료_재작성중 6" xfId="586" xr:uid="{00000000-0005-0000-0000-000046020000}"/>
    <cellStyle name="_05년 01월 공정감사 계획(050104)_8월 수율자료_재작성중 7" xfId="587" xr:uid="{00000000-0005-0000-0000-000047020000}"/>
    <cellStyle name="_05년 01월 공정감사 계획(050104)_8월 수율자료_재작성중 8" xfId="588" xr:uid="{00000000-0005-0000-0000-000048020000}"/>
    <cellStyle name="_05년 01월 공정감사 계획(050104)_Korean report, new version" xfId="589" xr:uid="{00000000-0005-0000-0000-000049020000}"/>
    <cellStyle name="_05년 01월 공정감사 계획(050104)_monthly report of june 2 (2)" xfId="590" xr:uid="{00000000-0005-0000-0000-00004A020000}"/>
    <cellStyle name="_05년 01월 공정감사 계획(050104)_monthly report of june 2 (2) 2" xfId="591" xr:uid="{00000000-0005-0000-0000-00004B020000}"/>
    <cellStyle name="_05년 01월 공정감사 계획(050104)_monthly report of june 2 (2) 3" xfId="592" xr:uid="{00000000-0005-0000-0000-00004C020000}"/>
    <cellStyle name="_05년 01월 공정감사 계획(050104)_monthly report of june 2 (2) 4" xfId="593" xr:uid="{00000000-0005-0000-0000-00004D020000}"/>
    <cellStyle name="_05년 01월 공정감사 계획(050104)_monthly report of june 2 (2) 5" xfId="594" xr:uid="{00000000-0005-0000-0000-00004E020000}"/>
    <cellStyle name="_05년 01월 공정감사 계획(050104)_monthly report of june 2 (2) 6" xfId="595" xr:uid="{00000000-0005-0000-0000-00004F020000}"/>
    <cellStyle name="_05년 01월 공정감사 계획(050104)_monthly report of june 2 (2) 7" xfId="596" xr:uid="{00000000-0005-0000-0000-000050020000}"/>
    <cellStyle name="_05년 01월 공정감사 계획(050104)_monthly report of june 2 (2) 8" xfId="597" xr:uid="{00000000-0005-0000-0000-000051020000}"/>
    <cellStyle name="_05년 01월 공정감사 계획(050104)_Trade payables, receivables" xfId="598" xr:uid="{00000000-0005-0000-0000-000052020000}"/>
    <cellStyle name="_05년 01월 공정감사 계획(050104)_자금수지-cash flow(2010_plan)" xfId="599" xr:uid="{00000000-0005-0000-0000-000053020000}"/>
    <cellStyle name="_05년 01월 공정감사 계획(050104)_자금수지-cash flow(2010_plan) 2" xfId="600" xr:uid="{00000000-0005-0000-0000-000054020000}"/>
    <cellStyle name="_05년 01월 공정감사 계획(050104)_자금수지-cash flow(2010_plan) 3" xfId="601" xr:uid="{00000000-0005-0000-0000-000055020000}"/>
    <cellStyle name="_05년 01월 공정감사 계획(050104)_자금수지-cash flow(2010_plan) 4" xfId="602" xr:uid="{00000000-0005-0000-0000-000056020000}"/>
    <cellStyle name="_05년 01월 공정감사 계획(050104)_자금수지-cash flow(2010_plan) 5" xfId="603" xr:uid="{00000000-0005-0000-0000-000057020000}"/>
    <cellStyle name="_05년 01월 공정감사 계획(050104)_자금수지-cash flow(2010_plan) 6" xfId="604" xr:uid="{00000000-0005-0000-0000-000058020000}"/>
    <cellStyle name="_05년 01월 공정감사 계획(050104)_자금수지-cash flow(2010_plan) 7" xfId="605" xr:uid="{00000000-0005-0000-0000-000059020000}"/>
    <cellStyle name="_05년 01월 공정감사 계획(050104)_자금수지-cash flow(2010_plan) 8" xfId="606" xr:uid="{00000000-0005-0000-0000-00005A020000}"/>
    <cellStyle name="_05년 01월 공정감사 계획(050104)_체코월차결산6월보고2차-715" xfId="607" xr:uid="{00000000-0005-0000-0000-00005B020000}"/>
    <cellStyle name="_05년 01월 공정감사 계획(050104)_체코월차결산6월보고2차-715 2" xfId="608" xr:uid="{00000000-0005-0000-0000-00005C020000}"/>
    <cellStyle name="_05년 01월 공정감사 계획(050104)_체코월차결산6월보고2차-715 3" xfId="609" xr:uid="{00000000-0005-0000-0000-00005D020000}"/>
    <cellStyle name="_05년 01월 공정감사 계획(050104)_체코월차결산6월보고2차-715 4" xfId="610" xr:uid="{00000000-0005-0000-0000-00005E020000}"/>
    <cellStyle name="_05년 01월 공정감사 계획(050104)_체코월차결산6월보고2차-715 5" xfId="611" xr:uid="{00000000-0005-0000-0000-00005F020000}"/>
    <cellStyle name="_05년 01월 공정감사 계획(050104)_체코월차결산6월보고2차-715 6" xfId="612" xr:uid="{00000000-0005-0000-0000-000060020000}"/>
    <cellStyle name="_05년 01월 공정감사 계획(050104)_체코월차결산6월보고2차-715 7" xfId="613" xr:uid="{00000000-0005-0000-0000-000061020000}"/>
    <cellStyle name="_05년 01월 공정감사 계획(050104)_체코월차결산6월보고2차-715 8" xfId="614" xr:uid="{00000000-0005-0000-0000-000062020000}"/>
    <cellStyle name="_05년 04월 수출전략회의 유첨자료(최종)" xfId="615" xr:uid="{00000000-0005-0000-0000-000063020000}"/>
    <cellStyle name="_05년 05월 공정감사진행현황" xfId="616" xr:uid="{00000000-0005-0000-0000-000064020000}"/>
    <cellStyle name="_05년 05월 공정감사진행현황 2" xfId="617" xr:uid="{00000000-0005-0000-0000-000065020000}"/>
    <cellStyle name="_05년 05월 공정감사진행현황 3" xfId="618" xr:uid="{00000000-0005-0000-0000-000066020000}"/>
    <cellStyle name="_05년 05월 공정감사진행현황 4" xfId="619" xr:uid="{00000000-0005-0000-0000-000067020000}"/>
    <cellStyle name="_05년 05월 공정감사진행현황 5" xfId="620" xr:uid="{00000000-0005-0000-0000-000068020000}"/>
    <cellStyle name="_05년 05월 공정감사진행현황 6" xfId="621" xr:uid="{00000000-0005-0000-0000-000069020000}"/>
    <cellStyle name="_05년 05월 공정감사진행현황 7" xfId="622" xr:uid="{00000000-0005-0000-0000-00006A020000}"/>
    <cellStyle name="_05년 05월 공정감사진행현황 8" xfId="623" xr:uid="{00000000-0005-0000-0000-00006B020000}"/>
    <cellStyle name="_05년 05월 공정감사진행현황_10월 예산 결재 상신 budget (091005)_최종" xfId="624" xr:uid="{00000000-0005-0000-0000-00006C020000}"/>
    <cellStyle name="_05년 05월 공정감사진행현황_10월 예산 결재 상신 budget (091005)_최종 2" xfId="625" xr:uid="{00000000-0005-0000-0000-00006D020000}"/>
    <cellStyle name="_05년 05월 공정감사진행현황_10월 예산 결재 상신 budget (091005)_최종 3" xfId="626" xr:uid="{00000000-0005-0000-0000-00006E020000}"/>
    <cellStyle name="_05년 05월 공정감사진행현황_10월 예산 결재 상신 budget (091005)_최종 4" xfId="627" xr:uid="{00000000-0005-0000-0000-00006F020000}"/>
    <cellStyle name="_05년 05월 공정감사진행현황_10월 예산 결재 상신 budget (091005)_최종 5" xfId="628" xr:uid="{00000000-0005-0000-0000-000070020000}"/>
    <cellStyle name="_05년 05월 공정감사진행현황_10월 예산 결재 상신 budget (091005)_최종 6" xfId="629" xr:uid="{00000000-0005-0000-0000-000071020000}"/>
    <cellStyle name="_05년 05월 공정감사진행현황_10월 예산 결재 상신 budget (091005)_최종 7" xfId="630" xr:uid="{00000000-0005-0000-0000-000072020000}"/>
    <cellStyle name="_05년 05월 공정감사진행현황_10월 예산 결재 상신 budget (091005)_최종 8" xfId="631" xr:uid="{00000000-0005-0000-0000-000073020000}"/>
    <cellStyle name="_05년 05월 공정감사진행현황_10월 예산 결재 상신 budget (091006)_최종" xfId="632" xr:uid="{00000000-0005-0000-0000-000074020000}"/>
    <cellStyle name="_05년 05월 공정감사진행현황_8월 수율자료_재작성중" xfId="633" xr:uid="{00000000-0005-0000-0000-000075020000}"/>
    <cellStyle name="_05년 05월 공정감사진행현황_8월 수율자료_재작성중 2" xfId="634" xr:uid="{00000000-0005-0000-0000-000076020000}"/>
    <cellStyle name="_05년 05월 공정감사진행현황_8월 수율자료_재작성중 3" xfId="635" xr:uid="{00000000-0005-0000-0000-000077020000}"/>
    <cellStyle name="_05년 05월 공정감사진행현황_8월 수율자료_재작성중 4" xfId="636" xr:uid="{00000000-0005-0000-0000-000078020000}"/>
    <cellStyle name="_05년 05월 공정감사진행현황_8월 수율자료_재작성중 5" xfId="637" xr:uid="{00000000-0005-0000-0000-000079020000}"/>
    <cellStyle name="_05년 05월 공정감사진행현황_8월 수율자료_재작성중 6" xfId="638" xr:uid="{00000000-0005-0000-0000-00007A020000}"/>
    <cellStyle name="_05년 05월 공정감사진행현황_8월 수율자료_재작성중 7" xfId="639" xr:uid="{00000000-0005-0000-0000-00007B020000}"/>
    <cellStyle name="_05년 05월 공정감사진행현황_8월 수율자료_재작성중 8" xfId="640" xr:uid="{00000000-0005-0000-0000-00007C020000}"/>
    <cellStyle name="_05년 05월 공정감사진행현황_Korean report, new version" xfId="641" xr:uid="{00000000-0005-0000-0000-00007D020000}"/>
    <cellStyle name="_05년 05월 공정감사진행현황_monthly report of june 2 (2)" xfId="642" xr:uid="{00000000-0005-0000-0000-00007E020000}"/>
    <cellStyle name="_05년 05월 공정감사진행현황_monthly report of june 2 (2) 2" xfId="643" xr:uid="{00000000-0005-0000-0000-00007F020000}"/>
    <cellStyle name="_05년 05월 공정감사진행현황_monthly report of june 2 (2) 3" xfId="644" xr:uid="{00000000-0005-0000-0000-000080020000}"/>
    <cellStyle name="_05년 05월 공정감사진행현황_monthly report of june 2 (2) 4" xfId="645" xr:uid="{00000000-0005-0000-0000-000081020000}"/>
    <cellStyle name="_05년 05월 공정감사진행현황_monthly report of june 2 (2) 5" xfId="646" xr:uid="{00000000-0005-0000-0000-000082020000}"/>
    <cellStyle name="_05년 05월 공정감사진행현황_monthly report of june 2 (2) 6" xfId="647" xr:uid="{00000000-0005-0000-0000-000083020000}"/>
    <cellStyle name="_05년 05월 공정감사진행현황_monthly report of june 2 (2) 7" xfId="648" xr:uid="{00000000-0005-0000-0000-000084020000}"/>
    <cellStyle name="_05년 05월 공정감사진행현황_monthly report of june 2 (2) 8" xfId="649" xr:uid="{00000000-0005-0000-0000-000085020000}"/>
    <cellStyle name="_05년 05월 공정감사진행현황_Trade payables, receivables" xfId="650" xr:uid="{00000000-0005-0000-0000-000086020000}"/>
    <cellStyle name="_05년 05월 공정감사진행현황_자금수지-cash flow(2010_plan)" xfId="651" xr:uid="{00000000-0005-0000-0000-000087020000}"/>
    <cellStyle name="_05년 05월 공정감사진행현황_자금수지-cash flow(2010_plan) 2" xfId="652" xr:uid="{00000000-0005-0000-0000-000088020000}"/>
    <cellStyle name="_05년 05월 공정감사진행현황_자금수지-cash flow(2010_plan) 3" xfId="653" xr:uid="{00000000-0005-0000-0000-000089020000}"/>
    <cellStyle name="_05년 05월 공정감사진행현황_자금수지-cash flow(2010_plan) 4" xfId="654" xr:uid="{00000000-0005-0000-0000-00008A020000}"/>
    <cellStyle name="_05년 05월 공정감사진행현황_자금수지-cash flow(2010_plan) 5" xfId="655" xr:uid="{00000000-0005-0000-0000-00008B020000}"/>
    <cellStyle name="_05년 05월 공정감사진행현황_자금수지-cash flow(2010_plan) 6" xfId="656" xr:uid="{00000000-0005-0000-0000-00008C020000}"/>
    <cellStyle name="_05년 05월 공정감사진행현황_자금수지-cash flow(2010_plan) 7" xfId="657" xr:uid="{00000000-0005-0000-0000-00008D020000}"/>
    <cellStyle name="_05년 05월 공정감사진행현황_자금수지-cash flow(2010_plan) 8" xfId="658" xr:uid="{00000000-0005-0000-0000-00008E020000}"/>
    <cellStyle name="_05년 05월 공정감사진행현황_체코월차결산6월보고2차-715" xfId="659" xr:uid="{00000000-0005-0000-0000-00008F020000}"/>
    <cellStyle name="_05년 05월 공정감사진행현황_체코월차결산6월보고2차-715 2" xfId="660" xr:uid="{00000000-0005-0000-0000-000090020000}"/>
    <cellStyle name="_05년 05월 공정감사진행현황_체코월차결산6월보고2차-715 3" xfId="661" xr:uid="{00000000-0005-0000-0000-000091020000}"/>
    <cellStyle name="_05년 05월 공정감사진행현황_체코월차결산6월보고2차-715 4" xfId="662" xr:uid="{00000000-0005-0000-0000-000092020000}"/>
    <cellStyle name="_05년 05월 공정감사진행현황_체코월차결산6월보고2차-715 5" xfId="663" xr:uid="{00000000-0005-0000-0000-000093020000}"/>
    <cellStyle name="_05년 05월 공정감사진행현황_체코월차결산6월보고2차-715 6" xfId="664" xr:uid="{00000000-0005-0000-0000-000094020000}"/>
    <cellStyle name="_05년 05월 공정감사진행현황_체코월차결산6월보고2차-715 7" xfId="665" xr:uid="{00000000-0005-0000-0000-000095020000}"/>
    <cellStyle name="_05년 05월 공정감사진행현황_체코월차결산6월보고2차-715 8" xfId="666" xr:uid="{00000000-0005-0000-0000-000096020000}"/>
    <cellStyle name="_05년 10월 공정감사 계획(051004)" xfId="667" xr:uid="{00000000-0005-0000-0000-000097020000}"/>
    <cellStyle name="_05년 10월 공정감사 계획(051004) 2" xfId="668" xr:uid="{00000000-0005-0000-0000-000098020000}"/>
    <cellStyle name="_05년 PQ 교육계획서 수정본(050421)" xfId="669" xr:uid="{00000000-0005-0000-0000-000099020000}"/>
    <cellStyle name="_05년1월" xfId="670" xr:uid="{00000000-0005-0000-0000-00009A020000}"/>
    <cellStyle name="_05년1월 2" xfId="671" xr:uid="{00000000-0005-0000-0000-00009B020000}"/>
    <cellStyle name="_05년1월 3" xfId="672" xr:uid="{00000000-0005-0000-0000-00009C020000}"/>
    <cellStyle name="_05년1월 4" xfId="673" xr:uid="{00000000-0005-0000-0000-00009D020000}"/>
    <cellStyle name="_05년1월 5" xfId="674" xr:uid="{00000000-0005-0000-0000-00009E020000}"/>
    <cellStyle name="_05년1월 6" xfId="675" xr:uid="{00000000-0005-0000-0000-00009F020000}"/>
    <cellStyle name="_05년1월 7" xfId="676" xr:uid="{00000000-0005-0000-0000-0000A0020000}"/>
    <cellStyle name="_05년1월 8" xfId="677" xr:uid="{00000000-0005-0000-0000-0000A1020000}"/>
    <cellStyle name="_05년1월_10월 예산 결재 상신 budget (091005)_최종" xfId="678" xr:uid="{00000000-0005-0000-0000-0000A2020000}"/>
    <cellStyle name="_05년1월_10월 예산 결재 상신 budget (091005)_최종 2" xfId="679" xr:uid="{00000000-0005-0000-0000-0000A3020000}"/>
    <cellStyle name="_05년1월_10월 예산 결재 상신 budget (091005)_최종 3" xfId="680" xr:uid="{00000000-0005-0000-0000-0000A4020000}"/>
    <cellStyle name="_05년1월_10월 예산 결재 상신 budget (091005)_최종 4" xfId="681" xr:uid="{00000000-0005-0000-0000-0000A5020000}"/>
    <cellStyle name="_05년1월_10월 예산 결재 상신 budget (091005)_최종 5" xfId="682" xr:uid="{00000000-0005-0000-0000-0000A6020000}"/>
    <cellStyle name="_05년1월_10월 예산 결재 상신 budget (091005)_최종 6" xfId="683" xr:uid="{00000000-0005-0000-0000-0000A7020000}"/>
    <cellStyle name="_05년1월_10월 예산 결재 상신 budget (091005)_최종 7" xfId="684" xr:uid="{00000000-0005-0000-0000-0000A8020000}"/>
    <cellStyle name="_05년1월_10월 예산 결재 상신 budget (091005)_최종 8" xfId="685" xr:uid="{00000000-0005-0000-0000-0000A9020000}"/>
    <cellStyle name="_05년1월_10월 예산 결재 상신 budget (091006)_최종" xfId="686" xr:uid="{00000000-0005-0000-0000-0000AA020000}"/>
    <cellStyle name="_05년1월_8월 수율자료_재작성중" xfId="687" xr:uid="{00000000-0005-0000-0000-0000AB020000}"/>
    <cellStyle name="_05년1월_8월 수율자료_재작성중 2" xfId="688" xr:uid="{00000000-0005-0000-0000-0000AC020000}"/>
    <cellStyle name="_05년1월_8월 수율자료_재작성중 3" xfId="689" xr:uid="{00000000-0005-0000-0000-0000AD020000}"/>
    <cellStyle name="_05년1월_8월 수율자료_재작성중 4" xfId="690" xr:uid="{00000000-0005-0000-0000-0000AE020000}"/>
    <cellStyle name="_05년1월_8월 수율자료_재작성중 5" xfId="691" xr:uid="{00000000-0005-0000-0000-0000AF020000}"/>
    <cellStyle name="_05년1월_8월 수율자료_재작성중 6" xfId="692" xr:uid="{00000000-0005-0000-0000-0000B0020000}"/>
    <cellStyle name="_05년1월_8월 수율자료_재작성중 7" xfId="693" xr:uid="{00000000-0005-0000-0000-0000B1020000}"/>
    <cellStyle name="_05년1월_8월 수율자료_재작성중 8" xfId="694" xr:uid="{00000000-0005-0000-0000-0000B2020000}"/>
    <cellStyle name="_05년1월_Korean report, new version" xfId="695" xr:uid="{00000000-0005-0000-0000-0000B3020000}"/>
    <cellStyle name="_05년1월_monthly report of june 2 (2)" xfId="696" xr:uid="{00000000-0005-0000-0000-0000B4020000}"/>
    <cellStyle name="_05년1월_monthly report of june 2 (2) 2" xfId="697" xr:uid="{00000000-0005-0000-0000-0000B5020000}"/>
    <cellStyle name="_05년1월_monthly report of june 2 (2) 3" xfId="698" xr:uid="{00000000-0005-0000-0000-0000B6020000}"/>
    <cellStyle name="_05년1월_monthly report of june 2 (2) 4" xfId="699" xr:uid="{00000000-0005-0000-0000-0000B7020000}"/>
    <cellStyle name="_05년1월_monthly report of june 2 (2) 5" xfId="700" xr:uid="{00000000-0005-0000-0000-0000B8020000}"/>
    <cellStyle name="_05년1월_monthly report of june 2 (2) 6" xfId="701" xr:uid="{00000000-0005-0000-0000-0000B9020000}"/>
    <cellStyle name="_05년1월_monthly report of june 2 (2) 7" xfId="702" xr:uid="{00000000-0005-0000-0000-0000BA020000}"/>
    <cellStyle name="_05년1월_monthly report of june 2 (2) 8" xfId="703" xr:uid="{00000000-0005-0000-0000-0000BB020000}"/>
    <cellStyle name="_05년1월_Trade payables, receivables" xfId="704" xr:uid="{00000000-0005-0000-0000-0000BC020000}"/>
    <cellStyle name="_05년1월_자금수지-cash flow(2010_plan)" xfId="705" xr:uid="{00000000-0005-0000-0000-0000BD020000}"/>
    <cellStyle name="_05년1월_자금수지-cash flow(2010_plan) 2" xfId="706" xr:uid="{00000000-0005-0000-0000-0000BE020000}"/>
    <cellStyle name="_05년1월_자금수지-cash flow(2010_plan) 3" xfId="707" xr:uid="{00000000-0005-0000-0000-0000BF020000}"/>
    <cellStyle name="_05년1월_자금수지-cash flow(2010_plan) 4" xfId="708" xr:uid="{00000000-0005-0000-0000-0000C0020000}"/>
    <cellStyle name="_05년1월_자금수지-cash flow(2010_plan) 5" xfId="709" xr:uid="{00000000-0005-0000-0000-0000C1020000}"/>
    <cellStyle name="_05년1월_자금수지-cash flow(2010_plan) 6" xfId="710" xr:uid="{00000000-0005-0000-0000-0000C2020000}"/>
    <cellStyle name="_05년1월_자금수지-cash flow(2010_plan) 7" xfId="711" xr:uid="{00000000-0005-0000-0000-0000C3020000}"/>
    <cellStyle name="_05년1월_자금수지-cash flow(2010_plan) 8" xfId="712" xr:uid="{00000000-0005-0000-0000-0000C4020000}"/>
    <cellStyle name="_05년1월_체코월차결산6월보고2차-715" xfId="713" xr:uid="{00000000-0005-0000-0000-0000C5020000}"/>
    <cellStyle name="_05년1월_체코월차결산6월보고2차-715 2" xfId="714" xr:uid="{00000000-0005-0000-0000-0000C6020000}"/>
    <cellStyle name="_05년1월_체코월차결산6월보고2차-715 3" xfId="715" xr:uid="{00000000-0005-0000-0000-0000C7020000}"/>
    <cellStyle name="_05년1월_체코월차결산6월보고2차-715 4" xfId="716" xr:uid="{00000000-0005-0000-0000-0000C8020000}"/>
    <cellStyle name="_05년1월_체코월차결산6월보고2차-715 5" xfId="717" xr:uid="{00000000-0005-0000-0000-0000C9020000}"/>
    <cellStyle name="_05년1월_체코월차결산6월보고2차-715 6" xfId="718" xr:uid="{00000000-0005-0000-0000-0000CA020000}"/>
    <cellStyle name="_05년1월_체코월차결산6월보고2차-715 7" xfId="719" xr:uid="{00000000-0005-0000-0000-0000CB020000}"/>
    <cellStyle name="_05년1월_체코월차결산6월보고2차-715 8" xfId="720" xr:uid="{00000000-0005-0000-0000-0000CC020000}"/>
    <cellStyle name="_05년3월 평가결과" xfId="721" xr:uid="{00000000-0005-0000-0000-0000CD020000}"/>
    <cellStyle name="_05년3월 평가결과 2" xfId="722" xr:uid="{00000000-0005-0000-0000-0000CE020000}"/>
    <cellStyle name="_05년3월 평가결과 3" xfId="723" xr:uid="{00000000-0005-0000-0000-0000CF020000}"/>
    <cellStyle name="_05년3월 평가결과 4" xfId="724" xr:uid="{00000000-0005-0000-0000-0000D0020000}"/>
    <cellStyle name="_05년3월 평가결과 5" xfId="725" xr:uid="{00000000-0005-0000-0000-0000D1020000}"/>
    <cellStyle name="_05년3월 평가결과 6" xfId="726" xr:uid="{00000000-0005-0000-0000-0000D2020000}"/>
    <cellStyle name="_05년3월 평가결과 7" xfId="727" xr:uid="{00000000-0005-0000-0000-0000D3020000}"/>
    <cellStyle name="_05년3월 평가결과 8" xfId="728" xr:uid="{00000000-0005-0000-0000-0000D4020000}"/>
    <cellStyle name="_05년3월 평가결과_10월 예산 결재 상신 budget (091005)_최종" xfId="729" xr:uid="{00000000-0005-0000-0000-0000D5020000}"/>
    <cellStyle name="_05년3월 평가결과_10월 예산 결재 상신 budget (091005)_최종 2" xfId="730" xr:uid="{00000000-0005-0000-0000-0000D6020000}"/>
    <cellStyle name="_05년3월 평가결과_10월 예산 결재 상신 budget (091005)_최종 3" xfId="731" xr:uid="{00000000-0005-0000-0000-0000D7020000}"/>
    <cellStyle name="_05년3월 평가결과_10월 예산 결재 상신 budget (091005)_최종 4" xfId="732" xr:uid="{00000000-0005-0000-0000-0000D8020000}"/>
    <cellStyle name="_05년3월 평가결과_10월 예산 결재 상신 budget (091005)_최종 5" xfId="733" xr:uid="{00000000-0005-0000-0000-0000D9020000}"/>
    <cellStyle name="_05년3월 평가결과_10월 예산 결재 상신 budget (091005)_최종 6" xfId="734" xr:uid="{00000000-0005-0000-0000-0000DA020000}"/>
    <cellStyle name="_05년3월 평가결과_10월 예산 결재 상신 budget (091005)_최종 7" xfId="735" xr:uid="{00000000-0005-0000-0000-0000DB020000}"/>
    <cellStyle name="_05년3월 평가결과_10월 예산 결재 상신 budget (091005)_최종 8" xfId="736" xr:uid="{00000000-0005-0000-0000-0000DC020000}"/>
    <cellStyle name="_05년3월 평가결과_10월 예산 결재 상신 budget (091006)_최종" xfId="737" xr:uid="{00000000-0005-0000-0000-0000DD020000}"/>
    <cellStyle name="_05년3월 평가결과_8월 수율자료_재작성중" xfId="738" xr:uid="{00000000-0005-0000-0000-0000DE020000}"/>
    <cellStyle name="_05년3월 평가결과_8월 수율자료_재작성중 2" xfId="739" xr:uid="{00000000-0005-0000-0000-0000DF020000}"/>
    <cellStyle name="_05년3월 평가결과_8월 수율자료_재작성중 3" xfId="740" xr:uid="{00000000-0005-0000-0000-0000E0020000}"/>
    <cellStyle name="_05년3월 평가결과_8월 수율자료_재작성중 4" xfId="741" xr:uid="{00000000-0005-0000-0000-0000E1020000}"/>
    <cellStyle name="_05년3월 평가결과_8월 수율자료_재작성중 5" xfId="742" xr:uid="{00000000-0005-0000-0000-0000E2020000}"/>
    <cellStyle name="_05년3월 평가결과_8월 수율자료_재작성중 6" xfId="743" xr:uid="{00000000-0005-0000-0000-0000E3020000}"/>
    <cellStyle name="_05년3월 평가결과_8월 수율자료_재작성중 7" xfId="744" xr:uid="{00000000-0005-0000-0000-0000E4020000}"/>
    <cellStyle name="_05년3월 평가결과_8월 수율자료_재작성중 8" xfId="745" xr:uid="{00000000-0005-0000-0000-0000E5020000}"/>
    <cellStyle name="_05년3월 평가결과_Korean report, new version" xfId="746" xr:uid="{00000000-0005-0000-0000-0000E6020000}"/>
    <cellStyle name="_05년3월 평가결과_monthly report of june 2 (2)" xfId="747" xr:uid="{00000000-0005-0000-0000-0000E7020000}"/>
    <cellStyle name="_05년3월 평가결과_monthly report of june 2 (2) 2" xfId="748" xr:uid="{00000000-0005-0000-0000-0000E8020000}"/>
    <cellStyle name="_05년3월 평가결과_monthly report of june 2 (2) 3" xfId="749" xr:uid="{00000000-0005-0000-0000-0000E9020000}"/>
    <cellStyle name="_05년3월 평가결과_monthly report of june 2 (2) 4" xfId="750" xr:uid="{00000000-0005-0000-0000-0000EA020000}"/>
    <cellStyle name="_05년3월 평가결과_monthly report of june 2 (2) 5" xfId="751" xr:uid="{00000000-0005-0000-0000-0000EB020000}"/>
    <cellStyle name="_05년3월 평가결과_monthly report of june 2 (2) 6" xfId="752" xr:uid="{00000000-0005-0000-0000-0000EC020000}"/>
    <cellStyle name="_05년3월 평가결과_monthly report of june 2 (2) 7" xfId="753" xr:uid="{00000000-0005-0000-0000-0000ED020000}"/>
    <cellStyle name="_05년3월 평가결과_monthly report of june 2 (2) 8" xfId="754" xr:uid="{00000000-0005-0000-0000-0000EE020000}"/>
    <cellStyle name="_05년3월 평가결과_Trade payables, receivables" xfId="755" xr:uid="{00000000-0005-0000-0000-0000EF020000}"/>
    <cellStyle name="_05년3월 평가결과_자금수지-cash flow(2010_plan)" xfId="756" xr:uid="{00000000-0005-0000-0000-0000F0020000}"/>
    <cellStyle name="_05년3월 평가결과_자금수지-cash flow(2010_plan) 2" xfId="757" xr:uid="{00000000-0005-0000-0000-0000F1020000}"/>
    <cellStyle name="_05년3월 평가결과_자금수지-cash flow(2010_plan) 3" xfId="758" xr:uid="{00000000-0005-0000-0000-0000F2020000}"/>
    <cellStyle name="_05년3월 평가결과_자금수지-cash flow(2010_plan) 4" xfId="759" xr:uid="{00000000-0005-0000-0000-0000F3020000}"/>
    <cellStyle name="_05년3월 평가결과_자금수지-cash flow(2010_plan) 5" xfId="760" xr:uid="{00000000-0005-0000-0000-0000F4020000}"/>
    <cellStyle name="_05년3월 평가결과_자금수지-cash flow(2010_plan) 6" xfId="761" xr:uid="{00000000-0005-0000-0000-0000F5020000}"/>
    <cellStyle name="_05년3월 평가결과_자금수지-cash flow(2010_plan) 7" xfId="762" xr:uid="{00000000-0005-0000-0000-0000F6020000}"/>
    <cellStyle name="_05년3월 평가결과_자금수지-cash flow(2010_plan) 8" xfId="763" xr:uid="{00000000-0005-0000-0000-0000F7020000}"/>
    <cellStyle name="_05년3월 평가결과_체코월차결산6월보고2차-715" xfId="764" xr:uid="{00000000-0005-0000-0000-0000F8020000}"/>
    <cellStyle name="_05년3월 평가결과_체코월차결산6월보고2차-715 2" xfId="765" xr:uid="{00000000-0005-0000-0000-0000F9020000}"/>
    <cellStyle name="_05년3월 평가결과_체코월차결산6월보고2차-715 3" xfId="766" xr:uid="{00000000-0005-0000-0000-0000FA020000}"/>
    <cellStyle name="_05년3월 평가결과_체코월차결산6월보고2차-715 4" xfId="767" xr:uid="{00000000-0005-0000-0000-0000FB020000}"/>
    <cellStyle name="_05년3월 평가결과_체코월차결산6월보고2차-715 5" xfId="768" xr:uid="{00000000-0005-0000-0000-0000FC020000}"/>
    <cellStyle name="_05년3월 평가결과_체코월차결산6월보고2차-715 6" xfId="769" xr:uid="{00000000-0005-0000-0000-0000FD020000}"/>
    <cellStyle name="_05년3월 평가결과_체코월차결산6월보고2차-715 7" xfId="770" xr:uid="{00000000-0005-0000-0000-0000FE020000}"/>
    <cellStyle name="_05년3월 평가결과_체코월차결산6월보고2차-715 8" xfId="771" xr:uid="{00000000-0005-0000-0000-0000FF020000}"/>
    <cellStyle name="_05년4월 평가결과" xfId="772" xr:uid="{00000000-0005-0000-0000-000000030000}"/>
    <cellStyle name="_05년4월 평가결과 2" xfId="773" xr:uid="{00000000-0005-0000-0000-000001030000}"/>
    <cellStyle name="_05년4월 평가결과 3" xfId="774" xr:uid="{00000000-0005-0000-0000-000002030000}"/>
    <cellStyle name="_05년4월 평가결과 4" xfId="775" xr:uid="{00000000-0005-0000-0000-000003030000}"/>
    <cellStyle name="_05년4월 평가결과 5" xfId="776" xr:uid="{00000000-0005-0000-0000-000004030000}"/>
    <cellStyle name="_05년4월 평가결과 6" xfId="777" xr:uid="{00000000-0005-0000-0000-000005030000}"/>
    <cellStyle name="_05년4월 평가결과 7" xfId="778" xr:uid="{00000000-0005-0000-0000-000006030000}"/>
    <cellStyle name="_05년4월 평가결과 8" xfId="779" xr:uid="{00000000-0005-0000-0000-000007030000}"/>
    <cellStyle name="_05년4월 평가결과_10월 예산 결재 상신 budget (091005)_최종" xfId="780" xr:uid="{00000000-0005-0000-0000-000008030000}"/>
    <cellStyle name="_05년4월 평가결과_10월 예산 결재 상신 budget (091005)_최종 2" xfId="781" xr:uid="{00000000-0005-0000-0000-000009030000}"/>
    <cellStyle name="_05년4월 평가결과_10월 예산 결재 상신 budget (091005)_최종 3" xfId="782" xr:uid="{00000000-0005-0000-0000-00000A030000}"/>
    <cellStyle name="_05년4월 평가결과_10월 예산 결재 상신 budget (091005)_최종 4" xfId="783" xr:uid="{00000000-0005-0000-0000-00000B030000}"/>
    <cellStyle name="_05년4월 평가결과_10월 예산 결재 상신 budget (091005)_최종 5" xfId="784" xr:uid="{00000000-0005-0000-0000-00000C030000}"/>
    <cellStyle name="_05년4월 평가결과_10월 예산 결재 상신 budget (091005)_최종 6" xfId="785" xr:uid="{00000000-0005-0000-0000-00000D030000}"/>
    <cellStyle name="_05년4월 평가결과_10월 예산 결재 상신 budget (091005)_최종 7" xfId="786" xr:uid="{00000000-0005-0000-0000-00000E030000}"/>
    <cellStyle name="_05년4월 평가결과_10월 예산 결재 상신 budget (091005)_최종 8" xfId="787" xr:uid="{00000000-0005-0000-0000-00000F030000}"/>
    <cellStyle name="_05년4월 평가결과_10월 예산 결재 상신 budget (091006)_최종" xfId="788" xr:uid="{00000000-0005-0000-0000-000010030000}"/>
    <cellStyle name="_05년4월 평가결과_8월 수율자료_재작성중" xfId="789" xr:uid="{00000000-0005-0000-0000-000011030000}"/>
    <cellStyle name="_05년4월 평가결과_8월 수율자료_재작성중 2" xfId="790" xr:uid="{00000000-0005-0000-0000-000012030000}"/>
    <cellStyle name="_05년4월 평가결과_8월 수율자료_재작성중 3" xfId="791" xr:uid="{00000000-0005-0000-0000-000013030000}"/>
    <cellStyle name="_05년4월 평가결과_8월 수율자료_재작성중 4" xfId="792" xr:uid="{00000000-0005-0000-0000-000014030000}"/>
    <cellStyle name="_05년4월 평가결과_8월 수율자료_재작성중 5" xfId="793" xr:uid="{00000000-0005-0000-0000-000015030000}"/>
    <cellStyle name="_05년4월 평가결과_8월 수율자료_재작성중 6" xfId="794" xr:uid="{00000000-0005-0000-0000-000016030000}"/>
    <cellStyle name="_05년4월 평가결과_8월 수율자료_재작성중 7" xfId="795" xr:uid="{00000000-0005-0000-0000-000017030000}"/>
    <cellStyle name="_05년4월 평가결과_8월 수율자료_재작성중 8" xfId="796" xr:uid="{00000000-0005-0000-0000-000018030000}"/>
    <cellStyle name="_05년4월 평가결과_Korean report, new version" xfId="797" xr:uid="{00000000-0005-0000-0000-000019030000}"/>
    <cellStyle name="_05년4월 평가결과_monthly report of june 2 (2)" xfId="798" xr:uid="{00000000-0005-0000-0000-00001A030000}"/>
    <cellStyle name="_05년4월 평가결과_monthly report of june 2 (2) 2" xfId="799" xr:uid="{00000000-0005-0000-0000-00001B030000}"/>
    <cellStyle name="_05년4월 평가결과_monthly report of june 2 (2) 3" xfId="800" xr:uid="{00000000-0005-0000-0000-00001C030000}"/>
    <cellStyle name="_05년4월 평가결과_monthly report of june 2 (2) 4" xfId="801" xr:uid="{00000000-0005-0000-0000-00001D030000}"/>
    <cellStyle name="_05년4월 평가결과_monthly report of june 2 (2) 5" xfId="802" xr:uid="{00000000-0005-0000-0000-00001E030000}"/>
    <cellStyle name="_05년4월 평가결과_monthly report of june 2 (2) 6" xfId="803" xr:uid="{00000000-0005-0000-0000-00001F030000}"/>
    <cellStyle name="_05년4월 평가결과_monthly report of june 2 (2) 7" xfId="804" xr:uid="{00000000-0005-0000-0000-000020030000}"/>
    <cellStyle name="_05년4월 평가결과_monthly report of june 2 (2) 8" xfId="805" xr:uid="{00000000-0005-0000-0000-000021030000}"/>
    <cellStyle name="_05년4월 평가결과_Trade payables, receivables" xfId="806" xr:uid="{00000000-0005-0000-0000-000022030000}"/>
    <cellStyle name="_05년4월 평가결과_자금수지-cash flow(2010_plan)" xfId="807" xr:uid="{00000000-0005-0000-0000-000023030000}"/>
    <cellStyle name="_05년4월 평가결과_자금수지-cash flow(2010_plan) 2" xfId="808" xr:uid="{00000000-0005-0000-0000-000024030000}"/>
    <cellStyle name="_05년4월 평가결과_자금수지-cash flow(2010_plan) 3" xfId="809" xr:uid="{00000000-0005-0000-0000-000025030000}"/>
    <cellStyle name="_05년4월 평가결과_자금수지-cash flow(2010_plan) 4" xfId="810" xr:uid="{00000000-0005-0000-0000-000026030000}"/>
    <cellStyle name="_05년4월 평가결과_자금수지-cash flow(2010_plan) 5" xfId="811" xr:uid="{00000000-0005-0000-0000-000027030000}"/>
    <cellStyle name="_05년4월 평가결과_자금수지-cash flow(2010_plan) 6" xfId="812" xr:uid="{00000000-0005-0000-0000-000028030000}"/>
    <cellStyle name="_05년4월 평가결과_자금수지-cash flow(2010_plan) 7" xfId="813" xr:uid="{00000000-0005-0000-0000-000029030000}"/>
    <cellStyle name="_05년4월 평가결과_자금수지-cash flow(2010_plan) 8" xfId="814" xr:uid="{00000000-0005-0000-0000-00002A030000}"/>
    <cellStyle name="_05년4월 평가결과_체코월차결산6월보고2차-715" xfId="815" xr:uid="{00000000-0005-0000-0000-00002B030000}"/>
    <cellStyle name="_05년4월 평가결과_체코월차결산6월보고2차-715 2" xfId="816" xr:uid="{00000000-0005-0000-0000-00002C030000}"/>
    <cellStyle name="_05년4월 평가결과_체코월차결산6월보고2차-715 3" xfId="817" xr:uid="{00000000-0005-0000-0000-00002D030000}"/>
    <cellStyle name="_05년4월 평가결과_체코월차결산6월보고2차-715 4" xfId="818" xr:uid="{00000000-0005-0000-0000-00002E030000}"/>
    <cellStyle name="_05년4월 평가결과_체코월차결산6월보고2차-715 5" xfId="819" xr:uid="{00000000-0005-0000-0000-00002F030000}"/>
    <cellStyle name="_05년4월 평가결과_체코월차결산6월보고2차-715 6" xfId="820" xr:uid="{00000000-0005-0000-0000-000030030000}"/>
    <cellStyle name="_05년4월 평가결과_체코월차결산6월보고2차-715 7" xfId="821" xr:uid="{00000000-0005-0000-0000-000031030000}"/>
    <cellStyle name="_05년4월 평가결과_체코월차결산6월보고2차-715 8" xfId="822" xr:uid="{00000000-0005-0000-0000-000032030000}"/>
    <cellStyle name="_05년5월 평가결과" xfId="823" xr:uid="{00000000-0005-0000-0000-000033030000}"/>
    <cellStyle name="_05년5월 평가결과 2" xfId="824" xr:uid="{00000000-0005-0000-0000-000034030000}"/>
    <cellStyle name="_05년5월 평가결과 3" xfId="825" xr:uid="{00000000-0005-0000-0000-000035030000}"/>
    <cellStyle name="_05년5월 평가결과 4" xfId="826" xr:uid="{00000000-0005-0000-0000-000036030000}"/>
    <cellStyle name="_05년5월 평가결과 5" xfId="827" xr:uid="{00000000-0005-0000-0000-000037030000}"/>
    <cellStyle name="_05년5월 평가결과 6" xfId="828" xr:uid="{00000000-0005-0000-0000-000038030000}"/>
    <cellStyle name="_05년5월 평가결과 7" xfId="829" xr:uid="{00000000-0005-0000-0000-000039030000}"/>
    <cellStyle name="_05년5월 평가결과 8" xfId="830" xr:uid="{00000000-0005-0000-0000-00003A030000}"/>
    <cellStyle name="_05년5월 평가결과_10월 예산 결재 상신 budget (091005)_최종" xfId="831" xr:uid="{00000000-0005-0000-0000-00003B030000}"/>
    <cellStyle name="_05년5월 평가결과_10월 예산 결재 상신 budget (091005)_최종 2" xfId="832" xr:uid="{00000000-0005-0000-0000-00003C030000}"/>
    <cellStyle name="_05년5월 평가결과_10월 예산 결재 상신 budget (091005)_최종 3" xfId="833" xr:uid="{00000000-0005-0000-0000-00003D030000}"/>
    <cellStyle name="_05년5월 평가결과_10월 예산 결재 상신 budget (091005)_최종 4" xfId="834" xr:uid="{00000000-0005-0000-0000-00003E030000}"/>
    <cellStyle name="_05년5월 평가결과_10월 예산 결재 상신 budget (091005)_최종 5" xfId="835" xr:uid="{00000000-0005-0000-0000-00003F030000}"/>
    <cellStyle name="_05년5월 평가결과_10월 예산 결재 상신 budget (091005)_최종 6" xfId="836" xr:uid="{00000000-0005-0000-0000-000040030000}"/>
    <cellStyle name="_05년5월 평가결과_10월 예산 결재 상신 budget (091005)_최종 7" xfId="837" xr:uid="{00000000-0005-0000-0000-000041030000}"/>
    <cellStyle name="_05년5월 평가결과_10월 예산 결재 상신 budget (091005)_최종 8" xfId="838" xr:uid="{00000000-0005-0000-0000-000042030000}"/>
    <cellStyle name="_05년5월 평가결과_10월 예산 결재 상신 budget (091006)_최종" xfId="839" xr:uid="{00000000-0005-0000-0000-000043030000}"/>
    <cellStyle name="_05년5월 평가결과_8월 수율자료_재작성중" xfId="840" xr:uid="{00000000-0005-0000-0000-000044030000}"/>
    <cellStyle name="_05년5월 평가결과_8월 수율자료_재작성중 2" xfId="841" xr:uid="{00000000-0005-0000-0000-000045030000}"/>
    <cellStyle name="_05년5월 평가결과_8월 수율자료_재작성중 3" xfId="842" xr:uid="{00000000-0005-0000-0000-000046030000}"/>
    <cellStyle name="_05년5월 평가결과_8월 수율자료_재작성중 4" xfId="843" xr:uid="{00000000-0005-0000-0000-000047030000}"/>
    <cellStyle name="_05년5월 평가결과_8월 수율자료_재작성중 5" xfId="844" xr:uid="{00000000-0005-0000-0000-000048030000}"/>
    <cellStyle name="_05년5월 평가결과_8월 수율자료_재작성중 6" xfId="845" xr:uid="{00000000-0005-0000-0000-000049030000}"/>
    <cellStyle name="_05년5월 평가결과_8월 수율자료_재작성중 7" xfId="846" xr:uid="{00000000-0005-0000-0000-00004A030000}"/>
    <cellStyle name="_05년5월 평가결과_8월 수율자료_재작성중 8" xfId="847" xr:uid="{00000000-0005-0000-0000-00004B030000}"/>
    <cellStyle name="_05년5월 평가결과_Korean report, new version" xfId="848" xr:uid="{00000000-0005-0000-0000-00004C030000}"/>
    <cellStyle name="_05년5월 평가결과_monthly report of june 2 (2)" xfId="849" xr:uid="{00000000-0005-0000-0000-00004D030000}"/>
    <cellStyle name="_05년5월 평가결과_monthly report of june 2 (2) 2" xfId="850" xr:uid="{00000000-0005-0000-0000-00004E030000}"/>
    <cellStyle name="_05년5월 평가결과_monthly report of june 2 (2) 3" xfId="851" xr:uid="{00000000-0005-0000-0000-00004F030000}"/>
    <cellStyle name="_05년5월 평가결과_monthly report of june 2 (2) 4" xfId="852" xr:uid="{00000000-0005-0000-0000-000050030000}"/>
    <cellStyle name="_05년5월 평가결과_monthly report of june 2 (2) 5" xfId="853" xr:uid="{00000000-0005-0000-0000-000051030000}"/>
    <cellStyle name="_05년5월 평가결과_monthly report of june 2 (2) 6" xfId="854" xr:uid="{00000000-0005-0000-0000-000052030000}"/>
    <cellStyle name="_05년5월 평가결과_monthly report of june 2 (2) 7" xfId="855" xr:uid="{00000000-0005-0000-0000-000053030000}"/>
    <cellStyle name="_05년5월 평가결과_monthly report of june 2 (2) 8" xfId="856" xr:uid="{00000000-0005-0000-0000-000054030000}"/>
    <cellStyle name="_05년5월 평가결과_Trade payables, receivables" xfId="857" xr:uid="{00000000-0005-0000-0000-000055030000}"/>
    <cellStyle name="_05년5월 평가결과_자금수지-cash flow(2010_plan)" xfId="858" xr:uid="{00000000-0005-0000-0000-000056030000}"/>
    <cellStyle name="_05년5월 평가결과_자금수지-cash flow(2010_plan) 2" xfId="859" xr:uid="{00000000-0005-0000-0000-000057030000}"/>
    <cellStyle name="_05년5월 평가결과_자금수지-cash flow(2010_plan) 3" xfId="860" xr:uid="{00000000-0005-0000-0000-000058030000}"/>
    <cellStyle name="_05년5월 평가결과_자금수지-cash flow(2010_plan) 4" xfId="861" xr:uid="{00000000-0005-0000-0000-000059030000}"/>
    <cellStyle name="_05년5월 평가결과_자금수지-cash flow(2010_plan) 5" xfId="862" xr:uid="{00000000-0005-0000-0000-00005A030000}"/>
    <cellStyle name="_05년5월 평가결과_자금수지-cash flow(2010_plan) 6" xfId="863" xr:uid="{00000000-0005-0000-0000-00005B030000}"/>
    <cellStyle name="_05년5월 평가결과_자금수지-cash flow(2010_plan) 7" xfId="864" xr:uid="{00000000-0005-0000-0000-00005C030000}"/>
    <cellStyle name="_05년5월 평가결과_자금수지-cash flow(2010_plan) 8" xfId="865" xr:uid="{00000000-0005-0000-0000-00005D030000}"/>
    <cellStyle name="_05년5월 평가결과_체코월차결산6월보고2차-715" xfId="866" xr:uid="{00000000-0005-0000-0000-00005E030000}"/>
    <cellStyle name="_05년5월 평가결과_체코월차결산6월보고2차-715 2" xfId="867" xr:uid="{00000000-0005-0000-0000-00005F030000}"/>
    <cellStyle name="_05년5월 평가결과_체코월차결산6월보고2차-715 3" xfId="868" xr:uid="{00000000-0005-0000-0000-000060030000}"/>
    <cellStyle name="_05년5월 평가결과_체코월차결산6월보고2차-715 4" xfId="869" xr:uid="{00000000-0005-0000-0000-000061030000}"/>
    <cellStyle name="_05년5월 평가결과_체코월차결산6월보고2차-715 5" xfId="870" xr:uid="{00000000-0005-0000-0000-000062030000}"/>
    <cellStyle name="_05년5월 평가결과_체코월차결산6월보고2차-715 6" xfId="871" xr:uid="{00000000-0005-0000-0000-000063030000}"/>
    <cellStyle name="_05년5월 평가결과_체코월차결산6월보고2차-715 7" xfId="872" xr:uid="{00000000-0005-0000-0000-000064030000}"/>
    <cellStyle name="_05년5월 평가결과_체코월차결산6월보고2차-715 8" xfId="873" xr:uid="{00000000-0005-0000-0000-000065030000}"/>
    <cellStyle name="_05년6월 평가결과" xfId="874" xr:uid="{00000000-0005-0000-0000-000066030000}"/>
    <cellStyle name="_05년사업계획서(REV_041208)" xfId="875" xr:uid="{00000000-0005-0000-0000-000067030000}"/>
    <cellStyle name="_05년사업계획서(REV_041208) 2" xfId="876" xr:uid="{00000000-0005-0000-0000-000068030000}"/>
    <cellStyle name="_05년사업계획서(REV_041208)_10월 예산 결재 상신 budget (091005)_최종" xfId="877" xr:uid="{00000000-0005-0000-0000-000069030000}"/>
    <cellStyle name="_05년사업계획서(REV_041208)_10월 예산 결재 상신 budget (091006)_최종" xfId="878" xr:uid="{00000000-0005-0000-0000-00006A030000}"/>
    <cellStyle name="_05년사업계획서(REV_041208)_8월 수율자료_재작성중" xfId="879" xr:uid="{00000000-0005-0000-0000-00006B030000}"/>
    <cellStyle name="_05년사업계획서(REV_041208)_BS and PL august 2009" xfId="880" xr:uid="{00000000-0005-0000-0000-00006C030000}"/>
    <cellStyle name="_05년사업계획서(REV_041208)_Korean report, new version" xfId="881" xr:uid="{00000000-0005-0000-0000-00006D030000}"/>
    <cellStyle name="_05년사업계획서(REV_041208)_monthly report of june 1" xfId="882" xr:uid="{00000000-0005-0000-0000-00006E030000}"/>
    <cellStyle name="_05년사업계획서(REV_041208)_trade payables(september,2009)" xfId="883" xr:uid="{00000000-0005-0000-0000-00006F030000}"/>
    <cellStyle name="_05년사업계획서(REV_041208)_체코월차결산 2( 09 9월-most likely)최종1" xfId="884" xr:uid="{00000000-0005-0000-0000-000070030000}"/>
    <cellStyle name="_05년사업계획서(REV_041208)_체코월차결산( 09 7월-most likely)" xfId="885" xr:uid="{00000000-0005-0000-0000-000071030000}"/>
    <cellStyle name="_05년사업계획서(REV_041208)_체코월차결산(09 8월)_수불자료_Rev.1" xfId="886" xr:uid="{00000000-0005-0000-0000-000072030000}"/>
    <cellStyle name="_05년사업계획서(REV_041208)_체코월차결산1 (09 9월-most likely)_작성중(복구파일)" xfId="887" xr:uid="{00000000-0005-0000-0000-000073030000}"/>
    <cellStyle name="_05월 수불장(100601)-REV" xfId="888" xr:uid="{00000000-0005-0000-0000-000074030000}"/>
    <cellStyle name="_05월 수불장(100601)-REV1" xfId="889" xr:uid="{00000000-0005-0000-0000-000075030000}"/>
    <cellStyle name="_0609주간승용개발1실" xfId="890" xr:uid="{00000000-0005-0000-0000-000076030000}"/>
    <cellStyle name="_06월 수불장(100701)" xfId="891" xr:uid="{00000000-0005-0000-0000-000077030000}"/>
    <cellStyle name="_07월 수불장(100806)" xfId="892" xr:uid="{00000000-0005-0000-0000-000078030000}"/>
    <cellStyle name="_08.26(회장님재경보고서.고객수당포함시)최종본" xfId="893" xr:uid="{00000000-0005-0000-0000-000079030000}"/>
    <cellStyle name="_08.26(회장님재경보고서.학자별도)최종본" xfId="894" xr:uid="{00000000-0005-0000-0000-00007A030000}"/>
    <cellStyle name="_08_재료비개선계획(회장보고수정확정A4)" xfId="895" xr:uid="{00000000-0005-0000-0000-00007B030000}"/>
    <cellStyle name="_09년 수출 현황 (REV4)" xfId="896" xr:uid="{00000000-0005-0000-0000-00007C030000}"/>
    <cellStyle name="_09년 수출 현황 (REV6)" xfId="897" xr:uid="{00000000-0005-0000-0000-00007D030000}"/>
    <cellStyle name="_09년 수출 현황 (REV6) (2)" xfId="898" xr:uid="{00000000-0005-0000-0000-00007E030000}"/>
    <cellStyle name="_0K74P39330(ADAPER TM MTG)" xfId="899" xr:uid="{00000000-0005-0000-0000-00007F030000}"/>
    <cellStyle name="_1" xfId="900" xr:uid="{00000000-0005-0000-0000-000080030000}"/>
    <cellStyle name="_1 2" xfId="901" xr:uid="{00000000-0005-0000-0000-000081030000}"/>
    <cellStyle name="_1 COROLLA분석제안_HD INS 보고(1)" xfId="902" xr:uid="{00000000-0005-0000-0000-000082030000}"/>
    <cellStyle name="_1.INJ(FIN AS )" xfId="903" xr:uid="{00000000-0005-0000-0000-000083030000}"/>
    <cellStyle name="_1.INJ(FIN AS ) 2" xfId="904" xr:uid="{00000000-0005-0000-0000-000084030000}"/>
    <cellStyle name="_1.INJ(FIN AS )_10월 예산 결재 상신 budget (091005)_최종" xfId="905" xr:uid="{00000000-0005-0000-0000-000085030000}"/>
    <cellStyle name="_1.INJ(FIN AS )_10월 예산 결재 상신 budget (091006)_최종" xfId="906" xr:uid="{00000000-0005-0000-0000-000086030000}"/>
    <cellStyle name="_1.INJ(FIN AS )_8월 수율자료_재작성중" xfId="907" xr:uid="{00000000-0005-0000-0000-000087030000}"/>
    <cellStyle name="_1.INJ(FIN AS )_BS and PL august 2009" xfId="908" xr:uid="{00000000-0005-0000-0000-000088030000}"/>
    <cellStyle name="_1.INJ(FIN AS )_Korean report, new version" xfId="909" xr:uid="{00000000-0005-0000-0000-000089030000}"/>
    <cellStyle name="_1.INJ(FIN AS )_monthly report of june 1" xfId="910" xr:uid="{00000000-0005-0000-0000-00008A030000}"/>
    <cellStyle name="_1.INJ(FIN AS )_trade payables(september,2009)" xfId="911" xr:uid="{00000000-0005-0000-0000-00008B030000}"/>
    <cellStyle name="_1.INJ(FIN AS )_체코월차결산 2( 09 9월-most likely)최종1" xfId="912" xr:uid="{00000000-0005-0000-0000-00008C030000}"/>
    <cellStyle name="_1.INJ(FIN AS )_체코월차결산( 09 7월-most likely)" xfId="913" xr:uid="{00000000-0005-0000-0000-00008D030000}"/>
    <cellStyle name="_1.INJ(FIN AS )_체코월차결산(09 8월)_수불자료_Rev.1" xfId="914" xr:uid="{00000000-0005-0000-0000-00008E030000}"/>
    <cellStyle name="_1.INJ(FIN AS )_체코월차결산1 (09 9월-most likely)_작성중(복구파일)" xfId="915" xr:uid="{00000000-0005-0000-0000-00008F030000}"/>
    <cellStyle name="_1?_x000a_Comma_97회비?_x000e_Comma_97회비 (2)?_x0019_Comma_97회" xfId="916" xr:uid="{00000000-0005-0000-0000-000090030000}"/>
    <cellStyle name="_1?_x000a_Comma_97회비?_x000e_Comma_97회비 (2)?_x0019_Comma_97회_10월 예산 결재 상신 budget (091005)_최종" xfId="917" xr:uid="{00000000-0005-0000-0000-000091030000}"/>
    <cellStyle name="_1?_x000a_Comma_97회비?_x000e_Comma_97회비 (2)?_x0019_Comma_97회_10월 예산 결재 상신 budget (091006)_최종" xfId="918" xr:uid="{00000000-0005-0000-0000-000092030000}"/>
    <cellStyle name="_1?_x000a_Comma_97회비?_x000e_Comma_97회비 (2)?_x0019_Comma_97회_8월 수율자료_재작성중" xfId="919" xr:uid="{00000000-0005-0000-0000-000093030000}"/>
    <cellStyle name="_1?_x000a_Comma_97회비?_x000e_Comma_97회비 (2)?_x0019_Comma_97회_Korean report, new version" xfId="920" xr:uid="{00000000-0005-0000-0000-000094030000}"/>
    <cellStyle name="_1?_x000a_Comma_97회비?_x000e_Comma_97회비 (2)?_x0019_Comma_97회_체코월차결산 2( 09 9월-most likely)최종1" xfId="921" xr:uid="{00000000-0005-0000-0000-000095030000}"/>
    <cellStyle name="_1?_x000a_Comma_97회비?_x000e_Comma_97회비 (2)?_x0019_Comma_97회_체코월차결산(09 8월)_수불자료_Rev.1" xfId="922" xr:uid="{00000000-0005-0000-0000-000096030000}"/>
    <cellStyle name="_1?_x000a_Comma_97회비?_x000e_Comma_97회비 (2)?_x0019_Comma_97회_체코월차결산1 (09 9월-most likely)_작성중(복구파일)" xfId="923" xr:uid="{00000000-0005-0000-0000-000097030000}"/>
    <cellStyle name="_10년 1사분기 일반판매 현황_PM송부" xfId="924" xr:uid="{00000000-0005-0000-0000-000098030000}"/>
    <cellStyle name="_10년 3월 투자비 회수 현황" xfId="925" xr:uid="{00000000-0005-0000-0000-000099030000}"/>
    <cellStyle name="_11년 02월상세자료-1차" xfId="926" xr:uid="{00000000-0005-0000-0000-00009A030000}"/>
    <cellStyle name="_11년 02월상세자료-확정" xfId="927" xr:uid="{00000000-0005-0000-0000-00009B030000}"/>
    <cellStyle name="_11월 품질 회장 보고" xfId="928" xr:uid="{00000000-0005-0000-0000-00009C030000}"/>
    <cellStyle name="_11월원가절감(CHC)" xfId="929" xr:uid="{00000000-0005-0000-0000-00009D030000}"/>
    <cellStyle name="_11월화성공장품질종합" xfId="930" xr:uid="{00000000-0005-0000-0000-00009E030000}"/>
    <cellStyle name="_1214회장님보고회(화성).xls Chart 3" xfId="931" xr:uid="{00000000-0005-0000-0000-00009F030000}"/>
    <cellStyle name="_①XGFL설비교-간접임율조정(최종 몰딩제외 020221-1)" xfId="932" xr:uid="{00000000-0005-0000-0000-0000A0030000}"/>
    <cellStyle name="_1단계상세일정" xfId="933" xr:uid="{00000000-0005-0000-0000-0000A1030000}"/>
    <cellStyle name="_2.PAB DOOR 금형비" xfId="934" xr:uid="{00000000-0005-0000-0000-0000A2030000}"/>
    <cellStyle name="_2.PAB DOOR 금형비 2" xfId="935" xr:uid="{00000000-0005-0000-0000-0000A3030000}"/>
    <cellStyle name="_2.PAB DOOR 금형비_10월 예산 결재 상신 budget (091005)_최종" xfId="936" xr:uid="{00000000-0005-0000-0000-0000A4030000}"/>
    <cellStyle name="_2.PAB DOOR 금형비_10월 예산 결재 상신 budget (091006)_최종" xfId="937" xr:uid="{00000000-0005-0000-0000-0000A5030000}"/>
    <cellStyle name="_2.PAB DOOR 금형비_8월 수율자료_재작성중" xfId="938" xr:uid="{00000000-0005-0000-0000-0000A6030000}"/>
    <cellStyle name="_2.PAB DOOR 금형비_BS and PL august 2009" xfId="939" xr:uid="{00000000-0005-0000-0000-0000A7030000}"/>
    <cellStyle name="_2.PAB DOOR 금형비_Korean report, new version" xfId="940" xr:uid="{00000000-0005-0000-0000-0000A8030000}"/>
    <cellStyle name="_2.PAB DOOR 금형비_monthly report of june 1" xfId="941" xr:uid="{00000000-0005-0000-0000-0000A9030000}"/>
    <cellStyle name="_2.PAB DOOR 금형비_trade payables(september,2009)" xfId="942" xr:uid="{00000000-0005-0000-0000-0000AA030000}"/>
    <cellStyle name="_2.PAB DOOR 금형비_체코월차결산 2( 09 9월-most likely)최종1" xfId="943" xr:uid="{00000000-0005-0000-0000-0000AB030000}"/>
    <cellStyle name="_2.PAB DOOR 금형비_체코월차결산( 09 7월-most likely)" xfId="944" xr:uid="{00000000-0005-0000-0000-0000AC030000}"/>
    <cellStyle name="_2.PAB DOOR 금형비_체코월차결산(09 8월)_수불자료_Rev.1" xfId="945" xr:uid="{00000000-0005-0000-0000-0000AD030000}"/>
    <cellStyle name="_2.PAB DOOR 금형비_체코월차결산1 (09 9월-most likely)_작성중(복구파일)" xfId="946" xr:uid="{00000000-0005-0000-0000-0000AE030000}"/>
    <cellStyle name="_2_의장_철거계획" xfId="947" xr:uid="{00000000-0005-0000-0000-0000AF030000}"/>
    <cellStyle name="_2000년노사업무실적보고(종합0208)(1)" xfId="948" xr:uid="{00000000-0005-0000-0000-0000B0030000}"/>
    <cellStyle name="_2001MY-ITEMS" xfId="949" xr:uid="{00000000-0005-0000-0000-0000B1030000}"/>
    <cellStyle name="_2001구동부수정사업계획(010409)" xfId="950" xr:uid="{00000000-0005-0000-0000-0000B2030000}"/>
    <cellStyle name="_2001년 평가 추진계획서(010207)" xfId="951" xr:uid="{00000000-0005-0000-0000-0000B3030000}"/>
    <cellStyle name="_2002 자동화 커리큘럼 및 교육일정" xfId="952" xr:uid="{00000000-0005-0000-0000-0000B4030000}"/>
    <cellStyle name="_2002 자동화 커리큘럼 및 교육일정 2" xfId="953" xr:uid="{00000000-0005-0000-0000-0000B5030000}"/>
    <cellStyle name="_2002 자동화 커리큘럼 및 교육일정_10월 예산 결재 상신 budget (091005)_최종" xfId="954" xr:uid="{00000000-0005-0000-0000-0000B6030000}"/>
    <cellStyle name="_2002 자동화 커리큘럼 및 교육일정_10월 예산 결재 상신 budget (091006)_최종" xfId="955" xr:uid="{00000000-0005-0000-0000-0000B7030000}"/>
    <cellStyle name="_2002 자동화 커리큘럼 및 교육일정_8월 수율자료_재작성중" xfId="956" xr:uid="{00000000-0005-0000-0000-0000B8030000}"/>
    <cellStyle name="_2002 자동화 커리큘럼 및 교육일정_BS and PL august 2009" xfId="957" xr:uid="{00000000-0005-0000-0000-0000B9030000}"/>
    <cellStyle name="_2002 자동화 커리큘럼 및 교육일정_Korean report, new version" xfId="958" xr:uid="{00000000-0005-0000-0000-0000BA030000}"/>
    <cellStyle name="_2002 자동화 커리큘럼 및 교육일정_monthly report of june 1" xfId="959" xr:uid="{00000000-0005-0000-0000-0000BB030000}"/>
    <cellStyle name="_2002 자동화 커리큘럼 및 교육일정_trade payables(september,2009)" xfId="960" xr:uid="{00000000-0005-0000-0000-0000BC030000}"/>
    <cellStyle name="_2002 자동화 커리큘럼 및 교육일정_체코월차결산 2( 09 9월-most likely)최종1" xfId="961" xr:uid="{00000000-0005-0000-0000-0000BD030000}"/>
    <cellStyle name="_2002 자동화 커리큘럼 및 교육일정_체코월차결산( 09 7월-most likely)" xfId="962" xr:uid="{00000000-0005-0000-0000-0000BE030000}"/>
    <cellStyle name="_2002 자동화 커리큘럼 및 교육일정_체코월차결산(09 8월)_수불자료_Rev.1" xfId="963" xr:uid="{00000000-0005-0000-0000-0000BF030000}"/>
    <cellStyle name="_2002 자동화 커리큘럼 및 교육일정_체코월차결산1 (09 9월-most likely)_작성중(복구파일)" xfId="964" xr:uid="{00000000-0005-0000-0000-0000C0030000}"/>
    <cellStyle name="_2002년 가동계획(020327기준-재검토)2과" xfId="965" xr:uid="{00000000-0005-0000-0000-0000C1030000}"/>
    <cellStyle name="_2002년 가동계획(수정1123)" xfId="966" xr:uid="{00000000-0005-0000-0000-0000C2030000}"/>
    <cellStyle name="_2002년 인원계획(구동011227기준)" xfId="967" xr:uid="{00000000-0005-0000-0000-0000C3030000}"/>
    <cellStyle name="_2002년 절감실적현황(6-1∼6-4주)(1)-020709" xfId="968" xr:uid="{00000000-0005-0000-0000-0000C4030000}"/>
    <cellStyle name="_2002년도 3분기 자동화 품의" xfId="969" xr:uid="{00000000-0005-0000-0000-0000C5030000}"/>
    <cellStyle name="_2002년도 3분기 자동화 품의 2" xfId="970" xr:uid="{00000000-0005-0000-0000-0000C6030000}"/>
    <cellStyle name="_2002년도 3분기 자동화 품의_10월 예산 결재 상신 budget (091005)_최종" xfId="971" xr:uid="{00000000-0005-0000-0000-0000C7030000}"/>
    <cellStyle name="_2002년도 3분기 자동화 품의_10월 예산 결재 상신 budget (091006)_최종" xfId="972" xr:uid="{00000000-0005-0000-0000-0000C8030000}"/>
    <cellStyle name="_2002년도 3분기 자동화 품의_8월 수율자료_재작성중" xfId="973" xr:uid="{00000000-0005-0000-0000-0000C9030000}"/>
    <cellStyle name="_2002년도 3분기 자동화 품의_BS and PL august 2009" xfId="974" xr:uid="{00000000-0005-0000-0000-0000CA030000}"/>
    <cellStyle name="_2002년도 3분기 자동화 품의_Korean report, new version" xfId="975" xr:uid="{00000000-0005-0000-0000-0000CB030000}"/>
    <cellStyle name="_2002년도 3분기 자동화 품의_monthly report of june 1" xfId="976" xr:uid="{00000000-0005-0000-0000-0000CC030000}"/>
    <cellStyle name="_2002년도 3분기 자동화 품의_trade payables(september,2009)" xfId="977" xr:uid="{00000000-0005-0000-0000-0000CD030000}"/>
    <cellStyle name="_2002년도 3분기 자동화 품의_체코월차결산 2( 09 9월-most likely)최종1" xfId="978" xr:uid="{00000000-0005-0000-0000-0000CE030000}"/>
    <cellStyle name="_2002년도 3분기 자동화 품의_체코월차결산( 09 7월-most likely)" xfId="979" xr:uid="{00000000-0005-0000-0000-0000CF030000}"/>
    <cellStyle name="_2002년도 3분기 자동화 품의_체코월차결산(09 8월)_수불자료_Rev.1" xfId="980" xr:uid="{00000000-0005-0000-0000-0000D0030000}"/>
    <cellStyle name="_2002년도 3분기 자동화 품의_체코월차결산1 (09 9월-most likely)_작성중(복구파일)" xfId="981" xr:uid="{00000000-0005-0000-0000-0000D1030000}"/>
    <cellStyle name="_2002년사업W-SHOP(구동부011214)" xfId="982" xr:uid="{00000000-0005-0000-0000-0000D2030000}"/>
    <cellStyle name="_2002년상반기항목별라인중단현황(0718)" xfId="983" xr:uid="{00000000-0005-0000-0000-0000D3030000}"/>
    <cellStyle name="_2002생산능력검토-제조관리작성(011227)" xfId="984" xr:uid="{00000000-0005-0000-0000-0000D4030000}"/>
    <cellStyle name="_2003-4월업무실적보고-0506(1)(1)" xfId="985" xr:uid="{00000000-0005-0000-0000-0000D5030000}"/>
    <cellStyle name="_2003광주공장LAY-OUT" xfId="986" xr:uid="{00000000-0005-0000-0000-0000D6030000}"/>
    <cellStyle name="_2003년 MH가동계획1216(구동2과)" xfId="987" xr:uid="{00000000-0005-0000-0000-0000D7030000}"/>
    <cellStyle name="_2003년 팀별 각종목표 월별계획(목표)03년2월" xfId="988" xr:uid="{00000000-0005-0000-0000-0000D8030000}"/>
    <cellStyle name="_2003년손익예산(평가)" xfId="989" xr:uid="{00000000-0005-0000-0000-0000D9030000}"/>
    <cellStyle name="_2003사업계획안-평가" xfId="990" xr:uid="{00000000-0005-0000-0000-0000DA030000}"/>
    <cellStyle name="_2004 사업계획 수립지침-031117" xfId="991" xr:uid="{00000000-0005-0000-0000-0000DB030000}"/>
    <cellStyle name="_2004년 FIELD CLAIM 현황 보고(041224)" xfId="992" xr:uid="{00000000-0005-0000-0000-0000DC030000}"/>
    <cellStyle name="_2004년 FIELD CLAIM 현황 보고(041224) 2" xfId="993" xr:uid="{00000000-0005-0000-0000-0000DD030000}"/>
    <cellStyle name="_2004년 FIELD CLAIM 현황 보고(041224) 3" xfId="994" xr:uid="{00000000-0005-0000-0000-0000DE030000}"/>
    <cellStyle name="_2004년 FIELD CLAIM 현황 보고(041224) 4" xfId="995" xr:uid="{00000000-0005-0000-0000-0000DF030000}"/>
    <cellStyle name="_2004년 FIELD CLAIM 현황 보고(041224) 5" xfId="996" xr:uid="{00000000-0005-0000-0000-0000E0030000}"/>
    <cellStyle name="_2004년 FIELD CLAIM 현황 보고(041224) 6" xfId="997" xr:uid="{00000000-0005-0000-0000-0000E1030000}"/>
    <cellStyle name="_2004년 FIELD CLAIM 현황 보고(041224) 7" xfId="998" xr:uid="{00000000-0005-0000-0000-0000E2030000}"/>
    <cellStyle name="_2004년 FIELD CLAIM 현황 보고(041224) 8" xfId="999" xr:uid="{00000000-0005-0000-0000-0000E3030000}"/>
    <cellStyle name="_2004년 FIELD CLAIM 현황 보고(041224)_10월 예산 결재 상신 budget (091005)_최종" xfId="1000" xr:uid="{00000000-0005-0000-0000-0000E4030000}"/>
    <cellStyle name="_2004년 FIELD CLAIM 현황 보고(041224)_10월 예산 결재 상신 budget (091006)_최종" xfId="1001" xr:uid="{00000000-0005-0000-0000-0000E5030000}"/>
    <cellStyle name="_2004년 FIELD CLAIM 현황 보고(041224)_8월 수율자료_재작성중" xfId="1002" xr:uid="{00000000-0005-0000-0000-0000E6030000}"/>
    <cellStyle name="_2004년 FIELD CLAIM 현황 보고(041224)_8월 수율자료_재작성중 2" xfId="1003" xr:uid="{00000000-0005-0000-0000-0000E7030000}"/>
    <cellStyle name="_2004년 FIELD CLAIM 현황 보고(041224)_8월 수율자료_재작성중 3" xfId="1004" xr:uid="{00000000-0005-0000-0000-0000E8030000}"/>
    <cellStyle name="_2004년 FIELD CLAIM 현황 보고(041224)_8월 수율자료_재작성중 4" xfId="1005" xr:uid="{00000000-0005-0000-0000-0000E9030000}"/>
    <cellStyle name="_2004년 FIELD CLAIM 현황 보고(041224)_8월 수율자료_재작성중 5" xfId="1006" xr:uid="{00000000-0005-0000-0000-0000EA030000}"/>
    <cellStyle name="_2004년 FIELD CLAIM 현황 보고(041224)_8월 수율자료_재작성중 6" xfId="1007" xr:uid="{00000000-0005-0000-0000-0000EB030000}"/>
    <cellStyle name="_2004년 FIELD CLAIM 현황 보고(041224)_8월 수율자료_재작성중 7" xfId="1008" xr:uid="{00000000-0005-0000-0000-0000EC030000}"/>
    <cellStyle name="_2004년 FIELD CLAIM 현황 보고(041224)_8월 수율자료_재작성중 8" xfId="1009" xr:uid="{00000000-0005-0000-0000-0000ED030000}"/>
    <cellStyle name="_2004년 FIELD CLAIM 현황 보고(041224)_Korean report, new version" xfId="1010" xr:uid="{00000000-0005-0000-0000-0000EE030000}"/>
    <cellStyle name="_2004년 FIELD CLAIM 현황 보고(041224)_monthly report of june 2 (2)" xfId="1011" xr:uid="{00000000-0005-0000-0000-0000EF030000}"/>
    <cellStyle name="_2004년 FIELD CLAIM 현황 보고(041224)_monthly report of june 2 (2) 2" xfId="1012" xr:uid="{00000000-0005-0000-0000-0000F0030000}"/>
    <cellStyle name="_2004년 FIELD CLAIM 현황 보고(041224)_monthly report of june 2 (2) 3" xfId="1013" xr:uid="{00000000-0005-0000-0000-0000F1030000}"/>
    <cellStyle name="_2004년 FIELD CLAIM 현황 보고(041224)_monthly report of june 2 (2) 4" xfId="1014" xr:uid="{00000000-0005-0000-0000-0000F2030000}"/>
    <cellStyle name="_2004년 FIELD CLAIM 현황 보고(041224)_monthly report of june 2 (2) 5" xfId="1015" xr:uid="{00000000-0005-0000-0000-0000F3030000}"/>
    <cellStyle name="_2004년 FIELD CLAIM 현황 보고(041224)_monthly report of june 2 (2) 6" xfId="1016" xr:uid="{00000000-0005-0000-0000-0000F4030000}"/>
    <cellStyle name="_2004년 FIELD CLAIM 현황 보고(041224)_monthly report of june 2 (2) 7" xfId="1017" xr:uid="{00000000-0005-0000-0000-0000F5030000}"/>
    <cellStyle name="_2004년 FIELD CLAIM 현황 보고(041224)_monthly report of june 2 (2) 8" xfId="1018" xr:uid="{00000000-0005-0000-0000-0000F6030000}"/>
    <cellStyle name="_2004년 FIELD CLAIM 현황 보고(041224)_Trade payables, receivables" xfId="1019" xr:uid="{00000000-0005-0000-0000-0000F7030000}"/>
    <cellStyle name="_2004년 FIELD CLAIM 현황 보고(041224)_자금수지-cash flow(2010_plan)" xfId="1020" xr:uid="{00000000-0005-0000-0000-0000F8030000}"/>
    <cellStyle name="_2004년 FIELD CLAIM 현황 보고(041224)_자금수지-cash flow(2010_plan) 2" xfId="1021" xr:uid="{00000000-0005-0000-0000-0000F9030000}"/>
    <cellStyle name="_2004년 FIELD CLAIM 현황 보고(041224)_자금수지-cash flow(2010_plan) 3" xfId="1022" xr:uid="{00000000-0005-0000-0000-0000FA030000}"/>
    <cellStyle name="_2004년 FIELD CLAIM 현황 보고(041224)_자금수지-cash flow(2010_plan) 4" xfId="1023" xr:uid="{00000000-0005-0000-0000-0000FB030000}"/>
    <cellStyle name="_2004년 FIELD CLAIM 현황 보고(041224)_자금수지-cash flow(2010_plan) 5" xfId="1024" xr:uid="{00000000-0005-0000-0000-0000FC030000}"/>
    <cellStyle name="_2004년 FIELD CLAIM 현황 보고(041224)_자금수지-cash flow(2010_plan) 6" xfId="1025" xr:uid="{00000000-0005-0000-0000-0000FD030000}"/>
    <cellStyle name="_2004년 FIELD CLAIM 현황 보고(041224)_자금수지-cash flow(2010_plan) 7" xfId="1026" xr:uid="{00000000-0005-0000-0000-0000FE030000}"/>
    <cellStyle name="_2004년 FIELD CLAIM 현황 보고(041224)_자금수지-cash flow(2010_plan) 8" xfId="1027" xr:uid="{00000000-0005-0000-0000-0000FF030000}"/>
    <cellStyle name="_2004년 FIELD CLAIM 현황 보고(041224)_체코월차결산6월보고2차-715" xfId="1028" xr:uid="{00000000-0005-0000-0000-000000040000}"/>
    <cellStyle name="_2004년 FIELD CLAIM 현황 보고(041224)_체코월차결산6월보고2차-715 2" xfId="1029" xr:uid="{00000000-0005-0000-0000-000001040000}"/>
    <cellStyle name="_2004년 FIELD CLAIM 현황 보고(041224)_체코월차결산6월보고2차-715 3" xfId="1030" xr:uid="{00000000-0005-0000-0000-000002040000}"/>
    <cellStyle name="_2004년 FIELD CLAIM 현황 보고(041224)_체코월차결산6월보고2차-715 4" xfId="1031" xr:uid="{00000000-0005-0000-0000-000003040000}"/>
    <cellStyle name="_2004년 FIELD CLAIM 현황 보고(041224)_체코월차결산6월보고2차-715 5" xfId="1032" xr:uid="{00000000-0005-0000-0000-000004040000}"/>
    <cellStyle name="_2004년 FIELD CLAIM 현황 보고(041224)_체코월차결산6월보고2차-715 6" xfId="1033" xr:uid="{00000000-0005-0000-0000-000005040000}"/>
    <cellStyle name="_2004년 FIELD CLAIM 현황 보고(041224)_체코월차결산6월보고2차-715 7" xfId="1034" xr:uid="{00000000-0005-0000-0000-000006040000}"/>
    <cellStyle name="_2004년 FIELD CLAIM 현황 보고(041224)_체코월차결산6월보고2차-715 8" xfId="1035" xr:uid="{00000000-0005-0000-0000-000007040000}"/>
    <cellStyle name="_2005_0425 (3)" xfId="1036" xr:uid="{00000000-0005-0000-0000-000008040000}"/>
    <cellStyle name="_2005_0425 (3) 2" xfId="1037" xr:uid="{00000000-0005-0000-0000-000009040000}"/>
    <cellStyle name="_2005_0425 (3) 3" xfId="1038" xr:uid="{00000000-0005-0000-0000-00000A040000}"/>
    <cellStyle name="_2005_0425 (3) 4" xfId="1039" xr:uid="{00000000-0005-0000-0000-00000B040000}"/>
    <cellStyle name="_2005_0425 (3) 5" xfId="1040" xr:uid="{00000000-0005-0000-0000-00000C040000}"/>
    <cellStyle name="_2005_0425 (3) 6" xfId="1041" xr:uid="{00000000-0005-0000-0000-00000D040000}"/>
    <cellStyle name="_2005_0425 (3) 7" xfId="1042" xr:uid="{00000000-0005-0000-0000-00000E040000}"/>
    <cellStyle name="_2005_0425 (3) 8" xfId="1043" xr:uid="{00000000-0005-0000-0000-00000F040000}"/>
    <cellStyle name="_2005_0425 (3) 9" xfId="1044" xr:uid="{00000000-0005-0000-0000-000010040000}"/>
    <cellStyle name="_2005_0425 (3)_10월 예산 결재 상신 budget (091005)_최종" xfId="1045" xr:uid="{00000000-0005-0000-0000-000011040000}"/>
    <cellStyle name="_2005_0425 (3)_10월 예산 결재 상신 budget (091006)_최종" xfId="1046" xr:uid="{00000000-0005-0000-0000-000012040000}"/>
    <cellStyle name="_2005_0425 (3)_8월 수율자료_재작성중" xfId="1047" xr:uid="{00000000-0005-0000-0000-000013040000}"/>
    <cellStyle name="_2005_0425 (3)_8월 수율자료_재작성중 2" xfId="1048" xr:uid="{00000000-0005-0000-0000-000014040000}"/>
    <cellStyle name="_2005_0425 (3)_8월 수율자료_재작성중 3" xfId="1049" xr:uid="{00000000-0005-0000-0000-000015040000}"/>
    <cellStyle name="_2005_0425 (3)_8월 수율자료_재작성중 4" xfId="1050" xr:uid="{00000000-0005-0000-0000-000016040000}"/>
    <cellStyle name="_2005_0425 (3)_8월 수율자료_재작성중 5" xfId="1051" xr:uid="{00000000-0005-0000-0000-000017040000}"/>
    <cellStyle name="_2005_0425 (3)_8월 수율자료_재작성중 6" xfId="1052" xr:uid="{00000000-0005-0000-0000-000018040000}"/>
    <cellStyle name="_2005_0425 (3)_8월 수율자료_재작성중 7" xfId="1053" xr:uid="{00000000-0005-0000-0000-000019040000}"/>
    <cellStyle name="_2005_0425 (3)_8월 수율자료_재작성중 8" xfId="1054" xr:uid="{00000000-0005-0000-0000-00001A040000}"/>
    <cellStyle name="_2005_0425 (3)_BS and PL august 2009" xfId="1055" xr:uid="{00000000-0005-0000-0000-00001B040000}"/>
    <cellStyle name="_2005_0425 (3)_Korean report, new version" xfId="1056" xr:uid="{00000000-0005-0000-0000-00001C040000}"/>
    <cellStyle name="_2005_0425 (3)_monthly report of june 1" xfId="1057" xr:uid="{00000000-0005-0000-0000-00001D040000}"/>
    <cellStyle name="_2005_0425 (3)_monthly report of june 2 (2)" xfId="1058" xr:uid="{00000000-0005-0000-0000-00001E040000}"/>
    <cellStyle name="_2005_0425 (3)_monthly report of june 2 (2) 2" xfId="1059" xr:uid="{00000000-0005-0000-0000-00001F040000}"/>
    <cellStyle name="_2005_0425 (3)_monthly report of june 2 (2) 3" xfId="1060" xr:uid="{00000000-0005-0000-0000-000020040000}"/>
    <cellStyle name="_2005_0425 (3)_monthly report of june 2 (2) 4" xfId="1061" xr:uid="{00000000-0005-0000-0000-000021040000}"/>
    <cellStyle name="_2005_0425 (3)_monthly report of june 2 (2) 5" xfId="1062" xr:uid="{00000000-0005-0000-0000-000022040000}"/>
    <cellStyle name="_2005_0425 (3)_monthly report of june 2 (2) 6" xfId="1063" xr:uid="{00000000-0005-0000-0000-000023040000}"/>
    <cellStyle name="_2005_0425 (3)_monthly report of june 2 (2) 7" xfId="1064" xr:uid="{00000000-0005-0000-0000-000024040000}"/>
    <cellStyle name="_2005_0425 (3)_monthly report of june 2 (2) 8" xfId="1065" xr:uid="{00000000-0005-0000-0000-000025040000}"/>
    <cellStyle name="_2005_0425 (3)_trade payables(september,2009)" xfId="1066" xr:uid="{00000000-0005-0000-0000-000026040000}"/>
    <cellStyle name="_2005_0425 (3)_Trade payables, receivables" xfId="1067" xr:uid="{00000000-0005-0000-0000-000027040000}"/>
    <cellStyle name="_2005_0425 (3)_자금수지-cash flow(2010_plan)" xfId="1068" xr:uid="{00000000-0005-0000-0000-000028040000}"/>
    <cellStyle name="_2005_0425 (3)_자금수지-cash flow(2010_plan) 2" xfId="1069" xr:uid="{00000000-0005-0000-0000-000029040000}"/>
    <cellStyle name="_2005_0425 (3)_자금수지-cash flow(2010_plan) 3" xfId="1070" xr:uid="{00000000-0005-0000-0000-00002A040000}"/>
    <cellStyle name="_2005_0425 (3)_자금수지-cash flow(2010_plan) 4" xfId="1071" xr:uid="{00000000-0005-0000-0000-00002B040000}"/>
    <cellStyle name="_2005_0425 (3)_자금수지-cash flow(2010_plan) 5" xfId="1072" xr:uid="{00000000-0005-0000-0000-00002C040000}"/>
    <cellStyle name="_2005_0425 (3)_자금수지-cash flow(2010_plan) 6" xfId="1073" xr:uid="{00000000-0005-0000-0000-00002D040000}"/>
    <cellStyle name="_2005_0425 (3)_자금수지-cash flow(2010_plan) 7" xfId="1074" xr:uid="{00000000-0005-0000-0000-00002E040000}"/>
    <cellStyle name="_2005_0425 (3)_자금수지-cash flow(2010_plan) 8" xfId="1075" xr:uid="{00000000-0005-0000-0000-00002F040000}"/>
    <cellStyle name="_2005_0425 (3)_체코월차결산( 09 7월-most likely)" xfId="1076" xr:uid="{00000000-0005-0000-0000-000030040000}"/>
    <cellStyle name="_2005_0425 (3)_체코월차결산6월보고2차-715" xfId="1077" xr:uid="{00000000-0005-0000-0000-000031040000}"/>
    <cellStyle name="_2005_0425 (3)_체코월차결산6월보고2차-715 2" xfId="1078" xr:uid="{00000000-0005-0000-0000-000032040000}"/>
    <cellStyle name="_2005_0425 (3)_체코월차결산6월보고2차-715 3" xfId="1079" xr:uid="{00000000-0005-0000-0000-000033040000}"/>
    <cellStyle name="_2005_0425 (3)_체코월차결산6월보고2차-715 4" xfId="1080" xr:uid="{00000000-0005-0000-0000-000034040000}"/>
    <cellStyle name="_2005_0425 (3)_체코월차결산6월보고2차-715 5" xfId="1081" xr:uid="{00000000-0005-0000-0000-000035040000}"/>
    <cellStyle name="_2005_0425 (3)_체코월차결산6월보고2차-715 6" xfId="1082" xr:uid="{00000000-0005-0000-0000-000036040000}"/>
    <cellStyle name="_2005_0425 (3)_체코월차결산6월보고2차-715 7" xfId="1083" xr:uid="{00000000-0005-0000-0000-000037040000}"/>
    <cellStyle name="_2005_0425 (3)_체코월차결산6월보고2차-715 8" xfId="1084" xr:uid="{00000000-0005-0000-0000-000038040000}"/>
    <cellStyle name="_2005-05-18 삼송 (HP Server 견적서)" xfId="1085" xr:uid="{00000000-0005-0000-0000-000039040000}"/>
    <cellStyle name="_2005-05-18 삼송 (HP Server 견적서) 2" xfId="1086" xr:uid="{00000000-0005-0000-0000-00003A040000}"/>
    <cellStyle name="_2005-05-18 삼송 (HP Server 견적서) 3" xfId="1087" xr:uid="{00000000-0005-0000-0000-00003B040000}"/>
    <cellStyle name="_2005-05-18 삼송 (HP Server 견적서) 4" xfId="1088" xr:uid="{00000000-0005-0000-0000-00003C040000}"/>
    <cellStyle name="_2005-05-18 삼송 (HP Server 견적서) 5" xfId="1089" xr:uid="{00000000-0005-0000-0000-00003D040000}"/>
    <cellStyle name="_2005-05-18 삼송 (HP Server 견적서) 6" xfId="1090" xr:uid="{00000000-0005-0000-0000-00003E040000}"/>
    <cellStyle name="_2005-05-18 삼송 (HP Server 견적서) 7" xfId="1091" xr:uid="{00000000-0005-0000-0000-00003F040000}"/>
    <cellStyle name="_2005-05-18 삼송 (HP Server 견적서) 8" xfId="1092" xr:uid="{00000000-0005-0000-0000-000040040000}"/>
    <cellStyle name="_2005-05-18 삼송 (HP Server 견적서) 9" xfId="1093" xr:uid="{00000000-0005-0000-0000-000041040000}"/>
    <cellStyle name="_2005-05-18 삼송 (HP Server 견적서)_10월 예산 결재 상신 budget (091005)_최종" xfId="1094" xr:uid="{00000000-0005-0000-0000-000042040000}"/>
    <cellStyle name="_2005-05-18 삼송 (HP Server 견적서)_10월 예산 결재 상신 budget (091006)_최종" xfId="1095" xr:uid="{00000000-0005-0000-0000-000043040000}"/>
    <cellStyle name="_2005-05-18 삼송 (HP Server 견적서)_8월 수율자료_재작성중" xfId="1096" xr:uid="{00000000-0005-0000-0000-000044040000}"/>
    <cellStyle name="_2005-05-18 삼송 (HP Server 견적서)_8월 수율자료_재작성중 2" xfId="1097" xr:uid="{00000000-0005-0000-0000-000045040000}"/>
    <cellStyle name="_2005-05-18 삼송 (HP Server 견적서)_8월 수율자료_재작성중 3" xfId="1098" xr:uid="{00000000-0005-0000-0000-000046040000}"/>
    <cellStyle name="_2005-05-18 삼송 (HP Server 견적서)_8월 수율자료_재작성중 4" xfId="1099" xr:uid="{00000000-0005-0000-0000-000047040000}"/>
    <cellStyle name="_2005-05-18 삼송 (HP Server 견적서)_8월 수율자료_재작성중 5" xfId="1100" xr:uid="{00000000-0005-0000-0000-000048040000}"/>
    <cellStyle name="_2005-05-18 삼송 (HP Server 견적서)_8월 수율자료_재작성중 6" xfId="1101" xr:uid="{00000000-0005-0000-0000-000049040000}"/>
    <cellStyle name="_2005-05-18 삼송 (HP Server 견적서)_8월 수율자료_재작성중 7" xfId="1102" xr:uid="{00000000-0005-0000-0000-00004A040000}"/>
    <cellStyle name="_2005-05-18 삼송 (HP Server 견적서)_8월 수율자료_재작성중 8" xfId="1103" xr:uid="{00000000-0005-0000-0000-00004B040000}"/>
    <cellStyle name="_2005-05-18 삼송 (HP Server 견적서)_BS and PL august 2009" xfId="1104" xr:uid="{00000000-0005-0000-0000-00004C040000}"/>
    <cellStyle name="_2005-05-18 삼송 (HP Server 견적서)_Korean report, new version" xfId="1105" xr:uid="{00000000-0005-0000-0000-00004D040000}"/>
    <cellStyle name="_2005-05-18 삼송 (HP Server 견적서)_monthly report of june 1" xfId="1106" xr:uid="{00000000-0005-0000-0000-00004E040000}"/>
    <cellStyle name="_2005-05-18 삼송 (HP Server 견적서)_monthly report of june 2 (2)" xfId="1107" xr:uid="{00000000-0005-0000-0000-00004F040000}"/>
    <cellStyle name="_2005-05-18 삼송 (HP Server 견적서)_monthly report of june 2 (2) 2" xfId="1108" xr:uid="{00000000-0005-0000-0000-000050040000}"/>
    <cellStyle name="_2005-05-18 삼송 (HP Server 견적서)_monthly report of june 2 (2) 3" xfId="1109" xr:uid="{00000000-0005-0000-0000-000051040000}"/>
    <cellStyle name="_2005-05-18 삼송 (HP Server 견적서)_monthly report of june 2 (2) 4" xfId="1110" xr:uid="{00000000-0005-0000-0000-000052040000}"/>
    <cellStyle name="_2005-05-18 삼송 (HP Server 견적서)_monthly report of june 2 (2) 5" xfId="1111" xr:uid="{00000000-0005-0000-0000-000053040000}"/>
    <cellStyle name="_2005-05-18 삼송 (HP Server 견적서)_monthly report of june 2 (2) 6" xfId="1112" xr:uid="{00000000-0005-0000-0000-000054040000}"/>
    <cellStyle name="_2005-05-18 삼송 (HP Server 견적서)_monthly report of june 2 (2) 7" xfId="1113" xr:uid="{00000000-0005-0000-0000-000055040000}"/>
    <cellStyle name="_2005-05-18 삼송 (HP Server 견적서)_monthly report of june 2 (2) 8" xfId="1114" xr:uid="{00000000-0005-0000-0000-000056040000}"/>
    <cellStyle name="_2005-05-18 삼송 (HP Server 견적서)_trade payables(september,2009)" xfId="1115" xr:uid="{00000000-0005-0000-0000-000057040000}"/>
    <cellStyle name="_2005-05-18 삼송 (HP Server 견적서)_Trade payables, receivables" xfId="1116" xr:uid="{00000000-0005-0000-0000-000058040000}"/>
    <cellStyle name="_2005-05-18 삼송 (HP Server 견적서)_자금수지-cash flow(2010_plan)" xfId="1117" xr:uid="{00000000-0005-0000-0000-000059040000}"/>
    <cellStyle name="_2005-05-18 삼송 (HP Server 견적서)_자금수지-cash flow(2010_plan) 2" xfId="1118" xr:uid="{00000000-0005-0000-0000-00005A040000}"/>
    <cellStyle name="_2005-05-18 삼송 (HP Server 견적서)_자금수지-cash flow(2010_plan) 3" xfId="1119" xr:uid="{00000000-0005-0000-0000-00005B040000}"/>
    <cellStyle name="_2005-05-18 삼송 (HP Server 견적서)_자금수지-cash flow(2010_plan) 4" xfId="1120" xr:uid="{00000000-0005-0000-0000-00005C040000}"/>
    <cellStyle name="_2005-05-18 삼송 (HP Server 견적서)_자금수지-cash flow(2010_plan) 5" xfId="1121" xr:uid="{00000000-0005-0000-0000-00005D040000}"/>
    <cellStyle name="_2005-05-18 삼송 (HP Server 견적서)_자금수지-cash flow(2010_plan) 6" xfId="1122" xr:uid="{00000000-0005-0000-0000-00005E040000}"/>
    <cellStyle name="_2005-05-18 삼송 (HP Server 견적서)_자금수지-cash flow(2010_plan) 7" xfId="1123" xr:uid="{00000000-0005-0000-0000-00005F040000}"/>
    <cellStyle name="_2005-05-18 삼송 (HP Server 견적서)_자금수지-cash flow(2010_plan) 8" xfId="1124" xr:uid="{00000000-0005-0000-0000-000060040000}"/>
    <cellStyle name="_2005-05-18 삼송 (HP Server 견적서)_체코월차결산( 09 7월-most likely)" xfId="1125" xr:uid="{00000000-0005-0000-0000-000061040000}"/>
    <cellStyle name="_2005-05-18 삼송 (HP Server 견적서)_체코월차결산6월보고2차-715" xfId="1126" xr:uid="{00000000-0005-0000-0000-000062040000}"/>
    <cellStyle name="_2005-05-18 삼송 (HP Server 견적서)_체코월차결산6월보고2차-715 2" xfId="1127" xr:uid="{00000000-0005-0000-0000-000063040000}"/>
    <cellStyle name="_2005-05-18 삼송 (HP Server 견적서)_체코월차결산6월보고2차-715 3" xfId="1128" xr:uid="{00000000-0005-0000-0000-000064040000}"/>
    <cellStyle name="_2005-05-18 삼송 (HP Server 견적서)_체코월차결산6월보고2차-715 4" xfId="1129" xr:uid="{00000000-0005-0000-0000-000065040000}"/>
    <cellStyle name="_2005-05-18 삼송 (HP Server 견적서)_체코월차결산6월보고2차-715 5" xfId="1130" xr:uid="{00000000-0005-0000-0000-000066040000}"/>
    <cellStyle name="_2005-05-18 삼송 (HP Server 견적서)_체코월차결산6월보고2차-715 6" xfId="1131" xr:uid="{00000000-0005-0000-0000-000067040000}"/>
    <cellStyle name="_2005-05-18 삼송 (HP Server 견적서)_체코월차결산6월보고2차-715 7" xfId="1132" xr:uid="{00000000-0005-0000-0000-000068040000}"/>
    <cellStyle name="_2005-05-18 삼송 (HP Server 견적서)_체코월차결산6월보고2차-715 8" xfId="1133" xr:uid="{00000000-0005-0000-0000-000069040000}"/>
    <cellStyle name="_2005-08-30 CATIA V5 견적서" xfId="1134" xr:uid="{00000000-0005-0000-0000-00006A040000}"/>
    <cellStyle name="_2005-08-30 CATIA V5 견적서 2" xfId="1135" xr:uid="{00000000-0005-0000-0000-00006B040000}"/>
    <cellStyle name="_2005-08-30 CATIA V5 견적서 3" xfId="1136" xr:uid="{00000000-0005-0000-0000-00006C040000}"/>
    <cellStyle name="_2005-08-30 CATIA V5 견적서 4" xfId="1137" xr:uid="{00000000-0005-0000-0000-00006D040000}"/>
    <cellStyle name="_2005-08-30 CATIA V5 견적서 5" xfId="1138" xr:uid="{00000000-0005-0000-0000-00006E040000}"/>
    <cellStyle name="_2005-08-30 CATIA V5 견적서 6" xfId="1139" xr:uid="{00000000-0005-0000-0000-00006F040000}"/>
    <cellStyle name="_2005-08-30 CATIA V5 견적서 7" xfId="1140" xr:uid="{00000000-0005-0000-0000-000070040000}"/>
    <cellStyle name="_2005-08-30 CATIA V5 견적서 8" xfId="1141" xr:uid="{00000000-0005-0000-0000-000071040000}"/>
    <cellStyle name="_2005-08-30 CATIA V5 견적서 9" xfId="1142" xr:uid="{00000000-0005-0000-0000-000072040000}"/>
    <cellStyle name="_2005-08-30 CATIA V5 견적서_10월 예산 결재 상신 budget (091005)_최종" xfId="1143" xr:uid="{00000000-0005-0000-0000-000073040000}"/>
    <cellStyle name="_2005-08-30 CATIA V5 견적서_10월 예산 결재 상신 budget (091006)_최종" xfId="1144" xr:uid="{00000000-0005-0000-0000-000074040000}"/>
    <cellStyle name="_2005-08-30 CATIA V5 견적서_8월 수율자료_재작성중" xfId="1145" xr:uid="{00000000-0005-0000-0000-000075040000}"/>
    <cellStyle name="_2005-08-30 CATIA V5 견적서_8월 수율자료_재작성중 2" xfId="1146" xr:uid="{00000000-0005-0000-0000-000076040000}"/>
    <cellStyle name="_2005-08-30 CATIA V5 견적서_8월 수율자료_재작성중 3" xfId="1147" xr:uid="{00000000-0005-0000-0000-000077040000}"/>
    <cellStyle name="_2005-08-30 CATIA V5 견적서_8월 수율자료_재작성중 4" xfId="1148" xr:uid="{00000000-0005-0000-0000-000078040000}"/>
    <cellStyle name="_2005-08-30 CATIA V5 견적서_8월 수율자료_재작성중 5" xfId="1149" xr:uid="{00000000-0005-0000-0000-000079040000}"/>
    <cellStyle name="_2005-08-30 CATIA V5 견적서_8월 수율자료_재작성중 6" xfId="1150" xr:uid="{00000000-0005-0000-0000-00007A040000}"/>
    <cellStyle name="_2005-08-30 CATIA V5 견적서_8월 수율자료_재작성중 7" xfId="1151" xr:uid="{00000000-0005-0000-0000-00007B040000}"/>
    <cellStyle name="_2005-08-30 CATIA V5 견적서_8월 수율자료_재작성중 8" xfId="1152" xr:uid="{00000000-0005-0000-0000-00007C040000}"/>
    <cellStyle name="_2005-08-30 CATIA V5 견적서_BS and PL august 2009" xfId="1153" xr:uid="{00000000-0005-0000-0000-00007D040000}"/>
    <cellStyle name="_2005-08-30 CATIA V5 견적서_Korean report, new version" xfId="1154" xr:uid="{00000000-0005-0000-0000-00007E040000}"/>
    <cellStyle name="_2005-08-30 CATIA V5 견적서_monthly report of june 1" xfId="1155" xr:uid="{00000000-0005-0000-0000-00007F040000}"/>
    <cellStyle name="_2005-08-30 CATIA V5 견적서_monthly report of june 2 (2)" xfId="1156" xr:uid="{00000000-0005-0000-0000-000080040000}"/>
    <cellStyle name="_2005-08-30 CATIA V5 견적서_monthly report of june 2 (2) 2" xfId="1157" xr:uid="{00000000-0005-0000-0000-000081040000}"/>
    <cellStyle name="_2005-08-30 CATIA V5 견적서_monthly report of june 2 (2) 3" xfId="1158" xr:uid="{00000000-0005-0000-0000-000082040000}"/>
    <cellStyle name="_2005-08-30 CATIA V5 견적서_monthly report of june 2 (2) 4" xfId="1159" xr:uid="{00000000-0005-0000-0000-000083040000}"/>
    <cellStyle name="_2005-08-30 CATIA V5 견적서_monthly report of june 2 (2) 5" xfId="1160" xr:uid="{00000000-0005-0000-0000-000084040000}"/>
    <cellStyle name="_2005-08-30 CATIA V5 견적서_monthly report of june 2 (2) 6" xfId="1161" xr:uid="{00000000-0005-0000-0000-000085040000}"/>
    <cellStyle name="_2005-08-30 CATIA V5 견적서_monthly report of june 2 (2) 7" xfId="1162" xr:uid="{00000000-0005-0000-0000-000086040000}"/>
    <cellStyle name="_2005-08-30 CATIA V5 견적서_monthly report of june 2 (2) 8" xfId="1163" xr:uid="{00000000-0005-0000-0000-000087040000}"/>
    <cellStyle name="_2005-08-30 CATIA V5 견적서_trade payables(september,2009)" xfId="1164" xr:uid="{00000000-0005-0000-0000-000088040000}"/>
    <cellStyle name="_2005-08-30 CATIA V5 견적서_Trade payables, receivables" xfId="1165" xr:uid="{00000000-0005-0000-0000-000089040000}"/>
    <cellStyle name="_2005-08-30 CATIA V5 견적서_자금수지-cash flow(2010_plan)" xfId="1166" xr:uid="{00000000-0005-0000-0000-00008A040000}"/>
    <cellStyle name="_2005-08-30 CATIA V5 견적서_자금수지-cash flow(2010_plan) 2" xfId="1167" xr:uid="{00000000-0005-0000-0000-00008B040000}"/>
    <cellStyle name="_2005-08-30 CATIA V5 견적서_자금수지-cash flow(2010_plan) 3" xfId="1168" xr:uid="{00000000-0005-0000-0000-00008C040000}"/>
    <cellStyle name="_2005-08-30 CATIA V5 견적서_자금수지-cash flow(2010_plan) 4" xfId="1169" xr:uid="{00000000-0005-0000-0000-00008D040000}"/>
    <cellStyle name="_2005-08-30 CATIA V5 견적서_자금수지-cash flow(2010_plan) 5" xfId="1170" xr:uid="{00000000-0005-0000-0000-00008E040000}"/>
    <cellStyle name="_2005-08-30 CATIA V5 견적서_자금수지-cash flow(2010_plan) 6" xfId="1171" xr:uid="{00000000-0005-0000-0000-00008F040000}"/>
    <cellStyle name="_2005-08-30 CATIA V5 견적서_자금수지-cash flow(2010_plan) 7" xfId="1172" xr:uid="{00000000-0005-0000-0000-000090040000}"/>
    <cellStyle name="_2005-08-30 CATIA V5 견적서_자금수지-cash flow(2010_plan) 8" xfId="1173" xr:uid="{00000000-0005-0000-0000-000091040000}"/>
    <cellStyle name="_2005-08-30 CATIA V5 견적서_체코월차결산( 09 7월-most likely)" xfId="1174" xr:uid="{00000000-0005-0000-0000-000092040000}"/>
    <cellStyle name="_2005-08-30 CATIA V5 견적서_체코월차결산6월보고2차-715" xfId="1175" xr:uid="{00000000-0005-0000-0000-000093040000}"/>
    <cellStyle name="_2005-08-30 CATIA V5 견적서_체코월차결산6월보고2차-715 2" xfId="1176" xr:uid="{00000000-0005-0000-0000-000094040000}"/>
    <cellStyle name="_2005-08-30 CATIA V5 견적서_체코월차결산6월보고2차-715 3" xfId="1177" xr:uid="{00000000-0005-0000-0000-000095040000}"/>
    <cellStyle name="_2005-08-30 CATIA V5 견적서_체코월차결산6월보고2차-715 4" xfId="1178" xr:uid="{00000000-0005-0000-0000-000096040000}"/>
    <cellStyle name="_2005-08-30 CATIA V5 견적서_체코월차결산6월보고2차-715 5" xfId="1179" xr:uid="{00000000-0005-0000-0000-000097040000}"/>
    <cellStyle name="_2005-08-30 CATIA V5 견적서_체코월차결산6월보고2차-715 6" xfId="1180" xr:uid="{00000000-0005-0000-0000-000098040000}"/>
    <cellStyle name="_2005-08-30 CATIA V5 견적서_체코월차결산6월보고2차-715 7" xfId="1181" xr:uid="{00000000-0005-0000-0000-000099040000}"/>
    <cellStyle name="_2005-08-30 CATIA V5 견적서_체코월차결산6월보고2차-715 8" xfId="1182" xr:uid="{00000000-0005-0000-0000-00009A040000}"/>
    <cellStyle name="_2005-10-10 공급계약서" xfId="1183" xr:uid="{00000000-0005-0000-0000-00009B040000}"/>
    <cellStyle name="_2005-10-10 공급계약서 2" xfId="1184" xr:uid="{00000000-0005-0000-0000-00009C040000}"/>
    <cellStyle name="_2005-10-10 공급계약서 3" xfId="1185" xr:uid="{00000000-0005-0000-0000-00009D040000}"/>
    <cellStyle name="_2005-10-10 공급계약서 4" xfId="1186" xr:uid="{00000000-0005-0000-0000-00009E040000}"/>
    <cellStyle name="_2005-10-10 공급계약서 5" xfId="1187" xr:uid="{00000000-0005-0000-0000-00009F040000}"/>
    <cellStyle name="_2005-10-10 공급계약서 6" xfId="1188" xr:uid="{00000000-0005-0000-0000-0000A0040000}"/>
    <cellStyle name="_2005-10-10 공급계약서 7" xfId="1189" xr:uid="{00000000-0005-0000-0000-0000A1040000}"/>
    <cellStyle name="_2005-10-10 공급계약서 8" xfId="1190" xr:uid="{00000000-0005-0000-0000-0000A2040000}"/>
    <cellStyle name="_2005-10-10 공급계약서 9" xfId="1191" xr:uid="{00000000-0005-0000-0000-0000A3040000}"/>
    <cellStyle name="_2005-10-10 공급계약서_10월 예산 결재 상신 budget (091005)_최종" xfId="1192" xr:uid="{00000000-0005-0000-0000-0000A4040000}"/>
    <cellStyle name="_2005-10-10 공급계약서_10월 예산 결재 상신 budget (091006)_최종" xfId="1193" xr:uid="{00000000-0005-0000-0000-0000A5040000}"/>
    <cellStyle name="_2005-10-10 공급계약서_8월 수율자료_재작성중" xfId="1194" xr:uid="{00000000-0005-0000-0000-0000A6040000}"/>
    <cellStyle name="_2005-10-10 공급계약서_8월 수율자료_재작성중 2" xfId="1195" xr:uid="{00000000-0005-0000-0000-0000A7040000}"/>
    <cellStyle name="_2005-10-10 공급계약서_8월 수율자료_재작성중 3" xfId="1196" xr:uid="{00000000-0005-0000-0000-0000A8040000}"/>
    <cellStyle name="_2005-10-10 공급계약서_8월 수율자료_재작성중 4" xfId="1197" xr:uid="{00000000-0005-0000-0000-0000A9040000}"/>
    <cellStyle name="_2005-10-10 공급계약서_8월 수율자료_재작성중 5" xfId="1198" xr:uid="{00000000-0005-0000-0000-0000AA040000}"/>
    <cellStyle name="_2005-10-10 공급계약서_8월 수율자료_재작성중 6" xfId="1199" xr:uid="{00000000-0005-0000-0000-0000AB040000}"/>
    <cellStyle name="_2005-10-10 공급계약서_8월 수율자료_재작성중 7" xfId="1200" xr:uid="{00000000-0005-0000-0000-0000AC040000}"/>
    <cellStyle name="_2005-10-10 공급계약서_8월 수율자료_재작성중 8" xfId="1201" xr:uid="{00000000-0005-0000-0000-0000AD040000}"/>
    <cellStyle name="_2005-10-10 공급계약서_BS and PL august 2009" xfId="1202" xr:uid="{00000000-0005-0000-0000-0000AE040000}"/>
    <cellStyle name="_2005-10-10 공급계약서_Korean report, new version" xfId="1203" xr:uid="{00000000-0005-0000-0000-0000AF040000}"/>
    <cellStyle name="_2005-10-10 공급계약서_monthly report of june 1" xfId="1204" xr:uid="{00000000-0005-0000-0000-0000B0040000}"/>
    <cellStyle name="_2005-10-10 공급계약서_monthly report of june 2 (2)" xfId="1205" xr:uid="{00000000-0005-0000-0000-0000B1040000}"/>
    <cellStyle name="_2005-10-10 공급계약서_monthly report of june 2 (2) 2" xfId="1206" xr:uid="{00000000-0005-0000-0000-0000B2040000}"/>
    <cellStyle name="_2005-10-10 공급계약서_monthly report of june 2 (2) 3" xfId="1207" xr:uid="{00000000-0005-0000-0000-0000B3040000}"/>
    <cellStyle name="_2005-10-10 공급계약서_monthly report of june 2 (2) 4" xfId="1208" xr:uid="{00000000-0005-0000-0000-0000B4040000}"/>
    <cellStyle name="_2005-10-10 공급계약서_monthly report of june 2 (2) 5" xfId="1209" xr:uid="{00000000-0005-0000-0000-0000B5040000}"/>
    <cellStyle name="_2005-10-10 공급계약서_monthly report of june 2 (2) 6" xfId="1210" xr:uid="{00000000-0005-0000-0000-0000B6040000}"/>
    <cellStyle name="_2005-10-10 공급계약서_monthly report of june 2 (2) 7" xfId="1211" xr:uid="{00000000-0005-0000-0000-0000B7040000}"/>
    <cellStyle name="_2005-10-10 공급계약서_monthly report of june 2 (2) 8" xfId="1212" xr:uid="{00000000-0005-0000-0000-0000B8040000}"/>
    <cellStyle name="_2005-10-10 공급계약서_trade payables(september,2009)" xfId="1213" xr:uid="{00000000-0005-0000-0000-0000B9040000}"/>
    <cellStyle name="_2005-10-10 공급계약서_Trade payables, receivables" xfId="1214" xr:uid="{00000000-0005-0000-0000-0000BA040000}"/>
    <cellStyle name="_2005-10-10 공급계약서_자금수지-cash flow(2010_plan)" xfId="1215" xr:uid="{00000000-0005-0000-0000-0000BB040000}"/>
    <cellStyle name="_2005-10-10 공급계약서_자금수지-cash flow(2010_plan) 2" xfId="1216" xr:uid="{00000000-0005-0000-0000-0000BC040000}"/>
    <cellStyle name="_2005-10-10 공급계약서_자금수지-cash flow(2010_plan) 3" xfId="1217" xr:uid="{00000000-0005-0000-0000-0000BD040000}"/>
    <cellStyle name="_2005-10-10 공급계약서_자금수지-cash flow(2010_plan) 4" xfId="1218" xr:uid="{00000000-0005-0000-0000-0000BE040000}"/>
    <cellStyle name="_2005-10-10 공급계약서_자금수지-cash flow(2010_plan) 5" xfId="1219" xr:uid="{00000000-0005-0000-0000-0000BF040000}"/>
    <cellStyle name="_2005-10-10 공급계약서_자금수지-cash flow(2010_plan) 6" xfId="1220" xr:uid="{00000000-0005-0000-0000-0000C0040000}"/>
    <cellStyle name="_2005-10-10 공급계약서_자금수지-cash flow(2010_plan) 7" xfId="1221" xr:uid="{00000000-0005-0000-0000-0000C1040000}"/>
    <cellStyle name="_2005-10-10 공급계약서_자금수지-cash flow(2010_plan) 8" xfId="1222" xr:uid="{00000000-0005-0000-0000-0000C2040000}"/>
    <cellStyle name="_2005-10-10 공급계약서_체코월차결산( 09 7월-most likely)" xfId="1223" xr:uid="{00000000-0005-0000-0000-0000C3040000}"/>
    <cellStyle name="_2005-10-10 공급계약서_체코월차결산6월보고2차-715" xfId="1224" xr:uid="{00000000-0005-0000-0000-0000C4040000}"/>
    <cellStyle name="_2005-10-10 공급계약서_체코월차결산6월보고2차-715 2" xfId="1225" xr:uid="{00000000-0005-0000-0000-0000C5040000}"/>
    <cellStyle name="_2005-10-10 공급계약서_체코월차결산6월보고2차-715 3" xfId="1226" xr:uid="{00000000-0005-0000-0000-0000C6040000}"/>
    <cellStyle name="_2005-10-10 공급계약서_체코월차결산6월보고2차-715 4" xfId="1227" xr:uid="{00000000-0005-0000-0000-0000C7040000}"/>
    <cellStyle name="_2005-10-10 공급계약서_체코월차결산6월보고2차-715 5" xfId="1228" xr:uid="{00000000-0005-0000-0000-0000C8040000}"/>
    <cellStyle name="_2005-10-10 공급계약서_체코월차결산6월보고2차-715 6" xfId="1229" xr:uid="{00000000-0005-0000-0000-0000C9040000}"/>
    <cellStyle name="_2005-10-10 공급계약서_체코월차결산6월보고2차-715 7" xfId="1230" xr:uid="{00000000-0005-0000-0000-0000CA040000}"/>
    <cellStyle name="_2005-10-10 공급계약서_체코월차결산6월보고2차-715 8" xfId="1231" xr:uid="{00000000-0005-0000-0000-0000CB040000}"/>
    <cellStyle name="_2005-10-11 공급계약서-최종-1" xfId="1232" xr:uid="{00000000-0005-0000-0000-0000CC040000}"/>
    <cellStyle name="_2005-10-11 공급계약서-최종-1 2" xfId="1233" xr:uid="{00000000-0005-0000-0000-0000CD040000}"/>
    <cellStyle name="_2005-10-11 공급계약서-최종-1 3" xfId="1234" xr:uid="{00000000-0005-0000-0000-0000CE040000}"/>
    <cellStyle name="_2005-10-11 공급계약서-최종-1 4" xfId="1235" xr:uid="{00000000-0005-0000-0000-0000CF040000}"/>
    <cellStyle name="_2005-10-11 공급계약서-최종-1 5" xfId="1236" xr:uid="{00000000-0005-0000-0000-0000D0040000}"/>
    <cellStyle name="_2005-10-11 공급계약서-최종-1 6" xfId="1237" xr:uid="{00000000-0005-0000-0000-0000D1040000}"/>
    <cellStyle name="_2005-10-11 공급계약서-최종-1 7" xfId="1238" xr:uid="{00000000-0005-0000-0000-0000D2040000}"/>
    <cellStyle name="_2005-10-11 공급계약서-최종-1 8" xfId="1239" xr:uid="{00000000-0005-0000-0000-0000D3040000}"/>
    <cellStyle name="_2005-10-11 공급계약서-최종-1 9" xfId="1240" xr:uid="{00000000-0005-0000-0000-0000D4040000}"/>
    <cellStyle name="_2005-10-11 공급계약서-최종-1_10월 예산 결재 상신 budget (091005)_최종" xfId="1241" xr:uid="{00000000-0005-0000-0000-0000D5040000}"/>
    <cellStyle name="_2005-10-11 공급계약서-최종-1_10월 예산 결재 상신 budget (091006)_최종" xfId="1242" xr:uid="{00000000-0005-0000-0000-0000D6040000}"/>
    <cellStyle name="_2005-10-11 공급계약서-최종-1_8월 수율자료_재작성중" xfId="1243" xr:uid="{00000000-0005-0000-0000-0000D7040000}"/>
    <cellStyle name="_2005-10-11 공급계약서-최종-1_8월 수율자료_재작성중 2" xfId="1244" xr:uid="{00000000-0005-0000-0000-0000D8040000}"/>
    <cellStyle name="_2005-10-11 공급계약서-최종-1_8월 수율자료_재작성중 3" xfId="1245" xr:uid="{00000000-0005-0000-0000-0000D9040000}"/>
    <cellStyle name="_2005-10-11 공급계약서-최종-1_8월 수율자료_재작성중 4" xfId="1246" xr:uid="{00000000-0005-0000-0000-0000DA040000}"/>
    <cellStyle name="_2005-10-11 공급계약서-최종-1_8월 수율자료_재작성중 5" xfId="1247" xr:uid="{00000000-0005-0000-0000-0000DB040000}"/>
    <cellStyle name="_2005-10-11 공급계약서-최종-1_8월 수율자료_재작성중 6" xfId="1248" xr:uid="{00000000-0005-0000-0000-0000DC040000}"/>
    <cellStyle name="_2005-10-11 공급계약서-최종-1_8월 수율자료_재작성중 7" xfId="1249" xr:uid="{00000000-0005-0000-0000-0000DD040000}"/>
    <cellStyle name="_2005-10-11 공급계약서-최종-1_8월 수율자료_재작성중 8" xfId="1250" xr:uid="{00000000-0005-0000-0000-0000DE040000}"/>
    <cellStyle name="_2005-10-11 공급계약서-최종-1_BS and PL august 2009" xfId="1251" xr:uid="{00000000-0005-0000-0000-0000DF040000}"/>
    <cellStyle name="_2005-10-11 공급계약서-최종-1_Korean report, new version" xfId="1252" xr:uid="{00000000-0005-0000-0000-0000E0040000}"/>
    <cellStyle name="_2005-10-11 공급계약서-최종-1_monthly report of june 1" xfId="1253" xr:uid="{00000000-0005-0000-0000-0000E1040000}"/>
    <cellStyle name="_2005-10-11 공급계약서-최종-1_monthly report of june 2 (2)" xfId="1254" xr:uid="{00000000-0005-0000-0000-0000E2040000}"/>
    <cellStyle name="_2005-10-11 공급계약서-최종-1_monthly report of june 2 (2) 2" xfId="1255" xr:uid="{00000000-0005-0000-0000-0000E3040000}"/>
    <cellStyle name="_2005-10-11 공급계약서-최종-1_monthly report of june 2 (2) 3" xfId="1256" xr:uid="{00000000-0005-0000-0000-0000E4040000}"/>
    <cellStyle name="_2005-10-11 공급계약서-최종-1_monthly report of june 2 (2) 4" xfId="1257" xr:uid="{00000000-0005-0000-0000-0000E5040000}"/>
    <cellStyle name="_2005-10-11 공급계약서-최종-1_monthly report of june 2 (2) 5" xfId="1258" xr:uid="{00000000-0005-0000-0000-0000E6040000}"/>
    <cellStyle name="_2005-10-11 공급계약서-최종-1_monthly report of june 2 (2) 6" xfId="1259" xr:uid="{00000000-0005-0000-0000-0000E7040000}"/>
    <cellStyle name="_2005-10-11 공급계약서-최종-1_monthly report of june 2 (2) 7" xfId="1260" xr:uid="{00000000-0005-0000-0000-0000E8040000}"/>
    <cellStyle name="_2005-10-11 공급계약서-최종-1_monthly report of june 2 (2) 8" xfId="1261" xr:uid="{00000000-0005-0000-0000-0000E9040000}"/>
    <cellStyle name="_2005-10-11 공급계약서-최종-1_trade payables(september,2009)" xfId="1262" xr:uid="{00000000-0005-0000-0000-0000EA040000}"/>
    <cellStyle name="_2005-10-11 공급계약서-최종-1_Trade payables, receivables" xfId="1263" xr:uid="{00000000-0005-0000-0000-0000EB040000}"/>
    <cellStyle name="_2005-10-11 공급계약서-최종-1_자금수지-cash flow(2010_plan)" xfId="1264" xr:uid="{00000000-0005-0000-0000-0000EC040000}"/>
    <cellStyle name="_2005-10-11 공급계약서-최종-1_자금수지-cash flow(2010_plan) 2" xfId="1265" xr:uid="{00000000-0005-0000-0000-0000ED040000}"/>
    <cellStyle name="_2005-10-11 공급계약서-최종-1_자금수지-cash flow(2010_plan) 3" xfId="1266" xr:uid="{00000000-0005-0000-0000-0000EE040000}"/>
    <cellStyle name="_2005-10-11 공급계약서-최종-1_자금수지-cash flow(2010_plan) 4" xfId="1267" xr:uid="{00000000-0005-0000-0000-0000EF040000}"/>
    <cellStyle name="_2005-10-11 공급계약서-최종-1_자금수지-cash flow(2010_plan) 5" xfId="1268" xr:uid="{00000000-0005-0000-0000-0000F0040000}"/>
    <cellStyle name="_2005-10-11 공급계약서-최종-1_자금수지-cash flow(2010_plan) 6" xfId="1269" xr:uid="{00000000-0005-0000-0000-0000F1040000}"/>
    <cellStyle name="_2005-10-11 공급계약서-최종-1_자금수지-cash flow(2010_plan) 7" xfId="1270" xr:uid="{00000000-0005-0000-0000-0000F2040000}"/>
    <cellStyle name="_2005-10-11 공급계약서-최종-1_자금수지-cash flow(2010_plan) 8" xfId="1271" xr:uid="{00000000-0005-0000-0000-0000F3040000}"/>
    <cellStyle name="_2005-10-11 공급계약서-최종-1_체코월차결산( 09 7월-most likely)" xfId="1272" xr:uid="{00000000-0005-0000-0000-0000F4040000}"/>
    <cellStyle name="_2005-10-11 공급계약서-최종-1_체코월차결산6월보고2차-715" xfId="1273" xr:uid="{00000000-0005-0000-0000-0000F5040000}"/>
    <cellStyle name="_2005-10-11 공급계약서-최종-1_체코월차결산6월보고2차-715 2" xfId="1274" xr:uid="{00000000-0005-0000-0000-0000F6040000}"/>
    <cellStyle name="_2005-10-11 공급계약서-최종-1_체코월차결산6월보고2차-715 3" xfId="1275" xr:uid="{00000000-0005-0000-0000-0000F7040000}"/>
    <cellStyle name="_2005-10-11 공급계약서-최종-1_체코월차결산6월보고2차-715 4" xfId="1276" xr:uid="{00000000-0005-0000-0000-0000F8040000}"/>
    <cellStyle name="_2005-10-11 공급계약서-최종-1_체코월차결산6월보고2차-715 5" xfId="1277" xr:uid="{00000000-0005-0000-0000-0000F9040000}"/>
    <cellStyle name="_2005-10-11 공급계약서-최종-1_체코월차결산6월보고2차-715 6" xfId="1278" xr:uid="{00000000-0005-0000-0000-0000FA040000}"/>
    <cellStyle name="_2005-10-11 공급계약서-최종-1_체코월차결산6월보고2차-715 7" xfId="1279" xr:uid="{00000000-0005-0000-0000-0000FB040000}"/>
    <cellStyle name="_2005-10-11 공급계약서-최종-1_체코월차결산6월보고2차-715 8" xfId="1280" xr:uid="{00000000-0005-0000-0000-0000FC040000}"/>
    <cellStyle name="_2005년사업계획초안" xfId="1281" xr:uid="{00000000-0005-0000-0000-0000FD040000}"/>
    <cellStyle name="_2005년사업계획초안 2" xfId="1282" xr:uid="{00000000-0005-0000-0000-0000FE040000}"/>
    <cellStyle name="_2005년사업계획초안 3" xfId="1283" xr:uid="{00000000-0005-0000-0000-0000FF040000}"/>
    <cellStyle name="_2005년사업계획초안 4" xfId="1284" xr:uid="{00000000-0005-0000-0000-000000050000}"/>
    <cellStyle name="_2005년사업계획초안 5" xfId="1285" xr:uid="{00000000-0005-0000-0000-000001050000}"/>
    <cellStyle name="_2005년사업계획초안 6" xfId="1286" xr:uid="{00000000-0005-0000-0000-000002050000}"/>
    <cellStyle name="_2005년사업계획초안 7" xfId="1287" xr:uid="{00000000-0005-0000-0000-000003050000}"/>
    <cellStyle name="_2005년사업계획초안 8" xfId="1288" xr:uid="{00000000-0005-0000-0000-000004050000}"/>
    <cellStyle name="_2005년사업계획초안_10월 예산 결재 상신 budget (091005)_최종" xfId="1289" xr:uid="{00000000-0005-0000-0000-000005050000}"/>
    <cellStyle name="_2005년사업계획초안_10월 예산 결재 상신 budget (091006)_최종" xfId="1290" xr:uid="{00000000-0005-0000-0000-000006050000}"/>
    <cellStyle name="_2005년사업계획초안_8월 수율자료_재작성중" xfId="1291" xr:uid="{00000000-0005-0000-0000-000007050000}"/>
    <cellStyle name="_2005년사업계획초안_8월 수율자료_재작성중 2" xfId="1292" xr:uid="{00000000-0005-0000-0000-000008050000}"/>
    <cellStyle name="_2005년사업계획초안_8월 수율자료_재작성중 3" xfId="1293" xr:uid="{00000000-0005-0000-0000-000009050000}"/>
    <cellStyle name="_2005년사업계획초안_8월 수율자료_재작성중 4" xfId="1294" xr:uid="{00000000-0005-0000-0000-00000A050000}"/>
    <cellStyle name="_2005년사업계획초안_8월 수율자료_재작성중 5" xfId="1295" xr:uid="{00000000-0005-0000-0000-00000B050000}"/>
    <cellStyle name="_2005년사업계획초안_8월 수율자료_재작성중 6" xfId="1296" xr:uid="{00000000-0005-0000-0000-00000C050000}"/>
    <cellStyle name="_2005년사업계획초안_8월 수율자료_재작성중 7" xfId="1297" xr:uid="{00000000-0005-0000-0000-00000D050000}"/>
    <cellStyle name="_2005년사업계획초안_8월 수율자료_재작성중 8" xfId="1298" xr:uid="{00000000-0005-0000-0000-00000E050000}"/>
    <cellStyle name="_2005년사업계획초안_Korean report, new version" xfId="1299" xr:uid="{00000000-0005-0000-0000-00000F050000}"/>
    <cellStyle name="_2005년사업계획초안_monthly report of june 2 (2)" xfId="1300" xr:uid="{00000000-0005-0000-0000-000010050000}"/>
    <cellStyle name="_2005년사업계획초안_monthly report of june 2 (2) 2" xfId="1301" xr:uid="{00000000-0005-0000-0000-000011050000}"/>
    <cellStyle name="_2005년사업계획초안_monthly report of june 2 (2) 3" xfId="1302" xr:uid="{00000000-0005-0000-0000-000012050000}"/>
    <cellStyle name="_2005년사업계획초안_monthly report of june 2 (2) 4" xfId="1303" xr:uid="{00000000-0005-0000-0000-000013050000}"/>
    <cellStyle name="_2005년사업계획초안_monthly report of june 2 (2) 5" xfId="1304" xr:uid="{00000000-0005-0000-0000-000014050000}"/>
    <cellStyle name="_2005년사업계획초안_monthly report of june 2 (2) 6" xfId="1305" xr:uid="{00000000-0005-0000-0000-000015050000}"/>
    <cellStyle name="_2005년사업계획초안_monthly report of june 2 (2) 7" xfId="1306" xr:uid="{00000000-0005-0000-0000-000016050000}"/>
    <cellStyle name="_2005년사업계획초안_monthly report of june 2 (2) 8" xfId="1307" xr:uid="{00000000-0005-0000-0000-000017050000}"/>
    <cellStyle name="_2005년사업계획초안_Trade payables, receivables" xfId="1308" xr:uid="{00000000-0005-0000-0000-000018050000}"/>
    <cellStyle name="_2005년사업계획초안_자금수지-cash flow(2010_plan)" xfId="1309" xr:uid="{00000000-0005-0000-0000-000019050000}"/>
    <cellStyle name="_2005년사업계획초안_자금수지-cash flow(2010_plan) 2" xfId="1310" xr:uid="{00000000-0005-0000-0000-00001A050000}"/>
    <cellStyle name="_2005년사업계획초안_자금수지-cash flow(2010_plan) 3" xfId="1311" xr:uid="{00000000-0005-0000-0000-00001B050000}"/>
    <cellStyle name="_2005년사업계획초안_자금수지-cash flow(2010_plan) 4" xfId="1312" xr:uid="{00000000-0005-0000-0000-00001C050000}"/>
    <cellStyle name="_2005년사업계획초안_자금수지-cash flow(2010_plan) 5" xfId="1313" xr:uid="{00000000-0005-0000-0000-00001D050000}"/>
    <cellStyle name="_2005년사업계획초안_자금수지-cash flow(2010_plan) 6" xfId="1314" xr:uid="{00000000-0005-0000-0000-00001E050000}"/>
    <cellStyle name="_2005년사업계획초안_자금수지-cash flow(2010_plan) 7" xfId="1315" xr:uid="{00000000-0005-0000-0000-00001F050000}"/>
    <cellStyle name="_2005년사업계획초안_자금수지-cash flow(2010_plan) 8" xfId="1316" xr:uid="{00000000-0005-0000-0000-000020050000}"/>
    <cellStyle name="_2005년사업계획초안_체코월차결산6월보고2차-715" xfId="1317" xr:uid="{00000000-0005-0000-0000-000021050000}"/>
    <cellStyle name="_2005년사업계획초안_체코월차결산6월보고2차-715 2" xfId="1318" xr:uid="{00000000-0005-0000-0000-000022050000}"/>
    <cellStyle name="_2005년사업계획초안_체코월차결산6월보고2차-715 3" xfId="1319" xr:uid="{00000000-0005-0000-0000-000023050000}"/>
    <cellStyle name="_2005년사업계획초안_체코월차결산6월보고2차-715 4" xfId="1320" xr:uid="{00000000-0005-0000-0000-000024050000}"/>
    <cellStyle name="_2005년사업계획초안_체코월차결산6월보고2차-715 5" xfId="1321" xr:uid="{00000000-0005-0000-0000-000025050000}"/>
    <cellStyle name="_2005년사업계획초안_체코월차결산6월보고2차-715 6" xfId="1322" xr:uid="{00000000-0005-0000-0000-000026050000}"/>
    <cellStyle name="_2005년사업계획초안_체코월차결산6월보고2차-715 7" xfId="1323" xr:uid="{00000000-0005-0000-0000-000027050000}"/>
    <cellStyle name="_2005년사업계획초안_체코월차결산6월보고2차-715 8" xfId="1324" xr:uid="{00000000-0005-0000-0000-000028050000}"/>
    <cellStyle name="_2006년 MC 상반기 Review(3P) (4)" xfId="1325" xr:uid="{00000000-0005-0000-0000-000029050000}"/>
    <cellStyle name="_2006년 MC 상반기 Review(3P) (9)" xfId="1326" xr:uid="{00000000-0005-0000-0000-00002A050000}"/>
    <cellStyle name="_20070705" xfId="1327" xr:uid="{00000000-0005-0000-0000-00002B050000}"/>
    <cellStyle name="_20070712" xfId="1328" xr:uid="{00000000-0005-0000-0000-00002C050000}"/>
    <cellStyle name="_20070720" xfId="1329" xr:uid="{00000000-0005-0000-0000-00002D050000}"/>
    <cellStyle name="_20070727" xfId="1330" xr:uid="{00000000-0005-0000-0000-00002E050000}"/>
    <cellStyle name="_20070810" xfId="1331" xr:uid="{00000000-0005-0000-0000-00002F050000}"/>
    <cellStyle name="_20070824" xfId="1332" xr:uid="{00000000-0005-0000-0000-000030050000}"/>
    <cellStyle name="_20070831" xfId="1333" xr:uid="{00000000-0005-0000-0000-000031050000}"/>
    <cellStyle name="_2007년 Calendar(월별 일정 포함-연구소부문)" xfId="1334" xr:uid="{00000000-0005-0000-0000-000032050000}"/>
    <cellStyle name="_2007년 제품개발 일정" xfId="1335" xr:uid="{00000000-0005-0000-0000-000033050000}"/>
    <cellStyle name="_2009년 Location별_월별 재고 현황" xfId="1336" xr:uid="{00000000-0005-0000-0000-000034050000}"/>
    <cellStyle name="_2009년 차종별 판매계획 대비 실적" xfId="1337" xr:uid="{00000000-0005-0000-0000-000035050000}"/>
    <cellStyle name="_2010년 11월 매출현황_CM" xfId="1338" xr:uid="{00000000-0005-0000-0000-000036050000}"/>
    <cellStyle name="_2010년 12월 매출현황_CM_101228 (5)" xfId="1339" xr:uid="{00000000-0005-0000-0000-000037050000}"/>
    <cellStyle name="_2010년 Location별 재고 현황" xfId="1340" xr:uid="{00000000-0005-0000-0000-000038050000}"/>
    <cellStyle name="_2011년 4월 투자비 회수대상 (2)" xfId="1341" xr:uid="{00000000-0005-0000-0000-000039050000}"/>
    <cellStyle name="_2011년 Location별 재고 현황_월취합" xfId="1342" xr:uid="{00000000-0005-0000-0000-00003A050000}"/>
    <cellStyle name="_2011년 Location별 재고 현황_월취합 REV1" xfId="1343" xr:uid="{00000000-0005-0000-0000-00003B050000}"/>
    <cellStyle name="_2011년 Location별 재고 현황_월취합 REV2" xfId="1344" xr:uid="{00000000-0005-0000-0000-00003C050000}"/>
    <cellStyle name="_20만대상세일정_도장" xfId="1345" xr:uid="{00000000-0005-0000-0000-00003D050000}"/>
    <cellStyle name="_2-2Mk가격2-2(현지화)" xfId="1346" xr:uid="{00000000-0005-0000-0000-00003E050000}"/>
    <cellStyle name="_2-3주 주보" xfId="1347" xr:uid="{00000000-0005-0000-0000-00003F050000}"/>
    <cellStyle name="_24분기 경전_보고" xfId="1348" xr:uid="{00000000-0005-0000-0000-000040050000}"/>
    <cellStyle name="_24분기 경전_보고_검토-체코현지원가산출_071102rev01" xfId="1349" xr:uid="{00000000-0005-0000-0000-000041050000}"/>
    <cellStyle name="_25계산-LD FRT DTRIM-MANUAL" xfId="1350" xr:uid="{00000000-0005-0000-0000-000042050000}"/>
    <cellStyle name="_25만대 2안예산(TB 금형)" xfId="1351" xr:uid="{00000000-0005-0000-0000-000043050000}"/>
    <cellStyle name="_25만대 집행계획서1 (11월26일)" xfId="1352" xr:uid="{00000000-0005-0000-0000-000044050000}"/>
    <cellStyle name="_25만대GENERAL_" xfId="1353" xr:uid="{00000000-0005-0000-0000-000045050000}"/>
    <cellStyle name="_26 03년GV,GT 가공품 STOCK품의서" xfId="1354" xr:uid="{00000000-0005-0000-0000-000046050000}"/>
    <cellStyle name="_2-도장_품" xfId="1355" xr:uid="{00000000-0005-0000-0000-000047050000}"/>
    <cellStyle name="_2월보고(사양현황)" xfId="1356" xr:uid="{00000000-0005-0000-0000-000048050000}"/>
    <cellStyle name="_2차계산-LD FRT DTRIM-POWER" xfId="1357" xr:uid="{00000000-0005-0000-0000-000049050000}"/>
    <cellStyle name="_3 - `05년 1월 유첨자료(A4)" xfId="1358" xr:uid="{00000000-0005-0000-0000-00004A050000}"/>
    <cellStyle name="_3가크롬근거(060926)" xfId="1359" xr:uid="{00000000-0005-0000-0000-00004B050000}"/>
    <cellStyle name="_3사00.1-7월" xfId="1360" xr:uid="{00000000-0005-0000-0000-00004C050000}"/>
    <cellStyle name="_3월 재고" xfId="1361" xr:uid="{00000000-0005-0000-0000-00004D050000}"/>
    <cellStyle name="_3차계산-LD FRT DTRIM-POWER" xfId="1362" xr:uid="{00000000-0005-0000-0000-00004E050000}"/>
    <cellStyle name="_3차바이백발주서(040827)" xfId="1363" xr:uid="{00000000-0005-0000-0000-00004F050000}"/>
    <cellStyle name="_3차바이백발주서(040827) 2" xfId="1364" xr:uid="{00000000-0005-0000-0000-000050050000}"/>
    <cellStyle name="_3차바이백발주서(040827)_10월 예산 결재 상신 budget (091005)_최종" xfId="1365" xr:uid="{00000000-0005-0000-0000-000051050000}"/>
    <cellStyle name="_3차바이백발주서(040827)_10월 예산 결재 상신 budget (091006)_최종" xfId="1366" xr:uid="{00000000-0005-0000-0000-000052050000}"/>
    <cellStyle name="_3차바이백발주서(040827)_8월 수율자료_재작성중" xfId="1367" xr:uid="{00000000-0005-0000-0000-000053050000}"/>
    <cellStyle name="_3차바이백발주서(040827)_BS and PL august 2009" xfId="1368" xr:uid="{00000000-0005-0000-0000-000054050000}"/>
    <cellStyle name="_3차바이백발주서(040827)_Korean report, new version" xfId="1369" xr:uid="{00000000-0005-0000-0000-000055050000}"/>
    <cellStyle name="_3차바이백발주서(040827)_monthly report of june 1" xfId="1370" xr:uid="{00000000-0005-0000-0000-000056050000}"/>
    <cellStyle name="_3차바이백발주서(040827)_trade payables(september,2009)" xfId="1371" xr:uid="{00000000-0005-0000-0000-000057050000}"/>
    <cellStyle name="_3차바이백발주서(040827)_체코5월결산보고610" xfId="1372" xr:uid="{00000000-0005-0000-0000-000058050000}"/>
    <cellStyle name="_3차바이백발주서(040827)_체코5월결산보고610_10월 예산 결재 상신 budget (091005)_최종" xfId="1373" xr:uid="{00000000-0005-0000-0000-000059050000}"/>
    <cellStyle name="_3차바이백발주서(040827)_체코5월결산보고610_10월 예산 결재 상신 budget (091006)_최종" xfId="1374" xr:uid="{00000000-0005-0000-0000-00005A050000}"/>
    <cellStyle name="_3차바이백발주서(040827)_체코5월결산보고610_8월 수율자료_재작성중" xfId="1375" xr:uid="{00000000-0005-0000-0000-00005B050000}"/>
    <cellStyle name="_3차바이백발주서(040827)_체코5월결산보고610_Korean report, new version" xfId="1376" xr:uid="{00000000-0005-0000-0000-00005C050000}"/>
    <cellStyle name="_3차바이백발주서(040827)_체코5월결산보고610_체코월차결산 2( 09 9월-most likely)최종1" xfId="1377" xr:uid="{00000000-0005-0000-0000-00005D050000}"/>
    <cellStyle name="_3차바이백발주서(040827)_체코5월결산보고610_체코월차결산(09 8월)_수불자료_Rev.1" xfId="1378" xr:uid="{00000000-0005-0000-0000-00005E050000}"/>
    <cellStyle name="_3차바이백발주서(040827)_체코5월결산보고610_체코월차결산1 (09 9월-most likely)_작성중(복구파일)" xfId="1379" xr:uid="{00000000-0005-0000-0000-00005F050000}"/>
    <cellStyle name="_3차바이백발주서(040827)_체코월차결산 2( 09 9월-most likely)최종1" xfId="1380" xr:uid="{00000000-0005-0000-0000-000060050000}"/>
    <cellStyle name="_3차바이백발주서(040827)_체코월차결산( 09 7월-most likely)" xfId="1381" xr:uid="{00000000-0005-0000-0000-000061050000}"/>
    <cellStyle name="_3차바이백발주서(040827)_체코월차결산(09 8월)_수불자료_Rev.1" xfId="1382" xr:uid="{00000000-0005-0000-0000-000062050000}"/>
    <cellStyle name="_3차바이백발주서(040827)_체코월차결산1 (09 9월-most likely)_작성중(복구파일)" xfId="1383" xr:uid="{00000000-0005-0000-0000-000063050000}"/>
    <cellStyle name="_3팀 WORKSHOP 결과보고(030120)" xfId="1384" xr:uid="{00000000-0005-0000-0000-000064050000}"/>
    <cellStyle name="_4월 월보 (2)" xfId="1385" xr:uid="{00000000-0005-0000-0000-000065050000}"/>
    <cellStyle name="_4월 월보수정.xls Chart 1" xfId="1386" xr:uid="{00000000-0005-0000-0000-000066050000}"/>
    <cellStyle name="_4월 월보수정.xls Chart 8" xfId="1387" xr:uid="{00000000-0005-0000-0000-000067050000}"/>
    <cellStyle name="_4월 월보수정.xls Chart 9" xfId="1388" xr:uid="{00000000-0005-0000-0000-000068050000}"/>
    <cellStyle name="_4월3주 주간품질" xfId="1389" xr:uid="{00000000-0005-0000-0000-000069050000}"/>
    <cellStyle name="_4월생산성분석보고(0518)" xfId="1390" xr:uid="{00000000-0005-0000-0000-00006A050000}"/>
    <cellStyle name="_4월인건비추정(050429)" xfId="1391" xr:uid="{00000000-0005-0000-0000-00006B050000}"/>
    <cellStyle name="_5.금월실적 및 차주계획" xfId="1392" xr:uid="{00000000-0005-0000-0000-00006C050000}"/>
    <cellStyle name="_5.금월실적 및 차주계획_10월 예산 결재 상신 budget (091005)_최종" xfId="1393" xr:uid="{00000000-0005-0000-0000-00006D050000}"/>
    <cellStyle name="_5.금월실적 및 차주계획_10월 예산 결재 상신 budget (091006)_최종" xfId="1394" xr:uid="{00000000-0005-0000-0000-00006E050000}"/>
    <cellStyle name="_5.금월실적 및 차주계획_8월 수율자료_재작성중" xfId="1395" xr:uid="{00000000-0005-0000-0000-00006F050000}"/>
    <cellStyle name="_5.금월실적 및 차주계획_BS and PL august 2009" xfId="1396" xr:uid="{00000000-0005-0000-0000-000070050000}"/>
    <cellStyle name="_5.금월실적 및 차주계획_Korean report, new version" xfId="1397" xr:uid="{00000000-0005-0000-0000-000071050000}"/>
    <cellStyle name="_5.금월실적 및 차주계획_monthly report of june 1" xfId="1398" xr:uid="{00000000-0005-0000-0000-000072050000}"/>
    <cellStyle name="_5.금월실적 및 차주계획_trade payables(september,2009)" xfId="1399" xr:uid="{00000000-0005-0000-0000-000073050000}"/>
    <cellStyle name="_5.금월실적 및 차주계획_체코월차결산 2( 09 9월-most likely)최종1" xfId="1400" xr:uid="{00000000-0005-0000-0000-000074050000}"/>
    <cellStyle name="_5.금월실적 및 차주계획_체코월차결산( 09 7월-most likely)" xfId="1401" xr:uid="{00000000-0005-0000-0000-000075050000}"/>
    <cellStyle name="_5.금월실적 및 차주계획_체코월차결산(09 8월)_수불자료_Rev.1" xfId="1402" xr:uid="{00000000-0005-0000-0000-000076050000}"/>
    <cellStyle name="_5.금월실적 및 차주계획_체코월차결산1 (09 9월-most likely)_작성중(복구파일)" xfId="1403" xr:uid="{00000000-0005-0000-0000-000077050000}"/>
    <cellStyle name="_5089-1(시스템평가)4" xfId="1404" xr:uid="{00000000-0005-0000-0000-000078050000}"/>
    <cellStyle name="_5089-1(시스템평가)4 2" xfId="1405" xr:uid="{00000000-0005-0000-0000-000079050000}"/>
    <cellStyle name="_5089-1(시스템평가)4_10월 예산 결재 상신 budget (091005)_최종" xfId="1406" xr:uid="{00000000-0005-0000-0000-00007A050000}"/>
    <cellStyle name="_5089-1(시스템평가)4_10월 예산 결재 상신 budget (091006)_최종" xfId="1407" xr:uid="{00000000-0005-0000-0000-00007B050000}"/>
    <cellStyle name="_5089-1(시스템평가)4_8월 수율자료_재작성중" xfId="1408" xr:uid="{00000000-0005-0000-0000-00007C050000}"/>
    <cellStyle name="_5089-1(시스템평가)4_BS and PL august 2009" xfId="1409" xr:uid="{00000000-0005-0000-0000-00007D050000}"/>
    <cellStyle name="_5089-1(시스템평가)4_Korean report, new version" xfId="1410" xr:uid="{00000000-0005-0000-0000-00007E050000}"/>
    <cellStyle name="_5089-1(시스템평가)4_monthly report of june 1" xfId="1411" xr:uid="{00000000-0005-0000-0000-00007F050000}"/>
    <cellStyle name="_5089-1(시스템평가)4_trade payables(september,2009)" xfId="1412" xr:uid="{00000000-0005-0000-0000-000080050000}"/>
    <cellStyle name="_5089-1(시스템평가)4_체코월차결산 2( 09 9월-most likely)최종1" xfId="1413" xr:uid="{00000000-0005-0000-0000-000081050000}"/>
    <cellStyle name="_5089-1(시스템평가)4_체코월차결산( 09 7월-most likely)" xfId="1414" xr:uid="{00000000-0005-0000-0000-000082050000}"/>
    <cellStyle name="_5089-1(시스템평가)4_체코월차결산(09 8월)_수불자료_Rev.1" xfId="1415" xr:uid="{00000000-0005-0000-0000-000083050000}"/>
    <cellStyle name="_5089-1(시스템평가)4_체코월차결산1 (09 9월-most likely)_작성중(복구파일)" xfId="1416" xr:uid="{00000000-0005-0000-0000-000084050000}"/>
    <cellStyle name="_5월 월보" xfId="1417" xr:uid="{00000000-0005-0000-0000-000085050000}"/>
    <cellStyle name="_5월생산차질분석" xfId="1418" xr:uid="{00000000-0005-0000-0000-000086050000}"/>
    <cellStyle name="_69uph기본계획서(1121)" xfId="1419" xr:uid="{00000000-0005-0000-0000-000087050000}"/>
    <cellStyle name="_6월 일일품질현황" xfId="1420" xr:uid="{00000000-0005-0000-0000-000088050000}"/>
    <cellStyle name="_6월 일일품질현황 2" xfId="1421" xr:uid="{00000000-0005-0000-0000-000089050000}"/>
    <cellStyle name="_6월 일일품질현황_10월 예산 결재 상신 budget (091005)_최종" xfId="1422" xr:uid="{00000000-0005-0000-0000-00008A050000}"/>
    <cellStyle name="_6월 일일품질현황_10월 예산 결재 상신 budget (091006)_최종" xfId="1423" xr:uid="{00000000-0005-0000-0000-00008B050000}"/>
    <cellStyle name="_6월 일일품질현황_8월 수율자료_재작성중" xfId="1424" xr:uid="{00000000-0005-0000-0000-00008C050000}"/>
    <cellStyle name="_6월 일일품질현황_BS and PL august 2009" xfId="1425" xr:uid="{00000000-0005-0000-0000-00008D050000}"/>
    <cellStyle name="_6월 일일품질현황_Korean report, new version" xfId="1426" xr:uid="{00000000-0005-0000-0000-00008E050000}"/>
    <cellStyle name="_6월 일일품질현황_monthly report of june 1" xfId="1427" xr:uid="{00000000-0005-0000-0000-00008F050000}"/>
    <cellStyle name="_6월 일일품질현황_trade payables(september,2009)" xfId="1428" xr:uid="{00000000-0005-0000-0000-000090050000}"/>
    <cellStyle name="_6월 일일품질현황_체코월차결산 2( 09 9월-most likely)최종1" xfId="1429" xr:uid="{00000000-0005-0000-0000-000091050000}"/>
    <cellStyle name="_6월 일일품질현황_체코월차결산( 09 7월-most likely)" xfId="1430" xr:uid="{00000000-0005-0000-0000-000092050000}"/>
    <cellStyle name="_6월 일일품질현황_체코월차결산(09 8월)_수불자료_Rev.1" xfId="1431" xr:uid="{00000000-0005-0000-0000-000093050000}"/>
    <cellStyle name="_6월 일일품질현황_체코월차결산1 (09 9월-most likely)_작성중(복구파일)" xfId="1432" xr:uid="{00000000-0005-0000-0000-000094050000}"/>
    <cellStyle name="_6월30일 수정자료(김동원)(최종한문화1)" xfId="1433" xr:uid="{00000000-0005-0000-0000-000095050000}"/>
    <cellStyle name="_6월3주1-010611" xfId="1434" xr:uid="{00000000-0005-0000-0000-000096050000}"/>
    <cellStyle name="_6월생산및현안대책보고(HJN)-0626-수정판" xfId="1435" xr:uid="{00000000-0005-0000-0000-000097050000}"/>
    <cellStyle name="_6월실적" xfId="1436" xr:uid="{00000000-0005-0000-0000-000098050000}"/>
    <cellStyle name="_79710 2F000(REINF ASSY-TRUNK LID LATCH,完)" xfId="1437" xr:uid="{00000000-0005-0000-0000-000099050000}"/>
    <cellStyle name="_83830 2F000(MLDG-RR DR DELTA,完)" xfId="1438" xr:uid="{00000000-0005-0000-0000-00009A050000}"/>
    <cellStyle name="_86510 1F030" xfId="1439" xr:uid="{00000000-0005-0000-0000-00009B050000}"/>
    <cellStyle name="_8월 초 자동화교육 종합실적보고" xfId="1440" xr:uid="{00000000-0005-0000-0000-00009C050000}"/>
    <cellStyle name="_8월 초 자동화교육 종합실적보고 2" xfId="1441" xr:uid="{00000000-0005-0000-0000-00009D050000}"/>
    <cellStyle name="_8월 초 자동화교육 종합실적보고 3" xfId="1442" xr:uid="{00000000-0005-0000-0000-00009E050000}"/>
    <cellStyle name="_8월 초 자동화교육 종합실적보고 4" xfId="1443" xr:uid="{00000000-0005-0000-0000-00009F050000}"/>
    <cellStyle name="_8월 초 자동화교육 종합실적보고 5" xfId="1444" xr:uid="{00000000-0005-0000-0000-0000A0050000}"/>
    <cellStyle name="_8월 초 자동화교육 종합실적보고 6" xfId="1445" xr:uid="{00000000-0005-0000-0000-0000A1050000}"/>
    <cellStyle name="_8월 초 자동화교육 종합실적보고 7" xfId="1446" xr:uid="{00000000-0005-0000-0000-0000A2050000}"/>
    <cellStyle name="_8월 초 자동화교육 종합실적보고 8" xfId="1447" xr:uid="{00000000-0005-0000-0000-0000A3050000}"/>
    <cellStyle name="_8월 초 자동화교육 종합실적보고_10월 예산 결재 상신 budget (091005)_최종" xfId="1448" xr:uid="{00000000-0005-0000-0000-0000A4050000}"/>
    <cellStyle name="_8월 초 자동화교육 종합실적보고_10월 예산 결재 상신 budget (091006)_최종" xfId="1449" xr:uid="{00000000-0005-0000-0000-0000A5050000}"/>
    <cellStyle name="_8월 초 자동화교육 종합실적보고_8월 수율자료_재작성중" xfId="1450" xr:uid="{00000000-0005-0000-0000-0000A6050000}"/>
    <cellStyle name="_8월 초 자동화교육 종합실적보고_8월 수율자료_재작성중 2" xfId="1451" xr:uid="{00000000-0005-0000-0000-0000A7050000}"/>
    <cellStyle name="_8월 초 자동화교육 종합실적보고_8월 수율자료_재작성중 3" xfId="1452" xr:uid="{00000000-0005-0000-0000-0000A8050000}"/>
    <cellStyle name="_8월 초 자동화교육 종합실적보고_8월 수율자료_재작성중 4" xfId="1453" xr:uid="{00000000-0005-0000-0000-0000A9050000}"/>
    <cellStyle name="_8월 초 자동화교육 종합실적보고_8월 수율자료_재작성중 5" xfId="1454" xr:uid="{00000000-0005-0000-0000-0000AA050000}"/>
    <cellStyle name="_8월 초 자동화교육 종합실적보고_8월 수율자료_재작성중 6" xfId="1455" xr:uid="{00000000-0005-0000-0000-0000AB050000}"/>
    <cellStyle name="_8월 초 자동화교육 종합실적보고_8월 수율자료_재작성중 7" xfId="1456" xr:uid="{00000000-0005-0000-0000-0000AC050000}"/>
    <cellStyle name="_8월 초 자동화교육 종합실적보고_8월 수율자료_재작성중 8" xfId="1457" xr:uid="{00000000-0005-0000-0000-0000AD050000}"/>
    <cellStyle name="_8월 초 자동화교육 종합실적보고_Korean report, new version" xfId="1458" xr:uid="{00000000-0005-0000-0000-0000AE050000}"/>
    <cellStyle name="_8월 초 자동화교육 종합실적보고_monthly report of june 2 (2)" xfId="1459" xr:uid="{00000000-0005-0000-0000-0000AF050000}"/>
    <cellStyle name="_8월 초 자동화교육 종합실적보고_monthly report of june 2 (2) 2" xfId="1460" xr:uid="{00000000-0005-0000-0000-0000B0050000}"/>
    <cellStyle name="_8월 초 자동화교육 종합실적보고_monthly report of june 2 (2) 3" xfId="1461" xr:uid="{00000000-0005-0000-0000-0000B1050000}"/>
    <cellStyle name="_8월 초 자동화교육 종합실적보고_monthly report of june 2 (2) 4" xfId="1462" xr:uid="{00000000-0005-0000-0000-0000B2050000}"/>
    <cellStyle name="_8월 초 자동화교육 종합실적보고_monthly report of june 2 (2) 5" xfId="1463" xr:uid="{00000000-0005-0000-0000-0000B3050000}"/>
    <cellStyle name="_8월 초 자동화교육 종합실적보고_monthly report of june 2 (2) 6" xfId="1464" xr:uid="{00000000-0005-0000-0000-0000B4050000}"/>
    <cellStyle name="_8월 초 자동화교육 종합실적보고_monthly report of june 2 (2) 7" xfId="1465" xr:uid="{00000000-0005-0000-0000-0000B5050000}"/>
    <cellStyle name="_8월 초 자동화교육 종합실적보고_monthly report of june 2 (2) 8" xfId="1466" xr:uid="{00000000-0005-0000-0000-0000B6050000}"/>
    <cellStyle name="_8월 초 자동화교육 종합실적보고_Trade payables, receivables" xfId="1467" xr:uid="{00000000-0005-0000-0000-0000B7050000}"/>
    <cellStyle name="_8월 초 자동화교육 종합실적보고_자금수지-cash flow(2010_plan)" xfId="1468" xr:uid="{00000000-0005-0000-0000-0000B8050000}"/>
    <cellStyle name="_8월 초 자동화교육 종합실적보고_자금수지-cash flow(2010_plan) 2" xfId="1469" xr:uid="{00000000-0005-0000-0000-0000B9050000}"/>
    <cellStyle name="_8월 초 자동화교육 종합실적보고_자금수지-cash flow(2010_plan) 3" xfId="1470" xr:uid="{00000000-0005-0000-0000-0000BA050000}"/>
    <cellStyle name="_8월 초 자동화교육 종합실적보고_자금수지-cash flow(2010_plan) 4" xfId="1471" xr:uid="{00000000-0005-0000-0000-0000BB050000}"/>
    <cellStyle name="_8월 초 자동화교육 종합실적보고_자금수지-cash flow(2010_plan) 5" xfId="1472" xr:uid="{00000000-0005-0000-0000-0000BC050000}"/>
    <cellStyle name="_8월 초 자동화교육 종합실적보고_자금수지-cash flow(2010_plan) 6" xfId="1473" xr:uid="{00000000-0005-0000-0000-0000BD050000}"/>
    <cellStyle name="_8월 초 자동화교육 종합실적보고_자금수지-cash flow(2010_plan) 7" xfId="1474" xr:uid="{00000000-0005-0000-0000-0000BE050000}"/>
    <cellStyle name="_8월 초 자동화교육 종합실적보고_자금수지-cash flow(2010_plan) 8" xfId="1475" xr:uid="{00000000-0005-0000-0000-0000BF050000}"/>
    <cellStyle name="_8월 초 자동화교육 종합실적보고_체코월차결산6월보고2차-715" xfId="1476" xr:uid="{00000000-0005-0000-0000-0000C0050000}"/>
    <cellStyle name="_8월 초 자동화교육 종합실적보고_체코월차결산6월보고2차-715 2" xfId="1477" xr:uid="{00000000-0005-0000-0000-0000C1050000}"/>
    <cellStyle name="_8월 초 자동화교육 종합실적보고_체코월차결산6월보고2차-715 3" xfId="1478" xr:uid="{00000000-0005-0000-0000-0000C2050000}"/>
    <cellStyle name="_8월 초 자동화교육 종합실적보고_체코월차결산6월보고2차-715 4" xfId="1479" xr:uid="{00000000-0005-0000-0000-0000C3050000}"/>
    <cellStyle name="_8월 초 자동화교육 종합실적보고_체코월차결산6월보고2차-715 5" xfId="1480" xr:uid="{00000000-0005-0000-0000-0000C4050000}"/>
    <cellStyle name="_8월 초 자동화교육 종합실적보고_체코월차결산6월보고2차-715 6" xfId="1481" xr:uid="{00000000-0005-0000-0000-0000C5050000}"/>
    <cellStyle name="_8월 초 자동화교육 종합실적보고_체코월차결산6월보고2차-715 7" xfId="1482" xr:uid="{00000000-0005-0000-0000-0000C6050000}"/>
    <cellStyle name="_8월 초 자동화교육 종합실적보고_체코월차결산6월보고2차-715 8" xfId="1483" xr:uid="{00000000-0005-0000-0000-0000C7050000}"/>
    <cellStyle name="_99152106K135_NVH_CONCEPT" xfId="1484" xr:uid="{00000000-0005-0000-0000-0000C8050000}"/>
    <cellStyle name="_9ct2wjhVUP8s0ZPSbNxjaUl2F" xfId="1485" xr:uid="{00000000-0005-0000-0000-0000C9050000}"/>
    <cellStyle name="_9ct2wjhVUP8s0ZPSbNxjaUl2F 2" xfId="1486" xr:uid="{00000000-0005-0000-0000-0000CA050000}"/>
    <cellStyle name="_9ct2wjhVUP8s0ZPSbNxjaUl2F_10월 예산 결재 상신 budget (091005)_최종" xfId="1487" xr:uid="{00000000-0005-0000-0000-0000CB050000}"/>
    <cellStyle name="_9ct2wjhVUP8s0ZPSbNxjaUl2F_10월 예산 결재 상신 budget (091006)_최종" xfId="1488" xr:uid="{00000000-0005-0000-0000-0000CC050000}"/>
    <cellStyle name="_9ct2wjhVUP8s0ZPSbNxjaUl2F_8월 수율자료_재작성중" xfId="1489" xr:uid="{00000000-0005-0000-0000-0000CD050000}"/>
    <cellStyle name="_9ct2wjhVUP8s0ZPSbNxjaUl2F_BS and PL august 2009" xfId="1490" xr:uid="{00000000-0005-0000-0000-0000CE050000}"/>
    <cellStyle name="_9ct2wjhVUP8s0ZPSbNxjaUl2F_Korean report, new version" xfId="1491" xr:uid="{00000000-0005-0000-0000-0000CF050000}"/>
    <cellStyle name="_9ct2wjhVUP8s0ZPSbNxjaUl2F_monthly report of june 1" xfId="1492" xr:uid="{00000000-0005-0000-0000-0000D0050000}"/>
    <cellStyle name="_9ct2wjhVUP8s0ZPSbNxjaUl2F_trade payables(september,2009)" xfId="1493" xr:uid="{00000000-0005-0000-0000-0000D1050000}"/>
    <cellStyle name="_9ct2wjhVUP8s0ZPSbNxjaUl2F_체코월차결산 2( 09 9월-most likely)최종1" xfId="1494" xr:uid="{00000000-0005-0000-0000-0000D2050000}"/>
    <cellStyle name="_9ct2wjhVUP8s0ZPSbNxjaUl2F_체코월차결산( 09 7월-most likely)" xfId="1495" xr:uid="{00000000-0005-0000-0000-0000D3050000}"/>
    <cellStyle name="_9ct2wjhVUP8s0ZPSbNxjaUl2F_체코월차결산(09 8월)_수불자료_Rev.1" xfId="1496" xr:uid="{00000000-0005-0000-0000-0000D4050000}"/>
    <cellStyle name="_9ct2wjhVUP8s0ZPSbNxjaUl2F_체코월차결산1 (09 9월-most likely)_작성중(복구파일)" xfId="1497" xr:uid="{00000000-0005-0000-0000-0000D5050000}"/>
    <cellStyle name="_9월미결(EO)" xfId="1498" xr:uid="{00000000-0005-0000-0000-0000D6050000}"/>
    <cellStyle name="_9월업무계획" xfId="1499" xr:uid="{00000000-0005-0000-0000-0000D7050000}"/>
    <cellStyle name="_9월업무계획 2" xfId="1500" xr:uid="{00000000-0005-0000-0000-0000D8050000}"/>
    <cellStyle name="_9월업무계획 3" xfId="1501" xr:uid="{00000000-0005-0000-0000-0000D9050000}"/>
    <cellStyle name="_9월업무계획 4" xfId="1502" xr:uid="{00000000-0005-0000-0000-0000DA050000}"/>
    <cellStyle name="_9월업무계획 5" xfId="1503" xr:uid="{00000000-0005-0000-0000-0000DB050000}"/>
    <cellStyle name="_9월업무계획 6" xfId="1504" xr:uid="{00000000-0005-0000-0000-0000DC050000}"/>
    <cellStyle name="_9월업무계획 7" xfId="1505" xr:uid="{00000000-0005-0000-0000-0000DD050000}"/>
    <cellStyle name="_9월업무계획 8" xfId="1506" xr:uid="{00000000-0005-0000-0000-0000DE050000}"/>
    <cellStyle name="_9월업무계획_10월 예산 결재 상신 budget (091005)_최종" xfId="1507" xr:uid="{00000000-0005-0000-0000-0000DF050000}"/>
    <cellStyle name="_9월업무계획_10월 예산 결재 상신 budget (091006)_최종" xfId="1508" xr:uid="{00000000-0005-0000-0000-0000E0050000}"/>
    <cellStyle name="_9월업무계획_8월 수율자료_재작성중" xfId="1509" xr:uid="{00000000-0005-0000-0000-0000E1050000}"/>
    <cellStyle name="_9월업무계획_8월 수율자료_재작성중 2" xfId="1510" xr:uid="{00000000-0005-0000-0000-0000E2050000}"/>
    <cellStyle name="_9월업무계획_8월 수율자료_재작성중 3" xfId="1511" xr:uid="{00000000-0005-0000-0000-0000E3050000}"/>
    <cellStyle name="_9월업무계획_8월 수율자료_재작성중 4" xfId="1512" xr:uid="{00000000-0005-0000-0000-0000E4050000}"/>
    <cellStyle name="_9월업무계획_8월 수율자료_재작성중 5" xfId="1513" xr:uid="{00000000-0005-0000-0000-0000E5050000}"/>
    <cellStyle name="_9월업무계획_8월 수율자료_재작성중 6" xfId="1514" xr:uid="{00000000-0005-0000-0000-0000E6050000}"/>
    <cellStyle name="_9월업무계획_8월 수율자료_재작성중 7" xfId="1515" xr:uid="{00000000-0005-0000-0000-0000E7050000}"/>
    <cellStyle name="_9월업무계획_8월 수율자료_재작성중 8" xfId="1516" xr:uid="{00000000-0005-0000-0000-0000E8050000}"/>
    <cellStyle name="_9월업무계획_Korean report, new version" xfId="1517" xr:uid="{00000000-0005-0000-0000-0000E9050000}"/>
    <cellStyle name="_9월업무계획_monthly report of june 2 (2)" xfId="1518" xr:uid="{00000000-0005-0000-0000-0000EA050000}"/>
    <cellStyle name="_9월업무계획_monthly report of june 2 (2) 2" xfId="1519" xr:uid="{00000000-0005-0000-0000-0000EB050000}"/>
    <cellStyle name="_9월업무계획_monthly report of june 2 (2) 3" xfId="1520" xr:uid="{00000000-0005-0000-0000-0000EC050000}"/>
    <cellStyle name="_9월업무계획_monthly report of june 2 (2) 4" xfId="1521" xr:uid="{00000000-0005-0000-0000-0000ED050000}"/>
    <cellStyle name="_9월업무계획_monthly report of june 2 (2) 5" xfId="1522" xr:uid="{00000000-0005-0000-0000-0000EE050000}"/>
    <cellStyle name="_9월업무계획_monthly report of june 2 (2) 6" xfId="1523" xr:uid="{00000000-0005-0000-0000-0000EF050000}"/>
    <cellStyle name="_9월업무계획_monthly report of june 2 (2) 7" xfId="1524" xr:uid="{00000000-0005-0000-0000-0000F0050000}"/>
    <cellStyle name="_9월업무계획_monthly report of june 2 (2) 8" xfId="1525" xr:uid="{00000000-0005-0000-0000-0000F1050000}"/>
    <cellStyle name="_9월업무계획_Trade payables, receivables" xfId="1526" xr:uid="{00000000-0005-0000-0000-0000F2050000}"/>
    <cellStyle name="_9월업무계획_자금수지-cash flow(2010_plan)" xfId="1527" xr:uid="{00000000-0005-0000-0000-0000F3050000}"/>
    <cellStyle name="_9월업무계획_자금수지-cash flow(2010_plan) 2" xfId="1528" xr:uid="{00000000-0005-0000-0000-0000F4050000}"/>
    <cellStyle name="_9월업무계획_자금수지-cash flow(2010_plan) 3" xfId="1529" xr:uid="{00000000-0005-0000-0000-0000F5050000}"/>
    <cellStyle name="_9월업무계획_자금수지-cash flow(2010_plan) 4" xfId="1530" xr:uid="{00000000-0005-0000-0000-0000F6050000}"/>
    <cellStyle name="_9월업무계획_자금수지-cash flow(2010_plan) 5" xfId="1531" xr:uid="{00000000-0005-0000-0000-0000F7050000}"/>
    <cellStyle name="_9월업무계획_자금수지-cash flow(2010_plan) 6" xfId="1532" xr:uid="{00000000-0005-0000-0000-0000F8050000}"/>
    <cellStyle name="_9월업무계획_자금수지-cash flow(2010_plan) 7" xfId="1533" xr:uid="{00000000-0005-0000-0000-0000F9050000}"/>
    <cellStyle name="_9월업무계획_자금수지-cash flow(2010_plan) 8" xfId="1534" xr:uid="{00000000-0005-0000-0000-0000FA050000}"/>
    <cellStyle name="_9월업무계획_체코월차결산6월보고2차-715" xfId="1535" xr:uid="{00000000-0005-0000-0000-0000FB050000}"/>
    <cellStyle name="_9월업무계획_체코월차결산6월보고2차-715 2" xfId="1536" xr:uid="{00000000-0005-0000-0000-0000FC050000}"/>
    <cellStyle name="_9월업무계획_체코월차결산6월보고2차-715 3" xfId="1537" xr:uid="{00000000-0005-0000-0000-0000FD050000}"/>
    <cellStyle name="_9월업무계획_체코월차결산6월보고2차-715 4" xfId="1538" xr:uid="{00000000-0005-0000-0000-0000FE050000}"/>
    <cellStyle name="_9월업무계획_체코월차결산6월보고2차-715 5" xfId="1539" xr:uid="{00000000-0005-0000-0000-0000FF050000}"/>
    <cellStyle name="_9월업무계획_체코월차결산6월보고2차-715 6" xfId="1540" xr:uid="{00000000-0005-0000-0000-000000060000}"/>
    <cellStyle name="_9월업무계획_체코월차결산6월보고2차-715 7" xfId="1541" xr:uid="{00000000-0005-0000-0000-000001060000}"/>
    <cellStyle name="_9월업무계획_체코월차결산6월보고2차-715 8" xfId="1542" xr:uid="{00000000-0005-0000-0000-000002060000}"/>
    <cellStyle name="_Ⅱ.(1.2.4) 기본계획(박VP 최종1031)" xfId="1543" xr:uid="{00000000-0005-0000-0000-000003060000}"/>
    <cellStyle name="_A100+DFMEA" xfId="1544" xr:uid="{00000000-0005-0000-0000-000004060000}"/>
    <cellStyle name="_A100+DFMEA 2" xfId="1545" xr:uid="{00000000-0005-0000-0000-000005060000}"/>
    <cellStyle name="_A100+DFMEA_10월 예산 결재 상신 budget (091005)_최종" xfId="1546" xr:uid="{00000000-0005-0000-0000-000006060000}"/>
    <cellStyle name="_A100+DFMEA_10월 예산 결재 상신 budget (091006)_최종" xfId="1547" xr:uid="{00000000-0005-0000-0000-000007060000}"/>
    <cellStyle name="_A100+DFMEA_BS and PL august 2009" xfId="1548" xr:uid="{00000000-0005-0000-0000-000008060000}"/>
    <cellStyle name="_A100+DFMEA_Korean report, new version" xfId="1549" xr:uid="{00000000-0005-0000-0000-000009060000}"/>
    <cellStyle name="_A100+DFMEA_monthly report of june 1" xfId="1550" xr:uid="{00000000-0005-0000-0000-00000A060000}"/>
    <cellStyle name="_A100+DFMEA_trade payables(september,2009)" xfId="1551" xr:uid="{00000000-0005-0000-0000-00000B060000}"/>
    <cellStyle name="_A100+DFMEA_체코월차결산 2( 09 9월-most likely)최종1" xfId="1552" xr:uid="{00000000-0005-0000-0000-00000C060000}"/>
    <cellStyle name="_A100+DFMEA_체코월차결산( 09 7월-most likely)" xfId="1553" xr:uid="{00000000-0005-0000-0000-00000D060000}"/>
    <cellStyle name="_A-100+MF+PFMEA(PRE)" xfId="1554" xr:uid="{00000000-0005-0000-0000-00000E060000}"/>
    <cellStyle name="_A-100+MF+PFMEA(PRE) 2" xfId="1555" xr:uid="{00000000-0005-0000-0000-00000F060000}"/>
    <cellStyle name="_A-100+MF+PFMEA(PRE)_10월 예산 결재 상신 budget (091005)_최종" xfId="1556" xr:uid="{00000000-0005-0000-0000-000010060000}"/>
    <cellStyle name="_A-100+MF+PFMEA(PRE)_10월 예산 결재 상신 budget (091006)_최종" xfId="1557" xr:uid="{00000000-0005-0000-0000-000011060000}"/>
    <cellStyle name="_A-100+MF+PFMEA(PRE)_BS and PL august 2009" xfId="1558" xr:uid="{00000000-0005-0000-0000-000012060000}"/>
    <cellStyle name="_A-100+MF+PFMEA(PRE)_Korean report, new version" xfId="1559" xr:uid="{00000000-0005-0000-0000-000013060000}"/>
    <cellStyle name="_A-100+MF+PFMEA(PRE)_monthly report of june 1" xfId="1560" xr:uid="{00000000-0005-0000-0000-000014060000}"/>
    <cellStyle name="_A-100+MF+PFMEA(PRE)_trade payables(september,2009)" xfId="1561" xr:uid="{00000000-0005-0000-0000-000015060000}"/>
    <cellStyle name="_A-100+MF+PFMEA(PRE)_체코월차결산 2( 09 9월-most likely)최종1" xfId="1562" xr:uid="{00000000-0005-0000-0000-000016060000}"/>
    <cellStyle name="_A-100+MF+PFMEA(PRE)_체코월차결산( 09 7월-most likely)" xfId="1563" xr:uid="{00000000-0005-0000-0000-000017060000}"/>
    <cellStyle name="_A100APQP(개발)" xfId="1564" xr:uid="{00000000-0005-0000-0000-000018060000}"/>
    <cellStyle name="_A100APQP(개발) 2" xfId="1565" xr:uid="{00000000-0005-0000-0000-000019060000}"/>
    <cellStyle name="_A100APQP(개발)_10월 예산 결재 상신 budget (091005)_최종" xfId="1566" xr:uid="{00000000-0005-0000-0000-00001A060000}"/>
    <cellStyle name="_A100APQP(개발)_10월 예산 결재 상신 budget (091006)_최종" xfId="1567" xr:uid="{00000000-0005-0000-0000-00001B060000}"/>
    <cellStyle name="_A100APQP(개발)_BS and PL august 2009" xfId="1568" xr:uid="{00000000-0005-0000-0000-00001C060000}"/>
    <cellStyle name="_A100APQP(개발)_Korean report, new version" xfId="1569" xr:uid="{00000000-0005-0000-0000-00001D060000}"/>
    <cellStyle name="_A100APQP(개발)_monthly report of june 1" xfId="1570" xr:uid="{00000000-0005-0000-0000-00001E060000}"/>
    <cellStyle name="_A100APQP(개발)_trade payables(september,2009)" xfId="1571" xr:uid="{00000000-0005-0000-0000-00001F060000}"/>
    <cellStyle name="_A100APQP(개발)_체코월차결산 2( 09 9월-most likely)최종1" xfId="1572" xr:uid="{00000000-0005-0000-0000-000020060000}"/>
    <cellStyle name="_A100APQP(개발)_체코월차결산( 09 7월-most likely)" xfId="1573" xr:uid="{00000000-0005-0000-0000-000021060000}"/>
    <cellStyle name="_A1-M5SR1" xfId="1574" xr:uid="{00000000-0005-0000-0000-000022060000}"/>
    <cellStyle name="_A25ENG원단위(1)" xfId="1575" xr:uid="{00000000-0005-0000-0000-000023060000}"/>
    <cellStyle name="_Adapter제품 견적" xfId="1576" xr:uid="{00000000-0005-0000-0000-000024060000}"/>
    <cellStyle name="_Adapter제품 견적 2" xfId="1577" xr:uid="{00000000-0005-0000-0000-000025060000}"/>
    <cellStyle name="_Adapter제품 견적_10월 예산 결재 상신 budget (091005)_최종" xfId="1578" xr:uid="{00000000-0005-0000-0000-000026060000}"/>
    <cellStyle name="_Adapter제품 견적_10월 예산 결재 상신 budget (091006)_최종" xfId="1579" xr:uid="{00000000-0005-0000-0000-000027060000}"/>
    <cellStyle name="_Adapter제품 견적_BS and PL august 2009" xfId="1580" xr:uid="{00000000-0005-0000-0000-000028060000}"/>
    <cellStyle name="_Adapter제품 견적_Korean report, new version" xfId="1581" xr:uid="{00000000-0005-0000-0000-000029060000}"/>
    <cellStyle name="_Adapter제품 견적_monthly report of june 1" xfId="1582" xr:uid="{00000000-0005-0000-0000-00002A060000}"/>
    <cellStyle name="_Adapter제품 견적_trade payables(september,2009)" xfId="1583" xr:uid="{00000000-0005-0000-0000-00002B060000}"/>
    <cellStyle name="_Adapter제품 견적_체코월차결산 2( 09 9월-most likely)최종1" xfId="1584" xr:uid="{00000000-0005-0000-0000-00002C060000}"/>
    <cellStyle name="_Adapter제품 견적_체코월차결산( 09 7월-most likely)" xfId="1585" xr:uid="{00000000-0005-0000-0000-00002D060000}"/>
    <cellStyle name="_AENG원단위공문" xfId="1586" xr:uid="{00000000-0005-0000-0000-00002E060000}"/>
    <cellStyle name="_ALL STOCK DETAIL MASTER FILE -ssm june" xfId="1587" xr:uid="{00000000-0005-0000-0000-00002F060000}"/>
    <cellStyle name="_alt3" xfId="1588" xr:uid="{00000000-0005-0000-0000-000030060000}"/>
    <cellStyle name="_AP (N3810804)" xfId="1589" xr:uid="{00000000-0005-0000-0000-000031060000}"/>
    <cellStyle name="_AP (N3810804) 2" xfId="1590" xr:uid="{00000000-0005-0000-0000-000032060000}"/>
    <cellStyle name="_AP (N3810804)_10월 예산 결재 상신 budget (091005)_최종" xfId="1591" xr:uid="{00000000-0005-0000-0000-000033060000}"/>
    <cellStyle name="_AP (N3810804)_10월 예산 결재 상신 budget (091006)_최종" xfId="1592" xr:uid="{00000000-0005-0000-0000-000034060000}"/>
    <cellStyle name="_AP (N3810804)_BS and PL august 2009" xfId="1593" xr:uid="{00000000-0005-0000-0000-000035060000}"/>
    <cellStyle name="_AP (N3810804)_Korean report, new version" xfId="1594" xr:uid="{00000000-0005-0000-0000-000036060000}"/>
    <cellStyle name="_AP (N3810804)_monthly report of june 1" xfId="1595" xr:uid="{00000000-0005-0000-0000-000037060000}"/>
    <cellStyle name="_AP (N3810804)_trade payables(september,2009)" xfId="1596" xr:uid="{00000000-0005-0000-0000-000038060000}"/>
    <cellStyle name="_AP (N3810804)_체코월차결산 2( 09 9월-most likely)최종1" xfId="1597" xr:uid="{00000000-0005-0000-0000-000039060000}"/>
    <cellStyle name="_AP (N3810804)_체코월차결산( 09 7월-most likely)" xfId="1598" xr:uid="{00000000-0005-0000-0000-00003A060000}"/>
    <cellStyle name="_ARCKYE9223A(SD3 SCS 노이즈 개선-CAM 신규개발)" xfId="1599" xr:uid="{00000000-0005-0000-0000-00003B060000}"/>
    <cellStyle name="_ARCKYR10723A(SD9_DFMEA)__REV_G__작업중" xfId="1600" xr:uid="{00000000-0005-0000-0000-00003C060000}"/>
    <cellStyle name="_ARCKYR8811B(SP2_DV_1차_TEST_PLAN)__REV_C__1" xfId="1601" xr:uid="{00000000-0005-0000-0000-00003D060000}"/>
    <cellStyle name="_ARKBSR9B25A(SD9_DFMEA)__REV_F_작성중" xfId="1602" xr:uid="{00000000-0005-0000-0000-00003E060000}"/>
    <cellStyle name="_ARKCHO6412A(B_CART.공법변경시험의뢰)" xfId="1603" xr:uid="{00000000-0005-0000-0000-00003F060000}"/>
    <cellStyle name="_ARKCHR6310A(신제품개발회의_PT)" xfId="1604" xr:uid="{00000000-0005-0000-0000-000040060000}"/>
    <cellStyle name="_ARKCHR6619A(HIGH POWER PT 설계구상서)_Rev_B" xfId="1605" xr:uid="{00000000-0005-0000-0000-000041060000}"/>
    <cellStyle name="_ARKCHR6810A(B_CART형상 및 치형강도 설계검토서)" xfId="1606" xr:uid="{00000000-0005-0000-0000-000042060000}"/>
    <cellStyle name="_ARKCHR6A22A(PT SPEC 검토서)_Rev_C_작업중" xfId="1607" xr:uid="{00000000-0005-0000-0000-000043060000}"/>
    <cellStyle name="_ARKJCR7305A(SBP3_MG3 ENGINEERING BOM)__REV A" xfId="1608" xr:uid="{00000000-0005-0000-0000-000044060000}"/>
    <cellStyle name="_ARKJCR7305A(SBP3_MG3 ENGINEERING BOM)__REV A 2" xfId="1609" xr:uid="{00000000-0005-0000-0000-000045060000}"/>
    <cellStyle name="_ARKJCR7305A(SBP3_MG3 ENGINEERING BOM)__REV A 3" xfId="1610" xr:uid="{00000000-0005-0000-0000-000046060000}"/>
    <cellStyle name="_ARKJCR7305A(SBP3_MG3 ENGINEERING BOM)__REV A 4" xfId="1611" xr:uid="{00000000-0005-0000-0000-000047060000}"/>
    <cellStyle name="_ARKJCR7305A(SBP3_MG3 ENGINEERING BOM)__REV A 5" xfId="1612" xr:uid="{00000000-0005-0000-0000-000048060000}"/>
    <cellStyle name="_ARKJCR7305A(SBP3_MG3 ENGINEERING BOM)__REV A 6" xfId="1613" xr:uid="{00000000-0005-0000-0000-000049060000}"/>
    <cellStyle name="_ARKJCR7305A(SBP3_MG3 ENGINEERING BOM)__REV A 7" xfId="1614" xr:uid="{00000000-0005-0000-0000-00004A060000}"/>
    <cellStyle name="_ARKJCR7305A(SBP3_MG3 ENGINEERING BOM)__REV A 8" xfId="1615" xr:uid="{00000000-0005-0000-0000-00004B060000}"/>
    <cellStyle name="_ARKJCR7305A(SBP3_MG3 ENGINEERING BOM)__REV A_10월 예산 결재 상신 budget (091005)_최종" xfId="1616" xr:uid="{00000000-0005-0000-0000-00004C060000}"/>
    <cellStyle name="_ARKJCR7305A(SBP3_MG3 ENGINEERING BOM)__REV A_10월 예산 결재 상신 budget (091006)_최종" xfId="1617" xr:uid="{00000000-0005-0000-0000-00004D060000}"/>
    <cellStyle name="_ARKJCR7305A(SBP3_MG3 ENGINEERING BOM)__REV A_Korean report, new version" xfId="1618" xr:uid="{00000000-0005-0000-0000-00004E060000}"/>
    <cellStyle name="_ARKJCR7305A(SBP3_MG3 ENGINEERING BOM)__REV A_monthly report of june 2 (2)" xfId="1619" xr:uid="{00000000-0005-0000-0000-00004F060000}"/>
    <cellStyle name="_ARKJCR7305A(SBP3_MG3 ENGINEERING BOM)__REV A_monthly report of june 2 (2) 2" xfId="1620" xr:uid="{00000000-0005-0000-0000-000050060000}"/>
    <cellStyle name="_ARKJCR7305A(SBP3_MG3 ENGINEERING BOM)__REV A_monthly report of june 2 (2) 3" xfId="1621" xr:uid="{00000000-0005-0000-0000-000051060000}"/>
    <cellStyle name="_ARKJCR7305A(SBP3_MG3 ENGINEERING BOM)__REV A_monthly report of june 2 (2) 4" xfId="1622" xr:uid="{00000000-0005-0000-0000-000052060000}"/>
    <cellStyle name="_ARKJCR7305A(SBP3_MG3 ENGINEERING BOM)__REV A_monthly report of june 2 (2) 5" xfId="1623" xr:uid="{00000000-0005-0000-0000-000053060000}"/>
    <cellStyle name="_ARKJCR7305A(SBP3_MG3 ENGINEERING BOM)__REV A_monthly report of june 2 (2) 6" xfId="1624" xr:uid="{00000000-0005-0000-0000-000054060000}"/>
    <cellStyle name="_ARKJCR7305A(SBP3_MG3 ENGINEERING BOM)__REV A_monthly report of june 2 (2) 7" xfId="1625" xr:uid="{00000000-0005-0000-0000-000055060000}"/>
    <cellStyle name="_ARKJCR7305A(SBP3_MG3 ENGINEERING BOM)__REV A_monthly report of june 2 (2) 8" xfId="1626" xr:uid="{00000000-0005-0000-0000-000056060000}"/>
    <cellStyle name="_ARKJCR7305A(SBP3_MG3 ENGINEERING BOM)__REV A_Trade payables, receivables" xfId="1627" xr:uid="{00000000-0005-0000-0000-000057060000}"/>
    <cellStyle name="_ARKJCR7305A(SBP3_MG3 ENGINEERING BOM)__REV A_자금수지-cash flow(2010_plan)" xfId="1628" xr:uid="{00000000-0005-0000-0000-000058060000}"/>
    <cellStyle name="_ARKJCR7305A(SBP3_MG3 ENGINEERING BOM)__REV A_자금수지-cash flow(2010_plan) 2" xfId="1629" xr:uid="{00000000-0005-0000-0000-000059060000}"/>
    <cellStyle name="_ARKJCR7305A(SBP3_MG3 ENGINEERING BOM)__REV A_자금수지-cash flow(2010_plan) 3" xfId="1630" xr:uid="{00000000-0005-0000-0000-00005A060000}"/>
    <cellStyle name="_ARKJCR7305A(SBP3_MG3 ENGINEERING BOM)__REV A_자금수지-cash flow(2010_plan) 4" xfId="1631" xr:uid="{00000000-0005-0000-0000-00005B060000}"/>
    <cellStyle name="_ARKJCR7305A(SBP3_MG3 ENGINEERING BOM)__REV A_자금수지-cash flow(2010_plan) 5" xfId="1632" xr:uid="{00000000-0005-0000-0000-00005C060000}"/>
    <cellStyle name="_ARKJCR7305A(SBP3_MG3 ENGINEERING BOM)__REV A_자금수지-cash flow(2010_plan) 6" xfId="1633" xr:uid="{00000000-0005-0000-0000-00005D060000}"/>
    <cellStyle name="_ARKJCR7305A(SBP3_MG3 ENGINEERING BOM)__REV A_자금수지-cash flow(2010_plan) 7" xfId="1634" xr:uid="{00000000-0005-0000-0000-00005E060000}"/>
    <cellStyle name="_ARKJCR7305A(SBP3_MG3 ENGINEERING BOM)__REV A_자금수지-cash flow(2010_plan) 8" xfId="1635" xr:uid="{00000000-0005-0000-0000-00005F060000}"/>
    <cellStyle name="_ARKJCR7305A(SBP3_MG3 ENGINEERING BOM)__REV A_체코월차결산6월보고2차-715" xfId="1636" xr:uid="{00000000-0005-0000-0000-000060060000}"/>
    <cellStyle name="_ARKJCR7305A(SBP3_MG3 ENGINEERING BOM)__REV A_체코월차결산6월보고2차-715 2" xfId="1637" xr:uid="{00000000-0005-0000-0000-000061060000}"/>
    <cellStyle name="_ARKJCR7305A(SBP3_MG3 ENGINEERING BOM)__REV A_체코월차결산6월보고2차-715 3" xfId="1638" xr:uid="{00000000-0005-0000-0000-000062060000}"/>
    <cellStyle name="_ARKJCR7305A(SBP3_MG3 ENGINEERING BOM)__REV A_체코월차결산6월보고2차-715 4" xfId="1639" xr:uid="{00000000-0005-0000-0000-000063060000}"/>
    <cellStyle name="_ARKJCR7305A(SBP3_MG3 ENGINEERING BOM)__REV A_체코월차결산6월보고2차-715 5" xfId="1640" xr:uid="{00000000-0005-0000-0000-000064060000}"/>
    <cellStyle name="_ARKJCR7305A(SBP3_MG3 ENGINEERING BOM)__REV A_체코월차결산6월보고2차-715 6" xfId="1641" xr:uid="{00000000-0005-0000-0000-000065060000}"/>
    <cellStyle name="_ARKJCR7305A(SBP3_MG3 ENGINEERING BOM)__REV A_체코월차결산6월보고2차-715 7" xfId="1642" xr:uid="{00000000-0005-0000-0000-000066060000}"/>
    <cellStyle name="_ARKJCR7305A(SBP3_MG3 ENGINEERING BOM)__REV A_체코월차결산6월보고2차-715 8" xfId="1643" xr:uid="{00000000-0005-0000-0000-000067060000}"/>
    <cellStyle name="_ARKJSR0426A(SD9_DFMEA)__REV_G 수정중" xfId="1644" xr:uid="{00000000-0005-0000-0000-000068060000}"/>
    <cellStyle name="_ARPJWC5420A(APT실무팀원회의_제작공법확정 件)" xfId="1645" xr:uid="{00000000-0005-0000-0000-000069060000}"/>
    <cellStyle name="_ARPJWR7110A(APT_기술사양서)REV_C" xfId="1646" xr:uid="{00000000-0005-0000-0000-00006A060000}"/>
    <cellStyle name="_B-3, 8월" xfId="1647" xr:uid="{00000000-0005-0000-0000-00006B060000}"/>
    <cellStyle name="_BK 금형비" xfId="1648" xr:uid="{00000000-0005-0000-0000-00006C060000}"/>
    <cellStyle name="_BK 금형비(1228) " xfId="1649" xr:uid="{00000000-0005-0000-0000-00006D060000}"/>
    <cellStyle name="_BK 프레스 기본계획(011221)" xfId="1650" xr:uid="{00000000-0005-0000-0000-00006E060000}"/>
    <cellStyle name="_BK 프레스(011221)(1)" xfId="1651" xr:uid="{00000000-0005-0000-0000-00006F060000}"/>
    <cellStyle name="_BL 비교원가계산서 양식" xfId="1652" xr:uid="{00000000-0005-0000-0000-000070060000}"/>
    <cellStyle name="_BL 비교원가계산서 양식 2" xfId="1653" xr:uid="{00000000-0005-0000-0000-000071060000}"/>
    <cellStyle name="_BL 비교원가계산서 양식_10월 예산 결재 상신 budget (091005)_최종" xfId="1654" xr:uid="{00000000-0005-0000-0000-000072060000}"/>
    <cellStyle name="_BL 비교원가계산서 양식_10월 예산 결재 상신 budget (091006)_최종" xfId="1655" xr:uid="{00000000-0005-0000-0000-000073060000}"/>
    <cellStyle name="_BL 비교원가계산서 양식_BS and PL august 2009" xfId="1656" xr:uid="{00000000-0005-0000-0000-000074060000}"/>
    <cellStyle name="_BL 비교원가계산서 양식_Korean report, new version" xfId="1657" xr:uid="{00000000-0005-0000-0000-000075060000}"/>
    <cellStyle name="_BL 비교원가계산서 양식_monthly report of june 1" xfId="1658" xr:uid="{00000000-0005-0000-0000-000076060000}"/>
    <cellStyle name="_BL 비교원가계산서 양식_trade payables(september,2009)" xfId="1659" xr:uid="{00000000-0005-0000-0000-000077060000}"/>
    <cellStyle name="_BL 비교원가계산서 양식_체코월차결산 2( 09 9월-most likely)최종1" xfId="1660" xr:uid="{00000000-0005-0000-0000-000078060000}"/>
    <cellStyle name="_BL 비교원가계산서 양식_체코월차결산( 09 7월-most likely)" xfId="1661" xr:uid="{00000000-0005-0000-0000-000079060000}"/>
    <cellStyle name="_BL 자체TFT활동양식" xfId="1662" xr:uid="{00000000-0005-0000-0000-00007A060000}"/>
    <cellStyle name="_BL 자체TFT활동양식(한국와이퍼040403)" xfId="1663" xr:uid="{00000000-0005-0000-0000-00007B060000}"/>
    <cellStyle name="_BLHEADLINING설변책정0426(KFJ11060)" xfId="1664" xr:uid="{00000000-0005-0000-0000-00007C060000}"/>
    <cellStyle name="_BOM" xfId="1665" xr:uid="{00000000-0005-0000-0000-00007D060000}"/>
    <cellStyle name="_Book1" xfId="1666" xr:uid="{00000000-0005-0000-0000-00007E060000}"/>
    <cellStyle name="_Book1 2" xfId="1667" xr:uid="{00000000-0005-0000-0000-00007F060000}"/>
    <cellStyle name="_Book1 3" xfId="1668" xr:uid="{00000000-0005-0000-0000-000080060000}"/>
    <cellStyle name="_Book1_1" xfId="1669" xr:uid="{00000000-0005-0000-0000-000081060000}"/>
    <cellStyle name="_Book1_1 2" xfId="1670" xr:uid="{00000000-0005-0000-0000-000082060000}"/>
    <cellStyle name="_Book1_10월 예산 결재 상신 budget (091005)_최종" xfId="1671" xr:uid="{00000000-0005-0000-0000-000083060000}"/>
    <cellStyle name="_Book1_10월 예산 결재 상신 budget (091006)_최종" xfId="1672" xr:uid="{00000000-0005-0000-0000-000084060000}"/>
    <cellStyle name="_Book1_2" xfId="1673" xr:uid="{00000000-0005-0000-0000-000085060000}"/>
    <cellStyle name="_Book1_2006년 MC 상반기 Review(3P) (4)" xfId="1674" xr:uid="{00000000-0005-0000-0000-000086060000}"/>
    <cellStyle name="_Book1_2006년 MC 상반기 Review(3P) (9)" xfId="1675" xr:uid="{00000000-0005-0000-0000-000087060000}"/>
    <cellStyle name="_Book1_B-3, 8월" xfId="1676" xr:uid="{00000000-0005-0000-0000-000088060000}"/>
    <cellStyle name="_Book1_Book1" xfId="1677" xr:uid="{00000000-0005-0000-0000-000089060000}"/>
    <cellStyle name="_Book1_BS and PL august 2009" xfId="1678" xr:uid="{00000000-0005-0000-0000-00008A060000}"/>
    <cellStyle name="_Book1_Korean report, new version" xfId="1679" xr:uid="{00000000-0005-0000-0000-00008B060000}"/>
    <cellStyle name="_Book1_monthly report of june 1" xfId="1680" xr:uid="{00000000-0005-0000-0000-00008C060000}"/>
    <cellStyle name="_Book1_OPMSSF7C08A(한국대 인도 원재료비교)" xfId="1681" xr:uid="{00000000-0005-0000-0000-00008D060000}"/>
    <cellStyle name="_Book1_OPMSSF7C08A(한국대 인도 원재료비교) 2" xfId="1682" xr:uid="{00000000-0005-0000-0000-00008E060000}"/>
    <cellStyle name="_Book1_OPMSSF7C08A(한국대 인도 원재료비교) 3" xfId="1683" xr:uid="{00000000-0005-0000-0000-00008F060000}"/>
    <cellStyle name="_Book1_OPMSSF7C08A(한국대 인도 원재료비교) 4" xfId="1684" xr:uid="{00000000-0005-0000-0000-000090060000}"/>
    <cellStyle name="_Book1_OPMSSF7C08A(한국대 인도 원재료비교) 5" xfId="1685" xr:uid="{00000000-0005-0000-0000-000091060000}"/>
    <cellStyle name="_Book1_OPMSSF7C08A(한국대 인도 원재료비교) 6" xfId="1686" xr:uid="{00000000-0005-0000-0000-000092060000}"/>
    <cellStyle name="_Book1_OPMSSF7C08A(한국대 인도 원재료비교) 7" xfId="1687" xr:uid="{00000000-0005-0000-0000-000093060000}"/>
    <cellStyle name="_Book1_OPMSSF7C08A(한국대 인도 원재료비교) 8" xfId="1688" xr:uid="{00000000-0005-0000-0000-000094060000}"/>
    <cellStyle name="_Book1_OPMSSF7C08A(한국대 인도 원재료비교)_10월 예산 결재 상신 budget (091005)_최종" xfId="1689" xr:uid="{00000000-0005-0000-0000-000095060000}"/>
    <cellStyle name="_Book1_OPMSSF7C08A(한국대 인도 원재료비교)_10월 예산 결재 상신 budget (091006)_최종" xfId="1690" xr:uid="{00000000-0005-0000-0000-000096060000}"/>
    <cellStyle name="_Book1_OPMSSF7C08A(한국대 인도 원재료비교)_Korean report, new version" xfId="1691" xr:uid="{00000000-0005-0000-0000-000097060000}"/>
    <cellStyle name="_Book1_OPMSSF7C08A(한국대 인도 원재료비교)_monthly report of june 2 (2)" xfId="1692" xr:uid="{00000000-0005-0000-0000-000098060000}"/>
    <cellStyle name="_Book1_OPMSSF7C08A(한국대 인도 원재료비교)_monthly report of june 2 (2) 2" xfId="1693" xr:uid="{00000000-0005-0000-0000-000099060000}"/>
    <cellStyle name="_Book1_OPMSSF7C08A(한국대 인도 원재료비교)_monthly report of june 2 (2) 3" xfId="1694" xr:uid="{00000000-0005-0000-0000-00009A060000}"/>
    <cellStyle name="_Book1_OPMSSF7C08A(한국대 인도 원재료비교)_monthly report of june 2 (2) 4" xfId="1695" xr:uid="{00000000-0005-0000-0000-00009B060000}"/>
    <cellStyle name="_Book1_OPMSSF7C08A(한국대 인도 원재료비교)_monthly report of june 2 (2) 5" xfId="1696" xr:uid="{00000000-0005-0000-0000-00009C060000}"/>
    <cellStyle name="_Book1_OPMSSF7C08A(한국대 인도 원재료비교)_monthly report of june 2 (2) 6" xfId="1697" xr:uid="{00000000-0005-0000-0000-00009D060000}"/>
    <cellStyle name="_Book1_OPMSSF7C08A(한국대 인도 원재료비교)_monthly report of june 2 (2) 7" xfId="1698" xr:uid="{00000000-0005-0000-0000-00009E060000}"/>
    <cellStyle name="_Book1_OPMSSF7C08A(한국대 인도 원재료비교)_monthly report of june 2 (2) 8" xfId="1699" xr:uid="{00000000-0005-0000-0000-00009F060000}"/>
    <cellStyle name="_Book1_OPMSSF7C08A(한국대 인도 원재료비교)_Trade payables, receivables" xfId="1700" xr:uid="{00000000-0005-0000-0000-0000A0060000}"/>
    <cellStyle name="_Book1_OPMSSF7C08A(한국대 인도 원재료비교)_자금수지-cash flow(2010_plan)" xfId="1701" xr:uid="{00000000-0005-0000-0000-0000A1060000}"/>
    <cellStyle name="_Book1_OPMSSF7C08A(한국대 인도 원재료비교)_자금수지-cash flow(2010_plan) 2" xfId="1702" xr:uid="{00000000-0005-0000-0000-0000A2060000}"/>
    <cellStyle name="_Book1_OPMSSF7C08A(한국대 인도 원재료비교)_자금수지-cash flow(2010_plan) 3" xfId="1703" xr:uid="{00000000-0005-0000-0000-0000A3060000}"/>
    <cellStyle name="_Book1_OPMSSF7C08A(한국대 인도 원재료비교)_자금수지-cash flow(2010_plan) 4" xfId="1704" xr:uid="{00000000-0005-0000-0000-0000A4060000}"/>
    <cellStyle name="_Book1_OPMSSF7C08A(한국대 인도 원재료비교)_자금수지-cash flow(2010_plan) 5" xfId="1705" xr:uid="{00000000-0005-0000-0000-0000A5060000}"/>
    <cellStyle name="_Book1_OPMSSF7C08A(한국대 인도 원재료비교)_자금수지-cash flow(2010_plan) 6" xfId="1706" xr:uid="{00000000-0005-0000-0000-0000A6060000}"/>
    <cellStyle name="_Book1_OPMSSF7C08A(한국대 인도 원재료비교)_자금수지-cash flow(2010_plan) 7" xfId="1707" xr:uid="{00000000-0005-0000-0000-0000A7060000}"/>
    <cellStyle name="_Book1_OPMSSF7C08A(한국대 인도 원재료비교)_자금수지-cash flow(2010_plan) 8" xfId="1708" xr:uid="{00000000-0005-0000-0000-0000A8060000}"/>
    <cellStyle name="_Book1_OPMSSF7C08A(한국대 인도 원재료비교)_체코월차결산6월보고2차-715" xfId="1709" xr:uid="{00000000-0005-0000-0000-0000A9060000}"/>
    <cellStyle name="_Book1_OPMSSF7C08A(한국대 인도 원재료비교)_체코월차결산6월보고2차-715 2" xfId="1710" xr:uid="{00000000-0005-0000-0000-0000AA060000}"/>
    <cellStyle name="_Book1_OPMSSF7C08A(한국대 인도 원재료비교)_체코월차결산6월보고2차-715 3" xfId="1711" xr:uid="{00000000-0005-0000-0000-0000AB060000}"/>
    <cellStyle name="_Book1_OPMSSF7C08A(한국대 인도 원재료비교)_체코월차결산6월보고2차-715 4" xfId="1712" xr:uid="{00000000-0005-0000-0000-0000AC060000}"/>
    <cellStyle name="_Book1_OPMSSF7C08A(한국대 인도 원재료비교)_체코월차결산6월보고2차-715 5" xfId="1713" xr:uid="{00000000-0005-0000-0000-0000AD060000}"/>
    <cellStyle name="_Book1_OPMSSF7C08A(한국대 인도 원재료비교)_체코월차결산6월보고2차-715 6" xfId="1714" xr:uid="{00000000-0005-0000-0000-0000AE060000}"/>
    <cellStyle name="_Book1_OPMSSF7C08A(한국대 인도 원재료비교)_체코월차결산6월보고2차-715 7" xfId="1715" xr:uid="{00000000-0005-0000-0000-0000AF060000}"/>
    <cellStyle name="_Book1_OPMSSF7C08A(한국대 인도 원재료비교)_체코월차결산6월보고2차-715 8" xfId="1716" xr:uid="{00000000-0005-0000-0000-0000B0060000}"/>
    <cellStyle name="_Book1_PB 인도 사출물가격(KMF 080208)" xfId="1717" xr:uid="{00000000-0005-0000-0000-0000B1060000}"/>
    <cellStyle name="_Book1_PB 인도 사출물가격(KMF 080208) 2" xfId="1718" xr:uid="{00000000-0005-0000-0000-0000B2060000}"/>
    <cellStyle name="_Book1_PB 인도 사출물가격(KMF 080208) 3" xfId="1719" xr:uid="{00000000-0005-0000-0000-0000B3060000}"/>
    <cellStyle name="_Book1_PB 인도 사출물가격(KMF 080208) 4" xfId="1720" xr:uid="{00000000-0005-0000-0000-0000B4060000}"/>
    <cellStyle name="_Book1_PB 인도 사출물가격(KMF 080208) 5" xfId="1721" xr:uid="{00000000-0005-0000-0000-0000B5060000}"/>
    <cellStyle name="_Book1_PB 인도 사출물가격(KMF 080208) 6" xfId="1722" xr:uid="{00000000-0005-0000-0000-0000B6060000}"/>
    <cellStyle name="_Book1_PB 인도 사출물가격(KMF 080208) 7" xfId="1723" xr:uid="{00000000-0005-0000-0000-0000B7060000}"/>
    <cellStyle name="_Book1_PB 인도 사출물가격(KMF 080208) 8" xfId="1724" xr:uid="{00000000-0005-0000-0000-0000B8060000}"/>
    <cellStyle name="_Book1_PB 인도 사출물가격(KMF 080208)_10월 예산 결재 상신 budget (091005)_최종" xfId="1725" xr:uid="{00000000-0005-0000-0000-0000B9060000}"/>
    <cellStyle name="_Book1_PB 인도 사출물가격(KMF 080208)_10월 예산 결재 상신 budget (091006)_최종" xfId="1726" xr:uid="{00000000-0005-0000-0000-0000BA060000}"/>
    <cellStyle name="_Book1_PB 인도 사출물가격(KMF 080208)_Korean report, new version" xfId="1727" xr:uid="{00000000-0005-0000-0000-0000BB060000}"/>
    <cellStyle name="_Book1_PB 인도 사출물가격(KMF 080208)_monthly report of june 2 (2)" xfId="1728" xr:uid="{00000000-0005-0000-0000-0000BC060000}"/>
    <cellStyle name="_Book1_PB 인도 사출물가격(KMF 080208)_monthly report of june 2 (2) 2" xfId="1729" xr:uid="{00000000-0005-0000-0000-0000BD060000}"/>
    <cellStyle name="_Book1_PB 인도 사출물가격(KMF 080208)_monthly report of june 2 (2) 3" xfId="1730" xr:uid="{00000000-0005-0000-0000-0000BE060000}"/>
    <cellStyle name="_Book1_PB 인도 사출물가격(KMF 080208)_monthly report of june 2 (2) 4" xfId="1731" xr:uid="{00000000-0005-0000-0000-0000BF060000}"/>
    <cellStyle name="_Book1_PB 인도 사출물가격(KMF 080208)_monthly report of june 2 (2) 5" xfId="1732" xr:uid="{00000000-0005-0000-0000-0000C0060000}"/>
    <cellStyle name="_Book1_PB 인도 사출물가격(KMF 080208)_monthly report of june 2 (2) 6" xfId="1733" xr:uid="{00000000-0005-0000-0000-0000C1060000}"/>
    <cellStyle name="_Book1_PB 인도 사출물가격(KMF 080208)_monthly report of june 2 (2) 7" xfId="1734" xr:uid="{00000000-0005-0000-0000-0000C2060000}"/>
    <cellStyle name="_Book1_PB 인도 사출물가격(KMF 080208)_monthly report of june 2 (2) 8" xfId="1735" xr:uid="{00000000-0005-0000-0000-0000C3060000}"/>
    <cellStyle name="_Book1_PB 인도 사출물가격(KMF 080208)_Trade payables, receivables" xfId="1736" xr:uid="{00000000-0005-0000-0000-0000C4060000}"/>
    <cellStyle name="_Book1_PB 인도 사출물가격(KMF 080208)_자금수지-cash flow(2010_plan)" xfId="1737" xr:uid="{00000000-0005-0000-0000-0000C5060000}"/>
    <cellStyle name="_Book1_PB 인도 사출물가격(KMF 080208)_자금수지-cash flow(2010_plan) 2" xfId="1738" xr:uid="{00000000-0005-0000-0000-0000C6060000}"/>
    <cellStyle name="_Book1_PB 인도 사출물가격(KMF 080208)_자금수지-cash flow(2010_plan) 3" xfId="1739" xr:uid="{00000000-0005-0000-0000-0000C7060000}"/>
    <cellStyle name="_Book1_PB 인도 사출물가격(KMF 080208)_자금수지-cash flow(2010_plan) 4" xfId="1740" xr:uid="{00000000-0005-0000-0000-0000C8060000}"/>
    <cellStyle name="_Book1_PB 인도 사출물가격(KMF 080208)_자금수지-cash flow(2010_plan) 5" xfId="1741" xr:uid="{00000000-0005-0000-0000-0000C9060000}"/>
    <cellStyle name="_Book1_PB 인도 사출물가격(KMF 080208)_자금수지-cash flow(2010_plan) 6" xfId="1742" xr:uid="{00000000-0005-0000-0000-0000CA060000}"/>
    <cellStyle name="_Book1_PB 인도 사출물가격(KMF 080208)_자금수지-cash flow(2010_plan) 7" xfId="1743" xr:uid="{00000000-0005-0000-0000-0000CB060000}"/>
    <cellStyle name="_Book1_PB 인도 사출물가격(KMF 080208)_자금수지-cash flow(2010_plan) 8" xfId="1744" xr:uid="{00000000-0005-0000-0000-0000CC060000}"/>
    <cellStyle name="_Book1_PB 인도 사출물가격(KMF 080208)_체코월차결산6월보고2차-715" xfId="1745" xr:uid="{00000000-0005-0000-0000-0000CD060000}"/>
    <cellStyle name="_Book1_PB 인도 사출물가격(KMF 080208)_체코월차결산6월보고2차-715 2" xfId="1746" xr:uid="{00000000-0005-0000-0000-0000CE060000}"/>
    <cellStyle name="_Book1_PB 인도 사출물가격(KMF 080208)_체코월차결산6월보고2차-715 3" xfId="1747" xr:uid="{00000000-0005-0000-0000-0000CF060000}"/>
    <cellStyle name="_Book1_PB 인도 사출물가격(KMF 080208)_체코월차결산6월보고2차-715 4" xfId="1748" xr:uid="{00000000-0005-0000-0000-0000D0060000}"/>
    <cellStyle name="_Book1_PB 인도 사출물가격(KMF 080208)_체코월차결산6월보고2차-715 5" xfId="1749" xr:uid="{00000000-0005-0000-0000-0000D1060000}"/>
    <cellStyle name="_Book1_PB 인도 사출물가격(KMF 080208)_체코월차결산6월보고2차-715 6" xfId="1750" xr:uid="{00000000-0005-0000-0000-0000D2060000}"/>
    <cellStyle name="_Book1_PB 인도 사출물가격(KMF 080208)_체코월차결산6월보고2차-715 7" xfId="1751" xr:uid="{00000000-0005-0000-0000-0000D3060000}"/>
    <cellStyle name="_Book1_PB 인도 사출물가격(KMF 080208)_체코월차결산6월보고2차-715 8" xfId="1752" xr:uid="{00000000-0005-0000-0000-0000D4060000}"/>
    <cellStyle name="_Book1_PMJYHR6915A(생산관리) (version 1)-060917 (version 2)" xfId="1753" xr:uid="{00000000-0005-0000-0000-0000D5060000}"/>
    <cellStyle name="_Book1_PMJYHR6915A(하반기업무계획)" xfId="1754" xr:uid="{00000000-0005-0000-0000-0000D6060000}"/>
    <cellStyle name="_Book1_RS" xfId="1755" xr:uid="{00000000-0005-0000-0000-0000D7060000}"/>
    <cellStyle name="_Book1_SPG9월" xfId="1756" xr:uid="{00000000-0005-0000-0000-0000D8060000}"/>
    <cellStyle name="_Book1_TB5 BOM 단가(인도)" xfId="1757" xr:uid="{00000000-0005-0000-0000-0000D9060000}"/>
    <cellStyle name="_Book1_TB5 BOM 단가(인도) 2" xfId="1758" xr:uid="{00000000-0005-0000-0000-0000DA060000}"/>
    <cellStyle name="_Book1_TB5 BOM 단가(인도) 3" xfId="1759" xr:uid="{00000000-0005-0000-0000-0000DB060000}"/>
    <cellStyle name="_Book1_TB5 BOM 단가(인도) 4" xfId="1760" xr:uid="{00000000-0005-0000-0000-0000DC060000}"/>
    <cellStyle name="_Book1_TB5 BOM 단가(인도) 5" xfId="1761" xr:uid="{00000000-0005-0000-0000-0000DD060000}"/>
    <cellStyle name="_Book1_TB5 BOM 단가(인도) 6" xfId="1762" xr:uid="{00000000-0005-0000-0000-0000DE060000}"/>
    <cellStyle name="_Book1_TB5 BOM 단가(인도) 7" xfId="1763" xr:uid="{00000000-0005-0000-0000-0000DF060000}"/>
    <cellStyle name="_Book1_TB5 BOM 단가(인도) 8" xfId="1764" xr:uid="{00000000-0005-0000-0000-0000E0060000}"/>
    <cellStyle name="_Book1_TB5 BOM 단가(인도)_10월 예산 결재 상신 budget (091005)_최종" xfId="1765" xr:uid="{00000000-0005-0000-0000-0000E1060000}"/>
    <cellStyle name="_Book1_TB5 BOM 단가(인도)_10월 예산 결재 상신 budget (091006)_최종" xfId="1766" xr:uid="{00000000-0005-0000-0000-0000E2060000}"/>
    <cellStyle name="_Book1_TB5 BOM 단가(인도)_Korean report, new version" xfId="1767" xr:uid="{00000000-0005-0000-0000-0000E3060000}"/>
    <cellStyle name="_Book1_TB5 BOM 단가(인도)_monthly report of june 2 (2)" xfId="1768" xr:uid="{00000000-0005-0000-0000-0000E4060000}"/>
    <cellStyle name="_Book1_TB5 BOM 단가(인도)_monthly report of june 2 (2) 2" xfId="1769" xr:uid="{00000000-0005-0000-0000-0000E5060000}"/>
    <cellStyle name="_Book1_TB5 BOM 단가(인도)_monthly report of june 2 (2) 3" xfId="1770" xr:uid="{00000000-0005-0000-0000-0000E6060000}"/>
    <cellStyle name="_Book1_TB5 BOM 단가(인도)_monthly report of june 2 (2) 4" xfId="1771" xr:uid="{00000000-0005-0000-0000-0000E7060000}"/>
    <cellStyle name="_Book1_TB5 BOM 단가(인도)_monthly report of june 2 (2) 5" xfId="1772" xr:uid="{00000000-0005-0000-0000-0000E8060000}"/>
    <cellStyle name="_Book1_TB5 BOM 단가(인도)_monthly report of june 2 (2) 6" xfId="1773" xr:uid="{00000000-0005-0000-0000-0000E9060000}"/>
    <cellStyle name="_Book1_TB5 BOM 단가(인도)_monthly report of june 2 (2) 7" xfId="1774" xr:uid="{00000000-0005-0000-0000-0000EA060000}"/>
    <cellStyle name="_Book1_TB5 BOM 단가(인도)_monthly report of june 2 (2) 8" xfId="1775" xr:uid="{00000000-0005-0000-0000-0000EB060000}"/>
    <cellStyle name="_Book1_TB5 BOM 단가(인도)_Trade payables, receivables" xfId="1776" xr:uid="{00000000-0005-0000-0000-0000EC060000}"/>
    <cellStyle name="_Book1_TB5 BOM 단가(인도)_자금수지-cash flow(2010_plan)" xfId="1777" xr:uid="{00000000-0005-0000-0000-0000ED060000}"/>
    <cellStyle name="_Book1_TB5 BOM 단가(인도)_자금수지-cash flow(2010_plan) 2" xfId="1778" xr:uid="{00000000-0005-0000-0000-0000EE060000}"/>
    <cellStyle name="_Book1_TB5 BOM 단가(인도)_자금수지-cash flow(2010_plan) 3" xfId="1779" xr:uid="{00000000-0005-0000-0000-0000EF060000}"/>
    <cellStyle name="_Book1_TB5 BOM 단가(인도)_자금수지-cash flow(2010_plan) 4" xfId="1780" xr:uid="{00000000-0005-0000-0000-0000F0060000}"/>
    <cellStyle name="_Book1_TB5 BOM 단가(인도)_자금수지-cash flow(2010_plan) 5" xfId="1781" xr:uid="{00000000-0005-0000-0000-0000F1060000}"/>
    <cellStyle name="_Book1_TB5 BOM 단가(인도)_자금수지-cash flow(2010_plan) 6" xfId="1782" xr:uid="{00000000-0005-0000-0000-0000F2060000}"/>
    <cellStyle name="_Book1_TB5 BOM 단가(인도)_자금수지-cash flow(2010_plan) 7" xfId="1783" xr:uid="{00000000-0005-0000-0000-0000F3060000}"/>
    <cellStyle name="_Book1_TB5 BOM 단가(인도)_자금수지-cash flow(2010_plan) 8" xfId="1784" xr:uid="{00000000-0005-0000-0000-0000F4060000}"/>
    <cellStyle name="_Book1_TB5 BOM 단가(인도)_체코월차결산6월보고2차-715" xfId="1785" xr:uid="{00000000-0005-0000-0000-0000F5060000}"/>
    <cellStyle name="_Book1_TB5 BOM 단가(인도)_체코월차결산6월보고2차-715 2" xfId="1786" xr:uid="{00000000-0005-0000-0000-0000F6060000}"/>
    <cellStyle name="_Book1_TB5 BOM 단가(인도)_체코월차결산6월보고2차-715 3" xfId="1787" xr:uid="{00000000-0005-0000-0000-0000F7060000}"/>
    <cellStyle name="_Book1_TB5 BOM 단가(인도)_체코월차결산6월보고2차-715 4" xfId="1788" xr:uid="{00000000-0005-0000-0000-0000F8060000}"/>
    <cellStyle name="_Book1_TB5 BOM 단가(인도)_체코월차결산6월보고2차-715 5" xfId="1789" xr:uid="{00000000-0005-0000-0000-0000F9060000}"/>
    <cellStyle name="_Book1_TB5 BOM 단가(인도)_체코월차결산6월보고2차-715 6" xfId="1790" xr:uid="{00000000-0005-0000-0000-0000FA060000}"/>
    <cellStyle name="_Book1_TB5 BOM 단가(인도)_체코월차결산6월보고2차-715 7" xfId="1791" xr:uid="{00000000-0005-0000-0000-0000FB060000}"/>
    <cellStyle name="_Book1_TB5 BOM 단가(인도)_체코월차결산6월보고2차-715 8" xfId="1792" xr:uid="{00000000-0005-0000-0000-0000FC060000}"/>
    <cellStyle name="_Book1_TB시작비용보고" xfId="1793" xr:uid="{00000000-0005-0000-0000-0000FD060000}"/>
    <cellStyle name="_Book1_trade payables(september,2009)" xfId="1794" xr:uid="{00000000-0005-0000-0000-0000FE060000}"/>
    <cellStyle name="_Book1_생산관리팀 업무관리" xfId="1795" xr:uid="{00000000-0005-0000-0000-0000FF060000}"/>
    <cellStyle name="_Book1_인도SD9단가" xfId="1796" xr:uid="{00000000-0005-0000-0000-000000070000}"/>
    <cellStyle name="_Book1_인도SD9단가_10월 예산 결재 상신 budget (091005)_최종" xfId="1797" xr:uid="{00000000-0005-0000-0000-000001070000}"/>
    <cellStyle name="_Book1_인도SD9단가_10월 예산 결재 상신 budget (091006)_최종" xfId="1798" xr:uid="{00000000-0005-0000-0000-000002070000}"/>
    <cellStyle name="_Book1_인도SD9단가_BS and PL august 2009" xfId="1799" xr:uid="{00000000-0005-0000-0000-000003070000}"/>
    <cellStyle name="_Book1_인도SD9단가_Korean report, new version" xfId="1800" xr:uid="{00000000-0005-0000-0000-000004070000}"/>
    <cellStyle name="_Book1_인도SD9단가_monthly report of june 1" xfId="1801" xr:uid="{00000000-0005-0000-0000-000005070000}"/>
    <cellStyle name="_Book1_인도SD9단가_trade payables(september,2009)" xfId="1802" xr:uid="{00000000-0005-0000-0000-000006070000}"/>
    <cellStyle name="_Book1_인도SD9단가_체코월차결산 2( 09 9월-most likely)최종1" xfId="1803" xr:uid="{00000000-0005-0000-0000-000007070000}"/>
    <cellStyle name="_Book1_인도SD9단가_체코월차결산( 09 7월-most likely)" xfId="1804" xr:uid="{00000000-0005-0000-0000-000008070000}"/>
    <cellStyle name="_Book1_체코월차결산 2( 09 9월-most likely)최종1" xfId="1805" xr:uid="{00000000-0005-0000-0000-000009070000}"/>
    <cellStyle name="_Book1_체코월차결산( 09 7월-most likely)" xfId="1806" xr:uid="{00000000-0005-0000-0000-00000A070000}"/>
    <cellStyle name="_Book2" xfId="1807" xr:uid="{00000000-0005-0000-0000-00000B070000}"/>
    <cellStyle name="_Book2 2" xfId="1808" xr:uid="{00000000-0005-0000-0000-00000C070000}"/>
    <cellStyle name="_Book2_1" xfId="1809" xr:uid="{00000000-0005-0000-0000-00000D070000}"/>
    <cellStyle name="_CAKBJP5103A(HD-CAR 목표단가품의)" xfId="1810" xr:uid="{00000000-0005-0000-0000-00000E070000}"/>
    <cellStyle name="_CAKBJP5103A(HD-CAR 목표단가품의) 2" xfId="1811" xr:uid="{00000000-0005-0000-0000-00000F070000}"/>
    <cellStyle name="_CAKBJP5103A(HD-CAR 목표단가품의)_10월 예산 결재 상신 budget (091005)_최종" xfId="1812" xr:uid="{00000000-0005-0000-0000-000010070000}"/>
    <cellStyle name="_CAKBJP5103A(HD-CAR 목표단가품의)_10월 예산 결재 상신 budget (091006)_최종" xfId="1813" xr:uid="{00000000-0005-0000-0000-000011070000}"/>
    <cellStyle name="_CAKBJP5103A(HD-CAR 목표단가품의)_BS and PL august 2009" xfId="1814" xr:uid="{00000000-0005-0000-0000-000012070000}"/>
    <cellStyle name="_CAKBJP5103A(HD-CAR 목표단가품의)_Korean report, new version" xfId="1815" xr:uid="{00000000-0005-0000-0000-000013070000}"/>
    <cellStyle name="_CAKBJP5103A(HD-CAR 목표단가품의)_monthly report of june 1" xfId="1816" xr:uid="{00000000-0005-0000-0000-000014070000}"/>
    <cellStyle name="_CAKBJP5103A(HD-CAR 목표단가품의)_trade payables(september,2009)" xfId="1817" xr:uid="{00000000-0005-0000-0000-000015070000}"/>
    <cellStyle name="_CAKBJP5103A(HD-CAR 목표단가품의)_체코월차결산 2( 09 9월-most likely)최종1" xfId="1818" xr:uid="{00000000-0005-0000-0000-000016070000}"/>
    <cellStyle name="_CAKBJP5103A(HD-CAR 목표단가품의)_체코월차결산( 09 7월-most likely)" xfId="1819" xr:uid="{00000000-0005-0000-0000-000017070000}"/>
    <cellStyle name="_CAKBJP5203B(EN-CAR목표단가품의)" xfId="1820" xr:uid="{00000000-0005-0000-0000-000018070000}"/>
    <cellStyle name="_CAKBJP5203B(EN-CAR목표단가품의) 2" xfId="1821" xr:uid="{00000000-0005-0000-0000-000019070000}"/>
    <cellStyle name="_CAKBJP5203B(EN-CAR목표단가품의)_10월 예산 결재 상신 budget (091005)_최종" xfId="1822" xr:uid="{00000000-0005-0000-0000-00001A070000}"/>
    <cellStyle name="_CAKBJP5203B(EN-CAR목표단가품의)_10월 예산 결재 상신 budget (091006)_최종" xfId="1823" xr:uid="{00000000-0005-0000-0000-00001B070000}"/>
    <cellStyle name="_CAKBJP5203B(EN-CAR목표단가품의)_BS and PL august 2009" xfId="1824" xr:uid="{00000000-0005-0000-0000-00001C070000}"/>
    <cellStyle name="_CAKBJP5203B(EN-CAR목표단가품의)_Korean report, new version" xfId="1825" xr:uid="{00000000-0005-0000-0000-00001D070000}"/>
    <cellStyle name="_CAKBJP5203B(EN-CAR목표단가품의)_monthly report of june 1" xfId="1826" xr:uid="{00000000-0005-0000-0000-00001E070000}"/>
    <cellStyle name="_CAKBJP5203B(EN-CAR목표단가품의)_trade payables(september,2009)" xfId="1827" xr:uid="{00000000-0005-0000-0000-00001F070000}"/>
    <cellStyle name="_CAKBJP5203B(EN-CAR목표단가품의)_체코월차결산 2( 09 9월-most likely)최종1" xfId="1828" xr:uid="{00000000-0005-0000-0000-000020070000}"/>
    <cellStyle name="_CAKBJP5203B(EN-CAR목표단가품의)_체코월차결산( 09 7월-most likely)" xfId="1829" xr:uid="{00000000-0005-0000-0000-000021070000}"/>
    <cellStyle name="_CAKBJP5712L-3(D9PF가단가결정품의)(1)" xfId="1830" xr:uid="{00000000-0005-0000-0000-000022070000}"/>
    <cellStyle name="_CAKBJR5624A(APT 개발계획)REV.4" xfId="1831" xr:uid="{00000000-0005-0000-0000-000023070000}"/>
    <cellStyle name="_CAKHHF4C16C(W-PROTECTOR신규단가견적)" xfId="1832" xr:uid="{00000000-0005-0000-0000-000024070000}"/>
    <cellStyle name="_CAKHHF4C16C(W-PROTECTOR신규단가견적) 2" xfId="1833" xr:uid="{00000000-0005-0000-0000-000025070000}"/>
    <cellStyle name="_CAKHHF4C16C(W-PROTECTOR신규단가견적) 3" xfId="1834" xr:uid="{00000000-0005-0000-0000-000026070000}"/>
    <cellStyle name="_CAKHHF4C16C(W-PROTECTOR신규단가견적) 4" xfId="1835" xr:uid="{00000000-0005-0000-0000-000027070000}"/>
    <cellStyle name="_CAKHHF4C16C(W-PROTECTOR신규단가견적) 5" xfId="1836" xr:uid="{00000000-0005-0000-0000-000028070000}"/>
    <cellStyle name="_CAKHHF4C16C(W-PROTECTOR신규단가견적) 6" xfId="1837" xr:uid="{00000000-0005-0000-0000-000029070000}"/>
    <cellStyle name="_CAKHHF4C16C(W-PROTECTOR신규단가견적) 7" xfId="1838" xr:uid="{00000000-0005-0000-0000-00002A070000}"/>
    <cellStyle name="_CAKHHF4C16C(W-PROTECTOR신규단가견적) 8" xfId="1839" xr:uid="{00000000-0005-0000-0000-00002B070000}"/>
    <cellStyle name="_CAKHHF4C16C(W-PROTECTOR신규단가견적)_10월 예산 결재 상신 budget (091005)_최종" xfId="1840" xr:uid="{00000000-0005-0000-0000-00002C070000}"/>
    <cellStyle name="_CAKHHF4C16C(W-PROTECTOR신규단가견적)_10월 예산 결재 상신 budget (091006)_최종" xfId="1841" xr:uid="{00000000-0005-0000-0000-00002D070000}"/>
    <cellStyle name="_CAKHHF4C16C(W-PROTECTOR신규단가견적)_Korean report, new version" xfId="1842" xr:uid="{00000000-0005-0000-0000-00002E070000}"/>
    <cellStyle name="_CAKHHF4C16C(W-PROTECTOR신규단가견적)_monthly report of june 2 (2)" xfId="1843" xr:uid="{00000000-0005-0000-0000-00002F070000}"/>
    <cellStyle name="_CAKHHF4C16C(W-PROTECTOR신규단가견적)_monthly report of june 2 (2) 2" xfId="1844" xr:uid="{00000000-0005-0000-0000-000030070000}"/>
    <cellStyle name="_CAKHHF4C16C(W-PROTECTOR신규단가견적)_monthly report of june 2 (2) 3" xfId="1845" xr:uid="{00000000-0005-0000-0000-000031070000}"/>
    <cellStyle name="_CAKHHF4C16C(W-PROTECTOR신규단가견적)_monthly report of june 2 (2) 4" xfId="1846" xr:uid="{00000000-0005-0000-0000-000032070000}"/>
    <cellStyle name="_CAKHHF4C16C(W-PROTECTOR신규단가견적)_monthly report of june 2 (2) 5" xfId="1847" xr:uid="{00000000-0005-0000-0000-000033070000}"/>
    <cellStyle name="_CAKHHF4C16C(W-PROTECTOR신규단가견적)_monthly report of june 2 (2) 6" xfId="1848" xr:uid="{00000000-0005-0000-0000-000034070000}"/>
    <cellStyle name="_CAKHHF4C16C(W-PROTECTOR신규단가견적)_monthly report of june 2 (2) 7" xfId="1849" xr:uid="{00000000-0005-0000-0000-000035070000}"/>
    <cellStyle name="_CAKHHF4C16C(W-PROTECTOR신규단가견적)_monthly report of june 2 (2) 8" xfId="1850" xr:uid="{00000000-0005-0000-0000-000036070000}"/>
    <cellStyle name="_CAKHHF4C16C(W-PROTECTOR신규단가견적)_Trade payables, receivables" xfId="1851" xr:uid="{00000000-0005-0000-0000-000037070000}"/>
    <cellStyle name="_CAKHHF4C16C(W-PROTECTOR신규단가견적)_자금수지-cash flow(2010_plan)" xfId="1852" xr:uid="{00000000-0005-0000-0000-000038070000}"/>
    <cellStyle name="_CAKHHF4C16C(W-PROTECTOR신규단가견적)_자금수지-cash flow(2010_plan) 2" xfId="1853" xr:uid="{00000000-0005-0000-0000-000039070000}"/>
    <cellStyle name="_CAKHHF4C16C(W-PROTECTOR신규단가견적)_자금수지-cash flow(2010_plan) 3" xfId="1854" xr:uid="{00000000-0005-0000-0000-00003A070000}"/>
    <cellStyle name="_CAKHHF4C16C(W-PROTECTOR신규단가견적)_자금수지-cash flow(2010_plan) 4" xfId="1855" xr:uid="{00000000-0005-0000-0000-00003B070000}"/>
    <cellStyle name="_CAKHHF4C16C(W-PROTECTOR신규단가견적)_자금수지-cash flow(2010_plan) 5" xfId="1856" xr:uid="{00000000-0005-0000-0000-00003C070000}"/>
    <cellStyle name="_CAKHHF4C16C(W-PROTECTOR신규단가견적)_자금수지-cash flow(2010_plan) 6" xfId="1857" xr:uid="{00000000-0005-0000-0000-00003D070000}"/>
    <cellStyle name="_CAKHHF4C16C(W-PROTECTOR신규단가견적)_자금수지-cash flow(2010_plan) 7" xfId="1858" xr:uid="{00000000-0005-0000-0000-00003E070000}"/>
    <cellStyle name="_CAKHHF4C16C(W-PROTECTOR신규단가견적)_자금수지-cash flow(2010_plan) 8" xfId="1859" xr:uid="{00000000-0005-0000-0000-00003F070000}"/>
    <cellStyle name="_CAKHHF4C16C(W-PROTECTOR신규단가견적)_체코월차결산6월보고2차-715" xfId="1860" xr:uid="{00000000-0005-0000-0000-000040070000}"/>
    <cellStyle name="_CAKHHF4C16C(W-PROTECTOR신규단가견적)_체코월차결산6월보고2차-715 2" xfId="1861" xr:uid="{00000000-0005-0000-0000-000041070000}"/>
    <cellStyle name="_CAKHHF4C16C(W-PROTECTOR신규단가견적)_체코월차결산6월보고2차-715 3" xfId="1862" xr:uid="{00000000-0005-0000-0000-000042070000}"/>
    <cellStyle name="_CAKHHF4C16C(W-PROTECTOR신규단가견적)_체코월차결산6월보고2차-715 4" xfId="1863" xr:uid="{00000000-0005-0000-0000-000043070000}"/>
    <cellStyle name="_CAKHHF4C16C(W-PROTECTOR신규단가견적)_체코월차결산6월보고2차-715 5" xfId="1864" xr:uid="{00000000-0005-0000-0000-000044070000}"/>
    <cellStyle name="_CAKHHF4C16C(W-PROTECTOR신규단가견적)_체코월차결산6월보고2차-715 6" xfId="1865" xr:uid="{00000000-0005-0000-0000-000045070000}"/>
    <cellStyle name="_CAKHHF4C16C(W-PROTECTOR신규단가견적)_체코월차결산6월보고2차-715 7" xfId="1866" xr:uid="{00000000-0005-0000-0000-000046070000}"/>
    <cellStyle name="_CAKHHF4C16C(W-PROTECTOR신규단가견적)_체코월차결산6월보고2차-715 8" xfId="1867" xr:uid="{00000000-0005-0000-0000-000047070000}"/>
    <cellStyle name="_CAKHHP5222A(TB TRIM GUIDE CTR 금형수정 예산품의)" xfId="1868" xr:uid="{00000000-0005-0000-0000-000048070000}"/>
    <cellStyle name="_CAKIKP4830A(CT U_STAY금형수정 예산품의)" xfId="1869" xr:uid="{00000000-0005-0000-0000-000049070000}"/>
    <cellStyle name="_CAKIKP4830A(CT U_STAY금형수정 예산품의) 2" xfId="1870" xr:uid="{00000000-0005-0000-0000-00004A070000}"/>
    <cellStyle name="_CAKIKP4830A(CT U_STAY금형수정 예산품의)_10월 예산 결재 상신 budget (091005)_최종" xfId="1871" xr:uid="{00000000-0005-0000-0000-00004B070000}"/>
    <cellStyle name="_CAKIKP4830A(CT U_STAY금형수정 예산품의)_10월 예산 결재 상신 budget (091006)_최종" xfId="1872" xr:uid="{00000000-0005-0000-0000-00004C070000}"/>
    <cellStyle name="_CAKIKP4830A(CT U_STAY금형수정 예산품의)_BS and PL august 2009" xfId="1873" xr:uid="{00000000-0005-0000-0000-00004D070000}"/>
    <cellStyle name="_CAKIKP4830A(CT U_STAY금형수정 예산품의)_Korean report, new version" xfId="1874" xr:uid="{00000000-0005-0000-0000-00004E070000}"/>
    <cellStyle name="_CAKIKP4830A(CT U_STAY금형수정 예산품의)_monthly report of june 1" xfId="1875" xr:uid="{00000000-0005-0000-0000-00004F070000}"/>
    <cellStyle name="_CAKIKP4830A(CT U_STAY금형수정 예산품의)_trade payables(september,2009)" xfId="1876" xr:uid="{00000000-0005-0000-0000-000050070000}"/>
    <cellStyle name="_CAKIKP4830A(CT U_STAY금형수정 예산품의)_체코월차결산 2( 09 9월-most likely)최종1" xfId="1877" xr:uid="{00000000-0005-0000-0000-000051070000}"/>
    <cellStyle name="_CAKIKP4830A(CT U_STAY금형수정 예산품의)_체코월차결산( 09 7월-most likely)" xfId="1878" xr:uid="{00000000-0005-0000-0000-000052070000}"/>
    <cellStyle name="_CAKIKP5112A(개발품단가결정및정산품의-해광정밀SS)(검토)" xfId="1879" xr:uid="{00000000-0005-0000-0000-000053070000}"/>
    <cellStyle name="_CAKIKP6609A(PBI 수주견적 제출품의)" xfId="1880" xr:uid="{00000000-0005-0000-0000-000054070000}"/>
    <cellStyle name="_CAKIKP6609A(PBI 수주견적 제출품의) 2" xfId="1881" xr:uid="{00000000-0005-0000-0000-000055070000}"/>
    <cellStyle name="_CAKIKP6609A(PBI 수주견적 제출품의)_10월 예산 결재 상신 budget (091005)_최종" xfId="1882" xr:uid="{00000000-0005-0000-0000-000056070000}"/>
    <cellStyle name="_CAKIKP6609A(PBI 수주견적 제출품의)_10월 예산 결재 상신 budget (091006)_최종" xfId="1883" xr:uid="{00000000-0005-0000-0000-000057070000}"/>
    <cellStyle name="_CAKIKP6609A(PBI 수주견적 제출품의)_BS and PL august 2009" xfId="1884" xr:uid="{00000000-0005-0000-0000-000058070000}"/>
    <cellStyle name="_CAKIKP6609A(PBI 수주견적 제출품의)_Korean report, new version" xfId="1885" xr:uid="{00000000-0005-0000-0000-000059070000}"/>
    <cellStyle name="_CAKIKP6609A(PBI 수주견적 제출품의)_monthly report of june 1" xfId="1886" xr:uid="{00000000-0005-0000-0000-00005A070000}"/>
    <cellStyle name="_CAKIKP6609A(PBI 수주견적 제출품의)_trade payables(september,2009)" xfId="1887" xr:uid="{00000000-0005-0000-0000-00005B070000}"/>
    <cellStyle name="_CAKIKP6609A(PBI 수주견적 제출품의)_체코월차결산 2( 09 9월-most likely)최종1" xfId="1888" xr:uid="{00000000-0005-0000-0000-00005C070000}"/>
    <cellStyle name="_CAKIKP6609A(PBI 수주견적 제출품의)_체코월차결산( 09 7월-most likely)" xfId="1889" xr:uid="{00000000-0005-0000-0000-00005D070000}"/>
    <cellStyle name="_CAPA" xfId="1890" xr:uid="{00000000-0005-0000-0000-00005E070000}"/>
    <cellStyle name="_CAPA_10월 예산 결재 상신 budget (091005)_최종" xfId="1891" xr:uid="{00000000-0005-0000-0000-00005F070000}"/>
    <cellStyle name="_CAPA_10월 예산 결재 상신 budget (091006)_최종" xfId="1892" xr:uid="{00000000-0005-0000-0000-000060070000}"/>
    <cellStyle name="_CAPA_BS and PL august 2009" xfId="1893" xr:uid="{00000000-0005-0000-0000-000061070000}"/>
    <cellStyle name="_CAPA_Korean report, new version" xfId="1894" xr:uid="{00000000-0005-0000-0000-000062070000}"/>
    <cellStyle name="_CAPA_monthly report of june 1" xfId="1895" xr:uid="{00000000-0005-0000-0000-000063070000}"/>
    <cellStyle name="_CAPA_trade payables(september,2009)" xfId="1896" xr:uid="{00000000-0005-0000-0000-000064070000}"/>
    <cellStyle name="_CAPA_체코월차결산 2( 09 9월-most likely)최종1" xfId="1897" xr:uid="{00000000-0005-0000-0000-000065070000}"/>
    <cellStyle name="_CAPA_체코월차결산( 09 7월-most likely)" xfId="1898" xr:uid="{00000000-0005-0000-0000-000066070000}"/>
    <cellStyle name="_CAR MAT 부품공수" xfId="1899" xr:uid="{00000000-0005-0000-0000-000067070000}"/>
    <cellStyle name="_CLAIM 분담율 현황(041022)" xfId="1900" xr:uid="{00000000-0005-0000-0000-000068070000}"/>
    <cellStyle name="_CLAIM 분담율 현황(041022) 2" xfId="1901" xr:uid="{00000000-0005-0000-0000-000069070000}"/>
    <cellStyle name="_CLAIM 분담율 현황(041022) 3" xfId="1902" xr:uid="{00000000-0005-0000-0000-00006A070000}"/>
    <cellStyle name="_CLAIM 분담율 현황(041022) 4" xfId="1903" xr:uid="{00000000-0005-0000-0000-00006B070000}"/>
    <cellStyle name="_CLAIM 분담율 현황(041022) 5" xfId="1904" xr:uid="{00000000-0005-0000-0000-00006C070000}"/>
    <cellStyle name="_CLAIM 분담율 현황(041022) 6" xfId="1905" xr:uid="{00000000-0005-0000-0000-00006D070000}"/>
    <cellStyle name="_CLAIM 분담율 현황(041022) 7" xfId="1906" xr:uid="{00000000-0005-0000-0000-00006E070000}"/>
    <cellStyle name="_CLAIM 분담율 현황(041022) 8" xfId="1907" xr:uid="{00000000-0005-0000-0000-00006F070000}"/>
    <cellStyle name="_CLAIM 분담율 현황(041022)_10월 예산 결재 상신 budget (091005)_최종" xfId="1908" xr:uid="{00000000-0005-0000-0000-000070070000}"/>
    <cellStyle name="_CLAIM 분담율 현황(041022)_10월 예산 결재 상신 budget (091006)_최종" xfId="1909" xr:uid="{00000000-0005-0000-0000-000071070000}"/>
    <cellStyle name="_CLAIM 분담율 현황(041022)_Korean report, new version" xfId="1910" xr:uid="{00000000-0005-0000-0000-000072070000}"/>
    <cellStyle name="_CLAIM 분담율 현황(041022)_monthly report of june 2 (2)" xfId="1911" xr:uid="{00000000-0005-0000-0000-000073070000}"/>
    <cellStyle name="_CLAIM 분담율 현황(041022)_monthly report of june 2 (2) 2" xfId="1912" xr:uid="{00000000-0005-0000-0000-000074070000}"/>
    <cellStyle name="_CLAIM 분담율 현황(041022)_monthly report of june 2 (2) 3" xfId="1913" xr:uid="{00000000-0005-0000-0000-000075070000}"/>
    <cellStyle name="_CLAIM 분담율 현황(041022)_monthly report of june 2 (2) 4" xfId="1914" xr:uid="{00000000-0005-0000-0000-000076070000}"/>
    <cellStyle name="_CLAIM 분담율 현황(041022)_monthly report of june 2 (2) 5" xfId="1915" xr:uid="{00000000-0005-0000-0000-000077070000}"/>
    <cellStyle name="_CLAIM 분담율 현황(041022)_monthly report of june 2 (2) 6" xfId="1916" xr:uid="{00000000-0005-0000-0000-000078070000}"/>
    <cellStyle name="_CLAIM 분담율 현황(041022)_monthly report of june 2 (2) 7" xfId="1917" xr:uid="{00000000-0005-0000-0000-000079070000}"/>
    <cellStyle name="_CLAIM 분담율 현황(041022)_monthly report of june 2 (2) 8" xfId="1918" xr:uid="{00000000-0005-0000-0000-00007A070000}"/>
    <cellStyle name="_CLAIM 분담율 현황(041022)_Trade payables, receivables" xfId="1919" xr:uid="{00000000-0005-0000-0000-00007B070000}"/>
    <cellStyle name="_CLAIM 분담율 현황(041022)_자금수지-cash flow(2010_plan)" xfId="1920" xr:uid="{00000000-0005-0000-0000-00007C070000}"/>
    <cellStyle name="_CLAIM 분담율 현황(041022)_자금수지-cash flow(2010_plan) 2" xfId="1921" xr:uid="{00000000-0005-0000-0000-00007D070000}"/>
    <cellStyle name="_CLAIM 분담율 현황(041022)_자금수지-cash flow(2010_plan) 3" xfId="1922" xr:uid="{00000000-0005-0000-0000-00007E070000}"/>
    <cellStyle name="_CLAIM 분담율 현황(041022)_자금수지-cash flow(2010_plan) 4" xfId="1923" xr:uid="{00000000-0005-0000-0000-00007F070000}"/>
    <cellStyle name="_CLAIM 분담율 현황(041022)_자금수지-cash flow(2010_plan) 5" xfId="1924" xr:uid="{00000000-0005-0000-0000-000080070000}"/>
    <cellStyle name="_CLAIM 분담율 현황(041022)_자금수지-cash flow(2010_plan) 6" xfId="1925" xr:uid="{00000000-0005-0000-0000-000081070000}"/>
    <cellStyle name="_CLAIM 분담율 현황(041022)_자금수지-cash flow(2010_plan) 7" xfId="1926" xr:uid="{00000000-0005-0000-0000-000082070000}"/>
    <cellStyle name="_CLAIM 분담율 현황(041022)_자금수지-cash flow(2010_plan) 8" xfId="1927" xr:uid="{00000000-0005-0000-0000-000083070000}"/>
    <cellStyle name="_CLAIM 분담율 현황(041022)_체코월차결산6월보고2차-715" xfId="1928" xr:uid="{00000000-0005-0000-0000-000084070000}"/>
    <cellStyle name="_CLAIM 분담율 현황(041022)_체코월차결산6월보고2차-715 2" xfId="1929" xr:uid="{00000000-0005-0000-0000-000085070000}"/>
    <cellStyle name="_CLAIM 분담율 현황(041022)_체코월차결산6월보고2차-715 3" xfId="1930" xr:uid="{00000000-0005-0000-0000-000086070000}"/>
    <cellStyle name="_CLAIM 분담율 현황(041022)_체코월차결산6월보고2차-715 4" xfId="1931" xr:uid="{00000000-0005-0000-0000-000087070000}"/>
    <cellStyle name="_CLAIM 분담율 현황(041022)_체코월차결산6월보고2차-715 5" xfId="1932" xr:uid="{00000000-0005-0000-0000-000088070000}"/>
    <cellStyle name="_CLAIM 분담율 현황(041022)_체코월차결산6월보고2차-715 6" xfId="1933" xr:uid="{00000000-0005-0000-0000-000089070000}"/>
    <cellStyle name="_CLAIM 분담율 현황(041022)_체코월차결산6월보고2차-715 7" xfId="1934" xr:uid="{00000000-0005-0000-0000-00008A070000}"/>
    <cellStyle name="_CLAIM 분담율 현황(041022)_체코월차결산6월보고2차-715 8" xfId="1935" xr:uid="{00000000-0005-0000-0000-00008B070000}"/>
    <cellStyle name="_CM Strg Column Lwr TILT견적_샤시부품개발3팀_030610" xfId="1936" xr:uid="{00000000-0005-0000-0000-00008C070000}"/>
    <cellStyle name="_CM Strg Column Lwr TILT견적_샤시부품개발3팀_030610 2" xfId="1937" xr:uid="{00000000-0005-0000-0000-00008D070000}"/>
    <cellStyle name="_CM Strg Column Lwr TILT견적_샤시부품개발3팀_030610 3" xfId="1938" xr:uid="{00000000-0005-0000-0000-00008E070000}"/>
    <cellStyle name="_CM Strg Column Lwr TILT견적_샤시부품개발3팀_030610 4" xfId="1939" xr:uid="{00000000-0005-0000-0000-00008F070000}"/>
    <cellStyle name="_CM Strg Column Lwr TILT견적_샤시부품개발3팀_030610 5" xfId="1940" xr:uid="{00000000-0005-0000-0000-000090070000}"/>
    <cellStyle name="_CM Strg Column Lwr TILT견적_샤시부품개발3팀_030610 6" xfId="1941" xr:uid="{00000000-0005-0000-0000-000091070000}"/>
    <cellStyle name="_CM Strg Column Lwr TILT견적_샤시부품개발3팀_030610 7" xfId="1942" xr:uid="{00000000-0005-0000-0000-000092070000}"/>
    <cellStyle name="_CM Strg Column Lwr TILT견적_샤시부품개발3팀_030610 8" xfId="1943" xr:uid="{00000000-0005-0000-0000-000093070000}"/>
    <cellStyle name="_CM Strg Column Lwr TILT견적_샤시부품개발3팀_030610_10월 예산 결재 상신 budget (091005)_최종" xfId="1944" xr:uid="{00000000-0005-0000-0000-000094070000}"/>
    <cellStyle name="_CM Strg Column Lwr TILT견적_샤시부품개발3팀_030610_10월 예산 결재 상신 budget (091006)_최종" xfId="1945" xr:uid="{00000000-0005-0000-0000-000095070000}"/>
    <cellStyle name="_CM Strg Column Lwr TILT견적_샤시부품개발3팀_030610_Korean report, new version" xfId="1946" xr:uid="{00000000-0005-0000-0000-000096070000}"/>
    <cellStyle name="_CM Strg Column Lwr TILT견적_샤시부품개발3팀_030610_monthly report of june 2 (2)" xfId="1947" xr:uid="{00000000-0005-0000-0000-000097070000}"/>
    <cellStyle name="_CM Strg Column Lwr TILT견적_샤시부품개발3팀_030610_monthly report of june 2 (2) 2" xfId="1948" xr:uid="{00000000-0005-0000-0000-000098070000}"/>
    <cellStyle name="_CM Strg Column Lwr TILT견적_샤시부품개발3팀_030610_monthly report of june 2 (2) 3" xfId="1949" xr:uid="{00000000-0005-0000-0000-000099070000}"/>
    <cellStyle name="_CM Strg Column Lwr TILT견적_샤시부품개발3팀_030610_monthly report of june 2 (2) 4" xfId="1950" xr:uid="{00000000-0005-0000-0000-00009A070000}"/>
    <cellStyle name="_CM Strg Column Lwr TILT견적_샤시부품개발3팀_030610_monthly report of june 2 (2) 5" xfId="1951" xr:uid="{00000000-0005-0000-0000-00009B070000}"/>
    <cellStyle name="_CM Strg Column Lwr TILT견적_샤시부품개발3팀_030610_monthly report of june 2 (2) 6" xfId="1952" xr:uid="{00000000-0005-0000-0000-00009C070000}"/>
    <cellStyle name="_CM Strg Column Lwr TILT견적_샤시부품개발3팀_030610_monthly report of june 2 (2) 7" xfId="1953" xr:uid="{00000000-0005-0000-0000-00009D070000}"/>
    <cellStyle name="_CM Strg Column Lwr TILT견적_샤시부품개발3팀_030610_monthly report of june 2 (2) 8" xfId="1954" xr:uid="{00000000-0005-0000-0000-00009E070000}"/>
    <cellStyle name="_CM Strg Column Lwr TILT견적_샤시부품개발3팀_030610_Trade payables, receivables" xfId="1955" xr:uid="{00000000-0005-0000-0000-00009F070000}"/>
    <cellStyle name="_CM Strg Column Lwr TILT견적_샤시부품개발3팀_030610_자금수지-cash flow(2010_plan)" xfId="1956" xr:uid="{00000000-0005-0000-0000-0000A0070000}"/>
    <cellStyle name="_CM Strg Column Lwr TILT견적_샤시부품개발3팀_030610_자금수지-cash flow(2010_plan) 2" xfId="1957" xr:uid="{00000000-0005-0000-0000-0000A1070000}"/>
    <cellStyle name="_CM Strg Column Lwr TILT견적_샤시부품개발3팀_030610_자금수지-cash flow(2010_plan) 3" xfId="1958" xr:uid="{00000000-0005-0000-0000-0000A2070000}"/>
    <cellStyle name="_CM Strg Column Lwr TILT견적_샤시부품개발3팀_030610_자금수지-cash flow(2010_plan) 4" xfId="1959" xr:uid="{00000000-0005-0000-0000-0000A3070000}"/>
    <cellStyle name="_CM Strg Column Lwr TILT견적_샤시부품개발3팀_030610_자금수지-cash flow(2010_plan) 5" xfId="1960" xr:uid="{00000000-0005-0000-0000-0000A4070000}"/>
    <cellStyle name="_CM Strg Column Lwr TILT견적_샤시부품개발3팀_030610_자금수지-cash flow(2010_plan) 6" xfId="1961" xr:uid="{00000000-0005-0000-0000-0000A5070000}"/>
    <cellStyle name="_CM Strg Column Lwr TILT견적_샤시부품개발3팀_030610_자금수지-cash flow(2010_plan) 7" xfId="1962" xr:uid="{00000000-0005-0000-0000-0000A6070000}"/>
    <cellStyle name="_CM Strg Column Lwr TILT견적_샤시부품개발3팀_030610_자금수지-cash flow(2010_plan) 8" xfId="1963" xr:uid="{00000000-0005-0000-0000-0000A7070000}"/>
    <cellStyle name="_CM Strg Column Lwr TILT견적_샤시부품개발3팀_030610_체코월차결산6월보고2차-715" xfId="1964" xr:uid="{00000000-0005-0000-0000-0000A8070000}"/>
    <cellStyle name="_CM Strg Column Lwr TILT견적_샤시부품개발3팀_030610_체코월차결산6월보고2차-715 2" xfId="1965" xr:uid="{00000000-0005-0000-0000-0000A9070000}"/>
    <cellStyle name="_CM Strg Column Lwr TILT견적_샤시부품개발3팀_030610_체코월차결산6월보고2차-715 3" xfId="1966" xr:uid="{00000000-0005-0000-0000-0000AA070000}"/>
    <cellStyle name="_CM Strg Column Lwr TILT견적_샤시부품개발3팀_030610_체코월차결산6월보고2차-715 4" xfId="1967" xr:uid="{00000000-0005-0000-0000-0000AB070000}"/>
    <cellStyle name="_CM Strg Column Lwr TILT견적_샤시부품개발3팀_030610_체코월차결산6월보고2차-715 5" xfId="1968" xr:uid="{00000000-0005-0000-0000-0000AC070000}"/>
    <cellStyle name="_CM Strg Column Lwr TILT견적_샤시부품개발3팀_030610_체코월차결산6월보고2차-715 6" xfId="1969" xr:uid="{00000000-0005-0000-0000-0000AD070000}"/>
    <cellStyle name="_CM Strg Column Lwr TILT견적_샤시부품개발3팀_030610_체코월차결산6월보고2차-715 7" xfId="1970" xr:uid="{00000000-0005-0000-0000-0000AE070000}"/>
    <cellStyle name="_CM Strg Column Lwr TILT견적_샤시부품개발3팀_030610_체코월차결산6월보고2차-715 8" xfId="1971" xr:uid="{00000000-0005-0000-0000-0000AF070000}"/>
    <cellStyle name="_ColHeading" xfId="1972" xr:uid="{00000000-0005-0000-0000-0000B0070000}"/>
    <cellStyle name="_ColHeading 2" xfId="1973" xr:uid="{00000000-0005-0000-0000-0000B1070000}"/>
    <cellStyle name="_Copy of DEC-CLOSING" xfId="1974" xr:uid="{00000000-0005-0000-0000-0000B2070000}"/>
    <cellStyle name="_CORE 외 비교원가-프라코(20030301최종본)" xfId="1975" xr:uid="{00000000-0005-0000-0000-0000B3070000}"/>
    <cellStyle name="_COVER ASSY RR LWR" xfId="1976" xr:uid="{00000000-0005-0000-0000-0000B4070000}"/>
    <cellStyle name="_COVER-NOZZLE" xfId="1977" xr:uid="{00000000-0005-0000-0000-0000B5070000}"/>
    <cellStyle name="_COWL PNL ASSY" xfId="1978" xr:uid="{00000000-0005-0000-0000-0000B6070000}"/>
    <cellStyle name="_CT FL 1차계산 (비교원가서)" xfId="1979" xr:uid="{00000000-0005-0000-0000-0000B7070000}"/>
    <cellStyle name="_CY0F5422(CY차량 BUCKLE TYPE변경)" xfId="1980" xr:uid="{00000000-0005-0000-0000-0000B8070000}"/>
    <cellStyle name="_D100_부품현황_BOM" xfId="1981" xr:uid="{00000000-0005-0000-0000-0000B9070000}"/>
    <cellStyle name="_D100_부품현황_BOM 2" xfId="1982" xr:uid="{00000000-0005-0000-0000-0000BA070000}"/>
    <cellStyle name="_D100_부품현황_BOM_10월 예산 결재 상신 budget (091005)_최종" xfId="1983" xr:uid="{00000000-0005-0000-0000-0000BB070000}"/>
    <cellStyle name="_D100_부품현황_BOM_10월 예산 결재 상신 budget (091006)_최종" xfId="1984" xr:uid="{00000000-0005-0000-0000-0000BC070000}"/>
    <cellStyle name="_D100_부품현황_BOM_BS and PL august 2009" xfId="1985" xr:uid="{00000000-0005-0000-0000-0000BD070000}"/>
    <cellStyle name="_D100_부품현황_BOM_Korean report, new version" xfId="1986" xr:uid="{00000000-0005-0000-0000-0000BE070000}"/>
    <cellStyle name="_D100_부품현황_BOM_monthly report of june 1" xfId="1987" xr:uid="{00000000-0005-0000-0000-0000BF070000}"/>
    <cellStyle name="_D100_부품현황_BOM_trade payables(september,2009)" xfId="1988" xr:uid="{00000000-0005-0000-0000-0000C0070000}"/>
    <cellStyle name="_D100_부품현황_BOM_체코월차결산 2( 09 9월-most likely)최종1" xfId="1989" xr:uid="{00000000-0005-0000-0000-0000C1070000}"/>
    <cellStyle name="_D100_부품현황_BOM_체코월차결산( 09 7월-most likely)" xfId="1990" xr:uid="{00000000-0005-0000-0000-0000C2070000}"/>
    <cellStyle name="_D3SZ5301(SELF MT'G FRAME B1 TYPE 추가)" xfId="1991" xr:uid="{00000000-0005-0000-0000-0000C3070000}"/>
    <cellStyle name="_D3SZ5301(SELF MT'G FRAME B1 TYPE 추가) 2" xfId="1992" xr:uid="{00000000-0005-0000-0000-0000C4070000}"/>
    <cellStyle name="_D3SZ5301(SELF MT'G FRAME B1 TYPE 추가)_10월 예산 결재 상신 budget (091005)_최종" xfId="1993" xr:uid="{00000000-0005-0000-0000-0000C5070000}"/>
    <cellStyle name="_D3SZ5301(SELF MT'G FRAME B1 TYPE 추가)_10월 예산 결재 상신 budget (091006)_최종" xfId="1994" xr:uid="{00000000-0005-0000-0000-0000C6070000}"/>
    <cellStyle name="_D3SZ5301(SELF MT'G FRAME B1 TYPE 추가)_BS and PL august 2009" xfId="1995" xr:uid="{00000000-0005-0000-0000-0000C7070000}"/>
    <cellStyle name="_D3SZ5301(SELF MT'G FRAME B1 TYPE 추가)_Korean report, new version" xfId="1996" xr:uid="{00000000-0005-0000-0000-0000C8070000}"/>
    <cellStyle name="_D3SZ5301(SELF MT'G FRAME B1 TYPE 추가)_monthly report of june 1" xfId="1997" xr:uid="{00000000-0005-0000-0000-0000C9070000}"/>
    <cellStyle name="_D3SZ5301(SELF MT'G FRAME B1 TYPE 추가)_trade payables(september,2009)" xfId="1998" xr:uid="{00000000-0005-0000-0000-0000CA070000}"/>
    <cellStyle name="_D3SZ5301(SELF MT'G FRAME B1 TYPE 추가)_체코월차결산 2( 09 9월-most likely)최종1" xfId="1999" xr:uid="{00000000-0005-0000-0000-0000CB070000}"/>
    <cellStyle name="_D3SZ5301(SELF MT'G FRAME B1 TYPE 추가)_체코월차결산( 09 7월-most likely)" xfId="2000" xr:uid="{00000000-0005-0000-0000-0000CC070000}"/>
    <cellStyle name="_D6 SENSOR COVER L RH 높이수정 견적서070530(1)" xfId="2001" xr:uid="{00000000-0005-0000-0000-0000CD070000}"/>
    <cellStyle name="_D9PF일일 품질개선회의(05.11.03)" xfId="2002" xr:uid="{00000000-0005-0000-0000-0000CE070000}"/>
    <cellStyle name="_D9PF일일 품질개선회의(05.11.03) 2" xfId="2003" xr:uid="{00000000-0005-0000-0000-0000CF070000}"/>
    <cellStyle name="_D9PF일일 품질개선회의(05.11.03)_10월 예산 결재 상신 budget (091005)_최종" xfId="2004" xr:uid="{00000000-0005-0000-0000-0000D0070000}"/>
    <cellStyle name="_D9PF일일 품질개선회의(05.11.03)_10월 예산 결재 상신 budget (091006)_최종" xfId="2005" xr:uid="{00000000-0005-0000-0000-0000D1070000}"/>
    <cellStyle name="_D9PF일일 품질개선회의(05.11.03)_BS and PL august 2009" xfId="2006" xr:uid="{00000000-0005-0000-0000-0000D2070000}"/>
    <cellStyle name="_D9PF일일 품질개선회의(05.11.03)_Korean report, new version" xfId="2007" xr:uid="{00000000-0005-0000-0000-0000D3070000}"/>
    <cellStyle name="_D9PF일일 품질개선회의(05.11.03)_monthly report of june 1" xfId="2008" xr:uid="{00000000-0005-0000-0000-0000D4070000}"/>
    <cellStyle name="_D9PF일일 품질개선회의(05.11.03)_trade payables(september,2009)" xfId="2009" xr:uid="{00000000-0005-0000-0000-0000D5070000}"/>
    <cellStyle name="_D9PF일일 품질개선회의(05.11.03)_체코5월결산보고610" xfId="2010" xr:uid="{00000000-0005-0000-0000-0000D6070000}"/>
    <cellStyle name="_D9PF일일 품질개선회의(05.11.03)_체코5월결산보고610_10월 예산 결재 상신 budget (091005)_최종" xfId="2011" xr:uid="{00000000-0005-0000-0000-0000D7070000}"/>
    <cellStyle name="_D9PF일일 품질개선회의(05.11.03)_체코5월결산보고610_10월 예산 결재 상신 budget (091006)_최종" xfId="2012" xr:uid="{00000000-0005-0000-0000-0000D8070000}"/>
    <cellStyle name="_D9PF일일 품질개선회의(05.11.03)_체코5월결산보고610_Korean report, new version" xfId="2013" xr:uid="{00000000-0005-0000-0000-0000D9070000}"/>
    <cellStyle name="_D9PF일일 품질개선회의(05.11.03)_체코5월결산보고610_체코월차결산 2( 09 9월-most likely)최종1" xfId="2014" xr:uid="{00000000-0005-0000-0000-0000DA070000}"/>
    <cellStyle name="_D9PF일일 품질개선회의(05.11.03)_체코월차결산 2( 09 9월-most likely)최종1" xfId="2015" xr:uid="{00000000-0005-0000-0000-0000DB070000}"/>
    <cellStyle name="_D9PF일일 품질개선회의(05.11.03)_체코월차결산( 09 7월-most likely)" xfId="2016" xr:uid="{00000000-0005-0000-0000-0000DC070000}"/>
    <cellStyle name="_D9PF일일 품질개선회의(05.11.11)" xfId="2017" xr:uid="{00000000-0005-0000-0000-0000DD070000}"/>
    <cellStyle name="_D9PF일일 품질개선회의(05.11.11) 2" xfId="2018" xr:uid="{00000000-0005-0000-0000-0000DE070000}"/>
    <cellStyle name="_D9PF일일 품질개선회의(05.11.11)_10월 예산 결재 상신 budget (091005)_최종" xfId="2019" xr:uid="{00000000-0005-0000-0000-0000DF070000}"/>
    <cellStyle name="_D9PF일일 품질개선회의(05.11.11)_10월 예산 결재 상신 budget (091006)_최종" xfId="2020" xr:uid="{00000000-0005-0000-0000-0000E0070000}"/>
    <cellStyle name="_D9PF일일 품질개선회의(05.11.11)_BS and PL august 2009" xfId="2021" xr:uid="{00000000-0005-0000-0000-0000E1070000}"/>
    <cellStyle name="_D9PF일일 품질개선회의(05.11.11)_Korean report, new version" xfId="2022" xr:uid="{00000000-0005-0000-0000-0000E2070000}"/>
    <cellStyle name="_D9PF일일 품질개선회의(05.11.11)_monthly report of june 1" xfId="2023" xr:uid="{00000000-0005-0000-0000-0000E3070000}"/>
    <cellStyle name="_D9PF일일 품질개선회의(05.11.11)_trade payables(september,2009)" xfId="2024" xr:uid="{00000000-0005-0000-0000-0000E4070000}"/>
    <cellStyle name="_D9PF일일 품질개선회의(05.11.11)_체코5월결산보고610" xfId="2025" xr:uid="{00000000-0005-0000-0000-0000E5070000}"/>
    <cellStyle name="_D9PF일일 품질개선회의(05.11.11)_체코5월결산보고610_10월 예산 결재 상신 budget (091005)_최종" xfId="2026" xr:uid="{00000000-0005-0000-0000-0000E6070000}"/>
    <cellStyle name="_D9PF일일 품질개선회의(05.11.11)_체코5월결산보고610_10월 예산 결재 상신 budget (091006)_최종" xfId="2027" xr:uid="{00000000-0005-0000-0000-0000E7070000}"/>
    <cellStyle name="_D9PF일일 품질개선회의(05.11.11)_체코5월결산보고610_Korean report, new version" xfId="2028" xr:uid="{00000000-0005-0000-0000-0000E8070000}"/>
    <cellStyle name="_D9PF일일 품질개선회의(05.11.11)_체코5월결산보고610_체코월차결산 2( 09 9월-most likely)최종1" xfId="2029" xr:uid="{00000000-0005-0000-0000-0000E9070000}"/>
    <cellStyle name="_D9PF일일 품질개선회의(05.11.11)_체코월차결산 2( 09 9월-most likely)최종1" xfId="2030" xr:uid="{00000000-0005-0000-0000-0000EA070000}"/>
    <cellStyle name="_D9PF일일 품질개선회의(05.11.11)_체코월차결산( 09 7월-most likely)" xfId="2031" xr:uid="{00000000-0005-0000-0000-0000EB070000}"/>
    <cellStyle name="_D9PT 작업자 지정현황rev2(050523)" xfId="2032" xr:uid="{00000000-0005-0000-0000-0000EC070000}"/>
    <cellStyle name="_D9PT 작업자 지정현황rev2(050523) 2" xfId="2033" xr:uid="{00000000-0005-0000-0000-0000ED070000}"/>
    <cellStyle name="_D9PT 작업자 지정현황rev2(050523) 3" xfId="2034" xr:uid="{00000000-0005-0000-0000-0000EE070000}"/>
    <cellStyle name="_D9PT 작업자 지정현황rev2(050523) 4" xfId="2035" xr:uid="{00000000-0005-0000-0000-0000EF070000}"/>
    <cellStyle name="_D9PT 작업자 지정현황rev2(050523) 5" xfId="2036" xr:uid="{00000000-0005-0000-0000-0000F0070000}"/>
    <cellStyle name="_D9PT 작업자 지정현황rev2(050523) 6" xfId="2037" xr:uid="{00000000-0005-0000-0000-0000F1070000}"/>
    <cellStyle name="_D9PT 작업자 지정현황rev2(050523) 7" xfId="2038" xr:uid="{00000000-0005-0000-0000-0000F2070000}"/>
    <cellStyle name="_D9PT 작업자 지정현황rev2(050523) 8" xfId="2039" xr:uid="{00000000-0005-0000-0000-0000F3070000}"/>
    <cellStyle name="_D9PT 작업자 지정현황rev2(050523)_10월 예산 결재 상신 budget (091005)_최종" xfId="2040" xr:uid="{00000000-0005-0000-0000-0000F4070000}"/>
    <cellStyle name="_D9PT 작업자 지정현황rev2(050523)_10월 예산 결재 상신 budget (091006)_최종" xfId="2041" xr:uid="{00000000-0005-0000-0000-0000F5070000}"/>
    <cellStyle name="_D9PT 작업자 지정현황rev2(050523)_Korean report, new version" xfId="2042" xr:uid="{00000000-0005-0000-0000-0000F6070000}"/>
    <cellStyle name="_D9PT 작업자 지정현황rev2(050523)_monthly report of june 2 (2)" xfId="2043" xr:uid="{00000000-0005-0000-0000-0000F7070000}"/>
    <cellStyle name="_D9PT 작업자 지정현황rev2(050523)_monthly report of june 2 (2) 2" xfId="2044" xr:uid="{00000000-0005-0000-0000-0000F8070000}"/>
    <cellStyle name="_D9PT 작업자 지정현황rev2(050523)_monthly report of june 2 (2) 3" xfId="2045" xr:uid="{00000000-0005-0000-0000-0000F9070000}"/>
    <cellStyle name="_D9PT 작업자 지정현황rev2(050523)_monthly report of june 2 (2) 4" xfId="2046" xr:uid="{00000000-0005-0000-0000-0000FA070000}"/>
    <cellStyle name="_D9PT 작업자 지정현황rev2(050523)_monthly report of june 2 (2) 5" xfId="2047" xr:uid="{00000000-0005-0000-0000-0000FB070000}"/>
    <cellStyle name="_D9PT 작업자 지정현황rev2(050523)_monthly report of june 2 (2) 6" xfId="2048" xr:uid="{00000000-0005-0000-0000-0000FC070000}"/>
    <cellStyle name="_D9PT 작업자 지정현황rev2(050523)_monthly report of june 2 (2) 7" xfId="2049" xr:uid="{00000000-0005-0000-0000-0000FD070000}"/>
    <cellStyle name="_D9PT 작업자 지정현황rev2(050523)_monthly report of june 2 (2) 8" xfId="2050" xr:uid="{00000000-0005-0000-0000-0000FE070000}"/>
    <cellStyle name="_D9PT 작업자 지정현황rev2(050523)_Trade payables, receivables" xfId="2051" xr:uid="{00000000-0005-0000-0000-0000FF070000}"/>
    <cellStyle name="_D9PT 작업자 지정현황rev2(050523)_자금수지-cash flow(2010_plan)" xfId="2052" xr:uid="{00000000-0005-0000-0000-000000080000}"/>
    <cellStyle name="_D9PT 작업자 지정현황rev2(050523)_자금수지-cash flow(2010_plan) 2" xfId="2053" xr:uid="{00000000-0005-0000-0000-000001080000}"/>
    <cellStyle name="_D9PT 작업자 지정현황rev2(050523)_자금수지-cash flow(2010_plan) 3" xfId="2054" xr:uid="{00000000-0005-0000-0000-000002080000}"/>
    <cellStyle name="_D9PT 작업자 지정현황rev2(050523)_자금수지-cash flow(2010_plan) 4" xfId="2055" xr:uid="{00000000-0005-0000-0000-000003080000}"/>
    <cellStyle name="_D9PT 작업자 지정현황rev2(050523)_자금수지-cash flow(2010_plan) 5" xfId="2056" xr:uid="{00000000-0005-0000-0000-000004080000}"/>
    <cellStyle name="_D9PT 작업자 지정현황rev2(050523)_자금수지-cash flow(2010_plan) 6" xfId="2057" xr:uid="{00000000-0005-0000-0000-000005080000}"/>
    <cellStyle name="_D9PT 작업자 지정현황rev2(050523)_자금수지-cash flow(2010_plan) 7" xfId="2058" xr:uid="{00000000-0005-0000-0000-000006080000}"/>
    <cellStyle name="_D9PT 작업자 지정현황rev2(050523)_자금수지-cash flow(2010_plan) 8" xfId="2059" xr:uid="{00000000-0005-0000-0000-000007080000}"/>
    <cellStyle name="_D9PT 작업자 지정현황rev2(050523)_체코월차결산6월보고2차-715" xfId="2060" xr:uid="{00000000-0005-0000-0000-000008080000}"/>
    <cellStyle name="_D9PT 작업자 지정현황rev2(050523)_체코월차결산6월보고2차-715 2" xfId="2061" xr:uid="{00000000-0005-0000-0000-000009080000}"/>
    <cellStyle name="_D9PT 작업자 지정현황rev2(050523)_체코월차결산6월보고2차-715 3" xfId="2062" xr:uid="{00000000-0005-0000-0000-00000A080000}"/>
    <cellStyle name="_D9PT 작업자 지정현황rev2(050523)_체코월차결산6월보고2차-715 4" xfId="2063" xr:uid="{00000000-0005-0000-0000-00000B080000}"/>
    <cellStyle name="_D9PT 작업자 지정현황rev2(050523)_체코월차결산6월보고2차-715 5" xfId="2064" xr:uid="{00000000-0005-0000-0000-00000C080000}"/>
    <cellStyle name="_D9PT 작업자 지정현황rev2(050523)_체코월차결산6월보고2차-715 6" xfId="2065" xr:uid="{00000000-0005-0000-0000-00000D080000}"/>
    <cellStyle name="_D9PT 작업자 지정현황rev2(050523)_체코월차결산6월보고2차-715 7" xfId="2066" xr:uid="{00000000-0005-0000-0000-00000E080000}"/>
    <cellStyle name="_D9PT 작업자 지정현황rev2(050523)_체코월차결산6월보고2차-715 8" xfId="2067" xr:uid="{00000000-0005-0000-0000-00000F080000}"/>
    <cellStyle name="_D9일생산 개선 보고(10월 24일)" xfId="2068" xr:uid="{00000000-0005-0000-0000-000010080000}"/>
    <cellStyle name="_D9일생산 개선 보고(10월 24일) 2" xfId="2069" xr:uid="{00000000-0005-0000-0000-000011080000}"/>
    <cellStyle name="_D9일생산 개선 보고(10월 24일)_10월 예산 결재 상신 budget (091005)_최종" xfId="2070" xr:uid="{00000000-0005-0000-0000-000012080000}"/>
    <cellStyle name="_D9일생산 개선 보고(10월 24일)_10월 예산 결재 상신 budget (091006)_최종" xfId="2071" xr:uid="{00000000-0005-0000-0000-000013080000}"/>
    <cellStyle name="_D9일생산 개선 보고(10월 24일)_BS and PL august 2009" xfId="2072" xr:uid="{00000000-0005-0000-0000-000014080000}"/>
    <cellStyle name="_D9일생산 개선 보고(10월 24일)_Korean report, new version" xfId="2073" xr:uid="{00000000-0005-0000-0000-000015080000}"/>
    <cellStyle name="_D9일생산 개선 보고(10월 24일)_monthly report of june 1" xfId="2074" xr:uid="{00000000-0005-0000-0000-000016080000}"/>
    <cellStyle name="_D9일생산 개선 보고(10월 24일)_trade payables(september,2009)" xfId="2075" xr:uid="{00000000-0005-0000-0000-000017080000}"/>
    <cellStyle name="_D9일생산 개선 보고(10월 24일)_체코월차결산 2( 09 9월-most likely)최종1" xfId="2076" xr:uid="{00000000-0005-0000-0000-000018080000}"/>
    <cellStyle name="_D9일생산 개선 보고(10월 24일)_체코월차결산( 09 7월-most likely)" xfId="2077" xr:uid="{00000000-0005-0000-0000-000019080000}"/>
    <cellStyle name="_dec-14" xfId="2078" xr:uid="{00000000-0005-0000-0000-00001A080000}"/>
    <cellStyle name="_DM MasterList(REV.16)" xfId="2079" xr:uid="{00000000-0005-0000-0000-00001B080000}"/>
    <cellStyle name="_DM MasterList_Rev_B" xfId="2080" xr:uid="{00000000-0005-0000-0000-00001C080000}"/>
    <cellStyle name="_DR TRIM  자체 TFT 활동 보고서 작성(1)" xfId="2081" xr:uid="{00000000-0005-0000-0000-00001D080000}"/>
    <cellStyle name="_DR TRIM  자체 TFT 활동 보고서 작성(1)(1)" xfId="2082" xr:uid="{00000000-0005-0000-0000-00001E080000}"/>
    <cellStyle name="_DR TRIM 원가 비교표021210(1)(1)" xfId="2083" xr:uid="{00000000-0005-0000-0000-00001F080000}"/>
    <cellStyle name="_DR TRIM 제품 비교 분석 자료021123(1)" xfId="2084" xr:uid="{00000000-0005-0000-0000-000020080000}"/>
    <cellStyle name="_ED 추가설비 검토 자료(060117)" xfId="2085" xr:uid="{00000000-0005-0000-0000-000021080000}"/>
    <cellStyle name="_ED 추가설비 검토 자료(060117)_10월 예산 결재 상신 budget (091005)_최종" xfId="2086" xr:uid="{00000000-0005-0000-0000-000022080000}"/>
    <cellStyle name="_ED 추가설비 검토 자료(060117)_10월 예산 결재 상신 budget (091006)_최종" xfId="2087" xr:uid="{00000000-0005-0000-0000-000023080000}"/>
    <cellStyle name="_ED 추가설비 검토 자료(060117)_BS and PL august 2009" xfId="2088" xr:uid="{00000000-0005-0000-0000-000024080000}"/>
    <cellStyle name="_ED 추가설비 검토 자료(060117)_Korean report, new version" xfId="2089" xr:uid="{00000000-0005-0000-0000-000025080000}"/>
    <cellStyle name="_ED 추가설비 검토 자료(060117)_monthly report of june 1" xfId="2090" xr:uid="{00000000-0005-0000-0000-000026080000}"/>
    <cellStyle name="_ED 추가설비 검토 자료(060117)_trade payables(september,2009)" xfId="2091" xr:uid="{00000000-0005-0000-0000-000027080000}"/>
    <cellStyle name="_ED 추가설비 검토 자료(060117)_체코월차결산 2( 09 9월-most likely)최종1" xfId="2092" xr:uid="{00000000-0005-0000-0000-000028080000}"/>
    <cellStyle name="_ED 추가설비 검토 자료(060117)_체코월차결산( 09 7월-most likely)" xfId="2093" xr:uid="{00000000-0005-0000-0000-000029080000}"/>
    <cellStyle name="_ED-CAR 단가 견적서(호성금속)" xfId="2094" xr:uid="{00000000-0005-0000-0000-00002A080000}"/>
    <cellStyle name="_ED-CAR 단가 견적서(호성금속) 2" xfId="2095" xr:uid="{00000000-0005-0000-0000-00002B080000}"/>
    <cellStyle name="_ED-CAR 단가 견적서(호성금속) 3" xfId="2096" xr:uid="{00000000-0005-0000-0000-00002C080000}"/>
    <cellStyle name="_ED-CAR 단가 견적서(호성금속) 4" xfId="2097" xr:uid="{00000000-0005-0000-0000-00002D080000}"/>
    <cellStyle name="_ED-CAR 단가 견적서(호성금속) 5" xfId="2098" xr:uid="{00000000-0005-0000-0000-00002E080000}"/>
    <cellStyle name="_ED-CAR 단가 견적서(호성금속) 6" xfId="2099" xr:uid="{00000000-0005-0000-0000-00002F080000}"/>
    <cellStyle name="_ED-CAR 단가 견적서(호성금속) 7" xfId="2100" xr:uid="{00000000-0005-0000-0000-000030080000}"/>
    <cellStyle name="_ED-CAR 단가 견적서(호성금속) 8" xfId="2101" xr:uid="{00000000-0005-0000-0000-000031080000}"/>
    <cellStyle name="_ED-CAR 단가 견적서(호성금속)_10월 예산 결재 상신 budget (091005)_최종" xfId="2102" xr:uid="{00000000-0005-0000-0000-000032080000}"/>
    <cellStyle name="_ED-CAR 단가 견적서(호성금속)_10월 예산 결재 상신 budget (091006)_최종" xfId="2103" xr:uid="{00000000-0005-0000-0000-000033080000}"/>
    <cellStyle name="_ED-CAR 단가 견적서(호성금속)_Korean report, new version" xfId="2104" xr:uid="{00000000-0005-0000-0000-000034080000}"/>
    <cellStyle name="_ED-CAR 단가 견적서(호성금속)_monthly report of june 2 (2)" xfId="2105" xr:uid="{00000000-0005-0000-0000-000035080000}"/>
    <cellStyle name="_ED-CAR 단가 견적서(호성금속)_monthly report of june 2 (2) 2" xfId="2106" xr:uid="{00000000-0005-0000-0000-000036080000}"/>
    <cellStyle name="_ED-CAR 단가 견적서(호성금속)_monthly report of june 2 (2) 3" xfId="2107" xr:uid="{00000000-0005-0000-0000-000037080000}"/>
    <cellStyle name="_ED-CAR 단가 견적서(호성금속)_monthly report of june 2 (2) 4" xfId="2108" xr:uid="{00000000-0005-0000-0000-000038080000}"/>
    <cellStyle name="_ED-CAR 단가 견적서(호성금속)_monthly report of june 2 (2) 5" xfId="2109" xr:uid="{00000000-0005-0000-0000-000039080000}"/>
    <cellStyle name="_ED-CAR 단가 견적서(호성금속)_monthly report of june 2 (2) 6" xfId="2110" xr:uid="{00000000-0005-0000-0000-00003A080000}"/>
    <cellStyle name="_ED-CAR 단가 견적서(호성금속)_monthly report of june 2 (2) 7" xfId="2111" xr:uid="{00000000-0005-0000-0000-00003B080000}"/>
    <cellStyle name="_ED-CAR 단가 견적서(호성금속)_monthly report of june 2 (2) 8" xfId="2112" xr:uid="{00000000-0005-0000-0000-00003C080000}"/>
    <cellStyle name="_ED-CAR 단가 견적서(호성금속)_Trade payables, receivables" xfId="2113" xr:uid="{00000000-0005-0000-0000-00003D080000}"/>
    <cellStyle name="_ED-CAR 단가 견적서(호성금속)_자금수지-cash flow(2010_plan)" xfId="2114" xr:uid="{00000000-0005-0000-0000-00003E080000}"/>
    <cellStyle name="_ED-CAR 단가 견적서(호성금속)_자금수지-cash flow(2010_plan) 2" xfId="2115" xr:uid="{00000000-0005-0000-0000-00003F080000}"/>
    <cellStyle name="_ED-CAR 단가 견적서(호성금속)_자금수지-cash flow(2010_plan) 3" xfId="2116" xr:uid="{00000000-0005-0000-0000-000040080000}"/>
    <cellStyle name="_ED-CAR 단가 견적서(호성금속)_자금수지-cash flow(2010_plan) 4" xfId="2117" xr:uid="{00000000-0005-0000-0000-000041080000}"/>
    <cellStyle name="_ED-CAR 단가 견적서(호성금속)_자금수지-cash flow(2010_plan) 5" xfId="2118" xr:uid="{00000000-0005-0000-0000-000042080000}"/>
    <cellStyle name="_ED-CAR 단가 견적서(호성금속)_자금수지-cash flow(2010_plan) 6" xfId="2119" xr:uid="{00000000-0005-0000-0000-000043080000}"/>
    <cellStyle name="_ED-CAR 단가 견적서(호성금속)_자금수지-cash flow(2010_plan) 7" xfId="2120" xr:uid="{00000000-0005-0000-0000-000044080000}"/>
    <cellStyle name="_ED-CAR 단가 견적서(호성금속)_자금수지-cash flow(2010_plan) 8" xfId="2121" xr:uid="{00000000-0005-0000-0000-000045080000}"/>
    <cellStyle name="_ED-CAR 단가 견적서(호성금속)_체코월차결산6월보고2차-715" xfId="2122" xr:uid="{00000000-0005-0000-0000-000046080000}"/>
    <cellStyle name="_ED-CAR 단가 견적서(호성금속)_체코월차결산6월보고2차-715 2" xfId="2123" xr:uid="{00000000-0005-0000-0000-000047080000}"/>
    <cellStyle name="_ED-CAR 단가 견적서(호성금속)_체코월차결산6월보고2차-715 3" xfId="2124" xr:uid="{00000000-0005-0000-0000-000048080000}"/>
    <cellStyle name="_ED-CAR 단가 견적서(호성금속)_체코월차결산6월보고2차-715 4" xfId="2125" xr:uid="{00000000-0005-0000-0000-000049080000}"/>
    <cellStyle name="_ED-CAR 단가 견적서(호성금속)_체코월차결산6월보고2차-715 5" xfId="2126" xr:uid="{00000000-0005-0000-0000-00004A080000}"/>
    <cellStyle name="_ED-CAR 단가 견적서(호성금속)_체코월차결산6월보고2차-715 6" xfId="2127" xr:uid="{00000000-0005-0000-0000-00004B080000}"/>
    <cellStyle name="_ED-CAR 단가 견적서(호성금속)_체코월차결산6월보고2차-715 7" xfId="2128" xr:uid="{00000000-0005-0000-0000-00004C080000}"/>
    <cellStyle name="_ED-CAR 단가 견적서(호성금속)_체코월차결산6월보고2차-715 8" xfId="2129" xr:uid="{00000000-0005-0000-0000-00004D080000}"/>
    <cellStyle name="_EFC 과부족(재고파악기준)" xfId="2130" xr:uid="{00000000-0005-0000-0000-00004E080000}"/>
    <cellStyle name="_EFC 재고비축계획(5.16)" xfId="2131" xr:uid="{00000000-0005-0000-0000-00004F080000}"/>
    <cellStyle name="_EF-CAR" xfId="2132" xr:uid="{00000000-0005-0000-0000-000050080000}"/>
    <cellStyle name="_EPDM-가격인상기준" xfId="2133" xr:uid="{00000000-0005-0000-0000-000051080000}"/>
    <cellStyle name="_FLOOR CARPET 자체 TFT 활동 보고서 작성(2)" xfId="2134" xr:uid="{00000000-0005-0000-0000-000052080000}"/>
    <cellStyle name="_FR DR(ACT)제품견적(E1C20125)" xfId="2135" xr:uid="{00000000-0005-0000-0000-000053080000}"/>
    <cellStyle name="_FR DR(ACT)제품견적(E1C20125)_10월 예산 결재 상신 budget (091005)_최종" xfId="2136" xr:uid="{00000000-0005-0000-0000-000054080000}"/>
    <cellStyle name="_FR DR(ACT)제품견적(E1C20125)_10월 예산 결재 상신 budget (091006)_최종" xfId="2137" xr:uid="{00000000-0005-0000-0000-000055080000}"/>
    <cellStyle name="_FR DR(ACT)제품견적(E1C20125)_BS and PL august 2009" xfId="2138" xr:uid="{00000000-0005-0000-0000-000056080000}"/>
    <cellStyle name="_FR DR(ACT)제품견적(E1C20125)_Korean report, new version" xfId="2139" xr:uid="{00000000-0005-0000-0000-000057080000}"/>
    <cellStyle name="_FR DR(ACT)제품견적(E1C20125)_monthly report of june 1" xfId="2140" xr:uid="{00000000-0005-0000-0000-000058080000}"/>
    <cellStyle name="_FR DR(ACT)제품견적(E1C20125)_trade payables(september,2009)" xfId="2141" xr:uid="{00000000-0005-0000-0000-000059080000}"/>
    <cellStyle name="_FR DR(ACT)제품견적(E1C20125)_체코월차결산 2( 09 9월-most likely)최종1" xfId="2142" xr:uid="{00000000-0005-0000-0000-00005A080000}"/>
    <cellStyle name="_FR DR(ACT)제품견적(E1C20125)_체코월차결산( 09 7월-most likely)" xfId="2143" xr:uid="{00000000-0005-0000-0000-00005B080000}"/>
    <cellStyle name="_FRONT SHEET" xfId="2144" xr:uid="{00000000-0005-0000-0000-00005C080000}"/>
    <cellStyle name="_FRONT SHEET_10월 예산 결재 상신 budget (091005)_최종" xfId="2145" xr:uid="{00000000-0005-0000-0000-00005D080000}"/>
    <cellStyle name="_FRONT SHEET_10월 예산 결재 상신 budget (091006)_최종" xfId="2146" xr:uid="{00000000-0005-0000-0000-00005E080000}"/>
    <cellStyle name="_FRONT SHEET_BS and PL august 2009" xfId="2147" xr:uid="{00000000-0005-0000-0000-00005F080000}"/>
    <cellStyle name="_FRONT SHEET_Korean report, new version" xfId="2148" xr:uid="{00000000-0005-0000-0000-000060080000}"/>
    <cellStyle name="_FRONT SHEET_monthly report of june 1" xfId="2149" xr:uid="{00000000-0005-0000-0000-000061080000}"/>
    <cellStyle name="_FRONT SHEET_trade payables(september,2009)" xfId="2150" xr:uid="{00000000-0005-0000-0000-000062080000}"/>
    <cellStyle name="_FRONT SHEET_체코월차결산 2( 09 9월-most likely)최종1" xfId="2151" xr:uid="{00000000-0005-0000-0000-000063080000}"/>
    <cellStyle name="_FRONT SHEET_체코월차결산( 09 7월-most likely)" xfId="2152" xr:uid="{00000000-0005-0000-0000-000064080000}"/>
    <cellStyle name="_FTA 전산화 개요(QM_050922)" xfId="2153" xr:uid="{00000000-0005-0000-0000-000065080000}"/>
    <cellStyle name="_FTA 전산화 개요(QM_050922) 2" xfId="2154" xr:uid="{00000000-0005-0000-0000-000066080000}"/>
    <cellStyle name="_FTCHMH5905A(계측기 검교정 진행 현황 rev.2)" xfId="2155" xr:uid="{00000000-0005-0000-0000-000067080000}"/>
    <cellStyle name="_FTCHMH5905A(계측기 검교정 진행 현황 rev.2)_10월 예산 결재 상신 budget (091005)_최종" xfId="2156" xr:uid="{00000000-0005-0000-0000-000068080000}"/>
    <cellStyle name="_FTCHMH5905A(계측기 검교정 진행 현황 rev.2)_10월 예산 결재 상신 budget (091006)_최종" xfId="2157" xr:uid="{00000000-0005-0000-0000-000069080000}"/>
    <cellStyle name="_FTCHMH5905A(계측기 검교정 진행 현황 rev.2)_BS and PL august 2009" xfId="2158" xr:uid="{00000000-0005-0000-0000-00006A080000}"/>
    <cellStyle name="_FTCHMH5905A(계측기 검교정 진행 현황 rev.2)_Korean report, new version" xfId="2159" xr:uid="{00000000-0005-0000-0000-00006B080000}"/>
    <cellStyle name="_FTCHMH5905A(계측기 검교정 진행 현황 rev.2)_monthly report of june 1" xfId="2160" xr:uid="{00000000-0005-0000-0000-00006C080000}"/>
    <cellStyle name="_FTCHMH5905A(계측기 검교정 진행 현황 rev.2)_trade payables(september,2009)" xfId="2161" xr:uid="{00000000-0005-0000-0000-00006D080000}"/>
    <cellStyle name="_FTCHMH5905A(계측기 검교정 진행 현황 rev.2)_체코월차결산 2( 09 9월-most likely)최종1" xfId="2162" xr:uid="{00000000-0005-0000-0000-00006E080000}"/>
    <cellStyle name="_FTCHMH5905A(계측기 검교정 진행 현황 rev.2)_체코월차결산( 09 7월-most likely)" xfId="2163" xr:uid="{00000000-0005-0000-0000-00006F080000}"/>
    <cellStyle name="_FTCHMK6322A(첨부1_06년1분기검수서)1(1)" xfId="2164" xr:uid="{00000000-0005-0000-0000-000070080000}"/>
    <cellStyle name="_FTCHMK6322A(첨부1_06년1분기검수서)1(1)_10월 예산 결재 상신 budget (091005)_최종" xfId="2165" xr:uid="{00000000-0005-0000-0000-000071080000}"/>
    <cellStyle name="_FTCHMK6322A(첨부1_06년1분기검수서)1(1)_10월 예산 결재 상신 budget (091006)_최종" xfId="2166" xr:uid="{00000000-0005-0000-0000-000072080000}"/>
    <cellStyle name="_FTCHMK6322A(첨부1_06년1분기검수서)1(1)_BS and PL august 2009" xfId="2167" xr:uid="{00000000-0005-0000-0000-000073080000}"/>
    <cellStyle name="_FTCHMK6322A(첨부1_06년1분기검수서)1(1)_financial report 1(january)" xfId="2168" xr:uid="{00000000-0005-0000-0000-000074080000}"/>
    <cellStyle name="_FTCHMK6322A(첨부1_06년1분기검수서)1(1)_Korean report, new version" xfId="2169" xr:uid="{00000000-0005-0000-0000-000075080000}"/>
    <cellStyle name="_FTCHMK6322A(첨부1_06년1분기검수서)1(1)_monthly report of june 1" xfId="2170" xr:uid="{00000000-0005-0000-0000-000076080000}"/>
    <cellStyle name="_FTCHMK6322A(첨부1_06년1분기검수서)1(1)_trade payables(september,2009)" xfId="2171" xr:uid="{00000000-0005-0000-0000-000077080000}"/>
    <cellStyle name="_FTCHMK6322A(첨부1_06년1분기검수서)1(1)_체코월차결산 2( 09 9월-most likely)최종1" xfId="2172" xr:uid="{00000000-0005-0000-0000-000078080000}"/>
    <cellStyle name="_FTCHMK6322A(첨부1_06년1분기검수서)1(1)_체코월차결산( 09 7월-most likely)" xfId="2173" xr:uid="{00000000-0005-0000-0000-000079080000}"/>
    <cellStyle name="_FTCHMP5B08(계측기 검교정 PROMAP-rev.2)" xfId="2174" xr:uid="{00000000-0005-0000-0000-00007A080000}"/>
    <cellStyle name="_FTCHMP5B08(계측기 검교정 PROMAP-rev.2) 2" xfId="2175" xr:uid="{00000000-0005-0000-0000-00007B080000}"/>
    <cellStyle name="_FTCHMP5B08(계측기 검교정 PROMAP-rev.2)_10월 예산 결재 상신 budget (091005)_최종" xfId="2176" xr:uid="{00000000-0005-0000-0000-00007C080000}"/>
    <cellStyle name="_FTCHMP5B08(계측기 검교정 PROMAP-rev.2)_10월 예산 결재 상신 budget (091006)_최종" xfId="2177" xr:uid="{00000000-0005-0000-0000-00007D080000}"/>
    <cellStyle name="_FTCHMP5B08(계측기 검교정 PROMAP-rev.2)_BS and PL august 2009" xfId="2178" xr:uid="{00000000-0005-0000-0000-00007E080000}"/>
    <cellStyle name="_FTCHMP5B08(계측기 검교정 PROMAP-rev.2)_financial report 1(january)" xfId="2179" xr:uid="{00000000-0005-0000-0000-00007F080000}"/>
    <cellStyle name="_FTCHMP5B08(계측기 검교정 PROMAP-rev.2)_Korean report, new version" xfId="2180" xr:uid="{00000000-0005-0000-0000-000080080000}"/>
    <cellStyle name="_FTCHMP5B08(계측기 검교정 PROMAP-rev.2)_monthly report of june 1" xfId="2181" xr:uid="{00000000-0005-0000-0000-000081080000}"/>
    <cellStyle name="_FTCHMP5B08(계측기 검교정 PROMAP-rev.2)_trade payables(september,2009)" xfId="2182" xr:uid="{00000000-0005-0000-0000-000082080000}"/>
    <cellStyle name="_FTCHMP5B08(계측기 검교정 PROMAP-rev.2)_체코월차결산 2( 09 9월-most likely)최종1" xfId="2183" xr:uid="{00000000-0005-0000-0000-000083080000}"/>
    <cellStyle name="_FTCHMP5B08(계측기 검교정 PROMAP-rev.2)_체코월차결산( 09 7월-most likely)" xfId="2184" xr:uid="{00000000-0005-0000-0000-000084080000}"/>
    <cellStyle name="_FTCHMP6817A(06년_시험장비확보진행 현황 R4)" xfId="2185" xr:uid="{00000000-0005-0000-0000-000085080000}"/>
    <cellStyle name="_FTCHMP6817A(06년_시험장비확보진행 현황 R4) 2" xfId="2186" xr:uid="{00000000-0005-0000-0000-000086080000}"/>
    <cellStyle name="_FTCHMP6817A(06년_시험장비확보진행 현황 R4) 3" xfId="2187" xr:uid="{00000000-0005-0000-0000-000087080000}"/>
    <cellStyle name="_FTCHMP6817A(06년_시험장비확보진행 현황 R4) 4" xfId="2188" xr:uid="{00000000-0005-0000-0000-000088080000}"/>
    <cellStyle name="_FTCHMP6817A(06년_시험장비확보진행 현황 R4) 5" xfId="2189" xr:uid="{00000000-0005-0000-0000-000089080000}"/>
    <cellStyle name="_FTCHMP6817A(06년_시험장비확보진행 현황 R4) 6" xfId="2190" xr:uid="{00000000-0005-0000-0000-00008A080000}"/>
    <cellStyle name="_FTCHMP6817A(06년_시험장비확보진행 현황 R4) 7" xfId="2191" xr:uid="{00000000-0005-0000-0000-00008B080000}"/>
    <cellStyle name="_FTCHMP6817A(06년_시험장비확보진행 현황 R4) 8" xfId="2192" xr:uid="{00000000-0005-0000-0000-00008C080000}"/>
    <cellStyle name="_FTCHMP6817A(06년_시험장비확보진행 현황 R4)_10월 예산 결재 상신 budget (091005)_최종" xfId="2193" xr:uid="{00000000-0005-0000-0000-00008D080000}"/>
    <cellStyle name="_FTCHMP6817A(06년_시험장비확보진행 현황 R4)_10월 예산 결재 상신 budget (091006)_최종" xfId="2194" xr:uid="{00000000-0005-0000-0000-00008E080000}"/>
    <cellStyle name="_FTCHMP6817A(06년_시험장비확보진행 현황 R4)_financial report 1(january)" xfId="2195" xr:uid="{00000000-0005-0000-0000-00008F080000}"/>
    <cellStyle name="_FTCHMP6817A(06년_시험장비확보진행 현황 R4)_Korean report, new version" xfId="2196" xr:uid="{00000000-0005-0000-0000-000090080000}"/>
    <cellStyle name="_FTCHMP6817A(06년_시험장비확보진행 현황 R4)_monthly report of june 2 (2)" xfId="2197" xr:uid="{00000000-0005-0000-0000-000091080000}"/>
    <cellStyle name="_FTCHMP6817A(06년_시험장비확보진행 현황 R4)_monthly report of june 2 (2) 2" xfId="2198" xr:uid="{00000000-0005-0000-0000-000092080000}"/>
    <cellStyle name="_FTCHMP6817A(06년_시험장비확보진행 현황 R4)_monthly report of june 2 (2) 3" xfId="2199" xr:uid="{00000000-0005-0000-0000-000093080000}"/>
    <cellStyle name="_FTCHMP6817A(06년_시험장비확보진행 현황 R4)_monthly report of june 2 (2) 4" xfId="2200" xr:uid="{00000000-0005-0000-0000-000094080000}"/>
    <cellStyle name="_FTCHMP6817A(06년_시험장비확보진행 현황 R4)_monthly report of june 2 (2) 5" xfId="2201" xr:uid="{00000000-0005-0000-0000-000095080000}"/>
    <cellStyle name="_FTCHMP6817A(06년_시험장비확보진행 현황 R4)_monthly report of june 2 (2) 6" xfId="2202" xr:uid="{00000000-0005-0000-0000-000096080000}"/>
    <cellStyle name="_FTCHMP6817A(06년_시험장비확보진행 현황 R4)_monthly report of june 2 (2) 7" xfId="2203" xr:uid="{00000000-0005-0000-0000-000097080000}"/>
    <cellStyle name="_FTCHMP6817A(06년_시험장비확보진행 현황 R4)_monthly report of june 2 (2) 8" xfId="2204" xr:uid="{00000000-0005-0000-0000-000098080000}"/>
    <cellStyle name="_FTCHMP6817A(06년_시험장비확보진행 현황 R4)_monthly report of june 2 (2)_financial report 1(january)" xfId="2205" xr:uid="{00000000-0005-0000-0000-000099080000}"/>
    <cellStyle name="_FTCHMP6817A(06년_시험장비확보진행 현황 R4)_Trade payables, receivables" xfId="2206" xr:uid="{00000000-0005-0000-0000-00009A080000}"/>
    <cellStyle name="_FTCHMP6817A(06년_시험장비확보진행 현황 R4)_자금수지-cash flow(2010_plan)" xfId="2207" xr:uid="{00000000-0005-0000-0000-00009B080000}"/>
    <cellStyle name="_FTCHMP6817A(06년_시험장비확보진행 현황 R4)_자금수지-cash flow(2010_plan) 2" xfId="2208" xr:uid="{00000000-0005-0000-0000-00009C080000}"/>
    <cellStyle name="_FTCHMP6817A(06년_시험장비확보진행 현황 R4)_자금수지-cash flow(2010_plan) 3" xfId="2209" xr:uid="{00000000-0005-0000-0000-00009D080000}"/>
    <cellStyle name="_FTCHMP6817A(06년_시험장비확보진행 현황 R4)_자금수지-cash flow(2010_plan) 4" xfId="2210" xr:uid="{00000000-0005-0000-0000-00009E080000}"/>
    <cellStyle name="_FTCHMP6817A(06년_시험장비확보진행 현황 R4)_자금수지-cash flow(2010_plan) 5" xfId="2211" xr:uid="{00000000-0005-0000-0000-00009F080000}"/>
    <cellStyle name="_FTCHMP6817A(06년_시험장비확보진행 현황 R4)_자금수지-cash flow(2010_plan) 6" xfId="2212" xr:uid="{00000000-0005-0000-0000-0000A0080000}"/>
    <cellStyle name="_FTCHMP6817A(06년_시험장비확보진행 현황 R4)_자금수지-cash flow(2010_plan) 7" xfId="2213" xr:uid="{00000000-0005-0000-0000-0000A1080000}"/>
    <cellStyle name="_FTCHMP6817A(06년_시험장비확보진행 현황 R4)_자금수지-cash flow(2010_plan) 8" xfId="2214" xr:uid="{00000000-0005-0000-0000-0000A2080000}"/>
    <cellStyle name="_FTCHMP6817A(06년_시험장비확보진행 현황 R4)_체코월차결산6월보고2차-715" xfId="2215" xr:uid="{00000000-0005-0000-0000-0000A3080000}"/>
    <cellStyle name="_FTCHMP6817A(06년_시험장비확보진행 현황 R4)_체코월차결산6월보고2차-715 2" xfId="2216" xr:uid="{00000000-0005-0000-0000-0000A4080000}"/>
    <cellStyle name="_FTCHMP6817A(06년_시험장비확보진행 현황 R4)_체코월차결산6월보고2차-715 3" xfId="2217" xr:uid="{00000000-0005-0000-0000-0000A5080000}"/>
    <cellStyle name="_FTCHMP6817A(06년_시험장비확보진행 현황 R4)_체코월차결산6월보고2차-715 4" xfId="2218" xr:uid="{00000000-0005-0000-0000-0000A6080000}"/>
    <cellStyle name="_FTCHMP6817A(06년_시험장비확보진행 현황 R4)_체코월차결산6월보고2차-715 5" xfId="2219" xr:uid="{00000000-0005-0000-0000-0000A7080000}"/>
    <cellStyle name="_FTCHMP6817A(06년_시험장비확보진행 현황 R4)_체코월차결산6월보고2차-715 6" xfId="2220" xr:uid="{00000000-0005-0000-0000-0000A8080000}"/>
    <cellStyle name="_FTCHMP6817A(06년_시험장비확보진행 현황 R4)_체코월차결산6월보고2차-715 7" xfId="2221" xr:uid="{00000000-0005-0000-0000-0000A9080000}"/>
    <cellStyle name="_FTCHMP6817A(06년_시험장비확보진행 현황 R4)_체코월차결산6월보고2차-715 8" xfId="2222" xr:uid="{00000000-0005-0000-0000-0000AA080000}"/>
    <cellStyle name="_FTCHMP6817A(06년_시험장비확보진행 현황 R4)_체코월차결산6월보고2차-715_financial report 1(january)" xfId="2223" xr:uid="{00000000-0005-0000-0000-0000AB080000}"/>
    <cellStyle name="_FTCHMP6A31A(06년_시험장비확보진행 현황 R5)" xfId="2224" xr:uid="{00000000-0005-0000-0000-0000AC080000}"/>
    <cellStyle name="_FTCHMP6A31A(06년_시험장비확보진행 현황 R5) 2" xfId="2225" xr:uid="{00000000-0005-0000-0000-0000AD080000}"/>
    <cellStyle name="_FTCHMP6A31A(06년_시험장비확보진행 현황 R5) 3" xfId="2226" xr:uid="{00000000-0005-0000-0000-0000AE080000}"/>
    <cellStyle name="_FTCHMP6A31A(06년_시험장비확보진행 현황 R5) 4" xfId="2227" xr:uid="{00000000-0005-0000-0000-0000AF080000}"/>
    <cellStyle name="_FTCHMP6A31A(06년_시험장비확보진행 현황 R5) 5" xfId="2228" xr:uid="{00000000-0005-0000-0000-0000B0080000}"/>
    <cellStyle name="_FTCHMP6A31A(06년_시험장비확보진행 현황 R5) 6" xfId="2229" xr:uid="{00000000-0005-0000-0000-0000B1080000}"/>
    <cellStyle name="_FTCHMP6A31A(06년_시험장비확보진행 현황 R5) 7" xfId="2230" xr:uid="{00000000-0005-0000-0000-0000B2080000}"/>
    <cellStyle name="_FTCHMP6A31A(06년_시험장비확보진행 현황 R5) 8" xfId="2231" xr:uid="{00000000-0005-0000-0000-0000B3080000}"/>
    <cellStyle name="_FTCHMP6A31A(06년_시험장비확보진행 현황 R5)_10월 예산 결재 상신 budget (091005)_최종" xfId="2232" xr:uid="{00000000-0005-0000-0000-0000B4080000}"/>
    <cellStyle name="_FTCHMP6A31A(06년_시험장비확보진행 현황 R5)_10월 예산 결재 상신 budget (091006)_최종" xfId="2233" xr:uid="{00000000-0005-0000-0000-0000B5080000}"/>
    <cellStyle name="_FTCHMP6A31A(06년_시험장비확보진행 현황 R5)_financial report 1(january)" xfId="2234" xr:uid="{00000000-0005-0000-0000-0000B6080000}"/>
    <cellStyle name="_FTCHMP6A31A(06년_시험장비확보진행 현황 R5)_Korean report, new version" xfId="2235" xr:uid="{00000000-0005-0000-0000-0000B7080000}"/>
    <cellStyle name="_FTCHMP6A31A(06년_시험장비확보진행 현황 R5)_monthly report of june 2 (2)" xfId="2236" xr:uid="{00000000-0005-0000-0000-0000B8080000}"/>
    <cellStyle name="_FTCHMP6A31A(06년_시험장비확보진행 현황 R5)_monthly report of june 2 (2) 2" xfId="2237" xr:uid="{00000000-0005-0000-0000-0000B9080000}"/>
    <cellStyle name="_FTCHMP6A31A(06년_시험장비확보진행 현황 R5)_monthly report of june 2 (2) 3" xfId="2238" xr:uid="{00000000-0005-0000-0000-0000BA080000}"/>
    <cellStyle name="_FTCHMP6A31A(06년_시험장비확보진행 현황 R5)_monthly report of june 2 (2) 4" xfId="2239" xr:uid="{00000000-0005-0000-0000-0000BB080000}"/>
    <cellStyle name="_FTCHMP6A31A(06년_시험장비확보진행 현황 R5)_monthly report of june 2 (2) 5" xfId="2240" xr:uid="{00000000-0005-0000-0000-0000BC080000}"/>
    <cellStyle name="_FTCHMP6A31A(06년_시험장비확보진행 현황 R5)_monthly report of june 2 (2) 6" xfId="2241" xr:uid="{00000000-0005-0000-0000-0000BD080000}"/>
    <cellStyle name="_FTCHMP6A31A(06년_시험장비확보진행 현황 R5)_monthly report of june 2 (2) 7" xfId="2242" xr:uid="{00000000-0005-0000-0000-0000BE080000}"/>
    <cellStyle name="_FTCHMP6A31A(06년_시험장비확보진행 현황 R5)_monthly report of june 2 (2) 8" xfId="2243" xr:uid="{00000000-0005-0000-0000-0000BF080000}"/>
    <cellStyle name="_FTCHMP6A31A(06년_시험장비확보진행 현황 R5)_monthly report of june 2 (2)_financial report 1(january)" xfId="2244" xr:uid="{00000000-0005-0000-0000-0000C0080000}"/>
    <cellStyle name="_FTCHMP6A31A(06년_시험장비확보진행 현황 R5)_Trade payables, receivables" xfId="2245" xr:uid="{00000000-0005-0000-0000-0000C1080000}"/>
    <cellStyle name="_FTCHMP6A31A(06년_시험장비확보진행 현황 R5)_자금수지-cash flow(2010_plan)" xfId="2246" xr:uid="{00000000-0005-0000-0000-0000C2080000}"/>
    <cellStyle name="_FTCHMP6A31A(06년_시험장비확보진행 현황 R5)_자금수지-cash flow(2010_plan) 2" xfId="2247" xr:uid="{00000000-0005-0000-0000-0000C3080000}"/>
    <cellStyle name="_FTCHMP6A31A(06년_시험장비확보진행 현황 R5)_자금수지-cash flow(2010_plan) 3" xfId="2248" xr:uid="{00000000-0005-0000-0000-0000C4080000}"/>
    <cellStyle name="_FTCHMP6A31A(06년_시험장비확보진행 현황 R5)_자금수지-cash flow(2010_plan) 4" xfId="2249" xr:uid="{00000000-0005-0000-0000-0000C5080000}"/>
    <cellStyle name="_FTCHMP6A31A(06년_시험장비확보진행 현황 R5)_자금수지-cash flow(2010_plan) 5" xfId="2250" xr:uid="{00000000-0005-0000-0000-0000C6080000}"/>
    <cellStyle name="_FTCHMP6A31A(06년_시험장비확보진행 현황 R5)_자금수지-cash flow(2010_plan) 6" xfId="2251" xr:uid="{00000000-0005-0000-0000-0000C7080000}"/>
    <cellStyle name="_FTCHMP6A31A(06년_시험장비확보진행 현황 R5)_자금수지-cash flow(2010_plan) 7" xfId="2252" xr:uid="{00000000-0005-0000-0000-0000C8080000}"/>
    <cellStyle name="_FTCHMP6A31A(06년_시험장비확보진행 현황 R5)_자금수지-cash flow(2010_plan) 8" xfId="2253" xr:uid="{00000000-0005-0000-0000-0000C9080000}"/>
    <cellStyle name="_FTCHMP6A31A(06년_시험장비확보진행 현황 R5)_체코월차결산6월보고2차-715" xfId="2254" xr:uid="{00000000-0005-0000-0000-0000CA080000}"/>
    <cellStyle name="_FTCHMP6A31A(06년_시험장비확보진행 현황 R5)_체코월차결산6월보고2차-715 2" xfId="2255" xr:uid="{00000000-0005-0000-0000-0000CB080000}"/>
    <cellStyle name="_FTCHMP6A31A(06년_시험장비확보진행 현황 R5)_체코월차결산6월보고2차-715 3" xfId="2256" xr:uid="{00000000-0005-0000-0000-0000CC080000}"/>
    <cellStyle name="_FTCHMP6A31A(06년_시험장비확보진행 현황 R5)_체코월차결산6월보고2차-715 4" xfId="2257" xr:uid="{00000000-0005-0000-0000-0000CD080000}"/>
    <cellStyle name="_FTCHMP6A31A(06년_시험장비확보진행 현황 R5)_체코월차결산6월보고2차-715 5" xfId="2258" xr:uid="{00000000-0005-0000-0000-0000CE080000}"/>
    <cellStyle name="_FTCHMP6A31A(06년_시험장비확보진행 현황 R5)_체코월차결산6월보고2차-715 6" xfId="2259" xr:uid="{00000000-0005-0000-0000-0000CF080000}"/>
    <cellStyle name="_FTCHMP6A31A(06년_시험장비확보진행 현황 R5)_체코월차결산6월보고2차-715 7" xfId="2260" xr:uid="{00000000-0005-0000-0000-0000D0080000}"/>
    <cellStyle name="_FTCHMP6A31A(06년_시험장비확보진행 현황 R5)_체코월차결산6월보고2차-715 8" xfId="2261" xr:uid="{00000000-0005-0000-0000-0000D1080000}"/>
    <cellStyle name="_FTCHMP6A31A(06년_시험장비확보진행 현황 R5)_체코월차결산6월보고2차-715_financial report 1(january)" xfId="2262" xr:uid="{00000000-0005-0000-0000-0000D2080000}"/>
    <cellStyle name="_FTCHMP6B30A(06년_시험장비확보진행 현황 R6- 수정중)" xfId="2263" xr:uid="{00000000-0005-0000-0000-0000D3080000}"/>
    <cellStyle name="_FTCHMP6B30A(06년_시험장비확보진행 현황 R6- 수정중) 2" xfId="2264" xr:uid="{00000000-0005-0000-0000-0000D4080000}"/>
    <cellStyle name="_FTCHMP6B30A(06년_시험장비확보진행 현황 R6- 수정중) 3" xfId="2265" xr:uid="{00000000-0005-0000-0000-0000D5080000}"/>
    <cellStyle name="_FTCHMP6B30A(06년_시험장비확보진행 현황 R6- 수정중) 4" xfId="2266" xr:uid="{00000000-0005-0000-0000-0000D6080000}"/>
    <cellStyle name="_FTCHMP6B30A(06년_시험장비확보진행 현황 R6- 수정중) 5" xfId="2267" xr:uid="{00000000-0005-0000-0000-0000D7080000}"/>
    <cellStyle name="_FTCHMP6B30A(06년_시험장비확보진행 현황 R6- 수정중) 6" xfId="2268" xr:uid="{00000000-0005-0000-0000-0000D8080000}"/>
    <cellStyle name="_FTCHMP6B30A(06년_시험장비확보진행 현황 R6- 수정중) 7" xfId="2269" xr:uid="{00000000-0005-0000-0000-0000D9080000}"/>
    <cellStyle name="_FTCHMP6B30A(06년_시험장비확보진행 현황 R6- 수정중) 8" xfId="2270" xr:uid="{00000000-0005-0000-0000-0000DA080000}"/>
    <cellStyle name="_FTCHMP6B30A(06년_시험장비확보진행 현황 R6- 수정중)_10월 예산 결재 상신 budget (091005)_최종" xfId="2271" xr:uid="{00000000-0005-0000-0000-0000DB080000}"/>
    <cellStyle name="_FTCHMP6B30A(06년_시험장비확보진행 현황 R6- 수정중)_10월 예산 결재 상신 budget (091006)_최종" xfId="2272" xr:uid="{00000000-0005-0000-0000-0000DC080000}"/>
    <cellStyle name="_FTCHMP6B30A(06년_시험장비확보진행 현황 R6- 수정중)_financial report 1(january)" xfId="2273" xr:uid="{00000000-0005-0000-0000-0000DD080000}"/>
    <cellStyle name="_FTCHMP6B30A(06년_시험장비확보진행 현황 R6- 수정중)_Korean report, new version" xfId="2274" xr:uid="{00000000-0005-0000-0000-0000DE080000}"/>
    <cellStyle name="_FTCHMP6B30A(06년_시험장비확보진행 현황 R6- 수정중)_monthly report of june 2 (2)" xfId="2275" xr:uid="{00000000-0005-0000-0000-0000DF080000}"/>
    <cellStyle name="_FTCHMP6B30A(06년_시험장비확보진행 현황 R6- 수정중)_monthly report of june 2 (2) 2" xfId="2276" xr:uid="{00000000-0005-0000-0000-0000E0080000}"/>
    <cellStyle name="_FTCHMP6B30A(06년_시험장비확보진행 현황 R6- 수정중)_monthly report of june 2 (2) 3" xfId="2277" xr:uid="{00000000-0005-0000-0000-0000E1080000}"/>
    <cellStyle name="_FTCHMP6B30A(06년_시험장비확보진행 현황 R6- 수정중)_monthly report of june 2 (2) 4" xfId="2278" xr:uid="{00000000-0005-0000-0000-0000E2080000}"/>
    <cellStyle name="_FTCHMP6B30A(06년_시험장비확보진행 현황 R6- 수정중)_monthly report of june 2 (2) 5" xfId="2279" xr:uid="{00000000-0005-0000-0000-0000E3080000}"/>
    <cellStyle name="_FTCHMP6B30A(06년_시험장비확보진행 현황 R6- 수정중)_monthly report of june 2 (2) 6" xfId="2280" xr:uid="{00000000-0005-0000-0000-0000E4080000}"/>
    <cellStyle name="_FTCHMP6B30A(06년_시험장비확보진행 현황 R6- 수정중)_monthly report of june 2 (2) 7" xfId="2281" xr:uid="{00000000-0005-0000-0000-0000E5080000}"/>
    <cellStyle name="_FTCHMP6B30A(06년_시험장비확보진행 현황 R6- 수정중)_monthly report of june 2 (2) 8" xfId="2282" xr:uid="{00000000-0005-0000-0000-0000E6080000}"/>
    <cellStyle name="_FTCHMP6B30A(06년_시험장비확보진행 현황 R6- 수정중)_monthly report of june 2 (2)_financial report 1(january)" xfId="2283" xr:uid="{00000000-0005-0000-0000-0000E7080000}"/>
    <cellStyle name="_FTCHMP6B30A(06년_시험장비확보진행 현황 R6- 수정중)_Trade payables, receivables" xfId="2284" xr:uid="{00000000-0005-0000-0000-0000E8080000}"/>
    <cellStyle name="_FTCHMP6B30A(06년_시험장비확보진행 현황 R6- 수정중)_자금수지-cash flow(2010_plan)" xfId="2285" xr:uid="{00000000-0005-0000-0000-0000E9080000}"/>
    <cellStyle name="_FTCHMP6B30A(06년_시험장비확보진행 현황 R6- 수정중)_자금수지-cash flow(2010_plan) 2" xfId="2286" xr:uid="{00000000-0005-0000-0000-0000EA080000}"/>
    <cellStyle name="_FTCHMP6B30A(06년_시험장비확보진행 현황 R6- 수정중)_자금수지-cash flow(2010_plan) 3" xfId="2287" xr:uid="{00000000-0005-0000-0000-0000EB080000}"/>
    <cellStyle name="_FTCHMP6B30A(06년_시험장비확보진행 현황 R6- 수정중)_자금수지-cash flow(2010_plan) 4" xfId="2288" xr:uid="{00000000-0005-0000-0000-0000EC080000}"/>
    <cellStyle name="_FTCHMP6B30A(06년_시험장비확보진행 현황 R6- 수정중)_자금수지-cash flow(2010_plan) 5" xfId="2289" xr:uid="{00000000-0005-0000-0000-0000ED080000}"/>
    <cellStyle name="_FTCHMP6B30A(06년_시험장비확보진행 현황 R6- 수정중)_자금수지-cash flow(2010_plan) 6" xfId="2290" xr:uid="{00000000-0005-0000-0000-0000EE080000}"/>
    <cellStyle name="_FTCHMP6B30A(06년_시험장비확보진행 현황 R6- 수정중)_자금수지-cash flow(2010_plan) 7" xfId="2291" xr:uid="{00000000-0005-0000-0000-0000EF080000}"/>
    <cellStyle name="_FTCHMP6B30A(06년_시험장비확보진행 현황 R6- 수정중)_자금수지-cash flow(2010_plan) 8" xfId="2292" xr:uid="{00000000-0005-0000-0000-0000F0080000}"/>
    <cellStyle name="_FTCHMP6B30A(06년_시험장비확보진행 현황 R6- 수정중)_체코월차결산6월보고2차-715" xfId="2293" xr:uid="{00000000-0005-0000-0000-0000F1080000}"/>
    <cellStyle name="_FTCHMP6B30A(06년_시험장비확보진행 현황 R6- 수정중)_체코월차결산6월보고2차-715 2" xfId="2294" xr:uid="{00000000-0005-0000-0000-0000F2080000}"/>
    <cellStyle name="_FTCHMP6B30A(06년_시험장비확보진행 현황 R6- 수정중)_체코월차결산6월보고2차-715 3" xfId="2295" xr:uid="{00000000-0005-0000-0000-0000F3080000}"/>
    <cellStyle name="_FTCHMP6B30A(06년_시험장비확보진행 현황 R6- 수정중)_체코월차결산6월보고2차-715 4" xfId="2296" xr:uid="{00000000-0005-0000-0000-0000F4080000}"/>
    <cellStyle name="_FTCHMP6B30A(06년_시험장비확보진행 현황 R6- 수정중)_체코월차결산6월보고2차-715 5" xfId="2297" xr:uid="{00000000-0005-0000-0000-0000F5080000}"/>
    <cellStyle name="_FTCHMP6B30A(06년_시험장비확보진행 현황 R6- 수정중)_체코월차결산6월보고2차-715 6" xfId="2298" xr:uid="{00000000-0005-0000-0000-0000F6080000}"/>
    <cellStyle name="_FTCHMP6B30A(06년_시험장비확보진행 현황 R6- 수정중)_체코월차결산6월보고2차-715 7" xfId="2299" xr:uid="{00000000-0005-0000-0000-0000F7080000}"/>
    <cellStyle name="_FTCHMP6B30A(06년_시험장비확보진행 현황 R6- 수정중)_체코월차결산6월보고2차-715 8" xfId="2300" xr:uid="{00000000-0005-0000-0000-0000F8080000}"/>
    <cellStyle name="_FTCHMP6B30A(06년_시험장비확보진행 현황 R6- 수정중)_체코월차결산6월보고2차-715_financial report 1(january)" xfId="2301" xr:uid="{00000000-0005-0000-0000-0000F9080000}"/>
    <cellStyle name="_FTCHMR5C06A(검교정계획표-REV.14)" xfId="2302" xr:uid="{00000000-0005-0000-0000-0000FA080000}"/>
    <cellStyle name="_FTCHMR5C06A(검교정계획표-REV.14)_10월 예산 결재 상신 budget (091005)_최종" xfId="2303" xr:uid="{00000000-0005-0000-0000-0000FB080000}"/>
    <cellStyle name="_FTCHMR5C06A(검교정계획표-REV.14)_10월 예산 결재 상신 budget (091006)_최종" xfId="2304" xr:uid="{00000000-0005-0000-0000-0000FC080000}"/>
    <cellStyle name="_FTCHMR5C06A(검교정계획표-REV.14)_BS and PL august 2009" xfId="2305" xr:uid="{00000000-0005-0000-0000-0000FD080000}"/>
    <cellStyle name="_FTCHMR5C06A(검교정계획표-REV.14)_financial report 1(january)" xfId="2306" xr:uid="{00000000-0005-0000-0000-0000FE080000}"/>
    <cellStyle name="_FTCHMR5C06A(검교정계획표-REV.14)_Korean report, new version" xfId="2307" xr:uid="{00000000-0005-0000-0000-0000FF080000}"/>
    <cellStyle name="_FTCHMR5C06A(검교정계획표-REV.14)_monthly report of june 1" xfId="2308" xr:uid="{00000000-0005-0000-0000-000000090000}"/>
    <cellStyle name="_FTCHMR5C06A(검교정계획표-REV.14)_trade payables(september,2009)" xfId="2309" xr:uid="{00000000-0005-0000-0000-000001090000}"/>
    <cellStyle name="_FTCHMR5C06A(검교정계획표-REV.14)_체코월차결산 2( 09 9월-most likely)최종1" xfId="2310" xr:uid="{00000000-0005-0000-0000-000002090000}"/>
    <cellStyle name="_FTCHMR5C06A(검교정계획표-REV.14)_체코월차결산( 09 7월-most likely)" xfId="2311" xr:uid="{00000000-0005-0000-0000-000003090000}"/>
    <cellStyle name="_FTCHMR5C27A(2006년 계측기 대상)" xfId="2312" xr:uid="{00000000-0005-0000-0000-000004090000}"/>
    <cellStyle name="_FTCHMR5C27A(2006년 계측기 대상)_10월 예산 결재 상신 budget (091005)_최종" xfId="2313" xr:uid="{00000000-0005-0000-0000-000005090000}"/>
    <cellStyle name="_FTCHMR5C27A(2006년 계측기 대상)_10월 예산 결재 상신 budget (091006)_최종" xfId="2314" xr:uid="{00000000-0005-0000-0000-000006090000}"/>
    <cellStyle name="_FTCHMR5C27A(2006년 계측기 대상)_BS and PL august 2009" xfId="2315" xr:uid="{00000000-0005-0000-0000-000007090000}"/>
    <cellStyle name="_FTCHMR5C27A(2006년 계측기 대상)_financial report 1(january)" xfId="2316" xr:uid="{00000000-0005-0000-0000-000008090000}"/>
    <cellStyle name="_FTCHMR5C27A(2006년 계측기 대상)_Korean report, new version" xfId="2317" xr:uid="{00000000-0005-0000-0000-000009090000}"/>
    <cellStyle name="_FTCHMR5C27A(2006년 계측기 대상)_monthly report of june 1" xfId="2318" xr:uid="{00000000-0005-0000-0000-00000A090000}"/>
    <cellStyle name="_FTCHMR5C27A(2006년 계측기 대상)_trade payables(september,2009)" xfId="2319" xr:uid="{00000000-0005-0000-0000-00000B090000}"/>
    <cellStyle name="_FTCHMR5C27A(2006년 계측기 대상)_체코월차결산 2( 09 9월-most likely)최종1" xfId="2320" xr:uid="{00000000-0005-0000-0000-00000C090000}"/>
    <cellStyle name="_FTCHMR5C27A(2006년 계측기 대상)_체코월차결산( 09 7월-most likely)" xfId="2321" xr:uid="{00000000-0005-0000-0000-00000D090000}"/>
    <cellStyle name="_FTCHMR6120A(EN 개발 진행 현황-PV rev.2)" xfId="2322" xr:uid="{00000000-0005-0000-0000-00000E090000}"/>
    <cellStyle name="_FTCHMR6218A(계측기 연간 실행 계획 rev A)" xfId="2323" xr:uid="{00000000-0005-0000-0000-00000F090000}"/>
    <cellStyle name="_FTCHMR6218A(계측기 연간 실행 계획 rev A)_10월 예산 결재 상신 budget (091005)_최종" xfId="2324" xr:uid="{00000000-0005-0000-0000-000010090000}"/>
    <cellStyle name="_FTCHMR6218A(계측기 연간 실행 계획 rev A)_10월 예산 결재 상신 budget (091006)_최종" xfId="2325" xr:uid="{00000000-0005-0000-0000-000011090000}"/>
    <cellStyle name="_FTCHMR6218A(계측기 연간 실행 계획 rev A)_BS and PL august 2009" xfId="2326" xr:uid="{00000000-0005-0000-0000-000012090000}"/>
    <cellStyle name="_FTCHMR6218A(계측기 연간 실행 계획 rev A)_financial report 1(january)" xfId="2327" xr:uid="{00000000-0005-0000-0000-000013090000}"/>
    <cellStyle name="_FTCHMR6218A(계측기 연간 실행 계획 rev A)_Korean report, new version" xfId="2328" xr:uid="{00000000-0005-0000-0000-000014090000}"/>
    <cellStyle name="_FTCHMR6218A(계측기 연간 실행 계획 rev A)_monthly report of june 1" xfId="2329" xr:uid="{00000000-0005-0000-0000-000015090000}"/>
    <cellStyle name="_FTCHMR6218A(계측기 연간 실행 계획 rev A)_trade payables(september,2009)" xfId="2330" xr:uid="{00000000-0005-0000-0000-000016090000}"/>
    <cellStyle name="_FTCHMR6218A(계측기 연간 실행 계획 rev A)_체코월차결산 2( 09 9월-most likely)최종1" xfId="2331" xr:uid="{00000000-0005-0000-0000-000017090000}"/>
    <cellStyle name="_FTCHMR6218A(계측기 연간 실행 계획 rev A)_체코월차결산( 09 7월-most likely)" xfId="2332" xr:uid="{00000000-0005-0000-0000-000018090000}"/>
    <cellStyle name="_FTCHMR6220A(APT 개발 rev A)" xfId="2333" xr:uid="{00000000-0005-0000-0000-000019090000}"/>
    <cellStyle name="_FTCHMR6220A(APT 개발 rev A)_10월 예산 결재 상신 budget (091005)_최종" xfId="2334" xr:uid="{00000000-0005-0000-0000-00001A090000}"/>
    <cellStyle name="_FTCHMR6220A(APT 개발 rev A)_10월 예산 결재 상신 budget (091006)_최종" xfId="2335" xr:uid="{00000000-0005-0000-0000-00001B090000}"/>
    <cellStyle name="_FTCHMR6220A(APT 개발 rev A)_BS and PL august 2009" xfId="2336" xr:uid="{00000000-0005-0000-0000-00001C090000}"/>
    <cellStyle name="_FTCHMR6220A(APT 개발 rev A)_financial report 1(january)" xfId="2337" xr:uid="{00000000-0005-0000-0000-00001D090000}"/>
    <cellStyle name="_FTCHMR6220A(APT 개발 rev A)_Korean report, new version" xfId="2338" xr:uid="{00000000-0005-0000-0000-00001E090000}"/>
    <cellStyle name="_FTCHMR6220A(APT 개발 rev A)_monthly report of june 1" xfId="2339" xr:uid="{00000000-0005-0000-0000-00001F090000}"/>
    <cellStyle name="_FTCHMR6220A(APT 개발 rev A)_trade payables(september,2009)" xfId="2340" xr:uid="{00000000-0005-0000-0000-000020090000}"/>
    <cellStyle name="_FTCHMR6220A(APT 개발 rev A)_체코월차결산 2( 09 9월-most likely)최종1" xfId="2341" xr:uid="{00000000-0005-0000-0000-000021090000}"/>
    <cellStyle name="_FTCHMR6220A(APT 개발 rev A)_체코월차결산( 09 7월-most likely)" xfId="2342" xr:uid="{00000000-0005-0000-0000-000022090000}"/>
    <cellStyle name="_FTCHMR6220A(APT 검증 2차 필요사항 정리.REV-A)" xfId="2343" xr:uid="{00000000-0005-0000-0000-000023090000}"/>
    <cellStyle name="_FTCHMR6220A(APT 검증 2차 필요사항 정리.REV-A)_10월 예산 결재 상신 budget (091005)_최종" xfId="2344" xr:uid="{00000000-0005-0000-0000-000024090000}"/>
    <cellStyle name="_FTCHMR6220A(APT 검증 2차 필요사항 정리.REV-A)_10월 예산 결재 상신 budget (091006)_최종" xfId="2345" xr:uid="{00000000-0005-0000-0000-000025090000}"/>
    <cellStyle name="_FTCHMR6220A(APT 검증 2차 필요사항 정리.REV-A)_BS and PL august 2009" xfId="2346" xr:uid="{00000000-0005-0000-0000-000026090000}"/>
    <cellStyle name="_FTCHMR6220A(APT 검증 2차 필요사항 정리.REV-A)_financial report 1(january)" xfId="2347" xr:uid="{00000000-0005-0000-0000-000027090000}"/>
    <cellStyle name="_FTCHMR6220A(APT 검증 2차 필요사항 정리.REV-A)_Korean report, new version" xfId="2348" xr:uid="{00000000-0005-0000-0000-000028090000}"/>
    <cellStyle name="_FTCHMR6220A(APT 검증 2차 필요사항 정리.REV-A)_monthly report of june 1" xfId="2349" xr:uid="{00000000-0005-0000-0000-000029090000}"/>
    <cellStyle name="_FTCHMR6220A(APT 검증 2차 필요사항 정리.REV-A)_trade payables(september,2009)" xfId="2350" xr:uid="{00000000-0005-0000-0000-00002A090000}"/>
    <cellStyle name="_FTCHMR6220A(APT 검증 2차 필요사항 정리.REV-A)_체코월차결산 2( 09 9월-most likely)최종1" xfId="2351" xr:uid="{00000000-0005-0000-0000-00002B090000}"/>
    <cellStyle name="_FTCHMR6220A(APT 검증 2차 필요사항 정리.REV-A)_체코월차결산( 09 7월-most likely)" xfId="2352" xr:uid="{00000000-0005-0000-0000-00002C090000}"/>
    <cellStyle name="_FTCHMR6302A(2006년 계측기 대상_REV.3)" xfId="2353" xr:uid="{00000000-0005-0000-0000-00002D090000}"/>
    <cellStyle name="_FTCHMR6302A(2006년 계측기 대상_REV.3)_10월 예산 결재 상신 budget (091005)_최종" xfId="2354" xr:uid="{00000000-0005-0000-0000-00002E090000}"/>
    <cellStyle name="_FTCHMR6302A(2006년 계측기 대상_REV.3)_10월 예산 결재 상신 budget (091006)_최종" xfId="2355" xr:uid="{00000000-0005-0000-0000-00002F090000}"/>
    <cellStyle name="_FTCHMR6302A(2006년 계측기 대상_REV.3)_BS and PL august 2009" xfId="2356" xr:uid="{00000000-0005-0000-0000-000030090000}"/>
    <cellStyle name="_FTCHMR6302A(2006년 계측기 대상_REV.3)_financial report 1(january)" xfId="2357" xr:uid="{00000000-0005-0000-0000-000031090000}"/>
    <cellStyle name="_FTCHMR6302A(2006년 계측기 대상_REV.3)_Korean report, new version" xfId="2358" xr:uid="{00000000-0005-0000-0000-000032090000}"/>
    <cellStyle name="_FTCHMR6302A(2006년 계측기 대상_REV.3)_monthly report of june 1" xfId="2359" xr:uid="{00000000-0005-0000-0000-000033090000}"/>
    <cellStyle name="_FTCHMR6302A(2006년 계측기 대상_REV.3)_trade payables(september,2009)" xfId="2360" xr:uid="{00000000-0005-0000-0000-000034090000}"/>
    <cellStyle name="_FTCHMR6302A(2006년 계측기 대상_REV.3)_체코월차결산 2( 09 9월-most likely)최종1" xfId="2361" xr:uid="{00000000-0005-0000-0000-000035090000}"/>
    <cellStyle name="_FTCHMR6302A(2006년 계측기 대상_REV.3)_체코월차결산( 09 7월-most likely)" xfId="2362" xr:uid="{00000000-0005-0000-0000-000036090000}"/>
    <cellStyle name="_FTCHMR6302A(기능재료시험팀 2월 업무 계획-실적)" xfId="2363" xr:uid="{00000000-0005-0000-0000-000037090000}"/>
    <cellStyle name="_FTCHMR6302A(기능재료시험팀 2월 업무 계획-실적) 2" xfId="2364" xr:uid="{00000000-0005-0000-0000-000038090000}"/>
    <cellStyle name="_FTCHMR6302A(기능재료시험팀 2월 업무 계획-실적) 3" xfId="2365" xr:uid="{00000000-0005-0000-0000-000039090000}"/>
    <cellStyle name="_FTCHMR6302A(기능재료시험팀 2월 업무 계획-실적) 4" xfId="2366" xr:uid="{00000000-0005-0000-0000-00003A090000}"/>
    <cellStyle name="_FTCHMR6302A(기능재료시험팀 2월 업무 계획-실적) 5" xfId="2367" xr:uid="{00000000-0005-0000-0000-00003B090000}"/>
    <cellStyle name="_FTCHMR6302A(기능재료시험팀 2월 업무 계획-실적) 6" xfId="2368" xr:uid="{00000000-0005-0000-0000-00003C090000}"/>
    <cellStyle name="_FTCHMR6302A(기능재료시험팀 2월 업무 계획-실적) 7" xfId="2369" xr:uid="{00000000-0005-0000-0000-00003D090000}"/>
    <cellStyle name="_FTCHMR6302A(기능재료시험팀 2월 업무 계획-실적) 8" xfId="2370" xr:uid="{00000000-0005-0000-0000-00003E090000}"/>
    <cellStyle name="_FTCHMR6302A(기능재료시험팀 2월 업무 계획-실적)_10월 예산 결재 상신 budget (091005)_최종" xfId="2371" xr:uid="{00000000-0005-0000-0000-00003F090000}"/>
    <cellStyle name="_FTCHMR6302A(기능재료시험팀 2월 업무 계획-실적)_10월 예산 결재 상신 budget (091006)_최종" xfId="2372" xr:uid="{00000000-0005-0000-0000-000040090000}"/>
    <cellStyle name="_FTCHMR6302A(기능재료시험팀 2월 업무 계획-실적)_financial report 1(january)" xfId="2373" xr:uid="{00000000-0005-0000-0000-000041090000}"/>
    <cellStyle name="_FTCHMR6302A(기능재료시험팀 2월 업무 계획-실적)_Korean report, new version" xfId="2374" xr:uid="{00000000-0005-0000-0000-000042090000}"/>
    <cellStyle name="_FTCHMR6302A(기능재료시험팀 2월 업무 계획-실적)_monthly report of june 2 (2)" xfId="2375" xr:uid="{00000000-0005-0000-0000-000043090000}"/>
    <cellStyle name="_FTCHMR6302A(기능재료시험팀 2월 업무 계획-실적)_monthly report of june 2 (2) 2" xfId="2376" xr:uid="{00000000-0005-0000-0000-000044090000}"/>
    <cellStyle name="_FTCHMR6302A(기능재료시험팀 2월 업무 계획-실적)_monthly report of june 2 (2) 3" xfId="2377" xr:uid="{00000000-0005-0000-0000-000045090000}"/>
    <cellStyle name="_FTCHMR6302A(기능재료시험팀 2월 업무 계획-실적)_monthly report of june 2 (2) 4" xfId="2378" xr:uid="{00000000-0005-0000-0000-000046090000}"/>
    <cellStyle name="_FTCHMR6302A(기능재료시험팀 2월 업무 계획-실적)_monthly report of june 2 (2) 5" xfId="2379" xr:uid="{00000000-0005-0000-0000-000047090000}"/>
    <cellStyle name="_FTCHMR6302A(기능재료시험팀 2월 업무 계획-실적)_monthly report of june 2 (2) 6" xfId="2380" xr:uid="{00000000-0005-0000-0000-000048090000}"/>
    <cellStyle name="_FTCHMR6302A(기능재료시험팀 2월 업무 계획-실적)_monthly report of june 2 (2) 7" xfId="2381" xr:uid="{00000000-0005-0000-0000-000049090000}"/>
    <cellStyle name="_FTCHMR6302A(기능재료시험팀 2월 업무 계획-실적)_monthly report of june 2 (2) 8" xfId="2382" xr:uid="{00000000-0005-0000-0000-00004A090000}"/>
    <cellStyle name="_FTCHMR6302A(기능재료시험팀 2월 업무 계획-실적)_monthly report of june 2 (2)_financial report 1(january)" xfId="2383" xr:uid="{00000000-0005-0000-0000-00004B090000}"/>
    <cellStyle name="_FTCHMR6302A(기능재료시험팀 2월 업무 계획-실적)_Trade payables, receivables" xfId="2384" xr:uid="{00000000-0005-0000-0000-00004C090000}"/>
    <cellStyle name="_FTCHMR6302A(기능재료시험팀 2월 업무 계획-실적)_자금수지-cash flow(2010_plan)" xfId="2385" xr:uid="{00000000-0005-0000-0000-00004D090000}"/>
    <cellStyle name="_FTCHMR6302A(기능재료시험팀 2월 업무 계획-실적)_자금수지-cash flow(2010_plan) 2" xfId="2386" xr:uid="{00000000-0005-0000-0000-00004E090000}"/>
    <cellStyle name="_FTCHMR6302A(기능재료시험팀 2월 업무 계획-실적)_자금수지-cash flow(2010_plan) 3" xfId="2387" xr:uid="{00000000-0005-0000-0000-00004F090000}"/>
    <cellStyle name="_FTCHMR6302A(기능재료시험팀 2월 업무 계획-실적)_자금수지-cash flow(2010_plan) 4" xfId="2388" xr:uid="{00000000-0005-0000-0000-000050090000}"/>
    <cellStyle name="_FTCHMR6302A(기능재료시험팀 2월 업무 계획-실적)_자금수지-cash flow(2010_plan) 5" xfId="2389" xr:uid="{00000000-0005-0000-0000-000051090000}"/>
    <cellStyle name="_FTCHMR6302A(기능재료시험팀 2월 업무 계획-실적)_자금수지-cash flow(2010_plan) 6" xfId="2390" xr:uid="{00000000-0005-0000-0000-000052090000}"/>
    <cellStyle name="_FTCHMR6302A(기능재료시험팀 2월 업무 계획-실적)_자금수지-cash flow(2010_plan) 7" xfId="2391" xr:uid="{00000000-0005-0000-0000-000053090000}"/>
    <cellStyle name="_FTCHMR6302A(기능재료시험팀 2월 업무 계획-실적)_자금수지-cash flow(2010_plan) 8" xfId="2392" xr:uid="{00000000-0005-0000-0000-000054090000}"/>
    <cellStyle name="_FTCHMR6302A(기능재료시험팀 2월 업무 계획-실적)_체코월차결산6월보고2차-715" xfId="2393" xr:uid="{00000000-0005-0000-0000-000055090000}"/>
    <cellStyle name="_FTCHMR6302A(기능재료시험팀 2월 업무 계획-실적)_체코월차결산6월보고2차-715 2" xfId="2394" xr:uid="{00000000-0005-0000-0000-000056090000}"/>
    <cellStyle name="_FTCHMR6302A(기능재료시험팀 2월 업무 계획-실적)_체코월차결산6월보고2차-715 3" xfId="2395" xr:uid="{00000000-0005-0000-0000-000057090000}"/>
    <cellStyle name="_FTCHMR6302A(기능재료시험팀 2월 업무 계획-실적)_체코월차결산6월보고2차-715 4" xfId="2396" xr:uid="{00000000-0005-0000-0000-000058090000}"/>
    <cellStyle name="_FTCHMR6302A(기능재료시험팀 2월 업무 계획-실적)_체코월차결산6월보고2차-715 5" xfId="2397" xr:uid="{00000000-0005-0000-0000-000059090000}"/>
    <cellStyle name="_FTCHMR6302A(기능재료시험팀 2월 업무 계획-실적)_체코월차결산6월보고2차-715 6" xfId="2398" xr:uid="{00000000-0005-0000-0000-00005A090000}"/>
    <cellStyle name="_FTCHMR6302A(기능재료시험팀 2월 업무 계획-실적)_체코월차결산6월보고2차-715 7" xfId="2399" xr:uid="{00000000-0005-0000-0000-00005B090000}"/>
    <cellStyle name="_FTCHMR6302A(기능재료시험팀 2월 업무 계획-실적)_체코월차결산6월보고2차-715 8" xfId="2400" xr:uid="{00000000-0005-0000-0000-00005C090000}"/>
    <cellStyle name="_FTCHMR6302A(기능재료시험팀 2월 업무 계획-실적)_체코월차결산6월보고2차-715_financial report 1(january)" xfId="2401" xr:uid="{00000000-0005-0000-0000-00005D090000}"/>
    <cellStyle name="_FTCHMR6406A(시험장비 투자 중장기 계획서-rev.3)" xfId="2402" xr:uid="{00000000-0005-0000-0000-00005E090000}"/>
    <cellStyle name="_FTCHMR6406A(시험장비 투자 중장기 계획서-rev.3)_10월 예산 결재 상신 budget (091005)_최종" xfId="2403" xr:uid="{00000000-0005-0000-0000-00005F090000}"/>
    <cellStyle name="_FTCHMR6406A(시험장비 투자 중장기 계획서-rev.3)_10월 예산 결재 상신 budget (091006)_최종" xfId="2404" xr:uid="{00000000-0005-0000-0000-000060090000}"/>
    <cellStyle name="_FTCHMR6406A(시험장비 투자 중장기 계획서-rev.3)_BS and PL august 2009" xfId="2405" xr:uid="{00000000-0005-0000-0000-000061090000}"/>
    <cellStyle name="_FTCHMR6406A(시험장비 투자 중장기 계획서-rev.3)_financial report 1(january)" xfId="2406" xr:uid="{00000000-0005-0000-0000-000062090000}"/>
    <cellStyle name="_FTCHMR6406A(시험장비 투자 중장기 계획서-rev.3)_Korean report, new version" xfId="2407" xr:uid="{00000000-0005-0000-0000-000063090000}"/>
    <cellStyle name="_FTCHMR6406A(시험장비 투자 중장기 계획서-rev.3)_monthly report of june 1" xfId="2408" xr:uid="{00000000-0005-0000-0000-000064090000}"/>
    <cellStyle name="_FTCHMR6406A(시험장비 투자 중장기 계획서-rev.3)_trade payables(september,2009)" xfId="2409" xr:uid="{00000000-0005-0000-0000-000065090000}"/>
    <cellStyle name="_FTCHMR6406A(시험장비 투자 중장기 계획서-rev.3)_체코월차결산 2( 09 9월-most likely)최종1" xfId="2410" xr:uid="{00000000-0005-0000-0000-000066090000}"/>
    <cellStyle name="_FTCHMR6406A(시험장비 투자 중장기 계획서-rev.3)_체코월차결산( 09 7월-most likely)" xfId="2411" xr:uid="{00000000-0005-0000-0000-000067090000}"/>
    <cellStyle name="_FTCHMR6627A(06년 상반기 결산 보고)" xfId="2412" xr:uid="{00000000-0005-0000-0000-000068090000}"/>
    <cellStyle name="_FTCHMR6627A(06년 상반기 결산 보고)_10월 예산 결재 상신 budget (091005)_최종" xfId="2413" xr:uid="{00000000-0005-0000-0000-000069090000}"/>
    <cellStyle name="_FTCHMR6627A(06년 상반기 결산 보고)_10월 예산 결재 상신 budget (091006)_최종" xfId="2414" xr:uid="{00000000-0005-0000-0000-00006A090000}"/>
    <cellStyle name="_FTCHMR6627A(06년 상반기 결산 보고)_BS and PL august 2009" xfId="2415" xr:uid="{00000000-0005-0000-0000-00006B090000}"/>
    <cellStyle name="_FTCHMR6627A(06년 상반기 결산 보고)_financial report 1(january)" xfId="2416" xr:uid="{00000000-0005-0000-0000-00006C090000}"/>
    <cellStyle name="_FTCHMR6627A(06년 상반기 결산 보고)_Korean report, new version" xfId="2417" xr:uid="{00000000-0005-0000-0000-00006D090000}"/>
    <cellStyle name="_FTCHMR6627A(06년 상반기 결산 보고)_monthly report of june 1" xfId="2418" xr:uid="{00000000-0005-0000-0000-00006E090000}"/>
    <cellStyle name="_FTCHMR6627A(06년 상반기 결산 보고)_trade payables(september,2009)" xfId="2419" xr:uid="{00000000-0005-0000-0000-00006F090000}"/>
    <cellStyle name="_FTCHMR6627A(06년 상반기 결산 보고)_체코월차결산 2( 09 9월-most likely)최종1" xfId="2420" xr:uid="{00000000-0005-0000-0000-000070090000}"/>
    <cellStyle name="_FTCHMR6627A(06년 상반기 결산 보고)_체코월차결산( 09 7월-most likely)" xfId="2421" xr:uid="{00000000-0005-0000-0000-000071090000}"/>
    <cellStyle name="_FTCHMR6627A(06년 상반기 결산 보고_REV 1)" xfId="2422" xr:uid="{00000000-0005-0000-0000-000072090000}"/>
    <cellStyle name="_FTCHMR6627A(06년 상반기 결산 보고_REV 1)_10월 예산 결재 상신 budget (091005)_최종" xfId="2423" xr:uid="{00000000-0005-0000-0000-000073090000}"/>
    <cellStyle name="_FTCHMR6627A(06년 상반기 결산 보고_REV 1)_10월 예산 결재 상신 budget (091006)_최종" xfId="2424" xr:uid="{00000000-0005-0000-0000-000074090000}"/>
    <cellStyle name="_FTCHMR6627A(06년 상반기 결산 보고_REV 1)_BS and PL august 2009" xfId="2425" xr:uid="{00000000-0005-0000-0000-000075090000}"/>
    <cellStyle name="_FTCHMR6627A(06년 상반기 결산 보고_REV 1)_financial report 1(january)" xfId="2426" xr:uid="{00000000-0005-0000-0000-000076090000}"/>
    <cellStyle name="_FTCHMR6627A(06년 상반기 결산 보고_REV 1)_Korean report, new version" xfId="2427" xr:uid="{00000000-0005-0000-0000-000077090000}"/>
    <cellStyle name="_FTCHMR6627A(06년 상반기 결산 보고_REV 1)_monthly report of june 1" xfId="2428" xr:uid="{00000000-0005-0000-0000-000078090000}"/>
    <cellStyle name="_FTCHMR6627A(06년 상반기 결산 보고_REV 1)_trade payables(september,2009)" xfId="2429" xr:uid="{00000000-0005-0000-0000-000079090000}"/>
    <cellStyle name="_FTCHMR6627A(06년 상반기 결산 보고_REV 1)_체코월차결산 2( 09 9월-most likely)최종1" xfId="2430" xr:uid="{00000000-0005-0000-0000-00007A090000}"/>
    <cellStyle name="_FTCHMR6627A(06년 상반기 결산 보고_REV 1)_체코월차결산( 09 7월-most likely)" xfId="2431" xr:uid="{00000000-0005-0000-0000-00007B090000}"/>
    <cellStyle name="_FTCHMR6628A(시험장비 투자 중장기 계획서-rev.4)" xfId="2432" xr:uid="{00000000-0005-0000-0000-00007C090000}"/>
    <cellStyle name="_FTCHMR6628A(시험장비 투자 중장기 계획서-rev.4)_10월 예산 결재 상신 budget (091005)_최종" xfId="2433" xr:uid="{00000000-0005-0000-0000-00007D090000}"/>
    <cellStyle name="_FTCHMR6628A(시험장비 투자 중장기 계획서-rev.4)_10월 예산 결재 상신 budget (091006)_최종" xfId="2434" xr:uid="{00000000-0005-0000-0000-00007E090000}"/>
    <cellStyle name="_FTCHMR6628A(시험장비 투자 중장기 계획서-rev.4)_BS and PL august 2009" xfId="2435" xr:uid="{00000000-0005-0000-0000-00007F090000}"/>
    <cellStyle name="_FTCHMR6628A(시험장비 투자 중장기 계획서-rev.4)_financial report 1(january)" xfId="2436" xr:uid="{00000000-0005-0000-0000-000080090000}"/>
    <cellStyle name="_FTCHMR6628A(시험장비 투자 중장기 계획서-rev.4)_Korean report, new version" xfId="2437" xr:uid="{00000000-0005-0000-0000-000081090000}"/>
    <cellStyle name="_FTCHMR6628A(시험장비 투자 중장기 계획서-rev.4)_monthly report of june 1" xfId="2438" xr:uid="{00000000-0005-0000-0000-000082090000}"/>
    <cellStyle name="_FTCHMR6628A(시험장비 투자 중장기 계획서-rev.4)_trade payables(september,2009)" xfId="2439" xr:uid="{00000000-0005-0000-0000-000083090000}"/>
    <cellStyle name="_FTCHMR6628A(시험장비 투자 중장기 계획서-rev.4)_체코월차결산 2( 09 9월-most likely)최종1" xfId="2440" xr:uid="{00000000-0005-0000-0000-000084090000}"/>
    <cellStyle name="_FTCHMR6628A(시험장비 투자 중장기 계획서-rev.4)_체코월차결산( 09 7월-most likely)" xfId="2441" xr:uid="{00000000-0005-0000-0000-000085090000}"/>
    <cellStyle name="_FTCHMR6A17A(2006년 계측기 대상_REV.9 최신본)" xfId="2442" xr:uid="{00000000-0005-0000-0000-000086090000}"/>
    <cellStyle name="_FTCHMR6A17A(2006년 계측기 대상_REV.9 최신본)_10월 예산 결재 상신 budget (091005)_최종" xfId="2443" xr:uid="{00000000-0005-0000-0000-000087090000}"/>
    <cellStyle name="_FTCHMR6A17A(2006년 계측기 대상_REV.9 최신본)_10월 예산 결재 상신 budget (091006)_최종" xfId="2444" xr:uid="{00000000-0005-0000-0000-000088090000}"/>
    <cellStyle name="_FTCHMR6A17A(2006년 계측기 대상_REV.9 최신본)_BS and PL august 2009" xfId="2445" xr:uid="{00000000-0005-0000-0000-000089090000}"/>
    <cellStyle name="_FTCHMR6A17A(2006년 계측기 대상_REV.9 최신본)_financial report 1(january)" xfId="2446" xr:uid="{00000000-0005-0000-0000-00008A090000}"/>
    <cellStyle name="_FTCHMR6A17A(2006년 계측기 대상_REV.9 최신본)_Korean report, new version" xfId="2447" xr:uid="{00000000-0005-0000-0000-00008B090000}"/>
    <cellStyle name="_FTCHMR6A17A(2006년 계측기 대상_REV.9 최신본)_monthly report of june 1" xfId="2448" xr:uid="{00000000-0005-0000-0000-00008C090000}"/>
    <cellStyle name="_FTCHMR6A17A(2006년 계측기 대상_REV.9 최신본)_trade payables(september,2009)" xfId="2449" xr:uid="{00000000-0005-0000-0000-00008D090000}"/>
    <cellStyle name="_FTCHMR6A17A(2006년 계측기 대상_REV.9 최신본)_체코월차결산 2( 09 9월-most likely)최종1" xfId="2450" xr:uid="{00000000-0005-0000-0000-00008E090000}"/>
    <cellStyle name="_FTCHMR6A17A(2006년 계측기 대상_REV.9 최신본)_체코월차결산( 09 7월-most likely)" xfId="2451" xr:uid="{00000000-0005-0000-0000-00008F090000}"/>
    <cellStyle name="_FTCHMS6215A(종합 시험계획.REV-1)" xfId="2452" xr:uid="{00000000-0005-0000-0000-000090090000}"/>
    <cellStyle name="_FTCHMS6215A(종합 시험계획.REV-1)_10월 예산 결재 상신 budget (091005)_최종" xfId="2453" xr:uid="{00000000-0005-0000-0000-000091090000}"/>
    <cellStyle name="_FTCHMS6215A(종합 시험계획.REV-1)_10월 예산 결재 상신 budget (091006)_최종" xfId="2454" xr:uid="{00000000-0005-0000-0000-000092090000}"/>
    <cellStyle name="_FTCHMS6215A(종합 시험계획.REV-1)_BS and PL august 2009" xfId="2455" xr:uid="{00000000-0005-0000-0000-000093090000}"/>
    <cellStyle name="_FTCHMS6215A(종합 시험계획.REV-1)_financial report 1(january)" xfId="2456" xr:uid="{00000000-0005-0000-0000-000094090000}"/>
    <cellStyle name="_FTCHMS6215A(종합 시험계획.REV-1)_Korean report, new version" xfId="2457" xr:uid="{00000000-0005-0000-0000-000095090000}"/>
    <cellStyle name="_FTCHMS6215A(종합 시험계획.REV-1)_monthly report of june 1" xfId="2458" xr:uid="{00000000-0005-0000-0000-000096090000}"/>
    <cellStyle name="_FTCHMS6215A(종합 시험계획.REV-1)_trade payables(september,2009)" xfId="2459" xr:uid="{00000000-0005-0000-0000-000097090000}"/>
    <cellStyle name="_FTCHMS6215A(종합 시험계획.REV-1)_체코월차결산 2( 09 9월-most likely)최종1" xfId="2460" xr:uid="{00000000-0005-0000-0000-000098090000}"/>
    <cellStyle name="_FTCHMS6215A(종합 시험계획.REV-1)_체코월차결산( 09 7월-most likely)" xfId="2461" xr:uid="{00000000-0005-0000-0000-000099090000}"/>
    <cellStyle name="_FTCHMS7305A(BL F_L 신규 스프링 적용 관련 시험계획-rev.4)" xfId="2462" xr:uid="{00000000-0005-0000-0000-00009A090000}"/>
    <cellStyle name="_FTCHMS7511A(BL F_L 신규 스프링 적용 관련 시험계획_아산정공-rev.1)" xfId="2463" xr:uid="{00000000-0005-0000-0000-00009B090000}"/>
    <cellStyle name="_FTCHMT6123A(자체검사기준서)" xfId="2464" xr:uid="{00000000-0005-0000-0000-00009C090000}"/>
    <cellStyle name="_FTCHMT6123A(자체검사기준서) 2" xfId="2465" xr:uid="{00000000-0005-0000-0000-00009D090000}"/>
    <cellStyle name="_FTCHMT6123A(자체검사기준서) 3" xfId="2466" xr:uid="{00000000-0005-0000-0000-00009E090000}"/>
    <cellStyle name="_FTCHMT6123A(자체검사기준서) 4" xfId="2467" xr:uid="{00000000-0005-0000-0000-00009F090000}"/>
    <cellStyle name="_FTCHMT6123A(자체검사기준서) 5" xfId="2468" xr:uid="{00000000-0005-0000-0000-0000A0090000}"/>
    <cellStyle name="_FTCHMT6123A(자체검사기준서) 6" xfId="2469" xr:uid="{00000000-0005-0000-0000-0000A1090000}"/>
    <cellStyle name="_FTCHMT6123A(자체검사기준서) 7" xfId="2470" xr:uid="{00000000-0005-0000-0000-0000A2090000}"/>
    <cellStyle name="_FTCHMT6123A(자체검사기준서) 8" xfId="2471" xr:uid="{00000000-0005-0000-0000-0000A3090000}"/>
    <cellStyle name="_FTCHMT6123A(자체검사기준서)_10월 예산 결재 상신 budget (091005)_최종" xfId="2472" xr:uid="{00000000-0005-0000-0000-0000A4090000}"/>
    <cellStyle name="_FTCHMT6123A(자체검사기준서)_10월 예산 결재 상신 budget (091006)_최종" xfId="2473" xr:uid="{00000000-0005-0000-0000-0000A5090000}"/>
    <cellStyle name="_FTCHMT6123A(자체검사기준서)_financial report 1(january)" xfId="2474" xr:uid="{00000000-0005-0000-0000-0000A6090000}"/>
    <cellStyle name="_FTCHMT6123A(자체검사기준서)_Korean report, new version" xfId="2475" xr:uid="{00000000-0005-0000-0000-0000A7090000}"/>
    <cellStyle name="_FTCHMT6123A(자체검사기준서)_monthly report of june 2 (2)" xfId="2476" xr:uid="{00000000-0005-0000-0000-0000A8090000}"/>
    <cellStyle name="_FTCHMT6123A(자체검사기준서)_monthly report of june 2 (2) 2" xfId="2477" xr:uid="{00000000-0005-0000-0000-0000A9090000}"/>
    <cellStyle name="_FTCHMT6123A(자체검사기준서)_monthly report of june 2 (2) 3" xfId="2478" xr:uid="{00000000-0005-0000-0000-0000AA090000}"/>
    <cellStyle name="_FTCHMT6123A(자체검사기준서)_monthly report of june 2 (2) 4" xfId="2479" xr:uid="{00000000-0005-0000-0000-0000AB090000}"/>
    <cellStyle name="_FTCHMT6123A(자체검사기준서)_monthly report of june 2 (2) 5" xfId="2480" xr:uid="{00000000-0005-0000-0000-0000AC090000}"/>
    <cellStyle name="_FTCHMT6123A(자체검사기준서)_monthly report of june 2 (2) 6" xfId="2481" xr:uid="{00000000-0005-0000-0000-0000AD090000}"/>
    <cellStyle name="_FTCHMT6123A(자체검사기준서)_monthly report of june 2 (2) 7" xfId="2482" xr:uid="{00000000-0005-0000-0000-0000AE090000}"/>
    <cellStyle name="_FTCHMT6123A(자체검사기준서)_monthly report of june 2 (2) 8" xfId="2483" xr:uid="{00000000-0005-0000-0000-0000AF090000}"/>
    <cellStyle name="_FTCHMT6123A(자체검사기준서)_monthly report of june 2 (2)_financial report 1(january)" xfId="2484" xr:uid="{00000000-0005-0000-0000-0000B0090000}"/>
    <cellStyle name="_FTCHMT6123A(자체검사기준서)_Trade payables, receivables" xfId="2485" xr:uid="{00000000-0005-0000-0000-0000B1090000}"/>
    <cellStyle name="_FTCHMT6123A(자체검사기준서)_자금수지-cash flow(2010_plan)" xfId="2486" xr:uid="{00000000-0005-0000-0000-0000B2090000}"/>
    <cellStyle name="_FTCHMT6123A(자체검사기준서)_자금수지-cash flow(2010_plan) 2" xfId="2487" xr:uid="{00000000-0005-0000-0000-0000B3090000}"/>
    <cellStyle name="_FTCHMT6123A(자체검사기준서)_자금수지-cash flow(2010_plan) 3" xfId="2488" xr:uid="{00000000-0005-0000-0000-0000B4090000}"/>
    <cellStyle name="_FTCHMT6123A(자체검사기준서)_자금수지-cash flow(2010_plan) 4" xfId="2489" xr:uid="{00000000-0005-0000-0000-0000B5090000}"/>
    <cellStyle name="_FTCHMT6123A(자체검사기준서)_자금수지-cash flow(2010_plan) 5" xfId="2490" xr:uid="{00000000-0005-0000-0000-0000B6090000}"/>
    <cellStyle name="_FTCHMT6123A(자체검사기준서)_자금수지-cash flow(2010_plan) 6" xfId="2491" xr:uid="{00000000-0005-0000-0000-0000B7090000}"/>
    <cellStyle name="_FTCHMT6123A(자체검사기준서)_자금수지-cash flow(2010_plan) 7" xfId="2492" xr:uid="{00000000-0005-0000-0000-0000B8090000}"/>
    <cellStyle name="_FTCHMT6123A(자체검사기준서)_자금수지-cash flow(2010_plan) 8" xfId="2493" xr:uid="{00000000-0005-0000-0000-0000B9090000}"/>
    <cellStyle name="_FTCHMT6123A(자체검사기준서)_체코월차결산6월보고2차-715" xfId="2494" xr:uid="{00000000-0005-0000-0000-0000BA090000}"/>
    <cellStyle name="_FTCHMT6123A(자체검사기준서)_체코월차결산6월보고2차-715 2" xfId="2495" xr:uid="{00000000-0005-0000-0000-0000BB090000}"/>
    <cellStyle name="_FTCHMT6123A(자체검사기준서)_체코월차결산6월보고2차-715 3" xfId="2496" xr:uid="{00000000-0005-0000-0000-0000BC090000}"/>
    <cellStyle name="_FTCHMT6123A(자체검사기준서)_체코월차결산6월보고2차-715 4" xfId="2497" xr:uid="{00000000-0005-0000-0000-0000BD090000}"/>
    <cellStyle name="_FTCHMT6123A(자체검사기준서)_체코월차결산6월보고2차-715 5" xfId="2498" xr:uid="{00000000-0005-0000-0000-0000BE090000}"/>
    <cellStyle name="_FTCHMT6123A(자체검사기준서)_체코월차결산6월보고2차-715 6" xfId="2499" xr:uid="{00000000-0005-0000-0000-0000BF090000}"/>
    <cellStyle name="_FTCHMT6123A(자체검사기준서)_체코월차결산6월보고2차-715 7" xfId="2500" xr:uid="{00000000-0005-0000-0000-0000C0090000}"/>
    <cellStyle name="_FTCHMT6123A(자체검사기준서)_체코월차결산6월보고2차-715 8" xfId="2501" xr:uid="{00000000-0005-0000-0000-0000C1090000}"/>
    <cellStyle name="_FTCHMT6123A(자체검사기준서)_체코월차결산6월보고2차-715_financial report 1(january)" xfId="2502" xr:uid="{00000000-0005-0000-0000-0000C2090000}"/>
    <cellStyle name="_FTJDBP5B08A(양산 검증(COP TEST)Process_New-1)" xfId="2503" xr:uid="{00000000-0005-0000-0000-0000C3090000}"/>
    <cellStyle name="_FTJDBP5B08A(양산 검증(COP TEST)Process_New-1) 2" xfId="2504" xr:uid="{00000000-0005-0000-0000-0000C4090000}"/>
    <cellStyle name="_FTJDBP5B08A(양산 검증(COP TEST)Process_New-1) 3" xfId="2505" xr:uid="{00000000-0005-0000-0000-0000C5090000}"/>
    <cellStyle name="_FTJDBP5B08A(양산 검증(COP TEST)Process_New-1) 4" xfId="2506" xr:uid="{00000000-0005-0000-0000-0000C6090000}"/>
    <cellStyle name="_FTJDBP5B08A(양산 검증(COP TEST)Process_New-1) 5" xfId="2507" xr:uid="{00000000-0005-0000-0000-0000C7090000}"/>
    <cellStyle name="_FTJDBP5B08A(양산 검증(COP TEST)Process_New-1) 6" xfId="2508" xr:uid="{00000000-0005-0000-0000-0000C8090000}"/>
    <cellStyle name="_FTJDBP5B08A(양산 검증(COP TEST)Process_New-1) 7" xfId="2509" xr:uid="{00000000-0005-0000-0000-0000C9090000}"/>
    <cellStyle name="_FTJDBP5B08A(양산 검증(COP TEST)Process_New-1) 8" xfId="2510" xr:uid="{00000000-0005-0000-0000-0000CA090000}"/>
    <cellStyle name="_FTJDBP5B08A(양산 검증(COP TEST)Process_New-1)_10월 예산 결재 상신 budget (091005)_최종" xfId="2511" xr:uid="{00000000-0005-0000-0000-0000CB090000}"/>
    <cellStyle name="_FTJDBP5B08A(양산 검증(COP TEST)Process_New-1)_10월 예산 결재 상신 budget (091006)_최종" xfId="2512" xr:uid="{00000000-0005-0000-0000-0000CC090000}"/>
    <cellStyle name="_FTJDBP5B08A(양산 검증(COP TEST)Process_New-1)_financial report 1(january)" xfId="2513" xr:uid="{00000000-0005-0000-0000-0000CD090000}"/>
    <cellStyle name="_FTJDBP5B08A(양산 검증(COP TEST)Process_New-1)_Korean report, new version" xfId="2514" xr:uid="{00000000-0005-0000-0000-0000CE090000}"/>
    <cellStyle name="_FTJDBP5B08A(양산 검증(COP TEST)Process_New-1)_monthly report of june 2 (2)" xfId="2515" xr:uid="{00000000-0005-0000-0000-0000CF090000}"/>
    <cellStyle name="_FTJDBP5B08A(양산 검증(COP TEST)Process_New-1)_monthly report of june 2 (2) 2" xfId="2516" xr:uid="{00000000-0005-0000-0000-0000D0090000}"/>
    <cellStyle name="_FTJDBP5B08A(양산 검증(COP TEST)Process_New-1)_monthly report of june 2 (2) 3" xfId="2517" xr:uid="{00000000-0005-0000-0000-0000D1090000}"/>
    <cellStyle name="_FTJDBP5B08A(양산 검증(COP TEST)Process_New-1)_monthly report of june 2 (2) 4" xfId="2518" xr:uid="{00000000-0005-0000-0000-0000D2090000}"/>
    <cellStyle name="_FTJDBP5B08A(양산 검증(COP TEST)Process_New-1)_monthly report of june 2 (2) 5" xfId="2519" xr:uid="{00000000-0005-0000-0000-0000D3090000}"/>
    <cellStyle name="_FTJDBP5B08A(양산 검증(COP TEST)Process_New-1)_monthly report of june 2 (2) 6" xfId="2520" xr:uid="{00000000-0005-0000-0000-0000D4090000}"/>
    <cellStyle name="_FTJDBP5B08A(양산 검증(COP TEST)Process_New-1)_monthly report of june 2 (2) 7" xfId="2521" xr:uid="{00000000-0005-0000-0000-0000D5090000}"/>
    <cellStyle name="_FTJDBP5B08A(양산 검증(COP TEST)Process_New-1)_monthly report of june 2 (2) 8" xfId="2522" xr:uid="{00000000-0005-0000-0000-0000D6090000}"/>
    <cellStyle name="_FTJDBP5B08A(양산 검증(COP TEST)Process_New-1)_monthly report of june 2 (2)_financial report 1(january)" xfId="2523" xr:uid="{00000000-0005-0000-0000-0000D7090000}"/>
    <cellStyle name="_FTJDBP5B08A(양산 검증(COP TEST)Process_New-1)_Trade payables, receivables" xfId="2524" xr:uid="{00000000-0005-0000-0000-0000D8090000}"/>
    <cellStyle name="_FTJDBP5B08A(양산 검증(COP TEST)Process_New-1)_자금수지-cash flow(2010_plan)" xfId="2525" xr:uid="{00000000-0005-0000-0000-0000D9090000}"/>
    <cellStyle name="_FTJDBP5B08A(양산 검증(COP TEST)Process_New-1)_자금수지-cash flow(2010_plan) 2" xfId="2526" xr:uid="{00000000-0005-0000-0000-0000DA090000}"/>
    <cellStyle name="_FTJDBP5B08A(양산 검증(COP TEST)Process_New-1)_자금수지-cash flow(2010_plan) 3" xfId="2527" xr:uid="{00000000-0005-0000-0000-0000DB090000}"/>
    <cellStyle name="_FTJDBP5B08A(양산 검증(COP TEST)Process_New-1)_자금수지-cash flow(2010_plan) 4" xfId="2528" xr:uid="{00000000-0005-0000-0000-0000DC090000}"/>
    <cellStyle name="_FTJDBP5B08A(양산 검증(COP TEST)Process_New-1)_자금수지-cash flow(2010_plan) 5" xfId="2529" xr:uid="{00000000-0005-0000-0000-0000DD090000}"/>
    <cellStyle name="_FTJDBP5B08A(양산 검증(COP TEST)Process_New-1)_자금수지-cash flow(2010_plan) 6" xfId="2530" xr:uid="{00000000-0005-0000-0000-0000DE090000}"/>
    <cellStyle name="_FTJDBP5B08A(양산 검증(COP TEST)Process_New-1)_자금수지-cash flow(2010_plan) 7" xfId="2531" xr:uid="{00000000-0005-0000-0000-0000DF090000}"/>
    <cellStyle name="_FTJDBP5B08A(양산 검증(COP TEST)Process_New-1)_자금수지-cash flow(2010_plan) 8" xfId="2532" xr:uid="{00000000-0005-0000-0000-0000E0090000}"/>
    <cellStyle name="_FTJDBP5B08A(양산 검증(COP TEST)Process_New-1)_체코월차결산6월보고2차-715" xfId="2533" xr:uid="{00000000-0005-0000-0000-0000E1090000}"/>
    <cellStyle name="_FTJDBP5B08A(양산 검증(COP TEST)Process_New-1)_체코월차결산6월보고2차-715 2" xfId="2534" xr:uid="{00000000-0005-0000-0000-0000E2090000}"/>
    <cellStyle name="_FTJDBP5B08A(양산 검증(COP TEST)Process_New-1)_체코월차결산6월보고2차-715 3" xfId="2535" xr:uid="{00000000-0005-0000-0000-0000E3090000}"/>
    <cellStyle name="_FTJDBP5B08A(양산 검증(COP TEST)Process_New-1)_체코월차결산6월보고2차-715 4" xfId="2536" xr:uid="{00000000-0005-0000-0000-0000E4090000}"/>
    <cellStyle name="_FTJDBP5B08A(양산 검증(COP TEST)Process_New-1)_체코월차결산6월보고2차-715 5" xfId="2537" xr:uid="{00000000-0005-0000-0000-0000E5090000}"/>
    <cellStyle name="_FTJDBP5B08A(양산 검증(COP TEST)Process_New-1)_체코월차결산6월보고2차-715 6" xfId="2538" xr:uid="{00000000-0005-0000-0000-0000E6090000}"/>
    <cellStyle name="_FTJDBP5B08A(양산 검증(COP TEST)Process_New-1)_체코월차결산6월보고2차-715 7" xfId="2539" xr:uid="{00000000-0005-0000-0000-0000E7090000}"/>
    <cellStyle name="_FTJDBP5B08A(양산 검증(COP TEST)Process_New-1)_체코월차결산6월보고2차-715 8" xfId="2540" xr:uid="{00000000-0005-0000-0000-0000E8090000}"/>
    <cellStyle name="_FTJDBP5B08A(양산 검증(COP TEST)Process_New-1)_체코월차결산6월보고2차-715_financial report 1(january)" xfId="2541" xr:uid="{00000000-0005-0000-0000-0000E9090000}"/>
    <cellStyle name="_FTJDBR6118A(2006년 양산품 평가 TIR 개선 사업계획  Rev 1)" xfId="2542" xr:uid="{00000000-0005-0000-0000-0000EA090000}"/>
    <cellStyle name="_FTJDBR6118A(2006년 양산품 평가 TIR 개선 사업계획  Rev 1) 2" xfId="2543" xr:uid="{00000000-0005-0000-0000-0000EB090000}"/>
    <cellStyle name="_FTJDBR6118A(2006년 양산품 평가 TIR 개선 사업계획  Rev 1)_10월 예산 결재 상신 budget (091005)_최종" xfId="2544" xr:uid="{00000000-0005-0000-0000-0000EC090000}"/>
    <cellStyle name="_FTJDBR6118A(2006년 양산품 평가 TIR 개선 사업계획  Rev 1)_10월 예산 결재 상신 budget (091006)_최종" xfId="2545" xr:uid="{00000000-0005-0000-0000-0000ED090000}"/>
    <cellStyle name="_FTJDBR6118A(2006년 양산품 평가 TIR 개선 사업계획  Rev 1)_BS and PL august 2009" xfId="2546" xr:uid="{00000000-0005-0000-0000-0000EE090000}"/>
    <cellStyle name="_FTJDBR6118A(2006년 양산품 평가 TIR 개선 사업계획  Rev 1)_financial report 1(january)" xfId="2547" xr:uid="{00000000-0005-0000-0000-0000EF090000}"/>
    <cellStyle name="_FTJDBR6118A(2006년 양산품 평가 TIR 개선 사업계획  Rev 1)_Korean report, new version" xfId="2548" xr:uid="{00000000-0005-0000-0000-0000F0090000}"/>
    <cellStyle name="_FTJDBR6118A(2006년 양산품 평가 TIR 개선 사업계획  Rev 1)_monthly report of june 1" xfId="2549" xr:uid="{00000000-0005-0000-0000-0000F1090000}"/>
    <cellStyle name="_FTJDBR6118A(2006년 양산품 평가 TIR 개선 사업계획  Rev 1)_trade payables(september,2009)" xfId="2550" xr:uid="{00000000-0005-0000-0000-0000F2090000}"/>
    <cellStyle name="_FTJDBR6118A(2006년 양산품 평가 TIR 개선 사업계획  Rev 1)_체코월차결산 2( 09 9월-most likely)최종1" xfId="2551" xr:uid="{00000000-0005-0000-0000-0000F3090000}"/>
    <cellStyle name="_FTJDBR6118A(2006년 양산품 평가 TIR 개선 사업계획  Rev 1)_체코월차결산( 09 7월-most likely)" xfId="2552" xr:uid="{00000000-0005-0000-0000-0000F4090000}"/>
    <cellStyle name="_FTJDBS6217A(2006년 양산품 평가 사업계획서)" xfId="2553" xr:uid="{00000000-0005-0000-0000-0000F5090000}"/>
    <cellStyle name="_FTJDBS6217A(2006년 양산품 평가 사업계획서)_10월 예산 결재 상신 budget (091005)_최종" xfId="2554" xr:uid="{00000000-0005-0000-0000-0000F6090000}"/>
    <cellStyle name="_FTJDBS6217A(2006년 양산품 평가 사업계획서)_10월 예산 결재 상신 budget (091006)_최종" xfId="2555" xr:uid="{00000000-0005-0000-0000-0000F7090000}"/>
    <cellStyle name="_FTJDBS6217A(2006년 양산품 평가 사업계획서)_BS and PL august 2009" xfId="2556" xr:uid="{00000000-0005-0000-0000-0000F8090000}"/>
    <cellStyle name="_FTJDBS6217A(2006년 양산품 평가 사업계획서)_financial report 1(january)" xfId="2557" xr:uid="{00000000-0005-0000-0000-0000F9090000}"/>
    <cellStyle name="_FTJDBS6217A(2006년 양산품 평가 사업계획서)_Korean report, new version" xfId="2558" xr:uid="{00000000-0005-0000-0000-0000FA090000}"/>
    <cellStyle name="_FTJDBS6217A(2006년 양산품 평가 사업계획서)_monthly report of june 1" xfId="2559" xr:uid="{00000000-0005-0000-0000-0000FB090000}"/>
    <cellStyle name="_FTJDBS6217A(2006년 양산품 평가 사업계획서)_trade payables(september,2009)" xfId="2560" xr:uid="{00000000-0005-0000-0000-0000FC090000}"/>
    <cellStyle name="_FTJDBS6217A(2006년 양산품 평가 사업계획서)_체코월차결산 2( 09 9월-most likely)최종1" xfId="2561" xr:uid="{00000000-0005-0000-0000-0000FD090000}"/>
    <cellStyle name="_FTJDBS6217A(2006년 양산품 평가 사업계획서)_체코월차결산( 09 7월-most likely)" xfId="2562" xr:uid="{00000000-0005-0000-0000-0000FE090000}"/>
    <cellStyle name="_FTKTCP5C12B(06년_시험장비확보계획_R2.1)" xfId="2563" xr:uid="{00000000-0005-0000-0000-0000FF090000}"/>
    <cellStyle name="_FTKTCP5C12B(06년_시험장비확보계획_R2.1)_10월 예산 결재 상신 budget (091005)_최종" xfId="2564" xr:uid="{00000000-0005-0000-0000-0000000A0000}"/>
    <cellStyle name="_FTKTCP5C12B(06년_시험장비확보계획_R2.1)_10월 예산 결재 상신 budget (091006)_최종" xfId="2565" xr:uid="{00000000-0005-0000-0000-0000010A0000}"/>
    <cellStyle name="_FTKTCP5C12B(06년_시험장비확보계획_R2.1)_BS and PL august 2009" xfId="2566" xr:uid="{00000000-0005-0000-0000-0000020A0000}"/>
    <cellStyle name="_FTKTCP5C12B(06년_시험장비확보계획_R2.1)_financial report 1(january)" xfId="2567" xr:uid="{00000000-0005-0000-0000-0000030A0000}"/>
    <cellStyle name="_FTKTCP5C12B(06년_시험장비확보계획_R2.1)_Korean report, new version" xfId="2568" xr:uid="{00000000-0005-0000-0000-0000040A0000}"/>
    <cellStyle name="_FTKTCP5C12B(06년_시험장비확보계획_R2.1)_monthly report of june 1" xfId="2569" xr:uid="{00000000-0005-0000-0000-0000050A0000}"/>
    <cellStyle name="_FTKTCP5C12B(06년_시험장비확보계획_R2.1)_trade payables(september,2009)" xfId="2570" xr:uid="{00000000-0005-0000-0000-0000060A0000}"/>
    <cellStyle name="_FTKTCP5C12B(06년_시험장비확보계획_R2.1)_체코월차결산 2( 09 9월-most likely)최종1" xfId="2571" xr:uid="{00000000-0005-0000-0000-0000070A0000}"/>
    <cellStyle name="_FTKTCP5C12B(06년_시험장비확보계획_R2.1)_체코월차결산( 09 7월-most likely)" xfId="2572" xr:uid="{00000000-0005-0000-0000-0000080A0000}"/>
    <cellStyle name="_FTKTCP6209A(3P_사업계획서_New)" xfId="2573" xr:uid="{00000000-0005-0000-0000-0000090A0000}"/>
    <cellStyle name="_FTKTCP6209A(3P_사업계획서_New) 2" xfId="2574" xr:uid="{00000000-0005-0000-0000-00000A0A0000}"/>
    <cellStyle name="_FTKTCP6209A(3P_사업계획서_New) 3" xfId="2575" xr:uid="{00000000-0005-0000-0000-00000B0A0000}"/>
    <cellStyle name="_FTKTCP6209A(3P_사업계획서_New) 4" xfId="2576" xr:uid="{00000000-0005-0000-0000-00000C0A0000}"/>
    <cellStyle name="_FTKTCP6209A(3P_사업계획서_New) 5" xfId="2577" xr:uid="{00000000-0005-0000-0000-00000D0A0000}"/>
    <cellStyle name="_FTKTCP6209A(3P_사업계획서_New) 6" xfId="2578" xr:uid="{00000000-0005-0000-0000-00000E0A0000}"/>
    <cellStyle name="_FTKTCP6209A(3P_사업계획서_New) 7" xfId="2579" xr:uid="{00000000-0005-0000-0000-00000F0A0000}"/>
    <cellStyle name="_FTKTCP6209A(3P_사업계획서_New) 8" xfId="2580" xr:uid="{00000000-0005-0000-0000-0000100A0000}"/>
    <cellStyle name="_FTKTCP6209A(3P_사업계획서_New)_10월 예산 결재 상신 budget (091005)_최종" xfId="2581" xr:uid="{00000000-0005-0000-0000-0000110A0000}"/>
    <cellStyle name="_FTKTCP6209A(3P_사업계획서_New)_10월 예산 결재 상신 budget (091006)_최종" xfId="2582" xr:uid="{00000000-0005-0000-0000-0000120A0000}"/>
    <cellStyle name="_FTKTCP6209A(3P_사업계획서_New)_financial report 1(january)" xfId="2583" xr:uid="{00000000-0005-0000-0000-0000130A0000}"/>
    <cellStyle name="_FTKTCP6209A(3P_사업계획서_New)_Korean report, new version" xfId="2584" xr:uid="{00000000-0005-0000-0000-0000140A0000}"/>
    <cellStyle name="_FTKTCP6209A(3P_사업계획서_New)_monthly report of june 2 (2)" xfId="2585" xr:uid="{00000000-0005-0000-0000-0000150A0000}"/>
    <cellStyle name="_FTKTCP6209A(3P_사업계획서_New)_monthly report of june 2 (2) 2" xfId="2586" xr:uid="{00000000-0005-0000-0000-0000160A0000}"/>
    <cellStyle name="_FTKTCP6209A(3P_사업계획서_New)_monthly report of june 2 (2) 3" xfId="2587" xr:uid="{00000000-0005-0000-0000-0000170A0000}"/>
    <cellStyle name="_FTKTCP6209A(3P_사업계획서_New)_monthly report of june 2 (2) 4" xfId="2588" xr:uid="{00000000-0005-0000-0000-0000180A0000}"/>
    <cellStyle name="_FTKTCP6209A(3P_사업계획서_New)_monthly report of june 2 (2) 5" xfId="2589" xr:uid="{00000000-0005-0000-0000-0000190A0000}"/>
    <cellStyle name="_FTKTCP6209A(3P_사업계획서_New)_monthly report of june 2 (2) 6" xfId="2590" xr:uid="{00000000-0005-0000-0000-00001A0A0000}"/>
    <cellStyle name="_FTKTCP6209A(3P_사업계획서_New)_monthly report of june 2 (2) 7" xfId="2591" xr:uid="{00000000-0005-0000-0000-00001B0A0000}"/>
    <cellStyle name="_FTKTCP6209A(3P_사업계획서_New)_monthly report of june 2 (2) 8" xfId="2592" xr:uid="{00000000-0005-0000-0000-00001C0A0000}"/>
    <cellStyle name="_FTKTCP6209A(3P_사업계획서_New)_monthly report of june 2 (2)_financial report 1(january)" xfId="2593" xr:uid="{00000000-0005-0000-0000-00001D0A0000}"/>
    <cellStyle name="_FTKTCP6209A(3P_사업계획서_New)_Trade payables, receivables" xfId="2594" xr:uid="{00000000-0005-0000-0000-00001E0A0000}"/>
    <cellStyle name="_FTKTCP6209A(3P_사업계획서_New)_자금수지-cash flow(2010_plan)" xfId="2595" xr:uid="{00000000-0005-0000-0000-00001F0A0000}"/>
    <cellStyle name="_FTKTCP6209A(3P_사업계획서_New)_자금수지-cash flow(2010_plan) 2" xfId="2596" xr:uid="{00000000-0005-0000-0000-0000200A0000}"/>
    <cellStyle name="_FTKTCP6209A(3P_사업계획서_New)_자금수지-cash flow(2010_plan) 3" xfId="2597" xr:uid="{00000000-0005-0000-0000-0000210A0000}"/>
    <cellStyle name="_FTKTCP6209A(3P_사업계획서_New)_자금수지-cash flow(2010_plan) 4" xfId="2598" xr:uid="{00000000-0005-0000-0000-0000220A0000}"/>
    <cellStyle name="_FTKTCP6209A(3P_사업계획서_New)_자금수지-cash flow(2010_plan) 5" xfId="2599" xr:uid="{00000000-0005-0000-0000-0000230A0000}"/>
    <cellStyle name="_FTKTCP6209A(3P_사업계획서_New)_자금수지-cash flow(2010_plan) 6" xfId="2600" xr:uid="{00000000-0005-0000-0000-0000240A0000}"/>
    <cellStyle name="_FTKTCP6209A(3P_사업계획서_New)_자금수지-cash flow(2010_plan) 7" xfId="2601" xr:uid="{00000000-0005-0000-0000-0000250A0000}"/>
    <cellStyle name="_FTKTCP6209A(3P_사업계획서_New)_자금수지-cash flow(2010_plan) 8" xfId="2602" xr:uid="{00000000-0005-0000-0000-0000260A0000}"/>
    <cellStyle name="_FTKTCP6209A(3P_사업계획서_New)_체코월차결산6월보고2차-715" xfId="2603" xr:uid="{00000000-0005-0000-0000-0000270A0000}"/>
    <cellStyle name="_FTKTCP6209A(3P_사업계획서_New)_체코월차결산6월보고2차-715 2" xfId="2604" xr:uid="{00000000-0005-0000-0000-0000280A0000}"/>
    <cellStyle name="_FTKTCP6209A(3P_사업계획서_New)_체코월차결산6월보고2차-715 3" xfId="2605" xr:uid="{00000000-0005-0000-0000-0000290A0000}"/>
    <cellStyle name="_FTKTCP6209A(3P_사업계획서_New)_체코월차결산6월보고2차-715 4" xfId="2606" xr:uid="{00000000-0005-0000-0000-00002A0A0000}"/>
    <cellStyle name="_FTKTCP6209A(3P_사업계획서_New)_체코월차결산6월보고2차-715 5" xfId="2607" xr:uid="{00000000-0005-0000-0000-00002B0A0000}"/>
    <cellStyle name="_FTKTCP6209A(3P_사업계획서_New)_체코월차결산6월보고2차-715 6" xfId="2608" xr:uid="{00000000-0005-0000-0000-00002C0A0000}"/>
    <cellStyle name="_FTKTCP6209A(3P_사업계획서_New)_체코월차결산6월보고2차-715 7" xfId="2609" xr:uid="{00000000-0005-0000-0000-00002D0A0000}"/>
    <cellStyle name="_FTKTCP6209A(3P_사업계획서_New)_체코월차결산6월보고2차-715 8" xfId="2610" xr:uid="{00000000-0005-0000-0000-00002E0A0000}"/>
    <cellStyle name="_FTKTCP6209A(3P_사업계획서_New)_체코월차결산6월보고2차-715_financial report 1(january)" xfId="2611" xr:uid="{00000000-0005-0000-0000-00002F0A0000}"/>
    <cellStyle name="_FTKTCP6217A(동하중INFRA_구성계획)" xfId="2612" xr:uid="{00000000-0005-0000-0000-0000300A0000}"/>
    <cellStyle name="_FTKTCP6217A(동하중INFRA_구성계획)_10월 예산 결재 상신 budget (091005)_최종" xfId="2613" xr:uid="{00000000-0005-0000-0000-0000310A0000}"/>
    <cellStyle name="_FTKTCP6217A(동하중INFRA_구성계획)_10월 예산 결재 상신 budget (091006)_최종" xfId="2614" xr:uid="{00000000-0005-0000-0000-0000320A0000}"/>
    <cellStyle name="_FTKTCP6217A(동하중INFRA_구성계획)_BS and PL august 2009" xfId="2615" xr:uid="{00000000-0005-0000-0000-0000330A0000}"/>
    <cellStyle name="_FTKTCP6217A(동하중INFRA_구성계획)_financial report 1(january)" xfId="2616" xr:uid="{00000000-0005-0000-0000-0000340A0000}"/>
    <cellStyle name="_FTKTCP6217A(동하중INFRA_구성계획)_Korean report, new version" xfId="2617" xr:uid="{00000000-0005-0000-0000-0000350A0000}"/>
    <cellStyle name="_FTKTCP6217A(동하중INFRA_구성계획)_monthly report of june 1" xfId="2618" xr:uid="{00000000-0005-0000-0000-0000360A0000}"/>
    <cellStyle name="_FTKTCP6217A(동하중INFRA_구성계획)_trade payables(september,2009)" xfId="2619" xr:uid="{00000000-0005-0000-0000-0000370A0000}"/>
    <cellStyle name="_FTKTCP6217A(동하중INFRA_구성계획)_체코월차결산 2( 09 9월-most likely)최종1" xfId="2620" xr:uid="{00000000-0005-0000-0000-0000380A0000}"/>
    <cellStyle name="_FTKTCP6217A(동하중INFRA_구성계획)_체코월차결산( 09 7월-most likely)" xfId="2621" xr:uid="{00000000-0005-0000-0000-0000390A0000}"/>
    <cellStyle name="_FTKTCP6322B(06년_시험장비확보계획_R3.1)" xfId="2622" xr:uid="{00000000-0005-0000-0000-00003A0A0000}"/>
    <cellStyle name="_FTKTCP6322B(06년_시험장비확보계획_R3.1) 2" xfId="2623" xr:uid="{00000000-0005-0000-0000-00003B0A0000}"/>
    <cellStyle name="_FTKTCP6322B(06년_시험장비확보계획_R3.1) 3" xfId="2624" xr:uid="{00000000-0005-0000-0000-00003C0A0000}"/>
    <cellStyle name="_FTKTCP6322B(06년_시험장비확보계획_R3.1) 4" xfId="2625" xr:uid="{00000000-0005-0000-0000-00003D0A0000}"/>
    <cellStyle name="_FTKTCP6322B(06년_시험장비확보계획_R3.1) 5" xfId="2626" xr:uid="{00000000-0005-0000-0000-00003E0A0000}"/>
    <cellStyle name="_FTKTCP6322B(06년_시험장비확보계획_R3.1) 6" xfId="2627" xr:uid="{00000000-0005-0000-0000-00003F0A0000}"/>
    <cellStyle name="_FTKTCP6322B(06년_시험장비확보계획_R3.1) 7" xfId="2628" xr:uid="{00000000-0005-0000-0000-0000400A0000}"/>
    <cellStyle name="_FTKTCP6322B(06년_시험장비확보계획_R3.1) 8" xfId="2629" xr:uid="{00000000-0005-0000-0000-0000410A0000}"/>
    <cellStyle name="_FTKTCP6322B(06년_시험장비확보계획_R3.1)_10월 예산 결재 상신 budget (091005)_최종" xfId="2630" xr:uid="{00000000-0005-0000-0000-0000420A0000}"/>
    <cellStyle name="_FTKTCP6322B(06년_시험장비확보계획_R3.1)_10월 예산 결재 상신 budget (091006)_최종" xfId="2631" xr:uid="{00000000-0005-0000-0000-0000430A0000}"/>
    <cellStyle name="_FTKTCP6322B(06년_시험장비확보계획_R3.1)_financial report 1(january)" xfId="2632" xr:uid="{00000000-0005-0000-0000-0000440A0000}"/>
    <cellStyle name="_FTKTCP6322B(06년_시험장비확보계획_R3.1)_Korean report, new version" xfId="2633" xr:uid="{00000000-0005-0000-0000-0000450A0000}"/>
    <cellStyle name="_FTKTCP6322B(06년_시험장비확보계획_R3.1)_monthly report of june 2 (2)" xfId="2634" xr:uid="{00000000-0005-0000-0000-0000460A0000}"/>
    <cellStyle name="_FTKTCP6322B(06년_시험장비확보계획_R3.1)_monthly report of june 2 (2) 2" xfId="2635" xr:uid="{00000000-0005-0000-0000-0000470A0000}"/>
    <cellStyle name="_FTKTCP6322B(06년_시험장비확보계획_R3.1)_monthly report of june 2 (2) 3" xfId="2636" xr:uid="{00000000-0005-0000-0000-0000480A0000}"/>
    <cellStyle name="_FTKTCP6322B(06년_시험장비확보계획_R3.1)_monthly report of june 2 (2) 4" xfId="2637" xr:uid="{00000000-0005-0000-0000-0000490A0000}"/>
    <cellStyle name="_FTKTCP6322B(06년_시험장비확보계획_R3.1)_monthly report of june 2 (2) 5" xfId="2638" xr:uid="{00000000-0005-0000-0000-00004A0A0000}"/>
    <cellStyle name="_FTKTCP6322B(06년_시험장비확보계획_R3.1)_monthly report of june 2 (2) 6" xfId="2639" xr:uid="{00000000-0005-0000-0000-00004B0A0000}"/>
    <cellStyle name="_FTKTCP6322B(06년_시험장비확보계획_R3.1)_monthly report of june 2 (2) 7" xfId="2640" xr:uid="{00000000-0005-0000-0000-00004C0A0000}"/>
    <cellStyle name="_FTKTCP6322B(06년_시험장비확보계획_R3.1)_monthly report of june 2 (2) 8" xfId="2641" xr:uid="{00000000-0005-0000-0000-00004D0A0000}"/>
    <cellStyle name="_FTKTCP6322B(06년_시험장비확보계획_R3.1)_monthly report of june 2 (2)_financial report 1(january)" xfId="2642" xr:uid="{00000000-0005-0000-0000-00004E0A0000}"/>
    <cellStyle name="_FTKTCP6322B(06년_시험장비확보계획_R3.1)_Trade payables, receivables" xfId="2643" xr:uid="{00000000-0005-0000-0000-00004F0A0000}"/>
    <cellStyle name="_FTKTCP6322B(06년_시험장비확보계획_R3.1)_자금수지-cash flow(2010_plan)" xfId="2644" xr:uid="{00000000-0005-0000-0000-0000500A0000}"/>
    <cellStyle name="_FTKTCP6322B(06년_시험장비확보계획_R3.1)_자금수지-cash flow(2010_plan) 2" xfId="2645" xr:uid="{00000000-0005-0000-0000-0000510A0000}"/>
    <cellStyle name="_FTKTCP6322B(06년_시험장비확보계획_R3.1)_자금수지-cash flow(2010_plan) 3" xfId="2646" xr:uid="{00000000-0005-0000-0000-0000520A0000}"/>
    <cellStyle name="_FTKTCP6322B(06년_시험장비확보계획_R3.1)_자금수지-cash flow(2010_plan) 4" xfId="2647" xr:uid="{00000000-0005-0000-0000-0000530A0000}"/>
    <cellStyle name="_FTKTCP6322B(06년_시험장비확보계획_R3.1)_자금수지-cash flow(2010_plan) 5" xfId="2648" xr:uid="{00000000-0005-0000-0000-0000540A0000}"/>
    <cellStyle name="_FTKTCP6322B(06년_시험장비확보계획_R3.1)_자금수지-cash flow(2010_plan) 6" xfId="2649" xr:uid="{00000000-0005-0000-0000-0000550A0000}"/>
    <cellStyle name="_FTKTCP6322B(06년_시험장비확보계획_R3.1)_자금수지-cash flow(2010_plan) 7" xfId="2650" xr:uid="{00000000-0005-0000-0000-0000560A0000}"/>
    <cellStyle name="_FTKTCP6322B(06년_시험장비확보계획_R3.1)_자금수지-cash flow(2010_plan) 8" xfId="2651" xr:uid="{00000000-0005-0000-0000-0000570A0000}"/>
    <cellStyle name="_FTKTCP6322B(06년_시험장비확보계획_R3.1)_체코월차결산6월보고2차-715" xfId="2652" xr:uid="{00000000-0005-0000-0000-0000580A0000}"/>
    <cellStyle name="_FTKTCP6322B(06년_시험장비확보계획_R3.1)_체코월차결산6월보고2차-715 2" xfId="2653" xr:uid="{00000000-0005-0000-0000-0000590A0000}"/>
    <cellStyle name="_FTKTCP6322B(06년_시험장비확보계획_R3.1)_체코월차결산6월보고2차-715 3" xfId="2654" xr:uid="{00000000-0005-0000-0000-00005A0A0000}"/>
    <cellStyle name="_FTKTCP6322B(06년_시험장비확보계획_R3.1)_체코월차결산6월보고2차-715 4" xfId="2655" xr:uid="{00000000-0005-0000-0000-00005B0A0000}"/>
    <cellStyle name="_FTKTCP6322B(06년_시험장비확보계획_R3.1)_체코월차결산6월보고2차-715 5" xfId="2656" xr:uid="{00000000-0005-0000-0000-00005C0A0000}"/>
    <cellStyle name="_FTKTCP6322B(06년_시험장비확보계획_R3.1)_체코월차결산6월보고2차-715 6" xfId="2657" xr:uid="{00000000-0005-0000-0000-00005D0A0000}"/>
    <cellStyle name="_FTKTCP6322B(06년_시험장비확보계획_R3.1)_체코월차결산6월보고2차-715 7" xfId="2658" xr:uid="{00000000-0005-0000-0000-00005E0A0000}"/>
    <cellStyle name="_FTKTCP6322B(06년_시험장비확보계획_R3.1)_체코월차결산6월보고2차-715 8" xfId="2659" xr:uid="{00000000-0005-0000-0000-00005F0A0000}"/>
    <cellStyle name="_FTKTCP6322B(06년_시험장비확보계획_R3.1)_체코월차결산6월보고2차-715_financial report 1(january)" xfId="2660" xr:uid="{00000000-0005-0000-0000-0000600A0000}"/>
    <cellStyle name="_FTKTCR5B17A(기능재료시험팀06년사업계획-REV1)" xfId="2661" xr:uid="{00000000-0005-0000-0000-0000610A0000}"/>
    <cellStyle name="_FTKTCR5B17A(기능재료시험팀06년사업계획-REV1)_10월 예산 결재 상신 budget (091005)_최종" xfId="2662" xr:uid="{00000000-0005-0000-0000-0000620A0000}"/>
    <cellStyle name="_FTKTCR5B17A(기능재료시험팀06년사업계획-REV1)_10월 예산 결재 상신 budget (091006)_최종" xfId="2663" xr:uid="{00000000-0005-0000-0000-0000630A0000}"/>
    <cellStyle name="_FTKTCR5B17A(기능재료시험팀06년사업계획-REV1)_BS and PL august 2009" xfId="2664" xr:uid="{00000000-0005-0000-0000-0000640A0000}"/>
    <cellStyle name="_FTKTCR5B17A(기능재료시험팀06년사업계획-REV1)_financial report 1(january)" xfId="2665" xr:uid="{00000000-0005-0000-0000-0000650A0000}"/>
    <cellStyle name="_FTKTCR5B17A(기능재료시험팀06년사업계획-REV1)_Korean report, new version" xfId="2666" xr:uid="{00000000-0005-0000-0000-0000660A0000}"/>
    <cellStyle name="_FTKTCR5B17A(기능재료시험팀06년사업계획-REV1)_monthly report of june 1" xfId="2667" xr:uid="{00000000-0005-0000-0000-0000670A0000}"/>
    <cellStyle name="_FTKTCR5B17A(기능재료시험팀06년사업계획-REV1)_trade payables(september,2009)" xfId="2668" xr:uid="{00000000-0005-0000-0000-0000680A0000}"/>
    <cellStyle name="_FTKTCR5B17A(기능재료시험팀06년사업계획-REV1)_체코월차결산 2( 09 9월-most likely)최종1" xfId="2669" xr:uid="{00000000-0005-0000-0000-0000690A0000}"/>
    <cellStyle name="_FTKTCR5B17A(기능재료시험팀06년사업계획-REV1)_체코월차결산( 09 7월-most likely)" xfId="2670" xr:uid="{00000000-0005-0000-0000-00006A0A0000}"/>
    <cellStyle name="_FTPKSS6218A (06년 재료시험의뢰 계획)" xfId="2671" xr:uid="{00000000-0005-0000-0000-00006B0A0000}"/>
    <cellStyle name="_FTPKSS6218A (06년 재료시험의뢰 계획)_10월 예산 결재 상신 budget (091005)_최종" xfId="2672" xr:uid="{00000000-0005-0000-0000-00006C0A0000}"/>
    <cellStyle name="_FTPKSS6218A (06년 재료시험의뢰 계획)_10월 예산 결재 상신 budget (091006)_최종" xfId="2673" xr:uid="{00000000-0005-0000-0000-00006D0A0000}"/>
    <cellStyle name="_FTPKSS6218A (06년 재료시험의뢰 계획)_BS and PL august 2009" xfId="2674" xr:uid="{00000000-0005-0000-0000-00006E0A0000}"/>
    <cellStyle name="_FTPKSS6218A (06년 재료시험의뢰 계획)_financial report 1(january)" xfId="2675" xr:uid="{00000000-0005-0000-0000-00006F0A0000}"/>
    <cellStyle name="_FTPKSS6218A (06년 재료시험의뢰 계획)_Korean report, new version" xfId="2676" xr:uid="{00000000-0005-0000-0000-0000700A0000}"/>
    <cellStyle name="_FTPKSS6218A (06년 재료시험의뢰 계획)_monthly report of june 1" xfId="2677" xr:uid="{00000000-0005-0000-0000-0000710A0000}"/>
    <cellStyle name="_FTPKSS6218A (06년 재료시험의뢰 계획)_trade payables(september,2009)" xfId="2678" xr:uid="{00000000-0005-0000-0000-0000720A0000}"/>
    <cellStyle name="_FTPKSS6218A (06년 재료시험의뢰 계획)_체코월차결산 2( 09 9월-most likely)최종1" xfId="2679" xr:uid="{00000000-0005-0000-0000-0000730A0000}"/>
    <cellStyle name="_FTPKSS6218A (06년 재료시험의뢰 계획)_체코월차결산( 09 7월-most likely)" xfId="2680" xr:uid="{00000000-0005-0000-0000-0000740A0000}"/>
    <cellStyle name="_FTPSHP5A17A(기능재료시험팀06년QFD) (version 1)" xfId="2681" xr:uid="{00000000-0005-0000-0000-0000750A0000}"/>
    <cellStyle name="_FTSSJR5907A( 인증 기관별 인증비용 현황)" xfId="2682" xr:uid="{00000000-0005-0000-0000-0000760A0000}"/>
    <cellStyle name="_FTSSJR5907A( 인증 기관별 인증비용 현황) 2" xfId="2683" xr:uid="{00000000-0005-0000-0000-0000770A0000}"/>
    <cellStyle name="_FTSSJR5907A( 인증 기관별 인증비용 현황)_10월 예산 결재 상신 budget (091005)_최종" xfId="2684" xr:uid="{00000000-0005-0000-0000-0000780A0000}"/>
    <cellStyle name="_FTSSJR5907A( 인증 기관별 인증비용 현황)_10월 예산 결재 상신 budget (091006)_최종" xfId="2685" xr:uid="{00000000-0005-0000-0000-0000790A0000}"/>
    <cellStyle name="_FTSSJR5907A( 인증 기관별 인증비용 현황)_BS and PL august 2009" xfId="2686" xr:uid="{00000000-0005-0000-0000-00007A0A0000}"/>
    <cellStyle name="_FTSSJR5907A( 인증 기관별 인증비용 현황)_financial report 1(january)" xfId="2687" xr:uid="{00000000-0005-0000-0000-00007B0A0000}"/>
    <cellStyle name="_FTSSJR5907A( 인증 기관별 인증비용 현황)_Korean report, new version" xfId="2688" xr:uid="{00000000-0005-0000-0000-00007C0A0000}"/>
    <cellStyle name="_FTSSJR5907A( 인증 기관별 인증비용 현황)_monthly report of june 1" xfId="2689" xr:uid="{00000000-0005-0000-0000-00007D0A0000}"/>
    <cellStyle name="_FTSSJR5907A( 인증 기관별 인증비용 현황)_trade payables(september,2009)" xfId="2690" xr:uid="{00000000-0005-0000-0000-00007E0A0000}"/>
    <cellStyle name="_FTSSJR5907A( 인증 기관별 인증비용 현황)_체코월차결산 2( 09 9월-most likely)최종1" xfId="2691" xr:uid="{00000000-0005-0000-0000-00007F0A0000}"/>
    <cellStyle name="_FTSSJR5907A( 인증 기관별 인증비용 현황)_체코월차결산( 09 7월-most likely)" xfId="2692" xr:uid="{00000000-0005-0000-0000-0000800A0000}"/>
    <cellStyle name="_FTSSJR6224A(인증비 미지급금 현황" xfId="2693" xr:uid="{00000000-0005-0000-0000-0000810A0000}"/>
    <cellStyle name="_FTSSJR6224A(인증비 미지급금 현황_10월 예산 결재 상신 budget (091005)_최종" xfId="2694" xr:uid="{00000000-0005-0000-0000-0000820A0000}"/>
    <cellStyle name="_FTSSJR6224A(인증비 미지급금 현황_10월 예산 결재 상신 budget (091006)_최종" xfId="2695" xr:uid="{00000000-0005-0000-0000-0000830A0000}"/>
    <cellStyle name="_FTSSJR6224A(인증비 미지급금 현황_BS and PL august 2009" xfId="2696" xr:uid="{00000000-0005-0000-0000-0000840A0000}"/>
    <cellStyle name="_FTSSJR6224A(인증비 미지급금 현황_financial report 1(january)" xfId="2697" xr:uid="{00000000-0005-0000-0000-0000850A0000}"/>
    <cellStyle name="_FTSSJR6224A(인증비 미지급금 현황_Korean report, new version" xfId="2698" xr:uid="{00000000-0005-0000-0000-0000860A0000}"/>
    <cellStyle name="_FTSSJR6224A(인증비 미지급금 현황_monthly report of june 1" xfId="2699" xr:uid="{00000000-0005-0000-0000-0000870A0000}"/>
    <cellStyle name="_FTSSJR6224A(인증비 미지급금 현황_trade payables(september,2009)" xfId="2700" xr:uid="{00000000-0005-0000-0000-0000880A0000}"/>
    <cellStyle name="_FTSSJR6224A(인증비 미지급금 현황_체코월차결산 2( 09 9월-most likely)최종1" xfId="2701" xr:uid="{00000000-0005-0000-0000-0000890A0000}"/>
    <cellStyle name="_FTSSJR6224A(인증비 미지급금 현황_체코월차결산( 09 7월-most likely)" xfId="2702" xr:uid="{00000000-0005-0000-0000-00008A0A0000}"/>
    <cellStyle name="_FTSSJR6226B(인증비 미지급금 현황) (4)" xfId="2703" xr:uid="{00000000-0005-0000-0000-00008B0A0000}"/>
    <cellStyle name="_FTSSJR6226B(인증비 미지급금 현황) (4)_10월 예산 결재 상신 budget (091005)_최종" xfId="2704" xr:uid="{00000000-0005-0000-0000-00008C0A0000}"/>
    <cellStyle name="_FTSSJR6226B(인증비 미지급금 현황) (4)_10월 예산 결재 상신 budget (091006)_최종" xfId="2705" xr:uid="{00000000-0005-0000-0000-00008D0A0000}"/>
    <cellStyle name="_FTSSJR6226B(인증비 미지급금 현황) (4)_BS and PL august 2009" xfId="2706" xr:uid="{00000000-0005-0000-0000-00008E0A0000}"/>
    <cellStyle name="_FTSSJR6226B(인증비 미지급금 현황) (4)_financial report 1(january)" xfId="2707" xr:uid="{00000000-0005-0000-0000-00008F0A0000}"/>
    <cellStyle name="_FTSSJR6226B(인증비 미지급금 현황) (4)_Korean report, new version" xfId="2708" xr:uid="{00000000-0005-0000-0000-0000900A0000}"/>
    <cellStyle name="_FTSSJR6226B(인증비 미지급금 현황) (4)_monthly report of june 1" xfId="2709" xr:uid="{00000000-0005-0000-0000-0000910A0000}"/>
    <cellStyle name="_FTSSJR6226B(인증비 미지급금 현황) (4)_trade payables(september,2009)" xfId="2710" xr:uid="{00000000-0005-0000-0000-0000920A0000}"/>
    <cellStyle name="_FTSSJR6226B(인증비 미지급금 현황) (4)_체코월차결산 2( 09 9월-most likely)최종1" xfId="2711" xr:uid="{00000000-0005-0000-0000-0000930A0000}"/>
    <cellStyle name="_FTSSJR6226B(인증비 미지급금 현황) (4)_체코월차결산( 09 7월-most likely)" xfId="2712" xr:uid="{00000000-0005-0000-0000-0000940A0000}"/>
    <cellStyle name="_FTSSJR6908B(2006년 8월해외인증현황보고)" xfId="2713" xr:uid="{00000000-0005-0000-0000-0000950A0000}"/>
    <cellStyle name="_FTSSJR6908B(2006년 8월해외인증현황보고) 2" xfId="2714" xr:uid="{00000000-0005-0000-0000-0000960A0000}"/>
    <cellStyle name="_FTSSJR6908B(2006년 8월해외인증현황보고) 3" xfId="2715" xr:uid="{00000000-0005-0000-0000-0000970A0000}"/>
    <cellStyle name="_FTSSJR6908B(2006년 8월해외인증현황보고) 4" xfId="2716" xr:uid="{00000000-0005-0000-0000-0000980A0000}"/>
    <cellStyle name="_FTSSJR6908B(2006년 8월해외인증현황보고) 5" xfId="2717" xr:uid="{00000000-0005-0000-0000-0000990A0000}"/>
    <cellStyle name="_FTSSJR6908B(2006년 8월해외인증현황보고) 6" xfId="2718" xr:uid="{00000000-0005-0000-0000-00009A0A0000}"/>
    <cellStyle name="_FTSSJR6908B(2006년 8월해외인증현황보고) 7" xfId="2719" xr:uid="{00000000-0005-0000-0000-00009B0A0000}"/>
    <cellStyle name="_FTSSJR6908B(2006년 8월해외인증현황보고) 8" xfId="2720" xr:uid="{00000000-0005-0000-0000-00009C0A0000}"/>
    <cellStyle name="_FTSSJR6908B(2006년 8월해외인증현황보고)_10월 예산 결재 상신 budget (091005)_최종" xfId="2721" xr:uid="{00000000-0005-0000-0000-00009D0A0000}"/>
    <cellStyle name="_FTSSJR6908B(2006년 8월해외인증현황보고)_10월 예산 결재 상신 budget (091006)_최종" xfId="2722" xr:uid="{00000000-0005-0000-0000-00009E0A0000}"/>
    <cellStyle name="_FTSSJR6908B(2006년 8월해외인증현황보고)_financial report 1(january)" xfId="2723" xr:uid="{00000000-0005-0000-0000-00009F0A0000}"/>
    <cellStyle name="_FTSSJR6908B(2006년 8월해외인증현황보고)_Korean report, new version" xfId="2724" xr:uid="{00000000-0005-0000-0000-0000A00A0000}"/>
    <cellStyle name="_FTSSJR6908B(2006년 8월해외인증현황보고)_monthly report of june 2 (2)" xfId="2725" xr:uid="{00000000-0005-0000-0000-0000A10A0000}"/>
    <cellStyle name="_FTSSJR6908B(2006년 8월해외인증현황보고)_monthly report of june 2 (2) 2" xfId="2726" xr:uid="{00000000-0005-0000-0000-0000A20A0000}"/>
    <cellStyle name="_FTSSJR6908B(2006년 8월해외인증현황보고)_monthly report of june 2 (2) 3" xfId="2727" xr:uid="{00000000-0005-0000-0000-0000A30A0000}"/>
    <cellStyle name="_FTSSJR6908B(2006년 8월해외인증현황보고)_monthly report of june 2 (2) 4" xfId="2728" xr:uid="{00000000-0005-0000-0000-0000A40A0000}"/>
    <cellStyle name="_FTSSJR6908B(2006년 8월해외인증현황보고)_monthly report of june 2 (2) 5" xfId="2729" xr:uid="{00000000-0005-0000-0000-0000A50A0000}"/>
    <cellStyle name="_FTSSJR6908B(2006년 8월해외인증현황보고)_monthly report of june 2 (2) 6" xfId="2730" xr:uid="{00000000-0005-0000-0000-0000A60A0000}"/>
    <cellStyle name="_FTSSJR6908B(2006년 8월해외인증현황보고)_monthly report of june 2 (2) 7" xfId="2731" xr:uid="{00000000-0005-0000-0000-0000A70A0000}"/>
    <cellStyle name="_FTSSJR6908B(2006년 8월해외인증현황보고)_monthly report of june 2 (2) 8" xfId="2732" xr:uid="{00000000-0005-0000-0000-0000A80A0000}"/>
    <cellStyle name="_FTSSJR6908B(2006년 8월해외인증현황보고)_monthly report of june 2 (2)_financial report 1(january)" xfId="2733" xr:uid="{00000000-0005-0000-0000-0000A90A0000}"/>
    <cellStyle name="_FTSSJR6908B(2006년 8월해외인증현황보고)_Trade payables, receivables" xfId="2734" xr:uid="{00000000-0005-0000-0000-0000AA0A0000}"/>
    <cellStyle name="_FTSSJR6908B(2006년 8월해외인증현황보고)_자금수지-cash flow(2010_plan)" xfId="2735" xr:uid="{00000000-0005-0000-0000-0000AB0A0000}"/>
    <cellStyle name="_FTSSJR6908B(2006년 8월해외인증현황보고)_자금수지-cash flow(2010_plan) 2" xfId="2736" xr:uid="{00000000-0005-0000-0000-0000AC0A0000}"/>
    <cellStyle name="_FTSSJR6908B(2006년 8월해외인증현황보고)_자금수지-cash flow(2010_plan) 3" xfId="2737" xr:uid="{00000000-0005-0000-0000-0000AD0A0000}"/>
    <cellStyle name="_FTSSJR6908B(2006년 8월해외인증현황보고)_자금수지-cash flow(2010_plan) 4" xfId="2738" xr:uid="{00000000-0005-0000-0000-0000AE0A0000}"/>
    <cellStyle name="_FTSSJR6908B(2006년 8월해외인증현황보고)_자금수지-cash flow(2010_plan) 5" xfId="2739" xr:uid="{00000000-0005-0000-0000-0000AF0A0000}"/>
    <cellStyle name="_FTSSJR6908B(2006년 8월해외인증현황보고)_자금수지-cash flow(2010_plan) 6" xfId="2740" xr:uid="{00000000-0005-0000-0000-0000B00A0000}"/>
    <cellStyle name="_FTSSJR6908B(2006년 8월해외인증현황보고)_자금수지-cash flow(2010_plan) 7" xfId="2741" xr:uid="{00000000-0005-0000-0000-0000B10A0000}"/>
    <cellStyle name="_FTSSJR6908B(2006년 8월해외인증현황보고)_자금수지-cash flow(2010_plan) 8" xfId="2742" xr:uid="{00000000-0005-0000-0000-0000B20A0000}"/>
    <cellStyle name="_FTSSJR6908B(2006년 8월해외인증현황보고)_체코월차결산6월보고2차-715" xfId="2743" xr:uid="{00000000-0005-0000-0000-0000B30A0000}"/>
    <cellStyle name="_FTSSJR6908B(2006년 8월해외인증현황보고)_체코월차결산6월보고2차-715 2" xfId="2744" xr:uid="{00000000-0005-0000-0000-0000B40A0000}"/>
    <cellStyle name="_FTSSJR6908B(2006년 8월해외인증현황보고)_체코월차결산6월보고2차-715 3" xfId="2745" xr:uid="{00000000-0005-0000-0000-0000B50A0000}"/>
    <cellStyle name="_FTSSJR6908B(2006년 8월해외인증현황보고)_체코월차결산6월보고2차-715 4" xfId="2746" xr:uid="{00000000-0005-0000-0000-0000B60A0000}"/>
    <cellStyle name="_FTSSJR6908B(2006년 8월해외인증현황보고)_체코월차결산6월보고2차-715 5" xfId="2747" xr:uid="{00000000-0005-0000-0000-0000B70A0000}"/>
    <cellStyle name="_FTSSJR6908B(2006년 8월해외인증현황보고)_체코월차결산6월보고2차-715 6" xfId="2748" xr:uid="{00000000-0005-0000-0000-0000B80A0000}"/>
    <cellStyle name="_FTSSJR6908B(2006년 8월해외인증현황보고)_체코월차결산6월보고2차-715 7" xfId="2749" xr:uid="{00000000-0005-0000-0000-0000B90A0000}"/>
    <cellStyle name="_FTSSJR6908B(2006년 8월해외인증현황보고)_체코월차결산6월보고2차-715 8" xfId="2750" xr:uid="{00000000-0005-0000-0000-0000BA0A0000}"/>
    <cellStyle name="_FTSSJR6908B(2006년 8월해외인증현황보고)_체코월차결산6월보고2차-715_financial report 1(january)" xfId="2751" xr:uid="{00000000-0005-0000-0000-0000BB0A0000}"/>
    <cellStyle name="_FTSSJR6A09A(2006 11월 해외인증현황보고)" xfId="2752" xr:uid="{00000000-0005-0000-0000-0000BC0A0000}"/>
    <cellStyle name="_FTSSJR6A09A(2006 11월 해외인증현황보고) 2" xfId="2753" xr:uid="{00000000-0005-0000-0000-0000BD0A0000}"/>
    <cellStyle name="_FTSSJR6A09A(2006 11월 해외인증현황보고) 3" xfId="2754" xr:uid="{00000000-0005-0000-0000-0000BE0A0000}"/>
    <cellStyle name="_FTSSJR6A09A(2006 11월 해외인증현황보고) 4" xfId="2755" xr:uid="{00000000-0005-0000-0000-0000BF0A0000}"/>
    <cellStyle name="_FTSSJR6A09A(2006 11월 해외인증현황보고) 5" xfId="2756" xr:uid="{00000000-0005-0000-0000-0000C00A0000}"/>
    <cellStyle name="_FTSSJR6A09A(2006 11월 해외인증현황보고) 6" xfId="2757" xr:uid="{00000000-0005-0000-0000-0000C10A0000}"/>
    <cellStyle name="_FTSSJR6A09A(2006 11월 해외인증현황보고) 7" xfId="2758" xr:uid="{00000000-0005-0000-0000-0000C20A0000}"/>
    <cellStyle name="_FTSSJR6A09A(2006 11월 해외인증현황보고) 8" xfId="2759" xr:uid="{00000000-0005-0000-0000-0000C30A0000}"/>
    <cellStyle name="_FTSSJR6A09A(2006 11월 해외인증현황보고)_10월 예산 결재 상신 budget (091005)_최종" xfId="2760" xr:uid="{00000000-0005-0000-0000-0000C40A0000}"/>
    <cellStyle name="_FTSSJR6A09A(2006 11월 해외인증현황보고)_10월 예산 결재 상신 budget (091006)_최종" xfId="2761" xr:uid="{00000000-0005-0000-0000-0000C50A0000}"/>
    <cellStyle name="_FTSSJR6A09A(2006 11월 해외인증현황보고)_financial report 1(january)" xfId="2762" xr:uid="{00000000-0005-0000-0000-0000C60A0000}"/>
    <cellStyle name="_FTSSJR6A09A(2006 11월 해외인증현황보고)_Korean report, new version" xfId="2763" xr:uid="{00000000-0005-0000-0000-0000C70A0000}"/>
    <cellStyle name="_FTSSJR6A09A(2006 11월 해외인증현황보고)_monthly report of june 2 (2)" xfId="2764" xr:uid="{00000000-0005-0000-0000-0000C80A0000}"/>
    <cellStyle name="_FTSSJR6A09A(2006 11월 해외인증현황보고)_monthly report of june 2 (2) 2" xfId="2765" xr:uid="{00000000-0005-0000-0000-0000C90A0000}"/>
    <cellStyle name="_FTSSJR6A09A(2006 11월 해외인증현황보고)_monthly report of june 2 (2) 3" xfId="2766" xr:uid="{00000000-0005-0000-0000-0000CA0A0000}"/>
    <cellStyle name="_FTSSJR6A09A(2006 11월 해외인증현황보고)_monthly report of june 2 (2) 4" xfId="2767" xr:uid="{00000000-0005-0000-0000-0000CB0A0000}"/>
    <cellStyle name="_FTSSJR6A09A(2006 11월 해외인증현황보고)_monthly report of june 2 (2) 5" xfId="2768" xr:uid="{00000000-0005-0000-0000-0000CC0A0000}"/>
    <cellStyle name="_FTSSJR6A09A(2006 11월 해외인증현황보고)_monthly report of june 2 (2) 6" xfId="2769" xr:uid="{00000000-0005-0000-0000-0000CD0A0000}"/>
    <cellStyle name="_FTSSJR6A09A(2006 11월 해외인증현황보고)_monthly report of june 2 (2) 7" xfId="2770" xr:uid="{00000000-0005-0000-0000-0000CE0A0000}"/>
    <cellStyle name="_FTSSJR6A09A(2006 11월 해외인증현황보고)_monthly report of june 2 (2) 8" xfId="2771" xr:uid="{00000000-0005-0000-0000-0000CF0A0000}"/>
    <cellStyle name="_FTSSJR6A09A(2006 11월 해외인증현황보고)_monthly report of june 2 (2)_financial report 1(january)" xfId="2772" xr:uid="{00000000-0005-0000-0000-0000D00A0000}"/>
    <cellStyle name="_FTSSJR6A09A(2006 11월 해외인증현황보고)_Trade payables, receivables" xfId="2773" xr:uid="{00000000-0005-0000-0000-0000D10A0000}"/>
    <cellStyle name="_FTSSJR6A09A(2006 11월 해외인증현황보고)_자금수지-cash flow(2010_plan)" xfId="2774" xr:uid="{00000000-0005-0000-0000-0000D20A0000}"/>
    <cellStyle name="_FTSSJR6A09A(2006 11월 해외인증현황보고)_자금수지-cash flow(2010_plan) 2" xfId="2775" xr:uid="{00000000-0005-0000-0000-0000D30A0000}"/>
    <cellStyle name="_FTSSJR6A09A(2006 11월 해외인증현황보고)_자금수지-cash flow(2010_plan) 3" xfId="2776" xr:uid="{00000000-0005-0000-0000-0000D40A0000}"/>
    <cellStyle name="_FTSSJR6A09A(2006 11월 해외인증현황보고)_자금수지-cash flow(2010_plan) 4" xfId="2777" xr:uid="{00000000-0005-0000-0000-0000D50A0000}"/>
    <cellStyle name="_FTSSJR6A09A(2006 11월 해외인증현황보고)_자금수지-cash flow(2010_plan) 5" xfId="2778" xr:uid="{00000000-0005-0000-0000-0000D60A0000}"/>
    <cellStyle name="_FTSSJR6A09A(2006 11월 해외인증현황보고)_자금수지-cash flow(2010_plan) 6" xfId="2779" xr:uid="{00000000-0005-0000-0000-0000D70A0000}"/>
    <cellStyle name="_FTSSJR6A09A(2006 11월 해외인증현황보고)_자금수지-cash flow(2010_plan) 7" xfId="2780" xr:uid="{00000000-0005-0000-0000-0000D80A0000}"/>
    <cellStyle name="_FTSSJR6A09A(2006 11월 해외인증현황보고)_자금수지-cash flow(2010_plan) 8" xfId="2781" xr:uid="{00000000-0005-0000-0000-0000D90A0000}"/>
    <cellStyle name="_FTSSJR6A09A(2006 11월 해외인증현황보고)_체코월차결산6월보고2차-715" xfId="2782" xr:uid="{00000000-0005-0000-0000-0000DA0A0000}"/>
    <cellStyle name="_FTSSJR6A09A(2006 11월 해외인증현황보고)_체코월차결산6월보고2차-715 2" xfId="2783" xr:uid="{00000000-0005-0000-0000-0000DB0A0000}"/>
    <cellStyle name="_FTSSJR6A09A(2006 11월 해외인증현황보고)_체코월차결산6월보고2차-715 3" xfId="2784" xr:uid="{00000000-0005-0000-0000-0000DC0A0000}"/>
    <cellStyle name="_FTSSJR6A09A(2006 11월 해외인증현황보고)_체코월차결산6월보고2차-715 4" xfId="2785" xr:uid="{00000000-0005-0000-0000-0000DD0A0000}"/>
    <cellStyle name="_FTSSJR6A09A(2006 11월 해외인증현황보고)_체코월차결산6월보고2차-715 5" xfId="2786" xr:uid="{00000000-0005-0000-0000-0000DE0A0000}"/>
    <cellStyle name="_FTSSJR6A09A(2006 11월 해외인증현황보고)_체코월차결산6월보고2차-715 6" xfId="2787" xr:uid="{00000000-0005-0000-0000-0000DF0A0000}"/>
    <cellStyle name="_FTSSJR6A09A(2006 11월 해외인증현황보고)_체코월차결산6월보고2차-715 7" xfId="2788" xr:uid="{00000000-0005-0000-0000-0000E00A0000}"/>
    <cellStyle name="_FTSSJR6A09A(2006 11월 해외인증현황보고)_체코월차결산6월보고2차-715 8" xfId="2789" xr:uid="{00000000-0005-0000-0000-0000E10A0000}"/>
    <cellStyle name="_FTSSJR6A09A(2006 11월 해외인증현황보고)_체코월차결산6월보고2차-715_financial report 1(january)" xfId="2790" xr:uid="{00000000-0005-0000-0000-0000E20A0000}"/>
    <cellStyle name="_FTSSJR6B30A(2006.11월 해외인증현황보고)" xfId="2791" xr:uid="{00000000-0005-0000-0000-0000E30A0000}"/>
    <cellStyle name="_FTSSJR6B30A(2006.11월 해외인증현황보고) 2" xfId="2792" xr:uid="{00000000-0005-0000-0000-0000E40A0000}"/>
    <cellStyle name="_FTSSJR6B30A(2006.11월 해외인증현황보고) 3" xfId="2793" xr:uid="{00000000-0005-0000-0000-0000E50A0000}"/>
    <cellStyle name="_FTSSJR6B30A(2006.11월 해외인증현황보고) 4" xfId="2794" xr:uid="{00000000-0005-0000-0000-0000E60A0000}"/>
    <cellStyle name="_FTSSJR6B30A(2006.11월 해외인증현황보고) 5" xfId="2795" xr:uid="{00000000-0005-0000-0000-0000E70A0000}"/>
    <cellStyle name="_FTSSJR6B30A(2006.11월 해외인증현황보고) 6" xfId="2796" xr:uid="{00000000-0005-0000-0000-0000E80A0000}"/>
    <cellStyle name="_FTSSJR6B30A(2006.11월 해외인증현황보고) 7" xfId="2797" xr:uid="{00000000-0005-0000-0000-0000E90A0000}"/>
    <cellStyle name="_FTSSJR6B30A(2006.11월 해외인증현황보고) 8" xfId="2798" xr:uid="{00000000-0005-0000-0000-0000EA0A0000}"/>
    <cellStyle name="_FTSSJR6B30A(2006.11월 해외인증현황보고)_10월 예산 결재 상신 budget (091005)_최종" xfId="2799" xr:uid="{00000000-0005-0000-0000-0000EB0A0000}"/>
    <cellStyle name="_FTSSJR6B30A(2006.11월 해외인증현황보고)_10월 예산 결재 상신 budget (091006)_최종" xfId="2800" xr:uid="{00000000-0005-0000-0000-0000EC0A0000}"/>
    <cellStyle name="_FTSSJR6B30A(2006.11월 해외인증현황보고)_financial report 1(january)" xfId="2801" xr:uid="{00000000-0005-0000-0000-0000ED0A0000}"/>
    <cellStyle name="_FTSSJR6B30A(2006.11월 해외인증현황보고)_Korean report, new version" xfId="2802" xr:uid="{00000000-0005-0000-0000-0000EE0A0000}"/>
    <cellStyle name="_FTSSJR6B30A(2006.11월 해외인증현황보고)_monthly report of june 2 (2)" xfId="2803" xr:uid="{00000000-0005-0000-0000-0000EF0A0000}"/>
    <cellStyle name="_FTSSJR6B30A(2006.11월 해외인증현황보고)_monthly report of june 2 (2) 2" xfId="2804" xr:uid="{00000000-0005-0000-0000-0000F00A0000}"/>
    <cellStyle name="_FTSSJR6B30A(2006.11월 해외인증현황보고)_monthly report of june 2 (2) 3" xfId="2805" xr:uid="{00000000-0005-0000-0000-0000F10A0000}"/>
    <cellStyle name="_FTSSJR6B30A(2006.11월 해외인증현황보고)_monthly report of june 2 (2) 4" xfId="2806" xr:uid="{00000000-0005-0000-0000-0000F20A0000}"/>
    <cellStyle name="_FTSSJR6B30A(2006.11월 해외인증현황보고)_monthly report of june 2 (2) 5" xfId="2807" xr:uid="{00000000-0005-0000-0000-0000F30A0000}"/>
    <cellStyle name="_FTSSJR6B30A(2006.11월 해외인증현황보고)_monthly report of june 2 (2) 6" xfId="2808" xr:uid="{00000000-0005-0000-0000-0000F40A0000}"/>
    <cellStyle name="_FTSSJR6B30A(2006.11월 해외인증현황보고)_monthly report of june 2 (2) 7" xfId="2809" xr:uid="{00000000-0005-0000-0000-0000F50A0000}"/>
    <cellStyle name="_FTSSJR6B30A(2006.11월 해외인증현황보고)_monthly report of june 2 (2) 8" xfId="2810" xr:uid="{00000000-0005-0000-0000-0000F60A0000}"/>
    <cellStyle name="_FTSSJR6B30A(2006.11월 해외인증현황보고)_monthly report of june 2 (2)_financial report 1(january)" xfId="2811" xr:uid="{00000000-0005-0000-0000-0000F70A0000}"/>
    <cellStyle name="_FTSSJR6B30A(2006.11월 해외인증현황보고)_Trade payables, receivables" xfId="2812" xr:uid="{00000000-0005-0000-0000-0000F80A0000}"/>
    <cellStyle name="_FTSSJR6B30A(2006.11월 해외인증현황보고)_자금수지-cash flow(2010_plan)" xfId="2813" xr:uid="{00000000-0005-0000-0000-0000F90A0000}"/>
    <cellStyle name="_FTSSJR6B30A(2006.11월 해외인증현황보고)_자금수지-cash flow(2010_plan) 2" xfId="2814" xr:uid="{00000000-0005-0000-0000-0000FA0A0000}"/>
    <cellStyle name="_FTSSJR6B30A(2006.11월 해외인증현황보고)_자금수지-cash flow(2010_plan) 3" xfId="2815" xr:uid="{00000000-0005-0000-0000-0000FB0A0000}"/>
    <cellStyle name="_FTSSJR6B30A(2006.11월 해외인증현황보고)_자금수지-cash flow(2010_plan) 4" xfId="2816" xr:uid="{00000000-0005-0000-0000-0000FC0A0000}"/>
    <cellStyle name="_FTSSJR6B30A(2006.11월 해외인증현황보고)_자금수지-cash flow(2010_plan) 5" xfId="2817" xr:uid="{00000000-0005-0000-0000-0000FD0A0000}"/>
    <cellStyle name="_FTSSJR6B30A(2006.11월 해외인증현황보고)_자금수지-cash flow(2010_plan) 6" xfId="2818" xr:uid="{00000000-0005-0000-0000-0000FE0A0000}"/>
    <cellStyle name="_FTSSJR6B30A(2006.11월 해외인증현황보고)_자금수지-cash flow(2010_plan) 7" xfId="2819" xr:uid="{00000000-0005-0000-0000-0000FF0A0000}"/>
    <cellStyle name="_FTSSJR6B30A(2006.11월 해외인증현황보고)_자금수지-cash flow(2010_plan) 8" xfId="2820" xr:uid="{00000000-0005-0000-0000-0000000B0000}"/>
    <cellStyle name="_FTSSJR6B30A(2006.11월 해외인증현황보고)_체코월차결산6월보고2차-715" xfId="2821" xr:uid="{00000000-0005-0000-0000-0000010B0000}"/>
    <cellStyle name="_FTSSJR6B30A(2006.11월 해외인증현황보고)_체코월차결산6월보고2차-715 2" xfId="2822" xr:uid="{00000000-0005-0000-0000-0000020B0000}"/>
    <cellStyle name="_FTSSJR6B30A(2006.11월 해외인증현황보고)_체코월차결산6월보고2차-715 3" xfId="2823" xr:uid="{00000000-0005-0000-0000-0000030B0000}"/>
    <cellStyle name="_FTSSJR6B30A(2006.11월 해외인증현황보고)_체코월차결산6월보고2차-715 4" xfId="2824" xr:uid="{00000000-0005-0000-0000-0000040B0000}"/>
    <cellStyle name="_FTSSJR6B30A(2006.11월 해외인증현황보고)_체코월차결산6월보고2차-715 5" xfId="2825" xr:uid="{00000000-0005-0000-0000-0000050B0000}"/>
    <cellStyle name="_FTSSJR6B30A(2006.11월 해외인증현황보고)_체코월차결산6월보고2차-715 6" xfId="2826" xr:uid="{00000000-0005-0000-0000-0000060B0000}"/>
    <cellStyle name="_FTSSJR6B30A(2006.11월 해외인증현황보고)_체코월차결산6월보고2차-715 7" xfId="2827" xr:uid="{00000000-0005-0000-0000-0000070B0000}"/>
    <cellStyle name="_FTSSJR6B30A(2006.11월 해외인증현황보고)_체코월차결산6월보고2차-715 8" xfId="2828" xr:uid="{00000000-0005-0000-0000-0000080B0000}"/>
    <cellStyle name="_FTSSJR6B30A(2006.11월 해외인증현황보고)_체코월차결산6월보고2차-715_financial report 1(january)" xfId="2829" xr:uid="{00000000-0005-0000-0000-0000090B0000}"/>
    <cellStyle name="_FTSSJT6403A(wbbing stopper별 직립인장시험)" xfId="2830" xr:uid="{00000000-0005-0000-0000-00000A0B0000}"/>
    <cellStyle name="_GH_CTR회의록(11차)010515" xfId="2831" xr:uid="{00000000-0005-0000-0000-00000B0B0000}"/>
    <cellStyle name="_GH_CTR회의록(11차)010515 2" xfId="2832" xr:uid="{00000000-0005-0000-0000-00000C0B0000}"/>
    <cellStyle name="_GH_금형수정비_견적서(03.06.01)" xfId="2833" xr:uid="{00000000-0005-0000-0000-00000D0B0000}"/>
    <cellStyle name="_GH_금형수정비_견적서(03.06.01) 2" xfId="2834" xr:uid="{00000000-0005-0000-0000-00000E0B0000}"/>
    <cellStyle name="_GH_금형수정비_견적서(03.06.01) 3" xfId="2835" xr:uid="{00000000-0005-0000-0000-00000F0B0000}"/>
    <cellStyle name="_GH_금형수정비_견적서(03.06.01) 4" xfId="2836" xr:uid="{00000000-0005-0000-0000-0000100B0000}"/>
    <cellStyle name="_GH_금형수정비_견적서(03.06.01) 5" xfId="2837" xr:uid="{00000000-0005-0000-0000-0000110B0000}"/>
    <cellStyle name="_GH_금형수정비_견적서(03.06.01) 6" xfId="2838" xr:uid="{00000000-0005-0000-0000-0000120B0000}"/>
    <cellStyle name="_GH_금형수정비_견적서(03.06.01) 7" xfId="2839" xr:uid="{00000000-0005-0000-0000-0000130B0000}"/>
    <cellStyle name="_GH_금형수정비_견적서(03.06.01) 8" xfId="2840" xr:uid="{00000000-0005-0000-0000-0000140B0000}"/>
    <cellStyle name="_GH_금형수정비_견적서(03.06.01)_10월 예산 결재 상신 budget (091005)_최종" xfId="2841" xr:uid="{00000000-0005-0000-0000-0000150B0000}"/>
    <cellStyle name="_GH_금형수정비_견적서(03.06.01)_10월 예산 결재 상신 budget (091006)_최종" xfId="2842" xr:uid="{00000000-0005-0000-0000-0000160B0000}"/>
    <cellStyle name="_GH_금형수정비_견적서(03.06.01)_financial report 1(january)" xfId="2843" xr:uid="{00000000-0005-0000-0000-0000170B0000}"/>
    <cellStyle name="_GH_금형수정비_견적서(03.06.01)_Korean report, new version" xfId="2844" xr:uid="{00000000-0005-0000-0000-0000180B0000}"/>
    <cellStyle name="_GH_금형수정비_견적서(03.06.01)_monthly report of june 2 (2)" xfId="2845" xr:uid="{00000000-0005-0000-0000-0000190B0000}"/>
    <cellStyle name="_GH_금형수정비_견적서(03.06.01)_monthly report of june 2 (2) 2" xfId="2846" xr:uid="{00000000-0005-0000-0000-00001A0B0000}"/>
    <cellStyle name="_GH_금형수정비_견적서(03.06.01)_monthly report of june 2 (2) 3" xfId="2847" xr:uid="{00000000-0005-0000-0000-00001B0B0000}"/>
    <cellStyle name="_GH_금형수정비_견적서(03.06.01)_monthly report of june 2 (2) 4" xfId="2848" xr:uid="{00000000-0005-0000-0000-00001C0B0000}"/>
    <cellStyle name="_GH_금형수정비_견적서(03.06.01)_monthly report of june 2 (2) 5" xfId="2849" xr:uid="{00000000-0005-0000-0000-00001D0B0000}"/>
    <cellStyle name="_GH_금형수정비_견적서(03.06.01)_monthly report of june 2 (2) 6" xfId="2850" xr:uid="{00000000-0005-0000-0000-00001E0B0000}"/>
    <cellStyle name="_GH_금형수정비_견적서(03.06.01)_monthly report of june 2 (2) 7" xfId="2851" xr:uid="{00000000-0005-0000-0000-00001F0B0000}"/>
    <cellStyle name="_GH_금형수정비_견적서(03.06.01)_monthly report of june 2 (2) 8" xfId="2852" xr:uid="{00000000-0005-0000-0000-0000200B0000}"/>
    <cellStyle name="_GH_금형수정비_견적서(03.06.01)_monthly report of june 2 (2)_financial report 1(january)" xfId="2853" xr:uid="{00000000-0005-0000-0000-0000210B0000}"/>
    <cellStyle name="_GH_금형수정비_견적서(03.06.01)_Trade payables, receivables" xfId="2854" xr:uid="{00000000-0005-0000-0000-0000220B0000}"/>
    <cellStyle name="_GH_금형수정비_견적서(03.06.01)_자금수지-cash flow(2010_plan)" xfId="2855" xr:uid="{00000000-0005-0000-0000-0000230B0000}"/>
    <cellStyle name="_GH_금형수정비_견적서(03.06.01)_자금수지-cash flow(2010_plan) 2" xfId="2856" xr:uid="{00000000-0005-0000-0000-0000240B0000}"/>
    <cellStyle name="_GH_금형수정비_견적서(03.06.01)_자금수지-cash flow(2010_plan) 3" xfId="2857" xr:uid="{00000000-0005-0000-0000-0000250B0000}"/>
    <cellStyle name="_GH_금형수정비_견적서(03.06.01)_자금수지-cash flow(2010_plan) 4" xfId="2858" xr:uid="{00000000-0005-0000-0000-0000260B0000}"/>
    <cellStyle name="_GH_금형수정비_견적서(03.06.01)_자금수지-cash flow(2010_plan) 5" xfId="2859" xr:uid="{00000000-0005-0000-0000-0000270B0000}"/>
    <cellStyle name="_GH_금형수정비_견적서(03.06.01)_자금수지-cash flow(2010_plan) 6" xfId="2860" xr:uid="{00000000-0005-0000-0000-0000280B0000}"/>
    <cellStyle name="_GH_금형수정비_견적서(03.06.01)_자금수지-cash flow(2010_plan) 7" xfId="2861" xr:uid="{00000000-0005-0000-0000-0000290B0000}"/>
    <cellStyle name="_GH_금형수정비_견적서(03.06.01)_자금수지-cash flow(2010_plan) 8" xfId="2862" xr:uid="{00000000-0005-0000-0000-00002A0B0000}"/>
    <cellStyle name="_GH_금형수정비_견적서(03.06.01)_체코월차결산6월보고2차-715" xfId="2863" xr:uid="{00000000-0005-0000-0000-00002B0B0000}"/>
    <cellStyle name="_GH_금형수정비_견적서(03.06.01)_체코월차결산6월보고2차-715 2" xfId="2864" xr:uid="{00000000-0005-0000-0000-00002C0B0000}"/>
    <cellStyle name="_GH_금형수정비_견적서(03.06.01)_체코월차결산6월보고2차-715 3" xfId="2865" xr:uid="{00000000-0005-0000-0000-00002D0B0000}"/>
    <cellStyle name="_GH_금형수정비_견적서(03.06.01)_체코월차결산6월보고2차-715 4" xfId="2866" xr:uid="{00000000-0005-0000-0000-00002E0B0000}"/>
    <cellStyle name="_GH_금형수정비_견적서(03.06.01)_체코월차결산6월보고2차-715 5" xfId="2867" xr:uid="{00000000-0005-0000-0000-00002F0B0000}"/>
    <cellStyle name="_GH_금형수정비_견적서(03.06.01)_체코월차결산6월보고2차-715 6" xfId="2868" xr:uid="{00000000-0005-0000-0000-0000300B0000}"/>
    <cellStyle name="_GH_금형수정비_견적서(03.06.01)_체코월차결산6월보고2차-715 7" xfId="2869" xr:uid="{00000000-0005-0000-0000-0000310B0000}"/>
    <cellStyle name="_GH_금형수정비_견적서(03.06.01)_체코월차결산6월보고2차-715 8" xfId="2870" xr:uid="{00000000-0005-0000-0000-0000320B0000}"/>
    <cellStyle name="_GH_금형수정비_견적서(03.06.01)_체코월차결산6월보고2차-715_financial report 1(january)" xfId="2871" xr:uid="{00000000-0005-0000-0000-0000330B0000}"/>
    <cellStyle name="_GH_엔진변경(2.5→2.7)관련_010629__샤설2" xfId="2872" xr:uid="{00000000-0005-0000-0000-0000340B0000}"/>
    <cellStyle name="_GH0F5302(GH D_ANCHOR 화살표각인 이동)" xfId="2873" xr:uid="{00000000-0005-0000-0000-0000350B0000}"/>
    <cellStyle name="_GH0F5302(GH D_ANCHOR 화살표각인 이동) 2" xfId="2874" xr:uid="{00000000-0005-0000-0000-0000360B0000}"/>
    <cellStyle name="_GH0F5302(GH D_ANCHOR 화살표각인 이동)_10월 예산 결재 상신 budget (091005)_최종" xfId="2875" xr:uid="{00000000-0005-0000-0000-0000370B0000}"/>
    <cellStyle name="_GH0F5302(GH D_ANCHOR 화살표각인 이동)_10월 예산 결재 상신 budget (091006)_최종" xfId="2876" xr:uid="{00000000-0005-0000-0000-0000380B0000}"/>
    <cellStyle name="_GH0F5302(GH D_ANCHOR 화살표각인 이동)_BS and PL august 2009" xfId="2877" xr:uid="{00000000-0005-0000-0000-0000390B0000}"/>
    <cellStyle name="_GH0F5302(GH D_ANCHOR 화살표각인 이동)_financial report 1(january)" xfId="2878" xr:uid="{00000000-0005-0000-0000-00003A0B0000}"/>
    <cellStyle name="_GH0F5302(GH D_ANCHOR 화살표각인 이동)_Korean report, new version" xfId="2879" xr:uid="{00000000-0005-0000-0000-00003B0B0000}"/>
    <cellStyle name="_GH0F5302(GH D_ANCHOR 화살표각인 이동)_monthly report of june 1" xfId="2880" xr:uid="{00000000-0005-0000-0000-00003C0B0000}"/>
    <cellStyle name="_GH0F5302(GH D_ANCHOR 화살표각인 이동)_trade payables(september,2009)" xfId="2881" xr:uid="{00000000-0005-0000-0000-00003D0B0000}"/>
    <cellStyle name="_GH0F5302(GH D_ANCHOR 화살표각인 이동)_체코월차결산 2( 09 9월-most likely)최종1" xfId="2882" xr:uid="{00000000-0005-0000-0000-00003E0B0000}"/>
    <cellStyle name="_GH0F5302(GH D_ANCHOR 화살표각인 이동)_체코월차결산( 09 7월-most likely)" xfId="2883" xr:uid="{00000000-0005-0000-0000-00003F0B0000}"/>
    <cellStyle name="_GH회의록(010630)-----" xfId="2884" xr:uid="{00000000-0005-0000-0000-0000400B0000}"/>
    <cellStyle name="_GMDAT-견적-M200-030220" xfId="2885" xr:uid="{00000000-0005-0000-0000-0000410B0000}"/>
    <cellStyle name="_GMDAT-견적-M200-030220 2" xfId="2886" xr:uid="{00000000-0005-0000-0000-0000420B0000}"/>
    <cellStyle name="_GMDAT-견적-M200-030220_10월 예산 결재 상신 budget (091005)_최종" xfId="2887" xr:uid="{00000000-0005-0000-0000-0000430B0000}"/>
    <cellStyle name="_GMDAT-견적-M200-030220_10월 예산 결재 상신 budget (091006)_최종" xfId="2888" xr:uid="{00000000-0005-0000-0000-0000440B0000}"/>
    <cellStyle name="_GMDAT-견적-M200-030220_BS and PL august 2009" xfId="2889" xr:uid="{00000000-0005-0000-0000-0000450B0000}"/>
    <cellStyle name="_GMDAT-견적-M200-030220_financial report 1(january)" xfId="2890" xr:uid="{00000000-0005-0000-0000-0000460B0000}"/>
    <cellStyle name="_GMDAT-견적-M200-030220_Korean report, new version" xfId="2891" xr:uid="{00000000-0005-0000-0000-0000470B0000}"/>
    <cellStyle name="_GMDAT-견적-M200-030220_monthly report of june 1" xfId="2892" xr:uid="{00000000-0005-0000-0000-0000480B0000}"/>
    <cellStyle name="_GMDAT-견적-M200-030220_trade payables(september,2009)" xfId="2893" xr:uid="{00000000-0005-0000-0000-0000490B0000}"/>
    <cellStyle name="_GMDAT-견적-M200-030220_체코월차결산 2( 09 9월-most likely)최종1" xfId="2894" xr:uid="{00000000-0005-0000-0000-00004A0B0000}"/>
    <cellStyle name="_GMDAT-견적-M200-030220_체코월차결산( 09 7월-most likely)" xfId="2895" xr:uid="{00000000-0005-0000-0000-00004B0B0000}"/>
    <cellStyle name="_GQ FLOOR CARPET TFT 결과 보고서(최종보고서)(GQ 4차)020522(2)" xfId="2896" xr:uid="{00000000-0005-0000-0000-00004C0B0000}"/>
    <cellStyle name="_HA8F5501(FLANGE NUT높이변경)" xfId="2897" xr:uid="{00000000-0005-0000-0000-00004D0B0000}"/>
    <cellStyle name="_HA8F5501(FLANGE NUT높이변경) 2" xfId="2898" xr:uid="{00000000-0005-0000-0000-00004E0B0000}"/>
    <cellStyle name="_HA8F5501(FLANGE NUT높이변경)_10월 예산 결재 상신 budget (091005)_최종" xfId="2899" xr:uid="{00000000-0005-0000-0000-00004F0B0000}"/>
    <cellStyle name="_HA8F5501(FLANGE NUT높이변경)_10월 예산 결재 상신 budget (091006)_최종" xfId="2900" xr:uid="{00000000-0005-0000-0000-0000500B0000}"/>
    <cellStyle name="_HA8F5501(FLANGE NUT높이변경)_BS and PL august 2009" xfId="2901" xr:uid="{00000000-0005-0000-0000-0000510B0000}"/>
    <cellStyle name="_HA8F5501(FLANGE NUT높이변경)_financial report 1(january)" xfId="2902" xr:uid="{00000000-0005-0000-0000-0000520B0000}"/>
    <cellStyle name="_HA8F5501(FLANGE NUT높이변경)_Korean report, new version" xfId="2903" xr:uid="{00000000-0005-0000-0000-0000530B0000}"/>
    <cellStyle name="_HA8F5501(FLANGE NUT높이변경)_monthly report of june 1" xfId="2904" xr:uid="{00000000-0005-0000-0000-0000540B0000}"/>
    <cellStyle name="_HA8F5501(FLANGE NUT높이변경)_trade payables(september,2009)" xfId="2905" xr:uid="{00000000-0005-0000-0000-0000550B0000}"/>
    <cellStyle name="_HA8F5501(FLANGE NUT높이변경)_체코월차결산 2( 09 9월-most likely)최종1" xfId="2906" xr:uid="{00000000-0005-0000-0000-0000560B0000}"/>
    <cellStyle name="_HA8F5501(FLANGE NUT높이변경)_체코월차결산( 09 7월-most likely)" xfId="2907" xr:uid="{00000000-0005-0000-0000-0000570B0000}"/>
    <cellStyle name="_HD VE 1차(11(1).15)자료" xfId="2908" xr:uid="{00000000-0005-0000-0000-0000580B0000}"/>
    <cellStyle name="_HINGE TFT 보고서(HOOD)" xfId="2909" xr:uid="{00000000-0005-0000-0000-0000590B0000}"/>
    <cellStyle name="_HMC-견적-TB EO-041204" xfId="2910" xr:uid="{00000000-0005-0000-0000-00005A0B0000}"/>
    <cellStyle name="_HMC-견적-TB EO-041204 2" xfId="2911" xr:uid="{00000000-0005-0000-0000-00005B0B0000}"/>
    <cellStyle name="_HMC-견적-TB EO-041204 3" xfId="2912" xr:uid="{00000000-0005-0000-0000-00005C0B0000}"/>
    <cellStyle name="_HMC-견적-TB EO-041204 4" xfId="2913" xr:uid="{00000000-0005-0000-0000-00005D0B0000}"/>
    <cellStyle name="_HMC-견적-TB EO-041204 5" xfId="2914" xr:uid="{00000000-0005-0000-0000-00005E0B0000}"/>
    <cellStyle name="_HMC-견적-TB EO-041204 6" xfId="2915" xr:uid="{00000000-0005-0000-0000-00005F0B0000}"/>
    <cellStyle name="_HMC-견적-TB EO-041204 7" xfId="2916" xr:uid="{00000000-0005-0000-0000-0000600B0000}"/>
    <cellStyle name="_HMC-견적-TB EO-041204 8" xfId="2917" xr:uid="{00000000-0005-0000-0000-0000610B0000}"/>
    <cellStyle name="_HMC-견적-TB EO-041204_10월 예산 결재 상신 budget (091005)_최종" xfId="2918" xr:uid="{00000000-0005-0000-0000-0000620B0000}"/>
    <cellStyle name="_HMC-견적-TB EO-041204_10월 예산 결재 상신 budget (091006)_최종" xfId="2919" xr:uid="{00000000-0005-0000-0000-0000630B0000}"/>
    <cellStyle name="_HMC-견적-TB EO-041204_financial report 1(january)" xfId="2920" xr:uid="{00000000-0005-0000-0000-0000640B0000}"/>
    <cellStyle name="_HMC-견적-TB EO-041204_Korean report, new version" xfId="2921" xr:uid="{00000000-0005-0000-0000-0000650B0000}"/>
    <cellStyle name="_HMC-견적-TB EO-041204_monthly report of june 2 (2)" xfId="2922" xr:uid="{00000000-0005-0000-0000-0000660B0000}"/>
    <cellStyle name="_HMC-견적-TB EO-041204_monthly report of june 2 (2) 2" xfId="2923" xr:uid="{00000000-0005-0000-0000-0000670B0000}"/>
    <cellStyle name="_HMC-견적-TB EO-041204_monthly report of june 2 (2) 3" xfId="2924" xr:uid="{00000000-0005-0000-0000-0000680B0000}"/>
    <cellStyle name="_HMC-견적-TB EO-041204_monthly report of june 2 (2) 4" xfId="2925" xr:uid="{00000000-0005-0000-0000-0000690B0000}"/>
    <cellStyle name="_HMC-견적-TB EO-041204_monthly report of june 2 (2) 5" xfId="2926" xr:uid="{00000000-0005-0000-0000-00006A0B0000}"/>
    <cellStyle name="_HMC-견적-TB EO-041204_monthly report of june 2 (2) 6" xfId="2927" xr:uid="{00000000-0005-0000-0000-00006B0B0000}"/>
    <cellStyle name="_HMC-견적-TB EO-041204_monthly report of june 2 (2) 7" xfId="2928" xr:uid="{00000000-0005-0000-0000-00006C0B0000}"/>
    <cellStyle name="_HMC-견적-TB EO-041204_monthly report of june 2 (2) 8" xfId="2929" xr:uid="{00000000-0005-0000-0000-00006D0B0000}"/>
    <cellStyle name="_HMC-견적-TB EO-041204_monthly report of june 2 (2)_financial report 1(january)" xfId="2930" xr:uid="{00000000-0005-0000-0000-00006E0B0000}"/>
    <cellStyle name="_HMC-견적-TB EO-041204_Trade payables, receivables" xfId="2931" xr:uid="{00000000-0005-0000-0000-00006F0B0000}"/>
    <cellStyle name="_HMC-견적-TB EO-041204_자금수지-cash flow(2010_plan)" xfId="2932" xr:uid="{00000000-0005-0000-0000-0000700B0000}"/>
    <cellStyle name="_HMC-견적-TB EO-041204_자금수지-cash flow(2010_plan) 2" xfId="2933" xr:uid="{00000000-0005-0000-0000-0000710B0000}"/>
    <cellStyle name="_HMC-견적-TB EO-041204_자금수지-cash flow(2010_plan) 3" xfId="2934" xr:uid="{00000000-0005-0000-0000-0000720B0000}"/>
    <cellStyle name="_HMC-견적-TB EO-041204_자금수지-cash flow(2010_plan) 4" xfId="2935" xr:uid="{00000000-0005-0000-0000-0000730B0000}"/>
    <cellStyle name="_HMC-견적-TB EO-041204_자금수지-cash flow(2010_plan) 5" xfId="2936" xr:uid="{00000000-0005-0000-0000-0000740B0000}"/>
    <cellStyle name="_HMC-견적-TB EO-041204_자금수지-cash flow(2010_plan) 6" xfId="2937" xr:uid="{00000000-0005-0000-0000-0000750B0000}"/>
    <cellStyle name="_HMC-견적-TB EO-041204_자금수지-cash flow(2010_plan) 7" xfId="2938" xr:uid="{00000000-0005-0000-0000-0000760B0000}"/>
    <cellStyle name="_HMC-견적-TB EO-041204_자금수지-cash flow(2010_plan) 8" xfId="2939" xr:uid="{00000000-0005-0000-0000-0000770B0000}"/>
    <cellStyle name="_HMC-견적-TB EO-041204_체코월차결산6월보고2차-715" xfId="2940" xr:uid="{00000000-0005-0000-0000-0000780B0000}"/>
    <cellStyle name="_HMC-견적-TB EO-041204_체코월차결산6월보고2차-715 2" xfId="2941" xr:uid="{00000000-0005-0000-0000-0000790B0000}"/>
    <cellStyle name="_HMC-견적-TB EO-041204_체코월차결산6월보고2차-715 3" xfId="2942" xr:uid="{00000000-0005-0000-0000-00007A0B0000}"/>
    <cellStyle name="_HMC-견적-TB EO-041204_체코월차결산6월보고2차-715 4" xfId="2943" xr:uid="{00000000-0005-0000-0000-00007B0B0000}"/>
    <cellStyle name="_HMC-견적-TB EO-041204_체코월차결산6월보고2차-715 5" xfId="2944" xr:uid="{00000000-0005-0000-0000-00007C0B0000}"/>
    <cellStyle name="_HMC-견적-TB EO-041204_체코월차결산6월보고2차-715 6" xfId="2945" xr:uid="{00000000-0005-0000-0000-00007D0B0000}"/>
    <cellStyle name="_HMC-견적-TB EO-041204_체코월차결산6월보고2차-715 7" xfId="2946" xr:uid="{00000000-0005-0000-0000-00007E0B0000}"/>
    <cellStyle name="_HMC-견적-TB EO-041204_체코월차결산6월보고2차-715 8" xfId="2947" xr:uid="{00000000-0005-0000-0000-00007F0B0000}"/>
    <cellStyle name="_HMC-견적-TB EO-041204_체코월차결산6월보고2차-715_financial report 1(january)" xfId="2948" xr:uid="{00000000-0005-0000-0000-0000800B0000}"/>
    <cellStyle name="_HMC-견적-신형T_STOPPER-050311" xfId="2949" xr:uid="{00000000-0005-0000-0000-0000810B0000}"/>
    <cellStyle name="_HMC-공문-EXT BKT 개발금형 견적 제출件-050510" xfId="2950" xr:uid="{00000000-0005-0000-0000-0000820B0000}"/>
    <cellStyle name="_HMC-공문-PROTECTOR개발금형비-050525" xfId="2951" xr:uid="{00000000-0005-0000-0000-0000830B0000}"/>
    <cellStyle name="_HMC-공문-PROTECTOR개발금형비-050525 2" xfId="2952" xr:uid="{00000000-0005-0000-0000-0000840B0000}"/>
    <cellStyle name="_HMC-공문-PROTECTOR개발금형비-050525 3" xfId="2953" xr:uid="{00000000-0005-0000-0000-0000850B0000}"/>
    <cellStyle name="_HMC-공문-PROTECTOR개발금형비-050525 4" xfId="2954" xr:uid="{00000000-0005-0000-0000-0000860B0000}"/>
    <cellStyle name="_HMC-공문-PROTECTOR개발금형비-050525 5" xfId="2955" xr:uid="{00000000-0005-0000-0000-0000870B0000}"/>
    <cellStyle name="_HMC-공문-PROTECTOR개발금형비-050525 6" xfId="2956" xr:uid="{00000000-0005-0000-0000-0000880B0000}"/>
    <cellStyle name="_HMC-공문-PROTECTOR개발금형비-050525 7" xfId="2957" xr:uid="{00000000-0005-0000-0000-0000890B0000}"/>
    <cellStyle name="_HMC-공문-PROTECTOR개발금형비-050525 8" xfId="2958" xr:uid="{00000000-0005-0000-0000-00008A0B0000}"/>
    <cellStyle name="_HMC-공문-PROTECTOR개발금형비-050525_10월 예산 결재 상신 budget (091005)_최종" xfId="2959" xr:uid="{00000000-0005-0000-0000-00008B0B0000}"/>
    <cellStyle name="_HMC-공문-PROTECTOR개발금형비-050525_10월 예산 결재 상신 budget (091006)_최종" xfId="2960" xr:uid="{00000000-0005-0000-0000-00008C0B0000}"/>
    <cellStyle name="_HMC-공문-PROTECTOR개발금형비-050525_financial report 1(january)" xfId="2961" xr:uid="{00000000-0005-0000-0000-00008D0B0000}"/>
    <cellStyle name="_HMC-공문-PROTECTOR개발금형비-050525_Korean report, new version" xfId="2962" xr:uid="{00000000-0005-0000-0000-00008E0B0000}"/>
    <cellStyle name="_HMC-공문-PROTECTOR개발금형비-050525_monthly report of june 2 (2)" xfId="2963" xr:uid="{00000000-0005-0000-0000-00008F0B0000}"/>
    <cellStyle name="_HMC-공문-PROTECTOR개발금형비-050525_monthly report of june 2 (2) 2" xfId="2964" xr:uid="{00000000-0005-0000-0000-0000900B0000}"/>
    <cellStyle name="_HMC-공문-PROTECTOR개발금형비-050525_monthly report of june 2 (2) 3" xfId="2965" xr:uid="{00000000-0005-0000-0000-0000910B0000}"/>
    <cellStyle name="_HMC-공문-PROTECTOR개발금형비-050525_monthly report of june 2 (2) 4" xfId="2966" xr:uid="{00000000-0005-0000-0000-0000920B0000}"/>
    <cellStyle name="_HMC-공문-PROTECTOR개발금형비-050525_monthly report of june 2 (2) 5" xfId="2967" xr:uid="{00000000-0005-0000-0000-0000930B0000}"/>
    <cellStyle name="_HMC-공문-PROTECTOR개발금형비-050525_monthly report of june 2 (2) 6" xfId="2968" xr:uid="{00000000-0005-0000-0000-0000940B0000}"/>
    <cellStyle name="_HMC-공문-PROTECTOR개발금형비-050525_monthly report of june 2 (2) 7" xfId="2969" xr:uid="{00000000-0005-0000-0000-0000950B0000}"/>
    <cellStyle name="_HMC-공문-PROTECTOR개발금형비-050525_monthly report of june 2 (2) 8" xfId="2970" xr:uid="{00000000-0005-0000-0000-0000960B0000}"/>
    <cellStyle name="_HMC-공문-PROTECTOR개발금형비-050525_monthly report of june 2 (2)_financial report 1(january)" xfId="2971" xr:uid="{00000000-0005-0000-0000-0000970B0000}"/>
    <cellStyle name="_HMC-공문-PROTECTOR개발금형비-050525_Trade payables, receivables" xfId="2972" xr:uid="{00000000-0005-0000-0000-0000980B0000}"/>
    <cellStyle name="_HMC-공문-PROTECTOR개발금형비-050525_자금수지-cash flow(2010_plan)" xfId="2973" xr:uid="{00000000-0005-0000-0000-0000990B0000}"/>
    <cellStyle name="_HMC-공문-PROTECTOR개발금형비-050525_자금수지-cash flow(2010_plan) 2" xfId="2974" xr:uid="{00000000-0005-0000-0000-00009A0B0000}"/>
    <cellStyle name="_HMC-공문-PROTECTOR개발금형비-050525_자금수지-cash flow(2010_plan) 3" xfId="2975" xr:uid="{00000000-0005-0000-0000-00009B0B0000}"/>
    <cellStyle name="_HMC-공문-PROTECTOR개발금형비-050525_자금수지-cash flow(2010_plan) 4" xfId="2976" xr:uid="{00000000-0005-0000-0000-00009C0B0000}"/>
    <cellStyle name="_HMC-공문-PROTECTOR개발금형비-050525_자금수지-cash flow(2010_plan) 5" xfId="2977" xr:uid="{00000000-0005-0000-0000-00009D0B0000}"/>
    <cellStyle name="_HMC-공문-PROTECTOR개발금형비-050525_자금수지-cash flow(2010_plan) 6" xfId="2978" xr:uid="{00000000-0005-0000-0000-00009E0B0000}"/>
    <cellStyle name="_HMC-공문-PROTECTOR개발금형비-050525_자금수지-cash flow(2010_plan) 7" xfId="2979" xr:uid="{00000000-0005-0000-0000-00009F0B0000}"/>
    <cellStyle name="_HMC-공문-PROTECTOR개발금형비-050525_자금수지-cash flow(2010_plan) 8" xfId="2980" xr:uid="{00000000-0005-0000-0000-0000A00B0000}"/>
    <cellStyle name="_HMC-공문-PROTECTOR개발금형비-050525_체코월차결산6월보고2차-715" xfId="2981" xr:uid="{00000000-0005-0000-0000-0000A10B0000}"/>
    <cellStyle name="_HMC-공문-PROTECTOR개발금형비-050525_체코월차결산6월보고2차-715 2" xfId="2982" xr:uid="{00000000-0005-0000-0000-0000A20B0000}"/>
    <cellStyle name="_HMC-공문-PROTECTOR개발금형비-050525_체코월차결산6월보고2차-715 3" xfId="2983" xr:uid="{00000000-0005-0000-0000-0000A30B0000}"/>
    <cellStyle name="_HMC-공문-PROTECTOR개발금형비-050525_체코월차결산6월보고2차-715 4" xfId="2984" xr:uid="{00000000-0005-0000-0000-0000A40B0000}"/>
    <cellStyle name="_HMC-공문-PROTECTOR개발금형비-050525_체코월차결산6월보고2차-715 5" xfId="2985" xr:uid="{00000000-0005-0000-0000-0000A50B0000}"/>
    <cellStyle name="_HMC-공문-PROTECTOR개발금형비-050525_체코월차결산6월보고2차-715 6" xfId="2986" xr:uid="{00000000-0005-0000-0000-0000A60B0000}"/>
    <cellStyle name="_HMC-공문-PROTECTOR개발금형비-050525_체코월차결산6월보고2차-715 7" xfId="2987" xr:uid="{00000000-0005-0000-0000-0000A70B0000}"/>
    <cellStyle name="_HMC-공문-PROTECTOR개발금형비-050525_체코월차결산6월보고2차-715 8" xfId="2988" xr:uid="{00000000-0005-0000-0000-0000A80B0000}"/>
    <cellStyle name="_HMC-공문-PROTECTOR개발금형비-050525_체코월차결산6월보고2차-715_financial report 1(january)" xfId="2989" xr:uid="{00000000-0005-0000-0000-0000A90B0000}"/>
    <cellStyle name="_HMC제안4차" xfId="2990" xr:uid="{00000000-0005-0000-0000-0000AA0B0000}"/>
    <cellStyle name="_HMMA 엔진 생산능력 대 과부족 현황_from HMMA" xfId="2991" xr:uid="{00000000-0005-0000-0000-0000AB0B0000}"/>
    <cellStyle name="_HOOD LATCH ASSY(完)" xfId="2992" xr:uid="{00000000-0005-0000-0000-0000AC0B0000}"/>
    <cellStyle name="_HOOD PNL ASSY(0K7AA 52300)" xfId="2993" xr:uid="{00000000-0005-0000-0000-0000AD0B0000}"/>
    <cellStyle name="_HOOD PNL ASSY(0K7AA 52300,進)" xfId="2994" xr:uid="{00000000-0005-0000-0000-0000AE0B0000}"/>
    <cellStyle name="_HOSE VACUUM ASSY" xfId="2995" xr:uid="{00000000-0005-0000-0000-0000AF0B0000}"/>
    <cellStyle name="_HR INSULATOR- FR(LHD)" xfId="2996" xr:uid="{00000000-0005-0000-0000-0000B00B0000}"/>
    <cellStyle name="_HR INSULATOR- FR(LHD)_financial report 1(january)" xfId="2997" xr:uid="{00000000-0005-0000-0000-0000B10B0000}"/>
    <cellStyle name="_HR INSULATOR- FR(RHD)" xfId="2998" xr:uid="{00000000-0005-0000-0000-0000B20B0000}"/>
    <cellStyle name="_HR INSULATOR- FR(RHD)_financial report 1(january)" xfId="2999" xr:uid="{00000000-0005-0000-0000-0000B30B0000}"/>
    <cellStyle name="_HR INSULATOR- RR" xfId="3000" xr:uid="{00000000-0005-0000-0000-0000B40B0000}"/>
    <cellStyle name="_HR INSULATOR- RR_financial report 1(january)" xfId="3001" xr:uid="{00000000-0005-0000-0000-0000B50B0000}"/>
    <cellStyle name="_HR-재료비종합(서강)-PIPE" xfId="3002" xr:uid="{00000000-0005-0000-0000-0000B60B0000}"/>
    <cellStyle name="_IPKTSK7227A(인도법인_최초관리자용_전산장비구매_예산품의건) (2)" xfId="3003" xr:uid="{00000000-0005-0000-0000-0000B70B0000}"/>
    <cellStyle name="_IPKTSK7227A(인도법인_최초관리자용_전산장비구매_예산품의건) (2) 2" xfId="3004" xr:uid="{00000000-0005-0000-0000-0000B80B0000}"/>
    <cellStyle name="_IPKTSK7227A(인도법인_최초관리자용_전산장비구매_예산품의건) (2) 3" xfId="3005" xr:uid="{00000000-0005-0000-0000-0000B90B0000}"/>
    <cellStyle name="_IPKTSK7227A(인도법인_최초관리자용_전산장비구매_예산품의건) (2) 4" xfId="3006" xr:uid="{00000000-0005-0000-0000-0000BA0B0000}"/>
    <cellStyle name="_IPKTSK7227A(인도법인_최초관리자용_전산장비구매_예산품의건) (2) 5" xfId="3007" xr:uid="{00000000-0005-0000-0000-0000BB0B0000}"/>
    <cellStyle name="_IPKTSK7227A(인도법인_최초관리자용_전산장비구매_예산품의건) (2) 6" xfId="3008" xr:uid="{00000000-0005-0000-0000-0000BC0B0000}"/>
    <cellStyle name="_IPKTSK7227A(인도법인_최초관리자용_전산장비구매_예산품의건) (2) 7" xfId="3009" xr:uid="{00000000-0005-0000-0000-0000BD0B0000}"/>
    <cellStyle name="_IPKTSK7227A(인도법인_최초관리자용_전산장비구매_예산품의건) (2) 8" xfId="3010" xr:uid="{00000000-0005-0000-0000-0000BE0B0000}"/>
    <cellStyle name="_IPKTSK7227A(인도법인_최초관리자용_전산장비구매_예산품의건) (2)_10월 예산 결재 상신 budget (091005)_최종" xfId="3011" xr:uid="{00000000-0005-0000-0000-0000BF0B0000}"/>
    <cellStyle name="_IPKTSK7227A(인도법인_최초관리자용_전산장비구매_예산품의건) (2)_10월 예산 결재 상신 budget (091006)_최종" xfId="3012" xr:uid="{00000000-0005-0000-0000-0000C00B0000}"/>
    <cellStyle name="_IPKTSK7227A(인도법인_최초관리자용_전산장비구매_예산품의건) (2)_financial report 1(january)" xfId="3013" xr:uid="{00000000-0005-0000-0000-0000C10B0000}"/>
    <cellStyle name="_IPKTSK7227A(인도법인_최초관리자용_전산장비구매_예산품의건) (2)_Korean report, new version" xfId="3014" xr:uid="{00000000-0005-0000-0000-0000C20B0000}"/>
    <cellStyle name="_IPKTSK7227A(인도법인_최초관리자용_전산장비구매_예산품의건) (2)_monthly report of june 2 (2)" xfId="3015" xr:uid="{00000000-0005-0000-0000-0000C30B0000}"/>
    <cellStyle name="_IPKTSK7227A(인도법인_최초관리자용_전산장비구매_예산품의건) (2)_monthly report of june 2 (2) 2" xfId="3016" xr:uid="{00000000-0005-0000-0000-0000C40B0000}"/>
    <cellStyle name="_IPKTSK7227A(인도법인_최초관리자용_전산장비구매_예산품의건) (2)_monthly report of june 2 (2) 3" xfId="3017" xr:uid="{00000000-0005-0000-0000-0000C50B0000}"/>
    <cellStyle name="_IPKTSK7227A(인도법인_최초관리자용_전산장비구매_예산품의건) (2)_monthly report of june 2 (2) 4" xfId="3018" xr:uid="{00000000-0005-0000-0000-0000C60B0000}"/>
    <cellStyle name="_IPKTSK7227A(인도법인_최초관리자용_전산장비구매_예산품의건) (2)_monthly report of june 2 (2) 5" xfId="3019" xr:uid="{00000000-0005-0000-0000-0000C70B0000}"/>
    <cellStyle name="_IPKTSK7227A(인도법인_최초관리자용_전산장비구매_예산품의건) (2)_monthly report of june 2 (2) 6" xfId="3020" xr:uid="{00000000-0005-0000-0000-0000C80B0000}"/>
    <cellStyle name="_IPKTSK7227A(인도법인_최초관리자용_전산장비구매_예산품의건) (2)_monthly report of june 2 (2) 7" xfId="3021" xr:uid="{00000000-0005-0000-0000-0000C90B0000}"/>
    <cellStyle name="_IPKTSK7227A(인도법인_최초관리자용_전산장비구매_예산품의건) (2)_monthly report of june 2 (2) 8" xfId="3022" xr:uid="{00000000-0005-0000-0000-0000CA0B0000}"/>
    <cellStyle name="_IPKTSK7227A(인도법인_최초관리자용_전산장비구매_예산품의건) (2)_monthly report of june 2 (2)_financial report 1(january)" xfId="3023" xr:uid="{00000000-0005-0000-0000-0000CB0B0000}"/>
    <cellStyle name="_IPKTSK7227A(인도법인_최초관리자용_전산장비구매_예산품의건) (2)_Trade payables, receivables" xfId="3024" xr:uid="{00000000-0005-0000-0000-0000CC0B0000}"/>
    <cellStyle name="_IPKTSK7227A(인도법인_최초관리자용_전산장비구매_예산품의건) (2)_자금수지-cash flow(2010_plan)" xfId="3025" xr:uid="{00000000-0005-0000-0000-0000CD0B0000}"/>
    <cellStyle name="_IPKTSK7227A(인도법인_최초관리자용_전산장비구매_예산품의건) (2)_자금수지-cash flow(2010_plan) 2" xfId="3026" xr:uid="{00000000-0005-0000-0000-0000CE0B0000}"/>
    <cellStyle name="_IPKTSK7227A(인도법인_최초관리자용_전산장비구매_예산품의건) (2)_자금수지-cash flow(2010_plan) 3" xfId="3027" xr:uid="{00000000-0005-0000-0000-0000CF0B0000}"/>
    <cellStyle name="_IPKTSK7227A(인도법인_최초관리자용_전산장비구매_예산품의건) (2)_자금수지-cash flow(2010_plan) 4" xfId="3028" xr:uid="{00000000-0005-0000-0000-0000D00B0000}"/>
    <cellStyle name="_IPKTSK7227A(인도법인_최초관리자용_전산장비구매_예산품의건) (2)_자금수지-cash flow(2010_plan) 5" xfId="3029" xr:uid="{00000000-0005-0000-0000-0000D10B0000}"/>
    <cellStyle name="_IPKTSK7227A(인도법인_최초관리자용_전산장비구매_예산품의건) (2)_자금수지-cash flow(2010_plan) 6" xfId="3030" xr:uid="{00000000-0005-0000-0000-0000D20B0000}"/>
    <cellStyle name="_IPKTSK7227A(인도법인_최초관리자용_전산장비구매_예산품의건) (2)_자금수지-cash flow(2010_plan) 7" xfId="3031" xr:uid="{00000000-0005-0000-0000-0000D30B0000}"/>
    <cellStyle name="_IPKTSK7227A(인도법인_최초관리자용_전산장비구매_예산품의건) (2)_자금수지-cash flow(2010_plan) 8" xfId="3032" xr:uid="{00000000-0005-0000-0000-0000D40B0000}"/>
    <cellStyle name="_IPKTSK7227A(인도법인_최초관리자용_전산장비구매_예산품의건) (2)_체코월차결산6월보고2차-715" xfId="3033" xr:uid="{00000000-0005-0000-0000-0000D50B0000}"/>
    <cellStyle name="_IPKTSK7227A(인도법인_최초관리자용_전산장비구매_예산품의건) (2)_체코월차결산6월보고2차-715 2" xfId="3034" xr:uid="{00000000-0005-0000-0000-0000D60B0000}"/>
    <cellStyle name="_IPKTSK7227A(인도법인_최초관리자용_전산장비구매_예산품의건) (2)_체코월차결산6월보고2차-715 3" xfId="3035" xr:uid="{00000000-0005-0000-0000-0000D70B0000}"/>
    <cellStyle name="_IPKTSK7227A(인도법인_최초관리자용_전산장비구매_예산품의건) (2)_체코월차결산6월보고2차-715 4" xfId="3036" xr:uid="{00000000-0005-0000-0000-0000D80B0000}"/>
    <cellStyle name="_IPKTSK7227A(인도법인_최초관리자용_전산장비구매_예산품의건) (2)_체코월차결산6월보고2차-715 5" xfId="3037" xr:uid="{00000000-0005-0000-0000-0000D90B0000}"/>
    <cellStyle name="_IPKTSK7227A(인도법인_최초관리자용_전산장비구매_예산품의건) (2)_체코월차결산6월보고2차-715 6" xfId="3038" xr:uid="{00000000-0005-0000-0000-0000DA0B0000}"/>
    <cellStyle name="_IPKTSK7227A(인도법인_최초관리자용_전산장비구매_예산품의건) (2)_체코월차결산6월보고2차-715 7" xfId="3039" xr:uid="{00000000-0005-0000-0000-0000DB0B0000}"/>
    <cellStyle name="_IPKTSK7227A(인도법인_최초관리자용_전산장비구매_예산품의건) (2)_체코월차결산6월보고2차-715 8" xfId="3040" xr:uid="{00000000-0005-0000-0000-0000DC0B0000}"/>
    <cellStyle name="_IPKTSK7227A(인도법인_최초관리자용_전산장비구매_예산품의건) (2)_체코월차결산6월보고2차-715_financial report 1(january)" xfId="3041" xr:uid="{00000000-0005-0000-0000-0000DD0B0000}"/>
    <cellStyle name="_IPKTSR7125A(보안장비 구축 계획보고)" xfId="3042" xr:uid="{00000000-0005-0000-0000-0000DE0B0000}"/>
    <cellStyle name="_IPKTSR7125A(보안장비 구축 계획보고) 2" xfId="3043" xr:uid="{00000000-0005-0000-0000-0000DF0B0000}"/>
    <cellStyle name="_IPKTSR7125A(보안장비 구축 계획보고) 3" xfId="3044" xr:uid="{00000000-0005-0000-0000-0000E00B0000}"/>
    <cellStyle name="_IPKTSR7125A(보안장비 구축 계획보고) 4" xfId="3045" xr:uid="{00000000-0005-0000-0000-0000E10B0000}"/>
    <cellStyle name="_IPKTSR7125A(보안장비 구축 계획보고) 5" xfId="3046" xr:uid="{00000000-0005-0000-0000-0000E20B0000}"/>
    <cellStyle name="_IPKTSR7125A(보안장비 구축 계획보고) 6" xfId="3047" xr:uid="{00000000-0005-0000-0000-0000E30B0000}"/>
    <cellStyle name="_IPKTSR7125A(보안장비 구축 계획보고) 7" xfId="3048" xr:uid="{00000000-0005-0000-0000-0000E40B0000}"/>
    <cellStyle name="_IPKTSR7125A(보안장비 구축 계획보고) 8" xfId="3049" xr:uid="{00000000-0005-0000-0000-0000E50B0000}"/>
    <cellStyle name="_IPKTSR7125A(보안장비 구축 계획보고)_10월 예산 결재 상신 budget (091005)_최종" xfId="3050" xr:uid="{00000000-0005-0000-0000-0000E60B0000}"/>
    <cellStyle name="_IPKTSR7125A(보안장비 구축 계획보고)_10월 예산 결재 상신 budget (091006)_최종" xfId="3051" xr:uid="{00000000-0005-0000-0000-0000E70B0000}"/>
    <cellStyle name="_IPKTSR7125A(보안장비 구축 계획보고)_BS and PL august 2009" xfId="3052" xr:uid="{00000000-0005-0000-0000-0000E80B0000}"/>
    <cellStyle name="_IPKTSR7125A(보안장비 구축 계획보고)_financial report 1(january)" xfId="3053" xr:uid="{00000000-0005-0000-0000-0000E90B0000}"/>
    <cellStyle name="_IPKTSR7125A(보안장비 구축 계획보고)_Korean report, new version" xfId="3054" xr:uid="{00000000-0005-0000-0000-0000EA0B0000}"/>
    <cellStyle name="_IPKTSR7125A(보안장비 구축 계획보고)_monthly report of june 1" xfId="3055" xr:uid="{00000000-0005-0000-0000-0000EB0B0000}"/>
    <cellStyle name="_IPKTSR7125A(보안장비 구축 계획보고)_monthly report of june 2 (2)" xfId="3056" xr:uid="{00000000-0005-0000-0000-0000EC0B0000}"/>
    <cellStyle name="_IPKTSR7125A(보안장비 구축 계획보고)_monthly report of june 2 (2) 2" xfId="3057" xr:uid="{00000000-0005-0000-0000-0000ED0B0000}"/>
    <cellStyle name="_IPKTSR7125A(보안장비 구축 계획보고)_monthly report of june 2 (2) 3" xfId="3058" xr:uid="{00000000-0005-0000-0000-0000EE0B0000}"/>
    <cellStyle name="_IPKTSR7125A(보안장비 구축 계획보고)_monthly report of june 2 (2) 4" xfId="3059" xr:uid="{00000000-0005-0000-0000-0000EF0B0000}"/>
    <cellStyle name="_IPKTSR7125A(보안장비 구축 계획보고)_monthly report of june 2 (2) 5" xfId="3060" xr:uid="{00000000-0005-0000-0000-0000F00B0000}"/>
    <cellStyle name="_IPKTSR7125A(보안장비 구축 계획보고)_monthly report of june 2 (2) 6" xfId="3061" xr:uid="{00000000-0005-0000-0000-0000F10B0000}"/>
    <cellStyle name="_IPKTSR7125A(보안장비 구축 계획보고)_monthly report of june 2 (2) 7" xfId="3062" xr:uid="{00000000-0005-0000-0000-0000F20B0000}"/>
    <cellStyle name="_IPKTSR7125A(보안장비 구축 계획보고)_monthly report of june 2 (2) 8" xfId="3063" xr:uid="{00000000-0005-0000-0000-0000F30B0000}"/>
    <cellStyle name="_IPKTSR7125A(보안장비 구축 계획보고)_monthly report of june 2 (2)_financial report 1(january)" xfId="3064" xr:uid="{00000000-0005-0000-0000-0000F40B0000}"/>
    <cellStyle name="_IPKTSR7125A(보안장비 구축 계획보고)_trade payables(september,2009)" xfId="3065" xr:uid="{00000000-0005-0000-0000-0000F50B0000}"/>
    <cellStyle name="_IPKTSR7125A(보안장비 구축 계획보고)_Trade payables, receivables" xfId="3066" xr:uid="{00000000-0005-0000-0000-0000F60B0000}"/>
    <cellStyle name="_IPKTSR7125A(보안장비 구축 계획보고)_자금수지-cash flow(2010_plan)" xfId="3067" xr:uid="{00000000-0005-0000-0000-0000F70B0000}"/>
    <cellStyle name="_IPKTSR7125A(보안장비 구축 계획보고)_자금수지-cash flow(2010_plan) 2" xfId="3068" xr:uid="{00000000-0005-0000-0000-0000F80B0000}"/>
    <cellStyle name="_IPKTSR7125A(보안장비 구축 계획보고)_자금수지-cash flow(2010_plan) 3" xfId="3069" xr:uid="{00000000-0005-0000-0000-0000F90B0000}"/>
    <cellStyle name="_IPKTSR7125A(보안장비 구축 계획보고)_자금수지-cash flow(2010_plan) 4" xfId="3070" xr:uid="{00000000-0005-0000-0000-0000FA0B0000}"/>
    <cellStyle name="_IPKTSR7125A(보안장비 구축 계획보고)_자금수지-cash flow(2010_plan) 5" xfId="3071" xr:uid="{00000000-0005-0000-0000-0000FB0B0000}"/>
    <cellStyle name="_IPKTSR7125A(보안장비 구축 계획보고)_자금수지-cash flow(2010_plan) 6" xfId="3072" xr:uid="{00000000-0005-0000-0000-0000FC0B0000}"/>
    <cellStyle name="_IPKTSR7125A(보안장비 구축 계획보고)_자금수지-cash flow(2010_plan) 7" xfId="3073" xr:uid="{00000000-0005-0000-0000-0000FD0B0000}"/>
    <cellStyle name="_IPKTSR7125A(보안장비 구축 계획보고)_자금수지-cash flow(2010_plan) 8" xfId="3074" xr:uid="{00000000-0005-0000-0000-0000FE0B0000}"/>
    <cellStyle name="_IPKTSR7125A(보안장비 구축 계획보고)_체코월차결산( 09 7월-most likely)" xfId="3075" xr:uid="{00000000-0005-0000-0000-0000FF0B0000}"/>
    <cellStyle name="_IPKTSR7125A(보안장비 구축 계획보고)_체코월차결산6월보고2차-715" xfId="3076" xr:uid="{00000000-0005-0000-0000-0000000C0000}"/>
    <cellStyle name="_IPKTSR7125A(보안장비 구축 계획보고)_체코월차결산6월보고2차-715 2" xfId="3077" xr:uid="{00000000-0005-0000-0000-0000010C0000}"/>
    <cellStyle name="_IPKTSR7125A(보안장비 구축 계획보고)_체코월차결산6월보고2차-715 3" xfId="3078" xr:uid="{00000000-0005-0000-0000-0000020C0000}"/>
    <cellStyle name="_IPKTSR7125A(보안장비 구축 계획보고)_체코월차결산6월보고2차-715 4" xfId="3079" xr:uid="{00000000-0005-0000-0000-0000030C0000}"/>
    <cellStyle name="_IPKTSR7125A(보안장비 구축 계획보고)_체코월차결산6월보고2차-715 5" xfId="3080" xr:uid="{00000000-0005-0000-0000-0000040C0000}"/>
    <cellStyle name="_IPKTSR7125A(보안장비 구축 계획보고)_체코월차결산6월보고2차-715 6" xfId="3081" xr:uid="{00000000-0005-0000-0000-0000050C0000}"/>
    <cellStyle name="_IPKTSR7125A(보안장비 구축 계획보고)_체코월차결산6월보고2차-715 7" xfId="3082" xr:uid="{00000000-0005-0000-0000-0000060C0000}"/>
    <cellStyle name="_IPKTSR7125A(보안장비 구축 계획보고)_체코월차결산6월보고2차-715 8" xfId="3083" xr:uid="{00000000-0005-0000-0000-0000070C0000}"/>
    <cellStyle name="_IPKTSR7125A(보안장비 구축 계획보고)_체코월차결산6월보고2차-715_financial report 1(january)" xfId="3084" xr:uid="{00000000-0005-0000-0000-0000080C0000}"/>
    <cellStyle name="_JB 견적보고 - 재견적 040922" xfId="3085" xr:uid="{00000000-0005-0000-0000-0000090C0000}"/>
    <cellStyle name="_J-HOOK 원가계산서" xfId="3086" xr:uid="{00000000-0005-0000-0000-00000A0C0000}"/>
    <cellStyle name="_J-HOOK 원가계산서_검토-체코현지원가산출_071102rev01" xfId="3087" xr:uid="{00000000-0005-0000-0000-00000B0C0000}"/>
    <cellStyle name="_jig assy(030108)" xfId="3088" xr:uid="{00000000-0005-0000-0000-00000C0C0000}"/>
    <cellStyle name="_JM HOOD-사전품질확인계획서" xfId="3089" xr:uid="{00000000-0005-0000-0000-00000D0C0000}"/>
    <cellStyle name="_JM HOOD-사전품질확인계획서 2" xfId="3090" xr:uid="{00000000-0005-0000-0000-00000E0C0000}"/>
    <cellStyle name="_JM HOOD-사전품질확인계획서_10월 예산 결재 상신 budget (091005)_최종" xfId="3091" xr:uid="{00000000-0005-0000-0000-00000F0C0000}"/>
    <cellStyle name="_JM HOOD-사전품질확인계획서_10월 예산 결재 상신 budget (091006)_최종" xfId="3092" xr:uid="{00000000-0005-0000-0000-0000100C0000}"/>
    <cellStyle name="_JM HOOD-사전품질확인계획서_BS and PL august 2009" xfId="3093" xr:uid="{00000000-0005-0000-0000-0000110C0000}"/>
    <cellStyle name="_JM HOOD-사전품질확인계획서_financial report 1(january)" xfId="3094" xr:uid="{00000000-0005-0000-0000-0000120C0000}"/>
    <cellStyle name="_JM HOOD-사전품질확인계획서_Korean report, new version" xfId="3095" xr:uid="{00000000-0005-0000-0000-0000130C0000}"/>
    <cellStyle name="_JM HOOD-사전품질확인계획서_monthly report of june 1" xfId="3096" xr:uid="{00000000-0005-0000-0000-0000140C0000}"/>
    <cellStyle name="_JM HOOD-사전품질확인계획서_trade payables(september,2009)" xfId="3097" xr:uid="{00000000-0005-0000-0000-0000150C0000}"/>
    <cellStyle name="_JM HOOD-사전품질확인계획서_체코월차결산 2( 09 9월-most likely)최종1" xfId="3098" xr:uid="{00000000-0005-0000-0000-0000160C0000}"/>
    <cellStyle name="_JM HOOD-사전품질확인계획서_체코월차결산( 09 7월-most likely)" xfId="3099" xr:uid="{00000000-0005-0000-0000-0000170C0000}"/>
    <cellStyle name="_jm insulator dash 관리계획서" xfId="3100" xr:uid="{00000000-0005-0000-0000-0000180C0000}"/>
    <cellStyle name="_jm insulator dash 관리계획서_financial report 1(january)" xfId="3101" xr:uid="{00000000-0005-0000-0000-0000190C0000}"/>
    <cellStyle name="_JM sub frame" xfId="3102" xr:uid="{00000000-0005-0000-0000-00001A0C0000}"/>
    <cellStyle name="_JM(0830)" xfId="3103" xr:uid="{00000000-0005-0000-0000-00001B0C0000}"/>
    <cellStyle name="_JM-화신견적서-BUSH종" xfId="3104" xr:uid="{00000000-0005-0000-0000-00001C0C0000}"/>
    <cellStyle name="_J-PQT (2)" xfId="3105" xr:uid="{00000000-0005-0000-0000-00001D0C0000}"/>
    <cellStyle name="_J-PQT (2)_1" xfId="3106" xr:uid="{00000000-0005-0000-0000-00001E0C0000}"/>
    <cellStyle name="_J-PQT (2)_2" xfId="3107" xr:uid="{00000000-0005-0000-0000-00001F0C0000}"/>
    <cellStyle name="_K135MY개발계획서" xfId="3108" xr:uid="{00000000-0005-0000-0000-0000200C0000}"/>
    <cellStyle name="_K135MY개발계획서_1" xfId="3109" xr:uid="{00000000-0005-0000-0000-0000210C0000}"/>
    <cellStyle name="_K135MY개발계획서_1_K135사양운영안" xfId="3110" xr:uid="{00000000-0005-0000-0000-0000220C0000}"/>
    <cellStyle name="_K135MY개발계획서_1_K135제품전략회의자료" xfId="3111" xr:uid="{00000000-0005-0000-0000-0000230C0000}"/>
    <cellStyle name="_K135MY개발계획서_2" xfId="3112" xr:uid="{00000000-0005-0000-0000-0000240C0000}"/>
    <cellStyle name="_K135MY개발계획서_K135사양운영안" xfId="3113" xr:uid="{00000000-0005-0000-0000-0000250C0000}"/>
    <cellStyle name="_K135MY개발계획서_K135제품전략회의자료" xfId="3114" xr:uid="{00000000-0005-0000-0000-0000260C0000}"/>
    <cellStyle name="_K135사양운영안" xfId="3115" xr:uid="{00000000-0005-0000-0000-0000270C0000}"/>
    <cellStyle name="_KD국민차-0001월면장" xfId="3116" xr:uid="{00000000-0005-0000-0000-0000280C0000}"/>
    <cellStyle name="_KD부품자재관리절차(SMP-05-011)-1" xfId="3117" xr:uid="{00000000-0005-0000-0000-0000290C0000}"/>
    <cellStyle name="_KD부품자재관리절차(SMP-05-011)-1 2" xfId="3118" xr:uid="{00000000-0005-0000-0000-00002A0C0000}"/>
    <cellStyle name="_KD부품자재관리절차(SMP-05-011)-1 3" xfId="3119" xr:uid="{00000000-0005-0000-0000-00002B0C0000}"/>
    <cellStyle name="_KD부품자재관리절차(SMP-05-011)-1 4" xfId="3120" xr:uid="{00000000-0005-0000-0000-00002C0C0000}"/>
    <cellStyle name="_KD부품자재관리절차(SMP-05-011)-1 5" xfId="3121" xr:uid="{00000000-0005-0000-0000-00002D0C0000}"/>
    <cellStyle name="_KD부품자재관리절차(SMP-05-011)-1 6" xfId="3122" xr:uid="{00000000-0005-0000-0000-00002E0C0000}"/>
    <cellStyle name="_KD부품자재관리절차(SMP-05-011)-1 7" xfId="3123" xr:uid="{00000000-0005-0000-0000-00002F0C0000}"/>
    <cellStyle name="_KD부품자재관리절차(SMP-05-011)-1 8" xfId="3124" xr:uid="{00000000-0005-0000-0000-0000300C0000}"/>
    <cellStyle name="_KD부품자재관리절차(SMP-05-011)-1_10월 예산 결재 상신 budget (091005)_최종" xfId="3125" xr:uid="{00000000-0005-0000-0000-0000310C0000}"/>
    <cellStyle name="_KD부품자재관리절차(SMP-05-011)-1_10월 예산 결재 상신 budget (091006)_최종" xfId="3126" xr:uid="{00000000-0005-0000-0000-0000320C0000}"/>
    <cellStyle name="_KD부품자재관리절차(SMP-05-011)-1_financial report 1(january)" xfId="3127" xr:uid="{00000000-0005-0000-0000-0000330C0000}"/>
    <cellStyle name="_KD부품자재관리절차(SMP-05-011)-1_Korean report, new version" xfId="3128" xr:uid="{00000000-0005-0000-0000-0000340C0000}"/>
    <cellStyle name="_KD부품자재관리절차(SMP-05-011)-1_monthly report of june 2 (2)" xfId="3129" xr:uid="{00000000-0005-0000-0000-0000350C0000}"/>
    <cellStyle name="_KD부품자재관리절차(SMP-05-011)-1_monthly report of june 2 (2) 2" xfId="3130" xr:uid="{00000000-0005-0000-0000-0000360C0000}"/>
    <cellStyle name="_KD부품자재관리절차(SMP-05-011)-1_monthly report of june 2 (2) 3" xfId="3131" xr:uid="{00000000-0005-0000-0000-0000370C0000}"/>
    <cellStyle name="_KD부품자재관리절차(SMP-05-011)-1_monthly report of june 2 (2) 4" xfId="3132" xr:uid="{00000000-0005-0000-0000-0000380C0000}"/>
    <cellStyle name="_KD부품자재관리절차(SMP-05-011)-1_monthly report of june 2 (2) 5" xfId="3133" xr:uid="{00000000-0005-0000-0000-0000390C0000}"/>
    <cellStyle name="_KD부품자재관리절차(SMP-05-011)-1_monthly report of june 2 (2) 6" xfId="3134" xr:uid="{00000000-0005-0000-0000-00003A0C0000}"/>
    <cellStyle name="_KD부품자재관리절차(SMP-05-011)-1_monthly report of june 2 (2) 7" xfId="3135" xr:uid="{00000000-0005-0000-0000-00003B0C0000}"/>
    <cellStyle name="_KD부품자재관리절차(SMP-05-011)-1_monthly report of june 2 (2) 8" xfId="3136" xr:uid="{00000000-0005-0000-0000-00003C0C0000}"/>
    <cellStyle name="_KD부품자재관리절차(SMP-05-011)-1_monthly report of june 2 (2)_financial report 1(january)" xfId="3137" xr:uid="{00000000-0005-0000-0000-00003D0C0000}"/>
    <cellStyle name="_KD부품자재관리절차(SMP-05-011)-1_Trade payables, receivables" xfId="3138" xr:uid="{00000000-0005-0000-0000-00003E0C0000}"/>
    <cellStyle name="_KD부품자재관리절차(SMP-05-011)-1_자금수지-cash flow(2010_plan)" xfId="3139" xr:uid="{00000000-0005-0000-0000-00003F0C0000}"/>
    <cellStyle name="_KD부품자재관리절차(SMP-05-011)-1_자금수지-cash flow(2010_plan) 2" xfId="3140" xr:uid="{00000000-0005-0000-0000-0000400C0000}"/>
    <cellStyle name="_KD부품자재관리절차(SMP-05-011)-1_자금수지-cash flow(2010_plan) 3" xfId="3141" xr:uid="{00000000-0005-0000-0000-0000410C0000}"/>
    <cellStyle name="_KD부품자재관리절차(SMP-05-011)-1_자금수지-cash flow(2010_plan) 4" xfId="3142" xr:uid="{00000000-0005-0000-0000-0000420C0000}"/>
    <cellStyle name="_KD부품자재관리절차(SMP-05-011)-1_자금수지-cash flow(2010_plan) 5" xfId="3143" xr:uid="{00000000-0005-0000-0000-0000430C0000}"/>
    <cellStyle name="_KD부품자재관리절차(SMP-05-011)-1_자금수지-cash flow(2010_plan) 6" xfId="3144" xr:uid="{00000000-0005-0000-0000-0000440C0000}"/>
    <cellStyle name="_KD부품자재관리절차(SMP-05-011)-1_자금수지-cash flow(2010_plan) 7" xfId="3145" xr:uid="{00000000-0005-0000-0000-0000450C0000}"/>
    <cellStyle name="_KD부품자재관리절차(SMP-05-011)-1_자금수지-cash flow(2010_plan) 8" xfId="3146" xr:uid="{00000000-0005-0000-0000-0000460C0000}"/>
    <cellStyle name="_KD부품자재관리절차(SMP-05-011)-1_체코월차결산6월보고2차-715" xfId="3147" xr:uid="{00000000-0005-0000-0000-0000470C0000}"/>
    <cellStyle name="_KD부품자재관리절차(SMP-05-011)-1_체코월차결산6월보고2차-715 2" xfId="3148" xr:uid="{00000000-0005-0000-0000-0000480C0000}"/>
    <cellStyle name="_KD부품자재관리절차(SMP-05-011)-1_체코월차결산6월보고2차-715 3" xfId="3149" xr:uid="{00000000-0005-0000-0000-0000490C0000}"/>
    <cellStyle name="_KD부품자재관리절차(SMP-05-011)-1_체코월차결산6월보고2차-715 4" xfId="3150" xr:uid="{00000000-0005-0000-0000-00004A0C0000}"/>
    <cellStyle name="_KD부품자재관리절차(SMP-05-011)-1_체코월차결산6월보고2차-715 5" xfId="3151" xr:uid="{00000000-0005-0000-0000-00004B0C0000}"/>
    <cellStyle name="_KD부품자재관리절차(SMP-05-011)-1_체코월차결산6월보고2차-715 6" xfId="3152" xr:uid="{00000000-0005-0000-0000-00004C0C0000}"/>
    <cellStyle name="_KD부품자재관리절차(SMP-05-011)-1_체코월차결산6월보고2차-715 7" xfId="3153" xr:uid="{00000000-0005-0000-0000-00004D0C0000}"/>
    <cellStyle name="_KD부품자재관리절차(SMP-05-011)-1_체코월차결산6월보고2차-715 8" xfId="3154" xr:uid="{00000000-0005-0000-0000-00004E0C0000}"/>
    <cellStyle name="_KD부품자재관리절차(SMP-05-011)-1_체코월차결산6월보고2차-715_financial report 1(january)" xfId="3155" xr:uid="{00000000-0005-0000-0000-00004F0C0000}"/>
    <cellStyle name="_KIFCO" xfId="3156" xr:uid="{00000000-0005-0000-0000-0000500C0000}"/>
    <cellStyle name="_KM 가격 조사서" xfId="3157" xr:uid="{00000000-0005-0000-0000-0000510C0000}"/>
    <cellStyle name="_KNOB-MTM계산" xfId="3158" xr:uid="{00000000-0005-0000-0000-0000520C0000}"/>
    <cellStyle name="_KPFRJ8U3h0jFMjyc4w273d8Pp" xfId="3159" xr:uid="{00000000-0005-0000-0000-0000530C0000}"/>
    <cellStyle name="_KTKHSR7531A(마케팅팀 2007 사업계획 실적1~5월)발송" xfId="3160" xr:uid="{00000000-0005-0000-0000-0000540C0000}"/>
    <cellStyle name="_KTKMKR7507A(2007 목표 수정 v1.2)" xfId="3161" xr:uid="{00000000-0005-0000-0000-0000550C0000}"/>
    <cellStyle name="_KTLCHP3929B(EF_XD_견적)" xfId="3162" xr:uid="{00000000-0005-0000-0000-0000560C0000}"/>
    <cellStyle name="_KTLCHP3929B(EF_XD_견적) 2" xfId="3163" xr:uid="{00000000-0005-0000-0000-0000570C0000}"/>
    <cellStyle name="_KTLCHP3929B(EF_XD_견적)_10월 예산 결재 상신 budget (091005)_최종" xfId="3164" xr:uid="{00000000-0005-0000-0000-0000580C0000}"/>
    <cellStyle name="_KTLCHP3929B(EF_XD_견적)_10월 예산 결재 상신 budget (091006)_최종" xfId="3165" xr:uid="{00000000-0005-0000-0000-0000590C0000}"/>
    <cellStyle name="_KTLCHP3929B(EF_XD_견적)_BS and PL august 2009" xfId="3166" xr:uid="{00000000-0005-0000-0000-00005A0C0000}"/>
    <cellStyle name="_KTLCHP3929B(EF_XD_견적)_financial report 1(january)" xfId="3167" xr:uid="{00000000-0005-0000-0000-00005B0C0000}"/>
    <cellStyle name="_KTLCHP3929B(EF_XD_견적)_Korean report, new version" xfId="3168" xr:uid="{00000000-0005-0000-0000-00005C0C0000}"/>
    <cellStyle name="_KTLCHP3929B(EF_XD_견적)_monthly report of june 1" xfId="3169" xr:uid="{00000000-0005-0000-0000-00005D0C0000}"/>
    <cellStyle name="_KTLCHP3929B(EF_XD_견적)_trade payables(september,2009)" xfId="3170" xr:uid="{00000000-0005-0000-0000-00005E0C0000}"/>
    <cellStyle name="_KTLCHP3929B(EF_XD_견적)_체코월차결산 2( 09 9월-most likely)최종1" xfId="3171" xr:uid="{00000000-0005-0000-0000-00005F0C0000}"/>
    <cellStyle name="_KTLCHP3929B(EF_XD_견적)_체코월차결산( 09 7월-most likely)" xfId="3172" xr:uid="{00000000-0005-0000-0000-0000600C0000}"/>
    <cellStyle name="_LC-FL-도장" xfId="3173" xr:uid="{00000000-0005-0000-0000-0000610C0000}"/>
    <cellStyle name="_LC신규" xfId="3174" xr:uid="{00000000-0005-0000-0000-0000620C0000}"/>
    <cellStyle name="_LC-자체-검토" xfId="3175" xr:uid="{00000000-0005-0000-0000-0000630C0000}"/>
    <cellStyle name="_LD 2차계산(비교원가서)" xfId="3176" xr:uid="{00000000-0005-0000-0000-0000640C0000}"/>
    <cellStyle name="_LD IN-DASH  " xfId="3177" xr:uid="{00000000-0005-0000-0000-0000650C0000}"/>
    <cellStyle name="_LD IN-DASH  _financial report 1(january)" xfId="3178" xr:uid="{00000000-0005-0000-0000-0000660C0000}"/>
    <cellStyle name="_LD ISIR" xfId="3179" xr:uid="{00000000-0005-0000-0000-0000670C0000}"/>
    <cellStyle name="_LD ISIR_financial report 1(january)" xfId="3180" xr:uid="{00000000-0005-0000-0000-0000680C0000}"/>
    <cellStyle name="_LD lwr plate-emblem원가(1)" xfId="3181" xr:uid="{00000000-0005-0000-0000-0000690C0000}"/>
    <cellStyle name="_LD 원가계산서-동국실업-CLUSTER" xfId="3182" xr:uid="{00000000-0005-0000-0000-00006A0C0000}"/>
    <cellStyle name="_LD 원가계산서-아폴로산업-REINF IP-030607" xfId="3183" xr:uid="{00000000-0005-0000-0000-00006B0C0000}"/>
    <cellStyle name="_LD 중량경감 방안_ENG MTG_3" xfId="3184" xr:uid="{00000000-0005-0000-0000-00006C0C0000}"/>
    <cellStyle name="_LD 중량경감 방안_ENG MTG_3 2" xfId="3185" xr:uid="{00000000-0005-0000-0000-00006D0C0000}"/>
    <cellStyle name="_LD 중량경감 방안_INSULATOR_4" xfId="3186" xr:uid="{00000000-0005-0000-0000-00006E0C0000}"/>
    <cellStyle name="_LD 중량경감 방안_INSULATOR_4 2" xfId="3187" xr:uid="{00000000-0005-0000-0000-00006F0C0000}"/>
    <cellStyle name="_LD3차계산-MIP부품(完)" xfId="3188" xr:uid="{00000000-0005-0000-0000-0000700C0000}"/>
    <cellStyle name="_LD-WS-입찰견적(01(1).7)-1050-제출" xfId="3189" xr:uid="{00000000-0005-0000-0000-0000710C0000}"/>
    <cellStyle name="_LD검사협정1" xfId="3190" xr:uid="{00000000-0005-0000-0000-0000720C0000}"/>
    <cellStyle name="_LD검사협정1_financial report 1(january)" xfId="3191" xr:uid="{00000000-0005-0000-0000-0000730C0000}"/>
    <cellStyle name="_LD최종(3차)-FRT POWER" xfId="3192" xr:uid="{00000000-0005-0000-0000-0000740C0000}"/>
    <cellStyle name="_MasterList(VER1)" xfId="3193" xr:uid="{00000000-0005-0000-0000-0000750C0000}"/>
    <cellStyle name="_MCKDYR5B22A(06년사업계획)미완료" xfId="3194" xr:uid="{00000000-0005-0000-0000-0000760C0000}"/>
    <cellStyle name="_MCKDYR5B22A(06년사업계획)미완료 2" xfId="3195" xr:uid="{00000000-0005-0000-0000-0000770C0000}"/>
    <cellStyle name="_MCOCHH9330A(안디나선적오류협조전)" xfId="3196" xr:uid="{00000000-0005-0000-0000-0000780C0000}"/>
    <cellStyle name="_MCT- Quote Sheets" xfId="3197" xr:uid="{00000000-0005-0000-0000-0000790C0000}"/>
    <cellStyle name="_MCT- Quote Sheets_10월 예산 결재 상신 budget (091005)_최종" xfId="3198" xr:uid="{00000000-0005-0000-0000-00007A0C0000}"/>
    <cellStyle name="_MCT- Quote Sheets_10월 예산 결재 상신 budget (091006)_최종" xfId="3199" xr:uid="{00000000-0005-0000-0000-00007B0C0000}"/>
    <cellStyle name="_MCT- Quote Sheets_BS and PL august 2009" xfId="3200" xr:uid="{00000000-0005-0000-0000-00007C0C0000}"/>
    <cellStyle name="_MCT- Quote Sheets_financial report 1(january)" xfId="3201" xr:uid="{00000000-0005-0000-0000-00007D0C0000}"/>
    <cellStyle name="_MCT- Quote Sheets_Korean report, new version" xfId="3202" xr:uid="{00000000-0005-0000-0000-00007E0C0000}"/>
    <cellStyle name="_MCT- Quote Sheets_monthly report of june 1" xfId="3203" xr:uid="{00000000-0005-0000-0000-00007F0C0000}"/>
    <cellStyle name="_MCT- Quote Sheets_trade payables(september,2009)" xfId="3204" xr:uid="{00000000-0005-0000-0000-0000800C0000}"/>
    <cellStyle name="_MCT- Quote Sheets_체코월차결산 2( 09 9월-most likely)최종1" xfId="3205" xr:uid="{00000000-0005-0000-0000-0000810C0000}"/>
    <cellStyle name="_MCT- Quote Sheets_체코월차결산( 09 7월-most likely)" xfId="3206" xr:uid="{00000000-0005-0000-0000-0000820C0000}"/>
    <cellStyle name="_MCT-Turkey Quotes  - 28 04 2007" xfId="3207" xr:uid="{00000000-0005-0000-0000-0000830C0000}"/>
    <cellStyle name="_MCT-Turkey Quotes  - 28 04 2007_10월 예산 결재 상신 budget (091005)_최종" xfId="3208" xr:uid="{00000000-0005-0000-0000-0000840C0000}"/>
    <cellStyle name="_MCT-Turkey Quotes  - 28 04 2007_10월 예산 결재 상신 budget (091006)_최종" xfId="3209" xr:uid="{00000000-0005-0000-0000-0000850C0000}"/>
    <cellStyle name="_MCT-Turkey Quotes  - 28 04 2007_BS and PL august 2009" xfId="3210" xr:uid="{00000000-0005-0000-0000-0000860C0000}"/>
    <cellStyle name="_MCT-Turkey Quotes  - 28 04 2007_financial report 1(january)" xfId="3211" xr:uid="{00000000-0005-0000-0000-0000870C0000}"/>
    <cellStyle name="_MCT-Turkey Quotes  - 28 04 2007_Korean report, new version" xfId="3212" xr:uid="{00000000-0005-0000-0000-0000880C0000}"/>
    <cellStyle name="_MCT-Turkey Quotes  - 28 04 2007_monthly report of june 1" xfId="3213" xr:uid="{00000000-0005-0000-0000-0000890C0000}"/>
    <cellStyle name="_MCT-Turkey Quotes  - 28 04 2007_trade payables(september,2009)" xfId="3214" xr:uid="{00000000-0005-0000-0000-00008A0C0000}"/>
    <cellStyle name="_MCT-Turkey Quotes  - 28 04 2007_체코월차결산 2( 09 9월-most likely)최종1" xfId="3215" xr:uid="{00000000-0005-0000-0000-00008B0C0000}"/>
    <cellStyle name="_MCT-Turkey Quotes  - 28 04 2007_체코월차결산( 09 7월-most likely)" xfId="3216" xr:uid="{00000000-0005-0000-0000-00008C0C0000}"/>
    <cellStyle name="_MC원가절감안" xfId="3217" xr:uid="{00000000-0005-0000-0000-00008D0C0000}"/>
    <cellStyle name="_MC원가절감안 2" xfId="3218" xr:uid="{00000000-0005-0000-0000-00008E0C0000}"/>
    <cellStyle name="_MG SUNVISOR(경쟁입찰)" xfId="3219" xr:uid="{00000000-0005-0000-0000-00008F0C0000}"/>
    <cellStyle name="_MGG국산화개발_설계변경통보서" xfId="3220" xr:uid="{00000000-0005-0000-0000-0000900C0000}"/>
    <cellStyle name="_MS 시트벨트 세부 사양 정리_REV_1_071217" xfId="3221" xr:uid="{00000000-0005-0000-0000-0000910C0000}"/>
    <cellStyle name="_MUD GUARD(통보)(1)" xfId="3222" xr:uid="{00000000-0005-0000-0000-0000920C0000}"/>
    <cellStyle name="_MXI원단위수정" xfId="3223" xr:uid="{00000000-0005-0000-0000-0000930C0000}"/>
    <cellStyle name="_MY개발계획서(제품소위)" xfId="3224" xr:uid="{00000000-0005-0000-0000-0000940C0000}"/>
    <cellStyle name="_MY개발계획서(제품소위)_1" xfId="3225" xr:uid="{00000000-0005-0000-0000-0000950C0000}"/>
    <cellStyle name="_MY개발계획서1" xfId="3226" xr:uid="{00000000-0005-0000-0000-0000960C0000}"/>
    <cellStyle name="_MY개발계획서1_1" xfId="3227" xr:uid="{00000000-0005-0000-0000-0000970C0000}"/>
    <cellStyle name="_N3820067(020325)" xfId="3228" xr:uid="{00000000-0005-0000-0000-0000980C0000}"/>
    <cellStyle name="_N3820067(020325) 2" xfId="3229" xr:uid="{00000000-0005-0000-0000-0000990C0000}"/>
    <cellStyle name="_N3820067(020325)_10월 예산 결재 상신 budget (091005)_최종" xfId="3230" xr:uid="{00000000-0005-0000-0000-00009A0C0000}"/>
    <cellStyle name="_N3820067(020325)_10월 예산 결재 상신 budget (091006)_최종" xfId="3231" xr:uid="{00000000-0005-0000-0000-00009B0C0000}"/>
    <cellStyle name="_N3820067(020325)_BS and PL august 2009" xfId="3232" xr:uid="{00000000-0005-0000-0000-00009C0C0000}"/>
    <cellStyle name="_N3820067(020325)_financial report 1(january)" xfId="3233" xr:uid="{00000000-0005-0000-0000-00009D0C0000}"/>
    <cellStyle name="_N3820067(020325)_Korean report, new version" xfId="3234" xr:uid="{00000000-0005-0000-0000-00009E0C0000}"/>
    <cellStyle name="_N3820067(020325)_monthly report of june 1" xfId="3235" xr:uid="{00000000-0005-0000-0000-00009F0C0000}"/>
    <cellStyle name="_N3820067(020325)_trade payables(september,2009)" xfId="3236" xr:uid="{00000000-0005-0000-0000-0000A00C0000}"/>
    <cellStyle name="_N3820067(020325)_체코월차결산 2( 09 9월-most likely)최종1" xfId="3237" xr:uid="{00000000-0005-0000-0000-0000A10C0000}"/>
    <cellStyle name="_N3820067(020325)_체코월차결산( 09 7월-most likely)" xfId="3238" xr:uid="{00000000-0005-0000-0000-0000A20C0000}"/>
    <cellStyle name="_N3820067(020325)R1" xfId="3239" xr:uid="{00000000-0005-0000-0000-0000A30C0000}"/>
    <cellStyle name="_N3820067(020325)R1 2" xfId="3240" xr:uid="{00000000-0005-0000-0000-0000A40C0000}"/>
    <cellStyle name="_N3820067(020325)R1_10월 예산 결재 상신 budget (091005)_최종" xfId="3241" xr:uid="{00000000-0005-0000-0000-0000A50C0000}"/>
    <cellStyle name="_N3820067(020325)R1_10월 예산 결재 상신 budget (091006)_최종" xfId="3242" xr:uid="{00000000-0005-0000-0000-0000A60C0000}"/>
    <cellStyle name="_N3820067(020325)R1_BS and PL august 2009" xfId="3243" xr:uid="{00000000-0005-0000-0000-0000A70C0000}"/>
    <cellStyle name="_N3820067(020325)R1_financial report 1(january)" xfId="3244" xr:uid="{00000000-0005-0000-0000-0000A80C0000}"/>
    <cellStyle name="_N3820067(020325)R1_Korean report, new version" xfId="3245" xr:uid="{00000000-0005-0000-0000-0000A90C0000}"/>
    <cellStyle name="_N3820067(020325)R1_monthly report of june 1" xfId="3246" xr:uid="{00000000-0005-0000-0000-0000AA0C0000}"/>
    <cellStyle name="_N3820067(020325)R1_trade payables(september,2009)" xfId="3247" xr:uid="{00000000-0005-0000-0000-0000AB0C0000}"/>
    <cellStyle name="_N3820067(020325)R1_체코월차결산 2( 09 9월-most likely)최종1" xfId="3248" xr:uid="{00000000-0005-0000-0000-0000AC0C0000}"/>
    <cellStyle name="_N3820067(020325)R1_체코월차결산( 09 7월-most likely)" xfId="3249" xr:uid="{00000000-0005-0000-0000-0000AD0C0000}"/>
    <cellStyle name="_NEW PT 과거차 문제" xfId="3250" xr:uid="{00000000-0005-0000-0000-0000AE0C0000}"/>
    <cellStyle name="_NF HMMA GLASS 관련 보고 (HMMA 자재통보용)" xfId="3251" xr:uid="{00000000-0005-0000-0000-0000AF0C0000}"/>
    <cellStyle name="_NF 예산 (성시2작성010913)" xfId="3252" xr:uid="{00000000-0005-0000-0000-0000B00C0000}"/>
    <cellStyle name="_NF 예산 (성시2작성010913)_2011년 WORK CALENDAR" xfId="3253" xr:uid="{00000000-0005-0000-0000-0000B10C0000}"/>
    <cellStyle name="_NF 종합현황" xfId="3254" xr:uid="{00000000-0005-0000-0000-0000B20C0000}"/>
    <cellStyle name="_NFA 용도차 종합 회의록 20030822" xfId="3255" xr:uid="{00000000-0005-0000-0000-0000B30C0000}"/>
    <cellStyle name="_NF입찰견적(프랜지TP)" xfId="3256" xr:uid="{00000000-0005-0000-0000-0000B40C0000}"/>
    <cellStyle name="_NOV-09" xfId="3257" xr:uid="{00000000-0005-0000-0000-0000B50C0000}"/>
    <cellStyle name="_OAMC98-01_(AMC_P1 설계변경 외 원가절감)" xfId="3258" xr:uid="{00000000-0005-0000-0000-0000B60C0000}"/>
    <cellStyle name="_OAMC98-03_(AMC_P2 설계변경 외 원가절감)" xfId="3259" xr:uid="{00000000-0005-0000-0000-0000B70C0000}"/>
    <cellStyle name="_Output" xfId="3260" xr:uid="{00000000-0005-0000-0000-0000B80C0000}"/>
    <cellStyle name="_Output_02MY Launching Plan 0607" xfId="3261" xr:uid="{00000000-0005-0000-0000-0000B90C0000}"/>
    <cellStyle name="_OUTSIDE MRR 부품기준표 020830(풍정백창협과장)(1)" xfId="3262" xr:uid="{00000000-0005-0000-0000-0000BA0C0000}"/>
    <cellStyle name="_OUTSIDE MRR 사양 원가 비교표020809(1)" xfId="3263" xr:uid="{00000000-0005-0000-0000-0000BB0C0000}"/>
    <cellStyle name="_P_UP시장" xfId="3264" xr:uid="{00000000-0005-0000-0000-0000BC0C0000}"/>
    <cellStyle name="_P100_발표자료010712" xfId="3265" xr:uid="{00000000-0005-0000-0000-0000BD0C0000}"/>
    <cellStyle name="_P100DRIVE변경_FINAL" xfId="3266" xr:uid="{00000000-0005-0000-0000-0000BE0C0000}"/>
    <cellStyle name="_P100mtc" xfId="3267" xr:uid="{00000000-0005-0000-0000-0000BF0C0000}"/>
    <cellStyle name="_P100mtc(RE8)" xfId="3268" xr:uid="{00000000-0005-0000-0000-0000C00C0000}"/>
    <cellStyle name="_P100도면현황0712" xfId="3269" xr:uid="{00000000-0005-0000-0000-0000C10C0000}"/>
    <cellStyle name="_P100도면현황0809" xfId="3270" xr:uid="{00000000-0005-0000-0000-0000C20C0000}"/>
    <cellStyle name="_P100도면현황0823" xfId="3271" xr:uid="{00000000-0005-0000-0000-0000C30C0000}"/>
    <cellStyle name="_PADcluster" xfId="3272" xr:uid="{00000000-0005-0000-0000-0000C40C0000}"/>
    <cellStyle name="_PAD계산" xfId="3273" xr:uid="{00000000-0005-0000-0000-0000C50C0000}"/>
    <cellStyle name="_PDBDSP4C21A(M200 금형개발품 잔금 지급품의 건)" xfId="3274" xr:uid="{00000000-0005-0000-0000-0000C60C0000}"/>
    <cellStyle name="_PDBDSP4C21A(M200 금형개발품 잔금 지급품의 건)_10월 예산 결재 상신 budget (091005)_최종" xfId="3275" xr:uid="{00000000-0005-0000-0000-0000C70C0000}"/>
    <cellStyle name="_PDBDSP4C21A(M200 금형개발품 잔금 지급품의 건)_10월 예산 결재 상신 budget (091006)_최종" xfId="3276" xr:uid="{00000000-0005-0000-0000-0000C80C0000}"/>
    <cellStyle name="_PDBDSP4C21A(M200 금형개발품 잔금 지급품의 건)_BS and PL august 2009" xfId="3277" xr:uid="{00000000-0005-0000-0000-0000C90C0000}"/>
    <cellStyle name="_PDBDSP4C21A(M200 금형개발품 잔금 지급품의 건)_financial report 1(january)" xfId="3278" xr:uid="{00000000-0005-0000-0000-0000CA0C0000}"/>
    <cellStyle name="_PDBDSP4C21A(M200 금형개발품 잔금 지급품의 건)_Korean report, new version" xfId="3279" xr:uid="{00000000-0005-0000-0000-0000CB0C0000}"/>
    <cellStyle name="_PDBDSP4C21A(M200 금형개발품 잔금 지급품의 건)_monthly report of june 1" xfId="3280" xr:uid="{00000000-0005-0000-0000-0000CC0C0000}"/>
    <cellStyle name="_PDBDSP4C21A(M200 금형개발품 잔금 지급품의 건)_trade payables(september,2009)" xfId="3281" xr:uid="{00000000-0005-0000-0000-0000CD0C0000}"/>
    <cellStyle name="_PDBDSP4C21A(M200 금형개발품 잔금 지급품의 건)_체코월차결산 2( 09 9월-most likely)최종1" xfId="3282" xr:uid="{00000000-0005-0000-0000-0000CE0C0000}"/>
    <cellStyle name="_PDBDSP4C21A(M200 금형개발품 잔금 지급품의 건)_체코월차결산( 09 7월-most likely)" xfId="3283" xr:uid="{00000000-0005-0000-0000-0000CF0C0000}"/>
    <cellStyle name="_PDBJKR5113A(EN 예비업체선정보고서)" xfId="3284" xr:uid="{00000000-0005-0000-0000-0000D00C0000}"/>
    <cellStyle name="_PDBJKR5113A(EN 예비업체선정보고서) 2" xfId="3285" xr:uid="{00000000-0005-0000-0000-0000D10C0000}"/>
    <cellStyle name="_PDBJKR5113A(EN 예비업체선정보고서) 3" xfId="3286" xr:uid="{00000000-0005-0000-0000-0000D20C0000}"/>
    <cellStyle name="_PDBJKR5113A(EN 예비업체선정보고서) 4" xfId="3287" xr:uid="{00000000-0005-0000-0000-0000D30C0000}"/>
    <cellStyle name="_PDBJKR5113A(EN 예비업체선정보고서) 5" xfId="3288" xr:uid="{00000000-0005-0000-0000-0000D40C0000}"/>
    <cellStyle name="_PDBJKR5113A(EN 예비업체선정보고서) 6" xfId="3289" xr:uid="{00000000-0005-0000-0000-0000D50C0000}"/>
    <cellStyle name="_PDBJKR5113A(EN 예비업체선정보고서) 7" xfId="3290" xr:uid="{00000000-0005-0000-0000-0000D60C0000}"/>
    <cellStyle name="_PDBJKR5113A(EN 예비업체선정보고서) 8" xfId="3291" xr:uid="{00000000-0005-0000-0000-0000D70C0000}"/>
    <cellStyle name="_PDBJKR5113A(EN 예비업체선정보고서)_10월 예산 결재 상신 budget (091005)_최종" xfId="3292" xr:uid="{00000000-0005-0000-0000-0000D80C0000}"/>
    <cellStyle name="_PDBJKR5113A(EN 예비업체선정보고서)_10월 예산 결재 상신 budget (091006)_최종" xfId="3293" xr:uid="{00000000-0005-0000-0000-0000D90C0000}"/>
    <cellStyle name="_PDBJKR5113A(EN 예비업체선정보고서)_financial report 1(january)" xfId="3294" xr:uid="{00000000-0005-0000-0000-0000DA0C0000}"/>
    <cellStyle name="_PDBJKR5113A(EN 예비업체선정보고서)_Korean report, new version" xfId="3295" xr:uid="{00000000-0005-0000-0000-0000DB0C0000}"/>
    <cellStyle name="_PDBJKR5113A(EN 예비업체선정보고서)_monthly report of june 2 (2)" xfId="3296" xr:uid="{00000000-0005-0000-0000-0000DC0C0000}"/>
    <cellStyle name="_PDBJKR5113A(EN 예비업체선정보고서)_monthly report of june 2 (2) 2" xfId="3297" xr:uid="{00000000-0005-0000-0000-0000DD0C0000}"/>
    <cellStyle name="_PDBJKR5113A(EN 예비업체선정보고서)_monthly report of june 2 (2) 3" xfId="3298" xr:uid="{00000000-0005-0000-0000-0000DE0C0000}"/>
    <cellStyle name="_PDBJKR5113A(EN 예비업체선정보고서)_monthly report of june 2 (2) 4" xfId="3299" xr:uid="{00000000-0005-0000-0000-0000DF0C0000}"/>
    <cellStyle name="_PDBJKR5113A(EN 예비업체선정보고서)_monthly report of june 2 (2) 5" xfId="3300" xr:uid="{00000000-0005-0000-0000-0000E00C0000}"/>
    <cellStyle name="_PDBJKR5113A(EN 예비업체선정보고서)_monthly report of june 2 (2) 6" xfId="3301" xr:uid="{00000000-0005-0000-0000-0000E10C0000}"/>
    <cellStyle name="_PDBJKR5113A(EN 예비업체선정보고서)_monthly report of june 2 (2) 7" xfId="3302" xr:uid="{00000000-0005-0000-0000-0000E20C0000}"/>
    <cellStyle name="_PDBJKR5113A(EN 예비업체선정보고서)_monthly report of june 2 (2) 8" xfId="3303" xr:uid="{00000000-0005-0000-0000-0000E30C0000}"/>
    <cellStyle name="_PDBJKR5113A(EN 예비업체선정보고서)_monthly report of june 2 (2)_financial report 1(january)" xfId="3304" xr:uid="{00000000-0005-0000-0000-0000E40C0000}"/>
    <cellStyle name="_PDBJKR5113A(EN 예비업체선정보고서)_Trade payables, receivables" xfId="3305" xr:uid="{00000000-0005-0000-0000-0000E50C0000}"/>
    <cellStyle name="_PDBJKR5113A(EN 예비업체선정보고서)_자금수지-cash flow(2010_plan)" xfId="3306" xr:uid="{00000000-0005-0000-0000-0000E60C0000}"/>
    <cellStyle name="_PDBJKR5113A(EN 예비업체선정보고서)_자금수지-cash flow(2010_plan) 2" xfId="3307" xr:uid="{00000000-0005-0000-0000-0000E70C0000}"/>
    <cellStyle name="_PDBJKR5113A(EN 예비업체선정보고서)_자금수지-cash flow(2010_plan) 3" xfId="3308" xr:uid="{00000000-0005-0000-0000-0000E80C0000}"/>
    <cellStyle name="_PDBJKR5113A(EN 예비업체선정보고서)_자금수지-cash flow(2010_plan) 4" xfId="3309" xr:uid="{00000000-0005-0000-0000-0000E90C0000}"/>
    <cellStyle name="_PDBJKR5113A(EN 예비업체선정보고서)_자금수지-cash flow(2010_plan) 5" xfId="3310" xr:uid="{00000000-0005-0000-0000-0000EA0C0000}"/>
    <cellStyle name="_PDBJKR5113A(EN 예비업체선정보고서)_자금수지-cash flow(2010_plan) 6" xfId="3311" xr:uid="{00000000-0005-0000-0000-0000EB0C0000}"/>
    <cellStyle name="_PDBJKR5113A(EN 예비업체선정보고서)_자금수지-cash flow(2010_plan) 7" xfId="3312" xr:uid="{00000000-0005-0000-0000-0000EC0C0000}"/>
    <cellStyle name="_PDBJKR5113A(EN 예비업체선정보고서)_자금수지-cash flow(2010_plan) 8" xfId="3313" xr:uid="{00000000-0005-0000-0000-0000ED0C0000}"/>
    <cellStyle name="_PDBJKR5113A(EN 예비업체선정보고서)_체코월차결산6월보고2차-715" xfId="3314" xr:uid="{00000000-0005-0000-0000-0000EE0C0000}"/>
    <cellStyle name="_PDBJKR5113A(EN 예비업체선정보고서)_체코월차결산6월보고2차-715 2" xfId="3315" xr:uid="{00000000-0005-0000-0000-0000EF0C0000}"/>
    <cellStyle name="_PDBJKR5113A(EN 예비업체선정보고서)_체코월차결산6월보고2차-715 3" xfId="3316" xr:uid="{00000000-0005-0000-0000-0000F00C0000}"/>
    <cellStyle name="_PDBJKR5113A(EN 예비업체선정보고서)_체코월차결산6월보고2차-715 4" xfId="3317" xr:uid="{00000000-0005-0000-0000-0000F10C0000}"/>
    <cellStyle name="_PDBJKR5113A(EN 예비업체선정보고서)_체코월차결산6월보고2차-715 5" xfId="3318" xr:uid="{00000000-0005-0000-0000-0000F20C0000}"/>
    <cellStyle name="_PDBJKR5113A(EN 예비업체선정보고서)_체코월차결산6월보고2차-715 6" xfId="3319" xr:uid="{00000000-0005-0000-0000-0000F30C0000}"/>
    <cellStyle name="_PDBJKR5113A(EN 예비업체선정보고서)_체코월차결산6월보고2차-715 7" xfId="3320" xr:uid="{00000000-0005-0000-0000-0000F40C0000}"/>
    <cellStyle name="_PDBJKR5113A(EN 예비업체선정보고서)_체코월차결산6월보고2차-715 8" xfId="3321" xr:uid="{00000000-0005-0000-0000-0000F50C0000}"/>
    <cellStyle name="_PDBJKR5113A(EN 예비업체선정보고서)_체코월차결산6월보고2차-715_financial report 1(january)" xfId="3322" xr:uid="{00000000-0005-0000-0000-0000F60C0000}"/>
    <cellStyle name="_PDBJKR5506A(미래기전 공정감사 보고서)" xfId="3323" xr:uid="{00000000-0005-0000-0000-0000F70C0000}"/>
    <cellStyle name="_PDI 양식통일.xls Chart 1" xfId="3324" xr:uid="{00000000-0005-0000-0000-0000F80C0000}"/>
    <cellStyle name="_PDI 양식통일.xls Chart 10" xfId="3325" xr:uid="{00000000-0005-0000-0000-0000F90C0000}"/>
    <cellStyle name="_PDI 양식통일.xls Chart 3" xfId="3326" xr:uid="{00000000-0005-0000-0000-0000FA0C0000}"/>
    <cellStyle name="_PDI 양식통일完" xfId="3327" xr:uid="{00000000-0005-0000-0000-0000FB0C0000}"/>
    <cellStyle name="_PDI일보0418" xfId="3328" xr:uid="{00000000-0005-0000-0000-0000FC0C0000}"/>
    <cellStyle name="_PDI일보양식통일" xfId="3329" xr:uid="{00000000-0005-0000-0000-0000FD0C0000}"/>
    <cellStyle name="_PDI일보종합0418.xls Chart 2" xfId="3330" xr:uid="{00000000-0005-0000-0000-0000FE0C0000}"/>
    <cellStyle name="_PDI품질월보(5월)-화성완료.xls Chart 1" xfId="3331" xr:uid="{00000000-0005-0000-0000-0000FF0C0000}"/>
    <cellStyle name="_PDI품질월보(5월)-화성완료.xls Chart 10" xfId="3332" xr:uid="{00000000-0005-0000-0000-0000000D0000}"/>
    <cellStyle name="_PDI품질월보(5월)-화성완료.xls Chart 11" xfId="3333" xr:uid="{00000000-0005-0000-0000-0000010D0000}"/>
    <cellStyle name="_PDI품질월보(5월)-화성완료.xls Chart 1-1" xfId="3334" xr:uid="{00000000-0005-0000-0000-0000020D0000}"/>
    <cellStyle name="_PDI품질월보(5월)-화성완료.xls Chart 11-1" xfId="3335" xr:uid="{00000000-0005-0000-0000-0000030D0000}"/>
    <cellStyle name="_PDI품질월보(5월)-화성완료.xls Chart 8" xfId="3336" xr:uid="{00000000-0005-0000-0000-0000040D0000}"/>
    <cellStyle name="_PDI품질월보(5월)-화성완료.xls Chart 8-1" xfId="3337" xr:uid="{00000000-0005-0000-0000-0000050D0000}"/>
    <cellStyle name="_PDI품질월보(5월)-화성완료.xls Chart 9" xfId="3338" xr:uid="{00000000-0005-0000-0000-0000060D0000}"/>
    <cellStyle name="_PDKHSF5530A(2005년 공정감사 일정 통보건)" xfId="3339" xr:uid="{00000000-0005-0000-0000-0000070D0000}"/>
    <cellStyle name="_PDKKJR5510A(영진정공 공정감사 보고서)" xfId="3340" xr:uid="{00000000-0005-0000-0000-0000080D0000}"/>
    <cellStyle name="_PDLYHP04B02A(KD 용차사용 예산확보 품의)" xfId="3341" xr:uid="{00000000-0005-0000-0000-0000090D0000}"/>
    <cellStyle name="_PDLYHP04B02A(KD 용차사용 예산확보 품의) 2" xfId="3342" xr:uid="{00000000-0005-0000-0000-00000A0D0000}"/>
    <cellStyle name="_PDLYHP04B02A(KD 용차사용 예산확보 품의) 3" xfId="3343" xr:uid="{00000000-0005-0000-0000-00000B0D0000}"/>
    <cellStyle name="_PDLYHP04B02A(KD 용차사용 예산확보 품의) 4" xfId="3344" xr:uid="{00000000-0005-0000-0000-00000C0D0000}"/>
    <cellStyle name="_PDLYHP04B02A(KD 용차사용 예산확보 품의) 5" xfId="3345" xr:uid="{00000000-0005-0000-0000-00000D0D0000}"/>
    <cellStyle name="_PDLYHP04B02A(KD 용차사용 예산확보 품의) 6" xfId="3346" xr:uid="{00000000-0005-0000-0000-00000E0D0000}"/>
    <cellStyle name="_PDLYHP04B02A(KD 용차사용 예산확보 품의) 7" xfId="3347" xr:uid="{00000000-0005-0000-0000-00000F0D0000}"/>
    <cellStyle name="_PDLYHP04B02A(KD 용차사용 예산확보 품의) 8" xfId="3348" xr:uid="{00000000-0005-0000-0000-0000100D0000}"/>
    <cellStyle name="_PDLYHP04B02A(KD 용차사용 예산확보 품의)_10월 예산 결재 상신 budget (091005)_최종" xfId="3349" xr:uid="{00000000-0005-0000-0000-0000110D0000}"/>
    <cellStyle name="_PDLYHP04B02A(KD 용차사용 예산확보 품의)_10월 예산 결재 상신 budget (091006)_최종" xfId="3350" xr:uid="{00000000-0005-0000-0000-0000120D0000}"/>
    <cellStyle name="_PDLYHP04B02A(KD 용차사용 예산확보 품의)_financial report 1(january)" xfId="3351" xr:uid="{00000000-0005-0000-0000-0000130D0000}"/>
    <cellStyle name="_PDLYHP04B02A(KD 용차사용 예산확보 품의)_Korean report, new version" xfId="3352" xr:uid="{00000000-0005-0000-0000-0000140D0000}"/>
    <cellStyle name="_PDLYHP04B02A(KD 용차사용 예산확보 품의)_monthly report of june 2 (2)" xfId="3353" xr:uid="{00000000-0005-0000-0000-0000150D0000}"/>
    <cellStyle name="_PDLYHP04B02A(KD 용차사용 예산확보 품의)_monthly report of june 2 (2) 2" xfId="3354" xr:uid="{00000000-0005-0000-0000-0000160D0000}"/>
    <cellStyle name="_PDLYHP04B02A(KD 용차사용 예산확보 품의)_monthly report of june 2 (2) 3" xfId="3355" xr:uid="{00000000-0005-0000-0000-0000170D0000}"/>
    <cellStyle name="_PDLYHP04B02A(KD 용차사용 예산확보 품의)_monthly report of june 2 (2) 4" xfId="3356" xr:uid="{00000000-0005-0000-0000-0000180D0000}"/>
    <cellStyle name="_PDLYHP04B02A(KD 용차사용 예산확보 품의)_monthly report of june 2 (2) 5" xfId="3357" xr:uid="{00000000-0005-0000-0000-0000190D0000}"/>
    <cellStyle name="_PDLYHP04B02A(KD 용차사용 예산확보 품의)_monthly report of june 2 (2) 6" xfId="3358" xr:uid="{00000000-0005-0000-0000-00001A0D0000}"/>
    <cellStyle name="_PDLYHP04B02A(KD 용차사용 예산확보 품의)_monthly report of june 2 (2) 7" xfId="3359" xr:uid="{00000000-0005-0000-0000-00001B0D0000}"/>
    <cellStyle name="_PDLYHP04B02A(KD 용차사용 예산확보 품의)_monthly report of june 2 (2) 8" xfId="3360" xr:uid="{00000000-0005-0000-0000-00001C0D0000}"/>
    <cellStyle name="_PDLYHP04B02A(KD 용차사용 예산확보 품의)_monthly report of june 2 (2)_financial report 1(january)" xfId="3361" xr:uid="{00000000-0005-0000-0000-00001D0D0000}"/>
    <cellStyle name="_PDLYHP04B02A(KD 용차사용 예산확보 품의)_Trade payables, receivables" xfId="3362" xr:uid="{00000000-0005-0000-0000-00001E0D0000}"/>
    <cellStyle name="_PDLYHP04B02A(KD 용차사용 예산확보 품의)_자금수지-cash flow(2010_plan)" xfId="3363" xr:uid="{00000000-0005-0000-0000-00001F0D0000}"/>
    <cellStyle name="_PDLYHP04B02A(KD 용차사용 예산확보 품의)_자금수지-cash flow(2010_plan) 2" xfId="3364" xr:uid="{00000000-0005-0000-0000-0000200D0000}"/>
    <cellStyle name="_PDLYHP04B02A(KD 용차사용 예산확보 품의)_자금수지-cash flow(2010_plan) 3" xfId="3365" xr:uid="{00000000-0005-0000-0000-0000210D0000}"/>
    <cellStyle name="_PDLYHP04B02A(KD 용차사용 예산확보 품의)_자금수지-cash flow(2010_plan) 4" xfId="3366" xr:uid="{00000000-0005-0000-0000-0000220D0000}"/>
    <cellStyle name="_PDLYHP04B02A(KD 용차사용 예산확보 품의)_자금수지-cash flow(2010_plan) 5" xfId="3367" xr:uid="{00000000-0005-0000-0000-0000230D0000}"/>
    <cellStyle name="_PDLYHP04B02A(KD 용차사용 예산확보 품의)_자금수지-cash flow(2010_plan) 6" xfId="3368" xr:uid="{00000000-0005-0000-0000-0000240D0000}"/>
    <cellStyle name="_PDLYHP04B02A(KD 용차사용 예산확보 품의)_자금수지-cash flow(2010_plan) 7" xfId="3369" xr:uid="{00000000-0005-0000-0000-0000250D0000}"/>
    <cellStyle name="_PDLYHP04B02A(KD 용차사용 예산확보 품의)_자금수지-cash flow(2010_plan) 8" xfId="3370" xr:uid="{00000000-0005-0000-0000-0000260D0000}"/>
    <cellStyle name="_PDLYHP04B02A(KD 용차사용 예산확보 품의)_체코월차결산6월보고2차-715" xfId="3371" xr:uid="{00000000-0005-0000-0000-0000270D0000}"/>
    <cellStyle name="_PDLYHP04B02A(KD 용차사용 예산확보 품의)_체코월차결산6월보고2차-715 2" xfId="3372" xr:uid="{00000000-0005-0000-0000-0000280D0000}"/>
    <cellStyle name="_PDLYHP04B02A(KD 용차사용 예산확보 품의)_체코월차결산6월보고2차-715 3" xfId="3373" xr:uid="{00000000-0005-0000-0000-0000290D0000}"/>
    <cellStyle name="_PDLYHP04B02A(KD 용차사용 예산확보 품의)_체코월차결산6월보고2차-715 4" xfId="3374" xr:uid="{00000000-0005-0000-0000-00002A0D0000}"/>
    <cellStyle name="_PDLYHP04B02A(KD 용차사용 예산확보 품의)_체코월차결산6월보고2차-715 5" xfId="3375" xr:uid="{00000000-0005-0000-0000-00002B0D0000}"/>
    <cellStyle name="_PDLYHP04B02A(KD 용차사용 예산확보 품의)_체코월차결산6월보고2차-715 6" xfId="3376" xr:uid="{00000000-0005-0000-0000-00002C0D0000}"/>
    <cellStyle name="_PDLYHP04B02A(KD 용차사용 예산확보 품의)_체코월차결산6월보고2차-715 7" xfId="3377" xr:uid="{00000000-0005-0000-0000-00002D0D0000}"/>
    <cellStyle name="_PDLYHP04B02A(KD 용차사용 예산확보 품의)_체코월차결산6월보고2차-715 8" xfId="3378" xr:uid="{00000000-0005-0000-0000-00002E0D0000}"/>
    <cellStyle name="_PDLYHP04B02A(KD 용차사용 예산확보 품의)_체코월차결산6월보고2차-715_financial report 1(january)" xfId="3379" xr:uid="{00000000-0005-0000-0000-00002F0D0000}"/>
    <cellStyle name="_PDLYHP4C21A(생산관리팀QFD_041221)" xfId="3380" xr:uid="{00000000-0005-0000-0000-0000300D0000}"/>
    <cellStyle name="_PDLYHP5C02A(05년 12월 월간계획)" xfId="3381" xr:uid="{00000000-0005-0000-0000-0000310D0000}"/>
    <cellStyle name="_PDMSHP6104B(고려프레스코 원가절감  품의 건)(1)" xfId="3382" xr:uid="{00000000-0005-0000-0000-0000320D0000}"/>
    <cellStyle name="_PERSONAL" xfId="3383" xr:uid="{00000000-0005-0000-0000-0000330D0000}"/>
    <cellStyle name="_PERSONAL 2" xfId="3384" xr:uid="{00000000-0005-0000-0000-0000340D0000}"/>
    <cellStyle name="_PERSONAL 3" xfId="3385" xr:uid="{00000000-0005-0000-0000-0000350D0000}"/>
    <cellStyle name="_PERSONAL 4" xfId="3386" xr:uid="{00000000-0005-0000-0000-0000360D0000}"/>
    <cellStyle name="_PERSONAL 5" xfId="3387" xr:uid="{00000000-0005-0000-0000-0000370D0000}"/>
    <cellStyle name="_PERSONAL 6" xfId="3388" xr:uid="{00000000-0005-0000-0000-0000380D0000}"/>
    <cellStyle name="_PERSONAL 7" xfId="3389" xr:uid="{00000000-0005-0000-0000-0000390D0000}"/>
    <cellStyle name="_PERSONAL 8" xfId="3390" xr:uid="{00000000-0005-0000-0000-00003A0D0000}"/>
    <cellStyle name="_PERSONAL_10월 예산 결재 상신 budget (091005)_최종" xfId="3391" xr:uid="{00000000-0005-0000-0000-00003B0D0000}"/>
    <cellStyle name="_PERSONAL_10월 예산 결재 상신 budget (091006)_최종" xfId="3392" xr:uid="{00000000-0005-0000-0000-00003C0D0000}"/>
    <cellStyle name="_PERSONAL_financial report 1(january)" xfId="3393" xr:uid="{00000000-0005-0000-0000-00003D0D0000}"/>
    <cellStyle name="_PERSONAL_Korean report, new version" xfId="3394" xr:uid="{00000000-0005-0000-0000-00003E0D0000}"/>
    <cellStyle name="_PERSONAL_monthly report of june 2 (2)" xfId="3395" xr:uid="{00000000-0005-0000-0000-00003F0D0000}"/>
    <cellStyle name="_PERSONAL_monthly report of june 2 (2) 2" xfId="3396" xr:uid="{00000000-0005-0000-0000-0000400D0000}"/>
    <cellStyle name="_PERSONAL_monthly report of june 2 (2) 3" xfId="3397" xr:uid="{00000000-0005-0000-0000-0000410D0000}"/>
    <cellStyle name="_PERSONAL_monthly report of june 2 (2) 4" xfId="3398" xr:uid="{00000000-0005-0000-0000-0000420D0000}"/>
    <cellStyle name="_PERSONAL_monthly report of june 2 (2) 5" xfId="3399" xr:uid="{00000000-0005-0000-0000-0000430D0000}"/>
    <cellStyle name="_PERSONAL_monthly report of june 2 (2) 6" xfId="3400" xr:uid="{00000000-0005-0000-0000-0000440D0000}"/>
    <cellStyle name="_PERSONAL_monthly report of june 2 (2) 7" xfId="3401" xr:uid="{00000000-0005-0000-0000-0000450D0000}"/>
    <cellStyle name="_PERSONAL_monthly report of june 2 (2) 8" xfId="3402" xr:uid="{00000000-0005-0000-0000-0000460D0000}"/>
    <cellStyle name="_PERSONAL_monthly report of june 2 (2)_financial report 1(january)" xfId="3403" xr:uid="{00000000-0005-0000-0000-0000470D0000}"/>
    <cellStyle name="_PERSONAL_Trade payables, receivables" xfId="3404" xr:uid="{00000000-0005-0000-0000-0000480D0000}"/>
    <cellStyle name="_PERSONAL_자금수지-cash flow(2010_plan)" xfId="3405" xr:uid="{00000000-0005-0000-0000-0000490D0000}"/>
    <cellStyle name="_PERSONAL_자금수지-cash flow(2010_plan) 2" xfId="3406" xr:uid="{00000000-0005-0000-0000-00004A0D0000}"/>
    <cellStyle name="_PERSONAL_자금수지-cash flow(2010_plan) 3" xfId="3407" xr:uid="{00000000-0005-0000-0000-00004B0D0000}"/>
    <cellStyle name="_PERSONAL_자금수지-cash flow(2010_plan) 4" xfId="3408" xr:uid="{00000000-0005-0000-0000-00004C0D0000}"/>
    <cellStyle name="_PERSONAL_자금수지-cash flow(2010_plan) 5" xfId="3409" xr:uid="{00000000-0005-0000-0000-00004D0D0000}"/>
    <cellStyle name="_PERSONAL_자금수지-cash flow(2010_plan) 6" xfId="3410" xr:uid="{00000000-0005-0000-0000-00004E0D0000}"/>
    <cellStyle name="_PERSONAL_자금수지-cash flow(2010_plan) 7" xfId="3411" xr:uid="{00000000-0005-0000-0000-00004F0D0000}"/>
    <cellStyle name="_PERSONAL_자금수지-cash flow(2010_plan) 8" xfId="3412" xr:uid="{00000000-0005-0000-0000-0000500D0000}"/>
    <cellStyle name="_PERSONAL_체코월차결산6월보고2차-715" xfId="3413" xr:uid="{00000000-0005-0000-0000-0000510D0000}"/>
    <cellStyle name="_PERSONAL_체코월차결산6월보고2차-715 2" xfId="3414" xr:uid="{00000000-0005-0000-0000-0000520D0000}"/>
    <cellStyle name="_PERSONAL_체코월차결산6월보고2차-715 3" xfId="3415" xr:uid="{00000000-0005-0000-0000-0000530D0000}"/>
    <cellStyle name="_PERSONAL_체코월차결산6월보고2차-715 4" xfId="3416" xr:uid="{00000000-0005-0000-0000-0000540D0000}"/>
    <cellStyle name="_PERSONAL_체코월차결산6월보고2차-715 5" xfId="3417" xr:uid="{00000000-0005-0000-0000-0000550D0000}"/>
    <cellStyle name="_PERSONAL_체코월차결산6월보고2차-715 6" xfId="3418" xr:uid="{00000000-0005-0000-0000-0000560D0000}"/>
    <cellStyle name="_PERSONAL_체코월차결산6월보고2차-715 7" xfId="3419" xr:uid="{00000000-0005-0000-0000-0000570D0000}"/>
    <cellStyle name="_PERSONAL_체코월차결산6월보고2차-715 8" xfId="3420" xr:uid="{00000000-0005-0000-0000-0000580D0000}"/>
    <cellStyle name="_PERSONAL_체코월차결산6월보고2차-715_financial report 1(january)" xfId="3421" xr:uid="{00000000-0005-0000-0000-0000590D0000}"/>
    <cellStyle name="_PM 일일 마감자료" xfId="3422" xr:uid="{00000000-0005-0000-0000-00005A0D0000}"/>
    <cellStyle name="_PM 일일 마감자료 2" xfId="3423" xr:uid="{00000000-0005-0000-0000-00005B0D0000}"/>
    <cellStyle name="_PM_주간업무보고(2월4주)" xfId="3424" xr:uid="{00000000-0005-0000-0000-00005C0D0000}"/>
    <cellStyle name="_PM_주간업무보고(5월 4주)-영업" xfId="3425" xr:uid="{00000000-0005-0000-0000-00005D0D0000}"/>
    <cellStyle name="_PMCTYR10104A(12월매출 및 연동판매계획)" xfId="3426" xr:uid="{00000000-0005-0000-0000-00005E0D0000}"/>
    <cellStyle name="_PMCTYR11201A(2011년 01월 매출 및 연동판매계획)" xfId="3427" xr:uid="{00000000-0005-0000-0000-00005F0D0000}"/>
    <cellStyle name="_PMCTYR13912A(2014년 중장기 판매계획)_REV2 (3)" xfId="3428" xr:uid="{00000000-0005-0000-0000-0000600D0000}"/>
    <cellStyle name="_PMCTYR9401A (03월 예상 매출 및 04월 판매계획)" xfId="3429" xr:uid="{00000000-0005-0000-0000-0000610D0000}"/>
    <cellStyle name="_PMJYHR6915A(생산관리) (version 1)-060917 (version 2)" xfId="3430" xr:uid="{00000000-0005-0000-0000-0000620D0000}"/>
    <cellStyle name="_PMJYHR6915A(하반기업무계획)" xfId="3431" xr:uid="{00000000-0005-0000-0000-0000630D0000}"/>
    <cellStyle name="_PMKTW110812A(20011년7월 불용품 처리)-PM (2)" xfId="3432" xr:uid="{00000000-0005-0000-0000-0000640D0000}"/>
    <cellStyle name="_PMPSNP100208A(01월매출현황)_1차" xfId="3433" xr:uid="{00000000-0005-0000-0000-0000650D0000}"/>
    <cellStyle name="_PMPSNP100510A(04월매출현황)_확정" xfId="3434" xr:uid="{00000000-0005-0000-0000-0000660D0000}"/>
    <cellStyle name="_PMPSNP10A08A(9월매출현황)-확정" xfId="3435" xr:uid="{00000000-0005-0000-0000-0000670D0000}"/>
    <cellStyle name="_PMPSNP9409A(03월매출현황)" xfId="3436" xr:uid="{00000000-0005-0000-0000-0000680D0000}"/>
    <cellStyle name="_PMPSNP9C09A(11월매출현황)_091209" xfId="3437" xr:uid="{00000000-0005-0000-0000-0000690D0000}"/>
    <cellStyle name="_PMPSNP9C09A(11월매출현황)_091210" xfId="3438" xr:uid="{00000000-0005-0000-0000-00006A0D0000}"/>
    <cellStyle name="_PMYLHP5608F05년5월인센티브부여" xfId="3439" xr:uid="{00000000-0005-0000-0000-00006B0D0000}"/>
    <cellStyle name="_PMYLHP5608F05년5월인센티브부여 (2)" xfId="3440" xr:uid="{00000000-0005-0000-0000-00006C0D0000}"/>
    <cellStyle name="_PMYLHP5608F05년5월인센티브부여 (2) 2" xfId="3441" xr:uid="{00000000-0005-0000-0000-00006D0D0000}"/>
    <cellStyle name="_PMYLHP5608F05년5월인센티브부여 (2)_10월 예산 결재 상신 budget (091005)_최종" xfId="3442" xr:uid="{00000000-0005-0000-0000-00006E0D0000}"/>
    <cellStyle name="_PMYLHP5608F05년5월인센티브부여 (2)_10월 예산 결재 상신 budget (091006)_최종" xfId="3443" xr:uid="{00000000-0005-0000-0000-00006F0D0000}"/>
    <cellStyle name="_PMYLHP5608F05년5월인센티브부여 (2)_BS and PL august 2009" xfId="3444" xr:uid="{00000000-0005-0000-0000-0000700D0000}"/>
    <cellStyle name="_PMYLHP5608F05년5월인센티브부여 (2)_financial report 1(january)" xfId="3445" xr:uid="{00000000-0005-0000-0000-0000710D0000}"/>
    <cellStyle name="_PMYLHP5608F05년5월인센티브부여 (2)_Korean report, new version" xfId="3446" xr:uid="{00000000-0005-0000-0000-0000720D0000}"/>
    <cellStyle name="_PMYLHP5608F05년5월인센티브부여 (2)_monthly report of june 1" xfId="3447" xr:uid="{00000000-0005-0000-0000-0000730D0000}"/>
    <cellStyle name="_PMYLHP5608F05년5월인센티브부여 (2)_trade payables(september,2009)" xfId="3448" xr:uid="{00000000-0005-0000-0000-0000740D0000}"/>
    <cellStyle name="_PMYLHP5608F05년5월인센티브부여 (2)_체코월차결산 2( 09 9월-most likely)최종1" xfId="3449" xr:uid="{00000000-0005-0000-0000-0000750D0000}"/>
    <cellStyle name="_PMYLHP5608F05년5월인센티브부여 (2)_체코월차결산( 09 7월-most likely)" xfId="3450" xr:uid="{00000000-0005-0000-0000-0000760D0000}"/>
    <cellStyle name="_PMYLHP5608F05년5월인센티브부여 2" xfId="3451" xr:uid="{00000000-0005-0000-0000-0000770D0000}"/>
    <cellStyle name="_PMYLHP5608F05년5월인센티브부여 3" xfId="3452" xr:uid="{00000000-0005-0000-0000-0000780D0000}"/>
    <cellStyle name="_PMYLHP5608F05년5월인센티브부여 4" xfId="3453" xr:uid="{00000000-0005-0000-0000-0000790D0000}"/>
    <cellStyle name="_PMYLHP5608F05년5월인센티브부여_10월 예산 결재 상신 budget (091005)_최종" xfId="3454" xr:uid="{00000000-0005-0000-0000-00007A0D0000}"/>
    <cellStyle name="_PMYLHP5608F05년5월인센티브부여_10월 예산 결재 상신 budget (091006)_최종" xfId="3455" xr:uid="{00000000-0005-0000-0000-00007B0D0000}"/>
    <cellStyle name="_PMYLHP5608F05년5월인센티브부여_BS and PL august 2009" xfId="3456" xr:uid="{00000000-0005-0000-0000-00007C0D0000}"/>
    <cellStyle name="_PMYLHP5608F05년5월인센티브부여_financial report 1(january)" xfId="3457" xr:uid="{00000000-0005-0000-0000-00007D0D0000}"/>
    <cellStyle name="_PMYLHP5608F05년5월인센티브부여_Korean report, new version" xfId="3458" xr:uid="{00000000-0005-0000-0000-00007E0D0000}"/>
    <cellStyle name="_PMYLHP5608F05년5월인센티브부여_monthly report of june 1" xfId="3459" xr:uid="{00000000-0005-0000-0000-00007F0D0000}"/>
    <cellStyle name="_PMYLHP5608F05년5월인센티브부여_trade payables(september,2009)" xfId="3460" xr:uid="{00000000-0005-0000-0000-0000800D0000}"/>
    <cellStyle name="_PMYLHP5608F05년5월인센티브부여_체코월차결산 2( 09 9월-most likely)최종1" xfId="3461" xr:uid="{00000000-0005-0000-0000-0000810D0000}"/>
    <cellStyle name="_PMYLHP5608F05년5월인센티브부여_체코월차결산( 09 7월-most likely)" xfId="3462" xr:uid="{00000000-0005-0000-0000-0000820D0000}"/>
    <cellStyle name="_PQT" xfId="3463" xr:uid="{00000000-0005-0000-0000-0000830D0000}"/>
    <cellStyle name="_PQT 2" xfId="3464" xr:uid="{00000000-0005-0000-0000-0000840D0000}"/>
    <cellStyle name="_PQT_1" xfId="3465" xr:uid="{00000000-0005-0000-0000-0000850D0000}"/>
    <cellStyle name="_PQT_1 2" xfId="3466" xr:uid="{00000000-0005-0000-0000-0000860D0000}"/>
    <cellStyle name="_PQT_1_10월 예산 결재 상신 budget (091005)_최종" xfId="3467" xr:uid="{00000000-0005-0000-0000-0000870D0000}"/>
    <cellStyle name="_PQT_1_10월 예산 결재 상신 budget (091006)_최종" xfId="3468" xr:uid="{00000000-0005-0000-0000-0000880D0000}"/>
    <cellStyle name="_PQT_1_BS and PL august 2009" xfId="3469" xr:uid="{00000000-0005-0000-0000-0000890D0000}"/>
    <cellStyle name="_PQT_1_financial report 1(january)" xfId="3470" xr:uid="{00000000-0005-0000-0000-00008A0D0000}"/>
    <cellStyle name="_PQT_1_Korean report, new version" xfId="3471" xr:uid="{00000000-0005-0000-0000-00008B0D0000}"/>
    <cellStyle name="_PQT_1_monthly report of june 1" xfId="3472" xr:uid="{00000000-0005-0000-0000-00008C0D0000}"/>
    <cellStyle name="_PQT_1_trade payables(september,2009)" xfId="3473" xr:uid="{00000000-0005-0000-0000-00008D0D0000}"/>
    <cellStyle name="_PQT_1_체코월차결산 2( 09 9월-most likely)최종1" xfId="3474" xr:uid="{00000000-0005-0000-0000-00008E0D0000}"/>
    <cellStyle name="_PQT_1_체코월차결산( 09 7월-most likely)" xfId="3475" xr:uid="{00000000-0005-0000-0000-00008F0D0000}"/>
    <cellStyle name="_PQT_10월 예산 결재 상신 budget (091005)_최종" xfId="3476" xr:uid="{00000000-0005-0000-0000-0000900D0000}"/>
    <cellStyle name="_PQT_10월 예산 결재 상신 budget (091006)_최종" xfId="3477" xr:uid="{00000000-0005-0000-0000-0000910D0000}"/>
    <cellStyle name="_PQT_BS and PL august 2009" xfId="3478" xr:uid="{00000000-0005-0000-0000-0000920D0000}"/>
    <cellStyle name="_PQT_financial report 1(january)" xfId="3479" xr:uid="{00000000-0005-0000-0000-0000930D0000}"/>
    <cellStyle name="_PQT_Korean report, new version" xfId="3480" xr:uid="{00000000-0005-0000-0000-0000940D0000}"/>
    <cellStyle name="_PQT_monthly report of june 1" xfId="3481" xr:uid="{00000000-0005-0000-0000-0000950D0000}"/>
    <cellStyle name="_PQT_OPMSSF7C08A(한국대 인도 원재료비교)" xfId="3482" xr:uid="{00000000-0005-0000-0000-0000960D0000}"/>
    <cellStyle name="_PQT_OPMSSF7C08A(한국대 인도 원재료비교)_10월 예산 결재 상신 budget (091005)_최종" xfId="3483" xr:uid="{00000000-0005-0000-0000-0000970D0000}"/>
    <cellStyle name="_PQT_OPMSSF7C08A(한국대 인도 원재료비교)_10월 예산 결재 상신 budget (091006)_최종" xfId="3484" xr:uid="{00000000-0005-0000-0000-0000980D0000}"/>
    <cellStyle name="_PQT_OPMSSF7C08A(한국대 인도 원재료비교)_BS and PL august 2009" xfId="3485" xr:uid="{00000000-0005-0000-0000-0000990D0000}"/>
    <cellStyle name="_PQT_OPMSSF7C08A(한국대 인도 원재료비교)_financial report 1(january)" xfId="3486" xr:uid="{00000000-0005-0000-0000-00009A0D0000}"/>
    <cellStyle name="_PQT_OPMSSF7C08A(한국대 인도 원재료비교)_Korean report, new version" xfId="3487" xr:uid="{00000000-0005-0000-0000-00009B0D0000}"/>
    <cellStyle name="_PQT_OPMSSF7C08A(한국대 인도 원재료비교)_monthly report of june 1" xfId="3488" xr:uid="{00000000-0005-0000-0000-00009C0D0000}"/>
    <cellStyle name="_PQT_OPMSSF7C08A(한국대 인도 원재료비교)_trade payables(september,2009)" xfId="3489" xr:uid="{00000000-0005-0000-0000-00009D0D0000}"/>
    <cellStyle name="_PQT_OPMSSF7C08A(한국대 인도 원재료비교)_체코월차결산 2( 09 9월-most likely)최종1" xfId="3490" xr:uid="{00000000-0005-0000-0000-00009E0D0000}"/>
    <cellStyle name="_PQT_OPMSSF7C08A(한국대 인도 원재료비교)_체코월차결산( 09 7월-most likely)" xfId="3491" xr:uid="{00000000-0005-0000-0000-00009F0D0000}"/>
    <cellStyle name="_PQT_PB 인도 사출물가격(KMF 080208)" xfId="3492" xr:uid="{00000000-0005-0000-0000-0000A00D0000}"/>
    <cellStyle name="_PQT_PB 인도 사출물가격(KMF 080208)_10월 예산 결재 상신 budget (091005)_최종" xfId="3493" xr:uid="{00000000-0005-0000-0000-0000A10D0000}"/>
    <cellStyle name="_PQT_PB 인도 사출물가격(KMF 080208)_10월 예산 결재 상신 budget (091006)_최종" xfId="3494" xr:uid="{00000000-0005-0000-0000-0000A20D0000}"/>
    <cellStyle name="_PQT_PB 인도 사출물가격(KMF 080208)_BS and PL august 2009" xfId="3495" xr:uid="{00000000-0005-0000-0000-0000A30D0000}"/>
    <cellStyle name="_PQT_PB 인도 사출물가격(KMF 080208)_financial report 1(january)" xfId="3496" xr:uid="{00000000-0005-0000-0000-0000A40D0000}"/>
    <cellStyle name="_PQT_PB 인도 사출물가격(KMF 080208)_Korean report, new version" xfId="3497" xr:uid="{00000000-0005-0000-0000-0000A50D0000}"/>
    <cellStyle name="_PQT_PB 인도 사출물가격(KMF 080208)_monthly report of june 1" xfId="3498" xr:uid="{00000000-0005-0000-0000-0000A60D0000}"/>
    <cellStyle name="_PQT_PB 인도 사출물가격(KMF 080208)_trade payables(september,2009)" xfId="3499" xr:uid="{00000000-0005-0000-0000-0000A70D0000}"/>
    <cellStyle name="_PQT_PB 인도 사출물가격(KMF 080208)_체코월차결산 2( 09 9월-most likely)최종1" xfId="3500" xr:uid="{00000000-0005-0000-0000-0000A80D0000}"/>
    <cellStyle name="_PQT_PB 인도 사출물가격(KMF 080208)_체코월차결산( 09 7월-most likely)" xfId="3501" xr:uid="{00000000-0005-0000-0000-0000A90D0000}"/>
    <cellStyle name="_PQT_TB5 BOM 단가(인도)" xfId="3502" xr:uid="{00000000-0005-0000-0000-0000AA0D0000}"/>
    <cellStyle name="_PQT_TB5 BOM 단가(인도)_10월 예산 결재 상신 budget (091005)_최종" xfId="3503" xr:uid="{00000000-0005-0000-0000-0000AB0D0000}"/>
    <cellStyle name="_PQT_TB5 BOM 단가(인도)_10월 예산 결재 상신 budget (091006)_최종" xfId="3504" xr:uid="{00000000-0005-0000-0000-0000AC0D0000}"/>
    <cellStyle name="_PQT_TB5 BOM 단가(인도)_BS and PL august 2009" xfId="3505" xr:uid="{00000000-0005-0000-0000-0000AD0D0000}"/>
    <cellStyle name="_PQT_TB5 BOM 단가(인도)_financial report 1(january)" xfId="3506" xr:uid="{00000000-0005-0000-0000-0000AE0D0000}"/>
    <cellStyle name="_PQT_TB5 BOM 단가(인도)_Korean report, new version" xfId="3507" xr:uid="{00000000-0005-0000-0000-0000AF0D0000}"/>
    <cellStyle name="_PQT_TB5 BOM 단가(인도)_monthly report of june 1" xfId="3508" xr:uid="{00000000-0005-0000-0000-0000B00D0000}"/>
    <cellStyle name="_PQT_TB5 BOM 단가(인도)_trade payables(september,2009)" xfId="3509" xr:uid="{00000000-0005-0000-0000-0000B10D0000}"/>
    <cellStyle name="_PQT_TB5 BOM 단가(인도)_체코월차결산 2( 09 9월-most likely)최종1" xfId="3510" xr:uid="{00000000-0005-0000-0000-0000B20D0000}"/>
    <cellStyle name="_PQT_TB5 BOM 단가(인도)_체코월차결산( 09 7월-most likely)" xfId="3511" xr:uid="{00000000-0005-0000-0000-0000B30D0000}"/>
    <cellStyle name="_PQT_trade payables(september,2009)" xfId="3512" xr:uid="{00000000-0005-0000-0000-0000B40D0000}"/>
    <cellStyle name="_PQT_인도SD9단가" xfId="3513" xr:uid="{00000000-0005-0000-0000-0000B50D0000}"/>
    <cellStyle name="_PQT_인도SD9단가_10월 예산 결재 상신 budget (091005)_최종" xfId="3514" xr:uid="{00000000-0005-0000-0000-0000B60D0000}"/>
    <cellStyle name="_PQT_인도SD9단가_10월 예산 결재 상신 budget (091006)_최종" xfId="3515" xr:uid="{00000000-0005-0000-0000-0000B70D0000}"/>
    <cellStyle name="_PQT_인도SD9단가_BS and PL august 2009" xfId="3516" xr:uid="{00000000-0005-0000-0000-0000B80D0000}"/>
    <cellStyle name="_PQT_인도SD9단가_financial report 1(january)" xfId="3517" xr:uid="{00000000-0005-0000-0000-0000B90D0000}"/>
    <cellStyle name="_PQT_인도SD9단가_Korean report, new version" xfId="3518" xr:uid="{00000000-0005-0000-0000-0000BA0D0000}"/>
    <cellStyle name="_PQT_인도SD9단가_monthly report of june 1" xfId="3519" xr:uid="{00000000-0005-0000-0000-0000BB0D0000}"/>
    <cellStyle name="_PQT_인도SD9단가_trade payables(september,2009)" xfId="3520" xr:uid="{00000000-0005-0000-0000-0000BC0D0000}"/>
    <cellStyle name="_PQT_인도SD9단가_체코월차결산 2( 09 9월-most likely)최종1" xfId="3521" xr:uid="{00000000-0005-0000-0000-0000BD0D0000}"/>
    <cellStyle name="_PQT_인도SD9단가_체코월차결산( 09 7월-most likely)" xfId="3522" xr:uid="{00000000-0005-0000-0000-0000BE0D0000}"/>
    <cellStyle name="_PQT_체코월차결산 2( 09 9월-most likely)최종1" xfId="3523" xr:uid="{00000000-0005-0000-0000-0000BF0D0000}"/>
    <cellStyle name="_PQT_체코월차결산( 09 7월-most likely)" xfId="3524" xr:uid="{00000000-0005-0000-0000-0000C00D0000}"/>
    <cellStyle name="_PRDUCTRE" xfId="3525" xr:uid="{00000000-0005-0000-0000-0000C10D0000}"/>
    <cellStyle name="_PRESS 원가계산(0306005)(1)(1)" xfId="3526" xr:uid="{00000000-0005-0000-0000-0000C20D0000}"/>
    <cellStyle name="_PRESS+차체2만대(1)" xfId="3527" xr:uid="{00000000-0005-0000-0000-0000C30D0000}"/>
    <cellStyle name="_PRICE" xfId="3528" xr:uid="{00000000-0005-0000-0000-0000C40D0000}"/>
    <cellStyle name="_PROJECT_CUR" xfId="3529" xr:uid="{00000000-0005-0000-0000-0000C50D0000}"/>
    <cellStyle name="_PROJECT_CUR 2" xfId="3530" xr:uid="{00000000-0005-0000-0000-0000C60D0000}"/>
    <cellStyle name="_PROJECT_CUR_10월 예산 결재 상신 budget (091005)_최종" xfId="3531" xr:uid="{00000000-0005-0000-0000-0000C70D0000}"/>
    <cellStyle name="_PROJECT_CUR_10월 예산 결재 상신 budget (091006)_최종" xfId="3532" xr:uid="{00000000-0005-0000-0000-0000C80D0000}"/>
    <cellStyle name="_PROJECT_CUR_BHMC" xfId="3533" xr:uid="{00000000-0005-0000-0000-0000C90D0000}"/>
    <cellStyle name="_PROJECT_CUR_BS and PL august 2009" xfId="3534" xr:uid="{00000000-0005-0000-0000-0000CA0D0000}"/>
    <cellStyle name="_PROJECT_CUR_financial report 1(january)" xfId="3535" xr:uid="{00000000-0005-0000-0000-0000CB0D0000}"/>
    <cellStyle name="_PROJECT_CUR_Korean report, new version" xfId="3536" xr:uid="{00000000-0005-0000-0000-0000CC0D0000}"/>
    <cellStyle name="_PROJECT_CUR_monthly report of june 1" xfId="3537" xr:uid="{00000000-0005-0000-0000-0000CD0D0000}"/>
    <cellStyle name="_PROJECT_CUR_trade payables(september,2009)" xfId="3538" xr:uid="{00000000-0005-0000-0000-0000CE0D0000}"/>
    <cellStyle name="_PROJECT_CUR_체코월차결산 2( 09 9월-most likely)최종1" xfId="3539" xr:uid="{00000000-0005-0000-0000-0000CF0D0000}"/>
    <cellStyle name="_PROJECT_CUR_체코월차결산( 09 7월-most likely)" xfId="3540" xr:uid="{00000000-0005-0000-0000-0000D00D0000}"/>
    <cellStyle name="_PTHNGR5A14(EN 4M구축 방안 검토 보고)" xfId="3541" xr:uid="{00000000-0005-0000-0000-0000D10D0000}"/>
    <cellStyle name="_PTHNGR5A14(EN 4M구축 방안 검토 보고)_10월 예산 결재 상신 budget (091005)_최종" xfId="3542" xr:uid="{00000000-0005-0000-0000-0000D20D0000}"/>
    <cellStyle name="_PTHNGR5A14(EN 4M구축 방안 검토 보고)_10월 예산 결재 상신 budget (091006)_최종" xfId="3543" xr:uid="{00000000-0005-0000-0000-0000D30D0000}"/>
    <cellStyle name="_PTHNGR5A14(EN 4M구축 방안 검토 보고)_BS and PL august 2009" xfId="3544" xr:uid="{00000000-0005-0000-0000-0000D40D0000}"/>
    <cellStyle name="_PTHNGR5A14(EN 4M구축 방안 검토 보고)_financial report 1(january)" xfId="3545" xr:uid="{00000000-0005-0000-0000-0000D50D0000}"/>
    <cellStyle name="_PTHNGR5A14(EN 4M구축 방안 검토 보고)_Korean report, new version" xfId="3546" xr:uid="{00000000-0005-0000-0000-0000D60D0000}"/>
    <cellStyle name="_PTHNGR5A14(EN 4M구축 방안 검토 보고)_monthly report of june 1" xfId="3547" xr:uid="{00000000-0005-0000-0000-0000D70D0000}"/>
    <cellStyle name="_PTHNGR5A14(EN 4M구축 방안 검토 보고)_trade payables(september,2009)" xfId="3548" xr:uid="{00000000-0005-0000-0000-0000D80D0000}"/>
    <cellStyle name="_PTHNGR5A14(EN 4M구축 방안 검토 보고)_체코월차결산 2( 09 9월-most likely)최종1" xfId="3549" xr:uid="{00000000-0005-0000-0000-0000D90D0000}"/>
    <cellStyle name="_PTHNGR5A14(EN 4M구축 방안 검토 보고)_체코월차결산( 09 7월-most likely)" xfId="3550" xr:uid="{00000000-0005-0000-0000-0000DA0D0000}"/>
    <cellStyle name="_PTHNGR5B18(ED-CAR 4M 구축방안보고1)" xfId="3551" xr:uid="{00000000-0005-0000-0000-0000DB0D0000}"/>
    <cellStyle name="_PTHNGR5B18(ED-CAR 4M 구축방안보고1)_10월 예산 결재 상신 budget (091005)_최종" xfId="3552" xr:uid="{00000000-0005-0000-0000-0000DC0D0000}"/>
    <cellStyle name="_PTHNGR5B18(ED-CAR 4M 구축방안보고1)_10월 예산 결재 상신 budget (091006)_최종" xfId="3553" xr:uid="{00000000-0005-0000-0000-0000DD0D0000}"/>
    <cellStyle name="_PTHNGR5B18(ED-CAR 4M 구축방안보고1)_BS and PL august 2009" xfId="3554" xr:uid="{00000000-0005-0000-0000-0000DE0D0000}"/>
    <cellStyle name="_PTHNGR5B18(ED-CAR 4M 구축방안보고1)_financial report 1(january)" xfId="3555" xr:uid="{00000000-0005-0000-0000-0000DF0D0000}"/>
    <cellStyle name="_PTHNGR5B18(ED-CAR 4M 구축방안보고1)_Korean report, new version" xfId="3556" xr:uid="{00000000-0005-0000-0000-0000E00D0000}"/>
    <cellStyle name="_PTHNGR5B18(ED-CAR 4M 구축방안보고1)_monthly report of june 1" xfId="3557" xr:uid="{00000000-0005-0000-0000-0000E10D0000}"/>
    <cellStyle name="_PTHNGR5B18(ED-CAR 4M 구축방안보고1)_trade payables(september,2009)" xfId="3558" xr:uid="{00000000-0005-0000-0000-0000E20D0000}"/>
    <cellStyle name="_PTHNGR5B18(ED-CAR 4M 구축방안보고1)_체코월차결산 2( 09 9월-most likely)최종1" xfId="3559" xr:uid="{00000000-0005-0000-0000-0000E30D0000}"/>
    <cellStyle name="_PTHNGR5B18(ED-CAR 4M 구축방안보고1)_체코월차결산( 09 7월-most likely)" xfId="3560" xr:uid="{00000000-0005-0000-0000-0000E40D0000}"/>
    <cellStyle name="_PTKMKP5720A(HD,UN 리벳팅 JIG 제작 품의서)" xfId="3561" xr:uid="{00000000-0005-0000-0000-0000E50D0000}"/>
    <cellStyle name="_PTKMKP5720A(HD,UN 리벳팅 JIG 제작 품의서)_10월 예산 결재 상신 budget (091005)_최종" xfId="3562" xr:uid="{00000000-0005-0000-0000-0000E60D0000}"/>
    <cellStyle name="_PTKMKP5720A(HD,UN 리벳팅 JIG 제작 품의서)_10월 예산 결재 상신 budget (091006)_최종" xfId="3563" xr:uid="{00000000-0005-0000-0000-0000E70D0000}"/>
    <cellStyle name="_PTKMKP5720A(HD,UN 리벳팅 JIG 제작 품의서)_BS and PL august 2009" xfId="3564" xr:uid="{00000000-0005-0000-0000-0000E80D0000}"/>
    <cellStyle name="_PTKMKP5720A(HD,UN 리벳팅 JIG 제작 품의서)_financial report 1(january)" xfId="3565" xr:uid="{00000000-0005-0000-0000-0000E90D0000}"/>
    <cellStyle name="_PTKMKP5720A(HD,UN 리벳팅 JIG 제작 품의서)_Korean report, new version" xfId="3566" xr:uid="{00000000-0005-0000-0000-0000EA0D0000}"/>
    <cellStyle name="_PTKMKP5720A(HD,UN 리벳팅 JIG 제작 품의서)_monthly report of june 1" xfId="3567" xr:uid="{00000000-0005-0000-0000-0000EB0D0000}"/>
    <cellStyle name="_PTKMKP5720A(HD,UN 리벳팅 JIG 제작 품의서)_trade payables(september,2009)" xfId="3568" xr:uid="{00000000-0005-0000-0000-0000EC0D0000}"/>
    <cellStyle name="_PTKMKP5720A(HD,UN 리벳팅 JIG 제작 품의서)_체코월차결산 2( 09 9월-most likely)최종1" xfId="3569" xr:uid="{00000000-0005-0000-0000-0000ED0D0000}"/>
    <cellStyle name="_PTKMKP5720A(HD,UN 리벳팅 JIG 제작 품의서)_체코월차결산( 09 7월-most likely)" xfId="3570" xr:uid="{00000000-0005-0000-0000-0000EE0D0000}"/>
    <cellStyle name="_PTKMKP5913A(HD설비제작품의서)" xfId="3571" xr:uid="{00000000-0005-0000-0000-0000EF0D0000}"/>
    <cellStyle name="_PTKMKP5913A(HD설비제작품의서) (2)" xfId="3572" xr:uid="{00000000-0005-0000-0000-0000F00D0000}"/>
    <cellStyle name="_PTKMKP5913A(HD설비제작품의서) (2) 2" xfId="3573" xr:uid="{00000000-0005-0000-0000-0000F10D0000}"/>
    <cellStyle name="_PTKMKP5913A(HD설비제작품의서) (2) 3" xfId="3574" xr:uid="{00000000-0005-0000-0000-0000F20D0000}"/>
    <cellStyle name="_PTKMKP5913A(HD설비제작품의서) (2) 4" xfId="3575" xr:uid="{00000000-0005-0000-0000-0000F30D0000}"/>
    <cellStyle name="_PTKMKP5913A(HD설비제작품의서) (2) 5" xfId="3576" xr:uid="{00000000-0005-0000-0000-0000F40D0000}"/>
    <cellStyle name="_PTKMKP5913A(HD설비제작품의서) (2) 6" xfId="3577" xr:uid="{00000000-0005-0000-0000-0000F50D0000}"/>
    <cellStyle name="_PTKMKP5913A(HD설비제작품의서) (2) 7" xfId="3578" xr:uid="{00000000-0005-0000-0000-0000F60D0000}"/>
    <cellStyle name="_PTKMKP5913A(HD설비제작품의서) (2) 8" xfId="3579" xr:uid="{00000000-0005-0000-0000-0000F70D0000}"/>
    <cellStyle name="_PTKMKP5913A(HD설비제작품의서) (2)_10월 예산 결재 상신 budget (091005)_최종" xfId="3580" xr:uid="{00000000-0005-0000-0000-0000F80D0000}"/>
    <cellStyle name="_PTKMKP5913A(HD설비제작품의서) (2)_10월 예산 결재 상신 budget (091006)_최종" xfId="3581" xr:uid="{00000000-0005-0000-0000-0000F90D0000}"/>
    <cellStyle name="_PTKMKP5913A(HD설비제작품의서) (2)_financial report 1(january)" xfId="3582" xr:uid="{00000000-0005-0000-0000-0000FA0D0000}"/>
    <cellStyle name="_PTKMKP5913A(HD설비제작품의서) (2)_Korean report, new version" xfId="3583" xr:uid="{00000000-0005-0000-0000-0000FB0D0000}"/>
    <cellStyle name="_PTKMKP5913A(HD설비제작품의서) (2)_monthly report of june 2 (2)" xfId="3584" xr:uid="{00000000-0005-0000-0000-0000FC0D0000}"/>
    <cellStyle name="_PTKMKP5913A(HD설비제작품의서) (2)_monthly report of june 2 (2) 2" xfId="3585" xr:uid="{00000000-0005-0000-0000-0000FD0D0000}"/>
    <cellStyle name="_PTKMKP5913A(HD설비제작품의서) (2)_monthly report of june 2 (2) 3" xfId="3586" xr:uid="{00000000-0005-0000-0000-0000FE0D0000}"/>
    <cellStyle name="_PTKMKP5913A(HD설비제작품의서) (2)_monthly report of june 2 (2) 4" xfId="3587" xr:uid="{00000000-0005-0000-0000-0000FF0D0000}"/>
    <cellStyle name="_PTKMKP5913A(HD설비제작품의서) (2)_monthly report of june 2 (2) 5" xfId="3588" xr:uid="{00000000-0005-0000-0000-0000000E0000}"/>
    <cellStyle name="_PTKMKP5913A(HD설비제작품의서) (2)_monthly report of june 2 (2) 6" xfId="3589" xr:uid="{00000000-0005-0000-0000-0000010E0000}"/>
    <cellStyle name="_PTKMKP5913A(HD설비제작품의서) (2)_monthly report of june 2 (2) 7" xfId="3590" xr:uid="{00000000-0005-0000-0000-0000020E0000}"/>
    <cellStyle name="_PTKMKP5913A(HD설비제작품의서) (2)_monthly report of june 2 (2) 8" xfId="3591" xr:uid="{00000000-0005-0000-0000-0000030E0000}"/>
    <cellStyle name="_PTKMKP5913A(HD설비제작품의서) (2)_monthly report of june 2 (2)_financial report 1(january)" xfId="3592" xr:uid="{00000000-0005-0000-0000-0000040E0000}"/>
    <cellStyle name="_PTKMKP5913A(HD설비제작품의서) (2)_Trade payables, receivables" xfId="3593" xr:uid="{00000000-0005-0000-0000-0000050E0000}"/>
    <cellStyle name="_PTKMKP5913A(HD설비제작품의서) (2)_자금수지-cash flow(2010_plan)" xfId="3594" xr:uid="{00000000-0005-0000-0000-0000060E0000}"/>
    <cellStyle name="_PTKMKP5913A(HD설비제작품의서) (2)_자금수지-cash flow(2010_plan) 2" xfId="3595" xr:uid="{00000000-0005-0000-0000-0000070E0000}"/>
    <cellStyle name="_PTKMKP5913A(HD설비제작품의서) (2)_자금수지-cash flow(2010_plan) 3" xfId="3596" xr:uid="{00000000-0005-0000-0000-0000080E0000}"/>
    <cellStyle name="_PTKMKP5913A(HD설비제작품의서) (2)_자금수지-cash flow(2010_plan) 4" xfId="3597" xr:uid="{00000000-0005-0000-0000-0000090E0000}"/>
    <cellStyle name="_PTKMKP5913A(HD설비제작품의서) (2)_자금수지-cash flow(2010_plan) 5" xfId="3598" xr:uid="{00000000-0005-0000-0000-00000A0E0000}"/>
    <cellStyle name="_PTKMKP5913A(HD설비제작품의서) (2)_자금수지-cash flow(2010_plan) 6" xfId="3599" xr:uid="{00000000-0005-0000-0000-00000B0E0000}"/>
    <cellStyle name="_PTKMKP5913A(HD설비제작품의서) (2)_자금수지-cash flow(2010_plan) 7" xfId="3600" xr:uid="{00000000-0005-0000-0000-00000C0E0000}"/>
    <cellStyle name="_PTKMKP5913A(HD설비제작품의서) (2)_자금수지-cash flow(2010_plan) 8" xfId="3601" xr:uid="{00000000-0005-0000-0000-00000D0E0000}"/>
    <cellStyle name="_PTKMKP5913A(HD설비제작품의서) (2)_체코월차결산6월보고2차-715" xfId="3602" xr:uid="{00000000-0005-0000-0000-00000E0E0000}"/>
    <cellStyle name="_PTKMKP5913A(HD설비제작품의서) (2)_체코월차결산6월보고2차-715 2" xfId="3603" xr:uid="{00000000-0005-0000-0000-00000F0E0000}"/>
    <cellStyle name="_PTKMKP5913A(HD설비제작품의서) (2)_체코월차결산6월보고2차-715 3" xfId="3604" xr:uid="{00000000-0005-0000-0000-0000100E0000}"/>
    <cellStyle name="_PTKMKP5913A(HD설비제작품의서) (2)_체코월차결산6월보고2차-715 4" xfId="3605" xr:uid="{00000000-0005-0000-0000-0000110E0000}"/>
    <cellStyle name="_PTKMKP5913A(HD설비제작품의서) (2)_체코월차결산6월보고2차-715 5" xfId="3606" xr:uid="{00000000-0005-0000-0000-0000120E0000}"/>
    <cellStyle name="_PTKMKP5913A(HD설비제작품의서) (2)_체코월차결산6월보고2차-715 6" xfId="3607" xr:uid="{00000000-0005-0000-0000-0000130E0000}"/>
    <cellStyle name="_PTKMKP5913A(HD설비제작품의서) (2)_체코월차결산6월보고2차-715 7" xfId="3608" xr:uid="{00000000-0005-0000-0000-0000140E0000}"/>
    <cellStyle name="_PTKMKP5913A(HD설비제작품의서) (2)_체코월차결산6월보고2차-715 8" xfId="3609" xr:uid="{00000000-0005-0000-0000-0000150E0000}"/>
    <cellStyle name="_PTKMKP5913A(HD설비제작품의서) (2)_체코월차결산6월보고2차-715_financial report 1(january)" xfId="3610" xr:uid="{00000000-0005-0000-0000-0000160E0000}"/>
    <cellStyle name="_PTKMKP5913A(HD설비제작품의서) 2" xfId="3611" xr:uid="{00000000-0005-0000-0000-0000170E0000}"/>
    <cellStyle name="_PTKMKP5913A(HD설비제작품의서) 3" xfId="3612" xr:uid="{00000000-0005-0000-0000-0000180E0000}"/>
    <cellStyle name="_PTKMKP5913A(HD설비제작품의서) 4" xfId="3613" xr:uid="{00000000-0005-0000-0000-0000190E0000}"/>
    <cellStyle name="_PTKMKP5913A(HD설비제작품의서) 5" xfId="3614" xr:uid="{00000000-0005-0000-0000-00001A0E0000}"/>
    <cellStyle name="_PTKMKP5913A(HD설비제작품의서) 6" xfId="3615" xr:uid="{00000000-0005-0000-0000-00001B0E0000}"/>
    <cellStyle name="_PTKMKP5913A(HD설비제작품의서) 7" xfId="3616" xr:uid="{00000000-0005-0000-0000-00001C0E0000}"/>
    <cellStyle name="_PTKMKP5913A(HD설비제작품의서) 8" xfId="3617" xr:uid="{00000000-0005-0000-0000-00001D0E0000}"/>
    <cellStyle name="_PTKMKP5913A(HD설비제작품의서)_10월 예산 결재 상신 budget (091005)_최종" xfId="3618" xr:uid="{00000000-0005-0000-0000-00001E0E0000}"/>
    <cellStyle name="_PTKMKP5913A(HD설비제작품의서)_10월 예산 결재 상신 budget (091006)_최종" xfId="3619" xr:uid="{00000000-0005-0000-0000-00001F0E0000}"/>
    <cellStyle name="_PTKMKP5913A(HD설비제작품의서)_financial report 1(january)" xfId="3620" xr:uid="{00000000-0005-0000-0000-0000200E0000}"/>
    <cellStyle name="_PTKMKP5913A(HD설비제작품의서)_Korean report, new version" xfId="3621" xr:uid="{00000000-0005-0000-0000-0000210E0000}"/>
    <cellStyle name="_PTKMKP5913A(HD설비제작품의서)_monthly report of june 2 (2)" xfId="3622" xr:uid="{00000000-0005-0000-0000-0000220E0000}"/>
    <cellStyle name="_PTKMKP5913A(HD설비제작품의서)_monthly report of june 2 (2) 2" xfId="3623" xr:uid="{00000000-0005-0000-0000-0000230E0000}"/>
    <cellStyle name="_PTKMKP5913A(HD설비제작품의서)_monthly report of june 2 (2) 3" xfId="3624" xr:uid="{00000000-0005-0000-0000-0000240E0000}"/>
    <cellStyle name="_PTKMKP5913A(HD설비제작품의서)_monthly report of june 2 (2) 4" xfId="3625" xr:uid="{00000000-0005-0000-0000-0000250E0000}"/>
    <cellStyle name="_PTKMKP5913A(HD설비제작품의서)_monthly report of june 2 (2) 5" xfId="3626" xr:uid="{00000000-0005-0000-0000-0000260E0000}"/>
    <cellStyle name="_PTKMKP5913A(HD설비제작품의서)_monthly report of june 2 (2) 6" xfId="3627" xr:uid="{00000000-0005-0000-0000-0000270E0000}"/>
    <cellStyle name="_PTKMKP5913A(HD설비제작품의서)_monthly report of june 2 (2) 7" xfId="3628" xr:uid="{00000000-0005-0000-0000-0000280E0000}"/>
    <cellStyle name="_PTKMKP5913A(HD설비제작품의서)_monthly report of june 2 (2) 8" xfId="3629" xr:uid="{00000000-0005-0000-0000-0000290E0000}"/>
    <cellStyle name="_PTKMKP5913A(HD설비제작품의서)_monthly report of june 2 (2)_financial report 1(january)" xfId="3630" xr:uid="{00000000-0005-0000-0000-00002A0E0000}"/>
    <cellStyle name="_PTKMKP5913A(HD설비제작품의서)_Trade payables, receivables" xfId="3631" xr:uid="{00000000-0005-0000-0000-00002B0E0000}"/>
    <cellStyle name="_PTKMKP5913A(HD설비제작품의서)_자금수지-cash flow(2010_plan)" xfId="3632" xr:uid="{00000000-0005-0000-0000-00002C0E0000}"/>
    <cellStyle name="_PTKMKP5913A(HD설비제작품의서)_자금수지-cash flow(2010_plan) 2" xfId="3633" xr:uid="{00000000-0005-0000-0000-00002D0E0000}"/>
    <cellStyle name="_PTKMKP5913A(HD설비제작품의서)_자금수지-cash flow(2010_plan) 3" xfId="3634" xr:uid="{00000000-0005-0000-0000-00002E0E0000}"/>
    <cellStyle name="_PTKMKP5913A(HD설비제작품의서)_자금수지-cash flow(2010_plan) 4" xfId="3635" xr:uid="{00000000-0005-0000-0000-00002F0E0000}"/>
    <cellStyle name="_PTKMKP5913A(HD설비제작품의서)_자금수지-cash flow(2010_plan) 5" xfId="3636" xr:uid="{00000000-0005-0000-0000-0000300E0000}"/>
    <cellStyle name="_PTKMKP5913A(HD설비제작품의서)_자금수지-cash flow(2010_plan) 6" xfId="3637" xr:uid="{00000000-0005-0000-0000-0000310E0000}"/>
    <cellStyle name="_PTKMKP5913A(HD설비제작품의서)_자금수지-cash flow(2010_plan) 7" xfId="3638" xr:uid="{00000000-0005-0000-0000-0000320E0000}"/>
    <cellStyle name="_PTKMKP5913A(HD설비제작품의서)_자금수지-cash flow(2010_plan) 8" xfId="3639" xr:uid="{00000000-0005-0000-0000-0000330E0000}"/>
    <cellStyle name="_PTKMKP5913A(HD설비제작품의서)_체코월차결산6월보고2차-715" xfId="3640" xr:uid="{00000000-0005-0000-0000-0000340E0000}"/>
    <cellStyle name="_PTKMKP5913A(HD설비제작품의서)_체코월차결산6월보고2차-715 2" xfId="3641" xr:uid="{00000000-0005-0000-0000-0000350E0000}"/>
    <cellStyle name="_PTKMKP5913A(HD설비제작품의서)_체코월차결산6월보고2차-715 3" xfId="3642" xr:uid="{00000000-0005-0000-0000-0000360E0000}"/>
    <cellStyle name="_PTKMKP5913A(HD설비제작품의서)_체코월차결산6월보고2차-715 4" xfId="3643" xr:uid="{00000000-0005-0000-0000-0000370E0000}"/>
    <cellStyle name="_PTKMKP5913A(HD설비제작품의서)_체코월차결산6월보고2차-715 5" xfId="3644" xr:uid="{00000000-0005-0000-0000-0000380E0000}"/>
    <cellStyle name="_PTKMKP5913A(HD설비제작품의서)_체코월차결산6월보고2차-715 6" xfId="3645" xr:uid="{00000000-0005-0000-0000-0000390E0000}"/>
    <cellStyle name="_PTKMKP5913A(HD설비제작품의서)_체코월차결산6월보고2차-715 7" xfId="3646" xr:uid="{00000000-0005-0000-0000-00003A0E0000}"/>
    <cellStyle name="_PTKMKP5913A(HD설비제작품의서)_체코월차결산6월보고2차-715 8" xfId="3647" xr:uid="{00000000-0005-0000-0000-00003B0E0000}"/>
    <cellStyle name="_PTKMKP5913A(HD설비제작품의서)_체코월차결산6월보고2차-715_financial report 1(january)" xfId="3648" xr:uid="{00000000-0005-0000-0000-00003C0E0000}"/>
    <cellStyle name="_PTLSYP4220A(UM 신차 공정구축-기안서)" xfId="3649" xr:uid="{00000000-0005-0000-0000-00003D0E0000}"/>
    <cellStyle name="_PU 1차계산(비교원가서)" xfId="3650" xr:uid="{00000000-0005-0000-0000-00003E0E0000}"/>
    <cellStyle name="_PU 2차추정 보고서(수정)" xfId="3651" xr:uid="{00000000-0005-0000-0000-00003F0E0000}"/>
    <cellStyle name="_PU GBOX" xfId="3652" xr:uid="{00000000-0005-0000-0000-0000400E0000}"/>
    <cellStyle name="_PU 경쟁입찰(비교원가서)" xfId="3653" xr:uid="{00000000-0005-0000-0000-0000410E0000}"/>
    <cellStyle name="_Q396 SBU" xfId="3654" xr:uid="{00000000-0005-0000-0000-0000420E0000}"/>
    <cellStyle name="_QA 원가계산서-HU" xfId="3655" xr:uid="{00000000-0005-0000-0000-0000430E0000}"/>
    <cellStyle name="_QCJDJR8226A(SD3 SCS TYPE 해리 불량 개선 관련 ECR 건)" xfId="3656" xr:uid="{00000000-0005-0000-0000-0000440E0000}"/>
    <cellStyle name="_QCLJBE7716A(SD3 ADAPTOR B 재질 변경 ECR)" xfId="3657" xr:uid="{00000000-0005-0000-0000-0000450E0000}"/>
    <cellStyle name="_QMSJYP4C30A(조립라인 공정감사 평가방법 변경 기안)" xfId="3658" xr:uid="{00000000-0005-0000-0000-0000460E0000}"/>
    <cellStyle name="_QMSJYP4C30A(조립라인 공정감사 평가방법 변경 기안) 2" xfId="3659" xr:uid="{00000000-0005-0000-0000-0000470E0000}"/>
    <cellStyle name="_QMSJYP4C30A(조립라인 공정감사 평가방법 변경 기안) 3" xfId="3660" xr:uid="{00000000-0005-0000-0000-0000480E0000}"/>
    <cellStyle name="_QMSJYP4C30A(조립라인 공정감사 평가방법 변경 기안) 4" xfId="3661" xr:uid="{00000000-0005-0000-0000-0000490E0000}"/>
    <cellStyle name="_QMSJYP4C30A(조립라인 공정감사 평가방법 변경 기안) 5" xfId="3662" xr:uid="{00000000-0005-0000-0000-00004A0E0000}"/>
    <cellStyle name="_QMSJYP4C30A(조립라인 공정감사 평가방법 변경 기안) 6" xfId="3663" xr:uid="{00000000-0005-0000-0000-00004B0E0000}"/>
    <cellStyle name="_QMSJYP4C30A(조립라인 공정감사 평가방법 변경 기안) 7" xfId="3664" xr:uid="{00000000-0005-0000-0000-00004C0E0000}"/>
    <cellStyle name="_QMSJYP4C30A(조립라인 공정감사 평가방법 변경 기안) 8" xfId="3665" xr:uid="{00000000-0005-0000-0000-00004D0E0000}"/>
    <cellStyle name="_QMSJYP4C30A(조립라인 공정감사 평가방법 변경 기안)_10월 예산 결재 상신 budget (091005)_최종" xfId="3666" xr:uid="{00000000-0005-0000-0000-00004E0E0000}"/>
    <cellStyle name="_QMSJYP4C30A(조립라인 공정감사 평가방법 변경 기안)_10월 예산 결재 상신 budget (091006)_최종" xfId="3667" xr:uid="{00000000-0005-0000-0000-00004F0E0000}"/>
    <cellStyle name="_QMSJYP4C30A(조립라인 공정감사 평가방법 변경 기안)_financial report 1(january)" xfId="3668" xr:uid="{00000000-0005-0000-0000-0000500E0000}"/>
    <cellStyle name="_QMSJYP4C30A(조립라인 공정감사 평가방법 변경 기안)_Korean report, new version" xfId="3669" xr:uid="{00000000-0005-0000-0000-0000510E0000}"/>
    <cellStyle name="_QMSJYP4C30A(조립라인 공정감사 평가방법 변경 기안)_monthly report of june 2 (2)" xfId="3670" xr:uid="{00000000-0005-0000-0000-0000520E0000}"/>
    <cellStyle name="_QMSJYP4C30A(조립라인 공정감사 평가방법 변경 기안)_monthly report of june 2 (2) 2" xfId="3671" xr:uid="{00000000-0005-0000-0000-0000530E0000}"/>
    <cellStyle name="_QMSJYP4C30A(조립라인 공정감사 평가방법 변경 기안)_monthly report of june 2 (2) 3" xfId="3672" xr:uid="{00000000-0005-0000-0000-0000540E0000}"/>
    <cellStyle name="_QMSJYP4C30A(조립라인 공정감사 평가방법 변경 기안)_monthly report of june 2 (2) 4" xfId="3673" xr:uid="{00000000-0005-0000-0000-0000550E0000}"/>
    <cellStyle name="_QMSJYP4C30A(조립라인 공정감사 평가방법 변경 기안)_monthly report of june 2 (2) 5" xfId="3674" xr:uid="{00000000-0005-0000-0000-0000560E0000}"/>
    <cellStyle name="_QMSJYP4C30A(조립라인 공정감사 평가방법 변경 기안)_monthly report of june 2 (2) 6" xfId="3675" xr:uid="{00000000-0005-0000-0000-0000570E0000}"/>
    <cellStyle name="_QMSJYP4C30A(조립라인 공정감사 평가방법 변경 기안)_monthly report of june 2 (2) 7" xfId="3676" xr:uid="{00000000-0005-0000-0000-0000580E0000}"/>
    <cellStyle name="_QMSJYP4C30A(조립라인 공정감사 평가방법 변경 기안)_monthly report of june 2 (2) 8" xfId="3677" xr:uid="{00000000-0005-0000-0000-0000590E0000}"/>
    <cellStyle name="_QMSJYP4C30A(조립라인 공정감사 평가방법 변경 기안)_monthly report of june 2 (2)_financial report 1(january)" xfId="3678" xr:uid="{00000000-0005-0000-0000-00005A0E0000}"/>
    <cellStyle name="_QMSJYP4C30A(조립라인 공정감사 평가방법 변경 기안)_Trade payables, receivables" xfId="3679" xr:uid="{00000000-0005-0000-0000-00005B0E0000}"/>
    <cellStyle name="_QMSJYP4C30A(조립라인 공정감사 평가방법 변경 기안)_자금수지-cash flow(2010_plan)" xfId="3680" xr:uid="{00000000-0005-0000-0000-00005C0E0000}"/>
    <cellStyle name="_QMSJYP4C30A(조립라인 공정감사 평가방법 변경 기안)_자금수지-cash flow(2010_plan) 2" xfId="3681" xr:uid="{00000000-0005-0000-0000-00005D0E0000}"/>
    <cellStyle name="_QMSJYP4C30A(조립라인 공정감사 평가방법 변경 기안)_자금수지-cash flow(2010_plan) 3" xfId="3682" xr:uid="{00000000-0005-0000-0000-00005E0E0000}"/>
    <cellStyle name="_QMSJYP4C30A(조립라인 공정감사 평가방법 변경 기안)_자금수지-cash flow(2010_plan) 4" xfId="3683" xr:uid="{00000000-0005-0000-0000-00005F0E0000}"/>
    <cellStyle name="_QMSJYP4C30A(조립라인 공정감사 평가방법 변경 기안)_자금수지-cash flow(2010_plan) 5" xfId="3684" xr:uid="{00000000-0005-0000-0000-0000600E0000}"/>
    <cellStyle name="_QMSJYP4C30A(조립라인 공정감사 평가방법 변경 기안)_자금수지-cash flow(2010_plan) 6" xfId="3685" xr:uid="{00000000-0005-0000-0000-0000610E0000}"/>
    <cellStyle name="_QMSJYP4C30A(조립라인 공정감사 평가방법 변경 기안)_자금수지-cash flow(2010_plan) 7" xfId="3686" xr:uid="{00000000-0005-0000-0000-0000620E0000}"/>
    <cellStyle name="_QMSJYP4C30A(조립라인 공정감사 평가방법 변경 기안)_자금수지-cash flow(2010_plan) 8" xfId="3687" xr:uid="{00000000-0005-0000-0000-0000630E0000}"/>
    <cellStyle name="_QMSJYP4C30A(조립라인 공정감사 평가방법 변경 기안)_체코월차결산6월보고2차-715" xfId="3688" xr:uid="{00000000-0005-0000-0000-0000640E0000}"/>
    <cellStyle name="_QMSJYP4C30A(조립라인 공정감사 평가방법 변경 기안)_체코월차결산6월보고2차-715 2" xfId="3689" xr:uid="{00000000-0005-0000-0000-0000650E0000}"/>
    <cellStyle name="_QMSJYP4C30A(조립라인 공정감사 평가방법 변경 기안)_체코월차결산6월보고2차-715 3" xfId="3690" xr:uid="{00000000-0005-0000-0000-0000660E0000}"/>
    <cellStyle name="_QMSJYP4C30A(조립라인 공정감사 평가방법 변경 기안)_체코월차결산6월보고2차-715 4" xfId="3691" xr:uid="{00000000-0005-0000-0000-0000670E0000}"/>
    <cellStyle name="_QMSJYP4C30A(조립라인 공정감사 평가방법 변경 기안)_체코월차결산6월보고2차-715 5" xfId="3692" xr:uid="{00000000-0005-0000-0000-0000680E0000}"/>
    <cellStyle name="_QMSJYP4C30A(조립라인 공정감사 평가방법 변경 기안)_체코월차결산6월보고2차-715 6" xfId="3693" xr:uid="{00000000-0005-0000-0000-0000690E0000}"/>
    <cellStyle name="_QMSJYP4C30A(조립라인 공정감사 평가방법 변경 기안)_체코월차결산6월보고2차-715 7" xfId="3694" xr:uid="{00000000-0005-0000-0000-00006A0E0000}"/>
    <cellStyle name="_QMSJYP4C30A(조립라인 공정감사 평가방법 변경 기안)_체코월차결산6월보고2차-715 8" xfId="3695" xr:uid="{00000000-0005-0000-0000-00006B0E0000}"/>
    <cellStyle name="_QMSJYP4C30A(조립라인 공정감사 평가방법 변경 기안)_체코월차결산6월보고2차-715_financial report 1(january)" xfId="3696" xr:uid="{00000000-0005-0000-0000-00006C0E0000}"/>
    <cellStyle name="_QSTP" xfId="3697" xr:uid="{00000000-0005-0000-0000-00006D0E0000}"/>
    <cellStyle name="_QSTP 2" xfId="3698" xr:uid="{00000000-0005-0000-0000-00006E0E0000}"/>
    <cellStyle name="_QSTP_10월 예산 결재 상신 budget (091005)_최종" xfId="3699" xr:uid="{00000000-0005-0000-0000-00006F0E0000}"/>
    <cellStyle name="_QSTP_10월 예산 결재 상신 budget (091006)_최종" xfId="3700" xr:uid="{00000000-0005-0000-0000-0000700E0000}"/>
    <cellStyle name="_QSTP_BS and PL august 2009" xfId="3701" xr:uid="{00000000-0005-0000-0000-0000710E0000}"/>
    <cellStyle name="_QSTP_financial report 1(january)" xfId="3702" xr:uid="{00000000-0005-0000-0000-0000720E0000}"/>
    <cellStyle name="_QSTP_Korean report, new version" xfId="3703" xr:uid="{00000000-0005-0000-0000-0000730E0000}"/>
    <cellStyle name="_QSTP_monthly report of june 1" xfId="3704" xr:uid="{00000000-0005-0000-0000-0000740E0000}"/>
    <cellStyle name="_QSTP_trade payables(september,2009)" xfId="3705" xr:uid="{00000000-0005-0000-0000-0000750E0000}"/>
    <cellStyle name="_QSTP_체코월차결산 2( 09 9월-most likely)최종1" xfId="3706" xr:uid="{00000000-0005-0000-0000-0000760E0000}"/>
    <cellStyle name="_QSTP_체코월차결산( 09 7월-most likely)" xfId="3707" xr:uid="{00000000-0005-0000-0000-0000770E0000}"/>
    <cellStyle name="_r" xfId="3708" xr:uid="{00000000-0005-0000-0000-0000780E0000}"/>
    <cellStyle name="_R10011" xfId="3709" xr:uid="{00000000-0005-0000-0000-0000790E0000}"/>
    <cellStyle name="_R100-2" xfId="3710" xr:uid="{00000000-0005-0000-0000-00007A0E0000}"/>
    <cellStyle name="_R100OSPEC(0313)" xfId="3711" xr:uid="{00000000-0005-0000-0000-00007B0E0000}"/>
    <cellStyle name="_R100상품구상-ALT2(0219)" xfId="3712" xr:uid="{00000000-0005-0000-0000-00007C0E0000}"/>
    <cellStyle name="_R100상품구상서-1(0201)" xfId="3713" xr:uid="{00000000-0005-0000-0000-00007D0E0000}"/>
    <cellStyle name="_R100상품기획서-(0312)" xfId="3714" xr:uid="{00000000-0005-0000-0000-00007E0E0000}"/>
    <cellStyle name="_R100상품기획서-(0312).xls Chart 1" xfId="3715" xr:uid="{00000000-0005-0000-0000-00007F0E0000}"/>
    <cellStyle name="_R100상품기획서-(0312).xls Chart 1-1" xfId="3716" xr:uid="{00000000-0005-0000-0000-0000800E0000}"/>
    <cellStyle name="_R100상품기획서-(0312).xls Chart 1-2" xfId="3717" xr:uid="{00000000-0005-0000-0000-0000810E0000}"/>
    <cellStyle name="_R100상품기획서-(0312).xls Chart 1-3" xfId="3718" xr:uid="{00000000-0005-0000-0000-0000820E0000}"/>
    <cellStyle name="_R100상품기획서-(0312).xls Chart 1-4" xfId="3719" xr:uid="{00000000-0005-0000-0000-0000830E0000}"/>
    <cellStyle name="_R100상품기획서-(0312).xls Chart 1-5" xfId="3720" xr:uid="{00000000-0005-0000-0000-0000840E0000}"/>
    <cellStyle name="_R100상품기획서-(0312).xls Chart 1-6" xfId="3721" xr:uid="{00000000-0005-0000-0000-0000850E0000}"/>
    <cellStyle name="_R100상품기획서-(0312).xls Chart 1-7" xfId="3722" xr:uid="{00000000-0005-0000-0000-0000860E0000}"/>
    <cellStyle name="_R100상품기획서-(0312).xls Chart 1-8" xfId="3723" xr:uid="{00000000-0005-0000-0000-0000870E0000}"/>
    <cellStyle name="_R100상품기획서-(0312).xls Chart 2" xfId="3724" xr:uid="{00000000-0005-0000-0000-0000880E0000}"/>
    <cellStyle name="_R100상품기획서-(0312).xls Chart 2-1" xfId="3725" xr:uid="{00000000-0005-0000-0000-0000890E0000}"/>
    <cellStyle name="_R100상품기획서-(0312).xls Chart 2-2" xfId="3726" xr:uid="{00000000-0005-0000-0000-00008A0E0000}"/>
    <cellStyle name="_R100상품기획서-(0312).xls Chart 3" xfId="3727" xr:uid="{00000000-0005-0000-0000-00008B0E0000}"/>
    <cellStyle name="_R100상품기획서-(0312).xls Chart 3-1" xfId="3728" xr:uid="{00000000-0005-0000-0000-00008C0E0000}"/>
    <cellStyle name="_R100상품기획서-(0312).xls Chart 3-2" xfId="3729" xr:uid="{00000000-0005-0000-0000-00008D0E0000}"/>
    <cellStyle name="_R100상품기획서-(0312).xls Chart 4" xfId="3730" xr:uid="{00000000-0005-0000-0000-00008E0E0000}"/>
    <cellStyle name="_R100상품기획서-(0312).xls Chart 4-1" xfId="3731" xr:uid="{00000000-0005-0000-0000-00008F0E0000}"/>
    <cellStyle name="_RAMC96-03_(AMC_SOP 외 원가절감 설계변경)" xfId="3732" xr:uid="{00000000-0005-0000-0000-0000900E0000}"/>
    <cellStyle name="_RDGJCC5C23A__MGG_SCR_설계변경검토회의록" xfId="3733" xr:uid="{00000000-0005-0000-0000-0000910E0000}"/>
    <cellStyle name="_RDGJCC5C23A__MGG_SCR_설계변경검토회의록 2" xfId="3734" xr:uid="{00000000-0005-0000-0000-0000920E0000}"/>
    <cellStyle name="_RDGJCR5310A__NEW COVER_ANTI_G_BKL_설계변경검토회의" xfId="3735" xr:uid="{00000000-0005-0000-0000-0000930E0000}"/>
    <cellStyle name="_RDHMC5727A(SA TRIM GUIDE 재질변경 회의록)_050727" xfId="3736" xr:uid="{00000000-0005-0000-0000-0000940E0000}"/>
    <cellStyle name="_RDJJHH12807A(DM 유럽_중국 인증 협조전) (2)" xfId="3737" xr:uid="{00000000-0005-0000-0000-0000950E0000}"/>
    <cellStyle name="_RDJKCF5722A(CM인증비요청공문) (4)" xfId="3738" xr:uid="{00000000-0005-0000-0000-0000960E0000}"/>
    <cellStyle name="_RDJKCP5711A(CM_유럽_호주_인증비용 예산품의件)" xfId="3739" xr:uid="{00000000-0005-0000-0000-0000970E0000}"/>
    <cellStyle name="_RDJKCP5711B(CM_중국인증비용 예산품의件)" xfId="3740" xr:uid="{00000000-0005-0000-0000-0000980E0000}"/>
    <cellStyle name="_RDKCHR10C06A(DM_설계 목표서)_Rev_B" xfId="3741" xr:uid="{00000000-0005-0000-0000-0000990E0000}"/>
    <cellStyle name="_Rear_Seat_TRAY검토보고서" xfId="3742" xr:uid="{00000000-0005-0000-0000-00009A0E0000}"/>
    <cellStyle name="_REINF(538A)04.06.02" xfId="3743" xr:uid="{00000000-0005-0000-0000-00009B0E0000}"/>
    <cellStyle name="_RHD (2)" xfId="3744" xr:uid="{00000000-0005-0000-0000-00009C0E0000}"/>
    <cellStyle name="_RHD (2)_1" xfId="3745" xr:uid="{00000000-0005-0000-0000-00009D0E0000}"/>
    <cellStyle name="_ROD-HOOD STAY(81170 2F000)" xfId="3746" xr:uid="{00000000-0005-0000-0000-00009E0E0000}"/>
    <cellStyle name="_RowSegTitle" xfId="3747" xr:uid="{00000000-0005-0000-0000-00009F0E0000}"/>
    <cellStyle name="_RowStub" xfId="3748" xr:uid="{00000000-0005-0000-0000-0000A00E0000}"/>
    <cellStyle name="_RS" xfId="3749" xr:uid="{00000000-0005-0000-0000-0000A10E0000}"/>
    <cellStyle name="_RS008CARPET설변견적서(pet)" xfId="3750" xr:uid="{00000000-0005-0000-0000-0000A20E0000}"/>
    <cellStyle name="_RSFLCARPET(설계원가)" xfId="3751" xr:uid="{00000000-0005-0000-0000-0000A30E0000}"/>
    <cellStyle name="_SARCKY6522A(SR2 설계 상세 계획서)_REV_A__060602" xfId="3752" xr:uid="{00000000-0005-0000-0000-0000A40E0000}"/>
    <cellStyle name="_SAS Inquiry Attachment" xfId="3753" xr:uid="{00000000-0005-0000-0000-0000A50E0000}"/>
    <cellStyle name="_SD AVENT" xfId="3754" xr:uid="{00000000-0005-0000-0000-0000A60E0000}"/>
    <cellStyle name="_SD9 CLR CAM FMEA" xfId="3755" xr:uid="{00000000-0005-0000-0000-0000A70E0000}"/>
    <cellStyle name="_SDKHSP4924A(WIRE GUIDE-B15 BKL PT- 업체 선정 및 예산품의 건)" xfId="3756" xr:uid="{00000000-0005-0000-0000-0000A80E0000}"/>
    <cellStyle name="_Sheet1" xfId="3757" xr:uid="{00000000-0005-0000-0000-0000A90E0000}"/>
    <cellStyle name="_Showa MGG 사양적용 검토(D9)" xfId="3758" xr:uid="{00000000-0005-0000-0000-0000AA0E0000}"/>
    <cellStyle name="_SPG9월" xfId="3759" xr:uid="{00000000-0005-0000-0000-0000AB0E0000}"/>
    <cellStyle name="_SR2-D01F(SR2 D_FMEA SHEET)_REV_F_검토" xfId="3760" xr:uid="{00000000-0005-0000-0000-0000AC0E0000}"/>
    <cellStyle name="_SSS-0701-00-14 초기공정능력조사 및 평가 Process Rev.1" xfId="3761" xr:uid="{00000000-0005-0000-0000-0000AD0E0000}"/>
    <cellStyle name="_STC수동변속기 CKD 비축 검토(040730)" xfId="3762" xr:uid="{00000000-0005-0000-0000-0000AE0E0000}"/>
    <cellStyle name="_STEEL TUBE류 인상기준" xfId="3763" xr:uid="{00000000-0005-0000-0000-0000AF0E0000}"/>
    <cellStyle name="_STEEL TUBE류 철판가 인상현황" xfId="3764" xr:uid="{00000000-0005-0000-0000-0000B00E0000}"/>
    <cellStyle name="_stock detail oct-2009," xfId="3765" xr:uid="{00000000-0005-0000-0000-0000B10E0000}"/>
    <cellStyle name="_suvLINEUP구상" xfId="3766" xr:uid="{00000000-0005-0000-0000-0000B20E0000}"/>
    <cellStyle name="_SYMC-공문-K2000수정금형비견적-050121" xfId="3767" xr:uid="{00000000-0005-0000-0000-0000B30E0000}"/>
    <cellStyle name="_SYMC-공문-제품가인상-050624" xfId="3768" xr:uid="{00000000-0005-0000-0000-0000B40E0000}"/>
    <cellStyle name="_T ARM원가분석표" xfId="3769" xr:uid="{00000000-0005-0000-0000-0000B50E0000}"/>
    <cellStyle name="_T ARM원가분석표1" xfId="3770" xr:uid="{00000000-0005-0000-0000-0000B60E0000}"/>
    <cellStyle name="_T0006- FTKTSR5603A(W-CAR H_ADJ LOCK PIN 부적합) " xfId="3771" xr:uid="{00000000-0005-0000-0000-0000B70E0000}"/>
    <cellStyle name="_T0109패드가공계산(한승환)" xfId="3772" xr:uid="{00000000-0005-0000-0000-0000B80E0000}"/>
    <cellStyle name="_T3-621C4G" xfId="3773" xr:uid="{00000000-0005-0000-0000-0000B90E0000}"/>
    <cellStyle name="_TA_MASTER LIST(G)_100428" xfId="3774" xr:uid="{00000000-0005-0000-0000-0000BA0E0000}"/>
    <cellStyle name="_TAIL GATE 1(0K2FA 62020)수정계산본" xfId="3775" xr:uid="{00000000-0005-0000-0000-0000BB0E0000}"/>
    <cellStyle name="_TAIL GATE SIDE TRIM(81730 81740 2F200,完)xls" xfId="3776" xr:uid="{00000000-0005-0000-0000-0000BC0E0000}"/>
    <cellStyle name="_TAM 예상 개발 부품 LIST_(B)_100603" xfId="3777" xr:uid="{00000000-0005-0000-0000-0000BD0E0000}"/>
    <cellStyle name="_TB 3DR(P2) SMPL 제출계획(020409)(1)" xfId="3778" xr:uid="{00000000-0005-0000-0000-0000BE0E0000}"/>
    <cellStyle name="_TB 버클 개선 투자 비용 현황(041207)1" xfId="3779" xr:uid="{00000000-0005-0000-0000-0000BF0E0000}"/>
    <cellStyle name="_TB 자체견적-DAMPER" xfId="3780" xr:uid="{00000000-0005-0000-0000-0000C00E0000}"/>
    <cellStyle name="_TB(0830)" xfId="3781" xr:uid="{00000000-0005-0000-0000-0000C10E0000}"/>
    <cellStyle name="_TB0A5202(RR_CTR_TRIM_GUIDE HOLE변경件)" xfId="3782" xr:uid="{00000000-0005-0000-0000-0000C20E0000}"/>
    <cellStyle name="_TB0P5203(F_L관련_FRT D-RING&amp;RR ASSY 길이 변경件)" xfId="3783" xr:uid="{00000000-0005-0000-0000-0000C30E0000}"/>
    <cellStyle name="_TB0S4906(BUCKLE PROTECTOR추가 사양추가件)" xfId="3784" xr:uid="{00000000-0005-0000-0000-0000C40E0000}"/>
    <cellStyle name="_TB0V5101(T_STOPPER변경 및 RR_R_LOOP COVER추가件)" xfId="3785" xr:uid="{00000000-0005-0000-0000-0000C50E0000}"/>
    <cellStyle name="_T-BAR ASSY" xfId="3786" xr:uid="{00000000-0005-0000-0000-0000C60E0000}"/>
    <cellStyle name="_TB-동희산업-입찰HOSE(4종)-1" xfId="3787" xr:uid="{00000000-0005-0000-0000-0000C70E0000}"/>
    <cellStyle name="_TB시작비용보고" xfId="3788" xr:uid="{00000000-0005-0000-0000-0000C80E0000}"/>
    <cellStyle name="_TRUNK LATCH ASSY(完)" xfId="3789" xr:uid="{00000000-0005-0000-0000-0000C90E0000}"/>
    <cellStyle name="_TRUNK LID BAR" xfId="3790" xr:uid="{00000000-0005-0000-0000-0000CA0E0000}"/>
    <cellStyle name="_TS16949지적사항(개선대책)" xfId="3791" xr:uid="{00000000-0005-0000-0000-0000CB0E0000}"/>
    <cellStyle name="_TS16949지적사항(개선대책) 2" xfId="3792" xr:uid="{00000000-0005-0000-0000-0000CC0E0000}"/>
    <cellStyle name="_UN EN HD 예비업체선정보고서" xfId="3793" xr:uid="{00000000-0005-0000-0000-0000CD0E0000}"/>
    <cellStyle name="_UN EN HD 예비업체선정보고서 2" xfId="3794" xr:uid="{00000000-0005-0000-0000-0000CE0E0000}"/>
    <cellStyle name="_UN 개발품현황" xfId="3795" xr:uid="{00000000-0005-0000-0000-0000CF0E0000}"/>
    <cellStyle name="_V200,U100금형비집계(최종)" xfId="3796" xr:uid="{00000000-0005-0000-0000-0000D00E0000}"/>
    <cellStyle name="_VE제안현황보고 010709" xfId="3797" xr:uid="{00000000-0005-0000-0000-0000D10E0000}"/>
    <cellStyle name="_XD소포장비(진영산업)" xfId="3798" xr:uid="{00000000-0005-0000-0000-0000D20E0000}"/>
    <cellStyle name="_xd평화결정" xfId="3799" xr:uid="{00000000-0005-0000-0000-0000D30E0000}"/>
    <cellStyle name="_XG-CAR" xfId="3800" xr:uid="{00000000-0005-0000-0000-0000D40E0000}"/>
    <cellStyle name="_XG철판사급가조정(2002.12.01)" xfId="3801" xr:uid="{00000000-0005-0000-0000-0000D50E0000}"/>
    <cellStyle name="_Y180mtc(수정)" xfId="3802" xr:uid="{00000000-0005-0000-0000-0000D60E0000}"/>
    <cellStyle name="_Y180상품기획서(최종)-1" xfId="3803" xr:uid="{00000000-0005-0000-0000-0000D70E0000}"/>
    <cellStyle name="_Y180판매예측" xfId="3804" xr:uid="{00000000-0005-0000-0000-0000D80E0000}"/>
    <cellStyle name="_Y200PROJECT진척율점검표(rev4_00.3.30)" xfId="3805" xr:uid="{00000000-0005-0000-0000-0000D90E0000}"/>
    <cellStyle name="_Y200PROJECT진척율점검표(rev5_00.8.22)" xfId="3806" xr:uid="{00000000-0005-0000-0000-0000DA0E0000}"/>
    <cellStyle name="_가격검토(GQ)-상해모비스3" xfId="3807" xr:uid="{00000000-0005-0000-0000-0000DB0E0000}"/>
    <cellStyle name="_가격검토(GQ)-상해모비스3 2" xfId="3808" xr:uid="{00000000-0005-0000-0000-0000DC0E0000}"/>
    <cellStyle name="_가격검토(GQ)-상해모비스3_10월 예산 결재 상신 budget (091005)_최종" xfId="3809" xr:uid="{00000000-0005-0000-0000-0000DD0E0000}"/>
    <cellStyle name="_가격검토(GQ)-상해모비스3_10월 예산 결재 상신 budget (091006)_최종" xfId="3810" xr:uid="{00000000-0005-0000-0000-0000DE0E0000}"/>
    <cellStyle name="_가격검토(GQ)-상해모비스3_8월 수율자료_재작성중" xfId="3811" xr:uid="{00000000-0005-0000-0000-0000DF0E0000}"/>
    <cellStyle name="_가격검토(GQ)-상해모비스3_BS and PL august 2009" xfId="3812" xr:uid="{00000000-0005-0000-0000-0000E00E0000}"/>
    <cellStyle name="_가격검토(GQ)-상해모비스3_Korean report, new version" xfId="3813" xr:uid="{00000000-0005-0000-0000-0000E10E0000}"/>
    <cellStyle name="_가격검토(GQ)-상해모비스3_monthly report of june 1" xfId="3814" xr:uid="{00000000-0005-0000-0000-0000E20E0000}"/>
    <cellStyle name="_가격검토(GQ)-상해모비스3_trade payables(september,2009)" xfId="3815" xr:uid="{00000000-0005-0000-0000-0000E30E0000}"/>
    <cellStyle name="_가격검토(GQ)-상해모비스3_체코월차결산 2( 09 9월-most likely)최종1" xfId="3816" xr:uid="{00000000-0005-0000-0000-0000E40E0000}"/>
    <cellStyle name="_가격검토(GQ)-상해모비스3_체코월차결산( 09 7월-most likely)" xfId="3817" xr:uid="{00000000-0005-0000-0000-0000E50E0000}"/>
    <cellStyle name="_가격검토(GQ)-상해모비스3_체코월차결산(09 8월)_수불자료_Rev.1" xfId="3818" xr:uid="{00000000-0005-0000-0000-0000E60E0000}"/>
    <cellStyle name="_가격검토(GQ)-상해모비스3_체코월차결산1 (09 9월-most likely)_작성중(복구파일)" xfId="3819" xr:uid="{00000000-0005-0000-0000-0000E70E0000}"/>
    <cellStyle name="_가격인상0421" xfId="3820" xr:uid="{00000000-0005-0000-0000-0000E80E0000}"/>
    <cellStyle name="_각사 생산성비교(10.9)" xfId="3821" xr:uid="{00000000-0005-0000-0000-0000E90E0000}"/>
    <cellStyle name="_각종양식" xfId="3822" xr:uid="{00000000-0005-0000-0000-0000EA0E0000}"/>
    <cellStyle name="_강소카니발견적서(7월분)" xfId="3823" xr:uid="{00000000-0005-0000-0000-0000EB0E0000}"/>
    <cellStyle name="_강용한" xfId="3824" xr:uid="{00000000-0005-0000-0000-0000EC0E0000}"/>
    <cellStyle name="_개발계획서" xfId="3825" xr:uid="{00000000-0005-0000-0000-0000ED0E0000}"/>
    <cellStyle name="_개발부품확보계획1차1210" xfId="3826" xr:uid="{00000000-0005-0000-0000-0000EE0E0000}"/>
    <cellStyle name="_개발부품확보계획1차1210 2" xfId="3827" xr:uid="{00000000-0005-0000-0000-0000EF0E0000}"/>
    <cellStyle name="_개발부품확보계획1차1210 3" xfId="3828" xr:uid="{00000000-0005-0000-0000-0000F00E0000}"/>
    <cellStyle name="_개발부품확보계획1차1210 4" xfId="3829" xr:uid="{00000000-0005-0000-0000-0000F10E0000}"/>
    <cellStyle name="_개발부품확보계획1차1210 5" xfId="3830" xr:uid="{00000000-0005-0000-0000-0000F20E0000}"/>
    <cellStyle name="_개발부품확보계획1차1210 6" xfId="3831" xr:uid="{00000000-0005-0000-0000-0000F30E0000}"/>
    <cellStyle name="_개발부품확보계획1차1210 7" xfId="3832" xr:uid="{00000000-0005-0000-0000-0000F40E0000}"/>
    <cellStyle name="_개발부품확보계획1차1210 8" xfId="3833" xr:uid="{00000000-0005-0000-0000-0000F50E0000}"/>
    <cellStyle name="_개발부품확보계획1차1210_10월 예산 결재 상신 budget (091005)_최종" xfId="3834" xr:uid="{00000000-0005-0000-0000-0000F60E0000}"/>
    <cellStyle name="_개발부품확보계획1차1210_10월 예산 결재 상신 budget (091006)_최종" xfId="3835" xr:uid="{00000000-0005-0000-0000-0000F70E0000}"/>
    <cellStyle name="_개발부품확보계획1차1210_8월 수율자료_재작성중" xfId="3836" xr:uid="{00000000-0005-0000-0000-0000F80E0000}"/>
    <cellStyle name="_개발부품확보계획1차1210_8월 수율자료_재작성중 2" xfId="3837" xr:uid="{00000000-0005-0000-0000-0000F90E0000}"/>
    <cellStyle name="_개발부품확보계획1차1210_8월 수율자료_재작성중 3" xfId="3838" xr:uid="{00000000-0005-0000-0000-0000FA0E0000}"/>
    <cellStyle name="_개발부품확보계획1차1210_8월 수율자료_재작성중 4" xfId="3839" xr:uid="{00000000-0005-0000-0000-0000FB0E0000}"/>
    <cellStyle name="_개발부품확보계획1차1210_8월 수율자료_재작성중 5" xfId="3840" xr:uid="{00000000-0005-0000-0000-0000FC0E0000}"/>
    <cellStyle name="_개발부품확보계획1차1210_8월 수율자료_재작성중 6" xfId="3841" xr:uid="{00000000-0005-0000-0000-0000FD0E0000}"/>
    <cellStyle name="_개발부품확보계획1차1210_8월 수율자료_재작성중 7" xfId="3842" xr:uid="{00000000-0005-0000-0000-0000FE0E0000}"/>
    <cellStyle name="_개발부품확보계획1차1210_8월 수율자료_재작성중 8" xfId="3843" xr:uid="{00000000-0005-0000-0000-0000FF0E0000}"/>
    <cellStyle name="_개발부품확보계획1차1210_Korean report, new version" xfId="3844" xr:uid="{00000000-0005-0000-0000-0000000F0000}"/>
    <cellStyle name="_개발부품확보계획1차1210_monthly report of june 2 (2)" xfId="3845" xr:uid="{00000000-0005-0000-0000-0000010F0000}"/>
    <cellStyle name="_개발부품확보계획1차1210_monthly report of june 2 (2) 2" xfId="3846" xr:uid="{00000000-0005-0000-0000-0000020F0000}"/>
    <cellStyle name="_개발부품확보계획1차1210_monthly report of june 2 (2) 3" xfId="3847" xr:uid="{00000000-0005-0000-0000-0000030F0000}"/>
    <cellStyle name="_개발부품확보계획1차1210_monthly report of june 2 (2) 4" xfId="3848" xr:uid="{00000000-0005-0000-0000-0000040F0000}"/>
    <cellStyle name="_개발부품확보계획1차1210_monthly report of june 2 (2) 5" xfId="3849" xr:uid="{00000000-0005-0000-0000-0000050F0000}"/>
    <cellStyle name="_개발부품확보계획1차1210_monthly report of june 2 (2) 6" xfId="3850" xr:uid="{00000000-0005-0000-0000-0000060F0000}"/>
    <cellStyle name="_개발부품확보계획1차1210_monthly report of june 2 (2) 7" xfId="3851" xr:uid="{00000000-0005-0000-0000-0000070F0000}"/>
    <cellStyle name="_개발부품확보계획1차1210_monthly report of june 2 (2) 8" xfId="3852" xr:uid="{00000000-0005-0000-0000-0000080F0000}"/>
    <cellStyle name="_개발부품확보계획1차1210_Trade payables, receivables" xfId="3853" xr:uid="{00000000-0005-0000-0000-0000090F0000}"/>
    <cellStyle name="_개발부품확보계획1차1210_자금수지-cash flow(2010_plan)" xfId="3854" xr:uid="{00000000-0005-0000-0000-00000A0F0000}"/>
    <cellStyle name="_개발부품확보계획1차1210_자금수지-cash flow(2010_plan) 2" xfId="3855" xr:uid="{00000000-0005-0000-0000-00000B0F0000}"/>
    <cellStyle name="_개발부품확보계획1차1210_자금수지-cash flow(2010_plan) 3" xfId="3856" xr:uid="{00000000-0005-0000-0000-00000C0F0000}"/>
    <cellStyle name="_개발부품확보계획1차1210_자금수지-cash flow(2010_plan) 4" xfId="3857" xr:uid="{00000000-0005-0000-0000-00000D0F0000}"/>
    <cellStyle name="_개발부품확보계획1차1210_자금수지-cash flow(2010_plan) 5" xfId="3858" xr:uid="{00000000-0005-0000-0000-00000E0F0000}"/>
    <cellStyle name="_개발부품확보계획1차1210_자금수지-cash flow(2010_plan) 6" xfId="3859" xr:uid="{00000000-0005-0000-0000-00000F0F0000}"/>
    <cellStyle name="_개발부품확보계획1차1210_자금수지-cash flow(2010_plan) 7" xfId="3860" xr:uid="{00000000-0005-0000-0000-0000100F0000}"/>
    <cellStyle name="_개발부품확보계획1차1210_자금수지-cash flow(2010_plan) 8" xfId="3861" xr:uid="{00000000-0005-0000-0000-0000110F0000}"/>
    <cellStyle name="_개발부품확보계획1차1210_체코월차결산6월보고2차-715" xfId="3862" xr:uid="{00000000-0005-0000-0000-0000120F0000}"/>
    <cellStyle name="_개발부품확보계획1차1210_체코월차결산6월보고2차-715 2" xfId="3863" xr:uid="{00000000-0005-0000-0000-0000130F0000}"/>
    <cellStyle name="_개발부품확보계획1차1210_체코월차결산6월보고2차-715 3" xfId="3864" xr:uid="{00000000-0005-0000-0000-0000140F0000}"/>
    <cellStyle name="_개발부품확보계획1차1210_체코월차결산6월보고2차-715 4" xfId="3865" xr:uid="{00000000-0005-0000-0000-0000150F0000}"/>
    <cellStyle name="_개발부품확보계획1차1210_체코월차결산6월보고2차-715 5" xfId="3866" xr:uid="{00000000-0005-0000-0000-0000160F0000}"/>
    <cellStyle name="_개발부품확보계획1차1210_체코월차결산6월보고2차-715 6" xfId="3867" xr:uid="{00000000-0005-0000-0000-0000170F0000}"/>
    <cellStyle name="_개발부품확보계획1차1210_체코월차결산6월보고2차-715 7" xfId="3868" xr:uid="{00000000-0005-0000-0000-0000180F0000}"/>
    <cellStyle name="_개발부품확보계획1차1210_체코월차결산6월보고2차-715 8" xfId="3869" xr:uid="{00000000-0005-0000-0000-0000190F0000}"/>
    <cellStyle name="_개발부품확보계획2차1210" xfId="3870" xr:uid="{00000000-0005-0000-0000-00001A0F0000}"/>
    <cellStyle name="_개발부품확보계획2차1210 2" xfId="3871" xr:uid="{00000000-0005-0000-0000-00001B0F0000}"/>
    <cellStyle name="_개발부품확보계획2차1210 3" xfId="3872" xr:uid="{00000000-0005-0000-0000-00001C0F0000}"/>
    <cellStyle name="_개발부품확보계획2차1210 4" xfId="3873" xr:uid="{00000000-0005-0000-0000-00001D0F0000}"/>
    <cellStyle name="_개발부품확보계획2차1210 5" xfId="3874" xr:uid="{00000000-0005-0000-0000-00001E0F0000}"/>
    <cellStyle name="_개발부품확보계획2차1210 6" xfId="3875" xr:uid="{00000000-0005-0000-0000-00001F0F0000}"/>
    <cellStyle name="_개발부품확보계획2차1210 7" xfId="3876" xr:uid="{00000000-0005-0000-0000-0000200F0000}"/>
    <cellStyle name="_개발부품확보계획2차1210 8" xfId="3877" xr:uid="{00000000-0005-0000-0000-0000210F0000}"/>
    <cellStyle name="_개발부품확보계획2차1210_10월 예산 결재 상신 budget (091005)_최종" xfId="3878" xr:uid="{00000000-0005-0000-0000-0000220F0000}"/>
    <cellStyle name="_개발부품확보계획2차1210_10월 예산 결재 상신 budget (091006)_최종" xfId="3879" xr:uid="{00000000-0005-0000-0000-0000230F0000}"/>
    <cellStyle name="_개발부품확보계획2차1210_8월 수율자료_재작성중" xfId="3880" xr:uid="{00000000-0005-0000-0000-0000240F0000}"/>
    <cellStyle name="_개발부품확보계획2차1210_8월 수율자료_재작성중 2" xfId="3881" xr:uid="{00000000-0005-0000-0000-0000250F0000}"/>
    <cellStyle name="_개발부품확보계획2차1210_8월 수율자료_재작성중 3" xfId="3882" xr:uid="{00000000-0005-0000-0000-0000260F0000}"/>
    <cellStyle name="_개발부품확보계획2차1210_8월 수율자료_재작성중 4" xfId="3883" xr:uid="{00000000-0005-0000-0000-0000270F0000}"/>
    <cellStyle name="_개발부품확보계획2차1210_8월 수율자료_재작성중 5" xfId="3884" xr:uid="{00000000-0005-0000-0000-0000280F0000}"/>
    <cellStyle name="_개발부품확보계획2차1210_8월 수율자료_재작성중 6" xfId="3885" xr:uid="{00000000-0005-0000-0000-0000290F0000}"/>
    <cellStyle name="_개발부품확보계획2차1210_8월 수율자료_재작성중 7" xfId="3886" xr:uid="{00000000-0005-0000-0000-00002A0F0000}"/>
    <cellStyle name="_개발부품확보계획2차1210_8월 수율자료_재작성중 8" xfId="3887" xr:uid="{00000000-0005-0000-0000-00002B0F0000}"/>
    <cellStyle name="_개발부품확보계획2차1210_Korean report, new version" xfId="3888" xr:uid="{00000000-0005-0000-0000-00002C0F0000}"/>
    <cellStyle name="_개발부품확보계획2차1210_monthly report of june 2 (2)" xfId="3889" xr:uid="{00000000-0005-0000-0000-00002D0F0000}"/>
    <cellStyle name="_개발부품확보계획2차1210_monthly report of june 2 (2) 2" xfId="3890" xr:uid="{00000000-0005-0000-0000-00002E0F0000}"/>
    <cellStyle name="_개발부품확보계획2차1210_monthly report of june 2 (2) 3" xfId="3891" xr:uid="{00000000-0005-0000-0000-00002F0F0000}"/>
    <cellStyle name="_개발부품확보계획2차1210_monthly report of june 2 (2) 4" xfId="3892" xr:uid="{00000000-0005-0000-0000-0000300F0000}"/>
    <cellStyle name="_개발부품확보계획2차1210_monthly report of june 2 (2) 5" xfId="3893" xr:uid="{00000000-0005-0000-0000-0000310F0000}"/>
    <cellStyle name="_개발부품확보계획2차1210_monthly report of june 2 (2) 6" xfId="3894" xr:uid="{00000000-0005-0000-0000-0000320F0000}"/>
    <cellStyle name="_개발부품확보계획2차1210_monthly report of june 2 (2) 7" xfId="3895" xr:uid="{00000000-0005-0000-0000-0000330F0000}"/>
    <cellStyle name="_개발부품확보계획2차1210_monthly report of june 2 (2) 8" xfId="3896" xr:uid="{00000000-0005-0000-0000-0000340F0000}"/>
    <cellStyle name="_개발부품확보계획2차1210_Trade payables, receivables" xfId="3897" xr:uid="{00000000-0005-0000-0000-0000350F0000}"/>
    <cellStyle name="_개발부품확보계획2차1210_자금수지-cash flow(2010_plan)" xfId="3898" xr:uid="{00000000-0005-0000-0000-0000360F0000}"/>
    <cellStyle name="_개발부품확보계획2차1210_자금수지-cash flow(2010_plan) 2" xfId="3899" xr:uid="{00000000-0005-0000-0000-0000370F0000}"/>
    <cellStyle name="_개발부품확보계획2차1210_자금수지-cash flow(2010_plan) 3" xfId="3900" xr:uid="{00000000-0005-0000-0000-0000380F0000}"/>
    <cellStyle name="_개발부품확보계획2차1210_자금수지-cash flow(2010_plan) 4" xfId="3901" xr:uid="{00000000-0005-0000-0000-0000390F0000}"/>
    <cellStyle name="_개발부품확보계획2차1210_자금수지-cash flow(2010_plan) 5" xfId="3902" xr:uid="{00000000-0005-0000-0000-00003A0F0000}"/>
    <cellStyle name="_개발부품확보계획2차1210_자금수지-cash flow(2010_plan) 6" xfId="3903" xr:uid="{00000000-0005-0000-0000-00003B0F0000}"/>
    <cellStyle name="_개발부품확보계획2차1210_자금수지-cash flow(2010_plan) 7" xfId="3904" xr:uid="{00000000-0005-0000-0000-00003C0F0000}"/>
    <cellStyle name="_개발부품확보계획2차1210_자금수지-cash flow(2010_plan) 8" xfId="3905" xr:uid="{00000000-0005-0000-0000-00003D0F0000}"/>
    <cellStyle name="_개발부품확보계획2차1210_체코월차결산6월보고2차-715" xfId="3906" xr:uid="{00000000-0005-0000-0000-00003E0F0000}"/>
    <cellStyle name="_개발부품확보계획2차1210_체코월차결산6월보고2차-715 2" xfId="3907" xr:uid="{00000000-0005-0000-0000-00003F0F0000}"/>
    <cellStyle name="_개발부품확보계획2차1210_체코월차결산6월보고2차-715 3" xfId="3908" xr:uid="{00000000-0005-0000-0000-0000400F0000}"/>
    <cellStyle name="_개발부품확보계획2차1210_체코월차결산6월보고2차-715 4" xfId="3909" xr:uid="{00000000-0005-0000-0000-0000410F0000}"/>
    <cellStyle name="_개발부품확보계획2차1210_체코월차결산6월보고2차-715 5" xfId="3910" xr:uid="{00000000-0005-0000-0000-0000420F0000}"/>
    <cellStyle name="_개발부품확보계획2차1210_체코월차결산6월보고2차-715 6" xfId="3911" xr:uid="{00000000-0005-0000-0000-0000430F0000}"/>
    <cellStyle name="_개발부품확보계획2차1210_체코월차결산6월보고2차-715 7" xfId="3912" xr:uid="{00000000-0005-0000-0000-0000440F0000}"/>
    <cellStyle name="_개발부품확보계획2차1210_체코월차결산6월보고2차-715 8" xfId="3913" xr:uid="{00000000-0005-0000-0000-0000450F0000}"/>
    <cellStyle name="_개발자체-DR LAT 비교원가(0424)" xfId="3914" xr:uid="{00000000-0005-0000-0000-0000460F0000}"/>
    <cellStyle name="_개발자체-DR LAT 비교원가(0424) 2" xfId="3915" xr:uid="{00000000-0005-0000-0000-0000470F0000}"/>
    <cellStyle name="_개발자체-DR LAT 비교원가(0424) 3" xfId="3916" xr:uid="{00000000-0005-0000-0000-0000480F0000}"/>
    <cellStyle name="_개발자체-DR LAT 비교원가(0424) 4" xfId="3917" xr:uid="{00000000-0005-0000-0000-0000490F0000}"/>
    <cellStyle name="_개발자체-DR LAT 비교원가(0424) 5" xfId="3918" xr:uid="{00000000-0005-0000-0000-00004A0F0000}"/>
    <cellStyle name="_개발자체-DR LAT 비교원가(0424) 6" xfId="3919" xr:uid="{00000000-0005-0000-0000-00004B0F0000}"/>
    <cellStyle name="_개발자체-DR LAT 비교원가(0424) 7" xfId="3920" xr:uid="{00000000-0005-0000-0000-00004C0F0000}"/>
    <cellStyle name="_개발자체-DR LAT 비교원가(0424) 8" xfId="3921" xr:uid="{00000000-0005-0000-0000-00004D0F0000}"/>
    <cellStyle name="_개발자체-DR LAT 비교원가(0424)_10월 예산 결재 상신 budget (091005)_최종" xfId="3922" xr:uid="{00000000-0005-0000-0000-00004E0F0000}"/>
    <cellStyle name="_개발자체-DR LAT 비교원가(0424)_10월 예산 결재 상신 budget (091006)_최종" xfId="3923" xr:uid="{00000000-0005-0000-0000-00004F0F0000}"/>
    <cellStyle name="_개발자체-DR LAT 비교원가(0424)_8월 수율자료_재작성중" xfId="3924" xr:uid="{00000000-0005-0000-0000-0000500F0000}"/>
    <cellStyle name="_개발자체-DR LAT 비교원가(0424)_8월 수율자료_재작성중 2" xfId="3925" xr:uid="{00000000-0005-0000-0000-0000510F0000}"/>
    <cellStyle name="_개발자체-DR LAT 비교원가(0424)_8월 수율자료_재작성중 3" xfId="3926" xr:uid="{00000000-0005-0000-0000-0000520F0000}"/>
    <cellStyle name="_개발자체-DR LAT 비교원가(0424)_8월 수율자료_재작성중 4" xfId="3927" xr:uid="{00000000-0005-0000-0000-0000530F0000}"/>
    <cellStyle name="_개발자체-DR LAT 비교원가(0424)_8월 수율자료_재작성중 5" xfId="3928" xr:uid="{00000000-0005-0000-0000-0000540F0000}"/>
    <cellStyle name="_개발자체-DR LAT 비교원가(0424)_8월 수율자료_재작성중 6" xfId="3929" xr:uid="{00000000-0005-0000-0000-0000550F0000}"/>
    <cellStyle name="_개발자체-DR LAT 비교원가(0424)_8월 수율자료_재작성중 7" xfId="3930" xr:uid="{00000000-0005-0000-0000-0000560F0000}"/>
    <cellStyle name="_개발자체-DR LAT 비교원가(0424)_8월 수율자료_재작성중 8" xfId="3931" xr:uid="{00000000-0005-0000-0000-0000570F0000}"/>
    <cellStyle name="_개발자체-DR LAT 비교원가(0424)_Copy of MCI - Quotes - DI KIM  (11.9.06)" xfId="3932" xr:uid="{00000000-0005-0000-0000-0000580F0000}"/>
    <cellStyle name="_개발자체-DR LAT 비교원가(0424)_Copy of MCI - Quotes - DI KIM  (11.9.06) 2" xfId="3933" xr:uid="{00000000-0005-0000-0000-0000590F0000}"/>
    <cellStyle name="_개발자체-DR LAT 비교원가(0424)_Copy of MCI - Quotes - DI KIM  (11.9.06) 3" xfId="3934" xr:uid="{00000000-0005-0000-0000-00005A0F0000}"/>
    <cellStyle name="_개발자체-DR LAT 비교원가(0424)_Copy of MCI - Quotes - DI KIM  (11.9.06) 4" xfId="3935" xr:uid="{00000000-0005-0000-0000-00005B0F0000}"/>
    <cellStyle name="_개발자체-DR LAT 비교원가(0424)_Copy of MCI - Quotes - DI KIM  (11.9.06) 5" xfId="3936" xr:uid="{00000000-0005-0000-0000-00005C0F0000}"/>
    <cellStyle name="_개발자체-DR LAT 비교원가(0424)_Copy of MCI - Quotes - DI KIM  (11.9.06) 6" xfId="3937" xr:uid="{00000000-0005-0000-0000-00005D0F0000}"/>
    <cellStyle name="_개발자체-DR LAT 비교원가(0424)_Copy of MCI - Quotes - DI KIM  (11.9.06) 7" xfId="3938" xr:uid="{00000000-0005-0000-0000-00005E0F0000}"/>
    <cellStyle name="_개발자체-DR LAT 비교원가(0424)_Copy of MCI - Quotes - DI KIM  (11.9.06) 8" xfId="3939" xr:uid="{00000000-0005-0000-0000-00005F0F0000}"/>
    <cellStyle name="_개발자체-DR LAT 비교원가(0424)_Copy of MCI - Quotes - DI KIM  (11.9.06)_10월 예산 결재 상신 budget (091005)_최종" xfId="3940" xr:uid="{00000000-0005-0000-0000-0000600F0000}"/>
    <cellStyle name="_개발자체-DR LAT 비교원가(0424)_Copy of MCI - Quotes - DI KIM  (11.9.06)_10월 예산 결재 상신 budget (091006)_최종" xfId="3941" xr:uid="{00000000-0005-0000-0000-0000610F0000}"/>
    <cellStyle name="_개발자체-DR LAT 비교원가(0424)_Copy of MCI - Quotes - DI KIM  (11.9.06)_8월 수율자료_재작성중" xfId="3942" xr:uid="{00000000-0005-0000-0000-0000620F0000}"/>
    <cellStyle name="_개발자체-DR LAT 비교원가(0424)_Copy of MCI - Quotes - DI KIM  (11.9.06)_8월 수율자료_재작성중 2" xfId="3943" xr:uid="{00000000-0005-0000-0000-0000630F0000}"/>
    <cellStyle name="_개발자체-DR LAT 비교원가(0424)_Copy of MCI - Quotes - DI KIM  (11.9.06)_8월 수율자료_재작성중 3" xfId="3944" xr:uid="{00000000-0005-0000-0000-0000640F0000}"/>
    <cellStyle name="_개발자체-DR LAT 비교원가(0424)_Copy of MCI - Quotes - DI KIM  (11.9.06)_8월 수율자료_재작성중 4" xfId="3945" xr:uid="{00000000-0005-0000-0000-0000650F0000}"/>
    <cellStyle name="_개발자체-DR LAT 비교원가(0424)_Copy of MCI - Quotes - DI KIM  (11.9.06)_8월 수율자료_재작성중 5" xfId="3946" xr:uid="{00000000-0005-0000-0000-0000660F0000}"/>
    <cellStyle name="_개발자체-DR LAT 비교원가(0424)_Copy of MCI - Quotes - DI KIM  (11.9.06)_8월 수율자료_재작성중 6" xfId="3947" xr:uid="{00000000-0005-0000-0000-0000670F0000}"/>
    <cellStyle name="_개발자체-DR LAT 비교원가(0424)_Copy of MCI - Quotes - DI KIM  (11.9.06)_8월 수율자료_재작성중 7" xfId="3948" xr:uid="{00000000-0005-0000-0000-0000680F0000}"/>
    <cellStyle name="_개발자체-DR LAT 비교원가(0424)_Copy of MCI - Quotes - DI KIM  (11.9.06)_8월 수율자료_재작성중 8" xfId="3949" xr:uid="{00000000-0005-0000-0000-0000690F0000}"/>
    <cellStyle name="_개발자체-DR LAT 비교원가(0424)_Copy of MCI - Quotes - DI KIM  (11.9.06)_Korean report, new version" xfId="3950" xr:uid="{00000000-0005-0000-0000-00006A0F0000}"/>
    <cellStyle name="_개발자체-DR LAT 비교원가(0424)_Copy of MCI - Quotes - DI KIM  (11.9.06)_monthly report of june 2 (2)" xfId="3951" xr:uid="{00000000-0005-0000-0000-00006B0F0000}"/>
    <cellStyle name="_개발자체-DR LAT 비교원가(0424)_Copy of MCI - Quotes - DI KIM  (11.9.06)_monthly report of june 2 (2) 2" xfId="3952" xr:uid="{00000000-0005-0000-0000-00006C0F0000}"/>
    <cellStyle name="_개발자체-DR LAT 비교원가(0424)_Copy of MCI - Quotes - DI KIM  (11.9.06)_monthly report of june 2 (2) 3" xfId="3953" xr:uid="{00000000-0005-0000-0000-00006D0F0000}"/>
    <cellStyle name="_개발자체-DR LAT 비교원가(0424)_Copy of MCI - Quotes - DI KIM  (11.9.06)_monthly report of june 2 (2) 4" xfId="3954" xr:uid="{00000000-0005-0000-0000-00006E0F0000}"/>
    <cellStyle name="_개발자체-DR LAT 비교원가(0424)_Copy of MCI - Quotes - DI KIM  (11.9.06)_monthly report of june 2 (2) 5" xfId="3955" xr:uid="{00000000-0005-0000-0000-00006F0F0000}"/>
    <cellStyle name="_개발자체-DR LAT 비교원가(0424)_Copy of MCI - Quotes - DI KIM  (11.9.06)_monthly report of june 2 (2) 6" xfId="3956" xr:uid="{00000000-0005-0000-0000-0000700F0000}"/>
    <cellStyle name="_개발자체-DR LAT 비교원가(0424)_Copy of MCI - Quotes - DI KIM  (11.9.06)_monthly report of june 2 (2) 7" xfId="3957" xr:uid="{00000000-0005-0000-0000-0000710F0000}"/>
    <cellStyle name="_개발자체-DR LAT 비교원가(0424)_Copy of MCI - Quotes - DI KIM  (11.9.06)_monthly report of june 2 (2) 8" xfId="3958" xr:uid="{00000000-0005-0000-0000-0000720F0000}"/>
    <cellStyle name="_개발자체-DR LAT 비교원가(0424)_Copy of MCI - Quotes - DI KIM  (11.9.06)_Trade payables, receivables" xfId="3959" xr:uid="{00000000-0005-0000-0000-0000730F0000}"/>
    <cellStyle name="_개발자체-DR LAT 비교원가(0424)_Copy of MCI - Quotes - DI KIM  (11.9.06)_자금수지-cash flow(2010_plan)" xfId="3960" xr:uid="{00000000-0005-0000-0000-0000740F0000}"/>
    <cellStyle name="_개발자체-DR LAT 비교원가(0424)_Copy of MCI - Quotes - DI KIM  (11.9.06)_자금수지-cash flow(2010_plan) 2" xfId="3961" xr:uid="{00000000-0005-0000-0000-0000750F0000}"/>
    <cellStyle name="_개발자체-DR LAT 비교원가(0424)_Copy of MCI - Quotes - DI KIM  (11.9.06)_자금수지-cash flow(2010_plan) 3" xfId="3962" xr:uid="{00000000-0005-0000-0000-0000760F0000}"/>
    <cellStyle name="_개발자체-DR LAT 비교원가(0424)_Copy of MCI - Quotes - DI KIM  (11.9.06)_자금수지-cash flow(2010_plan) 4" xfId="3963" xr:uid="{00000000-0005-0000-0000-0000770F0000}"/>
    <cellStyle name="_개발자체-DR LAT 비교원가(0424)_Copy of MCI - Quotes - DI KIM  (11.9.06)_자금수지-cash flow(2010_plan) 5" xfId="3964" xr:uid="{00000000-0005-0000-0000-0000780F0000}"/>
    <cellStyle name="_개발자체-DR LAT 비교원가(0424)_Copy of MCI - Quotes - DI KIM  (11.9.06)_자금수지-cash flow(2010_plan) 6" xfId="3965" xr:uid="{00000000-0005-0000-0000-0000790F0000}"/>
    <cellStyle name="_개발자체-DR LAT 비교원가(0424)_Copy of MCI - Quotes - DI KIM  (11.9.06)_자금수지-cash flow(2010_plan) 7" xfId="3966" xr:uid="{00000000-0005-0000-0000-00007A0F0000}"/>
    <cellStyle name="_개발자체-DR LAT 비교원가(0424)_Copy of MCI - Quotes - DI KIM  (11.9.06)_자금수지-cash flow(2010_plan) 8" xfId="3967" xr:uid="{00000000-0005-0000-0000-00007B0F0000}"/>
    <cellStyle name="_개발자체-DR LAT 비교원가(0424)_Copy of MCI - Quotes - DI KIM  (11.9.06)_체코월차결산6월보고2차-715" xfId="3968" xr:uid="{00000000-0005-0000-0000-00007C0F0000}"/>
    <cellStyle name="_개발자체-DR LAT 비교원가(0424)_Copy of MCI - Quotes - DI KIM  (11.9.06)_체코월차결산6월보고2차-715 2" xfId="3969" xr:uid="{00000000-0005-0000-0000-00007D0F0000}"/>
    <cellStyle name="_개발자체-DR LAT 비교원가(0424)_Copy of MCI - Quotes - DI KIM  (11.9.06)_체코월차결산6월보고2차-715 3" xfId="3970" xr:uid="{00000000-0005-0000-0000-00007E0F0000}"/>
    <cellStyle name="_개발자체-DR LAT 비교원가(0424)_Copy of MCI - Quotes - DI KIM  (11.9.06)_체코월차결산6월보고2차-715 4" xfId="3971" xr:uid="{00000000-0005-0000-0000-00007F0F0000}"/>
    <cellStyle name="_개발자체-DR LAT 비교원가(0424)_Copy of MCI - Quotes - DI KIM  (11.9.06)_체코월차결산6월보고2차-715 5" xfId="3972" xr:uid="{00000000-0005-0000-0000-0000800F0000}"/>
    <cellStyle name="_개발자체-DR LAT 비교원가(0424)_Copy of MCI - Quotes - DI KIM  (11.9.06)_체코월차결산6월보고2차-715 6" xfId="3973" xr:uid="{00000000-0005-0000-0000-0000810F0000}"/>
    <cellStyle name="_개발자체-DR LAT 비교원가(0424)_Copy of MCI - Quotes - DI KIM  (11.9.06)_체코월차결산6월보고2차-715 7" xfId="3974" xr:uid="{00000000-0005-0000-0000-0000820F0000}"/>
    <cellStyle name="_개발자체-DR LAT 비교원가(0424)_Copy of MCI - Quotes - DI KIM  (11.9.06)_체코월차결산6월보고2차-715 8" xfId="3975" xr:uid="{00000000-0005-0000-0000-0000830F0000}"/>
    <cellStyle name="_개발자체-DR LAT 비교원가(0424)_Front Page " xfId="3976" xr:uid="{00000000-0005-0000-0000-0000840F0000}"/>
    <cellStyle name="_개발자체-DR LAT 비교원가(0424)_Front Page  2" xfId="3977" xr:uid="{00000000-0005-0000-0000-0000850F0000}"/>
    <cellStyle name="_개발자체-DR LAT 비교원가(0424)_Front Page  3" xfId="3978" xr:uid="{00000000-0005-0000-0000-0000860F0000}"/>
    <cellStyle name="_개발자체-DR LAT 비교원가(0424)_Front Page  4" xfId="3979" xr:uid="{00000000-0005-0000-0000-0000870F0000}"/>
    <cellStyle name="_개발자체-DR LAT 비교원가(0424)_Front Page  5" xfId="3980" xr:uid="{00000000-0005-0000-0000-0000880F0000}"/>
    <cellStyle name="_개발자체-DR LAT 비교원가(0424)_Front Page  6" xfId="3981" xr:uid="{00000000-0005-0000-0000-0000890F0000}"/>
    <cellStyle name="_개발자체-DR LAT 비교원가(0424)_Front Page  7" xfId="3982" xr:uid="{00000000-0005-0000-0000-00008A0F0000}"/>
    <cellStyle name="_개발자체-DR LAT 비교원가(0424)_Front Page  8" xfId="3983" xr:uid="{00000000-0005-0000-0000-00008B0F0000}"/>
    <cellStyle name="_개발자체-DR LAT 비교원가(0424)_Front Page _10월 예산 결재 상신 budget (091005)_최종" xfId="3984" xr:uid="{00000000-0005-0000-0000-00008C0F0000}"/>
    <cellStyle name="_개발자체-DR LAT 비교원가(0424)_Front Page _10월 예산 결재 상신 budget (091006)_최종" xfId="3985" xr:uid="{00000000-0005-0000-0000-00008D0F0000}"/>
    <cellStyle name="_개발자체-DR LAT 비교원가(0424)_Front Page _8월 수율자료_재작성중" xfId="3986" xr:uid="{00000000-0005-0000-0000-00008E0F0000}"/>
    <cellStyle name="_개발자체-DR LAT 비교원가(0424)_Front Page _8월 수율자료_재작성중 2" xfId="3987" xr:uid="{00000000-0005-0000-0000-00008F0F0000}"/>
    <cellStyle name="_개발자체-DR LAT 비교원가(0424)_Front Page _8월 수율자료_재작성중 3" xfId="3988" xr:uid="{00000000-0005-0000-0000-0000900F0000}"/>
    <cellStyle name="_개발자체-DR LAT 비교원가(0424)_Front Page _8월 수율자료_재작성중 4" xfId="3989" xr:uid="{00000000-0005-0000-0000-0000910F0000}"/>
    <cellStyle name="_개발자체-DR LAT 비교원가(0424)_Front Page _8월 수율자료_재작성중 5" xfId="3990" xr:uid="{00000000-0005-0000-0000-0000920F0000}"/>
    <cellStyle name="_개발자체-DR LAT 비교원가(0424)_Front Page _8월 수율자료_재작성중 6" xfId="3991" xr:uid="{00000000-0005-0000-0000-0000930F0000}"/>
    <cellStyle name="_개발자체-DR LAT 비교원가(0424)_Front Page _8월 수율자료_재작성중 7" xfId="3992" xr:uid="{00000000-0005-0000-0000-0000940F0000}"/>
    <cellStyle name="_개발자체-DR LAT 비교원가(0424)_Front Page _8월 수율자료_재작성중 8" xfId="3993" xr:uid="{00000000-0005-0000-0000-0000950F0000}"/>
    <cellStyle name="_개발자체-DR LAT 비교원가(0424)_Front Page _Korean report, new version" xfId="3994" xr:uid="{00000000-0005-0000-0000-0000960F0000}"/>
    <cellStyle name="_개발자체-DR LAT 비교원가(0424)_Front Page _monthly report of june 2 (2)" xfId="3995" xr:uid="{00000000-0005-0000-0000-0000970F0000}"/>
    <cellStyle name="_개발자체-DR LAT 비교원가(0424)_Front Page _monthly report of june 2 (2) 2" xfId="3996" xr:uid="{00000000-0005-0000-0000-0000980F0000}"/>
    <cellStyle name="_개발자체-DR LAT 비교원가(0424)_Front Page _monthly report of june 2 (2) 3" xfId="3997" xr:uid="{00000000-0005-0000-0000-0000990F0000}"/>
    <cellStyle name="_개발자체-DR LAT 비교원가(0424)_Front Page _monthly report of june 2 (2) 4" xfId="3998" xr:uid="{00000000-0005-0000-0000-00009A0F0000}"/>
    <cellStyle name="_개발자체-DR LAT 비교원가(0424)_Front Page _monthly report of june 2 (2) 5" xfId="3999" xr:uid="{00000000-0005-0000-0000-00009B0F0000}"/>
    <cellStyle name="_개발자체-DR LAT 비교원가(0424)_Front Page _monthly report of june 2 (2) 6" xfId="4000" xr:uid="{00000000-0005-0000-0000-00009C0F0000}"/>
    <cellStyle name="_개발자체-DR LAT 비교원가(0424)_Front Page _monthly report of june 2 (2) 7" xfId="4001" xr:uid="{00000000-0005-0000-0000-00009D0F0000}"/>
    <cellStyle name="_개발자체-DR LAT 비교원가(0424)_Front Page _monthly report of june 2 (2) 8" xfId="4002" xr:uid="{00000000-0005-0000-0000-00009E0F0000}"/>
    <cellStyle name="_개발자체-DR LAT 비교원가(0424)_Front Page _Trade payables, receivables" xfId="4003" xr:uid="{00000000-0005-0000-0000-00009F0F0000}"/>
    <cellStyle name="_개발자체-DR LAT 비교원가(0424)_Front Page _자금수지-cash flow(2010_plan)" xfId="4004" xr:uid="{00000000-0005-0000-0000-0000A00F0000}"/>
    <cellStyle name="_개발자체-DR LAT 비교원가(0424)_Front Page _자금수지-cash flow(2010_plan) 2" xfId="4005" xr:uid="{00000000-0005-0000-0000-0000A10F0000}"/>
    <cellStyle name="_개발자체-DR LAT 비교원가(0424)_Front Page _자금수지-cash flow(2010_plan) 3" xfId="4006" xr:uid="{00000000-0005-0000-0000-0000A20F0000}"/>
    <cellStyle name="_개발자체-DR LAT 비교원가(0424)_Front Page _자금수지-cash flow(2010_plan) 4" xfId="4007" xr:uid="{00000000-0005-0000-0000-0000A30F0000}"/>
    <cellStyle name="_개발자체-DR LAT 비교원가(0424)_Front Page _자금수지-cash flow(2010_plan) 5" xfId="4008" xr:uid="{00000000-0005-0000-0000-0000A40F0000}"/>
    <cellStyle name="_개발자체-DR LAT 비교원가(0424)_Front Page _자금수지-cash flow(2010_plan) 6" xfId="4009" xr:uid="{00000000-0005-0000-0000-0000A50F0000}"/>
    <cellStyle name="_개발자체-DR LAT 비교원가(0424)_Front Page _자금수지-cash flow(2010_plan) 7" xfId="4010" xr:uid="{00000000-0005-0000-0000-0000A60F0000}"/>
    <cellStyle name="_개발자체-DR LAT 비교원가(0424)_Front Page _자금수지-cash flow(2010_plan) 8" xfId="4011" xr:uid="{00000000-0005-0000-0000-0000A70F0000}"/>
    <cellStyle name="_개발자체-DR LAT 비교원가(0424)_Front Page _체코월차결산6월보고2차-715" xfId="4012" xr:uid="{00000000-0005-0000-0000-0000A80F0000}"/>
    <cellStyle name="_개발자체-DR LAT 비교원가(0424)_Front Page _체코월차결산6월보고2차-715 2" xfId="4013" xr:uid="{00000000-0005-0000-0000-0000A90F0000}"/>
    <cellStyle name="_개발자체-DR LAT 비교원가(0424)_Front Page _체코월차결산6월보고2차-715 3" xfId="4014" xr:uid="{00000000-0005-0000-0000-0000AA0F0000}"/>
    <cellStyle name="_개발자체-DR LAT 비교원가(0424)_Front Page _체코월차결산6월보고2차-715 4" xfId="4015" xr:uid="{00000000-0005-0000-0000-0000AB0F0000}"/>
    <cellStyle name="_개발자체-DR LAT 비교원가(0424)_Front Page _체코월차결산6월보고2차-715 5" xfId="4016" xr:uid="{00000000-0005-0000-0000-0000AC0F0000}"/>
    <cellStyle name="_개발자체-DR LAT 비교원가(0424)_Front Page _체코월차결산6월보고2차-715 6" xfId="4017" xr:uid="{00000000-0005-0000-0000-0000AD0F0000}"/>
    <cellStyle name="_개발자체-DR LAT 비교원가(0424)_Front Page _체코월차결산6월보고2차-715 7" xfId="4018" xr:uid="{00000000-0005-0000-0000-0000AE0F0000}"/>
    <cellStyle name="_개발자체-DR LAT 비교원가(0424)_Front Page _체코월차결산6월보고2차-715 8" xfId="4019" xr:uid="{00000000-0005-0000-0000-0000AF0F0000}"/>
    <cellStyle name="_개발자체-DR LAT 비교원가(0424)_Korean report, new version" xfId="4020" xr:uid="{00000000-0005-0000-0000-0000B00F0000}"/>
    <cellStyle name="_개발자체-DR LAT 비교원가(0424)_MCI - Quotes - DI KIM WORKING ON (20.8.06)" xfId="4021" xr:uid="{00000000-0005-0000-0000-0000B10F0000}"/>
    <cellStyle name="_개발자체-DR LAT 비교원가(0424)_MCI - Quotes - DI KIM WORKING ON (20.8.06) 2" xfId="4022" xr:uid="{00000000-0005-0000-0000-0000B20F0000}"/>
    <cellStyle name="_개발자체-DR LAT 비교원가(0424)_MCI - Quotes - DI KIM WORKING ON (20.8.06) 3" xfId="4023" xr:uid="{00000000-0005-0000-0000-0000B30F0000}"/>
    <cellStyle name="_개발자체-DR LAT 비교원가(0424)_MCI - Quotes - DI KIM WORKING ON (20.8.06) 4" xfId="4024" xr:uid="{00000000-0005-0000-0000-0000B40F0000}"/>
    <cellStyle name="_개발자체-DR LAT 비교원가(0424)_MCI - Quotes - DI KIM WORKING ON (20.8.06) 5" xfId="4025" xr:uid="{00000000-0005-0000-0000-0000B50F0000}"/>
    <cellStyle name="_개발자체-DR LAT 비교원가(0424)_MCI - Quotes - DI KIM WORKING ON (20.8.06) 6" xfId="4026" xr:uid="{00000000-0005-0000-0000-0000B60F0000}"/>
    <cellStyle name="_개발자체-DR LAT 비교원가(0424)_MCI - Quotes - DI KIM WORKING ON (20.8.06) 7" xfId="4027" xr:uid="{00000000-0005-0000-0000-0000B70F0000}"/>
    <cellStyle name="_개발자체-DR LAT 비교원가(0424)_MCI - Quotes - DI KIM WORKING ON (20.8.06) 8" xfId="4028" xr:uid="{00000000-0005-0000-0000-0000B80F0000}"/>
    <cellStyle name="_개발자체-DR LAT 비교원가(0424)_MCI - Quotes - DI KIM WORKING ON (20.8.06)_10월 예산 결재 상신 budget (091005)_최종" xfId="4029" xr:uid="{00000000-0005-0000-0000-0000B90F0000}"/>
    <cellStyle name="_개발자체-DR LAT 비교원가(0424)_MCI - Quotes - DI KIM WORKING ON (20.8.06)_10월 예산 결재 상신 budget (091006)_최종" xfId="4030" xr:uid="{00000000-0005-0000-0000-0000BA0F0000}"/>
    <cellStyle name="_개발자체-DR LAT 비교원가(0424)_MCI - Quotes - DI KIM WORKING ON (20.8.06)_8월 수율자료_재작성중" xfId="4031" xr:uid="{00000000-0005-0000-0000-0000BB0F0000}"/>
    <cellStyle name="_개발자체-DR LAT 비교원가(0424)_MCI - Quotes - DI KIM WORKING ON (20.8.06)_8월 수율자료_재작성중 2" xfId="4032" xr:uid="{00000000-0005-0000-0000-0000BC0F0000}"/>
    <cellStyle name="_개발자체-DR LAT 비교원가(0424)_MCI - Quotes - DI KIM WORKING ON (20.8.06)_8월 수율자료_재작성중 3" xfId="4033" xr:uid="{00000000-0005-0000-0000-0000BD0F0000}"/>
    <cellStyle name="_개발자체-DR LAT 비교원가(0424)_MCI - Quotes - DI KIM WORKING ON (20.8.06)_8월 수율자료_재작성중 4" xfId="4034" xr:uid="{00000000-0005-0000-0000-0000BE0F0000}"/>
    <cellStyle name="_개발자체-DR LAT 비교원가(0424)_MCI - Quotes - DI KIM WORKING ON (20.8.06)_8월 수율자료_재작성중 5" xfId="4035" xr:uid="{00000000-0005-0000-0000-0000BF0F0000}"/>
    <cellStyle name="_개발자체-DR LAT 비교원가(0424)_MCI - Quotes - DI KIM WORKING ON (20.8.06)_8월 수율자료_재작성중 6" xfId="4036" xr:uid="{00000000-0005-0000-0000-0000C00F0000}"/>
    <cellStyle name="_개발자체-DR LAT 비교원가(0424)_MCI - Quotes - DI KIM WORKING ON (20.8.06)_8월 수율자료_재작성중 7" xfId="4037" xr:uid="{00000000-0005-0000-0000-0000C10F0000}"/>
    <cellStyle name="_개발자체-DR LAT 비교원가(0424)_MCI - Quotes - DI KIM WORKING ON (20.8.06)_8월 수율자료_재작성중 8" xfId="4038" xr:uid="{00000000-0005-0000-0000-0000C20F0000}"/>
    <cellStyle name="_개발자체-DR LAT 비교원가(0424)_MCI - Quotes - DI KIM WORKING ON (20.8.06)_Korean report, new version" xfId="4039" xr:uid="{00000000-0005-0000-0000-0000C30F0000}"/>
    <cellStyle name="_개발자체-DR LAT 비교원가(0424)_MCI - Quotes - DI KIM WORKING ON (20.8.06)_monthly report of june 2 (2)" xfId="4040" xr:uid="{00000000-0005-0000-0000-0000C40F0000}"/>
    <cellStyle name="_개발자체-DR LAT 비교원가(0424)_MCI - Quotes - DI KIM WORKING ON (20.8.06)_monthly report of june 2 (2) 2" xfId="4041" xr:uid="{00000000-0005-0000-0000-0000C50F0000}"/>
    <cellStyle name="_개발자체-DR LAT 비교원가(0424)_MCI - Quotes - DI KIM WORKING ON (20.8.06)_monthly report of june 2 (2) 3" xfId="4042" xr:uid="{00000000-0005-0000-0000-0000C60F0000}"/>
    <cellStyle name="_개발자체-DR LAT 비교원가(0424)_MCI - Quotes - DI KIM WORKING ON (20.8.06)_monthly report of june 2 (2) 4" xfId="4043" xr:uid="{00000000-0005-0000-0000-0000C70F0000}"/>
    <cellStyle name="_개발자체-DR LAT 비교원가(0424)_MCI - Quotes - DI KIM WORKING ON (20.8.06)_monthly report of june 2 (2) 5" xfId="4044" xr:uid="{00000000-0005-0000-0000-0000C80F0000}"/>
    <cellStyle name="_개발자체-DR LAT 비교원가(0424)_MCI - Quotes - DI KIM WORKING ON (20.8.06)_monthly report of june 2 (2) 6" xfId="4045" xr:uid="{00000000-0005-0000-0000-0000C90F0000}"/>
    <cellStyle name="_개발자체-DR LAT 비교원가(0424)_MCI - Quotes - DI KIM WORKING ON (20.8.06)_monthly report of june 2 (2) 7" xfId="4046" xr:uid="{00000000-0005-0000-0000-0000CA0F0000}"/>
    <cellStyle name="_개발자체-DR LAT 비교원가(0424)_MCI - Quotes - DI KIM WORKING ON (20.8.06)_monthly report of june 2 (2) 8" xfId="4047" xr:uid="{00000000-0005-0000-0000-0000CB0F0000}"/>
    <cellStyle name="_개발자체-DR LAT 비교원가(0424)_MCI - Quotes - DI KIM WORKING ON (20.8.06)_Trade payables, receivables" xfId="4048" xr:uid="{00000000-0005-0000-0000-0000CC0F0000}"/>
    <cellStyle name="_개발자체-DR LAT 비교원가(0424)_MCI - Quotes - DI KIM WORKING ON (20.8.06)_자금수지-cash flow(2010_plan)" xfId="4049" xr:uid="{00000000-0005-0000-0000-0000CD0F0000}"/>
    <cellStyle name="_개발자체-DR LAT 비교원가(0424)_MCI - Quotes - DI KIM WORKING ON (20.8.06)_자금수지-cash flow(2010_plan) 2" xfId="4050" xr:uid="{00000000-0005-0000-0000-0000CE0F0000}"/>
    <cellStyle name="_개발자체-DR LAT 비교원가(0424)_MCI - Quotes - DI KIM WORKING ON (20.8.06)_자금수지-cash flow(2010_plan) 3" xfId="4051" xr:uid="{00000000-0005-0000-0000-0000CF0F0000}"/>
    <cellStyle name="_개발자체-DR LAT 비교원가(0424)_MCI - Quotes - DI KIM WORKING ON (20.8.06)_자금수지-cash flow(2010_plan) 4" xfId="4052" xr:uid="{00000000-0005-0000-0000-0000D00F0000}"/>
    <cellStyle name="_개발자체-DR LAT 비교원가(0424)_MCI - Quotes - DI KIM WORKING ON (20.8.06)_자금수지-cash flow(2010_plan) 5" xfId="4053" xr:uid="{00000000-0005-0000-0000-0000D10F0000}"/>
    <cellStyle name="_개발자체-DR LAT 비교원가(0424)_MCI - Quotes - DI KIM WORKING ON (20.8.06)_자금수지-cash flow(2010_plan) 6" xfId="4054" xr:uid="{00000000-0005-0000-0000-0000D20F0000}"/>
    <cellStyle name="_개발자체-DR LAT 비교원가(0424)_MCI - Quotes - DI KIM WORKING ON (20.8.06)_자금수지-cash flow(2010_plan) 7" xfId="4055" xr:uid="{00000000-0005-0000-0000-0000D30F0000}"/>
    <cellStyle name="_개발자체-DR LAT 비교원가(0424)_MCI - Quotes - DI KIM WORKING ON (20.8.06)_자금수지-cash flow(2010_plan) 8" xfId="4056" xr:uid="{00000000-0005-0000-0000-0000D40F0000}"/>
    <cellStyle name="_개발자체-DR LAT 비교원가(0424)_MCI - Quotes - DI KIM WORKING ON (20.8.06)_체코월차결산6월보고2차-715" xfId="4057" xr:uid="{00000000-0005-0000-0000-0000D50F0000}"/>
    <cellStyle name="_개발자체-DR LAT 비교원가(0424)_MCI - Quotes - DI KIM WORKING ON (20.8.06)_체코월차결산6월보고2차-715 2" xfId="4058" xr:uid="{00000000-0005-0000-0000-0000D60F0000}"/>
    <cellStyle name="_개발자체-DR LAT 비교원가(0424)_MCI - Quotes - DI KIM WORKING ON (20.8.06)_체코월차결산6월보고2차-715 3" xfId="4059" xr:uid="{00000000-0005-0000-0000-0000D70F0000}"/>
    <cellStyle name="_개발자체-DR LAT 비교원가(0424)_MCI - Quotes - DI KIM WORKING ON (20.8.06)_체코월차결산6월보고2차-715 4" xfId="4060" xr:uid="{00000000-0005-0000-0000-0000D80F0000}"/>
    <cellStyle name="_개발자체-DR LAT 비교원가(0424)_MCI - Quotes - DI KIM WORKING ON (20.8.06)_체코월차결산6월보고2차-715 5" xfId="4061" xr:uid="{00000000-0005-0000-0000-0000D90F0000}"/>
    <cellStyle name="_개발자체-DR LAT 비교원가(0424)_MCI - Quotes - DI KIM WORKING ON (20.8.06)_체코월차결산6월보고2차-715 6" xfId="4062" xr:uid="{00000000-0005-0000-0000-0000DA0F0000}"/>
    <cellStyle name="_개발자체-DR LAT 비교원가(0424)_MCI - Quotes - DI KIM WORKING ON (20.8.06)_체코월차결산6월보고2차-715 7" xfId="4063" xr:uid="{00000000-0005-0000-0000-0000DB0F0000}"/>
    <cellStyle name="_개발자체-DR LAT 비교원가(0424)_MCI - Quotes - DI KIM WORKING ON (20.8.06)_체코월차결산6월보고2차-715 8" xfId="4064" xr:uid="{00000000-0005-0000-0000-0000DC0F0000}"/>
    <cellStyle name="_개발자체-DR LAT 비교원가(0424)_MCI - Quotes - DI KIM WORKING ON (7.9.06)final(1.4 times)" xfId="4065" xr:uid="{00000000-0005-0000-0000-0000DD0F0000}"/>
    <cellStyle name="_개발자체-DR LAT 비교원가(0424)_MCI - Quotes - DI KIM WORKING ON (7.9.06)final(1.4 times) 2" xfId="4066" xr:uid="{00000000-0005-0000-0000-0000DE0F0000}"/>
    <cellStyle name="_개발자체-DR LAT 비교원가(0424)_MCI - Quotes - DI KIM WORKING ON (7.9.06)final(1.4 times) 3" xfId="4067" xr:uid="{00000000-0005-0000-0000-0000DF0F0000}"/>
    <cellStyle name="_개발자체-DR LAT 비교원가(0424)_MCI - Quotes - DI KIM WORKING ON (7.9.06)final(1.4 times) 4" xfId="4068" xr:uid="{00000000-0005-0000-0000-0000E00F0000}"/>
    <cellStyle name="_개발자체-DR LAT 비교원가(0424)_MCI - Quotes - DI KIM WORKING ON (7.9.06)final(1.4 times) 5" xfId="4069" xr:uid="{00000000-0005-0000-0000-0000E10F0000}"/>
    <cellStyle name="_개발자체-DR LAT 비교원가(0424)_MCI - Quotes - DI KIM WORKING ON (7.9.06)final(1.4 times) 6" xfId="4070" xr:uid="{00000000-0005-0000-0000-0000E20F0000}"/>
    <cellStyle name="_개발자체-DR LAT 비교원가(0424)_MCI - Quotes - DI KIM WORKING ON (7.9.06)final(1.4 times) 7" xfId="4071" xr:uid="{00000000-0005-0000-0000-0000E30F0000}"/>
    <cellStyle name="_개발자체-DR LAT 비교원가(0424)_MCI - Quotes - DI KIM WORKING ON (7.9.06)final(1.4 times) 8" xfId="4072" xr:uid="{00000000-0005-0000-0000-0000E40F0000}"/>
    <cellStyle name="_개발자체-DR LAT 비교원가(0424)_MCI - Quotes - DI KIM WORKING ON (7.9.06)final(1.4 times)_10월 예산 결재 상신 budget (091005)_최종" xfId="4073" xr:uid="{00000000-0005-0000-0000-0000E50F0000}"/>
    <cellStyle name="_개발자체-DR LAT 비교원가(0424)_MCI - Quotes - DI KIM WORKING ON (7.9.06)final(1.4 times)_10월 예산 결재 상신 budget (091006)_최종" xfId="4074" xr:uid="{00000000-0005-0000-0000-0000E60F0000}"/>
    <cellStyle name="_개발자체-DR LAT 비교원가(0424)_MCI - Quotes - DI KIM WORKING ON (7.9.06)final(1.4 times)_8월 수율자료_재작성중" xfId="4075" xr:uid="{00000000-0005-0000-0000-0000E70F0000}"/>
    <cellStyle name="_개발자체-DR LAT 비교원가(0424)_MCI - Quotes - DI KIM WORKING ON (7.9.06)final(1.4 times)_8월 수율자료_재작성중 2" xfId="4076" xr:uid="{00000000-0005-0000-0000-0000E80F0000}"/>
    <cellStyle name="_개발자체-DR LAT 비교원가(0424)_MCI - Quotes - DI KIM WORKING ON (7.9.06)final(1.4 times)_8월 수율자료_재작성중 3" xfId="4077" xr:uid="{00000000-0005-0000-0000-0000E90F0000}"/>
    <cellStyle name="_개발자체-DR LAT 비교원가(0424)_MCI - Quotes - DI KIM WORKING ON (7.9.06)final(1.4 times)_8월 수율자료_재작성중 4" xfId="4078" xr:uid="{00000000-0005-0000-0000-0000EA0F0000}"/>
    <cellStyle name="_개발자체-DR LAT 비교원가(0424)_MCI - Quotes - DI KIM WORKING ON (7.9.06)final(1.4 times)_8월 수율자료_재작성중 5" xfId="4079" xr:uid="{00000000-0005-0000-0000-0000EB0F0000}"/>
    <cellStyle name="_개발자체-DR LAT 비교원가(0424)_MCI - Quotes - DI KIM WORKING ON (7.9.06)final(1.4 times)_8월 수율자료_재작성중 6" xfId="4080" xr:uid="{00000000-0005-0000-0000-0000EC0F0000}"/>
    <cellStyle name="_개발자체-DR LAT 비교원가(0424)_MCI - Quotes - DI KIM WORKING ON (7.9.06)final(1.4 times)_8월 수율자료_재작성중 7" xfId="4081" xr:uid="{00000000-0005-0000-0000-0000ED0F0000}"/>
    <cellStyle name="_개발자체-DR LAT 비교원가(0424)_MCI - Quotes - DI KIM WORKING ON (7.9.06)final(1.4 times)_8월 수율자료_재작성중 8" xfId="4082" xr:uid="{00000000-0005-0000-0000-0000EE0F0000}"/>
    <cellStyle name="_개발자체-DR LAT 비교원가(0424)_MCI - Quotes - DI KIM WORKING ON (7.9.06)final(1.4 times)_Korean report, new version" xfId="4083" xr:uid="{00000000-0005-0000-0000-0000EF0F0000}"/>
    <cellStyle name="_개발자체-DR LAT 비교원가(0424)_MCI - Quotes - DI KIM WORKING ON (7.9.06)final(1.4 times)_monthly report of june 2 (2)" xfId="4084" xr:uid="{00000000-0005-0000-0000-0000F00F0000}"/>
    <cellStyle name="_개발자체-DR LAT 비교원가(0424)_MCI - Quotes - DI KIM WORKING ON (7.9.06)final(1.4 times)_monthly report of june 2 (2) 2" xfId="4085" xr:uid="{00000000-0005-0000-0000-0000F10F0000}"/>
    <cellStyle name="_개발자체-DR LAT 비교원가(0424)_MCI - Quotes - DI KIM WORKING ON (7.9.06)final(1.4 times)_monthly report of june 2 (2) 3" xfId="4086" xr:uid="{00000000-0005-0000-0000-0000F20F0000}"/>
    <cellStyle name="_개발자체-DR LAT 비교원가(0424)_MCI - Quotes - DI KIM WORKING ON (7.9.06)final(1.4 times)_monthly report of june 2 (2) 4" xfId="4087" xr:uid="{00000000-0005-0000-0000-0000F30F0000}"/>
    <cellStyle name="_개발자체-DR LAT 비교원가(0424)_MCI - Quotes - DI KIM WORKING ON (7.9.06)final(1.4 times)_monthly report of june 2 (2) 5" xfId="4088" xr:uid="{00000000-0005-0000-0000-0000F40F0000}"/>
    <cellStyle name="_개발자체-DR LAT 비교원가(0424)_MCI - Quotes - DI KIM WORKING ON (7.9.06)final(1.4 times)_monthly report of june 2 (2) 6" xfId="4089" xr:uid="{00000000-0005-0000-0000-0000F50F0000}"/>
    <cellStyle name="_개발자체-DR LAT 비교원가(0424)_MCI - Quotes - DI KIM WORKING ON (7.9.06)final(1.4 times)_monthly report of june 2 (2) 7" xfId="4090" xr:uid="{00000000-0005-0000-0000-0000F60F0000}"/>
    <cellStyle name="_개발자체-DR LAT 비교원가(0424)_MCI - Quotes - DI KIM WORKING ON (7.9.06)final(1.4 times)_monthly report of june 2 (2) 8" xfId="4091" xr:uid="{00000000-0005-0000-0000-0000F70F0000}"/>
    <cellStyle name="_개발자체-DR LAT 비교원가(0424)_MCI - Quotes - DI KIM WORKING ON (7.9.06)final(1.4 times)_Trade payables, receivables" xfId="4092" xr:uid="{00000000-0005-0000-0000-0000F80F0000}"/>
    <cellStyle name="_개발자체-DR LAT 비교원가(0424)_MCI - Quotes - DI KIM WORKING ON (7.9.06)final(1.4 times)_자금수지-cash flow(2010_plan)" xfId="4093" xr:uid="{00000000-0005-0000-0000-0000F90F0000}"/>
    <cellStyle name="_개발자체-DR LAT 비교원가(0424)_MCI - Quotes - DI KIM WORKING ON (7.9.06)final(1.4 times)_자금수지-cash flow(2010_plan) 2" xfId="4094" xr:uid="{00000000-0005-0000-0000-0000FA0F0000}"/>
    <cellStyle name="_개발자체-DR LAT 비교원가(0424)_MCI - Quotes - DI KIM WORKING ON (7.9.06)final(1.4 times)_자금수지-cash flow(2010_plan) 3" xfId="4095" xr:uid="{00000000-0005-0000-0000-0000FB0F0000}"/>
    <cellStyle name="_개발자체-DR LAT 비교원가(0424)_MCI - Quotes - DI KIM WORKING ON (7.9.06)final(1.4 times)_자금수지-cash flow(2010_plan) 4" xfId="4096" xr:uid="{00000000-0005-0000-0000-0000FC0F0000}"/>
    <cellStyle name="_개발자체-DR LAT 비교원가(0424)_MCI - Quotes - DI KIM WORKING ON (7.9.06)final(1.4 times)_자금수지-cash flow(2010_plan) 5" xfId="4097" xr:uid="{00000000-0005-0000-0000-0000FD0F0000}"/>
    <cellStyle name="_개발자체-DR LAT 비교원가(0424)_MCI - Quotes - DI KIM WORKING ON (7.9.06)final(1.4 times)_자금수지-cash flow(2010_plan) 6" xfId="4098" xr:uid="{00000000-0005-0000-0000-0000FE0F0000}"/>
    <cellStyle name="_개발자체-DR LAT 비교원가(0424)_MCI - Quotes - DI KIM WORKING ON (7.9.06)final(1.4 times)_자금수지-cash flow(2010_plan) 7" xfId="4099" xr:uid="{00000000-0005-0000-0000-0000FF0F0000}"/>
    <cellStyle name="_개발자체-DR LAT 비교원가(0424)_MCI - Quotes - DI KIM WORKING ON (7.9.06)final(1.4 times)_자금수지-cash flow(2010_plan) 8" xfId="4100" xr:uid="{00000000-0005-0000-0000-000000100000}"/>
    <cellStyle name="_개발자체-DR LAT 비교원가(0424)_MCI - Quotes - DI KIM WORKING ON (7.9.06)final(1.4 times)_체코월차결산6월보고2차-715" xfId="4101" xr:uid="{00000000-0005-0000-0000-000001100000}"/>
    <cellStyle name="_개발자체-DR LAT 비교원가(0424)_MCI - Quotes - DI KIM WORKING ON (7.9.06)final(1.4 times)_체코월차결산6월보고2차-715 2" xfId="4102" xr:uid="{00000000-0005-0000-0000-000002100000}"/>
    <cellStyle name="_개발자체-DR LAT 비교원가(0424)_MCI - Quotes - DI KIM WORKING ON (7.9.06)final(1.4 times)_체코월차결산6월보고2차-715 3" xfId="4103" xr:uid="{00000000-0005-0000-0000-000003100000}"/>
    <cellStyle name="_개발자체-DR LAT 비교원가(0424)_MCI - Quotes - DI KIM WORKING ON (7.9.06)final(1.4 times)_체코월차결산6월보고2차-715 4" xfId="4104" xr:uid="{00000000-0005-0000-0000-000004100000}"/>
    <cellStyle name="_개발자체-DR LAT 비교원가(0424)_MCI - Quotes - DI KIM WORKING ON (7.9.06)final(1.4 times)_체코월차결산6월보고2차-715 5" xfId="4105" xr:uid="{00000000-0005-0000-0000-000005100000}"/>
    <cellStyle name="_개발자체-DR LAT 비교원가(0424)_MCI - Quotes - DI KIM WORKING ON (7.9.06)final(1.4 times)_체코월차결산6월보고2차-715 6" xfId="4106" xr:uid="{00000000-0005-0000-0000-000006100000}"/>
    <cellStyle name="_개발자체-DR LAT 비교원가(0424)_MCI - Quotes - DI KIM WORKING ON (7.9.06)final(1.4 times)_체코월차결산6월보고2차-715 7" xfId="4107" xr:uid="{00000000-0005-0000-0000-000007100000}"/>
    <cellStyle name="_개발자체-DR LAT 비교원가(0424)_MCI - Quotes - DI KIM WORKING ON (7.9.06)final(1.4 times)_체코월차결산6월보고2차-715 8" xfId="4108" xr:uid="{00000000-0005-0000-0000-000008100000}"/>
    <cellStyle name="_개발자체-DR LAT 비교원가(0424)_MCI-Approved" xfId="4109" xr:uid="{00000000-0005-0000-0000-000009100000}"/>
    <cellStyle name="_개발자체-DR LAT 비교원가(0424)_MCI-Approved 2" xfId="4110" xr:uid="{00000000-0005-0000-0000-00000A100000}"/>
    <cellStyle name="_개발자체-DR LAT 비교원가(0424)_MCI-Approved 3" xfId="4111" xr:uid="{00000000-0005-0000-0000-00000B100000}"/>
    <cellStyle name="_개발자체-DR LAT 비교원가(0424)_MCI-Approved 4" xfId="4112" xr:uid="{00000000-0005-0000-0000-00000C100000}"/>
    <cellStyle name="_개발자체-DR LAT 비교원가(0424)_MCI-Approved 5" xfId="4113" xr:uid="{00000000-0005-0000-0000-00000D100000}"/>
    <cellStyle name="_개발자체-DR LAT 비교원가(0424)_MCI-Approved 6" xfId="4114" xr:uid="{00000000-0005-0000-0000-00000E100000}"/>
    <cellStyle name="_개발자체-DR LAT 비교원가(0424)_MCI-Approved 7" xfId="4115" xr:uid="{00000000-0005-0000-0000-00000F100000}"/>
    <cellStyle name="_개발자체-DR LAT 비교원가(0424)_MCI-Approved 8" xfId="4116" xr:uid="{00000000-0005-0000-0000-000010100000}"/>
    <cellStyle name="_개발자체-DR LAT 비교원가(0424)_MCI-Approved_10월 예산 결재 상신 budget (091005)_최종" xfId="4117" xr:uid="{00000000-0005-0000-0000-000011100000}"/>
    <cellStyle name="_개발자체-DR LAT 비교원가(0424)_MCI-Approved_10월 예산 결재 상신 budget (091006)_최종" xfId="4118" xr:uid="{00000000-0005-0000-0000-000012100000}"/>
    <cellStyle name="_개발자체-DR LAT 비교원가(0424)_MCI-Approved_8월 수율자료_재작성중" xfId="4119" xr:uid="{00000000-0005-0000-0000-000013100000}"/>
    <cellStyle name="_개발자체-DR LAT 비교원가(0424)_MCI-Approved_8월 수율자료_재작성중 2" xfId="4120" xr:uid="{00000000-0005-0000-0000-000014100000}"/>
    <cellStyle name="_개발자체-DR LAT 비교원가(0424)_MCI-Approved_8월 수율자료_재작성중 3" xfId="4121" xr:uid="{00000000-0005-0000-0000-000015100000}"/>
    <cellStyle name="_개발자체-DR LAT 비교원가(0424)_MCI-Approved_8월 수율자료_재작성중 4" xfId="4122" xr:uid="{00000000-0005-0000-0000-000016100000}"/>
    <cellStyle name="_개발자체-DR LAT 비교원가(0424)_MCI-Approved_8월 수율자료_재작성중 5" xfId="4123" xr:uid="{00000000-0005-0000-0000-000017100000}"/>
    <cellStyle name="_개발자체-DR LAT 비교원가(0424)_MCI-Approved_8월 수율자료_재작성중 6" xfId="4124" xr:uid="{00000000-0005-0000-0000-000018100000}"/>
    <cellStyle name="_개발자체-DR LAT 비교원가(0424)_MCI-Approved_8월 수율자료_재작성중 7" xfId="4125" xr:uid="{00000000-0005-0000-0000-000019100000}"/>
    <cellStyle name="_개발자체-DR LAT 비교원가(0424)_MCI-Approved_8월 수율자료_재작성중 8" xfId="4126" xr:uid="{00000000-0005-0000-0000-00001A100000}"/>
    <cellStyle name="_개발자체-DR LAT 비교원가(0424)_MCI-Approved_Korean report, new version" xfId="4127" xr:uid="{00000000-0005-0000-0000-00001B100000}"/>
    <cellStyle name="_개발자체-DR LAT 비교원가(0424)_MCI-Approved_monthly report of june 2 (2)" xfId="4128" xr:uid="{00000000-0005-0000-0000-00001C100000}"/>
    <cellStyle name="_개발자체-DR LAT 비교원가(0424)_MCI-Approved_monthly report of june 2 (2) 2" xfId="4129" xr:uid="{00000000-0005-0000-0000-00001D100000}"/>
    <cellStyle name="_개발자체-DR LAT 비교원가(0424)_MCI-Approved_monthly report of june 2 (2) 3" xfId="4130" xr:uid="{00000000-0005-0000-0000-00001E100000}"/>
    <cellStyle name="_개발자체-DR LAT 비교원가(0424)_MCI-Approved_monthly report of june 2 (2) 4" xfId="4131" xr:uid="{00000000-0005-0000-0000-00001F100000}"/>
    <cellStyle name="_개발자체-DR LAT 비교원가(0424)_MCI-Approved_monthly report of june 2 (2) 5" xfId="4132" xr:uid="{00000000-0005-0000-0000-000020100000}"/>
    <cellStyle name="_개발자체-DR LAT 비교원가(0424)_MCI-Approved_monthly report of june 2 (2) 6" xfId="4133" xr:uid="{00000000-0005-0000-0000-000021100000}"/>
    <cellStyle name="_개발자체-DR LAT 비교원가(0424)_MCI-Approved_monthly report of june 2 (2) 7" xfId="4134" xr:uid="{00000000-0005-0000-0000-000022100000}"/>
    <cellStyle name="_개발자체-DR LAT 비교원가(0424)_MCI-Approved_monthly report of june 2 (2) 8" xfId="4135" xr:uid="{00000000-0005-0000-0000-000023100000}"/>
    <cellStyle name="_개발자체-DR LAT 비교원가(0424)_MCI-Approved_Trade payables, receivables" xfId="4136" xr:uid="{00000000-0005-0000-0000-000024100000}"/>
    <cellStyle name="_개발자체-DR LAT 비교원가(0424)_MCI-Approved_자금수지-cash flow(2010_plan)" xfId="4137" xr:uid="{00000000-0005-0000-0000-000025100000}"/>
    <cellStyle name="_개발자체-DR LAT 비교원가(0424)_MCI-Approved_자금수지-cash flow(2010_plan) 2" xfId="4138" xr:uid="{00000000-0005-0000-0000-000026100000}"/>
    <cellStyle name="_개발자체-DR LAT 비교원가(0424)_MCI-Approved_자금수지-cash flow(2010_plan) 3" xfId="4139" xr:uid="{00000000-0005-0000-0000-000027100000}"/>
    <cellStyle name="_개발자체-DR LAT 비교원가(0424)_MCI-Approved_자금수지-cash flow(2010_plan) 4" xfId="4140" xr:uid="{00000000-0005-0000-0000-000028100000}"/>
    <cellStyle name="_개발자체-DR LAT 비교원가(0424)_MCI-Approved_자금수지-cash flow(2010_plan) 5" xfId="4141" xr:uid="{00000000-0005-0000-0000-000029100000}"/>
    <cellStyle name="_개발자체-DR LAT 비교원가(0424)_MCI-Approved_자금수지-cash flow(2010_plan) 6" xfId="4142" xr:uid="{00000000-0005-0000-0000-00002A100000}"/>
    <cellStyle name="_개발자체-DR LAT 비교원가(0424)_MCI-Approved_자금수지-cash flow(2010_plan) 7" xfId="4143" xr:uid="{00000000-0005-0000-0000-00002B100000}"/>
    <cellStyle name="_개발자체-DR LAT 비교원가(0424)_MCI-Approved_자금수지-cash flow(2010_plan) 8" xfId="4144" xr:uid="{00000000-0005-0000-0000-00002C100000}"/>
    <cellStyle name="_개발자체-DR LAT 비교원가(0424)_MCI-Approved_체코월차결산6월보고2차-715" xfId="4145" xr:uid="{00000000-0005-0000-0000-00002D100000}"/>
    <cellStyle name="_개발자체-DR LAT 비교원가(0424)_MCI-Approved_체코월차결산6월보고2차-715 2" xfId="4146" xr:uid="{00000000-0005-0000-0000-00002E100000}"/>
    <cellStyle name="_개발자체-DR LAT 비교원가(0424)_MCI-Approved_체코월차결산6월보고2차-715 3" xfId="4147" xr:uid="{00000000-0005-0000-0000-00002F100000}"/>
    <cellStyle name="_개발자체-DR LAT 비교원가(0424)_MCI-Approved_체코월차결산6월보고2차-715 4" xfId="4148" xr:uid="{00000000-0005-0000-0000-000030100000}"/>
    <cellStyle name="_개발자체-DR LAT 비교원가(0424)_MCI-Approved_체코월차결산6월보고2차-715 5" xfId="4149" xr:uid="{00000000-0005-0000-0000-000031100000}"/>
    <cellStyle name="_개발자체-DR LAT 비교원가(0424)_MCI-Approved_체코월차결산6월보고2차-715 6" xfId="4150" xr:uid="{00000000-0005-0000-0000-000032100000}"/>
    <cellStyle name="_개발자체-DR LAT 비교원가(0424)_MCI-Approved_체코월차결산6월보고2차-715 7" xfId="4151" xr:uid="{00000000-0005-0000-0000-000033100000}"/>
    <cellStyle name="_개발자체-DR LAT 비교원가(0424)_MCI-Approved_체코월차결산6월보고2차-715 8" xfId="4152" xr:uid="{00000000-0005-0000-0000-000034100000}"/>
    <cellStyle name="_개발자체-DR LAT 비교원가(0424)_monthly report of june 2 (2)" xfId="4153" xr:uid="{00000000-0005-0000-0000-000035100000}"/>
    <cellStyle name="_개발자체-DR LAT 비교원가(0424)_monthly report of june 2 (2) 2" xfId="4154" xr:uid="{00000000-0005-0000-0000-000036100000}"/>
    <cellStyle name="_개발자체-DR LAT 비교원가(0424)_monthly report of june 2 (2) 3" xfId="4155" xr:uid="{00000000-0005-0000-0000-000037100000}"/>
    <cellStyle name="_개발자체-DR LAT 비교원가(0424)_monthly report of june 2 (2) 4" xfId="4156" xr:uid="{00000000-0005-0000-0000-000038100000}"/>
    <cellStyle name="_개발자체-DR LAT 비교원가(0424)_monthly report of june 2 (2) 5" xfId="4157" xr:uid="{00000000-0005-0000-0000-000039100000}"/>
    <cellStyle name="_개발자체-DR LAT 비교원가(0424)_monthly report of june 2 (2) 6" xfId="4158" xr:uid="{00000000-0005-0000-0000-00003A100000}"/>
    <cellStyle name="_개발자체-DR LAT 비교원가(0424)_monthly report of june 2 (2) 7" xfId="4159" xr:uid="{00000000-0005-0000-0000-00003B100000}"/>
    <cellStyle name="_개발자체-DR LAT 비교원가(0424)_monthly report of june 2 (2) 8" xfId="4160" xr:uid="{00000000-0005-0000-0000-00003C100000}"/>
    <cellStyle name="_개발자체-DR LAT 비교원가(0424)_Trade payables, receivables" xfId="4161" xr:uid="{00000000-0005-0000-0000-00003D100000}"/>
    <cellStyle name="_개발자체-DR LAT 비교원가(0424)_자금수지-cash flow(2010_plan)" xfId="4162" xr:uid="{00000000-0005-0000-0000-00003E100000}"/>
    <cellStyle name="_개발자체-DR LAT 비교원가(0424)_자금수지-cash flow(2010_plan) 2" xfId="4163" xr:uid="{00000000-0005-0000-0000-00003F100000}"/>
    <cellStyle name="_개발자체-DR LAT 비교원가(0424)_자금수지-cash flow(2010_plan) 3" xfId="4164" xr:uid="{00000000-0005-0000-0000-000040100000}"/>
    <cellStyle name="_개발자체-DR LAT 비교원가(0424)_자금수지-cash flow(2010_plan) 4" xfId="4165" xr:uid="{00000000-0005-0000-0000-000041100000}"/>
    <cellStyle name="_개발자체-DR LAT 비교원가(0424)_자금수지-cash flow(2010_plan) 5" xfId="4166" xr:uid="{00000000-0005-0000-0000-000042100000}"/>
    <cellStyle name="_개발자체-DR LAT 비교원가(0424)_자금수지-cash flow(2010_plan) 6" xfId="4167" xr:uid="{00000000-0005-0000-0000-000043100000}"/>
    <cellStyle name="_개발자체-DR LAT 비교원가(0424)_자금수지-cash flow(2010_plan) 7" xfId="4168" xr:uid="{00000000-0005-0000-0000-000044100000}"/>
    <cellStyle name="_개발자체-DR LAT 비교원가(0424)_자금수지-cash flow(2010_plan) 8" xfId="4169" xr:uid="{00000000-0005-0000-0000-000045100000}"/>
    <cellStyle name="_개발자체-DR LAT 비교원가(0424)_체코월차결산6월보고2차-715" xfId="4170" xr:uid="{00000000-0005-0000-0000-000046100000}"/>
    <cellStyle name="_개발자체-DR LAT 비교원가(0424)_체코월차결산6월보고2차-715 2" xfId="4171" xr:uid="{00000000-0005-0000-0000-000047100000}"/>
    <cellStyle name="_개발자체-DR LAT 비교원가(0424)_체코월차결산6월보고2차-715 3" xfId="4172" xr:uid="{00000000-0005-0000-0000-000048100000}"/>
    <cellStyle name="_개발자체-DR LAT 비교원가(0424)_체코월차결산6월보고2차-715 4" xfId="4173" xr:uid="{00000000-0005-0000-0000-000049100000}"/>
    <cellStyle name="_개발자체-DR LAT 비교원가(0424)_체코월차결산6월보고2차-715 5" xfId="4174" xr:uid="{00000000-0005-0000-0000-00004A100000}"/>
    <cellStyle name="_개발자체-DR LAT 비교원가(0424)_체코월차결산6월보고2차-715 6" xfId="4175" xr:uid="{00000000-0005-0000-0000-00004B100000}"/>
    <cellStyle name="_개발자체-DR LAT 비교원가(0424)_체코월차결산6월보고2차-715 7" xfId="4176" xr:uid="{00000000-0005-0000-0000-00004C100000}"/>
    <cellStyle name="_개발자체-DR LAT 비교원가(0424)_체코월차결산6월보고2차-715 8" xfId="4177" xr:uid="{00000000-0005-0000-0000-00004D100000}"/>
    <cellStyle name="_개발자체-DR LAT 비교원가(0430)최종" xfId="4178" xr:uid="{00000000-0005-0000-0000-00004E100000}"/>
    <cellStyle name="_개발자체-DR LAT 비교원가(0430)최종 2" xfId="4179" xr:uid="{00000000-0005-0000-0000-00004F100000}"/>
    <cellStyle name="_개발자체-DR LAT 비교원가(0430)최종 3" xfId="4180" xr:uid="{00000000-0005-0000-0000-000050100000}"/>
    <cellStyle name="_개발자체-DR LAT 비교원가(0430)최종 4" xfId="4181" xr:uid="{00000000-0005-0000-0000-000051100000}"/>
    <cellStyle name="_개발자체-DR LAT 비교원가(0430)최종 5" xfId="4182" xr:uid="{00000000-0005-0000-0000-000052100000}"/>
    <cellStyle name="_개발자체-DR LAT 비교원가(0430)최종 6" xfId="4183" xr:uid="{00000000-0005-0000-0000-000053100000}"/>
    <cellStyle name="_개발자체-DR LAT 비교원가(0430)최종 7" xfId="4184" xr:uid="{00000000-0005-0000-0000-000054100000}"/>
    <cellStyle name="_개발자체-DR LAT 비교원가(0430)최종 8" xfId="4185" xr:uid="{00000000-0005-0000-0000-000055100000}"/>
    <cellStyle name="_개발자체-DR LAT 비교원가(0430)최종_10월 예산 결재 상신 budget (091005)_최종" xfId="4186" xr:uid="{00000000-0005-0000-0000-000056100000}"/>
    <cellStyle name="_개발자체-DR LAT 비교원가(0430)최종_10월 예산 결재 상신 budget (091006)_최종" xfId="4187" xr:uid="{00000000-0005-0000-0000-000057100000}"/>
    <cellStyle name="_개발자체-DR LAT 비교원가(0430)최종_8월 수율자료_재작성중" xfId="4188" xr:uid="{00000000-0005-0000-0000-000058100000}"/>
    <cellStyle name="_개발자체-DR LAT 비교원가(0430)최종_8월 수율자료_재작성중 2" xfId="4189" xr:uid="{00000000-0005-0000-0000-000059100000}"/>
    <cellStyle name="_개발자체-DR LAT 비교원가(0430)최종_8월 수율자료_재작성중 3" xfId="4190" xr:uid="{00000000-0005-0000-0000-00005A100000}"/>
    <cellStyle name="_개발자체-DR LAT 비교원가(0430)최종_8월 수율자료_재작성중 4" xfId="4191" xr:uid="{00000000-0005-0000-0000-00005B100000}"/>
    <cellStyle name="_개발자체-DR LAT 비교원가(0430)최종_8월 수율자료_재작성중 5" xfId="4192" xr:uid="{00000000-0005-0000-0000-00005C100000}"/>
    <cellStyle name="_개발자체-DR LAT 비교원가(0430)최종_8월 수율자료_재작성중 6" xfId="4193" xr:uid="{00000000-0005-0000-0000-00005D100000}"/>
    <cellStyle name="_개발자체-DR LAT 비교원가(0430)최종_8월 수율자료_재작성중 7" xfId="4194" xr:uid="{00000000-0005-0000-0000-00005E100000}"/>
    <cellStyle name="_개발자체-DR LAT 비교원가(0430)최종_8월 수율자료_재작성중 8" xfId="4195" xr:uid="{00000000-0005-0000-0000-00005F100000}"/>
    <cellStyle name="_개발자체-DR LAT 비교원가(0430)최종_Copy of MCI - Quotes - DI KIM  (11.9.06)" xfId="4196" xr:uid="{00000000-0005-0000-0000-000060100000}"/>
    <cellStyle name="_개발자체-DR LAT 비교원가(0430)최종_Copy of MCI - Quotes - DI KIM  (11.9.06) 2" xfId="4197" xr:uid="{00000000-0005-0000-0000-000061100000}"/>
    <cellStyle name="_개발자체-DR LAT 비교원가(0430)최종_Copy of MCI - Quotes - DI KIM  (11.9.06) 3" xfId="4198" xr:uid="{00000000-0005-0000-0000-000062100000}"/>
    <cellStyle name="_개발자체-DR LAT 비교원가(0430)최종_Copy of MCI - Quotes - DI KIM  (11.9.06) 4" xfId="4199" xr:uid="{00000000-0005-0000-0000-000063100000}"/>
    <cellStyle name="_개발자체-DR LAT 비교원가(0430)최종_Copy of MCI - Quotes - DI KIM  (11.9.06) 5" xfId="4200" xr:uid="{00000000-0005-0000-0000-000064100000}"/>
    <cellStyle name="_개발자체-DR LAT 비교원가(0430)최종_Copy of MCI - Quotes - DI KIM  (11.9.06) 6" xfId="4201" xr:uid="{00000000-0005-0000-0000-000065100000}"/>
    <cellStyle name="_개발자체-DR LAT 비교원가(0430)최종_Copy of MCI - Quotes - DI KIM  (11.9.06) 7" xfId="4202" xr:uid="{00000000-0005-0000-0000-000066100000}"/>
    <cellStyle name="_개발자체-DR LAT 비교원가(0430)최종_Copy of MCI - Quotes - DI KIM  (11.9.06) 8" xfId="4203" xr:uid="{00000000-0005-0000-0000-000067100000}"/>
    <cellStyle name="_개발자체-DR LAT 비교원가(0430)최종_Copy of MCI - Quotes - DI KIM  (11.9.06)_10월 예산 결재 상신 budget (091005)_최종" xfId="4204" xr:uid="{00000000-0005-0000-0000-000068100000}"/>
    <cellStyle name="_개발자체-DR LAT 비교원가(0430)최종_Copy of MCI - Quotes - DI KIM  (11.9.06)_10월 예산 결재 상신 budget (091006)_최종" xfId="4205" xr:uid="{00000000-0005-0000-0000-000069100000}"/>
    <cellStyle name="_개발자체-DR LAT 비교원가(0430)최종_Copy of MCI - Quotes - DI KIM  (11.9.06)_8월 수율자료_재작성중" xfId="4206" xr:uid="{00000000-0005-0000-0000-00006A100000}"/>
    <cellStyle name="_개발자체-DR LAT 비교원가(0430)최종_Copy of MCI - Quotes - DI KIM  (11.9.06)_8월 수율자료_재작성중 2" xfId="4207" xr:uid="{00000000-0005-0000-0000-00006B100000}"/>
    <cellStyle name="_개발자체-DR LAT 비교원가(0430)최종_Copy of MCI - Quotes - DI KIM  (11.9.06)_8월 수율자료_재작성중 3" xfId="4208" xr:uid="{00000000-0005-0000-0000-00006C100000}"/>
    <cellStyle name="_개발자체-DR LAT 비교원가(0430)최종_Copy of MCI - Quotes - DI KIM  (11.9.06)_8월 수율자료_재작성중 4" xfId="4209" xr:uid="{00000000-0005-0000-0000-00006D100000}"/>
    <cellStyle name="_개발자체-DR LAT 비교원가(0430)최종_Copy of MCI - Quotes - DI KIM  (11.9.06)_8월 수율자료_재작성중 5" xfId="4210" xr:uid="{00000000-0005-0000-0000-00006E100000}"/>
    <cellStyle name="_개발자체-DR LAT 비교원가(0430)최종_Copy of MCI - Quotes - DI KIM  (11.9.06)_8월 수율자료_재작성중 6" xfId="4211" xr:uid="{00000000-0005-0000-0000-00006F100000}"/>
    <cellStyle name="_개발자체-DR LAT 비교원가(0430)최종_Copy of MCI - Quotes - DI KIM  (11.9.06)_8월 수율자료_재작성중 7" xfId="4212" xr:uid="{00000000-0005-0000-0000-000070100000}"/>
    <cellStyle name="_개발자체-DR LAT 비교원가(0430)최종_Copy of MCI - Quotes - DI KIM  (11.9.06)_8월 수율자료_재작성중 8" xfId="4213" xr:uid="{00000000-0005-0000-0000-000071100000}"/>
    <cellStyle name="_개발자체-DR LAT 비교원가(0430)최종_Copy of MCI - Quotes - DI KIM  (11.9.06)_Korean report, new version" xfId="4214" xr:uid="{00000000-0005-0000-0000-000072100000}"/>
    <cellStyle name="_개발자체-DR LAT 비교원가(0430)최종_Copy of MCI - Quotes - DI KIM  (11.9.06)_monthly report of june 2 (2)" xfId="4215" xr:uid="{00000000-0005-0000-0000-000073100000}"/>
    <cellStyle name="_개발자체-DR LAT 비교원가(0430)최종_Copy of MCI - Quotes - DI KIM  (11.9.06)_monthly report of june 2 (2) 2" xfId="4216" xr:uid="{00000000-0005-0000-0000-000074100000}"/>
    <cellStyle name="_개발자체-DR LAT 비교원가(0430)최종_Copy of MCI - Quotes - DI KIM  (11.9.06)_monthly report of june 2 (2) 3" xfId="4217" xr:uid="{00000000-0005-0000-0000-000075100000}"/>
    <cellStyle name="_개발자체-DR LAT 비교원가(0430)최종_Copy of MCI - Quotes - DI KIM  (11.9.06)_monthly report of june 2 (2) 4" xfId="4218" xr:uid="{00000000-0005-0000-0000-000076100000}"/>
    <cellStyle name="_개발자체-DR LAT 비교원가(0430)최종_Copy of MCI - Quotes - DI KIM  (11.9.06)_monthly report of june 2 (2) 5" xfId="4219" xr:uid="{00000000-0005-0000-0000-000077100000}"/>
    <cellStyle name="_개발자체-DR LAT 비교원가(0430)최종_Copy of MCI - Quotes - DI KIM  (11.9.06)_monthly report of june 2 (2) 6" xfId="4220" xr:uid="{00000000-0005-0000-0000-000078100000}"/>
    <cellStyle name="_개발자체-DR LAT 비교원가(0430)최종_Copy of MCI - Quotes - DI KIM  (11.9.06)_monthly report of june 2 (2) 7" xfId="4221" xr:uid="{00000000-0005-0000-0000-000079100000}"/>
    <cellStyle name="_개발자체-DR LAT 비교원가(0430)최종_Copy of MCI - Quotes - DI KIM  (11.9.06)_monthly report of june 2 (2) 8" xfId="4222" xr:uid="{00000000-0005-0000-0000-00007A100000}"/>
    <cellStyle name="_개발자체-DR LAT 비교원가(0430)최종_Copy of MCI - Quotes - DI KIM  (11.9.06)_Trade payables, receivables" xfId="4223" xr:uid="{00000000-0005-0000-0000-00007B100000}"/>
    <cellStyle name="_개발자체-DR LAT 비교원가(0430)최종_Copy of MCI - Quotes - DI KIM  (11.9.06)_자금수지-cash flow(2010_plan)" xfId="4224" xr:uid="{00000000-0005-0000-0000-00007C100000}"/>
    <cellStyle name="_개발자체-DR LAT 비교원가(0430)최종_Copy of MCI - Quotes - DI KIM  (11.9.06)_자금수지-cash flow(2010_plan) 2" xfId="4225" xr:uid="{00000000-0005-0000-0000-00007D100000}"/>
    <cellStyle name="_개발자체-DR LAT 비교원가(0430)최종_Copy of MCI - Quotes - DI KIM  (11.9.06)_자금수지-cash flow(2010_plan) 3" xfId="4226" xr:uid="{00000000-0005-0000-0000-00007E100000}"/>
    <cellStyle name="_개발자체-DR LAT 비교원가(0430)최종_Copy of MCI - Quotes - DI KIM  (11.9.06)_자금수지-cash flow(2010_plan) 4" xfId="4227" xr:uid="{00000000-0005-0000-0000-00007F100000}"/>
    <cellStyle name="_개발자체-DR LAT 비교원가(0430)최종_Copy of MCI - Quotes - DI KIM  (11.9.06)_자금수지-cash flow(2010_plan) 5" xfId="4228" xr:uid="{00000000-0005-0000-0000-000080100000}"/>
    <cellStyle name="_개발자체-DR LAT 비교원가(0430)최종_Copy of MCI - Quotes - DI KIM  (11.9.06)_자금수지-cash flow(2010_plan) 6" xfId="4229" xr:uid="{00000000-0005-0000-0000-000081100000}"/>
    <cellStyle name="_개발자체-DR LAT 비교원가(0430)최종_Copy of MCI - Quotes - DI KIM  (11.9.06)_자금수지-cash flow(2010_plan) 7" xfId="4230" xr:uid="{00000000-0005-0000-0000-000082100000}"/>
    <cellStyle name="_개발자체-DR LAT 비교원가(0430)최종_Copy of MCI - Quotes - DI KIM  (11.9.06)_자금수지-cash flow(2010_plan) 8" xfId="4231" xr:uid="{00000000-0005-0000-0000-000083100000}"/>
    <cellStyle name="_개발자체-DR LAT 비교원가(0430)최종_Copy of MCI - Quotes - DI KIM  (11.9.06)_체코월차결산6월보고2차-715" xfId="4232" xr:uid="{00000000-0005-0000-0000-000084100000}"/>
    <cellStyle name="_개발자체-DR LAT 비교원가(0430)최종_Copy of MCI - Quotes - DI KIM  (11.9.06)_체코월차결산6월보고2차-715 2" xfId="4233" xr:uid="{00000000-0005-0000-0000-000085100000}"/>
    <cellStyle name="_개발자체-DR LAT 비교원가(0430)최종_Copy of MCI - Quotes - DI KIM  (11.9.06)_체코월차결산6월보고2차-715 3" xfId="4234" xr:uid="{00000000-0005-0000-0000-000086100000}"/>
    <cellStyle name="_개발자체-DR LAT 비교원가(0430)최종_Copy of MCI - Quotes - DI KIM  (11.9.06)_체코월차결산6월보고2차-715 4" xfId="4235" xr:uid="{00000000-0005-0000-0000-000087100000}"/>
    <cellStyle name="_개발자체-DR LAT 비교원가(0430)최종_Copy of MCI - Quotes - DI KIM  (11.9.06)_체코월차결산6월보고2차-715 5" xfId="4236" xr:uid="{00000000-0005-0000-0000-000088100000}"/>
    <cellStyle name="_개발자체-DR LAT 비교원가(0430)최종_Copy of MCI - Quotes - DI KIM  (11.9.06)_체코월차결산6월보고2차-715 6" xfId="4237" xr:uid="{00000000-0005-0000-0000-000089100000}"/>
    <cellStyle name="_개발자체-DR LAT 비교원가(0430)최종_Copy of MCI - Quotes - DI KIM  (11.9.06)_체코월차결산6월보고2차-715 7" xfId="4238" xr:uid="{00000000-0005-0000-0000-00008A100000}"/>
    <cellStyle name="_개발자체-DR LAT 비교원가(0430)최종_Copy of MCI - Quotes - DI KIM  (11.9.06)_체코월차결산6월보고2차-715 8" xfId="4239" xr:uid="{00000000-0005-0000-0000-00008B100000}"/>
    <cellStyle name="_개발자체-DR LAT 비교원가(0430)최종_Front Page " xfId="4240" xr:uid="{00000000-0005-0000-0000-00008C100000}"/>
    <cellStyle name="_개발자체-DR LAT 비교원가(0430)최종_Front Page  2" xfId="4241" xr:uid="{00000000-0005-0000-0000-00008D100000}"/>
    <cellStyle name="_개발자체-DR LAT 비교원가(0430)최종_Front Page  3" xfId="4242" xr:uid="{00000000-0005-0000-0000-00008E100000}"/>
    <cellStyle name="_개발자체-DR LAT 비교원가(0430)최종_Front Page  4" xfId="4243" xr:uid="{00000000-0005-0000-0000-00008F100000}"/>
    <cellStyle name="_개발자체-DR LAT 비교원가(0430)최종_Front Page  5" xfId="4244" xr:uid="{00000000-0005-0000-0000-000090100000}"/>
    <cellStyle name="_개발자체-DR LAT 비교원가(0430)최종_Front Page  6" xfId="4245" xr:uid="{00000000-0005-0000-0000-000091100000}"/>
    <cellStyle name="_개발자체-DR LAT 비교원가(0430)최종_Front Page  7" xfId="4246" xr:uid="{00000000-0005-0000-0000-000092100000}"/>
    <cellStyle name="_개발자체-DR LAT 비교원가(0430)최종_Front Page  8" xfId="4247" xr:uid="{00000000-0005-0000-0000-000093100000}"/>
    <cellStyle name="_개발자체-DR LAT 비교원가(0430)최종_Front Page _10월 예산 결재 상신 budget (091005)_최종" xfId="4248" xr:uid="{00000000-0005-0000-0000-000094100000}"/>
    <cellStyle name="_개발자체-DR LAT 비교원가(0430)최종_Front Page _10월 예산 결재 상신 budget (091006)_최종" xfId="4249" xr:uid="{00000000-0005-0000-0000-000095100000}"/>
    <cellStyle name="_개발자체-DR LAT 비교원가(0430)최종_Front Page _8월 수율자료_재작성중" xfId="4250" xr:uid="{00000000-0005-0000-0000-000096100000}"/>
    <cellStyle name="_개발자체-DR LAT 비교원가(0430)최종_Front Page _8월 수율자료_재작성중 2" xfId="4251" xr:uid="{00000000-0005-0000-0000-000097100000}"/>
    <cellStyle name="_개발자체-DR LAT 비교원가(0430)최종_Front Page _8월 수율자료_재작성중 3" xfId="4252" xr:uid="{00000000-0005-0000-0000-000098100000}"/>
    <cellStyle name="_개발자체-DR LAT 비교원가(0430)최종_Front Page _8월 수율자료_재작성중 4" xfId="4253" xr:uid="{00000000-0005-0000-0000-000099100000}"/>
    <cellStyle name="_개발자체-DR LAT 비교원가(0430)최종_Front Page _8월 수율자료_재작성중 5" xfId="4254" xr:uid="{00000000-0005-0000-0000-00009A100000}"/>
    <cellStyle name="_개발자체-DR LAT 비교원가(0430)최종_Front Page _8월 수율자료_재작성중 6" xfId="4255" xr:uid="{00000000-0005-0000-0000-00009B100000}"/>
    <cellStyle name="_개발자체-DR LAT 비교원가(0430)최종_Front Page _8월 수율자료_재작성중 7" xfId="4256" xr:uid="{00000000-0005-0000-0000-00009C100000}"/>
    <cellStyle name="_개발자체-DR LAT 비교원가(0430)최종_Front Page _8월 수율자료_재작성중 8" xfId="4257" xr:uid="{00000000-0005-0000-0000-00009D100000}"/>
    <cellStyle name="_개발자체-DR LAT 비교원가(0430)최종_Front Page _Korean report, new version" xfId="4258" xr:uid="{00000000-0005-0000-0000-00009E100000}"/>
    <cellStyle name="_개발자체-DR LAT 비교원가(0430)최종_Front Page _monthly report of june 2 (2)" xfId="4259" xr:uid="{00000000-0005-0000-0000-00009F100000}"/>
    <cellStyle name="_개발자체-DR LAT 비교원가(0430)최종_Front Page _monthly report of june 2 (2) 2" xfId="4260" xr:uid="{00000000-0005-0000-0000-0000A0100000}"/>
    <cellStyle name="_개발자체-DR LAT 비교원가(0430)최종_Front Page _monthly report of june 2 (2) 3" xfId="4261" xr:uid="{00000000-0005-0000-0000-0000A1100000}"/>
    <cellStyle name="_개발자체-DR LAT 비교원가(0430)최종_Front Page _monthly report of june 2 (2) 4" xfId="4262" xr:uid="{00000000-0005-0000-0000-0000A2100000}"/>
    <cellStyle name="_개발자체-DR LAT 비교원가(0430)최종_Front Page _monthly report of june 2 (2) 5" xfId="4263" xr:uid="{00000000-0005-0000-0000-0000A3100000}"/>
    <cellStyle name="_개발자체-DR LAT 비교원가(0430)최종_Front Page _monthly report of june 2 (2) 6" xfId="4264" xr:uid="{00000000-0005-0000-0000-0000A4100000}"/>
    <cellStyle name="_개발자체-DR LAT 비교원가(0430)최종_Front Page _monthly report of june 2 (2) 7" xfId="4265" xr:uid="{00000000-0005-0000-0000-0000A5100000}"/>
    <cellStyle name="_개발자체-DR LAT 비교원가(0430)최종_Front Page _monthly report of june 2 (2) 8" xfId="4266" xr:uid="{00000000-0005-0000-0000-0000A6100000}"/>
    <cellStyle name="_개발자체-DR LAT 비교원가(0430)최종_Front Page _Trade payables, receivables" xfId="4267" xr:uid="{00000000-0005-0000-0000-0000A7100000}"/>
    <cellStyle name="_개발자체-DR LAT 비교원가(0430)최종_Front Page _자금수지-cash flow(2010_plan)" xfId="4268" xr:uid="{00000000-0005-0000-0000-0000A8100000}"/>
    <cellStyle name="_개발자체-DR LAT 비교원가(0430)최종_Front Page _자금수지-cash flow(2010_plan) 2" xfId="4269" xr:uid="{00000000-0005-0000-0000-0000A9100000}"/>
    <cellStyle name="_개발자체-DR LAT 비교원가(0430)최종_Front Page _자금수지-cash flow(2010_plan) 3" xfId="4270" xr:uid="{00000000-0005-0000-0000-0000AA100000}"/>
    <cellStyle name="_개발자체-DR LAT 비교원가(0430)최종_Front Page _자금수지-cash flow(2010_plan) 4" xfId="4271" xr:uid="{00000000-0005-0000-0000-0000AB100000}"/>
    <cellStyle name="_개발자체-DR LAT 비교원가(0430)최종_Front Page _자금수지-cash flow(2010_plan) 5" xfId="4272" xr:uid="{00000000-0005-0000-0000-0000AC100000}"/>
    <cellStyle name="_개발자체-DR LAT 비교원가(0430)최종_Front Page _자금수지-cash flow(2010_plan) 6" xfId="4273" xr:uid="{00000000-0005-0000-0000-0000AD100000}"/>
    <cellStyle name="_개발자체-DR LAT 비교원가(0430)최종_Front Page _자금수지-cash flow(2010_plan) 7" xfId="4274" xr:uid="{00000000-0005-0000-0000-0000AE100000}"/>
    <cellStyle name="_개발자체-DR LAT 비교원가(0430)최종_Front Page _자금수지-cash flow(2010_plan) 8" xfId="4275" xr:uid="{00000000-0005-0000-0000-0000AF100000}"/>
    <cellStyle name="_개발자체-DR LAT 비교원가(0430)최종_Front Page _체코월차결산6월보고2차-715" xfId="4276" xr:uid="{00000000-0005-0000-0000-0000B0100000}"/>
    <cellStyle name="_개발자체-DR LAT 비교원가(0430)최종_Front Page _체코월차결산6월보고2차-715 2" xfId="4277" xr:uid="{00000000-0005-0000-0000-0000B1100000}"/>
    <cellStyle name="_개발자체-DR LAT 비교원가(0430)최종_Front Page _체코월차결산6월보고2차-715 3" xfId="4278" xr:uid="{00000000-0005-0000-0000-0000B2100000}"/>
    <cellStyle name="_개발자체-DR LAT 비교원가(0430)최종_Front Page _체코월차결산6월보고2차-715 4" xfId="4279" xr:uid="{00000000-0005-0000-0000-0000B3100000}"/>
    <cellStyle name="_개발자체-DR LAT 비교원가(0430)최종_Front Page _체코월차결산6월보고2차-715 5" xfId="4280" xr:uid="{00000000-0005-0000-0000-0000B4100000}"/>
    <cellStyle name="_개발자체-DR LAT 비교원가(0430)최종_Front Page _체코월차결산6월보고2차-715 6" xfId="4281" xr:uid="{00000000-0005-0000-0000-0000B5100000}"/>
    <cellStyle name="_개발자체-DR LAT 비교원가(0430)최종_Front Page _체코월차결산6월보고2차-715 7" xfId="4282" xr:uid="{00000000-0005-0000-0000-0000B6100000}"/>
    <cellStyle name="_개발자체-DR LAT 비교원가(0430)최종_Front Page _체코월차결산6월보고2차-715 8" xfId="4283" xr:uid="{00000000-0005-0000-0000-0000B7100000}"/>
    <cellStyle name="_개발자체-DR LAT 비교원가(0430)최종_Korean report, new version" xfId="4284" xr:uid="{00000000-0005-0000-0000-0000B8100000}"/>
    <cellStyle name="_개발자체-DR LAT 비교원가(0430)최종_MCI - Quotes - DI KIM WORKING ON (20.8.06)" xfId="4285" xr:uid="{00000000-0005-0000-0000-0000B9100000}"/>
    <cellStyle name="_개발자체-DR LAT 비교원가(0430)최종_MCI - Quotes - DI KIM WORKING ON (20.8.06) 2" xfId="4286" xr:uid="{00000000-0005-0000-0000-0000BA100000}"/>
    <cellStyle name="_개발자체-DR LAT 비교원가(0430)최종_MCI - Quotes - DI KIM WORKING ON (20.8.06) 3" xfId="4287" xr:uid="{00000000-0005-0000-0000-0000BB100000}"/>
    <cellStyle name="_개발자체-DR LAT 비교원가(0430)최종_MCI - Quotes - DI KIM WORKING ON (20.8.06) 4" xfId="4288" xr:uid="{00000000-0005-0000-0000-0000BC100000}"/>
    <cellStyle name="_개발자체-DR LAT 비교원가(0430)최종_MCI - Quotes - DI KIM WORKING ON (20.8.06) 5" xfId="4289" xr:uid="{00000000-0005-0000-0000-0000BD100000}"/>
    <cellStyle name="_개발자체-DR LAT 비교원가(0430)최종_MCI - Quotes - DI KIM WORKING ON (20.8.06) 6" xfId="4290" xr:uid="{00000000-0005-0000-0000-0000BE100000}"/>
    <cellStyle name="_개발자체-DR LAT 비교원가(0430)최종_MCI - Quotes - DI KIM WORKING ON (20.8.06) 7" xfId="4291" xr:uid="{00000000-0005-0000-0000-0000BF100000}"/>
    <cellStyle name="_개발자체-DR LAT 비교원가(0430)최종_MCI - Quotes - DI KIM WORKING ON (20.8.06) 8" xfId="4292" xr:uid="{00000000-0005-0000-0000-0000C0100000}"/>
    <cellStyle name="_개발자체-DR LAT 비교원가(0430)최종_MCI - Quotes - DI KIM WORKING ON (20.8.06)_10월 예산 결재 상신 budget (091005)_최종" xfId="4293" xr:uid="{00000000-0005-0000-0000-0000C1100000}"/>
    <cellStyle name="_개발자체-DR LAT 비교원가(0430)최종_MCI - Quotes - DI KIM WORKING ON (20.8.06)_10월 예산 결재 상신 budget (091006)_최종" xfId="4294" xr:uid="{00000000-0005-0000-0000-0000C2100000}"/>
    <cellStyle name="_개발자체-DR LAT 비교원가(0430)최종_MCI - Quotes - DI KIM WORKING ON (20.8.06)_8월 수율자료_재작성중" xfId="4295" xr:uid="{00000000-0005-0000-0000-0000C3100000}"/>
    <cellStyle name="_개발자체-DR LAT 비교원가(0430)최종_MCI - Quotes - DI KIM WORKING ON (20.8.06)_8월 수율자료_재작성중 2" xfId="4296" xr:uid="{00000000-0005-0000-0000-0000C4100000}"/>
    <cellStyle name="_개발자체-DR LAT 비교원가(0430)최종_MCI - Quotes - DI KIM WORKING ON (20.8.06)_8월 수율자료_재작성중 3" xfId="4297" xr:uid="{00000000-0005-0000-0000-0000C5100000}"/>
    <cellStyle name="_개발자체-DR LAT 비교원가(0430)최종_MCI - Quotes - DI KIM WORKING ON (20.8.06)_8월 수율자료_재작성중 4" xfId="4298" xr:uid="{00000000-0005-0000-0000-0000C6100000}"/>
    <cellStyle name="_개발자체-DR LAT 비교원가(0430)최종_MCI - Quotes - DI KIM WORKING ON (20.8.06)_8월 수율자료_재작성중 5" xfId="4299" xr:uid="{00000000-0005-0000-0000-0000C7100000}"/>
    <cellStyle name="_개발자체-DR LAT 비교원가(0430)최종_MCI - Quotes - DI KIM WORKING ON (20.8.06)_8월 수율자료_재작성중 6" xfId="4300" xr:uid="{00000000-0005-0000-0000-0000C8100000}"/>
    <cellStyle name="_개발자체-DR LAT 비교원가(0430)최종_MCI - Quotes - DI KIM WORKING ON (20.8.06)_8월 수율자료_재작성중 7" xfId="4301" xr:uid="{00000000-0005-0000-0000-0000C9100000}"/>
    <cellStyle name="_개발자체-DR LAT 비교원가(0430)최종_MCI - Quotes - DI KIM WORKING ON (20.8.06)_8월 수율자료_재작성중 8" xfId="4302" xr:uid="{00000000-0005-0000-0000-0000CA100000}"/>
    <cellStyle name="_개발자체-DR LAT 비교원가(0430)최종_MCI - Quotes - DI KIM WORKING ON (20.8.06)_Korean report, new version" xfId="4303" xr:uid="{00000000-0005-0000-0000-0000CB100000}"/>
    <cellStyle name="_개발자체-DR LAT 비교원가(0430)최종_MCI - Quotes - DI KIM WORKING ON (20.8.06)_monthly report of june 2 (2)" xfId="4304" xr:uid="{00000000-0005-0000-0000-0000CC100000}"/>
    <cellStyle name="_개발자체-DR LAT 비교원가(0430)최종_MCI - Quotes - DI KIM WORKING ON (20.8.06)_monthly report of june 2 (2) 2" xfId="4305" xr:uid="{00000000-0005-0000-0000-0000CD100000}"/>
    <cellStyle name="_개발자체-DR LAT 비교원가(0430)최종_MCI - Quotes - DI KIM WORKING ON (20.8.06)_monthly report of june 2 (2) 3" xfId="4306" xr:uid="{00000000-0005-0000-0000-0000CE100000}"/>
    <cellStyle name="_개발자체-DR LAT 비교원가(0430)최종_MCI - Quotes - DI KIM WORKING ON (20.8.06)_monthly report of june 2 (2) 4" xfId="4307" xr:uid="{00000000-0005-0000-0000-0000CF100000}"/>
    <cellStyle name="_개발자체-DR LAT 비교원가(0430)최종_MCI - Quotes - DI KIM WORKING ON (20.8.06)_monthly report of june 2 (2) 5" xfId="4308" xr:uid="{00000000-0005-0000-0000-0000D0100000}"/>
    <cellStyle name="_개발자체-DR LAT 비교원가(0430)최종_MCI - Quotes - DI KIM WORKING ON (20.8.06)_monthly report of june 2 (2) 6" xfId="4309" xr:uid="{00000000-0005-0000-0000-0000D1100000}"/>
    <cellStyle name="_개발자체-DR LAT 비교원가(0430)최종_MCI - Quotes - DI KIM WORKING ON (20.8.06)_monthly report of june 2 (2) 7" xfId="4310" xr:uid="{00000000-0005-0000-0000-0000D2100000}"/>
    <cellStyle name="_개발자체-DR LAT 비교원가(0430)최종_MCI - Quotes - DI KIM WORKING ON (20.8.06)_monthly report of june 2 (2) 8" xfId="4311" xr:uid="{00000000-0005-0000-0000-0000D3100000}"/>
    <cellStyle name="_개발자체-DR LAT 비교원가(0430)최종_MCI - Quotes - DI KIM WORKING ON (20.8.06)_Trade payables, receivables" xfId="4312" xr:uid="{00000000-0005-0000-0000-0000D4100000}"/>
    <cellStyle name="_개발자체-DR LAT 비교원가(0430)최종_MCI - Quotes - DI KIM WORKING ON (20.8.06)_자금수지-cash flow(2010_plan)" xfId="4313" xr:uid="{00000000-0005-0000-0000-0000D5100000}"/>
    <cellStyle name="_개발자체-DR LAT 비교원가(0430)최종_MCI - Quotes - DI KIM WORKING ON (20.8.06)_자금수지-cash flow(2010_plan) 2" xfId="4314" xr:uid="{00000000-0005-0000-0000-0000D6100000}"/>
    <cellStyle name="_개발자체-DR LAT 비교원가(0430)최종_MCI - Quotes - DI KIM WORKING ON (20.8.06)_자금수지-cash flow(2010_plan) 3" xfId="4315" xr:uid="{00000000-0005-0000-0000-0000D7100000}"/>
    <cellStyle name="_개발자체-DR LAT 비교원가(0430)최종_MCI - Quotes - DI KIM WORKING ON (20.8.06)_자금수지-cash flow(2010_plan) 4" xfId="4316" xr:uid="{00000000-0005-0000-0000-0000D8100000}"/>
    <cellStyle name="_개발자체-DR LAT 비교원가(0430)최종_MCI - Quotes - DI KIM WORKING ON (20.8.06)_자금수지-cash flow(2010_plan) 5" xfId="4317" xr:uid="{00000000-0005-0000-0000-0000D9100000}"/>
    <cellStyle name="_개발자체-DR LAT 비교원가(0430)최종_MCI - Quotes - DI KIM WORKING ON (20.8.06)_자금수지-cash flow(2010_plan) 6" xfId="4318" xr:uid="{00000000-0005-0000-0000-0000DA100000}"/>
    <cellStyle name="_개발자체-DR LAT 비교원가(0430)최종_MCI - Quotes - DI KIM WORKING ON (20.8.06)_자금수지-cash flow(2010_plan) 7" xfId="4319" xr:uid="{00000000-0005-0000-0000-0000DB100000}"/>
    <cellStyle name="_개발자체-DR LAT 비교원가(0430)최종_MCI - Quotes - DI KIM WORKING ON (20.8.06)_자금수지-cash flow(2010_plan) 8" xfId="4320" xr:uid="{00000000-0005-0000-0000-0000DC100000}"/>
    <cellStyle name="_개발자체-DR LAT 비교원가(0430)최종_MCI - Quotes - DI KIM WORKING ON (20.8.06)_체코월차결산6월보고2차-715" xfId="4321" xr:uid="{00000000-0005-0000-0000-0000DD100000}"/>
    <cellStyle name="_개발자체-DR LAT 비교원가(0430)최종_MCI - Quotes - DI KIM WORKING ON (20.8.06)_체코월차결산6월보고2차-715 2" xfId="4322" xr:uid="{00000000-0005-0000-0000-0000DE100000}"/>
    <cellStyle name="_개발자체-DR LAT 비교원가(0430)최종_MCI - Quotes - DI KIM WORKING ON (20.8.06)_체코월차결산6월보고2차-715 3" xfId="4323" xr:uid="{00000000-0005-0000-0000-0000DF100000}"/>
    <cellStyle name="_개발자체-DR LAT 비교원가(0430)최종_MCI - Quotes - DI KIM WORKING ON (20.8.06)_체코월차결산6월보고2차-715 4" xfId="4324" xr:uid="{00000000-0005-0000-0000-0000E0100000}"/>
    <cellStyle name="_개발자체-DR LAT 비교원가(0430)최종_MCI - Quotes - DI KIM WORKING ON (20.8.06)_체코월차결산6월보고2차-715 5" xfId="4325" xr:uid="{00000000-0005-0000-0000-0000E1100000}"/>
    <cellStyle name="_개발자체-DR LAT 비교원가(0430)최종_MCI - Quotes - DI KIM WORKING ON (20.8.06)_체코월차결산6월보고2차-715 6" xfId="4326" xr:uid="{00000000-0005-0000-0000-0000E2100000}"/>
    <cellStyle name="_개발자체-DR LAT 비교원가(0430)최종_MCI - Quotes - DI KIM WORKING ON (20.8.06)_체코월차결산6월보고2차-715 7" xfId="4327" xr:uid="{00000000-0005-0000-0000-0000E3100000}"/>
    <cellStyle name="_개발자체-DR LAT 비교원가(0430)최종_MCI - Quotes - DI KIM WORKING ON (20.8.06)_체코월차결산6월보고2차-715 8" xfId="4328" xr:uid="{00000000-0005-0000-0000-0000E4100000}"/>
    <cellStyle name="_개발자체-DR LAT 비교원가(0430)최종_MCI - Quotes - DI KIM WORKING ON (7.9.06)final(1.4 times)" xfId="4329" xr:uid="{00000000-0005-0000-0000-0000E5100000}"/>
    <cellStyle name="_개발자체-DR LAT 비교원가(0430)최종_MCI - Quotes - DI KIM WORKING ON (7.9.06)final(1.4 times) 2" xfId="4330" xr:uid="{00000000-0005-0000-0000-0000E6100000}"/>
    <cellStyle name="_개발자체-DR LAT 비교원가(0430)최종_MCI - Quotes - DI KIM WORKING ON (7.9.06)final(1.4 times) 3" xfId="4331" xr:uid="{00000000-0005-0000-0000-0000E7100000}"/>
    <cellStyle name="_개발자체-DR LAT 비교원가(0430)최종_MCI - Quotes - DI KIM WORKING ON (7.9.06)final(1.4 times) 4" xfId="4332" xr:uid="{00000000-0005-0000-0000-0000E8100000}"/>
    <cellStyle name="_개발자체-DR LAT 비교원가(0430)최종_MCI - Quotes - DI KIM WORKING ON (7.9.06)final(1.4 times) 5" xfId="4333" xr:uid="{00000000-0005-0000-0000-0000E9100000}"/>
    <cellStyle name="_개발자체-DR LAT 비교원가(0430)최종_MCI - Quotes - DI KIM WORKING ON (7.9.06)final(1.4 times) 6" xfId="4334" xr:uid="{00000000-0005-0000-0000-0000EA100000}"/>
    <cellStyle name="_개발자체-DR LAT 비교원가(0430)최종_MCI - Quotes - DI KIM WORKING ON (7.9.06)final(1.4 times) 7" xfId="4335" xr:uid="{00000000-0005-0000-0000-0000EB100000}"/>
    <cellStyle name="_개발자체-DR LAT 비교원가(0430)최종_MCI - Quotes - DI KIM WORKING ON (7.9.06)final(1.4 times) 8" xfId="4336" xr:uid="{00000000-0005-0000-0000-0000EC100000}"/>
    <cellStyle name="_개발자체-DR LAT 비교원가(0430)최종_MCI - Quotes - DI KIM WORKING ON (7.9.06)final(1.4 times)_10월 예산 결재 상신 budget (091005)_최종" xfId="4337" xr:uid="{00000000-0005-0000-0000-0000ED100000}"/>
    <cellStyle name="_개발자체-DR LAT 비교원가(0430)최종_MCI - Quotes - DI KIM WORKING ON (7.9.06)final(1.4 times)_10월 예산 결재 상신 budget (091006)_최종" xfId="4338" xr:uid="{00000000-0005-0000-0000-0000EE100000}"/>
    <cellStyle name="_개발자체-DR LAT 비교원가(0430)최종_MCI - Quotes - DI KIM WORKING ON (7.9.06)final(1.4 times)_8월 수율자료_재작성중" xfId="4339" xr:uid="{00000000-0005-0000-0000-0000EF100000}"/>
    <cellStyle name="_개발자체-DR LAT 비교원가(0430)최종_MCI - Quotes - DI KIM WORKING ON (7.9.06)final(1.4 times)_8월 수율자료_재작성중 2" xfId="4340" xr:uid="{00000000-0005-0000-0000-0000F0100000}"/>
    <cellStyle name="_개발자체-DR LAT 비교원가(0430)최종_MCI - Quotes - DI KIM WORKING ON (7.9.06)final(1.4 times)_8월 수율자료_재작성중 3" xfId="4341" xr:uid="{00000000-0005-0000-0000-0000F1100000}"/>
    <cellStyle name="_개발자체-DR LAT 비교원가(0430)최종_MCI - Quotes - DI KIM WORKING ON (7.9.06)final(1.4 times)_8월 수율자료_재작성중 4" xfId="4342" xr:uid="{00000000-0005-0000-0000-0000F2100000}"/>
    <cellStyle name="_개발자체-DR LAT 비교원가(0430)최종_MCI - Quotes - DI KIM WORKING ON (7.9.06)final(1.4 times)_8월 수율자료_재작성중 5" xfId="4343" xr:uid="{00000000-0005-0000-0000-0000F3100000}"/>
    <cellStyle name="_개발자체-DR LAT 비교원가(0430)최종_MCI - Quotes - DI KIM WORKING ON (7.9.06)final(1.4 times)_8월 수율자료_재작성중 6" xfId="4344" xr:uid="{00000000-0005-0000-0000-0000F4100000}"/>
    <cellStyle name="_개발자체-DR LAT 비교원가(0430)최종_MCI - Quotes - DI KIM WORKING ON (7.9.06)final(1.4 times)_8월 수율자료_재작성중 7" xfId="4345" xr:uid="{00000000-0005-0000-0000-0000F5100000}"/>
    <cellStyle name="_개발자체-DR LAT 비교원가(0430)최종_MCI - Quotes - DI KIM WORKING ON (7.9.06)final(1.4 times)_8월 수율자료_재작성중 8" xfId="4346" xr:uid="{00000000-0005-0000-0000-0000F6100000}"/>
    <cellStyle name="_개발자체-DR LAT 비교원가(0430)최종_MCI - Quotes - DI KIM WORKING ON (7.9.06)final(1.4 times)_Korean report, new version" xfId="4347" xr:uid="{00000000-0005-0000-0000-0000F7100000}"/>
    <cellStyle name="_개발자체-DR LAT 비교원가(0430)최종_MCI - Quotes - DI KIM WORKING ON (7.9.06)final(1.4 times)_monthly report of june 2 (2)" xfId="4348" xr:uid="{00000000-0005-0000-0000-0000F8100000}"/>
    <cellStyle name="_개발자체-DR LAT 비교원가(0430)최종_MCI - Quotes - DI KIM WORKING ON (7.9.06)final(1.4 times)_monthly report of june 2 (2) 2" xfId="4349" xr:uid="{00000000-0005-0000-0000-0000F9100000}"/>
    <cellStyle name="_개발자체-DR LAT 비교원가(0430)최종_MCI - Quotes - DI KIM WORKING ON (7.9.06)final(1.4 times)_monthly report of june 2 (2) 3" xfId="4350" xr:uid="{00000000-0005-0000-0000-0000FA100000}"/>
    <cellStyle name="_개발자체-DR LAT 비교원가(0430)최종_MCI - Quotes - DI KIM WORKING ON (7.9.06)final(1.4 times)_monthly report of june 2 (2) 4" xfId="4351" xr:uid="{00000000-0005-0000-0000-0000FB100000}"/>
    <cellStyle name="_개발자체-DR LAT 비교원가(0430)최종_MCI - Quotes - DI KIM WORKING ON (7.9.06)final(1.4 times)_monthly report of june 2 (2) 5" xfId="4352" xr:uid="{00000000-0005-0000-0000-0000FC100000}"/>
    <cellStyle name="_개발자체-DR LAT 비교원가(0430)최종_MCI - Quotes - DI KIM WORKING ON (7.9.06)final(1.4 times)_monthly report of june 2 (2) 6" xfId="4353" xr:uid="{00000000-0005-0000-0000-0000FD100000}"/>
    <cellStyle name="_개발자체-DR LAT 비교원가(0430)최종_MCI - Quotes - DI KIM WORKING ON (7.9.06)final(1.4 times)_monthly report of june 2 (2) 7" xfId="4354" xr:uid="{00000000-0005-0000-0000-0000FE100000}"/>
    <cellStyle name="_개발자체-DR LAT 비교원가(0430)최종_MCI - Quotes - DI KIM WORKING ON (7.9.06)final(1.4 times)_monthly report of june 2 (2) 8" xfId="4355" xr:uid="{00000000-0005-0000-0000-0000FF100000}"/>
    <cellStyle name="_개발자체-DR LAT 비교원가(0430)최종_MCI - Quotes - DI KIM WORKING ON (7.9.06)final(1.4 times)_Trade payables, receivables" xfId="4356" xr:uid="{00000000-0005-0000-0000-000000110000}"/>
    <cellStyle name="_개발자체-DR LAT 비교원가(0430)최종_MCI - Quotes - DI KIM WORKING ON (7.9.06)final(1.4 times)_자금수지-cash flow(2010_plan)" xfId="4357" xr:uid="{00000000-0005-0000-0000-000001110000}"/>
    <cellStyle name="_개발자체-DR LAT 비교원가(0430)최종_MCI - Quotes - DI KIM WORKING ON (7.9.06)final(1.4 times)_자금수지-cash flow(2010_plan) 2" xfId="4358" xr:uid="{00000000-0005-0000-0000-000002110000}"/>
    <cellStyle name="_개발자체-DR LAT 비교원가(0430)최종_MCI - Quotes - DI KIM WORKING ON (7.9.06)final(1.4 times)_자금수지-cash flow(2010_plan) 3" xfId="4359" xr:uid="{00000000-0005-0000-0000-000003110000}"/>
    <cellStyle name="_개발자체-DR LAT 비교원가(0430)최종_MCI - Quotes - DI KIM WORKING ON (7.9.06)final(1.4 times)_자금수지-cash flow(2010_plan) 4" xfId="4360" xr:uid="{00000000-0005-0000-0000-000004110000}"/>
    <cellStyle name="_개발자체-DR LAT 비교원가(0430)최종_MCI - Quotes - DI KIM WORKING ON (7.9.06)final(1.4 times)_자금수지-cash flow(2010_plan) 5" xfId="4361" xr:uid="{00000000-0005-0000-0000-000005110000}"/>
    <cellStyle name="_개발자체-DR LAT 비교원가(0430)최종_MCI - Quotes - DI KIM WORKING ON (7.9.06)final(1.4 times)_자금수지-cash flow(2010_plan) 6" xfId="4362" xr:uid="{00000000-0005-0000-0000-000006110000}"/>
    <cellStyle name="_개발자체-DR LAT 비교원가(0430)최종_MCI - Quotes - DI KIM WORKING ON (7.9.06)final(1.4 times)_자금수지-cash flow(2010_plan) 7" xfId="4363" xr:uid="{00000000-0005-0000-0000-000007110000}"/>
    <cellStyle name="_개발자체-DR LAT 비교원가(0430)최종_MCI - Quotes - DI KIM WORKING ON (7.9.06)final(1.4 times)_자금수지-cash flow(2010_plan) 8" xfId="4364" xr:uid="{00000000-0005-0000-0000-000008110000}"/>
    <cellStyle name="_개발자체-DR LAT 비교원가(0430)최종_MCI - Quotes - DI KIM WORKING ON (7.9.06)final(1.4 times)_체코월차결산6월보고2차-715" xfId="4365" xr:uid="{00000000-0005-0000-0000-000009110000}"/>
    <cellStyle name="_개발자체-DR LAT 비교원가(0430)최종_MCI - Quotes - DI KIM WORKING ON (7.9.06)final(1.4 times)_체코월차결산6월보고2차-715 2" xfId="4366" xr:uid="{00000000-0005-0000-0000-00000A110000}"/>
    <cellStyle name="_개발자체-DR LAT 비교원가(0430)최종_MCI - Quotes - DI KIM WORKING ON (7.9.06)final(1.4 times)_체코월차결산6월보고2차-715 3" xfId="4367" xr:uid="{00000000-0005-0000-0000-00000B110000}"/>
    <cellStyle name="_개발자체-DR LAT 비교원가(0430)최종_MCI - Quotes - DI KIM WORKING ON (7.9.06)final(1.4 times)_체코월차결산6월보고2차-715 4" xfId="4368" xr:uid="{00000000-0005-0000-0000-00000C110000}"/>
    <cellStyle name="_개발자체-DR LAT 비교원가(0430)최종_MCI - Quotes - DI KIM WORKING ON (7.9.06)final(1.4 times)_체코월차결산6월보고2차-715 5" xfId="4369" xr:uid="{00000000-0005-0000-0000-00000D110000}"/>
    <cellStyle name="_개발자체-DR LAT 비교원가(0430)최종_MCI - Quotes - DI KIM WORKING ON (7.9.06)final(1.4 times)_체코월차결산6월보고2차-715 6" xfId="4370" xr:uid="{00000000-0005-0000-0000-00000E110000}"/>
    <cellStyle name="_개발자체-DR LAT 비교원가(0430)최종_MCI - Quotes - DI KIM WORKING ON (7.9.06)final(1.4 times)_체코월차결산6월보고2차-715 7" xfId="4371" xr:uid="{00000000-0005-0000-0000-00000F110000}"/>
    <cellStyle name="_개발자체-DR LAT 비교원가(0430)최종_MCI - Quotes - DI KIM WORKING ON (7.9.06)final(1.4 times)_체코월차결산6월보고2차-715 8" xfId="4372" xr:uid="{00000000-0005-0000-0000-000010110000}"/>
    <cellStyle name="_개발자체-DR LAT 비교원가(0430)최종_MCI-Approved" xfId="4373" xr:uid="{00000000-0005-0000-0000-000011110000}"/>
    <cellStyle name="_개발자체-DR LAT 비교원가(0430)최종_MCI-Approved 2" xfId="4374" xr:uid="{00000000-0005-0000-0000-000012110000}"/>
    <cellStyle name="_개발자체-DR LAT 비교원가(0430)최종_MCI-Approved 3" xfId="4375" xr:uid="{00000000-0005-0000-0000-000013110000}"/>
    <cellStyle name="_개발자체-DR LAT 비교원가(0430)최종_MCI-Approved 4" xfId="4376" xr:uid="{00000000-0005-0000-0000-000014110000}"/>
    <cellStyle name="_개발자체-DR LAT 비교원가(0430)최종_MCI-Approved 5" xfId="4377" xr:uid="{00000000-0005-0000-0000-000015110000}"/>
    <cellStyle name="_개발자체-DR LAT 비교원가(0430)최종_MCI-Approved 6" xfId="4378" xr:uid="{00000000-0005-0000-0000-000016110000}"/>
    <cellStyle name="_개발자체-DR LAT 비교원가(0430)최종_MCI-Approved 7" xfId="4379" xr:uid="{00000000-0005-0000-0000-000017110000}"/>
    <cellStyle name="_개발자체-DR LAT 비교원가(0430)최종_MCI-Approved 8" xfId="4380" xr:uid="{00000000-0005-0000-0000-000018110000}"/>
    <cellStyle name="_개발자체-DR LAT 비교원가(0430)최종_MCI-Approved_10월 예산 결재 상신 budget (091005)_최종" xfId="4381" xr:uid="{00000000-0005-0000-0000-000019110000}"/>
    <cellStyle name="_개발자체-DR LAT 비교원가(0430)최종_MCI-Approved_10월 예산 결재 상신 budget (091006)_최종" xfId="4382" xr:uid="{00000000-0005-0000-0000-00001A110000}"/>
    <cellStyle name="_개발자체-DR LAT 비교원가(0430)최종_MCI-Approved_8월 수율자료_재작성중" xfId="4383" xr:uid="{00000000-0005-0000-0000-00001B110000}"/>
    <cellStyle name="_개발자체-DR LAT 비교원가(0430)최종_MCI-Approved_8월 수율자료_재작성중 2" xfId="4384" xr:uid="{00000000-0005-0000-0000-00001C110000}"/>
    <cellStyle name="_개발자체-DR LAT 비교원가(0430)최종_MCI-Approved_8월 수율자료_재작성중 3" xfId="4385" xr:uid="{00000000-0005-0000-0000-00001D110000}"/>
    <cellStyle name="_개발자체-DR LAT 비교원가(0430)최종_MCI-Approved_8월 수율자료_재작성중 4" xfId="4386" xr:uid="{00000000-0005-0000-0000-00001E110000}"/>
    <cellStyle name="_개발자체-DR LAT 비교원가(0430)최종_MCI-Approved_8월 수율자료_재작성중 5" xfId="4387" xr:uid="{00000000-0005-0000-0000-00001F110000}"/>
    <cellStyle name="_개발자체-DR LAT 비교원가(0430)최종_MCI-Approved_8월 수율자료_재작성중 6" xfId="4388" xr:uid="{00000000-0005-0000-0000-000020110000}"/>
    <cellStyle name="_개발자체-DR LAT 비교원가(0430)최종_MCI-Approved_8월 수율자료_재작성중 7" xfId="4389" xr:uid="{00000000-0005-0000-0000-000021110000}"/>
    <cellStyle name="_개발자체-DR LAT 비교원가(0430)최종_MCI-Approved_8월 수율자료_재작성중 8" xfId="4390" xr:uid="{00000000-0005-0000-0000-000022110000}"/>
    <cellStyle name="_개발자체-DR LAT 비교원가(0430)최종_MCI-Approved_Korean report, new version" xfId="4391" xr:uid="{00000000-0005-0000-0000-000023110000}"/>
    <cellStyle name="_개발자체-DR LAT 비교원가(0430)최종_MCI-Approved_monthly report of june 2 (2)" xfId="4392" xr:uid="{00000000-0005-0000-0000-000024110000}"/>
    <cellStyle name="_개발자체-DR LAT 비교원가(0430)최종_MCI-Approved_monthly report of june 2 (2) 2" xfId="4393" xr:uid="{00000000-0005-0000-0000-000025110000}"/>
    <cellStyle name="_개발자체-DR LAT 비교원가(0430)최종_MCI-Approved_monthly report of june 2 (2) 3" xfId="4394" xr:uid="{00000000-0005-0000-0000-000026110000}"/>
    <cellStyle name="_개발자체-DR LAT 비교원가(0430)최종_MCI-Approved_monthly report of june 2 (2) 4" xfId="4395" xr:uid="{00000000-0005-0000-0000-000027110000}"/>
    <cellStyle name="_개발자체-DR LAT 비교원가(0430)최종_MCI-Approved_monthly report of june 2 (2) 5" xfId="4396" xr:uid="{00000000-0005-0000-0000-000028110000}"/>
    <cellStyle name="_개발자체-DR LAT 비교원가(0430)최종_MCI-Approved_monthly report of june 2 (2) 6" xfId="4397" xr:uid="{00000000-0005-0000-0000-000029110000}"/>
    <cellStyle name="_개발자체-DR LAT 비교원가(0430)최종_MCI-Approved_monthly report of june 2 (2) 7" xfId="4398" xr:uid="{00000000-0005-0000-0000-00002A110000}"/>
    <cellStyle name="_개발자체-DR LAT 비교원가(0430)최종_MCI-Approved_monthly report of june 2 (2) 8" xfId="4399" xr:uid="{00000000-0005-0000-0000-00002B110000}"/>
    <cellStyle name="_개발자체-DR LAT 비교원가(0430)최종_MCI-Approved_Trade payables, receivables" xfId="4400" xr:uid="{00000000-0005-0000-0000-00002C110000}"/>
    <cellStyle name="_개발자체-DR LAT 비교원가(0430)최종_MCI-Approved_자금수지-cash flow(2010_plan)" xfId="4401" xr:uid="{00000000-0005-0000-0000-00002D110000}"/>
    <cellStyle name="_개발자체-DR LAT 비교원가(0430)최종_MCI-Approved_자금수지-cash flow(2010_plan) 2" xfId="4402" xr:uid="{00000000-0005-0000-0000-00002E110000}"/>
    <cellStyle name="_개발자체-DR LAT 비교원가(0430)최종_MCI-Approved_자금수지-cash flow(2010_plan) 3" xfId="4403" xr:uid="{00000000-0005-0000-0000-00002F110000}"/>
    <cellStyle name="_개발자체-DR LAT 비교원가(0430)최종_MCI-Approved_자금수지-cash flow(2010_plan) 4" xfId="4404" xr:uid="{00000000-0005-0000-0000-000030110000}"/>
    <cellStyle name="_개발자체-DR LAT 비교원가(0430)최종_MCI-Approved_자금수지-cash flow(2010_plan) 5" xfId="4405" xr:uid="{00000000-0005-0000-0000-000031110000}"/>
    <cellStyle name="_개발자체-DR LAT 비교원가(0430)최종_MCI-Approved_자금수지-cash flow(2010_plan) 6" xfId="4406" xr:uid="{00000000-0005-0000-0000-000032110000}"/>
    <cellStyle name="_개발자체-DR LAT 비교원가(0430)최종_MCI-Approved_자금수지-cash flow(2010_plan) 7" xfId="4407" xr:uid="{00000000-0005-0000-0000-000033110000}"/>
    <cellStyle name="_개발자체-DR LAT 비교원가(0430)최종_MCI-Approved_자금수지-cash flow(2010_plan) 8" xfId="4408" xr:uid="{00000000-0005-0000-0000-000034110000}"/>
    <cellStyle name="_개발자체-DR LAT 비교원가(0430)최종_MCI-Approved_체코월차결산6월보고2차-715" xfId="4409" xr:uid="{00000000-0005-0000-0000-000035110000}"/>
    <cellStyle name="_개발자체-DR LAT 비교원가(0430)최종_MCI-Approved_체코월차결산6월보고2차-715 2" xfId="4410" xr:uid="{00000000-0005-0000-0000-000036110000}"/>
    <cellStyle name="_개발자체-DR LAT 비교원가(0430)최종_MCI-Approved_체코월차결산6월보고2차-715 3" xfId="4411" xr:uid="{00000000-0005-0000-0000-000037110000}"/>
    <cellStyle name="_개발자체-DR LAT 비교원가(0430)최종_MCI-Approved_체코월차결산6월보고2차-715 4" xfId="4412" xr:uid="{00000000-0005-0000-0000-000038110000}"/>
    <cellStyle name="_개발자체-DR LAT 비교원가(0430)최종_MCI-Approved_체코월차결산6월보고2차-715 5" xfId="4413" xr:uid="{00000000-0005-0000-0000-000039110000}"/>
    <cellStyle name="_개발자체-DR LAT 비교원가(0430)최종_MCI-Approved_체코월차결산6월보고2차-715 6" xfId="4414" xr:uid="{00000000-0005-0000-0000-00003A110000}"/>
    <cellStyle name="_개발자체-DR LAT 비교원가(0430)최종_MCI-Approved_체코월차결산6월보고2차-715 7" xfId="4415" xr:uid="{00000000-0005-0000-0000-00003B110000}"/>
    <cellStyle name="_개발자체-DR LAT 비교원가(0430)최종_MCI-Approved_체코월차결산6월보고2차-715 8" xfId="4416" xr:uid="{00000000-0005-0000-0000-00003C110000}"/>
    <cellStyle name="_개발자체-DR LAT 비교원가(0430)최종_monthly report of june 2 (2)" xfId="4417" xr:uid="{00000000-0005-0000-0000-00003D110000}"/>
    <cellStyle name="_개발자체-DR LAT 비교원가(0430)최종_monthly report of june 2 (2) 2" xfId="4418" xr:uid="{00000000-0005-0000-0000-00003E110000}"/>
    <cellStyle name="_개발자체-DR LAT 비교원가(0430)최종_monthly report of june 2 (2) 3" xfId="4419" xr:uid="{00000000-0005-0000-0000-00003F110000}"/>
    <cellStyle name="_개발자체-DR LAT 비교원가(0430)최종_monthly report of june 2 (2) 4" xfId="4420" xr:uid="{00000000-0005-0000-0000-000040110000}"/>
    <cellStyle name="_개발자체-DR LAT 비교원가(0430)최종_monthly report of june 2 (2) 5" xfId="4421" xr:uid="{00000000-0005-0000-0000-000041110000}"/>
    <cellStyle name="_개발자체-DR LAT 비교원가(0430)최종_monthly report of june 2 (2) 6" xfId="4422" xr:uid="{00000000-0005-0000-0000-000042110000}"/>
    <cellStyle name="_개발자체-DR LAT 비교원가(0430)최종_monthly report of june 2 (2) 7" xfId="4423" xr:uid="{00000000-0005-0000-0000-000043110000}"/>
    <cellStyle name="_개발자체-DR LAT 비교원가(0430)최종_monthly report of june 2 (2) 8" xfId="4424" xr:uid="{00000000-0005-0000-0000-000044110000}"/>
    <cellStyle name="_개발자체-DR LAT 비교원가(0430)최종_Trade payables, receivables" xfId="4425" xr:uid="{00000000-0005-0000-0000-000045110000}"/>
    <cellStyle name="_개발자체-DR LAT 비교원가(0430)최종_자금수지-cash flow(2010_plan)" xfId="4426" xr:uid="{00000000-0005-0000-0000-000046110000}"/>
    <cellStyle name="_개발자체-DR LAT 비교원가(0430)최종_자금수지-cash flow(2010_plan) 2" xfId="4427" xr:uid="{00000000-0005-0000-0000-000047110000}"/>
    <cellStyle name="_개발자체-DR LAT 비교원가(0430)최종_자금수지-cash flow(2010_plan) 3" xfId="4428" xr:uid="{00000000-0005-0000-0000-000048110000}"/>
    <cellStyle name="_개발자체-DR LAT 비교원가(0430)최종_자금수지-cash flow(2010_plan) 4" xfId="4429" xr:uid="{00000000-0005-0000-0000-000049110000}"/>
    <cellStyle name="_개발자체-DR LAT 비교원가(0430)최종_자금수지-cash flow(2010_plan) 5" xfId="4430" xr:uid="{00000000-0005-0000-0000-00004A110000}"/>
    <cellStyle name="_개발자체-DR LAT 비교원가(0430)최종_자금수지-cash flow(2010_plan) 6" xfId="4431" xr:uid="{00000000-0005-0000-0000-00004B110000}"/>
    <cellStyle name="_개발자체-DR LAT 비교원가(0430)최종_자금수지-cash flow(2010_plan) 7" xfId="4432" xr:uid="{00000000-0005-0000-0000-00004C110000}"/>
    <cellStyle name="_개발자체-DR LAT 비교원가(0430)최종_자금수지-cash flow(2010_plan) 8" xfId="4433" xr:uid="{00000000-0005-0000-0000-00004D110000}"/>
    <cellStyle name="_개발자체-DR LAT 비교원가(0430)최종_체코월차결산6월보고2차-715" xfId="4434" xr:uid="{00000000-0005-0000-0000-00004E110000}"/>
    <cellStyle name="_개발자체-DR LAT 비교원가(0430)최종_체코월차결산6월보고2차-715 2" xfId="4435" xr:uid="{00000000-0005-0000-0000-00004F110000}"/>
    <cellStyle name="_개발자체-DR LAT 비교원가(0430)최종_체코월차결산6월보고2차-715 3" xfId="4436" xr:uid="{00000000-0005-0000-0000-000050110000}"/>
    <cellStyle name="_개발자체-DR LAT 비교원가(0430)최종_체코월차결산6월보고2차-715 4" xfId="4437" xr:uid="{00000000-0005-0000-0000-000051110000}"/>
    <cellStyle name="_개발자체-DR LAT 비교원가(0430)최종_체코월차결산6월보고2차-715 5" xfId="4438" xr:uid="{00000000-0005-0000-0000-000052110000}"/>
    <cellStyle name="_개발자체-DR LAT 비교원가(0430)최종_체코월차결산6월보고2차-715 6" xfId="4439" xr:uid="{00000000-0005-0000-0000-000053110000}"/>
    <cellStyle name="_개발자체-DR LAT 비교원가(0430)최종_체코월차결산6월보고2차-715 7" xfId="4440" xr:uid="{00000000-0005-0000-0000-000054110000}"/>
    <cellStyle name="_개발자체-DR LAT 비교원가(0430)최종_체코월차결산6월보고2차-715 8" xfId="4441" xr:uid="{00000000-0005-0000-0000-000055110000}"/>
    <cellStyle name="_개발정기회의2" xfId="4442" xr:uid="{00000000-0005-0000-0000-000056110000}"/>
    <cellStyle name="_개발정기회의2 2" xfId="4443" xr:uid="{00000000-0005-0000-0000-000057110000}"/>
    <cellStyle name="_개발정기회의2_10월 예산 결재 상신 budget (091005)_최종" xfId="4444" xr:uid="{00000000-0005-0000-0000-000058110000}"/>
    <cellStyle name="_개발정기회의2_10월 예산 결재 상신 budget (091006)_최종" xfId="4445" xr:uid="{00000000-0005-0000-0000-000059110000}"/>
    <cellStyle name="_개발정기회의2_8월 수율자료_재작성중" xfId="4446" xr:uid="{00000000-0005-0000-0000-00005A110000}"/>
    <cellStyle name="_개발정기회의2_BS and PL august 2009" xfId="4447" xr:uid="{00000000-0005-0000-0000-00005B110000}"/>
    <cellStyle name="_개발정기회의2_Korean report, new version" xfId="4448" xr:uid="{00000000-0005-0000-0000-00005C110000}"/>
    <cellStyle name="_개발정기회의2_monthly report of june 1" xfId="4449" xr:uid="{00000000-0005-0000-0000-00005D110000}"/>
    <cellStyle name="_개발정기회의2_trade payables(september,2009)" xfId="4450" xr:uid="{00000000-0005-0000-0000-00005E110000}"/>
    <cellStyle name="_개발정기회의2_체코월차결산 2( 09 9월-most likely)최종1" xfId="4451" xr:uid="{00000000-0005-0000-0000-00005F110000}"/>
    <cellStyle name="_개발정기회의2_체코월차결산( 09 7월-most likely)" xfId="4452" xr:uid="{00000000-0005-0000-0000-000060110000}"/>
    <cellStyle name="_개발정기회의2_체코월차결산(09 8월)_수불자료_Rev.1" xfId="4453" xr:uid="{00000000-0005-0000-0000-000061110000}"/>
    <cellStyle name="_개발정기회의2_체코월차결산1 (09 9월-most likely)_작성중(복구파일)" xfId="4454" xr:uid="{00000000-0005-0000-0000-000062110000}"/>
    <cellStyle name="_검증 SAMPLE용 LOSS 집계 현황(품질관리팀_17주)" xfId="4455" xr:uid="{00000000-0005-0000-0000-000063110000}"/>
    <cellStyle name="_검증 SAMPLE용 LOSS 집계 현황(품질관리팀_21주)" xfId="4456" xr:uid="{00000000-0005-0000-0000-000064110000}"/>
    <cellStyle name="_검증 SAMPLE용 LOSS 집계 현황(품질관리팀_26주) (2)" xfId="4457" xr:uid="{00000000-0005-0000-0000-000065110000}"/>
    <cellStyle name="_결산보고" xfId="4458" xr:uid="{00000000-0005-0000-0000-000066110000}"/>
    <cellStyle name="_결산보고1" xfId="4459" xr:uid="{00000000-0005-0000-0000-000067110000}"/>
    <cellStyle name="_경영현황02 절감자료(1)" xfId="4460" xr:uid="{00000000-0005-0000-0000-000068110000}"/>
    <cellStyle name="_경쟁입찰개선방안보고서(최종본)(021031)(1)" xfId="4461" xr:uid="{00000000-0005-0000-0000-000069110000}"/>
    <cellStyle name="_경쟁입찰개선방안보고서(최종본)(021031)(1) 2" xfId="4462" xr:uid="{00000000-0005-0000-0000-00006A110000}"/>
    <cellStyle name="_경쟁입찰개선방안보고서(최종본)(021031)(1) 3" xfId="4463" xr:uid="{00000000-0005-0000-0000-00006B110000}"/>
    <cellStyle name="_경쟁입찰개선방안보고서(최종본)(021031)(1) 4" xfId="4464" xr:uid="{00000000-0005-0000-0000-00006C110000}"/>
    <cellStyle name="_경쟁입찰개선방안보고서(최종본)(021031)(1) 5" xfId="4465" xr:uid="{00000000-0005-0000-0000-00006D110000}"/>
    <cellStyle name="_경쟁입찰개선방안보고서(최종본)(021031)(1) 6" xfId="4466" xr:uid="{00000000-0005-0000-0000-00006E110000}"/>
    <cellStyle name="_경쟁입찰개선방안보고서(최종본)(021031)(1) 7" xfId="4467" xr:uid="{00000000-0005-0000-0000-00006F110000}"/>
    <cellStyle name="_경쟁입찰개선방안보고서(최종본)(021031)(1) 8" xfId="4468" xr:uid="{00000000-0005-0000-0000-000070110000}"/>
    <cellStyle name="_경쟁입찰개선방안보고서(최종본)(021031)(1)_10월 예산 결재 상신 budget (091005)_최종" xfId="4469" xr:uid="{00000000-0005-0000-0000-000071110000}"/>
    <cellStyle name="_경쟁입찰개선방안보고서(최종본)(021031)(1)_10월 예산 결재 상신 budget (091006)_최종" xfId="4470" xr:uid="{00000000-0005-0000-0000-000072110000}"/>
    <cellStyle name="_경쟁입찰개선방안보고서(최종본)(021031)(1)_8월 수율자료_재작성중" xfId="4471" xr:uid="{00000000-0005-0000-0000-000073110000}"/>
    <cellStyle name="_경쟁입찰개선방안보고서(최종본)(021031)(1)_8월 수율자료_재작성중 2" xfId="4472" xr:uid="{00000000-0005-0000-0000-000074110000}"/>
    <cellStyle name="_경쟁입찰개선방안보고서(최종본)(021031)(1)_8월 수율자료_재작성중 3" xfId="4473" xr:uid="{00000000-0005-0000-0000-000075110000}"/>
    <cellStyle name="_경쟁입찰개선방안보고서(최종본)(021031)(1)_8월 수율자료_재작성중 4" xfId="4474" xr:uid="{00000000-0005-0000-0000-000076110000}"/>
    <cellStyle name="_경쟁입찰개선방안보고서(최종본)(021031)(1)_8월 수율자료_재작성중 5" xfId="4475" xr:uid="{00000000-0005-0000-0000-000077110000}"/>
    <cellStyle name="_경쟁입찰개선방안보고서(최종본)(021031)(1)_8월 수율자료_재작성중 6" xfId="4476" xr:uid="{00000000-0005-0000-0000-000078110000}"/>
    <cellStyle name="_경쟁입찰개선방안보고서(최종본)(021031)(1)_8월 수율자료_재작성중 7" xfId="4477" xr:uid="{00000000-0005-0000-0000-000079110000}"/>
    <cellStyle name="_경쟁입찰개선방안보고서(최종본)(021031)(1)_8월 수율자료_재작성중 8" xfId="4478" xr:uid="{00000000-0005-0000-0000-00007A110000}"/>
    <cellStyle name="_경쟁입찰개선방안보고서(최종본)(021031)(1)_Korean report, new version" xfId="4479" xr:uid="{00000000-0005-0000-0000-00007B110000}"/>
    <cellStyle name="_경쟁입찰개선방안보고서(최종본)(021031)(1)_monthly report of june 2 (2)" xfId="4480" xr:uid="{00000000-0005-0000-0000-00007C110000}"/>
    <cellStyle name="_경쟁입찰개선방안보고서(최종본)(021031)(1)_monthly report of june 2 (2) 2" xfId="4481" xr:uid="{00000000-0005-0000-0000-00007D110000}"/>
    <cellStyle name="_경쟁입찰개선방안보고서(최종본)(021031)(1)_monthly report of june 2 (2) 3" xfId="4482" xr:uid="{00000000-0005-0000-0000-00007E110000}"/>
    <cellStyle name="_경쟁입찰개선방안보고서(최종본)(021031)(1)_monthly report of june 2 (2) 4" xfId="4483" xr:uid="{00000000-0005-0000-0000-00007F110000}"/>
    <cellStyle name="_경쟁입찰개선방안보고서(최종본)(021031)(1)_monthly report of june 2 (2) 5" xfId="4484" xr:uid="{00000000-0005-0000-0000-000080110000}"/>
    <cellStyle name="_경쟁입찰개선방안보고서(최종본)(021031)(1)_monthly report of june 2 (2) 6" xfId="4485" xr:uid="{00000000-0005-0000-0000-000081110000}"/>
    <cellStyle name="_경쟁입찰개선방안보고서(최종본)(021031)(1)_monthly report of june 2 (2) 7" xfId="4486" xr:uid="{00000000-0005-0000-0000-000082110000}"/>
    <cellStyle name="_경쟁입찰개선방안보고서(최종본)(021031)(1)_monthly report of june 2 (2) 8" xfId="4487" xr:uid="{00000000-0005-0000-0000-000083110000}"/>
    <cellStyle name="_경쟁입찰개선방안보고서(최종본)(021031)(1)_Trade payables, receivables" xfId="4488" xr:uid="{00000000-0005-0000-0000-000084110000}"/>
    <cellStyle name="_경쟁입찰개선방안보고서(최종본)(021031)(1)_자금수지-cash flow(2010_plan)" xfId="4489" xr:uid="{00000000-0005-0000-0000-000085110000}"/>
    <cellStyle name="_경쟁입찰개선방안보고서(최종본)(021031)(1)_자금수지-cash flow(2010_plan) 2" xfId="4490" xr:uid="{00000000-0005-0000-0000-000086110000}"/>
    <cellStyle name="_경쟁입찰개선방안보고서(최종본)(021031)(1)_자금수지-cash flow(2010_plan) 3" xfId="4491" xr:uid="{00000000-0005-0000-0000-000087110000}"/>
    <cellStyle name="_경쟁입찰개선방안보고서(최종본)(021031)(1)_자금수지-cash flow(2010_plan) 4" xfId="4492" xr:uid="{00000000-0005-0000-0000-000088110000}"/>
    <cellStyle name="_경쟁입찰개선방안보고서(최종본)(021031)(1)_자금수지-cash flow(2010_plan) 5" xfId="4493" xr:uid="{00000000-0005-0000-0000-000089110000}"/>
    <cellStyle name="_경쟁입찰개선방안보고서(최종본)(021031)(1)_자금수지-cash flow(2010_plan) 6" xfId="4494" xr:uid="{00000000-0005-0000-0000-00008A110000}"/>
    <cellStyle name="_경쟁입찰개선방안보고서(최종본)(021031)(1)_자금수지-cash flow(2010_plan) 7" xfId="4495" xr:uid="{00000000-0005-0000-0000-00008B110000}"/>
    <cellStyle name="_경쟁입찰개선방안보고서(최종본)(021031)(1)_자금수지-cash flow(2010_plan) 8" xfId="4496" xr:uid="{00000000-0005-0000-0000-00008C110000}"/>
    <cellStyle name="_경쟁입찰개선방안보고서(최종본)(021031)(1)_체코월차결산6월보고2차-715" xfId="4497" xr:uid="{00000000-0005-0000-0000-00008D110000}"/>
    <cellStyle name="_경쟁입찰개선방안보고서(최종본)(021031)(1)_체코월차결산6월보고2차-715 2" xfId="4498" xr:uid="{00000000-0005-0000-0000-00008E110000}"/>
    <cellStyle name="_경쟁입찰개선방안보고서(최종본)(021031)(1)_체코월차결산6월보고2차-715 3" xfId="4499" xr:uid="{00000000-0005-0000-0000-00008F110000}"/>
    <cellStyle name="_경쟁입찰개선방안보고서(최종본)(021031)(1)_체코월차결산6월보고2차-715 4" xfId="4500" xr:uid="{00000000-0005-0000-0000-000090110000}"/>
    <cellStyle name="_경쟁입찰개선방안보고서(최종본)(021031)(1)_체코월차결산6월보고2차-715 5" xfId="4501" xr:uid="{00000000-0005-0000-0000-000091110000}"/>
    <cellStyle name="_경쟁입찰개선방안보고서(최종본)(021031)(1)_체코월차결산6월보고2차-715 6" xfId="4502" xr:uid="{00000000-0005-0000-0000-000092110000}"/>
    <cellStyle name="_경쟁입찰개선방안보고서(최종본)(021031)(1)_체코월차결산6월보고2차-715 7" xfId="4503" xr:uid="{00000000-0005-0000-0000-000093110000}"/>
    <cellStyle name="_경쟁입찰개선방안보고서(최종본)(021031)(1)_체코월차결산6월보고2차-715 8" xfId="4504" xr:uid="{00000000-0005-0000-0000-000094110000}"/>
    <cellStyle name="_계산서 집계양식" xfId="4505" xr:uid="{00000000-0005-0000-0000-000095110000}"/>
    <cellStyle name="_고무단가" xfId="4506" xr:uid="{00000000-0005-0000-0000-000096110000}"/>
    <cellStyle name="_고무단가 2" xfId="4507" xr:uid="{00000000-0005-0000-0000-000097110000}"/>
    <cellStyle name="_고무단가_10월 예산 결재 상신 budget (091005)_최종" xfId="4508" xr:uid="{00000000-0005-0000-0000-000098110000}"/>
    <cellStyle name="_고무단가_10월 예산 결재 상신 budget (091006)_최종" xfId="4509" xr:uid="{00000000-0005-0000-0000-000099110000}"/>
    <cellStyle name="_고무단가_8월 수율자료_재작성중" xfId="4510" xr:uid="{00000000-0005-0000-0000-00009A110000}"/>
    <cellStyle name="_고무단가_BS and PL august 2009" xfId="4511" xr:uid="{00000000-0005-0000-0000-00009B110000}"/>
    <cellStyle name="_고무단가_Korean report, new version" xfId="4512" xr:uid="{00000000-0005-0000-0000-00009C110000}"/>
    <cellStyle name="_고무단가_monthly report of june 1" xfId="4513" xr:uid="{00000000-0005-0000-0000-00009D110000}"/>
    <cellStyle name="_고무단가_trade payables(september,2009)" xfId="4514" xr:uid="{00000000-0005-0000-0000-00009E110000}"/>
    <cellStyle name="_고무단가_체코월차결산 2( 09 9월-most likely)최종1" xfId="4515" xr:uid="{00000000-0005-0000-0000-00009F110000}"/>
    <cellStyle name="_고무단가_체코월차결산( 09 7월-most likely)" xfId="4516" xr:uid="{00000000-0005-0000-0000-0000A0110000}"/>
    <cellStyle name="_고무단가_체코월차결산(09 8월)_수불자료_Rev.1" xfId="4517" xr:uid="{00000000-0005-0000-0000-0000A1110000}"/>
    <cellStyle name="_관리양식(부품원가관리팀)-종합(10월)-031028" xfId="4518" xr:uid="{00000000-0005-0000-0000-0000A2110000}"/>
    <cellStyle name="_관세대책서(현대)" xfId="4519" xr:uid="{00000000-0005-0000-0000-0000A3110000}"/>
    <cellStyle name="_구동1과 사업계획(011009)" xfId="4520" xr:uid="{00000000-0005-0000-0000-0000A4110000}"/>
    <cellStyle name="_구동4과 사업계획 (041116)" xfId="4521" xr:uid="{00000000-0005-0000-0000-0000A5110000}"/>
    <cellStyle name="_구매단가차이세부list_전체_5월달것정단가가단가제외" xfId="4522" xr:uid="{00000000-0005-0000-0000-0000A6110000}"/>
    <cellStyle name="_구매조정실보고양식0310" xfId="4523" xr:uid="{00000000-0005-0000-0000-0000A7110000}"/>
    <cellStyle name="_구상 SMPL 제작 및 검증(060720)" xfId="4524" xr:uid="{00000000-0005-0000-0000-0000A8110000}"/>
    <cellStyle name="_구상 SMPL 제작 및 검증(060721)" xfId="4525" xr:uid="{00000000-0005-0000-0000-0000A9110000}"/>
    <cellStyle name="_구조재편회장님중간보고010307" xfId="4526" xr:uid="{00000000-0005-0000-0000-0000AA110000}"/>
    <cellStyle name="_구조재편회장님중간보고010307 2" xfId="4527" xr:uid="{00000000-0005-0000-0000-0000AB110000}"/>
    <cellStyle name="_구조재편회장님중간보고010307_10월 예산 결재 상신 budget (091005)_최종" xfId="4528" xr:uid="{00000000-0005-0000-0000-0000AC110000}"/>
    <cellStyle name="_구조재편회장님중간보고010307_10월 예산 결재 상신 budget (091006)_최종" xfId="4529" xr:uid="{00000000-0005-0000-0000-0000AD110000}"/>
    <cellStyle name="_구조재편회장님중간보고010307_BS and PL august 2009" xfId="4530" xr:uid="{00000000-0005-0000-0000-0000AE110000}"/>
    <cellStyle name="_구조재편회장님중간보고010307_Korean report, new version" xfId="4531" xr:uid="{00000000-0005-0000-0000-0000AF110000}"/>
    <cellStyle name="_구조재편회장님중간보고010307_monthly report of june 1" xfId="4532" xr:uid="{00000000-0005-0000-0000-0000B0110000}"/>
    <cellStyle name="_구조재편회장님중간보고010307_trade payables(september,2009)" xfId="4533" xr:uid="{00000000-0005-0000-0000-0000B1110000}"/>
    <cellStyle name="_구조재편회장님중간보고010307_체코월차결산 2( 09 9월-most likely)최종1" xfId="4534" xr:uid="{00000000-0005-0000-0000-0000B2110000}"/>
    <cellStyle name="_구조재편회장님중간보고010307_체코월차결산( 09 7월-most likely)" xfId="4535" xr:uid="{00000000-0005-0000-0000-0000B3110000}"/>
    <cellStyle name="_국산화 개발일정 점검표" xfId="4536" xr:uid="{00000000-0005-0000-0000-0000B4110000}"/>
    <cellStyle name="_국산화 개발일정 점검표 2" xfId="4537" xr:uid="{00000000-0005-0000-0000-0000B5110000}"/>
    <cellStyle name="_국산화 개발일정 점검표_10월 예산 결재 상신 budget (091005)_최종" xfId="4538" xr:uid="{00000000-0005-0000-0000-0000B6110000}"/>
    <cellStyle name="_국산화 개발일정 점검표_10월 예산 결재 상신 budget (091006)_최종" xfId="4539" xr:uid="{00000000-0005-0000-0000-0000B7110000}"/>
    <cellStyle name="_국산화 개발일정 점검표_BS and PL august 2009" xfId="4540" xr:uid="{00000000-0005-0000-0000-0000B8110000}"/>
    <cellStyle name="_국산화 개발일정 점검표_Korean report, new version" xfId="4541" xr:uid="{00000000-0005-0000-0000-0000B9110000}"/>
    <cellStyle name="_국산화 개발일정 점검표_monthly report of june 1" xfId="4542" xr:uid="{00000000-0005-0000-0000-0000BA110000}"/>
    <cellStyle name="_국산화 개발일정 점검표_trade payables(september,2009)" xfId="4543" xr:uid="{00000000-0005-0000-0000-0000BB110000}"/>
    <cellStyle name="_국산화 개발일정 점검표_체코월차결산 2( 09 9월-most likely)최종1" xfId="4544" xr:uid="{00000000-0005-0000-0000-0000BC110000}"/>
    <cellStyle name="_국산화 개발일정 점검표_체코월차결산( 09 7월-most likely)" xfId="4545" xr:uid="{00000000-0005-0000-0000-0000BD110000}"/>
    <cellStyle name="_국산화계획" xfId="4546" xr:uid="{00000000-0005-0000-0000-0000BE110000}"/>
    <cellStyle name="_국산화계획 2" xfId="4547" xr:uid="{00000000-0005-0000-0000-0000BF110000}"/>
    <cellStyle name="_글라스현황보고 030603" xfId="4548" xr:uid="{00000000-0005-0000-0000-0000C0110000}"/>
    <cellStyle name="_금아INT NEGO보고" xfId="4549" xr:uid="{00000000-0005-0000-0000-0000C1110000}"/>
    <cellStyle name="_금형" xfId="4550" xr:uid="{00000000-0005-0000-0000-0000C2110000}"/>
    <cellStyle name="_금형 2" xfId="4551" xr:uid="{00000000-0005-0000-0000-0000C3110000}"/>
    <cellStyle name="_금형_10월 예산 결재 상신 budget (091005)_최종" xfId="4552" xr:uid="{00000000-0005-0000-0000-0000C4110000}"/>
    <cellStyle name="_금형_10월 예산 결재 상신 budget (091006)_최종" xfId="4553" xr:uid="{00000000-0005-0000-0000-0000C5110000}"/>
    <cellStyle name="_금형_BS and PL august 2009" xfId="4554" xr:uid="{00000000-0005-0000-0000-0000C6110000}"/>
    <cellStyle name="_금형_Korean report, new version" xfId="4555" xr:uid="{00000000-0005-0000-0000-0000C7110000}"/>
    <cellStyle name="_금형_monthly report of june 1" xfId="4556" xr:uid="{00000000-0005-0000-0000-0000C8110000}"/>
    <cellStyle name="_금형_trade payables(september,2009)" xfId="4557" xr:uid="{00000000-0005-0000-0000-0000C9110000}"/>
    <cellStyle name="_금형_체코월차결산 2( 09 9월-most likely)최종1" xfId="4558" xr:uid="{00000000-0005-0000-0000-0000CA110000}"/>
    <cellStyle name="_금형_체코월차결산( 09 7월-most likely)" xfId="4559" xr:uid="{00000000-0005-0000-0000-0000CB110000}"/>
    <cellStyle name="_금형비미결_동연(021111)" xfId="4560" xr:uid="{00000000-0005-0000-0000-0000CC110000}"/>
    <cellStyle name="_기능분석SAMPLE" xfId="4561" xr:uid="{00000000-0005-0000-0000-0000CD110000}"/>
    <cellStyle name="_기능분석SAMPLE 2" xfId="4562" xr:uid="{00000000-0005-0000-0000-0000CE110000}"/>
    <cellStyle name="_기능분석SAMPLE_10월 예산 결재 상신 budget (091005)_최종" xfId="4563" xr:uid="{00000000-0005-0000-0000-0000CF110000}"/>
    <cellStyle name="_기능분석SAMPLE_10월 예산 결재 상신 budget (091006)_최종" xfId="4564" xr:uid="{00000000-0005-0000-0000-0000D0110000}"/>
    <cellStyle name="_기능분석SAMPLE_BS and PL august 2009" xfId="4565" xr:uid="{00000000-0005-0000-0000-0000D1110000}"/>
    <cellStyle name="_기능분석SAMPLE_Korean report, new version" xfId="4566" xr:uid="{00000000-0005-0000-0000-0000D2110000}"/>
    <cellStyle name="_기능분석SAMPLE_monthly report of june 1" xfId="4567" xr:uid="{00000000-0005-0000-0000-0000D3110000}"/>
    <cellStyle name="_기능분석SAMPLE_trade payables(september,2009)" xfId="4568" xr:uid="{00000000-0005-0000-0000-0000D4110000}"/>
    <cellStyle name="_기능분석SAMPLE_체코월차결산 2( 09 9월-most likely)최종1" xfId="4569" xr:uid="{00000000-0005-0000-0000-0000D5110000}"/>
    <cellStyle name="_기능분석SAMPLE_체코월차결산( 09 7월-most likely)" xfId="4570" xr:uid="{00000000-0005-0000-0000-0000D6110000}"/>
    <cellStyle name="_기술2pt" xfId="4571" xr:uid="{00000000-0005-0000-0000-0000D7110000}"/>
    <cellStyle name="_기타원가계산서" xfId="4572" xr:uid="{00000000-0005-0000-0000-0000D8110000}"/>
    <cellStyle name="_김준삼 과장" xfId="4573" xr:uid="{00000000-0005-0000-0000-0000D9110000}"/>
    <cellStyle name="_김창희(첨부시트 수정_보라색)" xfId="4574" xr:uid="{00000000-0005-0000-0000-0000DA110000}"/>
    <cellStyle name="_내부-CA-EN예비업체-050517" xfId="4575" xr:uid="{00000000-0005-0000-0000-0000DB110000}"/>
    <cellStyle name="_내부-CA-EN예비업체-050517 2" xfId="4576" xr:uid="{00000000-0005-0000-0000-0000DC110000}"/>
    <cellStyle name="_내부-CA-EN예비업체-050517 3" xfId="4577" xr:uid="{00000000-0005-0000-0000-0000DD110000}"/>
    <cellStyle name="_내부-CA-EN예비업체-050517 4" xfId="4578" xr:uid="{00000000-0005-0000-0000-0000DE110000}"/>
    <cellStyle name="_내부-CA-EN예비업체-050517 5" xfId="4579" xr:uid="{00000000-0005-0000-0000-0000DF110000}"/>
    <cellStyle name="_내부-CA-EN예비업체-050517 6" xfId="4580" xr:uid="{00000000-0005-0000-0000-0000E0110000}"/>
    <cellStyle name="_내부-CA-EN예비업체-050517 7" xfId="4581" xr:uid="{00000000-0005-0000-0000-0000E1110000}"/>
    <cellStyle name="_내부-CA-EN예비업체-050517 8" xfId="4582" xr:uid="{00000000-0005-0000-0000-0000E2110000}"/>
    <cellStyle name="_내부-CA-EN예비업체-050517_10월 예산 결재 상신 budget (091005)_최종" xfId="4583" xr:uid="{00000000-0005-0000-0000-0000E3110000}"/>
    <cellStyle name="_내부-CA-EN예비업체-050517_10월 예산 결재 상신 budget (091006)_최종" xfId="4584" xr:uid="{00000000-0005-0000-0000-0000E4110000}"/>
    <cellStyle name="_내부-CA-EN예비업체-050517_Korean report, new version" xfId="4585" xr:uid="{00000000-0005-0000-0000-0000E5110000}"/>
    <cellStyle name="_내부-CA-EN예비업체-050517_monthly report of june 2 (2)" xfId="4586" xr:uid="{00000000-0005-0000-0000-0000E6110000}"/>
    <cellStyle name="_내부-CA-EN예비업체-050517_monthly report of june 2 (2) 2" xfId="4587" xr:uid="{00000000-0005-0000-0000-0000E7110000}"/>
    <cellStyle name="_내부-CA-EN예비업체-050517_monthly report of june 2 (2) 3" xfId="4588" xr:uid="{00000000-0005-0000-0000-0000E8110000}"/>
    <cellStyle name="_내부-CA-EN예비업체-050517_monthly report of june 2 (2) 4" xfId="4589" xr:uid="{00000000-0005-0000-0000-0000E9110000}"/>
    <cellStyle name="_내부-CA-EN예비업체-050517_monthly report of june 2 (2) 5" xfId="4590" xr:uid="{00000000-0005-0000-0000-0000EA110000}"/>
    <cellStyle name="_내부-CA-EN예비업체-050517_monthly report of june 2 (2) 6" xfId="4591" xr:uid="{00000000-0005-0000-0000-0000EB110000}"/>
    <cellStyle name="_내부-CA-EN예비업체-050517_monthly report of june 2 (2) 7" xfId="4592" xr:uid="{00000000-0005-0000-0000-0000EC110000}"/>
    <cellStyle name="_내부-CA-EN예비업체-050517_monthly report of june 2 (2) 8" xfId="4593" xr:uid="{00000000-0005-0000-0000-0000ED110000}"/>
    <cellStyle name="_내부-CA-EN예비업체-050517_Trade payables, receivables" xfId="4594" xr:uid="{00000000-0005-0000-0000-0000EE110000}"/>
    <cellStyle name="_내부-CA-EN예비업체-050517_자금수지-cash flow(2010_plan)" xfId="4595" xr:uid="{00000000-0005-0000-0000-0000EF110000}"/>
    <cellStyle name="_내부-CA-EN예비업체-050517_자금수지-cash flow(2010_plan) 2" xfId="4596" xr:uid="{00000000-0005-0000-0000-0000F0110000}"/>
    <cellStyle name="_내부-CA-EN예비업체-050517_자금수지-cash flow(2010_plan) 3" xfId="4597" xr:uid="{00000000-0005-0000-0000-0000F1110000}"/>
    <cellStyle name="_내부-CA-EN예비업체-050517_자금수지-cash flow(2010_plan) 4" xfId="4598" xr:uid="{00000000-0005-0000-0000-0000F2110000}"/>
    <cellStyle name="_내부-CA-EN예비업체-050517_자금수지-cash flow(2010_plan) 5" xfId="4599" xr:uid="{00000000-0005-0000-0000-0000F3110000}"/>
    <cellStyle name="_내부-CA-EN예비업체-050517_자금수지-cash flow(2010_plan) 6" xfId="4600" xr:uid="{00000000-0005-0000-0000-0000F4110000}"/>
    <cellStyle name="_내부-CA-EN예비업체-050517_자금수지-cash flow(2010_plan) 7" xfId="4601" xr:uid="{00000000-0005-0000-0000-0000F5110000}"/>
    <cellStyle name="_내부-CA-EN예비업체-050517_자금수지-cash flow(2010_plan) 8" xfId="4602" xr:uid="{00000000-0005-0000-0000-0000F6110000}"/>
    <cellStyle name="_내부-CA-EN예비업체-050517_체코월차결산6월보고2차-715" xfId="4603" xr:uid="{00000000-0005-0000-0000-0000F7110000}"/>
    <cellStyle name="_내부-CA-EN예비업체-050517_체코월차결산6월보고2차-715 2" xfId="4604" xr:uid="{00000000-0005-0000-0000-0000F8110000}"/>
    <cellStyle name="_내부-CA-EN예비업체-050517_체코월차결산6월보고2차-715 3" xfId="4605" xr:uid="{00000000-0005-0000-0000-0000F9110000}"/>
    <cellStyle name="_내부-CA-EN예비업체-050517_체코월차결산6월보고2차-715 4" xfId="4606" xr:uid="{00000000-0005-0000-0000-0000FA110000}"/>
    <cellStyle name="_내부-CA-EN예비업체-050517_체코월차결산6월보고2차-715 5" xfId="4607" xr:uid="{00000000-0005-0000-0000-0000FB110000}"/>
    <cellStyle name="_내부-CA-EN예비업체-050517_체코월차결산6월보고2차-715 6" xfId="4608" xr:uid="{00000000-0005-0000-0000-0000FC110000}"/>
    <cellStyle name="_내부-CA-EN예비업체-050517_체코월차결산6월보고2차-715 7" xfId="4609" xr:uid="{00000000-0005-0000-0000-0000FD110000}"/>
    <cellStyle name="_내부-CA-EN예비업체-050517_체코월차결산6월보고2차-715 8" xfId="4610" xr:uid="{00000000-0005-0000-0000-0000FE110000}"/>
    <cellStyle name="_내부-CA-HD예비업체-050324" xfId="4611" xr:uid="{00000000-0005-0000-0000-0000FF110000}"/>
    <cellStyle name="_내수판매V2_New (2)" xfId="4612" xr:uid="{00000000-0005-0000-0000-000000120000}"/>
    <cellStyle name="_노사동향 010706" xfId="4613" xr:uid="{00000000-0005-0000-0000-000001120000}"/>
    <cellStyle name="_능력(구동)" xfId="4614" xr:uid="{00000000-0005-0000-0000-000002120000}"/>
    <cellStyle name="_능력검토 상세!" xfId="4615" xr:uid="{00000000-0005-0000-0000-000003120000}"/>
    <cellStyle name="_단품원가계산" xfId="4616" xr:uid="{00000000-0005-0000-0000-000004120000}"/>
    <cellStyle name="_단품원가계산 2" xfId="4617" xr:uid="{00000000-0005-0000-0000-000005120000}"/>
    <cellStyle name="_단품원가계산_10월 예산 결재 상신 budget (091005)_최종" xfId="4618" xr:uid="{00000000-0005-0000-0000-000006120000}"/>
    <cellStyle name="_단품원가계산_10월 예산 결재 상신 budget (091006)_최종" xfId="4619" xr:uid="{00000000-0005-0000-0000-000007120000}"/>
    <cellStyle name="_단품원가계산_BS and PL august 2009" xfId="4620" xr:uid="{00000000-0005-0000-0000-000008120000}"/>
    <cellStyle name="_단품원가계산_Korean report, new version" xfId="4621" xr:uid="{00000000-0005-0000-0000-000009120000}"/>
    <cellStyle name="_단품원가계산_monthly report of june 1" xfId="4622" xr:uid="{00000000-0005-0000-0000-00000A120000}"/>
    <cellStyle name="_단품원가계산_trade payables(september,2009)" xfId="4623" xr:uid="{00000000-0005-0000-0000-00000B120000}"/>
    <cellStyle name="_단품원가계산_체코월차결산 2( 09 9월-most likely)최종1" xfId="4624" xr:uid="{00000000-0005-0000-0000-00000C120000}"/>
    <cellStyle name="_단품원가계산_체코월차결산( 09 7월-most likely)" xfId="4625" xr:uid="{00000000-0005-0000-0000-00000D120000}"/>
    <cellStyle name="_도장_5만대일정" xfId="4626" xr:uid="{00000000-0005-0000-0000-00000E120000}"/>
    <cellStyle name="_도장공장 환기개요" xfId="4627" xr:uid="{00000000-0005-0000-0000-00000F120000}"/>
    <cellStyle name="_도장공장종합계획서(한글)" xfId="4628" xr:uid="{00000000-0005-0000-0000-000010120000}"/>
    <cellStyle name="_도장공장종합계획서(한글1)" xfId="4629" xr:uid="{00000000-0005-0000-0000-000011120000}"/>
    <cellStyle name="_동연,제성 사양별 단가현황" xfId="4630" xr:uid="{00000000-0005-0000-0000-000012120000}"/>
    <cellStyle name="_라인 진행 현황" xfId="4631" xr:uid="{00000000-0005-0000-0000-000013120000}"/>
    <cellStyle name="_라인 진행 현황 2" xfId="4632" xr:uid="{00000000-0005-0000-0000-000014120000}"/>
    <cellStyle name="_라인 진행 현황 3" xfId="4633" xr:uid="{00000000-0005-0000-0000-000015120000}"/>
    <cellStyle name="_라인 진행 현황 4" xfId="4634" xr:uid="{00000000-0005-0000-0000-000016120000}"/>
    <cellStyle name="_라인 진행 현황 5" xfId="4635" xr:uid="{00000000-0005-0000-0000-000017120000}"/>
    <cellStyle name="_라인 진행 현황 6" xfId="4636" xr:uid="{00000000-0005-0000-0000-000018120000}"/>
    <cellStyle name="_라인 진행 현황 7" xfId="4637" xr:uid="{00000000-0005-0000-0000-000019120000}"/>
    <cellStyle name="_라인 진행 현황 8" xfId="4638" xr:uid="{00000000-0005-0000-0000-00001A120000}"/>
    <cellStyle name="_라인 진행 현황_10월 예산 결재 상신 budget (091005)_최종" xfId="4639" xr:uid="{00000000-0005-0000-0000-00001B120000}"/>
    <cellStyle name="_라인 진행 현황_10월 예산 결재 상신 budget (091006)_최종" xfId="4640" xr:uid="{00000000-0005-0000-0000-00001C120000}"/>
    <cellStyle name="_라인 진행 현황_Korean report, new version" xfId="4641" xr:uid="{00000000-0005-0000-0000-00001D120000}"/>
    <cellStyle name="_라인 진행 현황_monthly report of june 2 (2)" xfId="4642" xr:uid="{00000000-0005-0000-0000-00001E120000}"/>
    <cellStyle name="_라인 진행 현황_monthly report of june 2 (2) 2" xfId="4643" xr:uid="{00000000-0005-0000-0000-00001F120000}"/>
    <cellStyle name="_라인 진행 현황_monthly report of june 2 (2) 3" xfId="4644" xr:uid="{00000000-0005-0000-0000-000020120000}"/>
    <cellStyle name="_라인 진행 현황_monthly report of june 2 (2) 4" xfId="4645" xr:uid="{00000000-0005-0000-0000-000021120000}"/>
    <cellStyle name="_라인 진행 현황_monthly report of june 2 (2) 5" xfId="4646" xr:uid="{00000000-0005-0000-0000-000022120000}"/>
    <cellStyle name="_라인 진행 현황_monthly report of june 2 (2) 6" xfId="4647" xr:uid="{00000000-0005-0000-0000-000023120000}"/>
    <cellStyle name="_라인 진행 현황_monthly report of june 2 (2) 7" xfId="4648" xr:uid="{00000000-0005-0000-0000-000024120000}"/>
    <cellStyle name="_라인 진행 현황_monthly report of june 2 (2) 8" xfId="4649" xr:uid="{00000000-0005-0000-0000-000025120000}"/>
    <cellStyle name="_라인 진행 현황_Trade payables, receivables" xfId="4650" xr:uid="{00000000-0005-0000-0000-000026120000}"/>
    <cellStyle name="_라인 진행 현황_자금수지-cash flow(2010_plan)" xfId="4651" xr:uid="{00000000-0005-0000-0000-000027120000}"/>
    <cellStyle name="_라인 진행 현황_자금수지-cash flow(2010_plan) 2" xfId="4652" xr:uid="{00000000-0005-0000-0000-000028120000}"/>
    <cellStyle name="_라인 진행 현황_자금수지-cash flow(2010_plan) 3" xfId="4653" xr:uid="{00000000-0005-0000-0000-000029120000}"/>
    <cellStyle name="_라인 진행 현황_자금수지-cash flow(2010_plan) 4" xfId="4654" xr:uid="{00000000-0005-0000-0000-00002A120000}"/>
    <cellStyle name="_라인 진행 현황_자금수지-cash flow(2010_plan) 5" xfId="4655" xr:uid="{00000000-0005-0000-0000-00002B120000}"/>
    <cellStyle name="_라인 진행 현황_자금수지-cash flow(2010_plan) 6" xfId="4656" xr:uid="{00000000-0005-0000-0000-00002C120000}"/>
    <cellStyle name="_라인 진행 현황_자금수지-cash flow(2010_plan) 7" xfId="4657" xr:uid="{00000000-0005-0000-0000-00002D120000}"/>
    <cellStyle name="_라인 진행 현황_자금수지-cash flow(2010_plan) 8" xfId="4658" xr:uid="{00000000-0005-0000-0000-00002E120000}"/>
    <cellStyle name="_라인 진행 현황_체코월차결산6월보고2차-715" xfId="4659" xr:uid="{00000000-0005-0000-0000-00002F120000}"/>
    <cellStyle name="_라인 진행 현황_체코월차결산6월보고2차-715 2" xfId="4660" xr:uid="{00000000-0005-0000-0000-000030120000}"/>
    <cellStyle name="_라인 진행 현황_체코월차결산6월보고2차-715 3" xfId="4661" xr:uid="{00000000-0005-0000-0000-000031120000}"/>
    <cellStyle name="_라인 진행 현황_체코월차결산6월보고2차-715 4" xfId="4662" xr:uid="{00000000-0005-0000-0000-000032120000}"/>
    <cellStyle name="_라인 진행 현황_체코월차결산6월보고2차-715 5" xfId="4663" xr:uid="{00000000-0005-0000-0000-000033120000}"/>
    <cellStyle name="_라인 진행 현황_체코월차결산6월보고2차-715 6" xfId="4664" xr:uid="{00000000-0005-0000-0000-000034120000}"/>
    <cellStyle name="_라인 진행 현황_체코월차결산6월보고2차-715 7" xfId="4665" xr:uid="{00000000-0005-0000-0000-000035120000}"/>
    <cellStyle name="_라인 진행 현황_체코월차결산6월보고2차-715 8" xfId="4666" xr:uid="{00000000-0005-0000-0000-000036120000}"/>
    <cellStyle name="_리오글라스 직서열 변경 관련 적용방안 040930" xfId="4667" xr:uid="{00000000-0005-0000-0000-000037120000}"/>
    <cellStyle name="_마북이의제기초대형견적서1" xfId="4668" xr:uid="{00000000-0005-0000-0000-000038120000}"/>
    <cellStyle name="_매출분석" xfId="4669" xr:uid="{00000000-0005-0000-0000-000039120000}"/>
    <cellStyle name="_매출분석 2" xfId="4670" xr:uid="{00000000-0005-0000-0000-00003A120000}"/>
    <cellStyle name="_문서처리전(한국세큐리트) 0612" xfId="4671" xr:uid="{00000000-0005-0000-0000-00003B120000}"/>
    <cellStyle name="_바이백 용기관리방안 (2)" xfId="4672" xr:uid="{00000000-0005-0000-0000-00003C120000}"/>
    <cellStyle name="_바이백 용기관리방안 (2) 2" xfId="4673" xr:uid="{00000000-0005-0000-0000-00003D120000}"/>
    <cellStyle name="_바이백 용기관리방안 (2)_10월 예산 결재 상신 budget (091005)_최종" xfId="4674" xr:uid="{00000000-0005-0000-0000-00003E120000}"/>
    <cellStyle name="_바이백 용기관리방안 (2)_10월 예산 결재 상신 budget (091006)_최종" xfId="4675" xr:uid="{00000000-0005-0000-0000-00003F120000}"/>
    <cellStyle name="_바이백 용기관리방안 (2)_BS and PL august 2009" xfId="4676" xr:uid="{00000000-0005-0000-0000-000040120000}"/>
    <cellStyle name="_바이백 용기관리방안 (2)_Korean report, new version" xfId="4677" xr:uid="{00000000-0005-0000-0000-000041120000}"/>
    <cellStyle name="_바이백 용기관리방안 (2)_monthly report of june 1" xfId="4678" xr:uid="{00000000-0005-0000-0000-000042120000}"/>
    <cellStyle name="_바이백 용기관리방안 (2)_trade payables(september,2009)" xfId="4679" xr:uid="{00000000-0005-0000-0000-000043120000}"/>
    <cellStyle name="_바이백 용기관리방안 (2)_체코5월결산보고610" xfId="4680" xr:uid="{00000000-0005-0000-0000-000044120000}"/>
    <cellStyle name="_바이백 용기관리방안 (2)_체코5월결산보고610_10월 예산 결재 상신 budget (091005)_최종" xfId="4681" xr:uid="{00000000-0005-0000-0000-000045120000}"/>
    <cellStyle name="_바이백 용기관리방안 (2)_체코5월결산보고610_10월 예산 결재 상신 budget (091006)_최종" xfId="4682" xr:uid="{00000000-0005-0000-0000-000046120000}"/>
    <cellStyle name="_바이백 용기관리방안 (2)_체코5월결산보고610_Korean report, new version" xfId="4683" xr:uid="{00000000-0005-0000-0000-000047120000}"/>
    <cellStyle name="_바이백 용기관리방안 (2)_체코5월결산보고610_체코월차결산 2( 09 9월-most likely)최종1" xfId="4684" xr:uid="{00000000-0005-0000-0000-000048120000}"/>
    <cellStyle name="_바이백 용기관리방안 (2)_체코월차결산 2( 09 9월-most likely)최종1" xfId="4685" xr:uid="{00000000-0005-0000-0000-000049120000}"/>
    <cellStyle name="_바이백 용기관리방안 (2)_체코월차결산( 09 7월-most likely)" xfId="4686" xr:uid="{00000000-0005-0000-0000-00004A120000}"/>
    <cellStyle name="_바이백생산계획(1차~6차)41130A" xfId="4687" xr:uid="{00000000-0005-0000-0000-00004B120000}"/>
    <cellStyle name="_바이백생산계획(1차~6차)41130A 2" xfId="4688" xr:uid="{00000000-0005-0000-0000-00004C120000}"/>
    <cellStyle name="_바이백생산계획(1차~6차)41130A_10월 예산 결재 상신 budget (091005)_최종" xfId="4689" xr:uid="{00000000-0005-0000-0000-00004D120000}"/>
    <cellStyle name="_바이백생산계획(1차~6차)41130A_10월 예산 결재 상신 budget (091006)_최종" xfId="4690" xr:uid="{00000000-0005-0000-0000-00004E120000}"/>
    <cellStyle name="_바이백생산계획(1차~6차)41130A_BS and PL august 2009" xfId="4691" xr:uid="{00000000-0005-0000-0000-00004F120000}"/>
    <cellStyle name="_바이백생산계획(1차~6차)41130A_Korean report, new version" xfId="4692" xr:uid="{00000000-0005-0000-0000-000050120000}"/>
    <cellStyle name="_바이백생산계획(1차~6차)41130A_monthly report of june 1" xfId="4693" xr:uid="{00000000-0005-0000-0000-000051120000}"/>
    <cellStyle name="_바이백생산계획(1차~6차)41130A_trade payables(september,2009)" xfId="4694" xr:uid="{00000000-0005-0000-0000-000052120000}"/>
    <cellStyle name="_바이백생산계획(1차~6차)41130A_체코5월결산보고610" xfId="4695" xr:uid="{00000000-0005-0000-0000-000053120000}"/>
    <cellStyle name="_바이백생산계획(1차~6차)41130A_체코5월결산보고610_10월 예산 결재 상신 budget (091005)_최종" xfId="4696" xr:uid="{00000000-0005-0000-0000-000054120000}"/>
    <cellStyle name="_바이백생산계획(1차~6차)41130A_체코5월결산보고610_10월 예산 결재 상신 budget (091006)_최종" xfId="4697" xr:uid="{00000000-0005-0000-0000-000055120000}"/>
    <cellStyle name="_바이백생산계획(1차~6차)41130A_체코5월결산보고610_Korean report, new version" xfId="4698" xr:uid="{00000000-0005-0000-0000-000056120000}"/>
    <cellStyle name="_바이백생산계획(1차~6차)41130A_체코5월결산보고610_체코월차결산 2( 09 9월-most likely)최종1" xfId="4699" xr:uid="{00000000-0005-0000-0000-000057120000}"/>
    <cellStyle name="_바이백생산계획(1차~6차)41130A_체코월차결산 2( 09 9월-most likely)최종1" xfId="4700" xr:uid="{00000000-0005-0000-0000-000058120000}"/>
    <cellStyle name="_바이백생산계획(1차~6차)41130A_체코월차결산( 09 7월-most likely)" xfId="4701" xr:uid="{00000000-0005-0000-0000-000059120000}"/>
    <cellStyle name="_번디설변" xfId="4702" xr:uid="{00000000-0005-0000-0000-00005A120000}"/>
    <cellStyle name="_보고서제출(061018)" xfId="4703" xr:uid="{00000000-0005-0000-0000-00005B120000}"/>
    <cellStyle name="_부품개발정책(보고중.0915)" xfId="4704" xr:uid="{00000000-0005-0000-0000-00005C120000}"/>
    <cellStyle name="_부품기준표_공수기준표_사양_원가 비교표 종합(구동회과장)020712(1)" xfId="4705" xr:uid="{00000000-0005-0000-0000-00005D120000}"/>
    <cellStyle name="_북경장님보고(0502)1200FULLVER(1)" xfId="4706" xr:uid="{00000000-0005-0000-0000-00005E120000}"/>
    <cellStyle name="_북경장님보고(0502)1200FULLVER(1) 2" xfId="4707" xr:uid="{00000000-0005-0000-0000-00005F120000}"/>
    <cellStyle name="_북경집행품의(8 예산020717)(윤병식 5차 수정 금형)" xfId="4708" xr:uid="{00000000-0005-0000-0000-000060120000}"/>
    <cellStyle name="_북경투자비(종합-영문)" xfId="4709" xr:uid="{00000000-0005-0000-0000-000061120000}"/>
    <cellStyle name="_북경프레스투자예산기초자료(0613)" xfId="4710" xr:uid="{00000000-0005-0000-0000-000062120000}"/>
    <cellStyle name="_북미수정자료" xfId="4711" xr:uid="{00000000-0005-0000-0000-000063120000}"/>
    <cellStyle name="_북미수정자료 2" xfId="4712" xr:uid="{00000000-0005-0000-0000-000064120000}"/>
    <cellStyle name="_북미수정자료_10월 예산 결재 상신 budget (091005)_최종" xfId="4713" xr:uid="{00000000-0005-0000-0000-000065120000}"/>
    <cellStyle name="_북미수정자료_10월 예산 결재 상신 budget (091006)_최종" xfId="4714" xr:uid="{00000000-0005-0000-0000-000066120000}"/>
    <cellStyle name="_북미수정자료_BS and PL august 2009" xfId="4715" xr:uid="{00000000-0005-0000-0000-000067120000}"/>
    <cellStyle name="_북미수정자료_Korean report, new version" xfId="4716" xr:uid="{00000000-0005-0000-0000-000068120000}"/>
    <cellStyle name="_북미수정자료_monthly report of june 1" xfId="4717" xr:uid="{00000000-0005-0000-0000-000069120000}"/>
    <cellStyle name="_북미수정자료_trade payables(september,2009)" xfId="4718" xr:uid="{00000000-0005-0000-0000-00006A120000}"/>
    <cellStyle name="_북미수정자료_인원재검토" xfId="4719" xr:uid="{00000000-0005-0000-0000-00006B120000}"/>
    <cellStyle name="_북미수정자료_인원재검토 2" xfId="4720" xr:uid="{00000000-0005-0000-0000-00006C120000}"/>
    <cellStyle name="_북미수정자료_인원재검토_10월 예산 결재 상신 budget (091005)_최종" xfId="4721" xr:uid="{00000000-0005-0000-0000-00006D120000}"/>
    <cellStyle name="_북미수정자료_인원재검토_10월 예산 결재 상신 budget (091006)_최종" xfId="4722" xr:uid="{00000000-0005-0000-0000-00006E120000}"/>
    <cellStyle name="_북미수정자료_인원재검토_BS and PL august 2009" xfId="4723" xr:uid="{00000000-0005-0000-0000-00006F120000}"/>
    <cellStyle name="_북미수정자료_인원재검토_Korean report, new version" xfId="4724" xr:uid="{00000000-0005-0000-0000-000070120000}"/>
    <cellStyle name="_북미수정자료_인원재검토_monthly report of june 1" xfId="4725" xr:uid="{00000000-0005-0000-0000-000071120000}"/>
    <cellStyle name="_북미수정자료_인원재검토_trade payables(september,2009)" xfId="4726" xr:uid="{00000000-0005-0000-0000-000072120000}"/>
    <cellStyle name="_북미수정자료_인원재검토_체코월차결산 2( 09 9월-most likely)최종1" xfId="4727" xr:uid="{00000000-0005-0000-0000-000073120000}"/>
    <cellStyle name="_북미수정자료_인원재검토_체코월차결산( 09 7월-most likely)" xfId="4728" xr:uid="{00000000-0005-0000-0000-000074120000}"/>
    <cellStyle name="_북미수정자료_중국사업보고" xfId="4729" xr:uid="{00000000-0005-0000-0000-000075120000}"/>
    <cellStyle name="_북미수정자료_중국사업보고 2" xfId="4730" xr:uid="{00000000-0005-0000-0000-000076120000}"/>
    <cellStyle name="_북미수정자료_중국사업보고(천진)" xfId="4731" xr:uid="{00000000-0005-0000-0000-000077120000}"/>
    <cellStyle name="_북미수정자료_중국사업보고(천진) 2" xfId="4732" xr:uid="{00000000-0005-0000-0000-000078120000}"/>
    <cellStyle name="_북미수정자료_중국사업보고(천진)_10월 예산 결재 상신 budget (091005)_최종" xfId="4733" xr:uid="{00000000-0005-0000-0000-000079120000}"/>
    <cellStyle name="_북미수정자료_중국사업보고(천진)_10월 예산 결재 상신 budget (091006)_최종" xfId="4734" xr:uid="{00000000-0005-0000-0000-00007A120000}"/>
    <cellStyle name="_북미수정자료_중국사업보고(천진)_BS and PL august 2009" xfId="4735" xr:uid="{00000000-0005-0000-0000-00007B120000}"/>
    <cellStyle name="_북미수정자료_중국사업보고(천진)_Korean report, new version" xfId="4736" xr:uid="{00000000-0005-0000-0000-00007C120000}"/>
    <cellStyle name="_북미수정자료_중국사업보고(천진)_monthly report of june 1" xfId="4737" xr:uid="{00000000-0005-0000-0000-00007D120000}"/>
    <cellStyle name="_북미수정자료_중국사업보고(천진)_trade payables(september,2009)" xfId="4738" xr:uid="{00000000-0005-0000-0000-00007E120000}"/>
    <cellStyle name="_북미수정자료_중국사업보고(천진)_체코월차결산 2( 09 9월-most likely)최종1" xfId="4739" xr:uid="{00000000-0005-0000-0000-00007F120000}"/>
    <cellStyle name="_북미수정자료_중국사업보고(천진)_체코월차결산( 09 7월-most likely)" xfId="4740" xr:uid="{00000000-0005-0000-0000-000080120000}"/>
    <cellStyle name="_북미수정자료_중국사업보고_10월 예산 결재 상신 budget (091005)_최종" xfId="4741" xr:uid="{00000000-0005-0000-0000-000081120000}"/>
    <cellStyle name="_북미수정자료_중국사업보고_10월 예산 결재 상신 budget (091006)_최종" xfId="4742" xr:uid="{00000000-0005-0000-0000-000082120000}"/>
    <cellStyle name="_북미수정자료_중국사업보고_BS and PL august 2009" xfId="4743" xr:uid="{00000000-0005-0000-0000-000083120000}"/>
    <cellStyle name="_북미수정자료_중국사업보고_Korean report, new version" xfId="4744" xr:uid="{00000000-0005-0000-0000-000084120000}"/>
    <cellStyle name="_북미수정자료_중국사업보고_monthly report of june 1" xfId="4745" xr:uid="{00000000-0005-0000-0000-000085120000}"/>
    <cellStyle name="_북미수정자료_중국사업보고_trade payables(september,2009)" xfId="4746" xr:uid="{00000000-0005-0000-0000-000086120000}"/>
    <cellStyle name="_북미수정자료_중국사업보고_체코월차결산 2( 09 9월-most likely)최종1" xfId="4747" xr:uid="{00000000-0005-0000-0000-000087120000}"/>
    <cellStyle name="_북미수정자료_중국사업보고_체코월차결산( 09 7월-most likely)" xfId="4748" xr:uid="{00000000-0005-0000-0000-000088120000}"/>
    <cellStyle name="_북미수정자료_체코5월결산보고610" xfId="4749" xr:uid="{00000000-0005-0000-0000-000089120000}"/>
    <cellStyle name="_북미수정자료_체코5월결산보고610_10월 예산 결재 상신 budget (091005)_최종" xfId="4750" xr:uid="{00000000-0005-0000-0000-00008A120000}"/>
    <cellStyle name="_북미수정자료_체코5월결산보고610_10월 예산 결재 상신 budget (091006)_최종" xfId="4751" xr:uid="{00000000-0005-0000-0000-00008B120000}"/>
    <cellStyle name="_북미수정자료_체코5월결산보고610_Korean report, new version" xfId="4752" xr:uid="{00000000-0005-0000-0000-00008C120000}"/>
    <cellStyle name="_북미수정자료_체코5월결산보고610_체코월차결산 2( 09 9월-most likely)최종1" xfId="4753" xr:uid="{00000000-0005-0000-0000-00008D120000}"/>
    <cellStyle name="_북미수정자료_체코월차결산 2( 09 9월-most likely)최종1" xfId="4754" xr:uid="{00000000-0005-0000-0000-00008E120000}"/>
    <cellStyle name="_북미수정자료_체코월차결산( 09 7월-most likely)" xfId="4755" xr:uid="{00000000-0005-0000-0000-00008F120000}"/>
    <cellStyle name="_북미수정자료_현대제출보고서(0508제출)" xfId="4756" xr:uid="{00000000-0005-0000-0000-000090120000}"/>
    <cellStyle name="_북미수정자료_현대제출보고서(0508제출) 2" xfId="4757" xr:uid="{00000000-0005-0000-0000-000091120000}"/>
    <cellStyle name="_북미수정자료_현대제출보고서(0508제출)_10월 예산 결재 상신 budget (091005)_최종" xfId="4758" xr:uid="{00000000-0005-0000-0000-000092120000}"/>
    <cellStyle name="_북미수정자료_현대제출보고서(0508제출)_10월 예산 결재 상신 budget (091006)_최종" xfId="4759" xr:uid="{00000000-0005-0000-0000-000093120000}"/>
    <cellStyle name="_북미수정자료_현대제출보고서(0508제출)_BS and PL august 2009" xfId="4760" xr:uid="{00000000-0005-0000-0000-000094120000}"/>
    <cellStyle name="_북미수정자료_현대제출보고서(0508제출)_Korean report, new version" xfId="4761" xr:uid="{00000000-0005-0000-0000-000095120000}"/>
    <cellStyle name="_북미수정자료_현대제출보고서(0508제출)_monthly report of june 1" xfId="4762" xr:uid="{00000000-0005-0000-0000-000096120000}"/>
    <cellStyle name="_북미수정자료_현대제출보고서(0508제출)_trade payables(september,2009)" xfId="4763" xr:uid="{00000000-0005-0000-0000-000097120000}"/>
    <cellStyle name="_북미수정자료_현대제출보고서(0508제출)_체코월차결산 2( 09 9월-most likely)최종1" xfId="4764" xr:uid="{00000000-0005-0000-0000-000098120000}"/>
    <cellStyle name="_북미수정자료_현대제출보고서(0508제출)_체코월차결산( 09 7월-most likely)" xfId="4765" xr:uid="{00000000-0005-0000-0000-000099120000}"/>
    <cellStyle name="_분규세부현황0131" xfId="4766" xr:uid="{00000000-0005-0000-0000-00009A120000}"/>
    <cellStyle name="_블로어계산" xfId="4767" xr:uid="{00000000-0005-0000-0000-00009B120000}"/>
    <cellStyle name="_비교양식" xfId="4768" xr:uid="{00000000-0005-0000-0000-00009C120000}"/>
    <cellStyle name="_비교원가 양식-백성호" xfId="4769" xr:uid="{00000000-0005-0000-0000-00009D120000}"/>
    <cellStyle name="_비교원가(DUCT CTR LH,RH)" xfId="4770" xr:uid="{00000000-0005-0000-0000-00009E120000}"/>
    <cellStyle name="_비교원가_CPAD MAIN" xfId="4771" xr:uid="{00000000-0005-0000-0000-00009F120000}"/>
    <cellStyle name="_비교원가_CPAD MAIN 2" xfId="4772" xr:uid="{00000000-0005-0000-0000-0000A0120000}"/>
    <cellStyle name="_비교원가_CPAD MAIN_10월 예산 결재 상신 budget (091005)_최종" xfId="4773" xr:uid="{00000000-0005-0000-0000-0000A1120000}"/>
    <cellStyle name="_비교원가_CPAD MAIN_10월 예산 결재 상신 budget (091006)_최종" xfId="4774" xr:uid="{00000000-0005-0000-0000-0000A2120000}"/>
    <cellStyle name="_비교원가_CPAD MAIN_BS and PL august 2009" xfId="4775" xr:uid="{00000000-0005-0000-0000-0000A3120000}"/>
    <cellStyle name="_비교원가_CPAD MAIN_Korean report, new version" xfId="4776" xr:uid="{00000000-0005-0000-0000-0000A4120000}"/>
    <cellStyle name="_비교원가_CPAD MAIN_monthly report of june 1" xfId="4777" xr:uid="{00000000-0005-0000-0000-0000A5120000}"/>
    <cellStyle name="_비교원가_CPAD MAIN_trade payables(september,2009)" xfId="4778" xr:uid="{00000000-0005-0000-0000-0000A6120000}"/>
    <cellStyle name="_비교원가_CPAD MAIN_체코월차결산 2( 09 9월-most likely)최종1" xfId="4779" xr:uid="{00000000-0005-0000-0000-0000A7120000}"/>
    <cellStyle name="_비교원가_CPAD MAIN_체코월차결산( 09 7월-most likely)" xfId="4780" xr:uid="{00000000-0005-0000-0000-0000A8120000}"/>
    <cellStyle name="_비교원가_원가계산서_가로양식" xfId="4781" xr:uid="{00000000-0005-0000-0000-0000A9120000}"/>
    <cellStyle name="_비교원가계산서" xfId="4782" xr:uid="{00000000-0005-0000-0000-0000AA120000}"/>
    <cellStyle name="_비교원가계산서 2" xfId="4783" xr:uid="{00000000-0005-0000-0000-0000AB120000}"/>
    <cellStyle name="_비교원가계산서(020903)" xfId="4784" xr:uid="{00000000-0005-0000-0000-0000AC120000}"/>
    <cellStyle name="_비교원가계산서_10월 예산 결재 상신 budget (091005)_최종" xfId="4785" xr:uid="{00000000-0005-0000-0000-0000AD120000}"/>
    <cellStyle name="_비교원가계산서_10월 예산 결재 상신 budget (091006)_최종" xfId="4786" xr:uid="{00000000-0005-0000-0000-0000AE120000}"/>
    <cellStyle name="_비교원가계산서_BS and PL august 2009" xfId="4787" xr:uid="{00000000-0005-0000-0000-0000AF120000}"/>
    <cellStyle name="_비교원가계산서_Korean report, new version" xfId="4788" xr:uid="{00000000-0005-0000-0000-0000B0120000}"/>
    <cellStyle name="_비교원가계산서_monthly report of june 1" xfId="4789" xr:uid="{00000000-0005-0000-0000-0000B1120000}"/>
    <cellStyle name="_비교원가계산서_trade payables(september,2009)" xfId="4790" xr:uid="{00000000-0005-0000-0000-0000B2120000}"/>
    <cellStyle name="_비교원가계산서_체코월차결산 2( 09 9월-most likely)최종1" xfId="4791" xr:uid="{00000000-0005-0000-0000-0000B3120000}"/>
    <cellStyle name="_비교원가계산서_체코월차결산( 09 7월-most likely)" xfId="4792" xr:uid="{00000000-0005-0000-0000-0000B4120000}"/>
    <cellStyle name="_사규-환입차량승인및처리절차" xfId="4793" xr:uid="{00000000-0005-0000-0000-0000B5120000}"/>
    <cellStyle name="_사규-환입차량승인및처리절차 2" xfId="4794" xr:uid="{00000000-0005-0000-0000-0000B6120000}"/>
    <cellStyle name="_사규-환입차량승인및처리절차 3" xfId="4795" xr:uid="{00000000-0005-0000-0000-0000B7120000}"/>
    <cellStyle name="_사규-환입차량승인및처리절차 4" xfId="4796" xr:uid="{00000000-0005-0000-0000-0000B8120000}"/>
    <cellStyle name="_사규-환입차량승인및처리절차 5" xfId="4797" xr:uid="{00000000-0005-0000-0000-0000B9120000}"/>
    <cellStyle name="_사규-환입차량승인및처리절차 6" xfId="4798" xr:uid="{00000000-0005-0000-0000-0000BA120000}"/>
    <cellStyle name="_사규-환입차량승인및처리절차 7" xfId="4799" xr:uid="{00000000-0005-0000-0000-0000BB120000}"/>
    <cellStyle name="_사규-환입차량승인및처리절차 8" xfId="4800" xr:uid="{00000000-0005-0000-0000-0000BC120000}"/>
    <cellStyle name="_사규-환입차량승인및처리절차_10월 예산 결재 상신 budget (091005)_최종" xfId="4801" xr:uid="{00000000-0005-0000-0000-0000BD120000}"/>
    <cellStyle name="_사규-환입차량승인및처리절차_10월 예산 결재 상신 budget (091006)_최종" xfId="4802" xr:uid="{00000000-0005-0000-0000-0000BE120000}"/>
    <cellStyle name="_사규-환입차량승인및처리절차_Korean report, new version" xfId="4803" xr:uid="{00000000-0005-0000-0000-0000BF120000}"/>
    <cellStyle name="_사규-환입차량승인및처리절차_monthly report of june 2 (2)" xfId="4804" xr:uid="{00000000-0005-0000-0000-0000C0120000}"/>
    <cellStyle name="_사규-환입차량승인및처리절차_monthly report of june 2 (2) 2" xfId="4805" xr:uid="{00000000-0005-0000-0000-0000C1120000}"/>
    <cellStyle name="_사규-환입차량승인및처리절차_monthly report of june 2 (2) 3" xfId="4806" xr:uid="{00000000-0005-0000-0000-0000C2120000}"/>
    <cellStyle name="_사규-환입차량승인및처리절차_monthly report of june 2 (2) 4" xfId="4807" xr:uid="{00000000-0005-0000-0000-0000C3120000}"/>
    <cellStyle name="_사규-환입차량승인및처리절차_monthly report of june 2 (2) 5" xfId="4808" xr:uid="{00000000-0005-0000-0000-0000C4120000}"/>
    <cellStyle name="_사규-환입차량승인및처리절차_monthly report of june 2 (2) 6" xfId="4809" xr:uid="{00000000-0005-0000-0000-0000C5120000}"/>
    <cellStyle name="_사규-환입차량승인및처리절차_monthly report of june 2 (2) 7" xfId="4810" xr:uid="{00000000-0005-0000-0000-0000C6120000}"/>
    <cellStyle name="_사규-환입차량승인및처리절차_monthly report of june 2 (2) 8" xfId="4811" xr:uid="{00000000-0005-0000-0000-0000C7120000}"/>
    <cellStyle name="_사규-환입차량승인및처리절차_Trade payables, receivables" xfId="4812" xr:uid="{00000000-0005-0000-0000-0000C8120000}"/>
    <cellStyle name="_사규-환입차량승인및처리절차_자금수지-cash flow(2010_plan)" xfId="4813" xr:uid="{00000000-0005-0000-0000-0000C9120000}"/>
    <cellStyle name="_사규-환입차량승인및처리절차_자금수지-cash flow(2010_plan) 2" xfId="4814" xr:uid="{00000000-0005-0000-0000-0000CA120000}"/>
    <cellStyle name="_사규-환입차량승인및처리절차_자금수지-cash flow(2010_plan) 3" xfId="4815" xr:uid="{00000000-0005-0000-0000-0000CB120000}"/>
    <cellStyle name="_사규-환입차량승인및처리절차_자금수지-cash flow(2010_plan) 4" xfId="4816" xr:uid="{00000000-0005-0000-0000-0000CC120000}"/>
    <cellStyle name="_사규-환입차량승인및처리절차_자금수지-cash flow(2010_plan) 5" xfId="4817" xr:uid="{00000000-0005-0000-0000-0000CD120000}"/>
    <cellStyle name="_사규-환입차량승인및처리절차_자금수지-cash flow(2010_plan) 6" xfId="4818" xr:uid="{00000000-0005-0000-0000-0000CE120000}"/>
    <cellStyle name="_사규-환입차량승인및처리절차_자금수지-cash flow(2010_plan) 7" xfId="4819" xr:uid="{00000000-0005-0000-0000-0000CF120000}"/>
    <cellStyle name="_사규-환입차량승인및처리절차_자금수지-cash flow(2010_plan) 8" xfId="4820" xr:uid="{00000000-0005-0000-0000-0000D0120000}"/>
    <cellStyle name="_사규-환입차량승인및처리절차_체코월차결산6월보고2차-715" xfId="4821" xr:uid="{00000000-0005-0000-0000-0000D1120000}"/>
    <cellStyle name="_사규-환입차량승인및처리절차_체코월차결산6월보고2차-715 2" xfId="4822" xr:uid="{00000000-0005-0000-0000-0000D2120000}"/>
    <cellStyle name="_사규-환입차량승인및처리절차_체코월차결산6월보고2차-715 3" xfId="4823" xr:uid="{00000000-0005-0000-0000-0000D3120000}"/>
    <cellStyle name="_사규-환입차량승인및처리절차_체코월차결산6월보고2차-715 4" xfId="4824" xr:uid="{00000000-0005-0000-0000-0000D4120000}"/>
    <cellStyle name="_사규-환입차량승인및처리절차_체코월차결산6월보고2차-715 5" xfId="4825" xr:uid="{00000000-0005-0000-0000-0000D5120000}"/>
    <cellStyle name="_사규-환입차량승인및처리절차_체코월차결산6월보고2차-715 6" xfId="4826" xr:uid="{00000000-0005-0000-0000-0000D6120000}"/>
    <cellStyle name="_사규-환입차량승인및처리절차_체코월차결산6월보고2차-715 7" xfId="4827" xr:uid="{00000000-0005-0000-0000-0000D7120000}"/>
    <cellStyle name="_사규-환입차량승인및처리절차_체코월차결산6월보고2차-715 8" xfId="4828" xr:uid="{00000000-0005-0000-0000-0000D8120000}"/>
    <cellStyle name="_사본 - GQ UPR TILT 견적서_모비스('03.12.16)" xfId="4829" xr:uid="{00000000-0005-0000-0000-0000D9120000}"/>
    <cellStyle name="_사본 - GQ UPR TILT 견적서_모비스('03.12.16) 2" xfId="4830" xr:uid="{00000000-0005-0000-0000-0000DA120000}"/>
    <cellStyle name="_사본 - GQ UPR TILT 견적서_모비스('03.12.16)_10월 예산 결재 상신 budget (091005)_최종" xfId="4831" xr:uid="{00000000-0005-0000-0000-0000DB120000}"/>
    <cellStyle name="_사본 - GQ UPR TILT 견적서_모비스('03.12.16)_10월 예산 결재 상신 budget (091006)_최종" xfId="4832" xr:uid="{00000000-0005-0000-0000-0000DC120000}"/>
    <cellStyle name="_사본 - GQ UPR TILT 견적서_모비스('03.12.16)_BS and PL august 2009" xfId="4833" xr:uid="{00000000-0005-0000-0000-0000DD120000}"/>
    <cellStyle name="_사본 - GQ UPR TILT 견적서_모비스('03.12.16)_Korean report, new version" xfId="4834" xr:uid="{00000000-0005-0000-0000-0000DE120000}"/>
    <cellStyle name="_사본 - GQ UPR TILT 견적서_모비스('03.12.16)_monthly report of june 1" xfId="4835" xr:uid="{00000000-0005-0000-0000-0000DF120000}"/>
    <cellStyle name="_사본 - GQ UPR TILT 견적서_모비스('03.12.16)_trade payables(september,2009)" xfId="4836" xr:uid="{00000000-0005-0000-0000-0000E0120000}"/>
    <cellStyle name="_사본 - GQ UPR TILT 견적서_모비스('03.12.16)_체코월차결산 2( 09 9월-most likely)최종1" xfId="4837" xr:uid="{00000000-0005-0000-0000-0000E1120000}"/>
    <cellStyle name="_사본 - GQ UPR TILT 견적서_모비스('03.12.16)_체코월차결산( 09 7월-most likely)" xfId="4838" xr:uid="{00000000-0005-0000-0000-0000E2120000}"/>
    <cellStyle name="_사본 - 양식-원가계산서(금형 및 제품 2004-11-26)" xfId="4839" xr:uid="{00000000-0005-0000-0000-0000E3120000}"/>
    <cellStyle name="_사본 - 참고-071018MSS제출-ED,KMz 견적" xfId="4840" xr:uid="{00000000-0005-0000-0000-0000E4120000}"/>
    <cellStyle name="_사업계획 (version 2)" xfId="4841" xr:uid="{00000000-0005-0000-0000-0000E5120000}"/>
    <cellStyle name="_사업계획 (version 2) 2" xfId="4842" xr:uid="{00000000-0005-0000-0000-0000E6120000}"/>
    <cellStyle name="_사업계획 (version 2) 3" xfId="4843" xr:uid="{00000000-0005-0000-0000-0000E7120000}"/>
    <cellStyle name="_사업계획 (version 2) 4" xfId="4844" xr:uid="{00000000-0005-0000-0000-0000E8120000}"/>
    <cellStyle name="_사업계획 (version 2) 5" xfId="4845" xr:uid="{00000000-0005-0000-0000-0000E9120000}"/>
    <cellStyle name="_사업계획 (version 2) 6" xfId="4846" xr:uid="{00000000-0005-0000-0000-0000EA120000}"/>
    <cellStyle name="_사업계획 (version 2) 7" xfId="4847" xr:uid="{00000000-0005-0000-0000-0000EB120000}"/>
    <cellStyle name="_사업계획 (version 2) 8" xfId="4848" xr:uid="{00000000-0005-0000-0000-0000EC120000}"/>
    <cellStyle name="_사업계획 (version 2)_10월 예산 결재 상신 budget (091005)_최종" xfId="4849" xr:uid="{00000000-0005-0000-0000-0000ED120000}"/>
    <cellStyle name="_사업계획 (version 2)_10월 예산 결재 상신 budget (091006)_최종" xfId="4850" xr:uid="{00000000-0005-0000-0000-0000EE120000}"/>
    <cellStyle name="_사업계획 (version 2)_Korean report, new version" xfId="4851" xr:uid="{00000000-0005-0000-0000-0000EF120000}"/>
    <cellStyle name="_사업계획 (version 2)_monthly report of june 2 (2)" xfId="4852" xr:uid="{00000000-0005-0000-0000-0000F0120000}"/>
    <cellStyle name="_사업계획 (version 2)_monthly report of june 2 (2) 2" xfId="4853" xr:uid="{00000000-0005-0000-0000-0000F1120000}"/>
    <cellStyle name="_사업계획 (version 2)_monthly report of june 2 (2) 3" xfId="4854" xr:uid="{00000000-0005-0000-0000-0000F2120000}"/>
    <cellStyle name="_사업계획 (version 2)_monthly report of june 2 (2) 4" xfId="4855" xr:uid="{00000000-0005-0000-0000-0000F3120000}"/>
    <cellStyle name="_사업계획 (version 2)_monthly report of june 2 (2) 5" xfId="4856" xr:uid="{00000000-0005-0000-0000-0000F4120000}"/>
    <cellStyle name="_사업계획 (version 2)_monthly report of june 2 (2) 6" xfId="4857" xr:uid="{00000000-0005-0000-0000-0000F5120000}"/>
    <cellStyle name="_사업계획 (version 2)_monthly report of june 2 (2) 7" xfId="4858" xr:uid="{00000000-0005-0000-0000-0000F6120000}"/>
    <cellStyle name="_사업계획 (version 2)_monthly report of june 2 (2) 8" xfId="4859" xr:uid="{00000000-0005-0000-0000-0000F7120000}"/>
    <cellStyle name="_사업계획 (version 2)_Trade payables, receivables" xfId="4860" xr:uid="{00000000-0005-0000-0000-0000F8120000}"/>
    <cellStyle name="_사업계획 (version 2)_자금수지-cash flow(2010_plan)" xfId="4861" xr:uid="{00000000-0005-0000-0000-0000F9120000}"/>
    <cellStyle name="_사업계획 (version 2)_자금수지-cash flow(2010_plan) 2" xfId="4862" xr:uid="{00000000-0005-0000-0000-0000FA120000}"/>
    <cellStyle name="_사업계획 (version 2)_자금수지-cash flow(2010_plan) 3" xfId="4863" xr:uid="{00000000-0005-0000-0000-0000FB120000}"/>
    <cellStyle name="_사업계획 (version 2)_자금수지-cash flow(2010_plan) 4" xfId="4864" xr:uid="{00000000-0005-0000-0000-0000FC120000}"/>
    <cellStyle name="_사업계획 (version 2)_자금수지-cash flow(2010_plan) 5" xfId="4865" xr:uid="{00000000-0005-0000-0000-0000FD120000}"/>
    <cellStyle name="_사업계획 (version 2)_자금수지-cash flow(2010_plan) 6" xfId="4866" xr:uid="{00000000-0005-0000-0000-0000FE120000}"/>
    <cellStyle name="_사업계획 (version 2)_자금수지-cash flow(2010_plan) 7" xfId="4867" xr:uid="{00000000-0005-0000-0000-0000FF120000}"/>
    <cellStyle name="_사업계획 (version 2)_자금수지-cash flow(2010_plan) 8" xfId="4868" xr:uid="{00000000-0005-0000-0000-000000130000}"/>
    <cellStyle name="_사업계획 (version 2)_체코월차결산6월보고2차-715" xfId="4869" xr:uid="{00000000-0005-0000-0000-000001130000}"/>
    <cellStyle name="_사업계획 (version 2)_체코월차결산6월보고2차-715 2" xfId="4870" xr:uid="{00000000-0005-0000-0000-000002130000}"/>
    <cellStyle name="_사업계획 (version 2)_체코월차결산6월보고2차-715 3" xfId="4871" xr:uid="{00000000-0005-0000-0000-000003130000}"/>
    <cellStyle name="_사업계획 (version 2)_체코월차결산6월보고2차-715 4" xfId="4872" xr:uid="{00000000-0005-0000-0000-000004130000}"/>
    <cellStyle name="_사업계획 (version 2)_체코월차결산6월보고2차-715 5" xfId="4873" xr:uid="{00000000-0005-0000-0000-000005130000}"/>
    <cellStyle name="_사업계획 (version 2)_체코월차결산6월보고2차-715 6" xfId="4874" xr:uid="{00000000-0005-0000-0000-000006130000}"/>
    <cellStyle name="_사업계획 (version 2)_체코월차결산6월보고2차-715 7" xfId="4875" xr:uid="{00000000-0005-0000-0000-000007130000}"/>
    <cellStyle name="_사업계획 (version 2)_체코월차결산6월보고2차-715 8" xfId="4876" xr:uid="{00000000-0005-0000-0000-000008130000}"/>
    <cellStyle name="_사업계획(품질보증-본부용)" xfId="4877" xr:uid="{00000000-0005-0000-0000-000009130000}"/>
    <cellStyle name="_사업목표 달성방안(B4)" xfId="4878" xr:uid="{00000000-0005-0000-0000-00000A130000}"/>
    <cellStyle name="_사전제품품질계획(SSQM-14-C28)" xfId="4879" xr:uid="{00000000-0005-0000-0000-00000B130000}"/>
    <cellStyle name="_사출품" xfId="4880" xr:uid="{00000000-0005-0000-0000-00000C130000}"/>
    <cellStyle name="_삼송 CATIA V5 HD2견적서(20050830)-소프트플러스" xfId="4881" xr:uid="{00000000-0005-0000-0000-00000D130000}"/>
    <cellStyle name="_삼송 CATIA V5 HD2견적서(20050830)-소프트플러스 2" xfId="4882" xr:uid="{00000000-0005-0000-0000-00000E130000}"/>
    <cellStyle name="_삼송 CATIA V5 HD2견적서(20050830)-소프트플러스 3" xfId="4883" xr:uid="{00000000-0005-0000-0000-00000F130000}"/>
    <cellStyle name="_삼송 CATIA V5 HD2견적서(20050830)-소프트플러스 4" xfId="4884" xr:uid="{00000000-0005-0000-0000-000010130000}"/>
    <cellStyle name="_삼송 CATIA V5 HD2견적서(20050830)-소프트플러스 5" xfId="4885" xr:uid="{00000000-0005-0000-0000-000011130000}"/>
    <cellStyle name="_삼송 CATIA V5 HD2견적서(20050830)-소프트플러스 6" xfId="4886" xr:uid="{00000000-0005-0000-0000-000012130000}"/>
    <cellStyle name="_삼송 CATIA V5 HD2견적서(20050830)-소프트플러스 7" xfId="4887" xr:uid="{00000000-0005-0000-0000-000013130000}"/>
    <cellStyle name="_삼송 CATIA V5 HD2견적서(20050830)-소프트플러스 8" xfId="4888" xr:uid="{00000000-0005-0000-0000-000014130000}"/>
    <cellStyle name="_삼송 CATIA V5 HD2견적서(20050830)-소프트플러스 9" xfId="4889" xr:uid="{00000000-0005-0000-0000-000015130000}"/>
    <cellStyle name="_삼송 CATIA V5 HD2견적서(20050830)-소프트플러스_10월 예산 결재 상신 budget (091005)_최종" xfId="4890" xr:uid="{00000000-0005-0000-0000-000016130000}"/>
    <cellStyle name="_삼송 CATIA V5 HD2견적서(20050830)-소프트플러스_10월 예산 결재 상신 budget (091006)_최종" xfId="4891" xr:uid="{00000000-0005-0000-0000-000017130000}"/>
    <cellStyle name="_삼송 CATIA V5 HD2견적서(20050830)-소프트플러스_BS and PL august 2009" xfId="4892" xr:uid="{00000000-0005-0000-0000-000018130000}"/>
    <cellStyle name="_삼송 CATIA V5 HD2견적서(20050830)-소프트플러스_Korean report, new version" xfId="4893" xr:uid="{00000000-0005-0000-0000-000019130000}"/>
    <cellStyle name="_삼송 CATIA V5 HD2견적서(20050830)-소프트플러스_monthly report of june 1" xfId="4894" xr:uid="{00000000-0005-0000-0000-00001A130000}"/>
    <cellStyle name="_삼송 CATIA V5 HD2견적서(20050830)-소프트플러스_monthly report of june 2 (2)" xfId="4895" xr:uid="{00000000-0005-0000-0000-00001B130000}"/>
    <cellStyle name="_삼송 CATIA V5 HD2견적서(20050830)-소프트플러스_monthly report of june 2 (2) 2" xfId="4896" xr:uid="{00000000-0005-0000-0000-00001C130000}"/>
    <cellStyle name="_삼송 CATIA V5 HD2견적서(20050830)-소프트플러스_monthly report of june 2 (2) 3" xfId="4897" xr:uid="{00000000-0005-0000-0000-00001D130000}"/>
    <cellStyle name="_삼송 CATIA V5 HD2견적서(20050830)-소프트플러스_monthly report of june 2 (2) 4" xfId="4898" xr:uid="{00000000-0005-0000-0000-00001E130000}"/>
    <cellStyle name="_삼송 CATIA V5 HD2견적서(20050830)-소프트플러스_monthly report of june 2 (2) 5" xfId="4899" xr:uid="{00000000-0005-0000-0000-00001F130000}"/>
    <cellStyle name="_삼송 CATIA V5 HD2견적서(20050830)-소프트플러스_monthly report of june 2 (2) 6" xfId="4900" xr:uid="{00000000-0005-0000-0000-000020130000}"/>
    <cellStyle name="_삼송 CATIA V5 HD2견적서(20050830)-소프트플러스_monthly report of june 2 (2) 7" xfId="4901" xr:uid="{00000000-0005-0000-0000-000021130000}"/>
    <cellStyle name="_삼송 CATIA V5 HD2견적서(20050830)-소프트플러스_monthly report of june 2 (2) 8" xfId="4902" xr:uid="{00000000-0005-0000-0000-000022130000}"/>
    <cellStyle name="_삼송 CATIA V5 HD2견적서(20050830)-소프트플러스_trade payables(september,2009)" xfId="4903" xr:uid="{00000000-0005-0000-0000-000023130000}"/>
    <cellStyle name="_삼송 CATIA V5 HD2견적서(20050830)-소프트플러스_Trade payables, receivables" xfId="4904" xr:uid="{00000000-0005-0000-0000-000024130000}"/>
    <cellStyle name="_삼송 CATIA V5 HD2견적서(20050830)-소프트플러스_자금수지-cash flow(2010_plan)" xfId="4905" xr:uid="{00000000-0005-0000-0000-000025130000}"/>
    <cellStyle name="_삼송 CATIA V5 HD2견적서(20050830)-소프트플러스_자금수지-cash flow(2010_plan) 2" xfId="4906" xr:uid="{00000000-0005-0000-0000-000026130000}"/>
    <cellStyle name="_삼송 CATIA V5 HD2견적서(20050830)-소프트플러스_자금수지-cash flow(2010_plan) 3" xfId="4907" xr:uid="{00000000-0005-0000-0000-000027130000}"/>
    <cellStyle name="_삼송 CATIA V5 HD2견적서(20050830)-소프트플러스_자금수지-cash flow(2010_plan) 4" xfId="4908" xr:uid="{00000000-0005-0000-0000-000028130000}"/>
    <cellStyle name="_삼송 CATIA V5 HD2견적서(20050830)-소프트플러스_자금수지-cash flow(2010_plan) 5" xfId="4909" xr:uid="{00000000-0005-0000-0000-000029130000}"/>
    <cellStyle name="_삼송 CATIA V5 HD2견적서(20050830)-소프트플러스_자금수지-cash flow(2010_plan) 6" xfId="4910" xr:uid="{00000000-0005-0000-0000-00002A130000}"/>
    <cellStyle name="_삼송 CATIA V5 HD2견적서(20050830)-소프트플러스_자금수지-cash flow(2010_plan) 7" xfId="4911" xr:uid="{00000000-0005-0000-0000-00002B130000}"/>
    <cellStyle name="_삼송 CATIA V5 HD2견적서(20050830)-소프트플러스_자금수지-cash flow(2010_plan) 8" xfId="4912" xr:uid="{00000000-0005-0000-0000-00002C130000}"/>
    <cellStyle name="_삼송 CATIA V5 HD2견적서(20050830)-소프트플러스_체코월차결산( 09 7월-most likely)" xfId="4913" xr:uid="{00000000-0005-0000-0000-00002D130000}"/>
    <cellStyle name="_삼송 CATIA V5 HD2견적서(20050830)-소프트플러스_체코월차결산6월보고2차-715" xfId="4914" xr:uid="{00000000-0005-0000-0000-00002E130000}"/>
    <cellStyle name="_삼송 CATIA V5 HD2견적서(20050830)-소프트플러스_체코월차결산6월보고2차-715 2" xfId="4915" xr:uid="{00000000-0005-0000-0000-00002F130000}"/>
    <cellStyle name="_삼송 CATIA V5 HD2견적서(20050830)-소프트플러스_체코월차결산6월보고2차-715 3" xfId="4916" xr:uid="{00000000-0005-0000-0000-000030130000}"/>
    <cellStyle name="_삼송 CATIA V5 HD2견적서(20050830)-소프트플러스_체코월차결산6월보고2차-715 4" xfId="4917" xr:uid="{00000000-0005-0000-0000-000031130000}"/>
    <cellStyle name="_삼송 CATIA V5 HD2견적서(20050830)-소프트플러스_체코월차결산6월보고2차-715 5" xfId="4918" xr:uid="{00000000-0005-0000-0000-000032130000}"/>
    <cellStyle name="_삼송 CATIA V5 HD2견적서(20050830)-소프트플러스_체코월차결산6월보고2차-715 6" xfId="4919" xr:uid="{00000000-0005-0000-0000-000033130000}"/>
    <cellStyle name="_삼송 CATIA V5 HD2견적서(20050830)-소프트플러스_체코월차결산6월보고2차-715 7" xfId="4920" xr:uid="{00000000-0005-0000-0000-000034130000}"/>
    <cellStyle name="_삼송 CATIA V5 HD2견적서(20050830)-소프트플러스_체코월차결산6월보고2차-715 8" xfId="4921" xr:uid="{00000000-0005-0000-0000-000035130000}"/>
    <cellStyle name="_삼송(X220CPU)-20050118(2)" xfId="4922" xr:uid="{00000000-0005-0000-0000-000036130000}"/>
    <cellStyle name="_삼송(X220CPU)-20050118(2) 2" xfId="4923" xr:uid="{00000000-0005-0000-0000-000037130000}"/>
    <cellStyle name="_삼송(X220CPU)-20050118(2) 3" xfId="4924" xr:uid="{00000000-0005-0000-0000-000038130000}"/>
    <cellStyle name="_삼송(X220CPU)-20050118(2) 4" xfId="4925" xr:uid="{00000000-0005-0000-0000-000039130000}"/>
    <cellStyle name="_삼송(X220CPU)-20050118(2) 5" xfId="4926" xr:uid="{00000000-0005-0000-0000-00003A130000}"/>
    <cellStyle name="_삼송(X220CPU)-20050118(2) 6" xfId="4927" xr:uid="{00000000-0005-0000-0000-00003B130000}"/>
    <cellStyle name="_삼송(X220CPU)-20050118(2) 7" xfId="4928" xr:uid="{00000000-0005-0000-0000-00003C130000}"/>
    <cellStyle name="_삼송(X220CPU)-20050118(2) 8" xfId="4929" xr:uid="{00000000-0005-0000-0000-00003D130000}"/>
    <cellStyle name="_삼송(X220CPU)-20050118(2) 9" xfId="4930" xr:uid="{00000000-0005-0000-0000-00003E130000}"/>
    <cellStyle name="_삼송(X220CPU)-20050118(2)_10월 예산 결재 상신 budget (091005)_최종" xfId="4931" xr:uid="{00000000-0005-0000-0000-00003F130000}"/>
    <cellStyle name="_삼송(X220CPU)-20050118(2)_10월 예산 결재 상신 budget (091006)_최종" xfId="4932" xr:uid="{00000000-0005-0000-0000-000040130000}"/>
    <cellStyle name="_삼송(X220CPU)-20050118(2)_BS and PL august 2009" xfId="4933" xr:uid="{00000000-0005-0000-0000-000041130000}"/>
    <cellStyle name="_삼송(X220CPU)-20050118(2)_Korean report, new version" xfId="4934" xr:uid="{00000000-0005-0000-0000-000042130000}"/>
    <cellStyle name="_삼송(X220CPU)-20050118(2)_monthly report of june 1" xfId="4935" xr:uid="{00000000-0005-0000-0000-000043130000}"/>
    <cellStyle name="_삼송(X220CPU)-20050118(2)_monthly report of june 2 (2)" xfId="4936" xr:uid="{00000000-0005-0000-0000-000044130000}"/>
    <cellStyle name="_삼송(X220CPU)-20050118(2)_monthly report of june 2 (2) 2" xfId="4937" xr:uid="{00000000-0005-0000-0000-000045130000}"/>
    <cellStyle name="_삼송(X220CPU)-20050118(2)_monthly report of june 2 (2) 3" xfId="4938" xr:uid="{00000000-0005-0000-0000-000046130000}"/>
    <cellStyle name="_삼송(X220CPU)-20050118(2)_monthly report of june 2 (2) 4" xfId="4939" xr:uid="{00000000-0005-0000-0000-000047130000}"/>
    <cellStyle name="_삼송(X220CPU)-20050118(2)_monthly report of june 2 (2) 5" xfId="4940" xr:uid="{00000000-0005-0000-0000-000048130000}"/>
    <cellStyle name="_삼송(X220CPU)-20050118(2)_monthly report of june 2 (2) 6" xfId="4941" xr:uid="{00000000-0005-0000-0000-000049130000}"/>
    <cellStyle name="_삼송(X220CPU)-20050118(2)_monthly report of june 2 (2) 7" xfId="4942" xr:uid="{00000000-0005-0000-0000-00004A130000}"/>
    <cellStyle name="_삼송(X220CPU)-20050118(2)_monthly report of june 2 (2) 8" xfId="4943" xr:uid="{00000000-0005-0000-0000-00004B130000}"/>
    <cellStyle name="_삼송(X220CPU)-20050118(2)_trade payables(september,2009)" xfId="4944" xr:uid="{00000000-0005-0000-0000-00004C130000}"/>
    <cellStyle name="_삼송(X220CPU)-20050118(2)_Trade payables, receivables" xfId="4945" xr:uid="{00000000-0005-0000-0000-00004D130000}"/>
    <cellStyle name="_삼송(X220CPU)-20050118(2)_자금수지-cash flow(2010_plan)" xfId="4946" xr:uid="{00000000-0005-0000-0000-00004E130000}"/>
    <cellStyle name="_삼송(X220CPU)-20050118(2)_자금수지-cash flow(2010_plan) 2" xfId="4947" xr:uid="{00000000-0005-0000-0000-00004F130000}"/>
    <cellStyle name="_삼송(X220CPU)-20050118(2)_자금수지-cash flow(2010_plan) 3" xfId="4948" xr:uid="{00000000-0005-0000-0000-000050130000}"/>
    <cellStyle name="_삼송(X220CPU)-20050118(2)_자금수지-cash flow(2010_plan) 4" xfId="4949" xr:uid="{00000000-0005-0000-0000-000051130000}"/>
    <cellStyle name="_삼송(X220CPU)-20050118(2)_자금수지-cash flow(2010_plan) 5" xfId="4950" xr:uid="{00000000-0005-0000-0000-000052130000}"/>
    <cellStyle name="_삼송(X220CPU)-20050118(2)_자금수지-cash flow(2010_plan) 6" xfId="4951" xr:uid="{00000000-0005-0000-0000-000053130000}"/>
    <cellStyle name="_삼송(X220CPU)-20050118(2)_자금수지-cash flow(2010_plan) 7" xfId="4952" xr:uid="{00000000-0005-0000-0000-000054130000}"/>
    <cellStyle name="_삼송(X220CPU)-20050118(2)_자금수지-cash flow(2010_plan) 8" xfId="4953" xr:uid="{00000000-0005-0000-0000-000055130000}"/>
    <cellStyle name="_삼송(X220CPU)-20050118(2)_체코월차결산( 09 7월-most likely)" xfId="4954" xr:uid="{00000000-0005-0000-0000-000056130000}"/>
    <cellStyle name="_삼송(X220CPU)-20050118(2)_체코월차결산6월보고2차-715" xfId="4955" xr:uid="{00000000-0005-0000-0000-000057130000}"/>
    <cellStyle name="_삼송(X220CPU)-20050118(2)_체코월차결산6월보고2차-715 2" xfId="4956" xr:uid="{00000000-0005-0000-0000-000058130000}"/>
    <cellStyle name="_삼송(X220CPU)-20050118(2)_체코월차결산6월보고2차-715 3" xfId="4957" xr:uid="{00000000-0005-0000-0000-000059130000}"/>
    <cellStyle name="_삼송(X220CPU)-20050118(2)_체코월차결산6월보고2차-715 4" xfId="4958" xr:uid="{00000000-0005-0000-0000-00005A130000}"/>
    <cellStyle name="_삼송(X220CPU)-20050118(2)_체코월차결산6월보고2차-715 5" xfId="4959" xr:uid="{00000000-0005-0000-0000-00005B130000}"/>
    <cellStyle name="_삼송(X220CPU)-20050118(2)_체코월차결산6월보고2차-715 6" xfId="4960" xr:uid="{00000000-0005-0000-0000-00005C130000}"/>
    <cellStyle name="_삼송(X220CPU)-20050118(2)_체코월차결산6월보고2차-715 7" xfId="4961" xr:uid="{00000000-0005-0000-0000-00005D130000}"/>
    <cellStyle name="_삼송(X220CPU)-20050118(2)_체코월차결산6월보고2차-715 8" xfId="4962" xr:uid="{00000000-0005-0000-0000-00005E130000}"/>
    <cellStyle name="_삼송(광케이블링공사)-1016" xfId="4963" xr:uid="{00000000-0005-0000-0000-00005F130000}"/>
    <cellStyle name="_삼송(광케이블링공사)-1016 2" xfId="4964" xr:uid="{00000000-0005-0000-0000-000060130000}"/>
    <cellStyle name="_삼송(광케이블링공사)-1016 3" xfId="4965" xr:uid="{00000000-0005-0000-0000-000061130000}"/>
    <cellStyle name="_삼송(광케이블링공사)-1016 4" xfId="4966" xr:uid="{00000000-0005-0000-0000-000062130000}"/>
    <cellStyle name="_삼송(광케이블링공사)-1016 5" xfId="4967" xr:uid="{00000000-0005-0000-0000-000063130000}"/>
    <cellStyle name="_삼송(광케이블링공사)-1016 6" xfId="4968" xr:uid="{00000000-0005-0000-0000-000064130000}"/>
    <cellStyle name="_삼송(광케이블링공사)-1016 7" xfId="4969" xr:uid="{00000000-0005-0000-0000-000065130000}"/>
    <cellStyle name="_삼송(광케이블링공사)-1016 8" xfId="4970" xr:uid="{00000000-0005-0000-0000-000066130000}"/>
    <cellStyle name="_삼송(광케이블링공사)-1016 9" xfId="4971" xr:uid="{00000000-0005-0000-0000-000067130000}"/>
    <cellStyle name="_삼송(광케이블링공사)-1016_10월 예산 결재 상신 budget (091005)_최종" xfId="4972" xr:uid="{00000000-0005-0000-0000-000068130000}"/>
    <cellStyle name="_삼송(광케이블링공사)-1016_10월 예산 결재 상신 budget (091006)_최종" xfId="4973" xr:uid="{00000000-0005-0000-0000-000069130000}"/>
    <cellStyle name="_삼송(광케이블링공사)-1016_BS and PL august 2009" xfId="4974" xr:uid="{00000000-0005-0000-0000-00006A130000}"/>
    <cellStyle name="_삼송(광케이블링공사)-1016_Korean report, new version" xfId="4975" xr:uid="{00000000-0005-0000-0000-00006B130000}"/>
    <cellStyle name="_삼송(광케이블링공사)-1016_monthly report of june 1" xfId="4976" xr:uid="{00000000-0005-0000-0000-00006C130000}"/>
    <cellStyle name="_삼송(광케이블링공사)-1016_monthly report of june 2 (2)" xfId="4977" xr:uid="{00000000-0005-0000-0000-00006D130000}"/>
    <cellStyle name="_삼송(광케이블링공사)-1016_monthly report of june 2 (2) 2" xfId="4978" xr:uid="{00000000-0005-0000-0000-00006E130000}"/>
    <cellStyle name="_삼송(광케이블링공사)-1016_monthly report of june 2 (2) 3" xfId="4979" xr:uid="{00000000-0005-0000-0000-00006F130000}"/>
    <cellStyle name="_삼송(광케이블링공사)-1016_monthly report of june 2 (2) 4" xfId="4980" xr:uid="{00000000-0005-0000-0000-000070130000}"/>
    <cellStyle name="_삼송(광케이블링공사)-1016_monthly report of june 2 (2) 5" xfId="4981" xr:uid="{00000000-0005-0000-0000-000071130000}"/>
    <cellStyle name="_삼송(광케이블링공사)-1016_monthly report of june 2 (2) 6" xfId="4982" xr:uid="{00000000-0005-0000-0000-000072130000}"/>
    <cellStyle name="_삼송(광케이블링공사)-1016_monthly report of june 2 (2) 7" xfId="4983" xr:uid="{00000000-0005-0000-0000-000073130000}"/>
    <cellStyle name="_삼송(광케이블링공사)-1016_monthly report of june 2 (2) 8" xfId="4984" xr:uid="{00000000-0005-0000-0000-000074130000}"/>
    <cellStyle name="_삼송(광케이블링공사)-1016_trade payables(september,2009)" xfId="4985" xr:uid="{00000000-0005-0000-0000-000075130000}"/>
    <cellStyle name="_삼송(광케이블링공사)-1016_Trade payables, receivables" xfId="4986" xr:uid="{00000000-0005-0000-0000-000076130000}"/>
    <cellStyle name="_삼송(광케이블링공사)-1016_자금수지-cash flow(2010_plan)" xfId="4987" xr:uid="{00000000-0005-0000-0000-000077130000}"/>
    <cellStyle name="_삼송(광케이블링공사)-1016_자금수지-cash flow(2010_plan) 2" xfId="4988" xr:uid="{00000000-0005-0000-0000-000078130000}"/>
    <cellStyle name="_삼송(광케이블링공사)-1016_자금수지-cash flow(2010_plan) 3" xfId="4989" xr:uid="{00000000-0005-0000-0000-000079130000}"/>
    <cellStyle name="_삼송(광케이블링공사)-1016_자금수지-cash flow(2010_plan) 4" xfId="4990" xr:uid="{00000000-0005-0000-0000-00007A130000}"/>
    <cellStyle name="_삼송(광케이블링공사)-1016_자금수지-cash flow(2010_plan) 5" xfId="4991" xr:uid="{00000000-0005-0000-0000-00007B130000}"/>
    <cellStyle name="_삼송(광케이블링공사)-1016_자금수지-cash flow(2010_plan) 6" xfId="4992" xr:uid="{00000000-0005-0000-0000-00007C130000}"/>
    <cellStyle name="_삼송(광케이블링공사)-1016_자금수지-cash flow(2010_plan) 7" xfId="4993" xr:uid="{00000000-0005-0000-0000-00007D130000}"/>
    <cellStyle name="_삼송(광케이블링공사)-1016_자금수지-cash flow(2010_plan) 8" xfId="4994" xr:uid="{00000000-0005-0000-0000-00007E130000}"/>
    <cellStyle name="_삼송(광케이블링공사)-1016_체코월차결산( 09 7월-most likely)" xfId="4995" xr:uid="{00000000-0005-0000-0000-00007F130000}"/>
    <cellStyle name="_삼송(광케이블링공사)-1016_체코월차결산6월보고2차-715" xfId="4996" xr:uid="{00000000-0005-0000-0000-000080130000}"/>
    <cellStyle name="_삼송(광케이블링공사)-1016_체코월차결산6월보고2차-715 2" xfId="4997" xr:uid="{00000000-0005-0000-0000-000081130000}"/>
    <cellStyle name="_삼송(광케이블링공사)-1016_체코월차결산6월보고2차-715 3" xfId="4998" xr:uid="{00000000-0005-0000-0000-000082130000}"/>
    <cellStyle name="_삼송(광케이블링공사)-1016_체코월차결산6월보고2차-715 4" xfId="4999" xr:uid="{00000000-0005-0000-0000-000083130000}"/>
    <cellStyle name="_삼송(광케이블링공사)-1016_체코월차결산6월보고2차-715 5" xfId="5000" xr:uid="{00000000-0005-0000-0000-000084130000}"/>
    <cellStyle name="_삼송(광케이블링공사)-1016_체코월차결산6월보고2차-715 6" xfId="5001" xr:uid="{00000000-0005-0000-0000-000085130000}"/>
    <cellStyle name="_삼송(광케이블링공사)-1016_체코월차결산6월보고2차-715 7" xfId="5002" xr:uid="{00000000-0005-0000-0000-000086130000}"/>
    <cellStyle name="_삼송(광케이블링공사)-1016_체코월차결산6월보고2차-715 8" xfId="5003" xr:uid="{00000000-0005-0000-0000-000087130000}"/>
    <cellStyle name="_삼송(무선랜)-1015" xfId="5004" xr:uid="{00000000-0005-0000-0000-000088130000}"/>
    <cellStyle name="_삼송(무선랜)-1015 2" xfId="5005" xr:uid="{00000000-0005-0000-0000-000089130000}"/>
    <cellStyle name="_삼송(무선랜)-1015 3" xfId="5006" xr:uid="{00000000-0005-0000-0000-00008A130000}"/>
    <cellStyle name="_삼송(무선랜)-1015 4" xfId="5007" xr:uid="{00000000-0005-0000-0000-00008B130000}"/>
    <cellStyle name="_삼송(무선랜)-1015 5" xfId="5008" xr:uid="{00000000-0005-0000-0000-00008C130000}"/>
    <cellStyle name="_삼송(무선랜)-1015 6" xfId="5009" xr:uid="{00000000-0005-0000-0000-00008D130000}"/>
    <cellStyle name="_삼송(무선랜)-1015 7" xfId="5010" xr:uid="{00000000-0005-0000-0000-00008E130000}"/>
    <cellStyle name="_삼송(무선랜)-1015 8" xfId="5011" xr:uid="{00000000-0005-0000-0000-00008F130000}"/>
    <cellStyle name="_삼송(무선랜)-1015 9" xfId="5012" xr:uid="{00000000-0005-0000-0000-000090130000}"/>
    <cellStyle name="_삼송(무선랜)-1015_10월 예산 결재 상신 budget (091005)_최종" xfId="5013" xr:uid="{00000000-0005-0000-0000-000091130000}"/>
    <cellStyle name="_삼송(무선랜)-1015_10월 예산 결재 상신 budget (091006)_최종" xfId="5014" xr:uid="{00000000-0005-0000-0000-000092130000}"/>
    <cellStyle name="_삼송(무선랜)-1015_BS and PL august 2009" xfId="5015" xr:uid="{00000000-0005-0000-0000-000093130000}"/>
    <cellStyle name="_삼송(무선랜)-1015_Korean report, new version" xfId="5016" xr:uid="{00000000-0005-0000-0000-000094130000}"/>
    <cellStyle name="_삼송(무선랜)-1015_monthly report of june 1" xfId="5017" xr:uid="{00000000-0005-0000-0000-000095130000}"/>
    <cellStyle name="_삼송(무선랜)-1015_monthly report of june 2 (2)" xfId="5018" xr:uid="{00000000-0005-0000-0000-000096130000}"/>
    <cellStyle name="_삼송(무선랜)-1015_monthly report of june 2 (2) 2" xfId="5019" xr:uid="{00000000-0005-0000-0000-000097130000}"/>
    <cellStyle name="_삼송(무선랜)-1015_monthly report of june 2 (2) 3" xfId="5020" xr:uid="{00000000-0005-0000-0000-000098130000}"/>
    <cellStyle name="_삼송(무선랜)-1015_monthly report of june 2 (2) 4" xfId="5021" xr:uid="{00000000-0005-0000-0000-000099130000}"/>
    <cellStyle name="_삼송(무선랜)-1015_monthly report of june 2 (2) 5" xfId="5022" xr:uid="{00000000-0005-0000-0000-00009A130000}"/>
    <cellStyle name="_삼송(무선랜)-1015_monthly report of june 2 (2) 6" xfId="5023" xr:uid="{00000000-0005-0000-0000-00009B130000}"/>
    <cellStyle name="_삼송(무선랜)-1015_monthly report of june 2 (2) 7" xfId="5024" xr:uid="{00000000-0005-0000-0000-00009C130000}"/>
    <cellStyle name="_삼송(무선랜)-1015_monthly report of june 2 (2) 8" xfId="5025" xr:uid="{00000000-0005-0000-0000-00009D130000}"/>
    <cellStyle name="_삼송(무선랜)-1015_trade payables(september,2009)" xfId="5026" xr:uid="{00000000-0005-0000-0000-00009E130000}"/>
    <cellStyle name="_삼송(무선랜)-1015_Trade payables, receivables" xfId="5027" xr:uid="{00000000-0005-0000-0000-00009F130000}"/>
    <cellStyle name="_삼송(무선랜)-1015_자금수지-cash flow(2010_plan)" xfId="5028" xr:uid="{00000000-0005-0000-0000-0000A0130000}"/>
    <cellStyle name="_삼송(무선랜)-1015_자금수지-cash flow(2010_plan) 2" xfId="5029" xr:uid="{00000000-0005-0000-0000-0000A1130000}"/>
    <cellStyle name="_삼송(무선랜)-1015_자금수지-cash flow(2010_plan) 3" xfId="5030" xr:uid="{00000000-0005-0000-0000-0000A2130000}"/>
    <cellStyle name="_삼송(무선랜)-1015_자금수지-cash flow(2010_plan) 4" xfId="5031" xr:uid="{00000000-0005-0000-0000-0000A3130000}"/>
    <cellStyle name="_삼송(무선랜)-1015_자금수지-cash flow(2010_plan) 5" xfId="5032" xr:uid="{00000000-0005-0000-0000-0000A4130000}"/>
    <cellStyle name="_삼송(무선랜)-1015_자금수지-cash flow(2010_plan) 6" xfId="5033" xr:uid="{00000000-0005-0000-0000-0000A5130000}"/>
    <cellStyle name="_삼송(무선랜)-1015_자금수지-cash flow(2010_plan) 7" xfId="5034" xr:uid="{00000000-0005-0000-0000-0000A6130000}"/>
    <cellStyle name="_삼송(무선랜)-1015_자금수지-cash flow(2010_plan) 8" xfId="5035" xr:uid="{00000000-0005-0000-0000-0000A7130000}"/>
    <cellStyle name="_삼송(무선랜)-1015_체코월차결산( 09 7월-most likely)" xfId="5036" xr:uid="{00000000-0005-0000-0000-0000A8130000}"/>
    <cellStyle name="_삼송(무선랜)-1015_체코월차결산6월보고2차-715" xfId="5037" xr:uid="{00000000-0005-0000-0000-0000A9130000}"/>
    <cellStyle name="_삼송(무선랜)-1015_체코월차결산6월보고2차-715 2" xfId="5038" xr:uid="{00000000-0005-0000-0000-0000AA130000}"/>
    <cellStyle name="_삼송(무선랜)-1015_체코월차결산6월보고2차-715 3" xfId="5039" xr:uid="{00000000-0005-0000-0000-0000AB130000}"/>
    <cellStyle name="_삼송(무선랜)-1015_체코월차결산6월보고2차-715 4" xfId="5040" xr:uid="{00000000-0005-0000-0000-0000AC130000}"/>
    <cellStyle name="_삼송(무선랜)-1015_체코월차결산6월보고2차-715 5" xfId="5041" xr:uid="{00000000-0005-0000-0000-0000AD130000}"/>
    <cellStyle name="_삼송(무선랜)-1015_체코월차결산6월보고2차-715 6" xfId="5042" xr:uid="{00000000-0005-0000-0000-0000AE130000}"/>
    <cellStyle name="_삼송(무선랜)-1015_체코월차결산6월보고2차-715 7" xfId="5043" xr:uid="{00000000-0005-0000-0000-0000AF130000}"/>
    <cellStyle name="_삼송(무선랜)-1015_체코월차결산6월보고2차-715 8" xfId="5044" xr:uid="{00000000-0005-0000-0000-0000B0130000}"/>
    <cellStyle name="_삼송(소프트웨어)-20050512" xfId="5045" xr:uid="{00000000-0005-0000-0000-0000B1130000}"/>
    <cellStyle name="_삼송(소프트웨어)-20050512 2" xfId="5046" xr:uid="{00000000-0005-0000-0000-0000B2130000}"/>
    <cellStyle name="_삼송(소프트웨어)-20050512 3" xfId="5047" xr:uid="{00000000-0005-0000-0000-0000B3130000}"/>
    <cellStyle name="_삼송(소프트웨어)-20050512 4" xfId="5048" xr:uid="{00000000-0005-0000-0000-0000B4130000}"/>
    <cellStyle name="_삼송(소프트웨어)-20050512 5" xfId="5049" xr:uid="{00000000-0005-0000-0000-0000B5130000}"/>
    <cellStyle name="_삼송(소프트웨어)-20050512 6" xfId="5050" xr:uid="{00000000-0005-0000-0000-0000B6130000}"/>
    <cellStyle name="_삼송(소프트웨어)-20050512 7" xfId="5051" xr:uid="{00000000-0005-0000-0000-0000B7130000}"/>
    <cellStyle name="_삼송(소프트웨어)-20050512 8" xfId="5052" xr:uid="{00000000-0005-0000-0000-0000B8130000}"/>
    <cellStyle name="_삼송(소프트웨어)-20050512 9" xfId="5053" xr:uid="{00000000-0005-0000-0000-0000B9130000}"/>
    <cellStyle name="_삼송(소프트웨어)-20050512_10월 예산 결재 상신 budget (091005)_최종" xfId="5054" xr:uid="{00000000-0005-0000-0000-0000BA130000}"/>
    <cellStyle name="_삼송(소프트웨어)-20050512_10월 예산 결재 상신 budget (091006)_최종" xfId="5055" xr:uid="{00000000-0005-0000-0000-0000BB130000}"/>
    <cellStyle name="_삼송(소프트웨어)-20050512_BS and PL august 2009" xfId="5056" xr:uid="{00000000-0005-0000-0000-0000BC130000}"/>
    <cellStyle name="_삼송(소프트웨어)-20050512_Korean report, new version" xfId="5057" xr:uid="{00000000-0005-0000-0000-0000BD130000}"/>
    <cellStyle name="_삼송(소프트웨어)-20050512_monthly report of june 1" xfId="5058" xr:uid="{00000000-0005-0000-0000-0000BE130000}"/>
    <cellStyle name="_삼송(소프트웨어)-20050512_monthly report of june 2 (2)" xfId="5059" xr:uid="{00000000-0005-0000-0000-0000BF130000}"/>
    <cellStyle name="_삼송(소프트웨어)-20050512_monthly report of june 2 (2) 2" xfId="5060" xr:uid="{00000000-0005-0000-0000-0000C0130000}"/>
    <cellStyle name="_삼송(소프트웨어)-20050512_monthly report of june 2 (2) 3" xfId="5061" xr:uid="{00000000-0005-0000-0000-0000C1130000}"/>
    <cellStyle name="_삼송(소프트웨어)-20050512_monthly report of june 2 (2) 4" xfId="5062" xr:uid="{00000000-0005-0000-0000-0000C2130000}"/>
    <cellStyle name="_삼송(소프트웨어)-20050512_monthly report of june 2 (2) 5" xfId="5063" xr:uid="{00000000-0005-0000-0000-0000C3130000}"/>
    <cellStyle name="_삼송(소프트웨어)-20050512_monthly report of june 2 (2) 6" xfId="5064" xr:uid="{00000000-0005-0000-0000-0000C4130000}"/>
    <cellStyle name="_삼송(소프트웨어)-20050512_monthly report of june 2 (2) 7" xfId="5065" xr:uid="{00000000-0005-0000-0000-0000C5130000}"/>
    <cellStyle name="_삼송(소프트웨어)-20050512_monthly report of june 2 (2) 8" xfId="5066" xr:uid="{00000000-0005-0000-0000-0000C6130000}"/>
    <cellStyle name="_삼송(소프트웨어)-20050512_trade payables(september,2009)" xfId="5067" xr:uid="{00000000-0005-0000-0000-0000C7130000}"/>
    <cellStyle name="_삼송(소프트웨어)-20050512_Trade payables, receivables" xfId="5068" xr:uid="{00000000-0005-0000-0000-0000C8130000}"/>
    <cellStyle name="_삼송(소프트웨어)-20050512_자금수지-cash flow(2010_plan)" xfId="5069" xr:uid="{00000000-0005-0000-0000-0000C9130000}"/>
    <cellStyle name="_삼송(소프트웨어)-20050512_자금수지-cash flow(2010_plan) 2" xfId="5070" xr:uid="{00000000-0005-0000-0000-0000CA130000}"/>
    <cellStyle name="_삼송(소프트웨어)-20050512_자금수지-cash flow(2010_plan) 3" xfId="5071" xr:uid="{00000000-0005-0000-0000-0000CB130000}"/>
    <cellStyle name="_삼송(소프트웨어)-20050512_자금수지-cash flow(2010_plan) 4" xfId="5072" xr:uid="{00000000-0005-0000-0000-0000CC130000}"/>
    <cellStyle name="_삼송(소프트웨어)-20050512_자금수지-cash flow(2010_plan) 5" xfId="5073" xr:uid="{00000000-0005-0000-0000-0000CD130000}"/>
    <cellStyle name="_삼송(소프트웨어)-20050512_자금수지-cash flow(2010_plan) 6" xfId="5074" xr:uid="{00000000-0005-0000-0000-0000CE130000}"/>
    <cellStyle name="_삼송(소프트웨어)-20050512_자금수지-cash flow(2010_plan) 7" xfId="5075" xr:uid="{00000000-0005-0000-0000-0000CF130000}"/>
    <cellStyle name="_삼송(소프트웨어)-20050512_자금수지-cash flow(2010_plan) 8" xfId="5076" xr:uid="{00000000-0005-0000-0000-0000D0130000}"/>
    <cellStyle name="_삼송(소프트웨어)-20050512_체코월차결산( 09 7월-most likely)" xfId="5077" xr:uid="{00000000-0005-0000-0000-0000D1130000}"/>
    <cellStyle name="_삼송(소프트웨어)-20050512_체코월차결산6월보고2차-715" xfId="5078" xr:uid="{00000000-0005-0000-0000-0000D2130000}"/>
    <cellStyle name="_삼송(소프트웨어)-20050512_체코월차결산6월보고2차-715 2" xfId="5079" xr:uid="{00000000-0005-0000-0000-0000D3130000}"/>
    <cellStyle name="_삼송(소프트웨어)-20050512_체코월차결산6월보고2차-715 3" xfId="5080" xr:uid="{00000000-0005-0000-0000-0000D4130000}"/>
    <cellStyle name="_삼송(소프트웨어)-20050512_체코월차결산6월보고2차-715 4" xfId="5081" xr:uid="{00000000-0005-0000-0000-0000D5130000}"/>
    <cellStyle name="_삼송(소프트웨어)-20050512_체코월차결산6월보고2차-715 5" xfId="5082" xr:uid="{00000000-0005-0000-0000-0000D6130000}"/>
    <cellStyle name="_삼송(소프트웨어)-20050512_체코월차결산6월보고2차-715 6" xfId="5083" xr:uid="{00000000-0005-0000-0000-0000D7130000}"/>
    <cellStyle name="_삼송(소프트웨어)-20050512_체코월차결산6월보고2차-715 7" xfId="5084" xr:uid="{00000000-0005-0000-0000-0000D8130000}"/>
    <cellStyle name="_삼송(소프트웨어)-20050512_체코월차결산6월보고2차-715 8" xfId="5085" xr:uid="{00000000-0005-0000-0000-0000D9130000}"/>
    <cellStyle name="_삼송(소프트웨어-현금,어음결재)-20050602-1 (2)" xfId="5086" xr:uid="{00000000-0005-0000-0000-0000DA130000}"/>
    <cellStyle name="_삼송(소프트웨어-현금,어음결재)-20050602-1 (2) 2" xfId="5087" xr:uid="{00000000-0005-0000-0000-0000DB130000}"/>
    <cellStyle name="_삼송(소프트웨어-현금,어음결재)-20050602-1 (2) 3" xfId="5088" xr:uid="{00000000-0005-0000-0000-0000DC130000}"/>
    <cellStyle name="_삼송(소프트웨어-현금,어음결재)-20050602-1 (2) 4" xfId="5089" xr:uid="{00000000-0005-0000-0000-0000DD130000}"/>
    <cellStyle name="_삼송(소프트웨어-현금,어음결재)-20050602-1 (2) 5" xfId="5090" xr:uid="{00000000-0005-0000-0000-0000DE130000}"/>
    <cellStyle name="_삼송(소프트웨어-현금,어음결재)-20050602-1 (2) 6" xfId="5091" xr:uid="{00000000-0005-0000-0000-0000DF130000}"/>
    <cellStyle name="_삼송(소프트웨어-현금,어음결재)-20050602-1 (2) 7" xfId="5092" xr:uid="{00000000-0005-0000-0000-0000E0130000}"/>
    <cellStyle name="_삼송(소프트웨어-현금,어음결재)-20050602-1 (2) 8" xfId="5093" xr:uid="{00000000-0005-0000-0000-0000E1130000}"/>
    <cellStyle name="_삼송(소프트웨어-현금,어음결재)-20050602-1 (2) 9" xfId="5094" xr:uid="{00000000-0005-0000-0000-0000E2130000}"/>
    <cellStyle name="_삼송(소프트웨어-현금,어음결재)-20050602-1 (2)_10월 예산 결재 상신 budget (091005)_최종" xfId="5095" xr:uid="{00000000-0005-0000-0000-0000E3130000}"/>
    <cellStyle name="_삼송(소프트웨어-현금,어음결재)-20050602-1 (2)_10월 예산 결재 상신 budget (091006)_최종" xfId="5096" xr:uid="{00000000-0005-0000-0000-0000E4130000}"/>
    <cellStyle name="_삼송(소프트웨어-현금,어음결재)-20050602-1 (2)_BS and PL august 2009" xfId="5097" xr:uid="{00000000-0005-0000-0000-0000E5130000}"/>
    <cellStyle name="_삼송(소프트웨어-현금,어음결재)-20050602-1 (2)_Korean report, new version" xfId="5098" xr:uid="{00000000-0005-0000-0000-0000E6130000}"/>
    <cellStyle name="_삼송(소프트웨어-현금,어음결재)-20050602-1 (2)_monthly report of june 1" xfId="5099" xr:uid="{00000000-0005-0000-0000-0000E7130000}"/>
    <cellStyle name="_삼송(소프트웨어-현금,어음결재)-20050602-1 (2)_monthly report of june 2 (2)" xfId="5100" xr:uid="{00000000-0005-0000-0000-0000E8130000}"/>
    <cellStyle name="_삼송(소프트웨어-현금,어음결재)-20050602-1 (2)_monthly report of june 2 (2) 2" xfId="5101" xr:uid="{00000000-0005-0000-0000-0000E9130000}"/>
    <cellStyle name="_삼송(소프트웨어-현금,어음결재)-20050602-1 (2)_monthly report of june 2 (2) 3" xfId="5102" xr:uid="{00000000-0005-0000-0000-0000EA130000}"/>
    <cellStyle name="_삼송(소프트웨어-현금,어음결재)-20050602-1 (2)_monthly report of june 2 (2) 4" xfId="5103" xr:uid="{00000000-0005-0000-0000-0000EB130000}"/>
    <cellStyle name="_삼송(소프트웨어-현금,어음결재)-20050602-1 (2)_monthly report of june 2 (2) 5" xfId="5104" xr:uid="{00000000-0005-0000-0000-0000EC130000}"/>
    <cellStyle name="_삼송(소프트웨어-현금,어음결재)-20050602-1 (2)_monthly report of june 2 (2) 6" xfId="5105" xr:uid="{00000000-0005-0000-0000-0000ED130000}"/>
    <cellStyle name="_삼송(소프트웨어-현금,어음결재)-20050602-1 (2)_monthly report of june 2 (2) 7" xfId="5106" xr:uid="{00000000-0005-0000-0000-0000EE130000}"/>
    <cellStyle name="_삼송(소프트웨어-현금,어음결재)-20050602-1 (2)_monthly report of june 2 (2) 8" xfId="5107" xr:uid="{00000000-0005-0000-0000-0000EF130000}"/>
    <cellStyle name="_삼송(소프트웨어-현금,어음결재)-20050602-1 (2)_trade payables(september,2009)" xfId="5108" xr:uid="{00000000-0005-0000-0000-0000F0130000}"/>
    <cellStyle name="_삼송(소프트웨어-현금,어음결재)-20050602-1 (2)_Trade payables, receivables" xfId="5109" xr:uid="{00000000-0005-0000-0000-0000F1130000}"/>
    <cellStyle name="_삼송(소프트웨어-현금,어음결재)-20050602-1 (2)_자금수지-cash flow(2010_plan)" xfId="5110" xr:uid="{00000000-0005-0000-0000-0000F2130000}"/>
    <cellStyle name="_삼송(소프트웨어-현금,어음결재)-20050602-1 (2)_자금수지-cash flow(2010_plan) 2" xfId="5111" xr:uid="{00000000-0005-0000-0000-0000F3130000}"/>
    <cellStyle name="_삼송(소프트웨어-현금,어음결재)-20050602-1 (2)_자금수지-cash flow(2010_plan) 3" xfId="5112" xr:uid="{00000000-0005-0000-0000-0000F4130000}"/>
    <cellStyle name="_삼송(소프트웨어-현금,어음결재)-20050602-1 (2)_자금수지-cash flow(2010_plan) 4" xfId="5113" xr:uid="{00000000-0005-0000-0000-0000F5130000}"/>
    <cellStyle name="_삼송(소프트웨어-현금,어음결재)-20050602-1 (2)_자금수지-cash flow(2010_plan) 5" xfId="5114" xr:uid="{00000000-0005-0000-0000-0000F6130000}"/>
    <cellStyle name="_삼송(소프트웨어-현금,어음결재)-20050602-1 (2)_자금수지-cash flow(2010_plan) 6" xfId="5115" xr:uid="{00000000-0005-0000-0000-0000F7130000}"/>
    <cellStyle name="_삼송(소프트웨어-현금,어음결재)-20050602-1 (2)_자금수지-cash flow(2010_plan) 7" xfId="5116" xr:uid="{00000000-0005-0000-0000-0000F8130000}"/>
    <cellStyle name="_삼송(소프트웨어-현금,어음결재)-20050602-1 (2)_자금수지-cash flow(2010_plan) 8" xfId="5117" xr:uid="{00000000-0005-0000-0000-0000F9130000}"/>
    <cellStyle name="_삼송(소프트웨어-현금,어음결재)-20050602-1 (2)_체코월차결산( 09 7월-most likely)" xfId="5118" xr:uid="{00000000-0005-0000-0000-0000FA130000}"/>
    <cellStyle name="_삼송(소프트웨어-현금,어음결재)-20050602-1 (2)_체코월차결산6월보고2차-715" xfId="5119" xr:uid="{00000000-0005-0000-0000-0000FB130000}"/>
    <cellStyle name="_삼송(소프트웨어-현금,어음결재)-20050602-1 (2)_체코월차결산6월보고2차-715 2" xfId="5120" xr:uid="{00000000-0005-0000-0000-0000FC130000}"/>
    <cellStyle name="_삼송(소프트웨어-현금,어음결재)-20050602-1 (2)_체코월차결산6월보고2차-715 3" xfId="5121" xr:uid="{00000000-0005-0000-0000-0000FD130000}"/>
    <cellStyle name="_삼송(소프트웨어-현금,어음결재)-20050602-1 (2)_체코월차결산6월보고2차-715 4" xfId="5122" xr:uid="{00000000-0005-0000-0000-0000FE130000}"/>
    <cellStyle name="_삼송(소프트웨어-현금,어음결재)-20050602-1 (2)_체코월차결산6월보고2차-715 5" xfId="5123" xr:uid="{00000000-0005-0000-0000-0000FF130000}"/>
    <cellStyle name="_삼송(소프트웨어-현금,어음결재)-20050602-1 (2)_체코월차결산6월보고2차-715 6" xfId="5124" xr:uid="{00000000-0005-0000-0000-000000140000}"/>
    <cellStyle name="_삼송(소프트웨어-현금,어음결재)-20050602-1 (2)_체코월차결산6월보고2차-715 7" xfId="5125" xr:uid="{00000000-0005-0000-0000-000001140000}"/>
    <cellStyle name="_삼송(소프트웨어-현금,어음결재)-20050602-1 (2)_체코월차결산6월보고2차-715 8" xfId="5126" xr:uid="{00000000-0005-0000-0000-000002140000}"/>
    <cellStyle name="_삼송(케이블링공사)-20040831" xfId="5127" xr:uid="{00000000-0005-0000-0000-000003140000}"/>
    <cellStyle name="_삼송(케이블링공사)-20040831 2" xfId="5128" xr:uid="{00000000-0005-0000-0000-000004140000}"/>
    <cellStyle name="_삼송(케이블링공사)-20040831 3" xfId="5129" xr:uid="{00000000-0005-0000-0000-000005140000}"/>
    <cellStyle name="_삼송(케이블링공사)-20040831 4" xfId="5130" xr:uid="{00000000-0005-0000-0000-000006140000}"/>
    <cellStyle name="_삼송(케이블링공사)-20040831 5" xfId="5131" xr:uid="{00000000-0005-0000-0000-000007140000}"/>
    <cellStyle name="_삼송(케이블링공사)-20040831 6" xfId="5132" xr:uid="{00000000-0005-0000-0000-000008140000}"/>
    <cellStyle name="_삼송(케이블링공사)-20040831 7" xfId="5133" xr:uid="{00000000-0005-0000-0000-000009140000}"/>
    <cellStyle name="_삼송(케이블링공사)-20040831 8" xfId="5134" xr:uid="{00000000-0005-0000-0000-00000A140000}"/>
    <cellStyle name="_삼송(케이블링공사)-20040831 9" xfId="5135" xr:uid="{00000000-0005-0000-0000-00000B140000}"/>
    <cellStyle name="_삼송(케이블링공사)-20040831_10월 예산 결재 상신 budget (091005)_최종" xfId="5136" xr:uid="{00000000-0005-0000-0000-00000C140000}"/>
    <cellStyle name="_삼송(케이블링공사)-20040831_10월 예산 결재 상신 budget (091006)_최종" xfId="5137" xr:uid="{00000000-0005-0000-0000-00000D140000}"/>
    <cellStyle name="_삼송(케이블링공사)-20040831_BS and PL august 2009" xfId="5138" xr:uid="{00000000-0005-0000-0000-00000E140000}"/>
    <cellStyle name="_삼송(케이블링공사)-20040831_Korean report, new version" xfId="5139" xr:uid="{00000000-0005-0000-0000-00000F140000}"/>
    <cellStyle name="_삼송(케이블링공사)-20040831_monthly report of june 1" xfId="5140" xr:uid="{00000000-0005-0000-0000-000010140000}"/>
    <cellStyle name="_삼송(케이블링공사)-20040831_monthly report of june 2 (2)" xfId="5141" xr:uid="{00000000-0005-0000-0000-000011140000}"/>
    <cellStyle name="_삼송(케이블링공사)-20040831_monthly report of june 2 (2) 2" xfId="5142" xr:uid="{00000000-0005-0000-0000-000012140000}"/>
    <cellStyle name="_삼송(케이블링공사)-20040831_monthly report of june 2 (2) 3" xfId="5143" xr:uid="{00000000-0005-0000-0000-000013140000}"/>
    <cellStyle name="_삼송(케이블링공사)-20040831_monthly report of june 2 (2) 4" xfId="5144" xr:uid="{00000000-0005-0000-0000-000014140000}"/>
    <cellStyle name="_삼송(케이블링공사)-20040831_monthly report of june 2 (2) 5" xfId="5145" xr:uid="{00000000-0005-0000-0000-000015140000}"/>
    <cellStyle name="_삼송(케이블링공사)-20040831_monthly report of june 2 (2) 6" xfId="5146" xr:uid="{00000000-0005-0000-0000-000016140000}"/>
    <cellStyle name="_삼송(케이블링공사)-20040831_monthly report of june 2 (2) 7" xfId="5147" xr:uid="{00000000-0005-0000-0000-000017140000}"/>
    <cellStyle name="_삼송(케이블링공사)-20040831_monthly report of june 2 (2) 8" xfId="5148" xr:uid="{00000000-0005-0000-0000-000018140000}"/>
    <cellStyle name="_삼송(케이블링공사)-20040831_trade payables(september,2009)" xfId="5149" xr:uid="{00000000-0005-0000-0000-000019140000}"/>
    <cellStyle name="_삼송(케이블링공사)-20040831_Trade payables, receivables" xfId="5150" xr:uid="{00000000-0005-0000-0000-00001A140000}"/>
    <cellStyle name="_삼송(케이블링공사)-20040831_자금수지-cash flow(2010_plan)" xfId="5151" xr:uid="{00000000-0005-0000-0000-00001B140000}"/>
    <cellStyle name="_삼송(케이블링공사)-20040831_자금수지-cash flow(2010_plan) 2" xfId="5152" xr:uid="{00000000-0005-0000-0000-00001C140000}"/>
    <cellStyle name="_삼송(케이블링공사)-20040831_자금수지-cash flow(2010_plan) 3" xfId="5153" xr:uid="{00000000-0005-0000-0000-00001D140000}"/>
    <cellStyle name="_삼송(케이블링공사)-20040831_자금수지-cash flow(2010_plan) 4" xfId="5154" xr:uid="{00000000-0005-0000-0000-00001E140000}"/>
    <cellStyle name="_삼송(케이블링공사)-20040831_자금수지-cash flow(2010_plan) 5" xfId="5155" xr:uid="{00000000-0005-0000-0000-00001F140000}"/>
    <cellStyle name="_삼송(케이블링공사)-20040831_자금수지-cash flow(2010_plan) 6" xfId="5156" xr:uid="{00000000-0005-0000-0000-000020140000}"/>
    <cellStyle name="_삼송(케이블링공사)-20040831_자금수지-cash flow(2010_plan) 7" xfId="5157" xr:uid="{00000000-0005-0000-0000-000021140000}"/>
    <cellStyle name="_삼송(케이블링공사)-20040831_자금수지-cash flow(2010_plan) 8" xfId="5158" xr:uid="{00000000-0005-0000-0000-000022140000}"/>
    <cellStyle name="_삼송(케이블링공사)-20040831_체코월차결산( 09 7월-most likely)" xfId="5159" xr:uid="{00000000-0005-0000-0000-000023140000}"/>
    <cellStyle name="_삼송(케이블링공사)-20040831_체코월차결산6월보고2차-715" xfId="5160" xr:uid="{00000000-0005-0000-0000-000024140000}"/>
    <cellStyle name="_삼송(케이블링공사)-20040831_체코월차결산6월보고2차-715 2" xfId="5161" xr:uid="{00000000-0005-0000-0000-000025140000}"/>
    <cellStyle name="_삼송(케이블링공사)-20040831_체코월차결산6월보고2차-715 3" xfId="5162" xr:uid="{00000000-0005-0000-0000-000026140000}"/>
    <cellStyle name="_삼송(케이블링공사)-20040831_체코월차결산6월보고2차-715 4" xfId="5163" xr:uid="{00000000-0005-0000-0000-000027140000}"/>
    <cellStyle name="_삼송(케이블링공사)-20040831_체코월차결산6월보고2차-715 5" xfId="5164" xr:uid="{00000000-0005-0000-0000-000028140000}"/>
    <cellStyle name="_삼송(케이블링공사)-20040831_체코월차결산6월보고2차-715 6" xfId="5165" xr:uid="{00000000-0005-0000-0000-000029140000}"/>
    <cellStyle name="_삼송(케이블링공사)-20040831_체코월차결산6월보고2차-715 7" xfId="5166" xr:uid="{00000000-0005-0000-0000-00002A140000}"/>
    <cellStyle name="_삼송(케이블링공사)-20040831_체코월차결산6월보고2차-715 8" xfId="5167" xr:uid="{00000000-0005-0000-0000-00002B140000}"/>
    <cellStyle name="_삼송-DL360G3 (2)" xfId="5168" xr:uid="{00000000-0005-0000-0000-00002C140000}"/>
    <cellStyle name="_삼송-DL360G3 (2) 2" xfId="5169" xr:uid="{00000000-0005-0000-0000-00002D140000}"/>
    <cellStyle name="_삼송-DL360G3 (2) 3" xfId="5170" xr:uid="{00000000-0005-0000-0000-00002E140000}"/>
    <cellStyle name="_삼송-DL360G3 (2) 4" xfId="5171" xr:uid="{00000000-0005-0000-0000-00002F140000}"/>
    <cellStyle name="_삼송-DL360G3 (2) 5" xfId="5172" xr:uid="{00000000-0005-0000-0000-000030140000}"/>
    <cellStyle name="_삼송-DL360G3 (2) 6" xfId="5173" xr:uid="{00000000-0005-0000-0000-000031140000}"/>
    <cellStyle name="_삼송-DL360G3 (2) 7" xfId="5174" xr:uid="{00000000-0005-0000-0000-000032140000}"/>
    <cellStyle name="_삼송-DL360G3 (2) 8" xfId="5175" xr:uid="{00000000-0005-0000-0000-000033140000}"/>
    <cellStyle name="_삼송-DL360G3 (2) 9" xfId="5176" xr:uid="{00000000-0005-0000-0000-000034140000}"/>
    <cellStyle name="_삼송-DL360G3 (2)_10월 예산 결재 상신 budget (091005)_최종" xfId="5177" xr:uid="{00000000-0005-0000-0000-000035140000}"/>
    <cellStyle name="_삼송-DL360G3 (2)_10월 예산 결재 상신 budget (091006)_최종" xfId="5178" xr:uid="{00000000-0005-0000-0000-000036140000}"/>
    <cellStyle name="_삼송-DL360G3 (2)_BS and PL august 2009" xfId="5179" xr:uid="{00000000-0005-0000-0000-000037140000}"/>
    <cellStyle name="_삼송-DL360G3 (2)_Korean report, new version" xfId="5180" xr:uid="{00000000-0005-0000-0000-000038140000}"/>
    <cellStyle name="_삼송-DL360G3 (2)_monthly report of june 1" xfId="5181" xr:uid="{00000000-0005-0000-0000-000039140000}"/>
    <cellStyle name="_삼송-DL360G3 (2)_monthly report of june 2 (2)" xfId="5182" xr:uid="{00000000-0005-0000-0000-00003A140000}"/>
    <cellStyle name="_삼송-DL360G3 (2)_monthly report of june 2 (2) 2" xfId="5183" xr:uid="{00000000-0005-0000-0000-00003B140000}"/>
    <cellStyle name="_삼송-DL360G3 (2)_monthly report of june 2 (2) 3" xfId="5184" xr:uid="{00000000-0005-0000-0000-00003C140000}"/>
    <cellStyle name="_삼송-DL360G3 (2)_monthly report of june 2 (2) 4" xfId="5185" xr:uid="{00000000-0005-0000-0000-00003D140000}"/>
    <cellStyle name="_삼송-DL360G3 (2)_monthly report of june 2 (2) 5" xfId="5186" xr:uid="{00000000-0005-0000-0000-00003E140000}"/>
    <cellStyle name="_삼송-DL360G3 (2)_monthly report of june 2 (2) 6" xfId="5187" xr:uid="{00000000-0005-0000-0000-00003F140000}"/>
    <cellStyle name="_삼송-DL360G3 (2)_monthly report of june 2 (2) 7" xfId="5188" xr:uid="{00000000-0005-0000-0000-000040140000}"/>
    <cellStyle name="_삼송-DL360G3 (2)_monthly report of june 2 (2) 8" xfId="5189" xr:uid="{00000000-0005-0000-0000-000041140000}"/>
    <cellStyle name="_삼송-DL360G3 (2)_trade payables(september,2009)" xfId="5190" xr:uid="{00000000-0005-0000-0000-000042140000}"/>
    <cellStyle name="_삼송-DL360G3 (2)_Trade payables, receivables" xfId="5191" xr:uid="{00000000-0005-0000-0000-000043140000}"/>
    <cellStyle name="_삼송-DL360G3 (2)_자금수지-cash flow(2010_plan)" xfId="5192" xr:uid="{00000000-0005-0000-0000-000044140000}"/>
    <cellStyle name="_삼송-DL360G3 (2)_자금수지-cash flow(2010_plan) 2" xfId="5193" xr:uid="{00000000-0005-0000-0000-000045140000}"/>
    <cellStyle name="_삼송-DL360G3 (2)_자금수지-cash flow(2010_plan) 3" xfId="5194" xr:uid="{00000000-0005-0000-0000-000046140000}"/>
    <cellStyle name="_삼송-DL360G3 (2)_자금수지-cash flow(2010_plan) 4" xfId="5195" xr:uid="{00000000-0005-0000-0000-000047140000}"/>
    <cellStyle name="_삼송-DL360G3 (2)_자금수지-cash flow(2010_plan) 5" xfId="5196" xr:uid="{00000000-0005-0000-0000-000048140000}"/>
    <cellStyle name="_삼송-DL360G3 (2)_자금수지-cash flow(2010_plan) 6" xfId="5197" xr:uid="{00000000-0005-0000-0000-000049140000}"/>
    <cellStyle name="_삼송-DL360G3 (2)_자금수지-cash flow(2010_plan) 7" xfId="5198" xr:uid="{00000000-0005-0000-0000-00004A140000}"/>
    <cellStyle name="_삼송-DL360G3 (2)_자금수지-cash flow(2010_plan) 8" xfId="5199" xr:uid="{00000000-0005-0000-0000-00004B140000}"/>
    <cellStyle name="_삼송-DL360G3 (2)_체코월차결산( 09 7월-most likely)" xfId="5200" xr:uid="{00000000-0005-0000-0000-00004C140000}"/>
    <cellStyle name="_삼송-DL360G3 (2)_체코월차결산6월보고2차-715" xfId="5201" xr:uid="{00000000-0005-0000-0000-00004D140000}"/>
    <cellStyle name="_삼송-DL360G3 (2)_체코월차결산6월보고2차-715 2" xfId="5202" xr:uid="{00000000-0005-0000-0000-00004E140000}"/>
    <cellStyle name="_삼송-DL360G3 (2)_체코월차결산6월보고2차-715 3" xfId="5203" xr:uid="{00000000-0005-0000-0000-00004F140000}"/>
    <cellStyle name="_삼송-DL360G3 (2)_체코월차결산6월보고2차-715 4" xfId="5204" xr:uid="{00000000-0005-0000-0000-000050140000}"/>
    <cellStyle name="_삼송-DL360G3 (2)_체코월차결산6월보고2차-715 5" xfId="5205" xr:uid="{00000000-0005-0000-0000-000051140000}"/>
    <cellStyle name="_삼송-DL360G3 (2)_체코월차결산6월보고2차-715 6" xfId="5206" xr:uid="{00000000-0005-0000-0000-000052140000}"/>
    <cellStyle name="_삼송-DL360G3 (2)_체코월차결산6월보고2차-715 7" xfId="5207" xr:uid="{00000000-0005-0000-0000-000053140000}"/>
    <cellStyle name="_삼송-DL360G3 (2)_체코월차결산6월보고2차-715 8" xfId="5208" xr:uid="{00000000-0005-0000-0000-000054140000}"/>
    <cellStyle name="_삼송-DL360G3(1)" xfId="5209" xr:uid="{00000000-0005-0000-0000-000055140000}"/>
    <cellStyle name="_삼송-DL360G3(1) 2" xfId="5210" xr:uid="{00000000-0005-0000-0000-000056140000}"/>
    <cellStyle name="_삼송-DL360G3(1) 3" xfId="5211" xr:uid="{00000000-0005-0000-0000-000057140000}"/>
    <cellStyle name="_삼송-DL360G3(1) 4" xfId="5212" xr:uid="{00000000-0005-0000-0000-000058140000}"/>
    <cellStyle name="_삼송-DL360G3(1) 5" xfId="5213" xr:uid="{00000000-0005-0000-0000-000059140000}"/>
    <cellStyle name="_삼송-DL360G3(1) 6" xfId="5214" xr:uid="{00000000-0005-0000-0000-00005A140000}"/>
    <cellStyle name="_삼송-DL360G3(1) 7" xfId="5215" xr:uid="{00000000-0005-0000-0000-00005B140000}"/>
    <cellStyle name="_삼송-DL360G3(1) 8" xfId="5216" xr:uid="{00000000-0005-0000-0000-00005C140000}"/>
    <cellStyle name="_삼송-DL360G3(1) 9" xfId="5217" xr:uid="{00000000-0005-0000-0000-00005D140000}"/>
    <cellStyle name="_삼송-DL360G3(1)_10월 예산 결재 상신 budget (091005)_최종" xfId="5218" xr:uid="{00000000-0005-0000-0000-00005E140000}"/>
    <cellStyle name="_삼송-DL360G3(1)_10월 예산 결재 상신 budget (091006)_최종" xfId="5219" xr:uid="{00000000-0005-0000-0000-00005F140000}"/>
    <cellStyle name="_삼송-DL360G3(1)_BS and PL august 2009" xfId="5220" xr:uid="{00000000-0005-0000-0000-000060140000}"/>
    <cellStyle name="_삼송-DL360G3(1)_Korean report, new version" xfId="5221" xr:uid="{00000000-0005-0000-0000-000061140000}"/>
    <cellStyle name="_삼송-DL360G3(1)_monthly report of june 1" xfId="5222" xr:uid="{00000000-0005-0000-0000-000062140000}"/>
    <cellStyle name="_삼송-DL360G3(1)_monthly report of june 2 (2)" xfId="5223" xr:uid="{00000000-0005-0000-0000-000063140000}"/>
    <cellStyle name="_삼송-DL360G3(1)_monthly report of june 2 (2) 2" xfId="5224" xr:uid="{00000000-0005-0000-0000-000064140000}"/>
    <cellStyle name="_삼송-DL360G3(1)_monthly report of june 2 (2) 3" xfId="5225" xr:uid="{00000000-0005-0000-0000-000065140000}"/>
    <cellStyle name="_삼송-DL360G3(1)_monthly report of june 2 (2) 4" xfId="5226" xr:uid="{00000000-0005-0000-0000-000066140000}"/>
    <cellStyle name="_삼송-DL360G3(1)_monthly report of june 2 (2) 5" xfId="5227" xr:uid="{00000000-0005-0000-0000-000067140000}"/>
    <cellStyle name="_삼송-DL360G3(1)_monthly report of june 2 (2) 6" xfId="5228" xr:uid="{00000000-0005-0000-0000-000068140000}"/>
    <cellStyle name="_삼송-DL360G3(1)_monthly report of june 2 (2) 7" xfId="5229" xr:uid="{00000000-0005-0000-0000-000069140000}"/>
    <cellStyle name="_삼송-DL360G3(1)_monthly report of june 2 (2) 8" xfId="5230" xr:uid="{00000000-0005-0000-0000-00006A140000}"/>
    <cellStyle name="_삼송-DL360G3(1)_trade payables(september,2009)" xfId="5231" xr:uid="{00000000-0005-0000-0000-00006B140000}"/>
    <cellStyle name="_삼송-DL360G3(1)_Trade payables, receivables" xfId="5232" xr:uid="{00000000-0005-0000-0000-00006C140000}"/>
    <cellStyle name="_삼송-DL360G3(1)_자금수지-cash flow(2010_plan)" xfId="5233" xr:uid="{00000000-0005-0000-0000-00006D140000}"/>
    <cellStyle name="_삼송-DL360G3(1)_자금수지-cash flow(2010_plan) 2" xfId="5234" xr:uid="{00000000-0005-0000-0000-00006E140000}"/>
    <cellStyle name="_삼송-DL360G3(1)_자금수지-cash flow(2010_plan) 3" xfId="5235" xr:uid="{00000000-0005-0000-0000-00006F140000}"/>
    <cellStyle name="_삼송-DL360G3(1)_자금수지-cash flow(2010_plan) 4" xfId="5236" xr:uid="{00000000-0005-0000-0000-000070140000}"/>
    <cellStyle name="_삼송-DL360G3(1)_자금수지-cash flow(2010_plan) 5" xfId="5237" xr:uid="{00000000-0005-0000-0000-000071140000}"/>
    <cellStyle name="_삼송-DL360G3(1)_자금수지-cash flow(2010_plan) 6" xfId="5238" xr:uid="{00000000-0005-0000-0000-000072140000}"/>
    <cellStyle name="_삼송-DL360G3(1)_자금수지-cash flow(2010_plan) 7" xfId="5239" xr:uid="{00000000-0005-0000-0000-000073140000}"/>
    <cellStyle name="_삼송-DL360G3(1)_자금수지-cash flow(2010_plan) 8" xfId="5240" xr:uid="{00000000-0005-0000-0000-000074140000}"/>
    <cellStyle name="_삼송-DL360G3(1)_체코월차결산( 09 7월-most likely)" xfId="5241" xr:uid="{00000000-0005-0000-0000-000075140000}"/>
    <cellStyle name="_삼송-DL360G3(1)_체코월차결산6월보고2차-715" xfId="5242" xr:uid="{00000000-0005-0000-0000-000076140000}"/>
    <cellStyle name="_삼송-DL360G3(1)_체코월차결산6월보고2차-715 2" xfId="5243" xr:uid="{00000000-0005-0000-0000-000077140000}"/>
    <cellStyle name="_삼송-DL360G3(1)_체코월차결산6월보고2차-715 3" xfId="5244" xr:uid="{00000000-0005-0000-0000-000078140000}"/>
    <cellStyle name="_삼송-DL360G3(1)_체코월차결산6월보고2차-715 4" xfId="5245" xr:uid="{00000000-0005-0000-0000-000079140000}"/>
    <cellStyle name="_삼송-DL360G3(1)_체코월차결산6월보고2차-715 5" xfId="5246" xr:uid="{00000000-0005-0000-0000-00007A140000}"/>
    <cellStyle name="_삼송-DL360G3(1)_체코월차결산6월보고2차-715 6" xfId="5247" xr:uid="{00000000-0005-0000-0000-00007B140000}"/>
    <cellStyle name="_삼송-DL360G3(1)_체코월차결산6월보고2차-715 7" xfId="5248" xr:uid="{00000000-0005-0000-0000-00007C140000}"/>
    <cellStyle name="_삼송-DL360G3(1)_체코월차결산6월보고2차-715 8" xfId="5249" xr:uid="{00000000-0005-0000-0000-00007D140000}"/>
    <cellStyle name="_삼송-ML370G3 (2)" xfId="5250" xr:uid="{00000000-0005-0000-0000-00007E140000}"/>
    <cellStyle name="_삼송-ML370G3 (2) 2" xfId="5251" xr:uid="{00000000-0005-0000-0000-00007F140000}"/>
    <cellStyle name="_삼송-ML370G3 (2) 3" xfId="5252" xr:uid="{00000000-0005-0000-0000-000080140000}"/>
    <cellStyle name="_삼송-ML370G3 (2) 4" xfId="5253" xr:uid="{00000000-0005-0000-0000-000081140000}"/>
    <cellStyle name="_삼송-ML370G3 (2) 5" xfId="5254" xr:uid="{00000000-0005-0000-0000-000082140000}"/>
    <cellStyle name="_삼송-ML370G3 (2) 6" xfId="5255" xr:uid="{00000000-0005-0000-0000-000083140000}"/>
    <cellStyle name="_삼송-ML370G3 (2) 7" xfId="5256" xr:uid="{00000000-0005-0000-0000-000084140000}"/>
    <cellStyle name="_삼송-ML370G3 (2) 8" xfId="5257" xr:uid="{00000000-0005-0000-0000-000085140000}"/>
    <cellStyle name="_삼송-ML370G3 (2) 9" xfId="5258" xr:uid="{00000000-0005-0000-0000-000086140000}"/>
    <cellStyle name="_삼송-ML370G3 (2)_10월 예산 결재 상신 budget (091005)_최종" xfId="5259" xr:uid="{00000000-0005-0000-0000-000087140000}"/>
    <cellStyle name="_삼송-ML370G3 (2)_10월 예산 결재 상신 budget (091006)_최종" xfId="5260" xr:uid="{00000000-0005-0000-0000-000088140000}"/>
    <cellStyle name="_삼송-ML370G3 (2)_BS and PL august 2009" xfId="5261" xr:uid="{00000000-0005-0000-0000-000089140000}"/>
    <cellStyle name="_삼송-ML370G3 (2)_Korean report, new version" xfId="5262" xr:uid="{00000000-0005-0000-0000-00008A140000}"/>
    <cellStyle name="_삼송-ML370G3 (2)_monthly report of june 1" xfId="5263" xr:uid="{00000000-0005-0000-0000-00008B140000}"/>
    <cellStyle name="_삼송-ML370G3 (2)_monthly report of june 2 (2)" xfId="5264" xr:uid="{00000000-0005-0000-0000-00008C140000}"/>
    <cellStyle name="_삼송-ML370G3 (2)_monthly report of june 2 (2) 2" xfId="5265" xr:uid="{00000000-0005-0000-0000-00008D140000}"/>
    <cellStyle name="_삼송-ML370G3 (2)_monthly report of june 2 (2) 3" xfId="5266" xr:uid="{00000000-0005-0000-0000-00008E140000}"/>
    <cellStyle name="_삼송-ML370G3 (2)_monthly report of june 2 (2) 4" xfId="5267" xr:uid="{00000000-0005-0000-0000-00008F140000}"/>
    <cellStyle name="_삼송-ML370G3 (2)_monthly report of june 2 (2) 5" xfId="5268" xr:uid="{00000000-0005-0000-0000-000090140000}"/>
    <cellStyle name="_삼송-ML370G3 (2)_monthly report of june 2 (2) 6" xfId="5269" xr:uid="{00000000-0005-0000-0000-000091140000}"/>
    <cellStyle name="_삼송-ML370G3 (2)_monthly report of june 2 (2) 7" xfId="5270" xr:uid="{00000000-0005-0000-0000-000092140000}"/>
    <cellStyle name="_삼송-ML370G3 (2)_monthly report of june 2 (2) 8" xfId="5271" xr:uid="{00000000-0005-0000-0000-000093140000}"/>
    <cellStyle name="_삼송-ML370G3 (2)_trade payables(september,2009)" xfId="5272" xr:uid="{00000000-0005-0000-0000-000094140000}"/>
    <cellStyle name="_삼송-ML370G3 (2)_Trade payables, receivables" xfId="5273" xr:uid="{00000000-0005-0000-0000-000095140000}"/>
    <cellStyle name="_삼송-ML370G3 (2)_자금수지-cash flow(2010_plan)" xfId="5274" xr:uid="{00000000-0005-0000-0000-000096140000}"/>
    <cellStyle name="_삼송-ML370G3 (2)_자금수지-cash flow(2010_plan) 2" xfId="5275" xr:uid="{00000000-0005-0000-0000-000097140000}"/>
    <cellStyle name="_삼송-ML370G3 (2)_자금수지-cash flow(2010_plan) 3" xfId="5276" xr:uid="{00000000-0005-0000-0000-000098140000}"/>
    <cellStyle name="_삼송-ML370G3 (2)_자금수지-cash flow(2010_plan) 4" xfId="5277" xr:uid="{00000000-0005-0000-0000-000099140000}"/>
    <cellStyle name="_삼송-ML370G3 (2)_자금수지-cash flow(2010_plan) 5" xfId="5278" xr:uid="{00000000-0005-0000-0000-00009A140000}"/>
    <cellStyle name="_삼송-ML370G3 (2)_자금수지-cash flow(2010_plan) 6" xfId="5279" xr:uid="{00000000-0005-0000-0000-00009B140000}"/>
    <cellStyle name="_삼송-ML370G3 (2)_자금수지-cash flow(2010_plan) 7" xfId="5280" xr:uid="{00000000-0005-0000-0000-00009C140000}"/>
    <cellStyle name="_삼송-ML370G3 (2)_자금수지-cash flow(2010_plan) 8" xfId="5281" xr:uid="{00000000-0005-0000-0000-00009D140000}"/>
    <cellStyle name="_삼송-ML370G3 (2)_체코월차결산( 09 7월-most likely)" xfId="5282" xr:uid="{00000000-0005-0000-0000-00009E140000}"/>
    <cellStyle name="_삼송-ML370G3 (2)_체코월차결산6월보고2차-715" xfId="5283" xr:uid="{00000000-0005-0000-0000-00009F140000}"/>
    <cellStyle name="_삼송-ML370G3 (2)_체코월차결산6월보고2차-715 2" xfId="5284" xr:uid="{00000000-0005-0000-0000-0000A0140000}"/>
    <cellStyle name="_삼송-ML370G3 (2)_체코월차결산6월보고2차-715 3" xfId="5285" xr:uid="{00000000-0005-0000-0000-0000A1140000}"/>
    <cellStyle name="_삼송-ML370G3 (2)_체코월차결산6월보고2차-715 4" xfId="5286" xr:uid="{00000000-0005-0000-0000-0000A2140000}"/>
    <cellStyle name="_삼송-ML370G3 (2)_체코월차결산6월보고2차-715 5" xfId="5287" xr:uid="{00000000-0005-0000-0000-0000A3140000}"/>
    <cellStyle name="_삼송-ML370G3 (2)_체코월차결산6월보고2차-715 6" xfId="5288" xr:uid="{00000000-0005-0000-0000-0000A4140000}"/>
    <cellStyle name="_삼송-ML370G3 (2)_체코월차결산6월보고2차-715 7" xfId="5289" xr:uid="{00000000-0005-0000-0000-0000A5140000}"/>
    <cellStyle name="_삼송-ML370G3 (2)_체코월차결산6월보고2차-715 8" xfId="5290" xr:uid="{00000000-0005-0000-0000-0000A6140000}"/>
    <cellStyle name="_삼송무선lan" xfId="5291" xr:uid="{00000000-0005-0000-0000-0000A7140000}"/>
    <cellStyle name="_삼송무선lan_IPKTSK5312C(광주 SUN-Y 입출고용 무선 AP 및 PDA 검수건)" xfId="5292" xr:uid="{00000000-0005-0000-0000-0000A8140000}"/>
    <cellStyle name="_삼송무선lan_IPKTSP5523C칼라레이저프린터선구매품의건" xfId="5293" xr:uid="{00000000-0005-0000-0000-0000A9140000}"/>
    <cellStyle name="_삼송무선lan_IPKTSP5523C칼라레이저프린터선구매품의건 10" xfId="5294" xr:uid="{00000000-0005-0000-0000-0000AA140000}"/>
    <cellStyle name="_삼송무선lan_IPKTSP5523C칼라레이저프린터선구매품의건 11" xfId="5295" xr:uid="{00000000-0005-0000-0000-0000AB140000}"/>
    <cellStyle name="_삼송무선lan_IPKTSP5523C칼라레이저프린터선구매품의건 2" xfId="5296" xr:uid="{00000000-0005-0000-0000-0000AC140000}"/>
    <cellStyle name="_삼송무선lan_IPKTSP5523C칼라레이저프린터선구매품의건 3" xfId="5297" xr:uid="{00000000-0005-0000-0000-0000AD140000}"/>
    <cellStyle name="_삼송무선lan_IPKTSP5523C칼라레이저프린터선구매품의건 4" xfId="5298" xr:uid="{00000000-0005-0000-0000-0000AE140000}"/>
    <cellStyle name="_삼송무선lan_IPKTSP5523C칼라레이저프린터선구매품의건 5" xfId="5299" xr:uid="{00000000-0005-0000-0000-0000AF140000}"/>
    <cellStyle name="_삼송무선lan_IPKTSP5523C칼라레이저프린터선구매품의건 6" xfId="5300" xr:uid="{00000000-0005-0000-0000-0000B0140000}"/>
    <cellStyle name="_삼송무선lan_IPKTSP5523C칼라레이저프린터선구매품의건 7" xfId="5301" xr:uid="{00000000-0005-0000-0000-0000B1140000}"/>
    <cellStyle name="_삼송무선lan_IPKTSP5523C칼라레이저프린터선구매품의건 8" xfId="5302" xr:uid="{00000000-0005-0000-0000-0000B2140000}"/>
    <cellStyle name="_삼송무선lan_IPKTSP5523C칼라레이저프린터선구매품의건 9" xfId="5303" xr:uid="{00000000-0005-0000-0000-0000B3140000}"/>
    <cellStyle name="_삼송무선lan_IPKTSPC05A(CATIA V5 구매검수건)(1)" xfId="5304" xr:uid="{00000000-0005-0000-0000-0000B4140000}"/>
    <cellStyle name="_삼송무선lan_IPKTSPC05A(CATIA V5 구매검수건)(1) 10" xfId="5305" xr:uid="{00000000-0005-0000-0000-0000B5140000}"/>
    <cellStyle name="_삼송무선lan_IPKTSPC05A(CATIA V5 구매검수건)(1) 11" xfId="5306" xr:uid="{00000000-0005-0000-0000-0000B6140000}"/>
    <cellStyle name="_삼송무선lan_IPKTSPC05A(CATIA V5 구매검수건)(1) 2" xfId="5307" xr:uid="{00000000-0005-0000-0000-0000B7140000}"/>
    <cellStyle name="_삼송무선lan_IPKTSPC05A(CATIA V5 구매검수건)(1) 3" xfId="5308" xr:uid="{00000000-0005-0000-0000-0000B8140000}"/>
    <cellStyle name="_삼송무선lan_IPKTSPC05A(CATIA V5 구매검수건)(1) 4" xfId="5309" xr:uid="{00000000-0005-0000-0000-0000B9140000}"/>
    <cellStyle name="_삼송무선lan_IPKTSPC05A(CATIA V5 구매검수건)(1) 5" xfId="5310" xr:uid="{00000000-0005-0000-0000-0000BA140000}"/>
    <cellStyle name="_삼송무선lan_IPKTSPC05A(CATIA V5 구매검수건)(1) 6" xfId="5311" xr:uid="{00000000-0005-0000-0000-0000BB140000}"/>
    <cellStyle name="_삼송무선lan_IPKTSPC05A(CATIA V5 구매검수건)(1) 7" xfId="5312" xr:uid="{00000000-0005-0000-0000-0000BC140000}"/>
    <cellStyle name="_삼송무선lan_IPKTSPC05A(CATIA V5 구매검수건)(1) 8" xfId="5313" xr:uid="{00000000-0005-0000-0000-0000BD140000}"/>
    <cellStyle name="_삼송무선lan_IPKTSPC05A(CATIA V5 구매검수건)(1) 9" xfId="5314" xr:uid="{00000000-0005-0000-0000-0000BE140000}"/>
    <cellStyle name="_삼송무선lan_MPPJMO6203A(전산장비구매요구서_박종명DR)" xfId="5315" xr:uid="{00000000-0005-0000-0000-0000BF140000}"/>
    <cellStyle name="_삼송무선lan_MPPJMO6203A(전산장비구매요구서_박종명DR) 10" xfId="5316" xr:uid="{00000000-0005-0000-0000-0000C0140000}"/>
    <cellStyle name="_삼송무선lan_MPPJMO6203A(전산장비구매요구서_박종명DR) 11" xfId="5317" xr:uid="{00000000-0005-0000-0000-0000C1140000}"/>
    <cellStyle name="_삼송무선lan_MPPJMO6203A(전산장비구매요구서_박종명DR) 2" xfId="5318" xr:uid="{00000000-0005-0000-0000-0000C2140000}"/>
    <cellStyle name="_삼송무선lan_MPPJMO6203A(전산장비구매요구서_박종명DR) 3" xfId="5319" xr:uid="{00000000-0005-0000-0000-0000C3140000}"/>
    <cellStyle name="_삼송무선lan_MPPJMO6203A(전산장비구매요구서_박종명DR) 4" xfId="5320" xr:uid="{00000000-0005-0000-0000-0000C4140000}"/>
    <cellStyle name="_삼송무선lan_MPPJMO6203A(전산장비구매요구서_박종명DR) 5" xfId="5321" xr:uid="{00000000-0005-0000-0000-0000C5140000}"/>
    <cellStyle name="_삼송무선lan_MPPJMO6203A(전산장비구매요구서_박종명DR) 6" xfId="5322" xr:uid="{00000000-0005-0000-0000-0000C6140000}"/>
    <cellStyle name="_삼송무선lan_MPPJMO6203A(전산장비구매요구서_박종명DR) 7" xfId="5323" xr:uid="{00000000-0005-0000-0000-0000C7140000}"/>
    <cellStyle name="_삼송무선lan_MPPJMO6203A(전산장비구매요구서_박종명DR) 8" xfId="5324" xr:uid="{00000000-0005-0000-0000-0000C8140000}"/>
    <cellStyle name="_삼송무선lan_MPPJMO6203A(전산장비구매요구서_박종명DR) 9" xfId="5325" xr:uid="{00000000-0005-0000-0000-0000C9140000}"/>
    <cellStyle name="_삼송무선lan_빔프로젝트구매검수건" xfId="5326" xr:uid="{00000000-0005-0000-0000-0000CA140000}"/>
    <cellStyle name="_삼송서버견적서_0814" xfId="5327" xr:uid="{00000000-0005-0000-0000-0000CB140000}"/>
    <cellStyle name="_삼송서버견적서_0814 2" xfId="5328" xr:uid="{00000000-0005-0000-0000-0000CC140000}"/>
    <cellStyle name="_삼송서버견적서_0814 3" xfId="5329" xr:uid="{00000000-0005-0000-0000-0000CD140000}"/>
    <cellStyle name="_삼송서버견적서_0814 4" xfId="5330" xr:uid="{00000000-0005-0000-0000-0000CE140000}"/>
    <cellStyle name="_삼송서버견적서_0814 5" xfId="5331" xr:uid="{00000000-0005-0000-0000-0000CF140000}"/>
    <cellStyle name="_삼송서버견적서_0814 6" xfId="5332" xr:uid="{00000000-0005-0000-0000-0000D0140000}"/>
    <cellStyle name="_삼송서버견적서_0814 7" xfId="5333" xr:uid="{00000000-0005-0000-0000-0000D1140000}"/>
    <cellStyle name="_삼송서버견적서_0814 8" xfId="5334" xr:uid="{00000000-0005-0000-0000-0000D2140000}"/>
    <cellStyle name="_삼송서버견적서_0814 9" xfId="5335" xr:uid="{00000000-0005-0000-0000-0000D3140000}"/>
    <cellStyle name="_삼송서버견적서_0814_10월 예산 결재 상신 budget (091005)_최종" xfId="5336" xr:uid="{00000000-0005-0000-0000-0000D4140000}"/>
    <cellStyle name="_삼송서버견적서_0814_10월 예산 결재 상신 budget (091006)_최종" xfId="5337" xr:uid="{00000000-0005-0000-0000-0000D5140000}"/>
    <cellStyle name="_삼송서버견적서_0814_BS and PL august 2009" xfId="5338" xr:uid="{00000000-0005-0000-0000-0000D6140000}"/>
    <cellStyle name="_삼송서버견적서_0814_Korean report, new version" xfId="5339" xr:uid="{00000000-0005-0000-0000-0000D7140000}"/>
    <cellStyle name="_삼송서버견적서_0814_monthly report of june 1" xfId="5340" xr:uid="{00000000-0005-0000-0000-0000D8140000}"/>
    <cellStyle name="_삼송서버견적서_0814_monthly report of june 2 (2)" xfId="5341" xr:uid="{00000000-0005-0000-0000-0000D9140000}"/>
    <cellStyle name="_삼송서버견적서_0814_monthly report of june 2 (2) 2" xfId="5342" xr:uid="{00000000-0005-0000-0000-0000DA140000}"/>
    <cellStyle name="_삼송서버견적서_0814_monthly report of june 2 (2) 3" xfId="5343" xr:uid="{00000000-0005-0000-0000-0000DB140000}"/>
    <cellStyle name="_삼송서버견적서_0814_monthly report of june 2 (2) 4" xfId="5344" xr:uid="{00000000-0005-0000-0000-0000DC140000}"/>
    <cellStyle name="_삼송서버견적서_0814_monthly report of june 2 (2) 5" xfId="5345" xr:uid="{00000000-0005-0000-0000-0000DD140000}"/>
    <cellStyle name="_삼송서버견적서_0814_monthly report of june 2 (2) 6" xfId="5346" xr:uid="{00000000-0005-0000-0000-0000DE140000}"/>
    <cellStyle name="_삼송서버견적서_0814_monthly report of june 2 (2) 7" xfId="5347" xr:uid="{00000000-0005-0000-0000-0000DF140000}"/>
    <cellStyle name="_삼송서버견적서_0814_monthly report of june 2 (2) 8" xfId="5348" xr:uid="{00000000-0005-0000-0000-0000E0140000}"/>
    <cellStyle name="_삼송서버견적서_0814_trade payables(september,2009)" xfId="5349" xr:uid="{00000000-0005-0000-0000-0000E1140000}"/>
    <cellStyle name="_삼송서버견적서_0814_Trade payables, receivables" xfId="5350" xr:uid="{00000000-0005-0000-0000-0000E2140000}"/>
    <cellStyle name="_삼송서버견적서_0814_자금수지-cash flow(2010_plan)" xfId="5351" xr:uid="{00000000-0005-0000-0000-0000E3140000}"/>
    <cellStyle name="_삼송서버견적서_0814_자금수지-cash flow(2010_plan) 2" xfId="5352" xr:uid="{00000000-0005-0000-0000-0000E4140000}"/>
    <cellStyle name="_삼송서버견적서_0814_자금수지-cash flow(2010_plan) 3" xfId="5353" xr:uid="{00000000-0005-0000-0000-0000E5140000}"/>
    <cellStyle name="_삼송서버견적서_0814_자금수지-cash flow(2010_plan) 4" xfId="5354" xr:uid="{00000000-0005-0000-0000-0000E6140000}"/>
    <cellStyle name="_삼송서버견적서_0814_자금수지-cash flow(2010_plan) 5" xfId="5355" xr:uid="{00000000-0005-0000-0000-0000E7140000}"/>
    <cellStyle name="_삼송서버견적서_0814_자금수지-cash flow(2010_plan) 6" xfId="5356" xr:uid="{00000000-0005-0000-0000-0000E8140000}"/>
    <cellStyle name="_삼송서버견적서_0814_자금수지-cash flow(2010_plan) 7" xfId="5357" xr:uid="{00000000-0005-0000-0000-0000E9140000}"/>
    <cellStyle name="_삼송서버견적서_0814_자금수지-cash flow(2010_plan) 8" xfId="5358" xr:uid="{00000000-0005-0000-0000-0000EA140000}"/>
    <cellStyle name="_삼송서버견적서_0814_체코월차결산( 09 7월-most likely)" xfId="5359" xr:uid="{00000000-0005-0000-0000-0000EB140000}"/>
    <cellStyle name="_삼송서버견적서_0814_체코월차결산6월보고2차-715" xfId="5360" xr:uid="{00000000-0005-0000-0000-0000EC140000}"/>
    <cellStyle name="_삼송서버견적서_0814_체코월차결산6월보고2차-715 2" xfId="5361" xr:uid="{00000000-0005-0000-0000-0000ED140000}"/>
    <cellStyle name="_삼송서버견적서_0814_체코월차결산6월보고2차-715 3" xfId="5362" xr:uid="{00000000-0005-0000-0000-0000EE140000}"/>
    <cellStyle name="_삼송서버견적서_0814_체코월차결산6월보고2차-715 4" xfId="5363" xr:uid="{00000000-0005-0000-0000-0000EF140000}"/>
    <cellStyle name="_삼송서버견적서_0814_체코월차결산6월보고2차-715 5" xfId="5364" xr:uid="{00000000-0005-0000-0000-0000F0140000}"/>
    <cellStyle name="_삼송서버견적서_0814_체코월차결산6월보고2차-715 6" xfId="5365" xr:uid="{00000000-0005-0000-0000-0000F1140000}"/>
    <cellStyle name="_삼송서버견적서_0814_체코월차결산6월보고2차-715 7" xfId="5366" xr:uid="{00000000-0005-0000-0000-0000F2140000}"/>
    <cellStyle name="_삼송서버견적서_0814_체코월차결산6월보고2차-715 8" xfId="5367" xr:uid="{00000000-0005-0000-0000-0000F3140000}"/>
    <cellStyle name="_상품기획서" xfId="5368" xr:uid="{00000000-0005-0000-0000-0000F4140000}"/>
    <cellStyle name="_상품기획서1-4" xfId="5369" xr:uid="{00000000-0005-0000-0000-0000F5140000}"/>
    <cellStyle name="_생산관리팀 업무관리" xfId="5370" xr:uid="{00000000-0005-0000-0000-0000F6140000}"/>
    <cellStyle name="_생산기획 - 11월 4주 주간조정회의 결과" xfId="5371" xr:uid="{00000000-0005-0000-0000-0000F7140000}"/>
    <cellStyle name="_샤시 (2)" xfId="5372" xr:uid="{00000000-0005-0000-0000-0000F8140000}"/>
    <cellStyle name="_샤시 (2) 2" xfId="5373" xr:uid="{00000000-0005-0000-0000-0000F9140000}"/>
    <cellStyle name="_샤시 (2)_1" xfId="5374" xr:uid="{00000000-0005-0000-0000-0000FA140000}"/>
    <cellStyle name="_샤시 (2)_1 2" xfId="5375" xr:uid="{00000000-0005-0000-0000-0000FB140000}"/>
    <cellStyle name="_샤시 (2)_1_10월 예산 결재 상신 budget (091005)_최종" xfId="5376" xr:uid="{00000000-0005-0000-0000-0000FC140000}"/>
    <cellStyle name="_샤시 (2)_1_10월 예산 결재 상신 budget (091006)_최종" xfId="5377" xr:uid="{00000000-0005-0000-0000-0000FD140000}"/>
    <cellStyle name="_샤시 (2)_1_BS and PL august 2009" xfId="5378" xr:uid="{00000000-0005-0000-0000-0000FE140000}"/>
    <cellStyle name="_샤시 (2)_1_Korean report, new version" xfId="5379" xr:uid="{00000000-0005-0000-0000-0000FF140000}"/>
    <cellStyle name="_샤시 (2)_1_monthly report of june 1" xfId="5380" xr:uid="{00000000-0005-0000-0000-000000150000}"/>
    <cellStyle name="_샤시 (2)_1_trade payables(september,2009)" xfId="5381" xr:uid="{00000000-0005-0000-0000-000001150000}"/>
    <cellStyle name="_샤시 (2)_1_체코월차결산 2( 09 9월-most likely)최종1" xfId="5382" xr:uid="{00000000-0005-0000-0000-000002150000}"/>
    <cellStyle name="_샤시 (2)_1_체코월차결산( 09 7월-most likely)" xfId="5383" xr:uid="{00000000-0005-0000-0000-000003150000}"/>
    <cellStyle name="_샤시 (2)_10월 예산 결재 상신 budget (091005)_최종" xfId="5384" xr:uid="{00000000-0005-0000-0000-000004150000}"/>
    <cellStyle name="_샤시 (2)_10월 예산 결재 상신 budget (091006)_최종" xfId="5385" xr:uid="{00000000-0005-0000-0000-000005150000}"/>
    <cellStyle name="_샤시 (2)_2" xfId="5386" xr:uid="{00000000-0005-0000-0000-000006150000}"/>
    <cellStyle name="_샤시 (2)_2 2" xfId="5387" xr:uid="{00000000-0005-0000-0000-000007150000}"/>
    <cellStyle name="_샤시 (2)_2_10월 예산 결재 상신 budget (091005)_최종" xfId="5388" xr:uid="{00000000-0005-0000-0000-000008150000}"/>
    <cellStyle name="_샤시 (2)_2_10월 예산 결재 상신 budget (091006)_최종" xfId="5389" xr:uid="{00000000-0005-0000-0000-000009150000}"/>
    <cellStyle name="_샤시 (2)_2_BS and PL august 2009" xfId="5390" xr:uid="{00000000-0005-0000-0000-00000A150000}"/>
    <cellStyle name="_샤시 (2)_2_Korean report, new version" xfId="5391" xr:uid="{00000000-0005-0000-0000-00000B150000}"/>
    <cellStyle name="_샤시 (2)_2_monthly report of june 1" xfId="5392" xr:uid="{00000000-0005-0000-0000-00000C150000}"/>
    <cellStyle name="_샤시 (2)_2_OPMSSF7C08A(한국대 인도 원재료비교)" xfId="5393" xr:uid="{00000000-0005-0000-0000-00000D150000}"/>
    <cellStyle name="_샤시 (2)_2_OPMSSF7C08A(한국대 인도 원재료비교)_10월 예산 결재 상신 budget (091005)_최종" xfId="5394" xr:uid="{00000000-0005-0000-0000-00000E150000}"/>
    <cellStyle name="_샤시 (2)_2_OPMSSF7C08A(한국대 인도 원재료비교)_10월 예산 결재 상신 budget (091006)_최종" xfId="5395" xr:uid="{00000000-0005-0000-0000-00000F150000}"/>
    <cellStyle name="_샤시 (2)_2_OPMSSF7C08A(한국대 인도 원재료비교)_BS and PL august 2009" xfId="5396" xr:uid="{00000000-0005-0000-0000-000010150000}"/>
    <cellStyle name="_샤시 (2)_2_OPMSSF7C08A(한국대 인도 원재료비교)_Korean report, new version" xfId="5397" xr:uid="{00000000-0005-0000-0000-000011150000}"/>
    <cellStyle name="_샤시 (2)_2_OPMSSF7C08A(한국대 인도 원재료비교)_monthly report of june 1" xfId="5398" xr:uid="{00000000-0005-0000-0000-000012150000}"/>
    <cellStyle name="_샤시 (2)_2_OPMSSF7C08A(한국대 인도 원재료비교)_trade payables(september,2009)" xfId="5399" xr:uid="{00000000-0005-0000-0000-000013150000}"/>
    <cellStyle name="_샤시 (2)_2_OPMSSF7C08A(한국대 인도 원재료비교)_체코월차결산 2( 09 9월-most likely)최종1" xfId="5400" xr:uid="{00000000-0005-0000-0000-000014150000}"/>
    <cellStyle name="_샤시 (2)_2_OPMSSF7C08A(한국대 인도 원재료비교)_체코월차결산( 09 7월-most likely)" xfId="5401" xr:uid="{00000000-0005-0000-0000-000015150000}"/>
    <cellStyle name="_샤시 (2)_2_PB 인도 사출물가격(KMF 080208)" xfId="5402" xr:uid="{00000000-0005-0000-0000-000016150000}"/>
    <cellStyle name="_샤시 (2)_2_PB 인도 사출물가격(KMF 080208)_10월 예산 결재 상신 budget (091005)_최종" xfId="5403" xr:uid="{00000000-0005-0000-0000-000017150000}"/>
    <cellStyle name="_샤시 (2)_2_PB 인도 사출물가격(KMF 080208)_10월 예산 결재 상신 budget (091006)_최종" xfId="5404" xr:uid="{00000000-0005-0000-0000-000018150000}"/>
    <cellStyle name="_샤시 (2)_2_PB 인도 사출물가격(KMF 080208)_BS and PL august 2009" xfId="5405" xr:uid="{00000000-0005-0000-0000-000019150000}"/>
    <cellStyle name="_샤시 (2)_2_PB 인도 사출물가격(KMF 080208)_Korean report, new version" xfId="5406" xr:uid="{00000000-0005-0000-0000-00001A150000}"/>
    <cellStyle name="_샤시 (2)_2_PB 인도 사출물가격(KMF 080208)_monthly report of june 1" xfId="5407" xr:uid="{00000000-0005-0000-0000-00001B150000}"/>
    <cellStyle name="_샤시 (2)_2_PB 인도 사출물가격(KMF 080208)_trade payables(september,2009)" xfId="5408" xr:uid="{00000000-0005-0000-0000-00001C150000}"/>
    <cellStyle name="_샤시 (2)_2_PB 인도 사출물가격(KMF 080208)_체코월차결산 2( 09 9월-most likely)최종1" xfId="5409" xr:uid="{00000000-0005-0000-0000-00001D150000}"/>
    <cellStyle name="_샤시 (2)_2_PB 인도 사출물가격(KMF 080208)_체코월차결산( 09 7월-most likely)" xfId="5410" xr:uid="{00000000-0005-0000-0000-00001E150000}"/>
    <cellStyle name="_샤시 (2)_2_TB5 BOM 단가(인도)" xfId="5411" xr:uid="{00000000-0005-0000-0000-00001F150000}"/>
    <cellStyle name="_샤시 (2)_2_TB5 BOM 단가(인도)_10월 예산 결재 상신 budget (091005)_최종" xfId="5412" xr:uid="{00000000-0005-0000-0000-000020150000}"/>
    <cellStyle name="_샤시 (2)_2_TB5 BOM 단가(인도)_10월 예산 결재 상신 budget (091006)_최종" xfId="5413" xr:uid="{00000000-0005-0000-0000-000021150000}"/>
    <cellStyle name="_샤시 (2)_2_TB5 BOM 단가(인도)_BS and PL august 2009" xfId="5414" xr:uid="{00000000-0005-0000-0000-000022150000}"/>
    <cellStyle name="_샤시 (2)_2_TB5 BOM 단가(인도)_Korean report, new version" xfId="5415" xr:uid="{00000000-0005-0000-0000-000023150000}"/>
    <cellStyle name="_샤시 (2)_2_TB5 BOM 단가(인도)_monthly report of june 1" xfId="5416" xr:uid="{00000000-0005-0000-0000-000024150000}"/>
    <cellStyle name="_샤시 (2)_2_TB5 BOM 단가(인도)_trade payables(september,2009)" xfId="5417" xr:uid="{00000000-0005-0000-0000-000025150000}"/>
    <cellStyle name="_샤시 (2)_2_TB5 BOM 단가(인도)_체코월차결산 2( 09 9월-most likely)최종1" xfId="5418" xr:uid="{00000000-0005-0000-0000-000026150000}"/>
    <cellStyle name="_샤시 (2)_2_TB5 BOM 단가(인도)_체코월차결산( 09 7월-most likely)" xfId="5419" xr:uid="{00000000-0005-0000-0000-000027150000}"/>
    <cellStyle name="_샤시 (2)_2_trade payables(september,2009)" xfId="5420" xr:uid="{00000000-0005-0000-0000-000028150000}"/>
    <cellStyle name="_샤시 (2)_2_인도SD9단가" xfId="5421" xr:uid="{00000000-0005-0000-0000-000029150000}"/>
    <cellStyle name="_샤시 (2)_2_인도SD9단가_10월 예산 결재 상신 budget (091005)_최종" xfId="5422" xr:uid="{00000000-0005-0000-0000-00002A150000}"/>
    <cellStyle name="_샤시 (2)_2_인도SD9단가_10월 예산 결재 상신 budget (091006)_최종" xfId="5423" xr:uid="{00000000-0005-0000-0000-00002B150000}"/>
    <cellStyle name="_샤시 (2)_2_인도SD9단가_BS and PL august 2009" xfId="5424" xr:uid="{00000000-0005-0000-0000-00002C150000}"/>
    <cellStyle name="_샤시 (2)_2_인도SD9단가_Korean report, new version" xfId="5425" xr:uid="{00000000-0005-0000-0000-00002D150000}"/>
    <cellStyle name="_샤시 (2)_2_인도SD9단가_monthly report of june 1" xfId="5426" xr:uid="{00000000-0005-0000-0000-00002E150000}"/>
    <cellStyle name="_샤시 (2)_2_인도SD9단가_trade payables(september,2009)" xfId="5427" xr:uid="{00000000-0005-0000-0000-00002F150000}"/>
    <cellStyle name="_샤시 (2)_2_인도SD9단가_체코월차결산 2( 09 9월-most likely)최종1" xfId="5428" xr:uid="{00000000-0005-0000-0000-000030150000}"/>
    <cellStyle name="_샤시 (2)_2_인도SD9단가_체코월차결산( 09 7월-most likely)" xfId="5429" xr:uid="{00000000-0005-0000-0000-000031150000}"/>
    <cellStyle name="_샤시 (2)_2_체코월차결산 2( 09 9월-most likely)최종1" xfId="5430" xr:uid="{00000000-0005-0000-0000-000032150000}"/>
    <cellStyle name="_샤시 (2)_2_체코월차결산( 09 7월-most likely)" xfId="5431" xr:uid="{00000000-0005-0000-0000-000033150000}"/>
    <cellStyle name="_샤시 (2)_BS and PL august 2009" xfId="5432" xr:uid="{00000000-0005-0000-0000-000034150000}"/>
    <cellStyle name="_샤시 (2)_Korean report, new version" xfId="5433" xr:uid="{00000000-0005-0000-0000-000035150000}"/>
    <cellStyle name="_샤시 (2)_monthly report of june 1" xfId="5434" xr:uid="{00000000-0005-0000-0000-000036150000}"/>
    <cellStyle name="_샤시 (2)_trade payables(september,2009)" xfId="5435" xr:uid="{00000000-0005-0000-0000-000037150000}"/>
    <cellStyle name="_샤시 (2)_체코월차결산 2( 09 9월-most likely)최종1" xfId="5436" xr:uid="{00000000-0005-0000-0000-000038150000}"/>
    <cellStyle name="_샤시 (2)_체코월차결산( 09 7월-most likely)" xfId="5437" xr:uid="{00000000-0005-0000-0000-000039150000}"/>
    <cellStyle name="_서유럽그래프" xfId="5438" xr:uid="{00000000-0005-0000-0000-00003A150000}"/>
    <cellStyle name="_설계개선1팀(02.03.28)" xfId="5439" xr:uid="{00000000-0005-0000-0000-00003B150000}"/>
    <cellStyle name="_설계기준분석(BC_RS HEAD LAMP)" xfId="5440" xr:uid="{00000000-0005-0000-0000-00003C150000}"/>
    <cellStyle name="_세부문제점_광주썬와이(QMSJY,050105)" xfId="5441" xr:uid="{00000000-0005-0000-0000-00003D150000}"/>
    <cellStyle name="_세부문제점_광주썬와이(QMSJY,050105) 2" xfId="5442" xr:uid="{00000000-0005-0000-0000-00003E150000}"/>
    <cellStyle name="_세부문제점_광주썬와이(QMSJY,050105) 3" xfId="5443" xr:uid="{00000000-0005-0000-0000-00003F150000}"/>
    <cellStyle name="_세부문제점_광주썬와이(QMSJY,050105) 4" xfId="5444" xr:uid="{00000000-0005-0000-0000-000040150000}"/>
    <cellStyle name="_세부문제점_광주썬와이(QMSJY,050105) 5" xfId="5445" xr:uid="{00000000-0005-0000-0000-000041150000}"/>
    <cellStyle name="_세부문제점_광주썬와이(QMSJY,050105) 6" xfId="5446" xr:uid="{00000000-0005-0000-0000-000042150000}"/>
    <cellStyle name="_세부문제점_광주썬와이(QMSJY,050105) 7" xfId="5447" xr:uid="{00000000-0005-0000-0000-000043150000}"/>
    <cellStyle name="_세부문제점_광주썬와이(QMSJY,050105) 8" xfId="5448" xr:uid="{00000000-0005-0000-0000-000044150000}"/>
    <cellStyle name="_세부문제점_광주썬와이(QMSJY,050105)_10월 예산 결재 상신 budget (091005)_최종" xfId="5449" xr:uid="{00000000-0005-0000-0000-000045150000}"/>
    <cellStyle name="_세부문제점_광주썬와이(QMSJY,050105)_10월 예산 결재 상신 budget (091006)_최종" xfId="5450" xr:uid="{00000000-0005-0000-0000-000046150000}"/>
    <cellStyle name="_세부문제점_광주썬와이(QMSJY,050105)_Korean report, new version" xfId="5451" xr:uid="{00000000-0005-0000-0000-000047150000}"/>
    <cellStyle name="_세부문제점_광주썬와이(QMSJY,050105)_monthly report of june 2 (2)" xfId="5452" xr:uid="{00000000-0005-0000-0000-000048150000}"/>
    <cellStyle name="_세부문제점_광주썬와이(QMSJY,050105)_monthly report of june 2 (2) 2" xfId="5453" xr:uid="{00000000-0005-0000-0000-000049150000}"/>
    <cellStyle name="_세부문제점_광주썬와이(QMSJY,050105)_monthly report of june 2 (2) 3" xfId="5454" xr:uid="{00000000-0005-0000-0000-00004A150000}"/>
    <cellStyle name="_세부문제점_광주썬와이(QMSJY,050105)_monthly report of june 2 (2) 4" xfId="5455" xr:uid="{00000000-0005-0000-0000-00004B150000}"/>
    <cellStyle name="_세부문제점_광주썬와이(QMSJY,050105)_monthly report of june 2 (2) 5" xfId="5456" xr:uid="{00000000-0005-0000-0000-00004C150000}"/>
    <cellStyle name="_세부문제점_광주썬와이(QMSJY,050105)_monthly report of june 2 (2) 6" xfId="5457" xr:uid="{00000000-0005-0000-0000-00004D150000}"/>
    <cellStyle name="_세부문제점_광주썬와이(QMSJY,050105)_monthly report of june 2 (2) 7" xfId="5458" xr:uid="{00000000-0005-0000-0000-00004E150000}"/>
    <cellStyle name="_세부문제점_광주썬와이(QMSJY,050105)_monthly report of june 2 (2) 8" xfId="5459" xr:uid="{00000000-0005-0000-0000-00004F150000}"/>
    <cellStyle name="_세부문제점_광주썬와이(QMSJY,050105)_Trade payables, receivables" xfId="5460" xr:uid="{00000000-0005-0000-0000-000050150000}"/>
    <cellStyle name="_세부문제점_광주썬와이(QMSJY,050105)_자금수지-cash flow(2010_plan)" xfId="5461" xr:uid="{00000000-0005-0000-0000-000051150000}"/>
    <cellStyle name="_세부문제점_광주썬와이(QMSJY,050105)_자금수지-cash flow(2010_plan) 2" xfId="5462" xr:uid="{00000000-0005-0000-0000-000052150000}"/>
    <cellStyle name="_세부문제점_광주썬와이(QMSJY,050105)_자금수지-cash flow(2010_plan) 3" xfId="5463" xr:uid="{00000000-0005-0000-0000-000053150000}"/>
    <cellStyle name="_세부문제점_광주썬와이(QMSJY,050105)_자금수지-cash flow(2010_plan) 4" xfId="5464" xr:uid="{00000000-0005-0000-0000-000054150000}"/>
    <cellStyle name="_세부문제점_광주썬와이(QMSJY,050105)_자금수지-cash flow(2010_plan) 5" xfId="5465" xr:uid="{00000000-0005-0000-0000-000055150000}"/>
    <cellStyle name="_세부문제점_광주썬와이(QMSJY,050105)_자금수지-cash flow(2010_plan) 6" xfId="5466" xr:uid="{00000000-0005-0000-0000-000056150000}"/>
    <cellStyle name="_세부문제점_광주썬와이(QMSJY,050105)_자금수지-cash flow(2010_plan) 7" xfId="5467" xr:uid="{00000000-0005-0000-0000-000057150000}"/>
    <cellStyle name="_세부문제점_광주썬와이(QMSJY,050105)_자금수지-cash flow(2010_plan) 8" xfId="5468" xr:uid="{00000000-0005-0000-0000-000058150000}"/>
    <cellStyle name="_세부문제점_광주썬와이(QMSJY,050105)_체코월차결산6월보고2차-715" xfId="5469" xr:uid="{00000000-0005-0000-0000-000059150000}"/>
    <cellStyle name="_세부문제점_광주썬와이(QMSJY,050105)_체코월차결산6월보고2차-715 2" xfId="5470" xr:uid="{00000000-0005-0000-0000-00005A150000}"/>
    <cellStyle name="_세부문제점_광주썬와이(QMSJY,050105)_체코월차결산6월보고2차-715 3" xfId="5471" xr:uid="{00000000-0005-0000-0000-00005B150000}"/>
    <cellStyle name="_세부문제점_광주썬와이(QMSJY,050105)_체코월차결산6월보고2차-715 4" xfId="5472" xr:uid="{00000000-0005-0000-0000-00005C150000}"/>
    <cellStyle name="_세부문제점_광주썬와이(QMSJY,050105)_체코월차결산6월보고2차-715 5" xfId="5473" xr:uid="{00000000-0005-0000-0000-00005D150000}"/>
    <cellStyle name="_세부문제점_광주썬와이(QMSJY,050105)_체코월차결산6월보고2차-715 6" xfId="5474" xr:uid="{00000000-0005-0000-0000-00005E150000}"/>
    <cellStyle name="_세부문제점_광주썬와이(QMSJY,050105)_체코월차결산6월보고2차-715 7" xfId="5475" xr:uid="{00000000-0005-0000-0000-00005F150000}"/>
    <cellStyle name="_세부문제점_광주썬와이(QMSJY,050105)_체코월차결산6월보고2차-715 8" xfId="5476" xr:uid="{00000000-0005-0000-0000-000060150000}"/>
    <cellStyle name="_소결재 인상 요청0405" xfId="5477" xr:uid="{00000000-0005-0000-0000-000061150000}"/>
    <cellStyle name="_수익성" xfId="5478" xr:uid="{00000000-0005-0000-0000-000062150000}"/>
    <cellStyle name="_수정2_경신_업체제안_HP" xfId="5479" xr:uid="{00000000-0005-0000-0000-000063150000}"/>
    <cellStyle name="_수정사업계획-평가" xfId="5480" xr:uid="{00000000-0005-0000-0000-000064150000}"/>
    <cellStyle name="_수출SIEMENS" xfId="5481" xr:uid="{00000000-0005-0000-0000-000065150000}"/>
    <cellStyle name="_시작 - HR INSULATOR- FR(LHD)" xfId="5482" xr:uid="{00000000-0005-0000-0000-000066150000}"/>
    <cellStyle name="_시작 - HR INSULATOR- FR(RHD)" xfId="5483" xr:uid="{00000000-0005-0000-0000-000067150000}"/>
    <cellStyle name="_시작 - HR INSULATOR- RR" xfId="5484" xr:uid="{00000000-0005-0000-0000-000068150000}"/>
    <cellStyle name="_신뢰성 시험 실시건" xfId="5485" xr:uid="{00000000-0005-0000-0000-000069150000}"/>
    <cellStyle name="_신뢰성 시험 실시건 2" xfId="5486" xr:uid="{00000000-0005-0000-0000-00006A150000}"/>
    <cellStyle name="_신뢰성 시험 실시건 3" xfId="5487" xr:uid="{00000000-0005-0000-0000-00006B150000}"/>
    <cellStyle name="_신뢰성 시험 실시건 4" xfId="5488" xr:uid="{00000000-0005-0000-0000-00006C150000}"/>
    <cellStyle name="_신뢰성 시험 실시건 5" xfId="5489" xr:uid="{00000000-0005-0000-0000-00006D150000}"/>
    <cellStyle name="_신뢰성 시험 실시건 6" xfId="5490" xr:uid="{00000000-0005-0000-0000-00006E150000}"/>
    <cellStyle name="_신뢰성 시험 실시건 7" xfId="5491" xr:uid="{00000000-0005-0000-0000-00006F150000}"/>
    <cellStyle name="_신뢰성 시험 실시건 8" xfId="5492" xr:uid="{00000000-0005-0000-0000-000070150000}"/>
    <cellStyle name="_신뢰성 시험 실시건_10월 예산 결재 상신 budget (091005)_최종" xfId="5493" xr:uid="{00000000-0005-0000-0000-000071150000}"/>
    <cellStyle name="_신뢰성 시험 실시건_10월 예산 결재 상신 budget (091006)_최종" xfId="5494" xr:uid="{00000000-0005-0000-0000-000072150000}"/>
    <cellStyle name="_신뢰성 시험 실시건_Korean report, new version" xfId="5495" xr:uid="{00000000-0005-0000-0000-000073150000}"/>
    <cellStyle name="_신뢰성 시험 실시건_monthly report of june 2 (2)" xfId="5496" xr:uid="{00000000-0005-0000-0000-000074150000}"/>
    <cellStyle name="_신뢰성 시험 실시건_monthly report of june 2 (2) 2" xfId="5497" xr:uid="{00000000-0005-0000-0000-000075150000}"/>
    <cellStyle name="_신뢰성 시험 실시건_monthly report of june 2 (2) 3" xfId="5498" xr:uid="{00000000-0005-0000-0000-000076150000}"/>
    <cellStyle name="_신뢰성 시험 실시건_monthly report of june 2 (2) 4" xfId="5499" xr:uid="{00000000-0005-0000-0000-000077150000}"/>
    <cellStyle name="_신뢰성 시험 실시건_monthly report of june 2 (2) 5" xfId="5500" xr:uid="{00000000-0005-0000-0000-000078150000}"/>
    <cellStyle name="_신뢰성 시험 실시건_monthly report of june 2 (2) 6" xfId="5501" xr:uid="{00000000-0005-0000-0000-000079150000}"/>
    <cellStyle name="_신뢰성 시험 실시건_monthly report of june 2 (2) 7" xfId="5502" xr:uid="{00000000-0005-0000-0000-00007A150000}"/>
    <cellStyle name="_신뢰성 시험 실시건_monthly report of june 2 (2) 8" xfId="5503" xr:uid="{00000000-0005-0000-0000-00007B150000}"/>
    <cellStyle name="_신뢰성 시험 실시건_Trade payables, receivables" xfId="5504" xr:uid="{00000000-0005-0000-0000-00007C150000}"/>
    <cellStyle name="_신뢰성 시험 실시건_자금수지-cash flow(2010_plan)" xfId="5505" xr:uid="{00000000-0005-0000-0000-00007D150000}"/>
    <cellStyle name="_신뢰성 시험 실시건_자금수지-cash flow(2010_plan) 2" xfId="5506" xr:uid="{00000000-0005-0000-0000-00007E150000}"/>
    <cellStyle name="_신뢰성 시험 실시건_자금수지-cash flow(2010_plan) 3" xfId="5507" xr:uid="{00000000-0005-0000-0000-00007F150000}"/>
    <cellStyle name="_신뢰성 시험 실시건_자금수지-cash flow(2010_plan) 4" xfId="5508" xr:uid="{00000000-0005-0000-0000-000080150000}"/>
    <cellStyle name="_신뢰성 시험 실시건_자금수지-cash flow(2010_plan) 5" xfId="5509" xr:uid="{00000000-0005-0000-0000-000081150000}"/>
    <cellStyle name="_신뢰성 시험 실시건_자금수지-cash flow(2010_plan) 6" xfId="5510" xr:uid="{00000000-0005-0000-0000-000082150000}"/>
    <cellStyle name="_신뢰성 시험 실시건_자금수지-cash flow(2010_plan) 7" xfId="5511" xr:uid="{00000000-0005-0000-0000-000083150000}"/>
    <cellStyle name="_신뢰성 시험 실시건_자금수지-cash flow(2010_plan) 8" xfId="5512" xr:uid="{00000000-0005-0000-0000-000084150000}"/>
    <cellStyle name="_신뢰성 시험 실시건_체코월차결산6월보고2차-715" xfId="5513" xr:uid="{00000000-0005-0000-0000-000085150000}"/>
    <cellStyle name="_신뢰성 시험 실시건_체코월차결산6월보고2차-715 2" xfId="5514" xr:uid="{00000000-0005-0000-0000-000086150000}"/>
    <cellStyle name="_신뢰성 시험 실시건_체코월차결산6월보고2차-715 3" xfId="5515" xr:uid="{00000000-0005-0000-0000-000087150000}"/>
    <cellStyle name="_신뢰성 시험 실시건_체코월차결산6월보고2차-715 4" xfId="5516" xr:uid="{00000000-0005-0000-0000-000088150000}"/>
    <cellStyle name="_신뢰성 시험 실시건_체코월차결산6월보고2차-715 5" xfId="5517" xr:uid="{00000000-0005-0000-0000-000089150000}"/>
    <cellStyle name="_신뢰성 시험 실시건_체코월차결산6월보고2차-715 6" xfId="5518" xr:uid="{00000000-0005-0000-0000-00008A150000}"/>
    <cellStyle name="_신뢰성 시험 실시건_체코월차결산6월보고2차-715 7" xfId="5519" xr:uid="{00000000-0005-0000-0000-00008B150000}"/>
    <cellStyle name="_신뢰성 시험 실시건_체코월차결산6월보고2차-715 8" xfId="5520" xr:uid="{00000000-0005-0000-0000-00008C150000}"/>
    <cellStyle name="_신소형AT월별" xfId="5521" xr:uid="{00000000-0005-0000-0000-00008D150000}"/>
    <cellStyle name="_신중형 능력검토(최종) 050406 - 김재환GJ" xfId="5522" xr:uid="{00000000-0005-0000-0000-00008E150000}"/>
    <cellStyle name="_신차개발(본부장회의자료0312)" xfId="5523" xr:uid="{00000000-0005-0000-0000-00008F150000}"/>
    <cellStyle name="_신차프로젝트관리(생산관리팀, 1월 21일)" xfId="5524" xr:uid="{00000000-0005-0000-0000-000090150000}"/>
    <cellStyle name="_신창전기APQP_멀티펑션(장백순_021204)" xfId="5525" xr:uid="{00000000-0005-0000-0000-000091150000}"/>
    <cellStyle name="_신창전기APQP_멀티펑션(장백순_021204) 2" xfId="5526" xr:uid="{00000000-0005-0000-0000-000092150000}"/>
    <cellStyle name="_신창전기APQP_멀티펑션(장백순_021204)_10월 예산 결재 상신 budget (091005)_최종" xfId="5527" xr:uid="{00000000-0005-0000-0000-000093150000}"/>
    <cellStyle name="_신창전기APQP_멀티펑션(장백순_021204)_10월 예산 결재 상신 budget (091006)_최종" xfId="5528" xr:uid="{00000000-0005-0000-0000-000094150000}"/>
    <cellStyle name="_신창전기APQP_멀티펑션(장백순_021204)_BS and PL august 2009" xfId="5529" xr:uid="{00000000-0005-0000-0000-000095150000}"/>
    <cellStyle name="_신창전기APQP_멀티펑션(장백순_021204)_Korean report, new version" xfId="5530" xr:uid="{00000000-0005-0000-0000-000096150000}"/>
    <cellStyle name="_신창전기APQP_멀티펑션(장백순_021204)_monthly report of june 1" xfId="5531" xr:uid="{00000000-0005-0000-0000-000097150000}"/>
    <cellStyle name="_신창전기APQP_멀티펑션(장백순_021204)_trade payables(september,2009)" xfId="5532" xr:uid="{00000000-0005-0000-0000-000098150000}"/>
    <cellStyle name="_신창전기APQP_멀티펑션(장백순_021204)_체코월차결산 2( 09 9월-most likely)최종1" xfId="5533" xr:uid="{00000000-0005-0000-0000-000099150000}"/>
    <cellStyle name="_신창전기APQP_멀티펑션(장백순_021204)_체코월차결산( 09 7월-most likely)" xfId="5534" xr:uid="{00000000-0005-0000-0000-00009A150000}"/>
    <cellStyle name="_아가야발주" xfId="5535" xr:uid="{00000000-0005-0000-0000-00009B150000}"/>
    <cellStyle name="_아가야발주_10월아가야 발주현황" xfId="5536" xr:uid="{00000000-0005-0000-0000-00009C150000}"/>
    <cellStyle name="_아가야발주_11월 아가야 발주서" xfId="5537" xr:uid="{00000000-0005-0000-0000-00009D150000}"/>
    <cellStyle name="_아가야발주_12월 아가야 발주서" xfId="5538" xr:uid="{00000000-0005-0000-0000-00009E150000}"/>
    <cellStyle name="_아가야발주_9월판매내역 및 자재대 품의" xfId="5539" xr:uid="{00000000-0005-0000-0000-00009F150000}"/>
    <cellStyle name="_아가야발주_KTJYHR04A09A(10월판매내역보고)" xfId="5540" xr:uid="{00000000-0005-0000-0000-0000A0150000}"/>
    <cellStyle name="_아가야발주_KTJYHR04B05A(10월판매내역 및 자재대품의)" xfId="5541" xr:uid="{00000000-0005-0000-0000-0000A1150000}"/>
    <cellStyle name="_아가야발주_KTJYHR04C010A(11월판매내역 및 자재대품의)" xfId="5542" xr:uid="{00000000-0005-0000-0000-0000A2150000}"/>
    <cellStyle name="_아가야발주_업체별 수금리스트" xfId="5543" xr:uid="{00000000-0005-0000-0000-0000A3150000}"/>
    <cellStyle name="_안전재고계획(4.28)" xfId="5544" xr:uid="{00000000-0005-0000-0000-0000A4150000}"/>
    <cellStyle name="_양산시험가동_이슈관리" xfId="5545" xr:uid="{00000000-0005-0000-0000-0000A5150000}"/>
    <cellStyle name="_양산시험가동_이슈관리 2" xfId="5546" xr:uid="{00000000-0005-0000-0000-0000A6150000}"/>
    <cellStyle name="_양식" xfId="5547" xr:uid="{00000000-0005-0000-0000-0000A7150000}"/>
    <cellStyle name="_양식-자체TFT보고서" xfId="5548" xr:uid="{00000000-0005-0000-0000-0000A8150000}"/>
    <cellStyle name="_양식통일" xfId="5549" xr:uid="{00000000-0005-0000-0000-0000A9150000}"/>
    <cellStyle name="_양압화 AHU" xfId="5550" xr:uid="{00000000-0005-0000-0000-0000AA150000}"/>
    <cellStyle name="_업무분장안0427" xfId="5551" xr:uid="{00000000-0005-0000-0000-0000AB150000}"/>
    <cellStyle name="_업무분장안0427 2" xfId="5552" xr:uid="{00000000-0005-0000-0000-0000AC150000}"/>
    <cellStyle name="_업무분장안0427_★주요기종별대응방안(종합)1111(회의반영)세타수정" xfId="5553" xr:uid="{00000000-0005-0000-0000-0000AD150000}"/>
    <cellStyle name="_업무분장안0427_1" xfId="5554" xr:uid="{00000000-0005-0000-0000-0000AE150000}"/>
    <cellStyle name="_업무분장안0427_1 2" xfId="5555" xr:uid="{00000000-0005-0000-0000-0000AF150000}"/>
    <cellStyle name="_업무분장안0427_1_★주요기종별대응방안(종합)1111(회의반영)세타수정" xfId="5556" xr:uid="{00000000-0005-0000-0000-0000B0150000}"/>
    <cellStyle name="_업무분장안0427_1_10월 예산 결재 상신 budget (091005)_최종" xfId="5557" xr:uid="{00000000-0005-0000-0000-0000B1150000}"/>
    <cellStyle name="_업무분장안0427_1_10월 예산 결재 상신 budget (091006)_최종" xfId="5558" xr:uid="{00000000-0005-0000-0000-0000B2150000}"/>
    <cellStyle name="_업무분장안0427_1_20050817자동변속기 라인운영 계획" xfId="5559" xr:uid="{00000000-0005-0000-0000-0000B3150000}"/>
    <cellStyle name="_업무분장안0427_1_BS and PL august 2009" xfId="5560" xr:uid="{00000000-0005-0000-0000-0000B4150000}"/>
    <cellStyle name="_업무분장안0427_1_Korean report, new version" xfId="5561" xr:uid="{00000000-0005-0000-0000-0000B5150000}"/>
    <cellStyle name="_업무분장안0427_1_monthly report of june 1" xfId="5562" xr:uid="{00000000-0005-0000-0000-0000B6150000}"/>
    <cellStyle name="_업무분장안0427_1_trade payables(september,2009)" xfId="5563" xr:uid="{00000000-0005-0000-0000-0000B7150000}"/>
    <cellStyle name="_업무분장안0427_1_신소형 AT STOCK 품의" xfId="5564" xr:uid="{00000000-0005-0000-0000-0000B8150000}"/>
    <cellStyle name="_업무분장안0427_1_체코월차결산 2( 09 9월-most likely)최종1" xfId="5565" xr:uid="{00000000-0005-0000-0000-0000B9150000}"/>
    <cellStyle name="_업무분장안0427_1_체코월차결산( 09 7월-most likely)" xfId="5566" xr:uid="{00000000-0005-0000-0000-0000BA150000}"/>
    <cellStyle name="_업무분장안0427_10월 예산 결재 상신 budget (091005)_최종" xfId="5567" xr:uid="{00000000-0005-0000-0000-0000BB150000}"/>
    <cellStyle name="_업무분장안0427_10월 예산 결재 상신 budget (091006)_최종" xfId="5568" xr:uid="{00000000-0005-0000-0000-0000BC150000}"/>
    <cellStyle name="_업무분장안0427_2" xfId="5569" xr:uid="{00000000-0005-0000-0000-0000BD150000}"/>
    <cellStyle name="_업무분장안0427_2 2" xfId="5570" xr:uid="{00000000-0005-0000-0000-0000BE150000}"/>
    <cellStyle name="_업무분장안0427_2_★`05년 손익 추정(0811)-A4" xfId="5571" xr:uid="{00000000-0005-0000-0000-0000BF150000}"/>
    <cellStyle name="_업무분장안0427_2_10월 예산 결재 상신 budget (091005)_최종" xfId="5572" xr:uid="{00000000-0005-0000-0000-0000C0150000}"/>
    <cellStyle name="_업무분장안0427_2_10월 예산 결재 상신 budget (091006)_최종" xfId="5573" xr:uid="{00000000-0005-0000-0000-0000C1150000}"/>
    <cellStyle name="_업무분장안0427_2_BHMC" xfId="5574" xr:uid="{00000000-0005-0000-0000-0000C2150000}"/>
    <cellStyle name="_업무분장안0427_2_BS and PL august 2009" xfId="5575" xr:uid="{00000000-0005-0000-0000-0000C3150000}"/>
    <cellStyle name="_업무분장안0427_2_Korean report, new version" xfId="5576" xr:uid="{00000000-0005-0000-0000-0000C4150000}"/>
    <cellStyle name="_업무분장안0427_2_monthly report of june 1" xfId="5577" xr:uid="{00000000-0005-0000-0000-0000C5150000}"/>
    <cellStyle name="_업무분장안0427_2_trade payables(september,2009)" xfId="5578" xr:uid="{00000000-0005-0000-0000-0000C6150000}"/>
    <cellStyle name="_업무분장안0427_2_체코월차결산 2( 09 9월-most likely)최종1" xfId="5579" xr:uid="{00000000-0005-0000-0000-0000C7150000}"/>
    <cellStyle name="_업무분장안0427_2_체코월차결산( 09 7월-most likely)" xfId="5580" xr:uid="{00000000-0005-0000-0000-0000C8150000}"/>
    <cellStyle name="_업무분장안0427_20050817자동변속기 라인운영 계획" xfId="5581" xr:uid="{00000000-0005-0000-0000-0000C9150000}"/>
    <cellStyle name="_업무분장안0427_3" xfId="5582" xr:uid="{00000000-0005-0000-0000-0000CA150000}"/>
    <cellStyle name="_업무분장안0427_3 2" xfId="5583" xr:uid="{00000000-0005-0000-0000-0000CB150000}"/>
    <cellStyle name="_업무분장안0427_3_★주요기종별대응방안(종합)1111(회의반영)세타수정" xfId="5584" xr:uid="{00000000-0005-0000-0000-0000CC150000}"/>
    <cellStyle name="_업무분장안0427_3_10월 예산 결재 상신 budget (091005)_최종" xfId="5585" xr:uid="{00000000-0005-0000-0000-0000CD150000}"/>
    <cellStyle name="_업무분장안0427_3_10월 예산 결재 상신 budget (091006)_최종" xfId="5586" xr:uid="{00000000-0005-0000-0000-0000CE150000}"/>
    <cellStyle name="_업무분장안0427_3_20050817자동변속기 라인운영 계획" xfId="5587" xr:uid="{00000000-0005-0000-0000-0000CF150000}"/>
    <cellStyle name="_업무분장안0427_3_BS and PL august 2009" xfId="5588" xr:uid="{00000000-0005-0000-0000-0000D0150000}"/>
    <cellStyle name="_업무분장안0427_3_Korean report, new version" xfId="5589" xr:uid="{00000000-0005-0000-0000-0000D1150000}"/>
    <cellStyle name="_업무분장안0427_3_monthly report of june 1" xfId="5590" xr:uid="{00000000-0005-0000-0000-0000D2150000}"/>
    <cellStyle name="_업무분장안0427_3_trade payables(september,2009)" xfId="5591" xr:uid="{00000000-0005-0000-0000-0000D3150000}"/>
    <cellStyle name="_업무분장안0427_3_신소형 AT STOCK 품의" xfId="5592" xr:uid="{00000000-0005-0000-0000-0000D4150000}"/>
    <cellStyle name="_업무분장안0427_3_체코월차결산 2( 09 9월-most likely)최종1" xfId="5593" xr:uid="{00000000-0005-0000-0000-0000D5150000}"/>
    <cellStyle name="_업무분장안0427_3_체코월차결산( 09 7월-most likely)" xfId="5594" xr:uid="{00000000-0005-0000-0000-0000D6150000}"/>
    <cellStyle name="_업무분장안0427_4" xfId="5595" xr:uid="{00000000-0005-0000-0000-0000D7150000}"/>
    <cellStyle name="_업무분장안0427_4 2" xfId="5596" xr:uid="{00000000-0005-0000-0000-0000D8150000}"/>
    <cellStyle name="_업무분장안0427_4_★`05년 손익 추정(0811)-A4" xfId="5597" xr:uid="{00000000-0005-0000-0000-0000D9150000}"/>
    <cellStyle name="_업무분장안0427_4_★주요기종별대응방안(종합)1111(회의반영)세타수정" xfId="5598" xr:uid="{00000000-0005-0000-0000-0000DA150000}"/>
    <cellStyle name="_업무분장안0427_4_10월 예산 결재 상신 budget (091005)_최종" xfId="5599" xr:uid="{00000000-0005-0000-0000-0000DB150000}"/>
    <cellStyle name="_업무분장안0427_4_10월 예산 결재 상신 budget (091006)_최종" xfId="5600" xr:uid="{00000000-0005-0000-0000-0000DC150000}"/>
    <cellStyle name="_업무분장안0427_4_20050817자동변속기 라인운영 계획" xfId="5601" xr:uid="{00000000-0005-0000-0000-0000DD150000}"/>
    <cellStyle name="_업무분장안0427_4_BHMC" xfId="5602" xr:uid="{00000000-0005-0000-0000-0000DE150000}"/>
    <cellStyle name="_업무분장안0427_4_BS and PL august 2009" xfId="5603" xr:uid="{00000000-0005-0000-0000-0000DF150000}"/>
    <cellStyle name="_업무분장안0427_4_Korean report, new version" xfId="5604" xr:uid="{00000000-0005-0000-0000-0000E0150000}"/>
    <cellStyle name="_업무분장안0427_4_monthly report of june 1" xfId="5605" xr:uid="{00000000-0005-0000-0000-0000E1150000}"/>
    <cellStyle name="_업무분장안0427_4_trade payables(september,2009)" xfId="5606" xr:uid="{00000000-0005-0000-0000-0000E2150000}"/>
    <cellStyle name="_업무분장안0427_4_신소형 AT STOCK 품의" xfId="5607" xr:uid="{00000000-0005-0000-0000-0000E3150000}"/>
    <cellStyle name="_업무분장안0427_4_체코월차결산 2( 09 9월-most likely)최종1" xfId="5608" xr:uid="{00000000-0005-0000-0000-0000E4150000}"/>
    <cellStyle name="_업무분장안0427_4_체코월차결산( 09 7월-most likely)" xfId="5609" xr:uid="{00000000-0005-0000-0000-0000E5150000}"/>
    <cellStyle name="_업무분장안0427_5" xfId="5610" xr:uid="{00000000-0005-0000-0000-0000E6150000}"/>
    <cellStyle name="_업무분장안0427_5 2" xfId="5611" xr:uid="{00000000-0005-0000-0000-0000E7150000}"/>
    <cellStyle name="_업무분장안0427_5_★주요기종별대응방안(종합)1111(회의반영)세타수정" xfId="5612" xr:uid="{00000000-0005-0000-0000-0000E8150000}"/>
    <cellStyle name="_업무분장안0427_5_10월 예산 결재 상신 budget (091005)_최종" xfId="5613" xr:uid="{00000000-0005-0000-0000-0000E9150000}"/>
    <cellStyle name="_업무분장안0427_5_10월 예산 결재 상신 budget (091006)_최종" xfId="5614" xr:uid="{00000000-0005-0000-0000-0000EA150000}"/>
    <cellStyle name="_업무분장안0427_5_20050817자동변속기 라인운영 계획" xfId="5615" xr:uid="{00000000-0005-0000-0000-0000EB150000}"/>
    <cellStyle name="_업무분장안0427_5_BHMC" xfId="5616" xr:uid="{00000000-0005-0000-0000-0000EC150000}"/>
    <cellStyle name="_업무분장안0427_5_BS and PL august 2009" xfId="5617" xr:uid="{00000000-0005-0000-0000-0000ED150000}"/>
    <cellStyle name="_업무분장안0427_5_Korean report, new version" xfId="5618" xr:uid="{00000000-0005-0000-0000-0000EE150000}"/>
    <cellStyle name="_업무분장안0427_5_monthly report of june 1" xfId="5619" xr:uid="{00000000-0005-0000-0000-0000EF150000}"/>
    <cellStyle name="_업무분장안0427_5_trade payables(september,2009)" xfId="5620" xr:uid="{00000000-0005-0000-0000-0000F0150000}"/>
    <cellStyle name="_업무분장안0427_5_신소형 AT STOCK 품의" xfId="5621" xr:uid="{00000000-0005-0000-0000-0000F1150000}"/>
    <cellStyle name="_업무분장안0427_5_체코월차결산 2( 09 9월-most likely)최종1" xfId="5622" xr:uid="{00000000-0005-0000-0000-0000F2150000}"/>
    <cellStyle name="_업무분장안0427_5_체코월차결산( 09 7월-most likely)" xfId="5623" xr:uid="{00000000-0005-0000-0000-0000F3150000}"/>
    <cellStyle name="_업무분장안0427_BHMC" xfId="5624" xr:uid="{00000000-0005-0000-0000-0000F4150000}"/>
    <cellStyle name="_업무분장안0427_BS and PL august 2009" xfId="5625" xr:uid="{00000000-0005-0000-0000-0000F5150000}"/>
    <cellStyle name="_업무분장안0427_Korean report, new version" xfId="5626" xr:uid="{00000000-0005-0000-0000-0000F6150000}"/>
    <cellStyle name="_업무분장안0427_monthly report of june 1" xfId="5627" xr:uid="{00000000-0005-0000-0000-0000F7150000}"/>
    <cellStyle name="_업무분장안0427_trade payables(september,2009)" xfId="5628" xr:uid="{00000000-0005-0000-0000-0000F8150000}"/>
    <cellStyle name="_업무분장안0427_신소형 AT STOCK 품의" xfId="5629" xr:uid="{00000000-0005-0000-0000-0000F9150000}"/>
    <cellStyle name="_업무분장안0427_체코월차결산 2( 09 9월-most likely)최종1" xfId="5630" xr:uid="{00000000-0005-0000-0000-0000FA150000}"/>
    <cellStyle name="_업무분장안0427_체코월차결산( 09 7월-most likely)" xfId="5631" xr:uid="{00000000-0005-0000-0000-0000FB150000}"/>
    <cellStyle name="_업체평가 기준서" xfId="5632" xr:uid="{00000000-0005-0000-0000-0000FC150000}"/>
    <cellStyle name="_업체평가업무절차(smp-07-003)" xfId="5633" xr:uid="{00000000-0005-0000-0000-0000FD150000}"/>
    <cellStyle name="_옵티마증량(2만대)대응방안-0415" xfId="5634" xr:uid="{00000000-0005-0000-0000-0000FE150000}"/>
    <cellStyle name="_옵티마증량(2만대)대응방안-0422" xfId="5635" xr:uid="{00000000-0005-0000-0000-0000FF150000}"/>
    <cellStyle name="_외주 협력사 QSTP" xfId="5636" xr:uid="{00000000-0005-0000-0000-000000160000}"/>
    <cellStyle name="_외주 협력사 QSTP 2" xfId="5637" xr:uid="{00000000-0005-0000-0000-000001160000}"/>
    <cellStyle name="_외주 협력사 QSTP_10월 예산 결재 상신 budget (091005)_최종" xfId="5638" xr:uid="{00000000-0005-0000-0000-000002160000}"/>
    <cellStyle name="_외주 협력사 QSTP_10월 예산 결재 상신 budget (091006)_최종" xfId="5639" xr:uid="{00000000-0005-0000-0000-000003160000}"/>
    <cellStyle name="_외주 협력사 QSTP_BS and PL august 2009" xfId="5640" xr:uid="{00000000-0005-0000-0000-000004160000}"/>
    <cellStyle name="_외주 협력사 QSTP_Korean report, new version" xfId="5641" xr:uid="{00000000-0005-0000-0000-000005160000}"/>
    <cellStyle name="_외주 협력사 QSTP_monthly report of june 1" xfId="5642" xr:uid="{00000000-0005-0000-0000-000006160000}"/>
    <cellStyle name="_외주 협력사 QSTP_trade payables(september,2009)" xfId="5643" xr:uid="{00000000-0005-0000-0000-000007160000}"/>
    <cellStyle name="_외주 협력사 QSTP_체코월차결산 2( 09 9월-most likely)최종1" xfId="5644" xr:uid="{00000000-0005-0000-0000-000008160000}"/>
    <cellStyle name="_외주 협력사 QSTP_체코월차결산( 09 7월-most likely)" xfId="5645" xr:uid="{00000000-0005-0000-0000-000009160000}"/>
    <cellStyle name="_외주 협력사 QSTP2" xfId="5646" xr:uid="{00000000-0005-0000-0000-00000A160000}"/>
    <cellStyle name="_외주 협력사 QSTP2 2" xfId="5647" xr:uid="{00000000-0005-0000-0000-00000B160000}"/>
    <cellStyle name="_외주 협력사 QSTP2_10월 예산 결재 상신 budget (091005)_최종" xfId="5648" xr:uid="{00000000-0005-0000-0000-00000C160000}"/>
    <cellStyle name="_외주 협력사 QSTP2_10월 예산 결재 상신 budget (091006)_최종" xfId="5649" xr:uid="{00000000-0005-0000-0000-00000D160000}"/>
    <cellStyle name="_외주 협력사 QSTP2_BS and PL august 2009" xfId="5650" xr:uid="{00000000-0005-0000-0000-00000E160000}"/>
    <cellStyle name="_외주 협력사 QSTP2_Korean report, new version" xfId="5651" xr:uid="{00000000-0005-0000-0000-00000F160000}"/>
    <cellStyle name="_외주 협력사 QSTP2_monthly report of june 1" xfId="5652" xr:uid="{00000000-0005-0000-0000-000010160000}"/>
    <cellStyle name="_외주 협력사 QSTP2_trade payables(september,2009)" xfId="5653" xr:uid="{00000000-0005-0000-0000-000011160000}"/>
    <cellStyle name="_외주 협력사 QSTP2_체코월차결산 2( 09 9월-most likely)최종1" xfId="5654" xr:uid="{00000000-0005-0000-0000-000012160000}"/>
    <cellStyle name="_외주 협력사 QSTP2_체코월차결산( 09 7월-most likely)" xfId="5655" xr:uid="{00000000-0005-0000-0000-000013160000}"/>
    <cellStyle name="_운반비" xfId="5656" xr:uid="{00000000-0005-0000-0000-000014160000}"/>
    <cellStyle name="_워크시트 스크랩 'Page(    _    ) ...'의 워크시트" xfId="5657" xr:uid="{00000000-0005-0000-0000-000015160000}"/>
    <cellStyle name="_원가 및 부품 비교 040325(1)" xfId="5658" xr:uid="{00000000-0005-0000-0000-000016160000}"/>
    <cellStyle name="_원가계산서" xfId="5659" xr:uid="{00000000-0005-0000-0000-000017160000}"/>
    <cellStyle name="_원가계산서(59710-2E000)-jm" xfId="5660" xr:uid="{00000000-0005-0000-0000-000018160000}"/>
    <cellStyle name="_원가계산서(59710-2E100)-jm" xfId="5661" xr:uid="{00000000-0005-0000-0000-000019160000}"/>
    <cellStyle name="_원가절감(엔진)" xfId="5662" xr:uid="{00000000-0005-0000-0000-00001A160000}"/>
    <cellStyle name="_원가절감(자재팀_2월)" xfId="5663" xr:uid="{00000000-0005-0000-0000-00001B160000}"/>
    <cellStyle name="_원자재가격인상(영진견적)" xfId="5664" xr:uid="{00000000-0005-0000-0000-00001C160000}"/>
    <cellStyle name="_원자재가격인상(영진견적) 2" xfId="5665" xr:uid="{00000000-0005-0000-0000-00001D160000}"/>
    <cellStyle name="_원자재가격인상(영진견적)_10월 예산 결재 상신 budget (091005)_최종" xfId="5666" xr:uid="{00000000-0005-0000-0000-00001E160000}"/>
    <cellStyle name="_원자재가격인상(영진견적)_10월 예산 결재 상신 budget (091006)_최종" xfId="5667" xr:uid="{00000000-0005-0000-0000-00001F160000}"/>
    <cellStyle name="_원자재가격인상(영진견적)_BS and PL august 2009" xfId="5668" xr:uid="{00000000-0005-0000-0000-000020160000}"/>
    <cellStyle name="_원자재가격인상(영진견적)_Korean report, new version" xfId="5669" xr:uid="{00000000-0005-0000-0000-000021160000}"/>
    <cellStyle name="_원자재가격인상(영진견적)_monthly report of june 1" xfId="5670" xr:uid="{00000000-0005-0000-0000-000022160000}"/>
    <cellStyle name="_원자재가격인상(영진견적)_trade payables(september,2009)" xfId="5671" xr:uid="{00000000-0005-0000-0000-000023160000}"/>
    <cellStyle name="_원자재가격인상(영진견적)_체코월차결산 2( 09 9월-most likely)최종1" xfId="5672" xr:uid="{00000000-0005-0000-0000-000024160000}"/>
    <cellStyle name="_원자재가격인상(영진견적)_체코월차결산( 09 7월-most likely)" xfId="5673" xr:uid="{00000000-0005-0000-0000-000025160000}"/>
    <cellStyle name="_월간 매출 보고(06.08월, 매출실적)" xfId="5674" xr:uid="{00000000-0005-0000-0000-000026160000}"/>
    <cellStyle name="_유리 수입예상 031007" xfId="5675" xr:uid="{00000000-0005-0000-0000-000027160000}"/>
    <cellStyle name="_유진전장(CR)" xfId="5676" xr:uid="{00000000-0005-0000-0000-000028160000}"/>
    <cellStyle name="_유진전장(CR-SUB)" xfId="5677" xr:uid="{00000000-0005-0000-0000-000029160000}"/>
    <cellStyle name="_이발통" xfId="5678" xr:uid="{00000000-0005-0000-0000-00002A160000}"/>
    <cellStyle name="_이발통 2" xfId="5679" xr:uid="{00000000-0005-0000-0000-00002B160000}"/>
    <cellStyle name="_이발통_10월 예산 결재 상신 budget (091005)_최종" xfId="5680" xr:uid="{00000000-0005-0000-0000-00002C160000}"/>
    <cellStyle name="_이발통_10월 예산 결재 상신 budget (091006)_최종" xfId="5681" xr:uid="{00000000-0005-0000-0000-00002D160000}"/>
    <cellStyle name="_이발통_BS and PL august 2009" xfId="5682" xr:uid="{00000000-0005-0000-0000-00002E160000}"/>
    <cellStyle name="_이발통_Korean report, new version" xfId="5683" xr:uid="{00000000-0005-0000-0000-00002F160000}"/>
    <cellStyle name="_이발통_monthly report of june 1" xfId="5684" xr:uid="{00000000-0005-0000-0000-000030160000}"/>
    <cellStyle name="_이발통_trade payables(september,2009)" xfId="5685" xr:uid="{00000000-0005-0000-0000-000031160000}"/>
    <cellStyle name="_이발통_체코월차결산 2( 09 9월-most likely)최종1" xfId="5686" xr:uid="{00000000-0005-0000-0000-000032160000}"/>
    <cellStyle name="_이발통_체코월차결산( 09 7월-most likely)" xfId="5687" xr:uid="{00000000-0005-0000-0000-000033160000}"/>
    <cellStyle name="_인도공장 중국산유리 가격(HMI자재통보용) 050328" xfId="5688" xr:uid="{00000000-0005-0000-0000-000034160000}"/>
    <cellStyle name="_인원재검토" xfId="5689" xr:uid="{00000000-0005-0000-0000-000035160000}"/>
    <cellStyle name="_인원재검토 2" xfId="5690" xr:uid="{00000000-0005-0000-0000-000036160000}"/>
    <cellStyle name="_인원재검토_10월 예산 결재 상신 budget (091005)_최종" xfId="5691" xr:uid="{00000000-0005-0000-0000-000037160000}"/>
    <cellStyle name="_인원재검토_10월 예산 결재 상신 budget (091006)_최종" xfId="5692" xr:uid="{00000000-0005-0000-0000-000038160000}"/>
    <cellStyle name="_인원재검토_BS and PL august 2009" xfId="5693" xr:uid="{00000000-0005-0000-0000-000039160000}"/>
    <cellStyle name="_인원재검토_Korean report, new version" xfId="5694" xr:uid="{00000000-0005-0000-0000-00003A160000}"/>
    <cellStyle name="_인원재검토_monthly report of june 1" xfId="5695" xr:uid="{00000000-0005-0000-0000-00003B160000}"/>
    <cellStyle name="_인원재검토_trade payables(september,2009)" xfId="5696" xr:uid="{00000000-0005-0000-0000-00003C160000}"/>
    <cellStyle name="_인원재검토_체코월차결산 2( 09 9월-most likely)최종1" xfId="5697" xr:uid="{00000000-0005-0000-0000-00003D160000}"/>
    <cellStyle name="_인원재검토_체코월차결산( 09 7월-most likely)" xfId="5698" xr:uid="{00000000-0005-0000-0000-00003E160000}"/>
    <cellStyle name="_일시불 투자비 양식" xfId="5699" xr:uid="{00000000-0005-0000-0000-00003F160000}"/>
    <cellStyle name="_일일 마감자료(06년 03월)" xfId="5700" xr:uid="{00000000-0005-0000-0000-000040160000}"/>
    <cellStyle name="_일일 마감자료(06년 03월) 2" xfId="5701" xr:uid="{00000000-0005-0000-0000-000041160000}"/>
    <cellStyle name="_일주월양식" xfId="5702" xr:uid="{00000000-0005-0000-0000-000042160000}"/>
    <cellStyle name="_입찰보고" xfId="5703" xr:uid="{00000000-0005-0000-0000-000043160000}"/>
    <cellStyle name="_입찰보고1" xfId="5704" xr:uid="{00000000-0005-0000-0000-000044160000}"/>
    <cellStyle name="_자금수지자료(류과장)" xfId="5705" xr:uid="{00000000-0005-0000-0000-000045160000}"/>
    <cellStyle name="_자동화교육 7월 종합실적보고" xfId="5706" xr:uid="{00000000-0005-0000-0000-000046160000}"/>
    <cellStyle name="_자동화교육 7월 종합실적보고 2" xfId="5707" xr:uid="{00000000-0005-0000-0000-000047160000}"/>
    <cellStyle name="_자동화교육 7월 종합실적보고 3" xfId="5708" xr:uid="{00000000-0005-0000-0000-000048160000}"/>
    <cellStyle name="_자동화교육 7월 종합실적보고 4" xfId="5709" xr:uid="{00000000-0005-0000-0000-000049160000}"/>
    <cellStyle name="_자동화교육 7월 종합실적보고 5" xfId="5710" xr:uid="{00000000-0005-0000-0000-00004A160000}"/>
    <cellStyle name="_자동화교육 7월 종합실적보고 6" xfId="5711" xr:uid="{00000000-0005-0000-0000-00004B160000}"/>
    <cellStyle name="_자동화교육 7월 종합실적보고 7" xfId="5712" xr:uid="{00000000-0005-0000-0000-00004C160000}"/>
    <cellStyle name="_자동화교육 7월 종합실적보고 8" xfId="5713" xr:uid="{00000000-0005-0000-0000-00004D160000}"/>
    <cellStyle name="_자동화교육 7월 종합실적보고_10월 예산 결재 상신 budget (091005)_최종" xfId="5714" xr:uid="{00000000-0005-0000-0000-00004E160000}"/>
    <cellStyle name="_자동화교육 7월 종합실적보고_10월 예산 결재 상신 budget (091006)_최종" xfId="5715" xr:uid="{00000000-0005-0000-0000-00004F160000}"/>
    <cellStyle name="_자동화교육 7월 종합실적보고_Korean report, new version" xfId="5716" xr:uid="{00000000-0005-0000-0000-000050160000}"/>
    <cellStyle name="_자동화교육 7월 종합실적보고_monthly report of june 2 (2)" xfId="5717" xr:uid="{00000000-0005-0000-0000-000051160000}"/>
    <cellStyle name="_자동화교육 7월 종합실적보고_monthly report of june 2 (2) 2" xfId="5718" xr:uid="{00000000-0005-0000-0000-000052160000}"/>
    <cellStyle name="_자동화교육 7월 종합실적보고_monthly report of june 2 (2) 3" xfId="5719" xr:uid="{00000000-0005-0000-0000-000053160000}"/>
    <cellStyle name="_자동화교육 7월 종합실적보고_monthly report of june 2 (2) 4" xfId="5720" xr:uid="{00000000-0005-0000-0000-000054160000}"/>
    <cellStyle name="_자동화교육 7월 종합실적보고_monthly report of june 2 (2) 5" xfId="5721" xr:uid="{00000000-0005-0000-0000-000055160000}"/>
    <cellStyle name="_자동화교육 7월 종합실적보고_monthly report of june 2 (2) 6" xfId="5722" xr:uid="{00000000-0005-0000-0000-000056160000}"/>
    <cellStyle name="_자동화교육 7월 종합실적보고_monthly report of june 2 (2) 7" xfId="5723" xr:uid="{00000000-0005-0000-0000-000057160000}"/>
    <cellStyle name="_자동화교육 7월 종합실적보고_monthly report of june 2 (2) 8" xfId="5724" xr:uid="{00000000-0005-0000-0000-000058160000}"/>
    <cellStyle name="_자동화교육 7월 종합실적보고_Trade payables, receivables" xfId="5725" xr:uid="{00000000-0005-0000-0000-000059160000}"/>
    <cellStyle name="_자동화교육 7월 종합실적보고_자금수지-cash flow(2010_plan)" xfId="5726" xr:uid="{00000000-0005-0000-0000-00005A160000}"/>
    <cellStyle name="_자동화교육 7월 종합실적보고_자금수지-cash flow(2010_plan) 2" xfId="5727" xr:uid="{00000000-0005-0000-0000-00005B160000}"/>
    <cellStyle name="_자동화교육 7월 종합실적보고_자금수지-cash flow(2010_plan) 3" xfId="5728" xr:uid="{00000000-0005-0000-0000-00005C160000}"/>
    <cellStyle name="_자동화교육 7월 종합실적보고_자금수지-cash flow(2010_plan) 4" xfId="5729" xr:uid="{00000000-0005-0000-0000-00005D160000}"/>
    <cellStyle name="_자동화교육 7월 종합실적보고_자금수지-cash flow(2010_plan) 5" xfId="5730" xr:uid="{00000000-0005-0000-0000-00005E160000}"/>
    <cellStyle name="_자동화교육 7월 종합실적보고_자금수지-cash flow(2010_plan) 6" xfId="5731" xr:uid="{00000000-0005-0000-0000-00005F160000}"/>
    <cellStyle name="_자동화교육 7월 종합실적보고_자금수지-cash flow(2010_plan) 7" xfId="5732" xr:uid="{00000000-0005-0000-0000-000060160000}"/>
    <cellStyle name="_자동화교육 7월 종합실적보고_자금수지-cash flow(2010_plan) 8" xfId="5733" xr:uid="{00000000-0005-0000-0000-000061160000}"/>
    <cellStyle name="_자동화교육 7월 종합실적보고_체코월차결산6월보고2차-715" xfId="5734" xr:uid="{00000000-0005-0000-0000-000062160000}"/>
    <cellStyle name="_자동화교육 7월 종합실적보고_체코월차결산6월보고2차-715 2" xfId="5735" xr:uid="{00000000-0005-0000-0000-000063160000}"/>
    <cellStyle name="_자동화교육 7월 종합실적보고_체코월차결산6월보고2차-715 3" xfId="5736" xr:uid="{00000000-0005-0000-0000-000064160000}"/>
    <cellStyle name="_자동화교육 7월 종합실적보고_체코월차결산6월보고2차-715 4" xfId="5737" xr:uid="{00000000-0005-0000-0000-000065160000}"/>
    <cellStyle name="_자동화교육 7월 종합실적보고_체코월차결산6월보고2차-715 5" xfId="5738" xr:uid="{00000000-0005-0000-0000-000066160000}"/>
    <cellStyle name="_자동화교육 7월 종합실적보고_체코월차결산6월보고2차-715 6" xfId="5739" xr:uid="{00000000-0005-0000-0000-000067160000}"/>
    <cellStyle name="_자동화교육 7월 종합실적보고_체코월차결산6월보고2차-715 7" xfId="5740" xr:uid="{00000000-0005-0000-0000-000068160000}"/>
    <cellStyle name="_자동화교육 7월 종합실적보고_체코월차결산6월보고2차-715 8" xfId="5741" xr:uid="{00000000-0005-0000-0000-000069160000}"/>
    <cellStyle name="_자동화교육 사외강사운영 및 우수자선정" xfId="5742" xr:uid="{00000000-0005-0000-0000-00006A160000}"/>
    <cellStyle name="_자동화교육 사외강사운영 및 우수자선정 2" xfId="5743" xr:uid="{00000000-0005-0000-0000-00006B160000}"/>
    <cellStyle name="_자동화교육 사외강사운영 및 우수자선정 3" xfId="5744" xr:uid="{00000000-0005-0000-0000-00006C160000}"/>
    <cellStyle name="_자동화교육 사외강사운영 및 우수자선정 4" xfId="5745" xr:uid="{00000000-0005-0000-0000-00006D160000}"/>
    <cellStyle name="_자동화교육 사외강사운영 및 우수자선정 5" xfId="5746" xr:uid="{00000000-0005-0000-0000-00006E160000}"/>
    <cellStyle name="_자동화교육 사외강사운영 및 우수자선정 6" xfId="5747" xr:uid="{00000000-0005-0000-0000-00006F160000}"/>
    <cellStyle name="_자동화교육 사외강사운영 및 우수자선정 7" xfId="5748" xr:uid="{00000000-0005-0000-0000-000070160000}"/>
    <cellStyle name="_자동화교육 사외강사운영 및 우수자선정 8" xfId="5749" xr:uid="{00000000-0005-0000-0000-000071160000}"/>
    <cellStyle name="_자동화교육 사외강사운영 및 우수자선정_10월 예산 결재 상신 budget (091005)_최종" xfId="5750" xr:uid="{00000000-0005-0000-0000-000072160000}"/>
    <cellStyle name="_자동화교육 사외강사운영 및 우수자선정_10월 예산 결재 상신 budget (091006)_최종" xfId="5751" xr:uid="{00000000-0005-0000-0000-000073160000}"/>
    <cellStyle name="_자동화교육 사외강사운영 및 우수자선정_Korean report, new version" xfId="5752" xr:uid="{00000000-0005-0000-0000-000074160000}"/>
    <cellStyle name="_자동화교육 사외강사운영 및 우수자선정_monthly report of june 2 (2)" xfId="5753" xr:uid="{00000000-0005-0000-0000-000075160000}"/>
    <cellStyle name="_자동화교육 사외강사운영 및 우수자선정_monthly report of june 2 (2) 2" xfId="5754" xr:uid="{00000000-0005-0000-0000-000076160000}"/>
    <cellStyle name="_자동화교육 사외강사운영 및 우수자선정_monthly report of june 2 (2) 3" xfId="5755" xr:uid="{00000000-0005-0000-0000-000077160000}"/>
    <cellStyle name="_자동화교육 사외강사운영 및 우수자선정_monthly report of june 2 (2) 4" xfId="5756" xr:uid="{00000000-0005-0000-0000-000078160000}"/>
    <cellStyle name="_자동화교육 사외강사운영 및 우수자선정_monthly report of june 2 (2) 5" xfId="5757" xr:uid="{00000000-0005-0000-0000-000079160000}"/>
    <cellStyle name="_자동화교육 사외강사운영 및 우수자선정_monthly report of june 2 (2) 6" xfId="5758" xr:uid="{00000000-0005-0000-0000-00007A160000}"/>
    <cellStyle name="_자동화교육 사외강사운영 및 우수자선정_monthly report of june 2 (2) 7" xfId="5759" xr:uid="{00000000-0005-0000-0000-00007B160000}"/>
    <cellStyle name="_자동화교육 사외강사운영 및 우수자선정_monthly report of june 2 (2) 8" xfId="5760" xr:uid="{00000000-0005-0000-0000-00007C160000}"/>
    <cellStyle name="_자동화교육 사외강사운영 및 우수자선정_Trade payables, receivables" xfId="5761" xr:uid="{00000000-0005-0000-0000-00007D160000}"/>
    <cellStyle name="_자동화교육 사외강사운영 및 우수자선정_자금수지-cash flow(2010_plan)" xfId="5762" xr:uid="{00000000-0005-0000-0000-00007E160000}"/>
    <cellStyle name="_자동화교육 사외강사운영 및 우수자선정_자금수지-cash flow(2010_plan) 2" xfId="5763" xr:uid="{00000000-0005-0000-0000-00007F160000}"/>
    <cellStyle name="_자동화교육 사외강사운영 및 우수자선정_자금수지-cash flow(2010_plan) 3" xfId="5764" xr:uid="{00000000-0005-0000-0000-000080160000}"/>
    <cellStyle name="_자동화교육 사외강사운영 및 우수자선정_자금수지-cash flow(2010_plan) 4" xfId="5765" xr:uid="{00000000-0005-0000-0000-000081160000}"/>
    <cellStyle name="_자동화교육 사외강사운영 및 우수자선정_자금수지-cash flow(2010_plan) 5" xfId="5766" xr:uid="{00000000-0005-0000-0000-000082160000}"/>
    <cellStyle name="_자동화교육 사외강사운영 및 우수자선정_자금수지-cash flow(2010_plan) 6" xfId="5767" xr:uid="{00000000-0005-0000-0000-000083160000}"/>
    <cellStyle name="_자동화교육 사외강사운영 및 우수자선정_자금수지-cash flow(2010_plan) 7" xfId="5768" xr:uid="{00000000-0005-0000-0000-000084160000}"/>
    <cellStyle name="_자동화교육 사외강사운영 및 우수자선정_자금수지-cash flow(2010_plan) 8" xfId="5769" xr:uid="{00000000-0005-0000-0000-000085160000}"/>
    <cellStyle name="_자동화교육 사외강사운영 및 우수자선정_체코월차결산6월보고2차-715" xfId="5770" xr:uid="{00000000-0005-0000-0000-000086160000}"/>
    <cellStyle name="_자동화교육 사외강사운영 및 우수자선정_체코월차결산6월보고2차-715 2" xfId="5771" xr:uid="{00000000-0005-0000-0000-000087160000}"/>
    <cellStyle name="_자동화교육 사외강사운영 및 우수자선정_체코월차결산6월보고2차-715 3" xfId="5772" xr:uid="{00000000-0005-0000-0000-000088160000}"/>
    <cellStyle name="_자동화교육 사외강사운영 및 우수자선정_체코월차결산6월보고2차-715 4" xfId="5773" xr:uid="{00000000-0005-0000-0000-000089160000}"/>
    <cellStyle name="_자동화교육 사외강사운영 및 우수자선정_체코월차결산6월보고2차-715 5" xfId="5774" xr:uid="{00000000-0005-0000-0000-00008A160000}"/>
    <cellStyle name="_자동화교육 사외강사운영 및 우수자선정_체코월차결산6월보고2차-715 6" xfId="5775" xr:uid="{00000000-0005-0000-0000-00008B160000}"/>
    <cellStyle name="_자동화교육 사외강사운영 및 우수자선정_체코월차결산6월보고2차-715 7" xfId="5776" xr:uid="{00000000-0005-0000-0000-00008C160000}"/>
    <cellStyle name="_자동화교육 사외강사운영 및 우수자선정_체코월차결산6월보고2차-715 8" xfId="5777" xr:uid="{00000000-0005-0000-0000-00008D160000}"/>
    <cellStyle name="_자재관리3P운용_02월종합" xfId="5778" xr:uid="{00000000-0005-0000-0000-00008E160000}"/>
    <cellStyle name="_자재관리3P운용_02월종합 2" xfId="5779" xr:uid="{00000000-0005-0000-0000-00008F160000}"/>
    <cellStyle name="_자재관리팀 원가절감안" xfId="5780" xr:uid="{00000000-0005-0000-0000-000090160000}"/>
    <cellStyle name="_자재관리팀 원가절감안 (5)" xfId="5781" xr:uid="{00000000-0005-0000-0000-000091160000}"/>
    <cellStyle name="_자재생산현황(01월_110209)_확정" xfId="5782" xr:uid="{00000000-0005-0000-0000-000092160000}"/>
    <cellStyle name="_자재생산현황(02월_110310)_확정보고" xfId="5783" xr:uid="{00000000-0005-0000-0000-000093160000}"/>
    <cellStyle name="_자체 TFT 양식 문창복)" xfId="5784" xr:uid="{00000000-0005-0000-0000-000094160000}"/>
    <cellStyle name="_자체TFT보고서(ROOF)" xfId="5785" xr:uid="{00000000-0005-0000-0000-000095160000}"/>
    <cellStyle name="_자체TFT활동계획(LAMP)" xfId="5786" xr:uid="{00000000-0005-0000-0000-000096160000}"/>
    <cellStyle name="_자체가" xfId="5787" xr:uid="{00000000-0005-0000-0000-000097160000}"/>
    <cellStyle name="_전산자산관리절차(SMP-01-002)" xfId="5788" xr:uid="{00000000-0005-0000-0000-000098160000}"/>
    <cellStyle name="_전주상용관장업체수익성" xfId="5789" xr:uid="{00000000-0005-0000-0000-000099160000}"/>
    <cellStyle name="_전창헌-1212-업무추진계획" xfId="5790" xr:uid="{00000000-0005-0000-0000-00009A160000}"/>
    <cellStyle name="_점검회의(0922)" xfId="5791" xr:uid="{00000000-0005-0000-0000-00009B160000}"/>
    <cellStyle name="_점검회의(6월1주차)" xfId="5792" xr:uid="{00000000-0005-0000-0000-00009C160000}"/>
    <cellStyle name="_제안서(1차)" xfId="5793" xr:uid="{00000000-0005-0000-0000-00009D160000}"/>
    <cellStyle name="_제조요원교육일정" xfId="5794" xr:uid="{00000000-0005-0000-0000-00009E160000}"/>
    <cellStyle name="_제조요원교육일정 2" xfId="5795" xr:uid="{00000000-0005-0000-0000-00009F160000}"/>
    <cellStyle name="_제조요원교육일정_10월 예산 결재 상신 budget (091005)_최종" xfId="5796" xr:uid="{00000000-0005-0000-0000-0000A0160000}"/>
    <cellStyle name="_제조요원교육일정_10월 예산 결재 상신 budget (091006)_최종" xfId="5797" xr:uid="{00000000-0005-0000-0000-0000A1160000}"/>
    <cellStyle name="_제조요원교육일정_BS and PL august 2009" xfId="5798" xr:uid="{00000000-0005-0000-0000-0000A2160000}"/>
    <cellStyle name="_제조요원교육일정_Korean report, new version" xfId="5799" xr:uid="{00000000-0005-0000-0000-0000A3160000}"/>
    <cellStyle name="_제조요원교육일정_monthly report of june 1" xfId="5800" xr:uid="{00000000-0005-0000-0000-0000A4160000}"/>
    <cellStyle name="_제조요원교육일정_trade payables(september,2009)" xfId="5801" xr:uid="{00000000-0005-0000-0000-0000A5160000}"/>
    <cellStyle name="_제조요원교육일정_체코월차결산 2( 09 9월-most likely)최종1" xfId="5802" xr:uid="{00000000-0005-0000-0000-0000A6160000}"/>
    <cellStyle name="_제조요원교육일정_체코월차결산( 09 7월-most likely)" xfId="5803" xr:uid="{00000000-0005-0000-0000-0000A7160000}"/>
    <cellStyle name="_제출실적 부진이유" xfId="5804" xr:uid="{00000000-0005-0000-0000-0000A8160000}"/>
    <cellStyle name="_제품개발계획서(보고용)" xfId="5805" xr:uid="{00000000-0005-0000-0000-0000A9160000}"/>
    <cellStyle name="_조립관리계획서(pre)" xfId="5806" xr:uid="{00000000-0005-0000-0000-0000AA160000}"/>
    <cellStyle name="_조립관리계획서(pre) 2" xfId="5807" xr:uid="{00000000-0005-0000-0000-0000AB160000}"/>
    <cellStyle name="_조립관리계획서(pre)_10월 예산 결재 상신 budget (091005)_최종" xfId="5808" xr:uid="{00000000-0005-0000-0000-0000AC160000}"/>
    <cellStyle name="_조립관리계획서(pre)_10월 예산 결재 상신 budget (091006)_최종" xfId="5809" xr:uid="{00000000-0005-0000-0000-0000AD160000}"/>
    <cellStyle name="_조립관리계획서(pre)_BS and PL august 2009" xfId="5810" xr:uid="{00000000-0005-0000-0000-0000AE160000}"/>
    <cellStyle name="_조립관리계획서(pre)_Korean report, new version" xfId="5811" xr:uid="{00000000-0005-0000-0000-0000AF160000}"/>
    <cellStyle name="_조립관리계획서(pre)_monthly report of june 1" xfId="5812" xr:uid="{00000000-0005-0000-0000-0000B0160000}"/>
    <cellStyle name="_조립관리계획서(pre)_trade payables(september,2009)" xfId="5813" xr:uid="{00000000-0005-0000-0000-0000B1160000}"/>
    <cellStyle name="_조립관리계획서(pre)_체코월차결산 2( 09 9월-most likely)최종1" xfId="5814" xr:uid="{00000000-0005-0000-0000-0000B2160000}"/>
    <cellStyle name="_조립관리계획서(pre)_체코월차결산( 09 7월-most likely)" xfId="5815" xr:uid="{00000000-0005-0000-0000-0000B3160000}"/>
    <cellStyle name="_종합(주물견적및분석)" xfId="5816" xr:uid="{00000000-0005-0000-0000-0000B4160000}"/>
    <cellStyle name="_주요인상내역(8월)" xfId="5817" xr:uid="{00000000-0005-0000-0000-0000B5160000}"/>
    <cellStyle name="_중국ccc견적030522(성우)" xfId="5818" xr:uid="{00000000-0005-0000-0000-0000B6160000}"/>
    <cellStyle name="_중국XD(1)" xfId="5819" xr:uid="{00000000-0005-0000-0000-0000B7160000}"/>
    <cellStyle name="_중국북경TB-5DR투자비" xfId="5820" xr:uid="{00000000-0005-0000-0000-0000B8160000}"/>
    <cellStyle name="_중국사업보고" xfId="5821" xr:uid="{00000000-0005-0000-0000-0000B9160000}"/>
    <cellStyle name="_중국사업보고 2" xfId="5822" xr:uid="{00000000-0005-0000-0000-0000BA160000}"/>
    <cellStyle name="_중국사업보고(천진)" xfId="5823" xr:uid="{00000000-0005-0000-0000-0000BB160000}"/>
    <cellStyle name="_중국사업보고(천진) 2" xfId="5824" xr:uid="{00000000-0005-0000-0000-0000BC160000}"/>
    <cellStyle name="_중국사업보고(천진)_10월 예산 결재 상신 budget (091005)_최종" xfId="5825" xr:uid="{00000000-0005-0000-0000-0000BD160000}"/>
    <cellStyle name="_중국사업보고(천진)_10월 예산 결재 상신 budget (091006)_최종" xfId="5826" xr:uid="{00000000-0005-0000-0000-0000BE160000}"/>
    <cellStyle name="_중국사업보고(천진)_BS and PL august 2009" xfId="5827" xr:uid="{00000000-0005-0000-0000-0000BF160000}"/>
    <cellStyle name="_중국사업보고(천진)_Korean report, new version" xfId="5828" xr:uid="{00000000-0005-0000-0000-0000C0160000}"/>
    <cellStyle name="_중국사업보고(천진)_monthly report of june 1" xfId="5829" xr:uid="{00000000-0005-0000-0000-0000C1160000}"/>
    <cellStyle name="_중국사업보고(천진)_trade payables(september,2009)" xfId="5830" xr:uid="{00000000-0005-0000-0000-0000C2160000}"/>
    <cellStyle name="_중국사업보고(천진)_체코월차결산 2( 09 9월-most likely)최종1" xfId="5831" xr:uid="{00000000-0005-0000-0000-0000C3160000}"/>
    <cellStyle name="_중국사업보고(천진)_체코월차결산( 09 7월-most likely)" xfId="5832" xr:uid="{00000000-0005-0000-0000-0000C4160000}"/>
    <cellStyle name="_중국사업보고_10월 예산 결재 상신 budget (091005)_최종" xfId="5833" xr:uid="{00000000-0005-0000-0000-0000C5160000}"/>
    <cellStyle name="_중국사업보고_10월 예산 결재 상신 budget (091006)_최종" xfId="5834" xr:uid="{00000000-0005-0000-0000-0000C6160000}"/>
    <cellStyle name="_중국사업보고_BS and PL august 2009" xfId="5835" xr:uid="{00000000-0005-0000-0000-0000C7160000}"/>
    <cellStyle name="_중국사업보고_Korean report, new version" xfId="5836" xr:uid="{00000000-0005-0000-0000-0000C8160000}"/>
    <cellStyle name="_중국사업보고_monthly report of june 1" xfId="5837" xr:uid="{00000000-0005-0000-0000-0000C9160000}"/>
    <cellStyle name="_중국사업보고_trade payables(september,2009)" xfId="5838" xr:uid="{00000000-0005-0000-0000-0000CA160000}"/>
    <cellStyle name="_중국사업보고_체코월차결산 2( 09 9월-most likely)최종1" xfId="5839" xr:uid="{00000000-0005-0000-0000-0000CB160000}"/>
    <cellStyle name="_중국사업보고_체코월차결산( 09 7월-most likely)" xfId="5840" xr:uid="{00000000-0005-0000-0000-0000CC160000}"/>
    <cellStyle name="_중국유리수입계획 030612" xfId="5841" xr:uid="{00000000-0005-0000-0000-0000CD160000}"/>
    <cellStyle name="_중국철판 현지화 추진계획" xfId="5842" xr:uid="{00000000-0005-0000-0000-0000CE160000}"/>
    <cellStyle name="_중장기전략신2" xfId="5843" xr:uid="{00000000-0005-0000-0000-0000CF160000}"/>
    <cellStyle name="_중장기차종별구입금액" xfId="5844" xr:uid="{00000000-0005-0000-0000-0000D0160000}"/>
    <cellStyle name="_중점관리항목_6월전체현황(QMLCA_050630)" xfId="5845" xr:uid="{00000000-0005-0000-0000-0000D1160000}"/>
    <cellStyle name="_중점관리항목_6월전체현황(QMLCA_050630) 2" xfId="5846" xr:uid="{00000000-0005-0000-0000-0000D2160000}"/>
    <cellStyle name="_중점관리항목_6월전체현황(QMLCA_050630) 3" xfId="5847" xr:uid="{00000000-0005-0000-0000-0000D3160000}"/>
    <cellStyle name="_중점관리항목_6월전체현황(QMLCA_050630) 4" xfId="5848" xr:uid="{00000000-0005-0000-0000-0000D4160000}"/>
    <cellStyle name="_중점관리항목_6월전체현황(QMLCA_050630) 5" xfId="5849" xr:uid="{00000000-0005-0000-0000-0000D5160000}"/>
    <cellStyle name="_중점관리항목_6월전체현황(QMLCA_050630) 6" xfId="5850" xr:uid="{00000000-0005-0000-0000-0000D6160000}"/>
    <cellStyle name="_중점관리항목_6월전체현황(QMLCA_050630) 7" xfId="5851" xr:uid="{00000000-0005-0000-0000-0000D7160000}"/>
    <cellStyle name="_중점관리항목_6월전체현황(QMLCA_050630) 8" xfId="5852" xr:uid="{00000000-0005-0000-0000-0000D8160000}"/>
    <cellStyle name="_중점관리항목_6월전체현황(QMLCA_050630)_10월 예산 결재 상신 budget (091005)_최종" xfId="5853" xr:uid="{00000000-0005-0000-0000-0000D9160000}"/>
    <cellStyle name="_중점관리항목_6월전체현황(QMLCA_050630)_10월 예산 결재 상신 budget (091006)_최종" xfId="5854" xr:uid="{00000000-0005-0000-0000-0000DA160000}"/>
    <cellStyle name="_중점관리항목_6월전체현황(QMLCA_050630)_Korean report, new version" xfId="5855" xr:uid="{00000000-0005-0000-0000-0000DB160000}"/>
    <cellStyle name="_중점관리항목_6월전체현황(QMLCA_050630)_monthly report of june 2 (2)" xfId="5856" xr:uid="{00000000-0005-0000-0000-0000DC160000}"/>
    <cellStyle name="_중점관리항목_6월전체현황(QMLCA_050630)_monthly report of june 2 (2) 2" xfId="5857" xr:uid="{00000000-0005-0000-0000-0000DD160000}"/>
    <cellStyle name="_중점관리항목_6월전체현황(QMLCA_050630)_monthly report of june 2 (2) 3" xfId="5858" xr:uid="{00000000-0005-0000-0000-0000DE160000}"/>
    <cellStyle name="_중점관리항목_6월전체현황(QMLCA_050630)_monthly report of june 2 (2) 4" xfId="5859" xr:uid="{00000000-0005-0000-0000-0000DF160000}"/>
    <cellStyle name="_중점관리항목_6월전체현황(QMLCA_050630)_monthly report of june 2 (2) 5" xfId="5860" xr:uid="{00000000-0005-0000-0000-0000E0160000}"/>
    <cellStyle name="_중점관리항목_6월전체현황(QMLCA_050630)_monthly report of june 2 (2) 6" xfId="5861" xr:uid="{00000000-0005-0000-0000-0000E1160000}"/>
    <cellStyle name="_중점관리항목_6월전체현황(QMLCA_050630)_monthly report of june 2 (2) 7" xfId="5862" xr:uid="{00000000-0005-0000-0000-0000E2160000}"/>
    <cellStyle name="_중점관리항목_6월전체현황(QMLCA_050630)_monthly report of june 2 (2) 8" xfId="5863" xr:uid="{00000000-0005-0000-0000-0000E3160000}"/>
    <cellStyle name="_중점관리항목_6월전체현황(QMLCA_050630)_Trade payables, receivables" xfId="5864" xr:uid="{00000000-0005-0000-0000-0000E4160000}"/>
    <cellStyle name="_중점관리항목_6월전체현황(QMLCA_050630)_자금수지-cash flow(2010_plan)" xfId="5865" xr:uid="{00000000-0005-0000-0000-0000E5160000}"/>
    <cellStyle name="_중점관리항목_6월전체현황(QMLCA_050630)_자금수지-cash flow(2010_plan) 2" xfId="5866" xr:uid="{00000000-0005-0000-0000-0000E6160000}"/>
    <cellStyle name="_중점관리항목_6월전체현황(QMLCA_050630)_자금수지-cash flow(2010_plan) 3" xfId="5867" xr:uid="{00000000-0005-0000-0000-0000E7160000}"/>
    <cellStyle name="_중점관리항목_6월전체현황(QMLCA_050630)_자금수지-cash flow(2010_plan) 4" xfId="5868" xr:uid="{00000000-0005-0000-0000-0000E8160000}"/>
    <cellStyle name="_중점관리항목_6월전체현황(QMLCA_050630)_자금수지-cash flow(2010_plan) 5" xfId="5869" xr:uid="{00000000-0005-0000-0000-0000E9160000}"/>
    <cellStyle name="_중점관리항목_6월전체현황(QMLCA_050630)_자금수지-cash flow(2010_plan) 6" xfId="5870" xr:uid="{00000000-0005-0000-0000-0000EA160000}"/>
    <cellStyle name="_중점관리항목_6월전체현황(QMLCA_050630)_자금수지-cash flow(2010_plan) 7" xfId="5871" xr:uid="{00000000-0005-0000-0000-0000EB160000}"/>
    <cellStyle name="_중점관리항목_6월전체현황(QMLCA_050630)_자금수지-cash flow(2010_plan) 8" xfId="5872" xr:uid="{00000000-0005-0000-0000-0000EC160000}"/>
    <cellStyle name="_중점관리항목_6월전체현황(QMLCA_050630)_체코월차결산6월보고2차-715" xfId="5873" xr:uid="{00000000-0005-0000-0000-0000ED160000}"/>
    <cellStyle name="_중점관리항목_6월전체현황(QMLCA_050630)_체코월차결산6월보고2차-715 2" xfId="5874" xr:uid="{00000000-0005-0000-0000-0000EE160000}"/>
    <cellStyle name="_중점관리항목_6월전체현황(QMLCA_050630)_체코월차결산6월보고2차-715 3" xfId="5875" xr:uid="{00000000-0005-0000-0000-0000EF160000}"/>
    <cellStyle name="_중점관리항목_6월전체현황(QMLCA_050630)_체코월차결산6월보고2차-715 4" xfId="5876" xr:uid="{00000000-0005-0000-0000-0000F0160000}"/>
    <cellStyle name="_중점관리항목_6월전체현황(QMLCA_050630)_체코월차결산6월보고2차-715 5" xfId="5877" xr:uid="{00000000-0005-0000-0000-0000F1160000}"/>
    <cellStyle name="_중점관리항목_6월전체현황(QMLCA_050630)_체코월차결산6월보고2차-715 6" xfId="5878" xr:uid="{00000000-0005-0000-0000-0000F2160000}"/>
    <cellStyle name="_중점관리항목_6월전체현황(QMLCA_050630)_체코월차결산6월보고2차-715 7" xfId="5879" xr:uid="{00000000-0005-0000-0000-0000F3160000}"/>
    <cellStyle name="_중점관리항목_6월전체현황(QMLCA_050630)_체코월차결산6월보고2차-715 8" xfId="5880" xr:uid="{00000000-0005-0000-0000-0000F4160000}"/>
    <cellStyle name="_진영alc" xfId="5881" xr:uid="{00000000-0005-0000-0000-0000F5160000}"/>
    <cellStyle name="_진영산업 BPR포장내역(목재)" xfId="5882" xr:uid="{00000000-0005-0000-0000-0000F6160000}"/>
    <cellStyle name="_진영산업 포장견적서(20031120)" xfId="5883" xr:uid="{00000000-0005-0000-0000-0000F7160000}"/>
    <cellStyle name="_집행품의(산출내역종합)" xfId="5884" xr:uid="{00000000-0005-0000-0000-0000F8160000}"/>
    <cellStyle name="_차체 (2)" xfId="5885" xr:uid="{00000000-0005-0000-0000-0000F9160000}"/>
    <cellStyle name="_차체 (2) 2" xfId="5886" xr:uid="{00000000-0005-0000-0000-0000FA160000}"/>
    <cellStyle name="_차체 (2)_1" xfId="5887" xr:uid="{00000000-0005-0000-0000-0000FB160000}"/>
    <cellStyle name="_차체 (2)_1 2" xfId="5888" xr:uid="{00000000-0005-0000-0000-0000FC160000}"/>
    <cellStyle name="_차체 (2)_1_10월 예산 결재 상신 budget (091005)_최종" xfId="5889" xr:uid="{00000000-0005-0000-0000-0000FD160000}"/>
    <cellStyle name="_차체 (2)_1_10월 예산 결재 상신 budget (091006)_최종" xfId="5890" xr:uid="{00000000-0005-0000-0000-0000FE160000}"/>
    <cellStyle name="_차체 (2)_1_BS and PL august 2009" xfId="5891" xr:uid="{00000000-0005-0000-0000-0000FF160000}"/>
    <cellStyle name="_차체 (2)_1_Korean report, new version" xfId="5892" xr:uid="{00000000-0005-0000-0000-000000170000}"/>
    <cellStyle name="_차체 (2)_1_monthly report of june 1" xfId="5893" xr:uid="{00000000-0005-0000-0000-000001170000}"/>
    <cellStyle name="_차체 (2)_1_OPMSSF7C08A(한국대 인도 원재료비교)" xfId="5894" xr:uid="{00000000-0005-0000-0000-000002170000}"/>
    <cellStyle name="_차체 (2)_1_OPMSSF7C08A(한국대 인도 원재료비교)_10월 예산 결재 상신 budget (091005)_최종" xfId="5895" xr:uid="{00000000-0005-0000-0000-000003170000}"/>
    <cellStyle name="_차체 (2)_1_OPMSSF7C08A(한국대 인도 원재료비교)_10월 예산 결재 상신 budget (091006)_최종" xfId="5896" xr:uid="{00000000-0005-0000-0000-000004170000}"/>
    <cellStyle name="_차체 (2)_1_OPMSSF7C08A(한국대 인도 원재료비교)_BS and PL august 2009" xfId="5897" xr:uid="{00000000-0005-0000-0000-000005170000}"/>
    <cellStyle name="_차체 (2)_1_OPMSSF7C08A(한국대 인도 원재료비교)_Korean report, new version" xfId="5898" xr:uid="{00000000-0005-0000-0000-000006170000}"/>
    <cellStyle name="_차체 (2)_1_OPMSSF7C08A(한국대 인도 원재료비교)_monthly report of june 1" xfId="5899" xr:uid="{00000000-0005-0000-0000-000007170000}"/>
    <cellStyle name="_차체 (2)_1_OPMSSF7C08A(한국대 인도 원재료비교)_trade payables(september,2009)" xfId="5900" xr:uid="{00000000-0005-0000-0000-000008170000}"/>
    <cellStyle name="_차체 (2)_1_OPMSSF7C08A(한국대 인도 원재료비교)_체코월차결산 2( 09 9월-most likely)최종1" xfId="5901" xr:uid="{00000000-0005-0000-0000-000009170000}"/>
    <cellStyle name="_차체 (2)_1_OPMSSF7C08A(한국대 인도 원재료비교)_체코월차결산( 09 7월-most likely)" xfId="5902" xr:uid="{00000000-0005-0000-0000-00000A170000}"/>
    <cellStyle name="_차체 (2)_1_PB 인도 사출물가격(KMF 080208)" xfId="5903" xr:uid="{00000000-0005-0000-0000-00000B170000}"/>
    <cellStyle name="_차체 (2)_1_PB 인도 사출물가격(KMF 080208)_10월 예산 결재 상신 budget (091005)_최종" xfId="5904" xr:uid="{00000000-0005-0000-0000-00000C170000}"/>
    <cellStyle name="_차체 (2)_1_PB 인도 사출물가격(KMF 080208)_10월 예산 결재 상신 budget (091006)_최종" xfId="5905" xr:uid="{00000000-0005-0000-0000-00000D170000}"/>
    <cellStyle name="_차체 (2)_1_PB 인도 사출물가격(KMF 080208)_BS and PL august 2009" xfId="5906" xr:uid="{00000000-0005-0000-0000-00000E170000}"/>
    <cellStyle name="_차체 (2)_1_PB 인도 사출물가격(KMF 080208)_Korean report, new version" xfId="5907" xr:uid="{00000000-0005-0000-0000-00000F170000}"/>
    <cellStyle name="_차체 (2)_1_PB 인도 사출물가격(KMF 080208)_monthly report of june 1" xfId="5908" xr:uid="{00000000-0005-0000-0000-000010170000}"/>
    <cellStyle name="_차체 (2)_1_PB 인도 사출물가격(KMF 080208)_trade payables(september,2009)" xfId="5909" xr:uid="{00000000-0005-0000-0000-000011170000}"/>
    <cellStyle name="_차체 (2)_1_PB 인도 사출물가격(KMF 080208)_체코월차결산 2( 09 9월-most likely)최종1" xfId="5910" xr:uid="{00000000-0005-0000-0000-000012170000}"/>
    <cellStyle name="_차체 (2)_1_PB 인도 사출물가격(KMF 080208)_체코월차결산( 09 7월-most likely)" xfId="5911" xr:uid="{00000000-0005-0000-0000-000013170000}"/>
    <cellStyle name="_차체 (2)_1_TB5 BOM 단가(인도)" xfId="5912" xr:uid="{00000000-0005-0000-0000-000014170000}"/>
    <cellStyle name="_차체 (2)_1_TB5 BOM 단가(인도)_10월 예산 결재 상신 budget (091005)_최종" xfId="5913" xr:uid="{00000000-0005-0000-0000-000015170000}"/>
    <cellStyle name="_차체 (2)_1_TB5 BOM 단가(인도)_10월 예산 결재 상신 budget (091006)_최종" xfId="5914" xr:uid="{00000000-0005-0000-0000-000016170000}"/>
    <cellStyle name="_차체 (2)_1_TB5 BOM 단가(인도)_BS and PL august 2009" xfId="5915" xr:uid="{00000000-0005-0000-0000-000017170000}"/>
    <cellStyle name="_차체 (2)_1_TB5 BOM 단가(인도)_Korean report, new version" xfId="5916" xr:uid="{00000000-0005-0000-0000-000018170000}"/>
    <cellStyle name="_차체 (2)_1_TB5 BOM 단가(인도)_monthly report of june 1" xfId="5917" xr:uid="{00000000-0005-0000-0000-000019170000}"/>
    <cellStyle name="_차체 (2)_1_TB5 BOM 단가(인도)_trade payables(september,2009)" xfId="5918" xr:uid="{00000000-0005-0000-0000-00001A170000}"/>
    <cellStyle name="_차체 (2)_1_TB5 BOM 단가(인도)_체코월차결산 2( 09 9월-most likely)최종1" xfId="5919" xr:uid="{00000000-0005-0000-0000-00001B170000}"/>
    <cellStyle name="_차체 (2)_1_TB5 BOM 단가(인도)_체코월차결산( 09 7월-most likely)" xfId="5920" xr:uid="{00000000-0005-0000-0000-00001C170000}"/>
    <cellStyle name="_차체 (2)_1_trade payables(september,2009)" xfId="5921" xr:uid="{00000000-0005-0000-0000-00001D170000}"/>
    <cellStyle name="_차체 (2)_1_인도SD9단가" xfId="5922" xr:uid="{00000000-0005-0000-0000-00001E170000}"/>
    <cellStyle name="_차체 (2)_1_인도SD9단가_10월 예산 결재 상신 budget (091005)_최종" xfId="5923" xr:uid="{00000000-0005-0000-0000-00001F170000}"/>
    <cellStyle name="_차체 (2)_1_인도SD9단가_10월 예산 결재 상신 budget (091006)_최종" xfId="5924" xr:uid="{00000000-0005-0000-0000-000020170000}"/>
    <cellStyle name="_차체 (2)_1_인도SD9단가_BS and PL august 2009" xfId="5925" xr:uid="{00000000-0005-0000-0000-000021170000}"/>
    <cellStyle name="_차체 (2)_1_인도SD9단가_Korean report, new version" xfId="5926" xr:uid="{00000000-0005-0000-0000-000022170000}"/>
    <cellStyle name="_차체 (2)_1_인도SD9단가_monthly report of june 1" xfId="5927" xr:uid="{00000000-0005-0000-0000-000023170000}"/>
    <cellStyle name="_차체 (2)_1_인도SD9단가_trade payables(september,2009)" xfId="5928" xr:uid="{00000000-0005-0000-0000-000024170000}"/>
    <cellStyle name="_차체 (2)_1_인도SD9단가_체코월차결산 2( 09 9월-most likely)최종1" xfId="5929" xr:uid="{00000000-0005-0000-0000-000025170000}"/>
    <cellStyle name="_차체 (2)_1_인도SD9단가_체코월차결산( 09 7월-most likely)" xfId="5930" xr:uid="{00000000-0005-0000-0000-000026170000}"/>
    <cellStyle name="_차체 (2)_1_체코월차결산 2( 09 9월-most likely)최종1" xfId="5931" xr:uid="{00000000-0005-0000-0000-000027170000}"/>
    <cellStyle name="_차체 (2)_1_체코월차결산( 09 7월-most likely)" xfId="5932" xr:uid="{00000000-0005-0000-0000-000028170000}"/>
    <cellStyle name="_차체 (2)_10월 예산 결재 상신 budget (091005)_최종" xfId="5933" xr:uid="{00000000-0005-0000-0000-000029170000}"/>
    <cellStyle name="_차체 (2)_10월 예산 결재 상신 budget (091006)_최종" xfId="5934" xr:uid="{00000000-0005-0000-0000-00002A170000}"/>
    <cellStyle name="_차체 (2)_BS and PL august 2009" xfId="5935" xr:uid="{00000000-0005-0000-0000-00002B170000}"/>
    <cellStyle name="_차체 (2)_Korean report, new version" xfId="5936" xr:uid="{00000000-0005-0000-0000-00002C170000}"/>
    <cellStyle name="_차체 (2)_monthly report of june 1" xfId="5937" xr:uid="{00000000-0005-0000-0000-00002D170000}"/>
    <cellStyle name="_차체 (2)_trade payables(september,2009)" xfId="5938" xr:uid="{00000000-0005-0000-0000-00002E170000}"/>
    <cellStyle name="_차체 (2)_체코월차결산 2( 09 9월-most likely)최종1" xfId="5939" xr:uid="{00000000-0005-0000-0000-00002F170000}"/>
    <cellStyle name="_차체 (2)_체코월차결산( 09 7월-most likely)" xfId="5940" xr:uid="{00000000-0005-0000-0000-000030170000}"/>
    <cellStyle name="_참고-071018MSS제출검토-ED E_ABS 비교원가,견적(체코기준)" xfId="5941" xr:uid="{00000000-0005-0000-0000-000031170000}"/>
    <cellStyle name="_참고-견적툴071127" xfId="5942" xr:uid="{00000000-0005-0000-0000-000032170000}"/>
    <cellStyle name="_첨부. 분석자료" xfId="5943" xr:uid="{00000000-0005-0000-0000-000033170000}"/>
    <cellStyle name="_체크시트_광주썬와이(QMSJY_050105)" xfId="5944" xr:uid="{00000000-0005-0000-0000-000034170000}"/>
    <cellStyle name="_체크시트_광주썬와이(QMSJY_050105) 2" xfId="5945" xr:uid="{00000000-0005-0000-0000-000035170000}"/>
    <cellStyle name="_체크시트_광주썬와이(QMSJY_050105) 3" xfId="5946" xr:uid="{00000000-0005-0000-0000-000036170000}"/>
    <cellStyle name="_체크시트_광주썬와이(QMSJY_050105) 4" xfId="5947" xr:uid="{00000000-0005-0000-0000-000037170000}"/>
    <cellStyle name="_체크시트_광주썬와이(QMSJY_050105) 5" xfId="5948" xr:uid="{00000000-0005-0000-0000-000038170000}"/>
    <cellStyle name="_체크시트_광주썬와이(QMSJY_050105) 6" xfId="5949" xr:uid="{00000000-0005-0000-0000-000039170000}"/>
    <cellStyle name="_체크시트_광주썬와이(QMSJY_050105) 7" xfId="5950" xr:uid="{00000000-0005-0000-0000-00003A170000}"/>
    <cellStyle name="_체크시트_광주썬와이(QMSJY_050105) 8" xfId="5951" xr:uid="{00000000-0005-0000-0000-00003B170000}"/>
    <cellStyle name="_체크시트_광주썬와이(QMSJY_050105)_10월 예산 결재 상신 budget (091005)_최종" xfId="5952" xr:uid="{00000000-0005-0000-0000-00003C170000}"/>
    <cellStyle name="_체크시트_광주썬와이(QMSJY_050105)_10월 예산 결재 상신 budget (091006)_최종" xfId="5953" xr:uid="{00000000-0005-0000-0000-00003D170000}"/>
    <cellStyle name="_체크시트_광주썬와이(QMSJY_050105)_Korean report, new version" xfId="5954" xr:uid="{00000000-0005-0000-0000-00003E170000}"/>
    <cellStyle name="_체크시트_광주썬와이(QMSJY_050105)_monthly report of june 2 (2)" xfId="5955" xr:uid="{00000000-0005-0000-0000-00003F170000}"/>
    <cellStyle name="_체크시트_광주썬와이(QMSJY_050105)_monthly report of june 2 (2) 2" xfId="5956" xr:uid="{00000000-0005-0000-0000-000040170000}"/>
    <cellStyle name="_체크시트_광주썬와이(QMSJY_050105)_monthly report of june 2 (2) 3" xfId="5957" xr:uid="{00000000-0005-0000-0000-000041170000}"/>
    <cellStyle name="_체크시트_광주썬와이(QMSJY_050105)_monthly report of june 2 (2) 4" xfId="5958" xr:uid="{00000000-0005-0000-0000-000042170000}"/>
    <cellStyle name="_체크시트_광주썬와이(QMSJY_050105)_monthly report of june 2 (2) 5" xfId="5959" xr:uid="{00000000-0005-0000-0000-000043170000}"/>
    <cellStyle name="_체크시트_광주썬와이(QMSJY_050105)_monthly report of june 2 (2) 6" xfId="5960" xr:uid="{00000000-0005-0000-0000-000044170000}"/>
    <cellStyle name="_체크시트_광주썬와이(QMSJY_050105)_monthly report of june 2 (2) 7" xfId="5961" xr:uid="{00000000-0005-0000-0000-000045170000}"/>
    <cellStyle name="_체크시트_광주썬와이(QMSJY_050105)_monthly report of june 2 (2) 8" xfId="5962" xr:uid="{00000000-0005-0000-0000-000046170000}"/>
    <cellStyle name="_체크시트_광주썬와이(QMSJY_050105)_Trade payables, receivables" xfId="5963" xr:uid="{00000000-0005-0000-0000-000047170000}"/>
    <cellStyle name="_체크시트_광주썬와이(QMSJY_050105)_자금수지-cash flow(2010_plan)" xfId="5964" xr:uid="{00000000-0005-0000-0000-000048170000}"/>
    <cellStyle name="_체크시트_광주썬와이(QMSJY_050105)_자금수지-cash flow(2010_plan) 2" xfId="5965" xr:uid="{00000000-0005-0000-0000-000049170000}"/>
    <cellStyle name="_체크시트_광주썬와이(QMSJY_050105)_자금수지-cash flow(2010_plan) 3" xfId="5966" xr:uid="{00000000-0005-0000-0000-00004A170000}"/>
    <cellStyle name="_체크시트_광주썬와이(QMSJY_050105)_자금수지-cash flow(2010_plan) 4" xfId="5967" xr:uid="{00000000-0005-0000-0000-00004B170000}"/>
    <cellStyle name="_체크시트_광주썬와이(QMSJY_050105)_자금수지-cash flow(2010_plan) 5" xfId="5968" xr:uid="{00000000-0005-0000-0000-00004C170000}"/>
    <cellStyle name="_체크시트_광주썬와이(QMSJY_050105)_자금수지-cash flow(2010_plan) 6" xfId="5969" xr:uid="{00000000-0005-0000-0000-00004D170000}"/>
    <cellStyle name="_체크시트_광주썬와이(QMSJY_050105)_자금수지-cash flow(2010_plan) 7" xfId="5970" xr:uid="{00000000-0005-0000-0000-00004E170000}"/>
    <cellStyle name="_체크시트_광주썬와이(QMSJY_050105)_자금수지-cash flow(2010_plan) 8" xfId="5971" xr:uid="{00000000-0005-0000-0000-00004F170000}"/>
    <cellStyle name="_체크시트_광주썬와이(QMSJY_050105)_체코월차결산6월보고2차-715" xfId="5972" xr:uid="{00000000-0005-0000-0000-000050170000}"/>
    <cellStyle name="_체크시트_광주썬와이(QMSJY_050105)_체코월차결산6월보고2차-715 2" xfId="5973" xr:uid="{00000000-0005-0000-0000-000051170000}"/>
    <cellStyle name="_체크시트_광주썬와이(QMSJY_050105)_체코월차결산6월보고2차-715 3" xfId="5974" xr:uid="{00000000-0005-0000-0000-000052170000}"/>
    <cellStyle name="_체크시트_광주썬와이(QMSJY_050105)_체코월차결산6월보고2차-715 4" xfId="5975" xr:uid="{00000000-0005-0000-0000-000053170000}"/>
    <cellStyle name="_체크시트_광주썬와이(QMSJY_050105)_체코월차결산6월보고2차-715 5" xfId="5976" xr:uid="{00000000-0005-0000-0000-000054170000}"/>
    <cellStyle name="_체크시트_광주썬와이(QMSJY_050105)_체코월차결산6월보고2차-715 6" xfId="5977" xr:uid="{00000000-0005-0000-0000-000055170000}"/>
    <cellStyle name="_체크시트_광주썬와이(QMSJY_050105)_체코월차결산6월보고2차-715 7" xfId="5978" xr:uid="{00000000-0005-0000-0000-000056170000}"/>
    <cellStyle name="_체크시트_광주썬와이(QMSJY_050105)_체코월차결산6월보고2차-715 8" xfId="5979" xr:uid="{00000000-0005-0000-0000-000057170000}"/>
    <cellStyle name="_총론 4차 수정2 (01 12 28)" xfId="5980" xr:uid="{00000000-0005-0000-0000-000058170000}"/>
    <cellStyle name="_최종 - 2002년도 상반기자동화 품의" xfId="5981" xr:uid="{00000000-0005-0000-0000-000059170000}"/>
    <cellStyle name="_최종 - 2002년도 상반기자동화 품의 2" xfId="5982" xr:uid="{00000000-0005-0000-0000-00005A170000}"/>
    <cellStyle name="_최종 - 2002년도 상반기자동화 품의_10월 예산 결재 상신 budget (091005)_최종" xfId="5983" xr:uid="{00000000-0005-0000-0000-00005B170000}"/>
    <cellStyle name="_최종 - 2002년도 상반기자동화 품의_10월 예산 결재 상신 budget (091006)_최종" xfId="5984" xr:uid="{00000000-0005-0000-0000-00005C170000}"/>
    <cellStyle name="_최종 - 2002년도 상반기자동화 품의_BS and PL august 2009" xfId="5985" xr:uid="{00000000-0005-0000-0000-00005D170000}"/>
    <cellStyle name="_최종 - 2002년도 상반기자동화 품의_Korean report, new version" xfId="5986" xr:uid="{00000000-0005-0000-0000-00005E170000}"/>
    <cellStyle name="_최종 - 2002년도 상반기자동화 품의_monthly report of june 1" xfId="5987" xr:uid="{00000000-0005-0000-0000-00005F170000}"/>
    <cellStyle name="_최종 - 2002년도 상반기자동화 품의_trade payables(september,2009)" xfId="5988" xr:uid="{00000000-0005-0000-0000-000060170000}"/>
    <cellStyle name="_최종 - 2002년도 상반기자동화 품의_체코월차결산 2( 09 9월-most likely)최종1" xfId="5989" xr:uid="{00000000-0005-0000-0000-000061170000}"/>
    <cellStyle name="_최종 - 2002년도 상반기자동화 품의_체코월차결산( 09 7월-most likely)" xfId="5990" xr:uid="{00000000-0005-0000-0000-000062170000}"/>
    <cellStyle name="_출발시개선현황010823" xfId="5991" xr:uid="{00000000-0005-0000-0000-000063170000}"/>
    <cellStyle name="_케이디엠 제안서021205" xfId="5992" xr:uid="{00000000-0005-0000-0000-000064170000}"/>
    <cellStyle name="_코란도7인승개발계획서" xfId="5993" xr:uid="{00000000-0005-0000-0000-000065170000}"/>
    <cellStyle name="_코리아오토 중국유리 수입현황 보고 031020" xfId="5994" xr:uid="{00000000-0005-0000-0000-000066170000}"/>
    <cellStyle name="_터키 재무재표 첨부자료(생기 분석 자료)" xfId="5995" xr:uid="{00000000-0005-0000-0000-000067170000}"/>
    <cellStyle name="_터키 재무재표 첨부자료(생기 분석 자료) 2" xfId="5996" xr:uid="{00000000-0005-0000-0000-000068170000}"/>
    <cellStyle name="_터키 재무재표 첨부자료(생기 분석 자료) 3" xfId="5997" xr:uid="{00000000-0005-0000-0000-000069170000}"/>
    <cellStyle name="_터키 재무재표 첨부자료(생기 분석 자료) 4" xfId="5998" xr:uid="{00000000-0005-0000-0000-00006A170000}"/>
    <cellStyle name="_터키 재무재표 첨부자료(생기 분석 자료) 5" xfId="5999" xr:uid="{00000000-0005-0000-0000-00006B170000}"/>
    <cellStyle name="_터키 재무재표 첨부자료(생기 분석 자료) 6" xfId="6000" xr:uid="{00000000-0005-0000-0000-00006C170000}"/>
    <cellStyle name="_터키 재무재표 첨부자료(생기 분석 자료) 7" xfId="6001" xr:uid="{00000000-0005-0000-0000-00006D170000}"/>
    <cellStyle name="_터키 재무재표 첨부자료(생기 분석 자료) 8" xfId="6002" xr:uid="{00000000-0005-0000-0000-00006E170000}"/>
    <cellStyle name="_터키 재무재표 첨부자료(생기 분석 자료)_10월 예산 결재 상신 budget (091005)_최종" xfId="6003" xr:uid="{00000000-0005-0000-0000-00006F170000}"/>
    <cellStyle name="_터키 재무재표 첨부자료(생기 분석 자료)_10월 예산 결재 상신 budget (091006)_최종" xfId="6004" xr:uid="{00000000-0005-0000-0000-000070170000}"/>
    <cellStyle name="_터키 재무재표 첨부자료(생기 분석 자료)_Korean report, new version" xfId="6005" xr:uid="{00000000-0005-0000-0000-000071170000}"/>
    <cellStyle name="_터키 재무재표 첨부자료(생기 분석 자료)_monthly report of june 2 (2)" xfId="6006" xr:uid="{00000000-0005-0000-0000-000072170000}"/>
    <cellStyle name="_터키 재무재표 첨부자료(생기 분석 자료)_monthly report of june 2 (2) 2" xfId="6007" xr:uid="{00000000-0005-0000-0000-000073170000}"/>
    <cellStyle name="_터키 재무재표 첨부자료(생기 분석 자료)_monthly report of june 2 (2) 3" xfId="6008" xr:uid="{00000000-0005-0000-0000-000074170000}"/>
    <cellStyle name="_터키 재무재표 첨부자료(생기 분석 자료)_monthly report of june 2 (2) 4" xfId="6009" xr:uid="{00000000-0005-0000-0000-000075170000}"/>
    <cellStyle name="_터키 재무재표 첨부자료(생기 분석 자료)_monthly report of june 2 (2) 5" xfId="6010" xr:uid="{00000000-0005-0000-0000-000076170000}"/>
    <cellStyle name="_터키 재무재표 첨부자료(생기 분석 자료)_monthly report of june 2 (2) 6" xfId="6011" xr:uid="{00000000-0005-0000-0000-000077170000}"/>
    <cellStyle name="_터키 재무재표 첨부자료(생기 분석 자료)_monthly report of june 2 (2) 7" xfId="6012" xr:uid="{00000000-0005-0000-0000-000078170000}"/>
    <cellStyle name="_터키 재무재표 첨부자료(생기 분석 자료)_monthly report of june 2 (2) 8" xfId="6013" xr:uid="{00000000-0005-0000-0000-000079170000}"/>
    <cellStyle name="_터키 재무재표 첨부자료(생기 분석 자료)_Trade payables, receivables" xfId="6014" xr:uid="{00000000-0005-0000-0000-00007A170000}"/>
    <cellStyle name="_터키 재무재표 첨부자료(생기 분석 자료)_자금수지-cash flow(2010_plan)" xfId="6015" xr:uid="{00000000-0005-0000-0000-00007B170000}"/>
    <cellStyle name="_터키 재무재표 첨부자료(생기 분석 자료)_자금수지-cash flow(2010_plan) 2" xfId="6016" xr:uid="{00000000-0005-0000-0000-00007C170000}"/>
    <cellStyle name="_터키 재무재표 첨부자료(생기 분석 자료)_자금수지-cash flow(2010_plan) 3" xfId="6017" xr:uid="{00000000-0005-0000-0000-00007D170000}"/>
    <cellStyle name="_터키 재무재표 첨부자료(생기 분석 자료)_자금수지-cash flow(2010_plan) 4" xfId="6018" xr:uid="{00000000-0005-0000-0000-00007E170000}"/>
    <cellStyle name="_터키 재무재표 첨부자료(생기 분석 자료)_자금수지-cash flow(2010_plan) 5" xfId="6019" xr:uid="{00000000-0005-0000-0000-00007F170000}"/>
    <cellStyle name="_터키 재무재표 첨부자료(생기 분석 자료)_자금수지-cash flow(2010_plan) 6" xfId="6020" xr:uid="{00000000-0005-0000-0000-000080170000}"/>
    <cellStyle name="_터키 재무재표 첨부자료(생기 분석 자료)_자금수지-cash flow(2010_plan) 7" xfId="6021" xr:uid="{00000000-0005-0000-0000-000081170000}"/>
    <cellStyle name="_터키 재무재표 첨부자료(생기 분석 자료)_자금수지-cash flow(2010_plan) 8" xfId="6022" xr:uid="{00000000-0005-0000-0000-000082170000}"/>
    <cellStyle name="_터키 재무재표 첨부자료(생기 분석 자료)_체코월차결산6월보고2차-715" xfId="6023" xr:uid="{00000000-0005-0000-0000-000083170000}"/>
    <cellStyle name="_터키 재무재표 첨부자료(생기 분석 자료)_체코월차결산6월보고2차-715 2" xfId="6024" xr:uid="{00000000-0005-0000-0000-000084170000}"/>
    <cellStyle name="_터키 재무재표 첨부자료(생기 분석 자료)_체코월차결산6월보고2차-715 3" xfId="6025" xr:uid="{00000000-0005-0000-0000-000085170000}"/>
    <cellStyle name="_터키 재무재표 첨부자료(생기 분석 자료)_체코월차결산6월보고2차-715 4" xfId="6026" xr:uid="{00000000-0005-0000-0000-000086170000}"/>
    <cellStyle name="_터키 재무재표 첨부자료(생기 분석 자료)_체코월차결산6월보고2차-715 5" xfId="6027" xr:uid="{00000000-0005-0000-0000-000087170000}"/>
    <cellStyle name="_터키 재무재표 첨부자료(생기 분석 자료)_체코월차결산6월보고2차-715 6" xfId="6028" xr:uid="{00000000-0005-0000-0000-000088170000}"/>
    <cellStyle name="_터키 재무재표 첨부자료(생기 분석 자료)_체코월차결산6월보고2차-715 7" xfId="6029" xr:uid="{00000000-0005-0000-0000-000089170000}"/>
    <cellStyle name="_터키 재무재표 첨부자료(생기 분석 자료)_체코월차결산6월보고2차-715 8" xfId="6030" xr:uid="{00000000-0005-0000-0000-00008A170000}"/>
    <cellStyle name="_터키조직도(11월)" xfId="6031" xr:uid="{00000000-0005-0000-0000-00008B170000}"/>
    <cellStyle name="_퇴충추정자료" xfId="6032" xr:uid="{00000000-0005-0000-0000-00008C170000}"/>
    <cellStyle name="_투자대비회수현황_100406" xfId="6033" xr:uid="{00000000-0005-0000-0000-00008D170000}"/>
    <cellStyle name="_투자비종합(수출반영0629)" xfId="6034" xr:uid="{00000000-0005-0000-0000-00008E170000}"/>
    <cellStyle name="_투자품의서 (트럭케노피)" xfId="6035" xr:uid="{00000000-0005-0000-0000-00008F170000}"/>
    <cellStyle name="_특수강재0402 인상보고" xfId="6036" xr:uid="{00000000-0005-0000-0000-000090170000}"/>
    <cellStyle name="_파키스탄 TE사" xfId="6037" xr:uid="{00000000-0005-0000-0000-000091170000}"/>
    <cellStyle name="_파키스탄 TE사 2" xfId="6038" xr:uid="{00000000-0005-0000-0000-000092170000}"/>
    <cellStyle name="_파키스탄 TE사_10월 예산 결재 상신 budget (091005)_최종" xfId="6039" xr:uid="{00000000-0005-0000-0000-000093170000}"/>
    <cellStyle name="_파키스탄 TE사_10월 예산 결재 상신 budget (091006)_최종" xfId="6040" xr:uid="{00000000-0005-0000-0000-000094170000}"/>
    <cellStyle name="_파키스탄 TE사_BS and PL august 2009" xfId="6041" xr:uid="{00000000-0005-0000-0000-000095170000}"/>
    <cellStyle name="_파키스탄 TE사_Korean report, new version" xfId="6042" xr:uid="{00000000-0005-0000-0000-000096170000}"/>
    <cellStyle name="_파키스탄 TE사_monthly report of june 1" xfId="6043" xr:uid="{00000000-0005-0000-0000-000097170000}"/>
    <cellStyle name="_파키스탄 TE사_trade payables(september,2009)" xfId="6044" xr:uid="{00000000-0005-0000-0000-000098170000}"/>
    <cellStyle name="_파키스탄 TE사_체코월차결산 2( 09 9월-most likely)최종1" xfId="6045" xr:uid="{00000000-0005-0000-0000-000099170000}"/>
    <cellStyle name="_파키스탄 TE사_체코월차결산( 09 7월-most likely)" xfId="6046" xr:uid="{00000000-0005-0000-0000-00009A170000}"/>
    <cellStyle name="_파키스탄 수정 LAY OUT" xfId="6047" xr:uid="{00000000-0005-0000-0000-00009B170000}"/>
    <cellStyle name="_파키스탄 수정 LAY OUT_★`05년 손익 추정(0811)-A4" xfId="6048" xr:uid="{00000000-0005-0000-0000-00009C170000}"/>
    <cellStyle name="_파키스탄 수정 LAY OUT_BHMC" xfId="6049" xr:uid="{00000000-0005-0000-0000-00009D170000}"/>
    <cellStyle name="_파키스탄 현황" xfId="6050" xr:uid="{00000000-0005-0000-0000-00009E170000}"/>
    <cellStyle name="_파키스탄 현황_★`05년 손익 추정(0811)-A4" xfId="6051" xr:uid="{00000000-0005-0000-0000-00009F170000}"/>
    <cellStyle name="_파키스탄 현황_BHMC" xfId="6052" xr:uid="{00000000-0005-0000-0000-0000A0170000}"/>
    <cellStyle name="_판촉지원방안검토0519" xfId="6053" xr:uid="{00000000-0005-0000-0000-0000A1170000}"/>
    <cellStyle name="_팩스교신" xfId="6054" xr:uid="{00000000-0005-0000-0000-0000A2170000}"/>
    <cellStyle name="_팩스교신 2" xfId="6055" xr:uid="{00000000-0005-0000-0000-0000A3170000}"/>
    <cellStyle name="_팩스교신_10월 예산 결재 상신 budget (091005)_최종" xfId="6056" xr:uid="{00000000-0005-0000-0000-0000A4170000}"/>
    <cellStyle name="_팩스교신_10월 예산 결재 상신 budget (091006)_최종" xfId="6057" xr:uid="{00000000-0005-0000-0000-0000A5170000}"/>
    <cellStyle name="_팩스교신_BS and PL august 2009" xfId="6058" xr:uid="{00000000-0005-0000-0000-0000A6170000}"/>
    <cellStyle name="_팩스교신_Korean report, new version" xfId="6059" xr:uid="{00000000-0005-0000-0000-0000A7170000}"/>
    <cellStyle name="_팩스교신_monthly report of june 1" xfId="6060" xr:uid="{00000000-0005-0000-0000-0000A8170000}"/>
    <cellStyle name="_팩스교신_trade payables(september,2009)" xfId="6061" xr:uid="{00000000-0005-0000-0000-0000A9170000}"/>
    <cellStyle name="_팩스교신_체코5월결산보고610" xfId="6062" xr:uid="{00000000-0005-0000-0000-0000AA170000}"/>
    <cellStyle name="_팩스교신_체코5월결산보고610_10월 예산 결재 상신 budget (091005)_최종" xfId="6063" xr:uid="{00000000-0005-0000-0000-0000AB170000}"/>
    <cellStyle name="_팩스교신_체코5월결산보고610_10월 예산 결재 상신 budget (091006)_최종" xfId="6064" xr:uid="{00000000-0005-0000-0000-0000AC170000}"/>
    <cellStyle name="_팩스교신_체코5월결산보고610_Korean report, new version" xfId="6065" xr:uid="{00000000-0005-0000-0000-0000AD170000}"/>
    <cellStyle name="_팩스교신_체코5월결산보고610_체코월차결산 2( 09 9월-most likely)최종1" xfId="6066" xr:uid="{00000000-0005-0000-0000-0000AE170000}"/>
    <cellStyle name="_팩스교신_체코월차결산 2( 09 9월-most likely)최종1" xfId="6067" xr:uid="{00000000-0005-0000-0000-0000AF170000}"/>
    <cellStyle name="_팩스교신_체코월차결산( 09 7월-most likely)" xfId="6068" xr:uid="{00000000-0005-0000-0000-0000B0170000}"/>
    <cellStyle name="_포장 사양 보완의 건(재영)" xfId="6069" xr:uid="{00000000-0005-0000-0000-0000B1170000}"/>
    <cellStyle name="_포장비검토" xfId="6070" xr:uid="{00000000-0005-0000-0000-0000B2170000}"/>
    <cellStyle name="_포장비검토 2" xfId="6071" xr:uid="{00000000-0005-0000-0000-0000B3170000}"/>
    <cellStyle name="_포장비검토_10월 예산 결재 상신 budget (091005)_최종" xfId="6072" xr:uid="{00000000-0005-0000-0000-0000B4170000}"/>
    <cellStyle name="_포장비검토_10월 예산 결재 상신 budget (091006)_최종" xfId="6073" xr:uid="{00000000-0005-0000-0000-0000B5170000}"/>
    <cellStyle name="_포장비검토_BS and PL august 2009" xfId="6074" xr:uid="{00000000-0005-0000-0000-0000B6170000}"/>
    <cellStyle name="_포장비검토_Korean report, new version" xfId="6075" xr:uid="{00000000-0005-0000-0000-0000B7170000}"/>
    <cellStyle name="_포장비검토_monthly report of june 1" xfId="6076" xr:uid="{00000000-0005-0000-0000-0000B8170000}"/>
    <cellStyle name="_포장비검토_trade payables(september,2009)" xfId="6077" xr:uid="{00000000-0005-0000-0000-0000B9170000}"/>
    <cellStyle name="_포장비검토_체코월차결산 2( 09 9월-most likely)최종1" xfId="6078" xr:uid="{00000000-0005-0000-0000-0000BA170000}"/>
    <cellStyle name="_포장비검토_체코월차결산( 09 7월-most likely)" xfId="6079" xr:uid="{00000000-0005-0000-0000-0000BB170000}"/>
    <cellStyle name="_표지 " xfId="6080" xr:uid="{00000000-0005-0000-0000-0000BC170000}"/>
    <cellStyle name="_표지  2" xfId="6081" xr:uid="{00000000-0005-0000-0000-0000BD170000}"/>
    <cellStyle name="_표지 _10월 예산 결재 상신 budget (091005)_최종" xfId="6082" xr:uid="{00000000-0005-0000-0000-0000BE170000}"/>
    <cellStyle name="_표지 _10월 예산 결재 상신 budget (091006)_최종" xfId="6083" xr:uid="{00000000-0005-0000-0000-0000BF170000}"/>
    <cellStyle name="_표지 _BS and PL august 2009" xfId="6084" xr:uid="{00000000-0005-0000-0000-0000C0170000}"/>
    <cellStyle name="_표지 _Korean report, new version" xfId="6085" xr:uid="{00000000-0005-0000-0000-0000C1170000}"/>
    <cellStyle name="_표지 _monthly report of june 1" xfId="6086" xr:uid="{00000000-0005-0000-0000-0000C2170000}"/>
    <cellStyle name="_표지 _trade payables(september,2009)" xfId="6087" xr:uid="{00000000-0005-0000-0000-0000C3170000}"/>
    <cellStyle name="_표지 _체코월차결산 2( 09 9월-most likely)최종1" xfId="6088" xr:uid="{00000000-0005-0000-0000-0000C4170000}"/>
    <cellStyle name="_표지 _체코월차결산( 09 7월-most likely)" xfId="6089" xr:uid="{00000000-0005-0000-0000-0000C5170000}"/>
    <cellStyle name="_품개방0410.xls Chart 1" xfId="6090" xr:uid="{00000000-0005-0000-0000-0000C6170000}"/>
    <cellStyle name="_품개방0410.xls Chart 10" xfId="6091" xr:uid="{00000000-0005-0000-0000-0000C7170000}"/>
    <cellStyle name="_품개방0410.xls Chart 10-1" xfId="6092" xr:uid="{00000000-0005-0000-0000-0000C8170000}"/>
    <cellStyle name="_품개방0410.xls Chart 1-1" xfId="6093" xr:uid="{00000000-0005-0000-0000-0000C9170000}"/>
    <cellStyle name="_품개방0410.xls Chart 15" xfId="6094" xr:uid="{00000000-0005-0000-0000-0000CA170000}"/>
    <cellStyle name="_품개방0410.xls Chart 2" xfId="6095" xr:uid="{00000000-0005-0000-0000-0000CB170000}"/>
    <cellStyle name="_품개방0410.xls Chart 20" xfId="6096" xr:uid="{00000000-0005-0000-0000-0000CC170000}"/>
    <cellStyle name="_품개방0410.xls Chart 2-1" xfId="6097" xr:uid="{00000000-0005-0000-0000-0000CD170000}"/>
    <cellStyle name="_품개방0410.xls Chart 2-2" xfId="6098" xr:uid="{00000000-0005-0000-0000-0000CE170000}"/>
    <cellStyle name="_품개방0410.xls Chart 2-3" xfId="6099" xr:uid="{00000000-0005-0000-0000-0000CF170000}"/>
    <cellStyle name="_품개방0410.xls Chart 2-4" xfId="6100" xr:uid="{00000000-0005-0000-0000-0000D0170000}"/>
    <cellStyle name="_품개방0410.xls Chart 6" xfId="6101" xr:uid="{00000000-0005-0000-0000-0000D1170000}"/>
    <cellStyle name="_품개방0410.xls Chart 6-1" xfId="6102" xr:uid="{00000000-0005-0000-0000-0000D2170000}"/>
    <cellStyle name="_품개방0410.xls Chart 8" xfId="6103" xr:uid="{00000000-0005-0000-0000-0000D3170000}"/>
    <cellStyle name="_품개방0410.xls Chart 8-1" xfId="6104" xr:uid="{00000000-0005-0000-0000-0000D4170000}"/>
    <cellStyle name="_품목별분류(핵심,전문,일반)" xfId="6105" xr:uid="{00000000-0005-0000-0000-0000D5170000}"/>
    <cellStyle name="_품목별분류(핵심,전문,일반) 2" xfId="6106" xr:uid="{00000000-0005-0000-0000-0000D6170000}"/>
    <cellStyle name="_품목별분류(핵심,전문,일반)_10월 예산 결재 상신 budget (091005)_최종" xfId="6107" xr:uid="{00000000-0005-0000-0000-0000D7170000}"/>
    <cellStyle name="_품목별분류(핵심,전문,일반)_10월 예산 결재 상신 budget (091006)_최종" xfId="6108" xr:uid="{00000000-0005-0000-0000-0000D8170000}"/>
    <cellStyle name="_품목별분류(핵심,전문,일반)_BS and PL august 2009" xfId="6109" xr:uid="{00000000-0005-0000-0000-0000D9170000}"/>
    <cellStyle name="_품목별분류(핵심,전문,일반)_Korean report, new version" xfId="6110" xr:uid="{00000000-0005-0000-0000-0000DA170000}"/>
    <cellStyle name="_품목별분류(핵심,전문,일반)_monthly report of june 1" xfId="6111" xr:uid="{00000000-0005-0000-0000-0000DB170000}"/>
    <cellStyle name="_품목별분류(핵심,전문,일반)_trade payables(september,2009)" xfId="6112" xr:uid="{00000000-0005-0000-0000-0000DC170000}"/>
    <cellStyle name="_품목별분류(핵심,전문,일반)_체코월차결산 2( 09 9월-most likely)최종1" xfId="6113" xr:uid="{00000000-0005-0000-0000-0000DD170000}"/>
    <cellStyle name="_품목별분류(핵심,전문,일반)_체코월차결산( 09 7월-most likely)" xfId="6114" xr:uid="{00000000-0005-0000-0000-0000DE170000}"/>
    <cellStyle name="_품목별분류(핵심,전문,일반)2차" xfId="6115" xr:uid="{00000000-0005-0000-0000-0000DF170000}"/>
    <cellStyle name="_품목별분류(핵심,전문,일반)2차 2" xfId="6116" xr:uid="{00000000-0005-0000-0000-0000E0170000}"/>
    <cellStyle name="_품목별분류(핵심,전문,일반)2차_10월 예산 결재 상신 budget (091005)_최종" xfId="6117" xr:uid="{00000000-0005-0000-0000-0000E1170000}"/>
    <cellStyle name="_품목별분류(핵심,전문,일반)2차_10월 예산 결재 상신 budget (091006)_최종" xfId="6118" xr:uid="{00000000-0005-0000-0000-0000E2170000}"/>
    <cellStyle name="_품목별분류(핵심,전문,일반)2차_BS and PL august 2009" xfId="6119" xr:uid="{00000000-0005-0000-0000-0000E3170000}"/>
    <cellStyle name="_품목별분류(핵심,전문,일반)2차_Korean report, new version" xfId="6120" xr:uid="{00000000-0005-0000-0000-0000E4170000}"/>
    <cellStyle name="_품목별분류(핵심,전문,일반)2차_monthly report of june 1" xfId="6121" xr:uid="{00000000-0005-0000-0000-0000E5170000}"/>
    <cellStyle name="_품목별분류(핵심,전문,일반)2차_trade payables(september,2009)" xfId="6122" xr:uid="{00000000-0005-0000-0000-0000E6170000}"/>
    <cellStyle name="_품목별분류(핵심,전문,일반)2차_체코월차결산 2( 09 9월-most likely)최종1" xfId="6123" xr:uid="{00000000-0005-0000-0000-0000E7170000}"/>
    <cellStyle name="_품목별분류(핵심,전문,일반)2차_체코월차결산( 09 7월-most likely)" xfId="6124" xr:uid="{00000000-0005-0000-0000-0000E8170000}"/>
    <cellStyle name="_품질회의안건현황" xfId="6125" xr:uid="{00000000-0005-0000-0000-0000E9170000}"/>
    <cellStyle name="_플라스틱소재국산화대상 MASTERLIST 2" xfId="6126" xr:uid="{00000000-0005-0000-0000-0000EA170000}"/>
    <cellStyle name="_픽업SUV가격비교" xfId="6127" xr:uid="{00000000-0005-0000-0000-0000EB170000}"/>
    <cellStyle name="_픽업잠재시장" xfId="6128" xr:uid="{00000000-0005-0000-0000-0000EC170000}"/>
    <cellStyle name="_픽업판매예상" xfId="6129" xr:uid="{00000000-0005-0000-0000-0000ED170000}"/>
    <cellStyle name="_하반기운영계획및중기전망-화성(0805)45만대" xfId="6130" xr:uid="{00000000-0005-0000-0000-0000EE170000}"/>
    <cellStyle name="_한국세큐리트 클릭도아 품의서" xfId="6131" xr:uid="{00000000-0005-0000-0000-0000EF170000}"/>
    <cellStyle name="_한글 - 의장생준계획-021021-본사.의장-양산12.09)A4" xfId="6132" xr:uid="{00000000-0005-0000-0000-0000F0170000}"/>
    <cellStyle name="_한일이화 제안서0212011" xfId="6133" xr:uid="{00000000-0005-0000-0000-0000F1170000}"/>
    <cellStyle name="_한일이화GH신차1" xfId="6134" xr:uid="{00000000-0005-0000-0000-0000F2170000}"/>
    <cellStyle name="_합리진행_도장_0925" xfId="6135" xr:uid="{00000000-0005-0000-0000-0000F3170000}"/>
    <cellStyle name="_해외공장 중국산유리 가격 보고 060117" xfId="6136" xr:uid="{00000000-0005-0000-0000-0000F4170000}"/>
    <cellStyle name="_현담반려공문" xfId="6137" xr:uid="{00000000-0005-0000-0000-0000F5170000}"/>
    <cellStyle name="_현대EF 수지류" xfId="6138" xr:uid="{00000000-0005-0000-0000-0000F6170000}"/>
    <cellStyle name="_현대제출보고서(0508제출)" xfId="6139" xr:uid="{00000000-0005-0000-0000-0000F7170000}"/>
    <cellStyle name="_현대제출보고서(0508제출) 2" xfId="6140" xr:uid="{00000000-0005-0000-0000-0000F8170000}"/>
    <cellStyle name="_현대제출보고서(0508제출)_10월 예산 결재 상신 budget (091005)_최종" xfId="6141" xr:uid="{00000000-0005-0000-0000-0000F9170000}"/>
    <cellStyle name="_현대제출보고서(0508제출)_10월 예산 결재 상신 budget (091006)_최종" xfId="6142" xr:uid="{00000000-0005-0000-0000-0000FA170000}"/>
    <cellStyle name="_현대제출보고서(0508제출)_BS and PL august 2009" xfId="6143" xr:uid="{00000000-0005-0000-0000-0000FB170000}"/>
    <cellStyle name="_현대제출보고서(0508제출)_Korean report, new version" xfId="6144" xr:uid="{00000000-0005-0000-0000-0000FC170000}"/>
    <cellStyle name="_현대제출보고서(0508제출)_monthly report of june 1" xfId="6145" xr:uid="{00000000-0005-0000-0000-0000FD170000}"/>
    <cellStyle name="_현대제출보고서(0508제출)_trade payables(september,2009)" xfId="6146" xr:uid="{00000000-0005-0000-0000-0000FE170000}"/>
    <cellStyle name="_현대제출보고서(0508제출)_체코월차결산 2( 09 9월-most likely)최종1" xfId="6147" xr:uid="{00000000-0005-0000-0000-0000FF170000}"/>
    <cellStyle name="_현대제출보고서(0508제출)_체코월차결산( 09 7월-most likely)" xfId="6148" xr:uid="{00000000-0005-0000-0000-000000180000}"/>
    <cellStyle name="_현대하이텍 소재 시중가 계산041101" xfId="6149" xr:uid="{00000000-0005-0000-0000-000001180000}"/>
    <cellStyle name="_현황 (2)" xfId="6150" xr:uid="{00000000-0005-0000-0000-000002180000}"/>
    <cellStyle name="_현황 (2)_1" xfId="6151" xr:uid="{00000000-0005-0000-0000-000003180000}"/>
    <cellStyle name="_협력업체제안가격품의내역(한국와이퍼)020430(보고서)(1)" xfId="6152" xr:uid="{00000000-0005-0000-0000-000004180000}"/>
    <cellStyle name="_화)11월 월간 품질현황.xls Chart 4" xfId="6153" xr:uid="{00000000-0005-0000-0000-000005180000}"/>
    <cellStyle name="_화)11월 월간 회장 품질현황" xfId="6154" xr:uid="{00000000-0005-0000-0000-000006180000}"/>
    <cellStyle name="_화)11월4주차 PDI 주간 품질현황" xfId="6155" xr:uid="{00000000-0005-0000-0000-000007180000}"/>
    <cellStyle name="_화성 PDI 4월 Worst통보 보고" xfId="6156" xr:uid="{00000000-0005-0000-0000-000008180000}"/>
    <cellStyle name="_화성-6월생산기간차질분석" xfId="6157" xr:uid="{00000000-0005-0000-0000-000009180000}"/>
    <cellStyle name="_화성공장중기라인운영방안검토0718" xfId="6158" xr:uid="{00000000-0005-0000-0000-00000A180000}"/>
    <cellStyle name="_화성-월마감예상2002" xfId="6159" xr:uid="{00000000-0005-0000-0000-00000B180000}"/>
    <cellStyle name="_회사양식(확정 00.05.12)" xfId="6160" xr:uid="{00000000-0005-0000-0000-00000C180000}"/>
    <cellStyle name="_회사양식확정(00.06.21)" xfId="6161" xr:uid="{00000000-0005-0000-0000-00000D180000}"/>
    <cellStyle name="_회의(0511)" xfId="6162" xr:uid="{00000000-0005-0000-0000-00000E180000}"/>
    <cellStyle name="_후성3차TFT활동 문 검토" xfId="6163" xr:uid="{00000000-0005-0000-0000-00000F180000}"/>
    <cellStyle name="¡ÆiA￠´Aa¡¤A1_D20￠￥e D24 COST¨￢n¡¾ⓒø " xfId="6164" xr:uid="{00000000-0005-0000-0000-000010180000}"/>
    <cellStyle name="¡ÆiA￠´Aa¡¤A2_D20￠￥e D24 COST¨￢n¡¾ⓒø " xfId="6165" xr:uid="{00000000-0005-0000-0000-000011180000}"/>
    <cellStyle name="’E‰Y [0.00]_laroux" xfId="6166" xr:uid="{00000000-0005-0000-0000-000012180000}"/>
    <cellStyle name="’E‰Y_laroux" xfId="6167" xr:uid="{00000000-0005-0000-0000-000013180000}"/>
    <cellStyle name="¤@?e_TEST-1 " xfId="6168" xr:uid="{00000000-0005-0000-0000-000014180000}"/>
    <cellStyle name="「" xfId="6169" xr:uid="{00000000-0005-0000-0000-000015180000}"/>
    <cellStyle name="=C:\WINDOWS\SYSTEM32\COMMAND.COM" xfId="6170" xr:uid="{00000000-0005-0000-0000-000016180000}"/>
    <cellStyle name="÷" xfId="6171" xr:uid="{00000000-0005-0000-0000-000017180000}"/>
    <cellStyle name="⤭ࠀԄⴅ(ă$ Ȁ(ऌଃਁԋ⤂ࠀ_x0002_ⴀ(ă$ ̀ⴁ☀ⴂ)⠭؀⤭ŜЈ" xfId="6172" xr:uid="{00000000-0005-0000-0000-000018180000}"/>
    <cellStyle name="⤭ࠀԄⴅ(ă$ Ȁ(ऌଃਁԋ⤂ࠀ_x0002_ⴀ(ă$ ̀ⴁ☀ⴂ)⠭؀⤭ŜЈ?ă$ऌଃࠁ_x0004_Ȁ-ă$ऌଃāżЈȂă$ऌଃਁȋЈȂⴂ̀␁ఀ̉ċଊƠЈ?ⴭ̀␁Ѐ ऌଃⴁ-Ј?ⴂ̀␁Ѐ ऌଃⴁ-ⴭ̀␁Ѐ ă-ⴭⴀ-ⴆǤĈ?ċ⤭ĀǰЈ?⠭Ѐ ̉ċ⤭ࠀ_x0004_ⴀ( Ȁ(̉ċ⤂ⴀ( ̀ⴁⴀ)⠭؀⤭ഀȬĈइċଊȇ%_x0001_?ઈ화_저비중단가_SMC단가_난연단가?,_x0013_통화_저비중단가_SMC단가_욕조단가?X_x0014_통화_저비중단가_SMC단가_저비중단가_x0012_통화_저비중단가_SMC단가_조우석¬_x0006_통화_조우석¼_x001a_통화_EPP BEADS SILO" xfId="6173" xr:uid="{00000000-0005-0000-0000-000019180000}"/>
    <cellStyle name="▬Ƃښb◄Ƃڪb◤Ƃںb☌Ƃۊb⤼Ƃۚb⥨Ƃ۪b⦈Ƃۺb⦨Ƃ܊b⧌Ƃܚb☰Ƃܪb♈Ƃܺb♬Ƃ݊b⚜Ƃݚb⛘Ƃݪb⧨Ƃݺb⨤Ƃފb⩔Ƃޚb⩸Ƃުb⪤Ƃ޺b ƂߊbÀƂߚbàƂߪbĄƂߺbĠƂࠊbļƂ" xfId="6174" xr:uid="{00000000-0005-0000-0000-00001A180000}"/>
    <cellStyle name="┄Ƃيb┰Ƃٚb═Ƃ٪b╼Ƃٺb▔Ƃڊb▬Ƃښb◄Ƃڪb◤Ƃںb☌Ƃۊb⤼Ƃۚb⥨Ƃ۪b⦈Ƃۺb⦨Ƃ܊b⧌Ƃܚb☰Ƃܪb♈Ƃܺb♬Ƃ݊b⚜Ƃݚb⛘Ƃݪb⧨Ƃݺb⨤Ƃފb⩔Ƃޚb⩸Ƃުb⪤Ƃ޺b Ƃ" xfId="6175" xr:uid="{00000000-0005-0000-0000-00001B180000}"/>
    <cellStyle name="¬µrka" xfId="6176" xr:uid="{00000000-0005-0000-0000-00001C180000}"/>
    <cellStyle name="°iA¤Aa·A1_10¿u2WA¸ºI " xfId="6177" xr:uid="{00000000-0005-0000-0000-00001D180000}"/>
    <cellStyle name="°iA¤Aa·A2_10¿u2WA¸ºI " xfId="6178" xr:uid="{00000000-0005-0000-0000-00001E180000}"/>
    <cellStyle name="µÚ¿¡ ¿À´Â ÇÏÀÌÆÛ¸µÅ©" xfId="6179" xr:uid="{00000000-0005-0000-0000-00001F180000}"/>
    <cellStyle name="∬Ƃ؊b≈Ƃؚb≰ƂتbⓨƂغb┄Ƃيb┰Ƃٚb═Ƃ٪b╼Ƃٺb▔Ƃڊb▬Ƃښb◄Ƃڪb◤Ƃںb☌Ƃۊb⤼Ƃۚb⥨Ƃ۪b⦈Ƃۺb⦨Ƃ܊b⧌Ƃܚb☰Ƃܪb♈Ƃܺb♬Ƃ݊b⚜Ƃݚb⛘Ƃݪb⧨Ƃݺb⨤Ƃ" xfId="6180" xr:uid="{00000000-0005-0000-0000-000020180000}"/>
    <cellStyle name="•\Ž¦Ï‚Ý‚ÌƒnƒCƒp[ƒŠƒ“ƒN" xfId="6181" xr:uid="{00000000-0005-0000-0000-000021180000}"/>
    <cellStyle name="•W€_Grade Diff 1.7.1" xfId="6182" xr:uid="{00000000-0005-0000-0000-000022180000}"/>
    <cellStyle name="æØè [0.00]_PRODUCT DETAIL Q1" xfId="6183" xr:uid="{00000000-0005-0000-0000-000023180000}"/>
    <cellStyle name="æØè_PRODUCT DETAIL Q1" xfId="6184" xr:uid="{00000000-0005-0000-0000-000024180000}"/>
    <cellStyle name="ÊÝ [0.00]_PRODUCT DETAIL Q1" xfId="6185" xr:uid="{00000000-0005-0000-0000-000025180000}"/>
    <cellStyle name="ÊÝ_PRODUCT DETAIL Q1" xfId="6186" xr:uid="{00000000-0005-0000-0000-000026180000}"/>
    <cellStyle name="fEEY [0.00]_currentKC GL" xfId="6187" xr:uid="{00000000-0005-0000-0000-000027180000}"/>
    <cellStyle name="fEEY_currentKC GL" xfId="6188" xr:uid="{00000000-0005-0000-0000-000028180000}"/>
    <cellStyle name="W?_BOOKSHIP" xfId="6189" xr:uid="{00000000-0005-0000-0000-000029180000}"/>
    <cellStyle name="W_38 Options given to Nissan base BUD2001" xfId="6190" xr:uid="{00000000-0005-0000-0000-00002A180000}"/>
    <cellStyle name="0,0_x000d__x000a_NA_x000d__x000a_" xfId="6191" xr:uid="{00000000-0005-0000-0000-00002B180000}"/>
    <cellStyle name="0,0_x000d__x000a_NA_x000d__x000a_ 2" xfId="6192" xr:uid="{00000000-0005-0000-0000-00002C180000}"/>
    <cellStyle name="0.0" xfId="6193" xr:uid="{00000000-0005-0000-0000-00002D180000}"/>
    <cellStyle name="0뾍R_x0005_?뾍b_x0005_" xfId="6194" xr:uid="{00000000-0005-0000-0000-00002E180000}"/>
    <cellStyle name="0뾍R_x0005_?뾍b_x0005_ 2" xfId="6195" xr:uid="{00000000-0005-0000-0000-00002F180000}"/>
    <cellStyle name="¼ÀÚ»?XLS!check_filesche|_x0005_" xfId="6196" xr:uid="{00000000-0005-0000-0000-000030180000}"/>
    <cellStyle name="¼AU≫?XLS!check_filesche|_x0005_" xfId="6197" xr:uid="{00000000-0005-0000-0000-000031180000}"/>
    <cellStyle name="1" xfId="6198" xr:uid="{00000000-0005-0000-0000-000032180000}"/>
    <cellStyle name="1_`05년 7월 추정" xfId="6199" xr:uid="{00000000-0005-0000-0000-000033180000}"/>
    <cellStyle name="1_`05년 하반기 유첨관련 자료" xfId="6200" xr:uid="{00000000-0005-0000-0000-000034180000}"/>
    <cellStyle name="1_`05년 하반기 추정 년간대수" xfId="6201" xr:uid="{00000000-0005-0000-0000-000035180000}"/>
    <cellStyle name="1_★`05년 5월 손익보고(A4)-확정" xfId="6202" xr:uid="{00000000-0005-0000-0000-000036180000}"/>
    <cellStyle name="1_★`05년 5월 손익추정 보고" xfId="6203" xr:uid="{00000000-0005-0000-0000-000037180000}"/>
    <cellStyle name="1_★`05년 손익 추정(0811)-A4" xfId="6204" xr:uid="{00000000-0005-0000-0000-000038180000}"/>
    <cellStyle name="1_★`05년 손익추정 보고서(0507)A4" xfId="6205" xr:uid="{00000000-0005-0000-0000-000039180000}"/>
    <cellStyle name="1_00_01년실적(재경)" xfId="6206" xr:uid="{00000000-0005-0000-0000-00003A180000}"/>
    <cellStyle name="1_00_01년실적(재경)_00_01년실적(재경)" xfId="6207" xr:uid="{00000000-0005-0000-0000-00003B180000}"/>
    <cellStyle name="1_00_01년실적(재경)_00_01년실적(재경)_2001CR실적보고(1-9월)" xfId="6208" xr:uid="{00000000-0005-0000-0000-00003C180000}"/>
    <cellStyle name="1_00_01년실적(재경)_00_01년실적(재경)_2001CR실적보고(1-9월)_매출원가재료비분석新양식" xfId="6209" xr:uid="{00000000-0005-0000-0000-00003D180000}"/>
    <cellStyle name="1_00_01년실적(재경)_00_01년실적(재경)_2001CR실적보고(1-9월)_매출원가재료비분석新양식_매출원가재료비분석新양식" xfId="6210" xr:uid="{00000000-0005-0000-0000-00003E180000}"/>
    <cellStyle name="1_00_01년실적(재경)_00_01년실적(재경)_2001개선08차이분석" xfId="6211" xr:uid="{00000000-0005-0000-0000-00003F180000}"/>
    <cellStyle name="1_00_01년실적(재경)_00_01년실적(재경)_2001개선08차이분석_매출원가재료비분석新양식" xfId="6212" xr:uid="{00000000-0005-0000-0000-000040180000}"/>
    <cellStyle name="1_00_01년실적(재경)_00_01년실적(재경)_2001개선08차이분석_매출원가재료비분석新양식_매출원가재료비분석新양식" xfId="6213" xr:uid="{00000000-0005-0000-0000-000041180000}"/>
    <cellStyle name="1_00_01년실적(재경)_00_01년실적(재경)_구매단가차이분석" xfId="6214" xr:uid="{00000000-0005-0000-0000-000042180000}"/>
    <cellStyle name="1_00_01년실적(재경)_00_01년실적(재경)_구매단가차이분석_매출원가재료비분석新양식" xfId="6215" xr:uid="{00000000-0005-0000-0000-000043180000}"/>
    <cellStyle name="1_00_01년실적(재경)_00_01년실적(재경)_구매단가차이분석_매출원가재료비분석新양식_매출원가재료비분석新양식" xfId="6216" xr:uid="{00000000-0005-0000-0000-000044180000}"/>
    <cellStyle name="1_00_01년실적(재경)_00_01년실적(재경)_매출원가재료비분석新양식" xfId="6217" xr:uid="{00000000-0005-0000-0000-000045180000}"/>
    <cellStyle name="1_00_01년실적(재경)_00_01년실적(재경)_매출원가재료비분석新양식_매출원가재료비분석新양식" xfId="6218" xr:uid="{00000000-0005-0000-0000-000046180000}"/>
    <cellStyle name="1_00_01년실적(재경)_2001CR실적보고(1-9월)" xfId="6219" xr:uid="{00000000-0005-0000-0000-000047180000}"/>
    <cellStyle name="1_00_01년실적(재경)_2001CR실적보고(1-9월)_매출원가재료비분석新양식" xfId="6220" xr:uid="{00000000-0005-0000-0000-000048180000}"/>
    <cellStyle name="1_00_01년실적(재경)_2001CR실적보고(1-9월)_매출원가재료비분석新양식_매출원가재료비분석新양식" xfId="6221" xr:uid="{00000000-0005-0000-0000-000049180000}"/>
    <cellStyle name="1_00_01년실적(재경)_2001개선08차이분석" xfId="6222" xr:uid="{00000000-0005-0000-0000-00004A180000}"/>
    <cellStyle name="1_00_01년실적(재경)_2001개선08차이분석_매출원가재료비분석新양식" xfId="6223" xr:uid="{00000000-0005-0000-0000-00004B180000}"/>
    <cellStyle name="1_00_01년실적(재경)_2001개선08차이분석_매출원가재료비분석新양식_매출원가재료비분석新양식" xfId="6224" xr:uid="{00000000-0005-0000-0000-00004C180000}"/>
    <cellStyle name="1_00_01년실적(재경)_구매단가차이분석" xfId="6225" xr:uid="{00000000-0005-0000-0000-00004D180000}"/>
    <cellStyle name="1_00_01년실적(재경)_구매단가차이분석_매출원가재료비분석新양식" xfId="6226" xr:uid="{00000000-0005-0000-0000-00004E180000}"/>
    <cellStyle name="1_00_01년실적(재경)_구매단가차이분석_매출원가재료비분석新양식_매출원가재료비분석新양식" xfId="6227" xr:uid="{00000000-0005-0000-0000-00004F180000}"/>
    <cellStyle name="1_00_01년실적(재경)_매출원가재료비분석新양식" xfId="6228" xr:uid="{00000000-0005-0000-0000-000050180000}"/>
    <cellStyle name="1_00_01년실적(재경)_매출원가재료비분석新양식_매출원가재료비분석新양식" xfId="6229" xr:uid="{00000000-0005-0000-0000-000051180000}"/>
    <cellStyle name="1_00_01년팀별재료비개선목표1안" xfId="6230" xr:uid="{00000000-0005-0000-0000-000052180000}"/>
    <cellStyle name="1_04(1).2월운영계획통보(2_27일)" xfId="6231" xr:uid="{00000000-0005-0000-0000-000053180000}"/>
    <cellStyle name="1_04(1).3월운영계획통보(02_26일)" xfId="6232" xr:uid="{00000000-0005-0000-0000-000054180000}"/>
    <cellStyle name="1_04(1).4월생산계획통보(4_29일)" xfId="6233" xr:uid="{00000000-0005-0000-0000-000055180000}"/>
    <cellStyle name="1_04년1월노조설명회자료-버스" xfId="6234" xr:uid="{00000000-0005-0000-0000-000056180000}"/>
    <cellStyle name="1_1127PHM (2)" xfId="6235" xr:uid="{00000000-0005-0000-0000-000057180000}"/>
    <cellStyle name="1_1127PHM (4)" xfId="6236" xr:uid="{00000000-0005-0000-0000-000058180000}"/>
    <cellStyle name="1_13년 해외공장 생산능력(보고서)20121011(sheet test)" xfId="6237" xr:uid="{00000000-0005-0000-0000-000059180000}"/>
    <cellStyle name="1_2000PN지침" xfId="6238" xr:uid="{00000000-0005-0000-0000-00005A180000}"/>
    <cellStyle name="1_2001CR실적보고(1-9월)" xfId="6239" xr:uid="{00000000-0005-0000-0000-00005B180000}"/>
    <cellStyle name="1_2001CR실적보고(1-9월)_매출원가재료비분석新양식" xfId="6240" xr:uid="{00000000-0005-0000-0000-00005C180000}"/>
    <cellStyle name="1_2001CR실적보고(1-9월)_매출원가재료비분석新양식_매출원가재료비분석新양식" xfId="6241" xr:uid="{00000000-0005-0000-0000-00005D180000}"/>
    <cellStyle name="1_2001개선08차이분석" xfId="6242" xr:uid="{00000000-0005-0000-0000-00005E180000}"/>
    <cellStyle name="1_2001개선08차이분석_매출원가재료비분석新양식" xfId="6243" xr:uid="{00000000-0005-0000-0000-00005F180000}"/>
    <cellStyle name="1_2001개선08차이분석_매출원가재료비분석新양식_매출원가재료비분석新양식" xfId="6244" xr:uid="{00000000-0005-0000-0000-000060180000}"/>
    <cellStyle name="1_2004-07 판생실무회의 발표자료-생관(PT040715)" xfId="6245" xr:uid="{00000000-0005-0000-0000-000061180000}"/>
    <cellStyle name="1_2월 운영계획통보(광주1_29일)(1)" xfId="6246" xr:uid="{00000000-0005-0000-0000-000062180000}"/>
    <cellStyle name="1_7월알파베타런치운영계획_040708,엔진1부(1)" xfId="6247" xr:uid="{00000000-0005-0000-0000-000063180000}"/>
    <cellStyle name="1_918PHM (2)" xfId="6248" xr:uid="{00000000-0005-0000-0000-000064180000}"/>
    <cellStyle name="1_97년PI333종합" xfId="6249" xr:uid="{00000000-0005-0000-0000-000065180000}"/>
    <cellStyle name="1_Book3" xfId="6250" xr:uid="{00000000-0005-0000-0000-000066180000}"/>
    <cellStyle name="1_COVER ASSY LUGGAGE TRay" xfId="6251" xr:uid="{00000000-0005-0000-0000-000067180000}"/>
    <cellStyle name="1_CRD판매 (2)" xfId="6252" xr:uid="{00000000-0005-0000-0000-000068180000}"/>
    <cellStyle name="1_FRT PLR FMH BRKT" xfId="6253" xr:uid="{00000000-0005-0000-0000-000069180000}"/>
    <cellStyle name="1_IPKTSK5819A(교환기교체검수건)" xfId="6254" xr:uid="{00000000-0005-0000-0000-00006A180000}"/>
    <cellStyle name="1_MC&amp;다변화" xfId="6255" xr:uid="{00000000-0005-0000-0000-00006B180000}"/>
    <cellStyle name="1_구매단가차이분석" xfId="6256" xr:uid="{00000000-0005-0000-0000-00006C180000}"/>
    <cellStyle name="1_구매단가차이분석_매출원가재료비분석新양식" xfId="6257" xr:uid="{00000000-0005-0000-0000-00006D180000}"/>
    <cellStyle name="1_구매단가차이분석_매출원가재료비분석新양식_매출원가재료비분석新양식" xfId="6258" xr:uid="{00000000-0005-0000-0000-00006E180000}"/>
    <cellStyle name="1_다변화SAMPLE" xfId="6259" xr:uid="{00000000-0005-0000-0000-00006F180000}"/>
    <cellStyle name="1_매출원가재료비분석新양식" xfId="6260" xr:uid="{00000000-0005-0000-0000-000070180000}"/>
    <cellStyle name="1_매출원가재료비분석新양식_매출원가재료비분석新양식" xfId="6261" xr:uid="{00000000-0005-0000-0000-000071180000}"/>
    <cellStyle name="1_물량(예시)표-(04.1월용)" xfId="6262" xr:uid="{00000000-0005-0000-0000-000072180000}"/>
    <cellStyle name="1_빔프로젝트구매검수건" xfId="6263" xr:uid="{00000000-0005-0000-0000-000073180000}"/>
    <cellStyle name="1_사업계획2001" xfId="6264" xr:uid="{00000000-0005-0000-0000-000074180000}"/>
    <cellStyle name="1_설명용(5.22자)" xfId="6265" xr:uid="{00000000-0005-0000-0000-000075180000}"/>
    <cellStyle name="1_설명용-조반장(6.12자)" xfId="6266" xr:uid="{00000000-0005-0000-0000-000076180000}"/>
    <cellStyle name="1_중문LOSS및종합표" xfId="6267" xr:uid="{00000000-0005-0000-0000-000077180000}"/>
    <cellStyle name="1_중문LOSS및종합표 2" xfId="6268" xr:uid="{00000000-0005-0000-0000-000078180000}"/>
    <cellStyle name="1_중문LOSS및종합표_매출예상보고 (SS)-1108-REV1 (7)" xfId="6269" xr:uid="{00000000-0005-0000-0000-000079180000}"/>
    <cellStyle name="1_트럭-년간물량(6.19자)" xfId="6270" xr:uid="{00000000-0005-0000-0000-00007A180000}"/>
    <cellStyle name="1_판생실무회의자료12월" xfId="6271" xr:uid="{00000000-0005-0000-0000-00007B180000}"/>
    <cellStyle name="19990216" xfId="6272" xr:uid="{00000000-0005-0000-0000-00007C180000}"/>
    <cellStyle name="19990216 2" xfId="6273" xr:uid="{00000000-0005-0000-0000-00007D180000}"/>
    <cellStyle name="¹eºÐA²_±aA¸" xfId="6274" xr:uid="{00000000-0005-0000-0000-00007E180000}"/>
    <cellStyle name="2)" xfId="6275" xr:uid="{00000000-0005-0000-0000-00007F180000}"/>
    <cellStyle name="20 % – Zvýrazn?ní1" xfId="6276" xr:uid="{00000000-0005-0000-0000-000080180000}"/>
    <cellStyle name="20 % – Zvýrazn?ní2" xfId="6277" xr:uid="{00000000-0005-0000-0000-000081180000}"/>
    <cellStyle name="20 % – Zvýrazn?ní3" xfId="6278" xr:uid="{00000000-0005-0000-0000-000082180000}"/>
    <cellStyle name="20 % – Zvýrazn?ní4" xfId="6279" xr:uid="{00000000-0005-0000-0000-000083180000}"/>
    <cellStyle name="20 % – Zvýrazn?ní5" xfId="6280" xr:uid="{00000000-0005-0000-0000-000084180000}"/>
    <cellStyle name="20 % – Zvýrazn?ní6" xfId="6281" xr:uid="{00000000-0005-0000-0000-000085180000}"/>
    <cellStyle name="20 % – Zvýraznění1" xfId="6282" xr:uid="{00000000-0005-0000-0000-000086180000}"/>
    <cellStyle name="20 % – Zvýraznění1 2" xfId="6283" xr:uid="{00000000-0005-0000-0000-000087180000}"/>
    <cellStyle name="20 % – Zvýraznění2" xfId="6284" xr:uid="{00000000-0005-0000-0000-000088180000}"/>
    <cellStyle name="20 % – Zvýraznění2 2" xfId="6285" xr:uid="{00000000-0005-0000-0000-000089180000}"/>
    <cellStyle name="20 % – Zvýraznění3" xfId="6286" xr:uid="{00000000-0005-0000-0000-00008A180000}"/>
    <cellStyle name="20 % – Zvýraznění3 2" xfId="6287" xr:uid="{00000000-0005-0000-0000-00008B180000}"/>
    <cellStyle name="20 % – Zvýraznění4" xfId="6288" xr:uid="{00000000-0005-0000-0000-00008C180000}"/>
    <cellStyle name="20 % – Zvýraznění4 2" xfId="6289" xr:uid="{00000000-0005-0000-0000-00008D180000}"/>
    <cellStyle name="20 % – Zvýraznění5" xfId="6290" xr:uid="{00000000-0005-0000-0000-00008E180000}"/>
    <cellStyle name="20 % – Zvýraznění5 2" xfId="6291" xr:uid="{00000000-0005-0000-0000-00008F180000}"/>
    <cellStyle name="20 % – Zvýraznění6" xfId="6292" xr:uid="{00000000-0005-0000-0000-000090180000}"/>
    <cellStyle name="20 % – Zvýraznění6 2" xfId="6293" xr:uid="{00000000-0005-0000-0000-000091180000}"/>
    <cellStyle name="20% - Accent1" xfId="6294" xr:uid="{00000000-0005-0000-0000-000092180000}"/>
    <cellStyle name="20% - Accent1 10" xfId="6295" xr:uid="{00000000-0005-0000-0000-000093180000}"/>
    <cellStyle name="20% - Accent1 11" xfId="6296" xr:uid="{00000000-0005-0000-0000-000094180000}"/>
    <cellStyle name="20% - Accent1 12" xfId="6297" xr:uid="{00000000-0005-0000-0000-000095180000}"/>
    <cellStyle name="20% - Accent1 13" xfId="6298" xr:uid="{00000000-0005-0000-0000-000096180000}"/>
    <cellStyle name="20% - Accent1 14" xfId="6299" xr:uid="{00000000-0005-0000-0000-000097180000}"/>
    <cellStyle name="20% - Accent1 15" xfId="6300" xr:uid="{00000000-0005-0000-0000-000098180000}"/>
    <cellStyle name="20% - Accent1 16" xfId="6301" xr:uid="{00000000-0005-0000-0000-000099180000}"/>
    <cellStyle name="20% - Accent1 17" xfId="6302" xr:uid="{00000000-0005-0000-0000-00009A180000}"/>
    <cellStyle name="20% - Accent1 18" xfId="6303" xr:uid="{00000000-0005-0000-0000-00009B180000}"/>
    <cellStyle name="20% - Accent1 19" xfId="6304" xr:uid="{00000000-0005-0000-0000-00009C180000}"/>
    <cellStyle name="20% - Accent1 2" xfId="6305" xr:uid="{00000000-0005-0000-0000-00009D180000}"/>
    <cellStyle name="20% - Accent1 20" xfId="6306" xr:uid="{00000000-0005-0000-0000-00009E180000}"/>
    <cellStyle name="20% - Accent1 3" xfId="6307" xr:uid="{00000000-0005-0000-0000-00009F180000}"/>
    <cellStyle name="20% - Accent1 4" xfId="6308" xr:uid="{00000000-0005-0000-0000-0000A0180000}"/>
    <cellStyle name="20% - Accent1 5" xfId="6309" xr:uid="{00000000-0005-0000-0000-0000A1180000}"/>
    <cellStyle name="20% - Accent1 6" xfId="6310" xr:uid="{00000000-0005-0000-0000-0000A2180000}"/>
    <cellStyle name="20% - Accent1 7" xfId="6311" xr:uid="{00000000-0005-0000-0000-0000A3180000}"/>
    <cellStyle name="20% - Accent1 8" xfId="6312" xr:uid="{00000000-0005-0000-0000-0000A4180000}"/>
    <cellStyle name="20% - Accent1 9" xfId="6313" xr:uid="{00000000-0005-0000-0000-0000A5180000}"/>
    <cellStyle name="20% - Accent2" xfId="6314" xr:uid="{00000000-0005-0000-0000-0000A6180000}"/>
    <cellStyle name="20% - Accent2 10" xfId="6315" xr:uid="{00000000-0005-0000-0000-0000A7180000}"/>
    <cellStyle name="20% - Accent2 11" xfId="6316" xr:uid="{00000000-0005-0000-0000-0000A8180000}"/>
    <cellStyle name="20% - Accent2 12" xfId="6317" xr:uid="{00000000-0005-0000-0000-0000A9180000}"/>
    <cellStyle name="20% - Accent2 13" xfId="6318" xr:uid="{00000000-0005-0000-0000-0000AA180000}"/>
    <cellStyle name="20% - Accent2 14" xfId="6319" xr:uid="{00000000-0005-0000-0000-0000AB180000}"/>
    <cellStyle name="20% - Accent2 15" xfId="6320" xr:uid="{00000000-0005-0000-0000-0000AC180000}"/>
    <cellStyle name="20% - Accent2 16" xfId="6321" xr:uid="{00000000-0005-0000-0000-0000AD180000}"/>
    <cellStyle name="20% - Accent2 17" xfId="6322" xr:uid="{00000000-0005-0000-0000-0000AE180000}"/>
    <cellStyle name="20% - Accent2 18" xfId="6323" xr:uid="{00000000-0005-0000-0000-0000AF180000}"/>
    <cellStyle name="20% - Accent2 19" xfId="6324" xr:uid="{00000000-0005-0000-0000-0000B0180000}"/>
    <cellStyle name="20% - Accent2 2" xfId="6325" xr:uid="{00000000-0005-0000-0000-0000B1180000}"/>
    <cellStyle name="20% - Accent2 20" xfId="6326" xr:uid="{00000000-0005-0000-0000-0000B2180000}"/>
    <cellStyle name="20% - Accent2 3" xfId="6327" xr:uid="{00000000-0005-0000-0000-0000B3180000}"/>
    <cellStyle name="20% - Accent2 4" xfId="6328" xr:uid="{00000000-0005-0000-0000-0000B4180000}"/>
    <cellStyle name="20% - Accent2 5" xfId="6329" xr:uid="{00000000-0005-0000-0000-0000B5180000}"/>
    <cellStyle name="20% - Accent2 6" xfId="6330" xr:uid="{00000000-0005-0000-0000-0000B6180000}"/>
    <cellStyle name="20% - Accent2 7" xfId="6331" xr:uid="{00000000-0005-0000-0000-0000B7180000}"/>
    <cellStyle name="20% - Accent2 8" xfId="6332" xr:uid="{00000000-0005-0000-0000-0000B8180000}"/>
    <cellStyle name="20% - Accent2 9" xfId="6333" xr:uid="{00000000-0005-0000-0000-0000B9180000}"/>
    <cellStyle name="20% - Accent3" xfId="6334" xr:uid="{00000000-0005-0000-0000-0000BA180000}"/>
    <cellStyle name="20% - Accent3 10" xfId="6335" xr:uid="{00000000-0005-0000-0000-0000BB180000}"/>
    <cellStyle name="20% - Accent3 11" xfId="6336" xr:uid="{00000000-0005-0000-0000-0000BC180000}"/>
    <cellStyle name="20% - Accent3 12" xfId="6337" xr:uid="{00000000-0005-0000-0000-0000BD180000}"/>
    <cellStyle name="20% - Accent3 13" xfId="6338" xr:uid="{00000000-0005-0000-0000-0000BE180000}"/>
    <cellStyle name="20% - Accent3 14" xfId="6339" xr:uid="{00000000-0005-0000-0000-0000BF180000}"/>
    <cellStyle name="20% - Accent3 15" xfId="6340" xr:uid="{00000000-0005-0000-0000-0000C0180000}"/>
    <cellStyle name="20% - Accent3 16" xfId="6341" xr:uid="{00000000-0005-0000-0000-0000C1180000}"/>
    <cellStyle name="20% - Accent3 17" xfId="6342" xr:uid="{00000000-0005-0000-0000-0000C2180000}"/>
    <cellStyle name="20% - Accent3 18" xfId="6343" xr:uid="{00000000-0005-0000-0000-0000C3180000}"/>
    <cellStyle name="20% - Accent3 19" xfId="6344" xr:uid="{00000000-0005-0000-0000-0000C4180000}"/>
    <cellStyle name="20% - Accent3 2" xfId="6345" xr:uid="{00000000-0005-0000-0000-0000C5180000}"/>
    <cellStyle name="20% - Accent3 20" xfId="6346" xr:uid="{00000000-0005-0000-0000-0000C6180000}"/>
    <cellStyle name="20% - Accent3 3" xfId="6347" xr:uid="{00000000-0005-0000-0000-0000C7180000}"/>
    <cellStyle name="20% - Accent3 4" xfId="6348" xr:uid="{00000000-0005-0000-0000-0000C8180000}"/>
    <cellStyle name="20% - Accent3 5" xfId="6349" xr:uid="{00000000-0005-0000-0000-0000C9180000}"/>
    <cellStyle name="20% - Accent3 6" xfId="6350" xr:uid="{00000000-0005-0000-0000-0000CA180000}"/>
    <cellStyle name="20% - Accent3 7" xfId="6351" xr:uid="{00000000-0005-0000-0000-0000CB180000}"/>
    <cellStyle name="20% - Accent3 8" xfId="6352" xr:uid="{00000000-0005-0000-0000-0000CC180000}"/>
    <cellStyle name="20% - Accent3 9" xfId="6353" xr:uid="{00000000-0005-0000-0000-0000CD180000}"/>
    <cellStyle name="20% - Accent4" xfId="6354" xr:uid="{00000000-0005-0000-0000-0000CE180000}"/>
    <cellStyle name="20% - Accent4 10" xfId="6355" xr:uid="{00000000-0005-0000-0000-0000CF180000}"/>
    <cellStyle name="20% - Accent4 11" xfId="6356" xr:uid="{00000000-0005-0000-0000-0000D0180000}"/>
    <cellStyle name="20% - Accent4 12" xfId="6357" xr:uid="{00000000-0005-0000-0000-0000D1180000}"/>
    <cellStyle name="20% - Accent4 13" xfId="6358" xr:uid="{00000000-0005-0000-0000-0000D2180000}"/>
    <cellStyle name="20% - Accent4 14" xfId="6359" xr:uid="{00000000-0005-0000-0000-0000D3180000}"/>
    <cellStyle name="20% - Accent4 15" xfId="6360" xr:uid="{00000000-0005-0000-0000-0000D4180000}"/>
    <cellStyle name="20% - Accent4 16" xfId="6361" xr:uid="{00000000-0005-0000-0000-0000D5180000}"/>
    <cellStyle name="20% - Accent4 17" xfId="6362" xr:uid="{00000000-0005-0000-0000-0000D6180000}"/>
    <cellStyle name="20% - Accent4 18" xfId="6363" xr:uid="{00000000-0005-0000-0000-0000D7180000}"/>
    <cellStyle name="20% - Accent4 19" xfId="6364" xr:uid="{00000000-0005-0000-0000-0000D8180000}"/>
    <cellStyle name="20% - Accent4 2" xfId="6365" xr:uid="{00000000-0005-0000-0000-0000D9180000}"/>
    <cellStyle name="20% - Accent4 20" xfId="6366" xr:uid="{00000000-0005-0000-0000-0000DA180000}"/>
    <cellStyle name="20% - Accent4 3" xfId="6367" xr:uid="{00000000-0005-0000-0000-0000DB180000}"/>
    <cellStyle name="20% - Accent4 4" xfId="6368" xr:uid="{00000000-0005-0000-0000-0000DC180000}"/>
    <cellStyle name="20% - Accent4 5" xfId="6369" xr:uid="{00000000-0005-0000-0000-0000DD180000}"/>
    <cellStyle name="20% - Accent4 6" xfId="6370" xr:uid="{00000000-0005-0000-0000-0000DE180000}"/>
    <cellStyle name="20% - Accent4 7" xfId="6371" xr:uid="{00000000-0005-0000-0000-0000DF180000}"/>
    <cellStyle name="20% - Accent4 8" xfId="6372" xr:uid="{00000000-0005-0000-0000-0000E0180000}"/>
    <cellStyle name="20% - Accent4 9" xfId="6373" xr:uid="{00000000-0005-0000-0000-0000E1180000}"/>
    <cellStyle name="20% - Accent5" xfId="6374" xr:uid="{00000000-0005-0000-0000-0000E2180000}"/>
    <cellStyle name="20% - Accent5 10" xfId="6375" xr:uid="{00000000-0005-0000-0000-0000E3180000}"/>
    <cellStyle name="20% - Accent5 11" xfId="6376" xr:uid="{00000000-0005-0000-0000-0000E4180000}"/>
    <cellStyle name="20% - Accent5 12" xfId="6377" xr:uid="{00000000-0005-0000-0000-0000E5180000}"/>
    <cellStyle name="20% - Accent5 13" xfId="6378" xr:uid="{00000000-0005-0000-0000-0000E6180000}"/>
    <cellStyle name="20% - Accent5 14" xfId="6379" xr:uid="{00000000-0005-0000-0000-0000E7180000}"/>
    <cellStyle name="20% - Accent5 15" xfId="6380" xr:uid="{00000000-0005-0000-0000-0000E8180000}"/>
    <cellStyle name="20% - Accent5 16" xfId="6381" xr:uid="{00000000-0005-0000-0000-0000E9180000}"/>
    <cellStyle name="20% - Accent5 17" xfId="6382" xr:uid="{00000000-0005-0000-0000-0000EA180000}"/>
    <cellStyle name="20% - Accent5 18" xfId="6383" xr:uid="{00000000-0005-0000-0000-0000EB180000}"/>
    <cellStyle name="20% - Accent5 19" xfId="6384" xr:uid="{00000000-0005-0000-0000-0000EC180000}"/>
    <cellStyle name="20% - Accent5 2" xfId="6385" xr:uid="{00000000-0005-0000-0000-0000ED180000}"/>
    <cellStyle name="20% - Accent5 20" xfId="6386" xr:uid="{00000000-0005-0000-0000-0000EE180000}"/>
    <cellStyle name="20% - Accent5 3" xfId="6387" xr:uid="{00000000-0005-0000-0000-0000EF180000}"/>
    <cellStyle name="20% - Accent5 4" xfId="6388" xr:uid="{00000000-0005-0000-0000-0000F0180000}"/>
    <cellStyle name="20% - Accent5 5" xfId="6389" xr:uid="{00000000-0005-0000-0000-0000F1180000}"/>
    <cellStyle name="20% - Accent5 6" xfId="6390" xr:uid="{00000000-0005-0000-0000-0000F2180000}"/>
    <cellStyle name="20% - Accent5 7" xfId="6391" xr:uid="{00000000-0005-0000-0000-0000F3180000}"/>
    <cellStyle name="20% - Accent5 8" xfId="6392" xr:uid="{00000000-0005-0000-0000-0000F4180000}"/>
    <cellStyle name="20% - Accent5 9" xfId="6393" xr:uid="{00000000-0005-0000-0000-0000F5180000}"/>
    <cellStyle name="20% - Accent6" xfId="6394" xr:uid="{00000000-0005-0000-0000-0000F6180000}"/>
    <cellStyle name="20% - Accent6 10" xfId="6395" xr:uid="{00000000-0005-0000-0000-0000F7180000}"/>
    <cellStyle name="20% - Accent6 11" xfId="6396" xr:uid="{00000000-0005-0000-0000-0000F8180000}"/>
    <cellStyle name="20% - Accent6 12" xfId="6397" xr:uid="{00000000-0005-0000-0000-0000F9180000}"/>
    <cellStyle name="20% - Accent6 13" xfId="6398" xr:uid="{00000000-0005-0000-0000-0000FA180000}"/>
    <cellStyle name="20% - Accent6 14" xfId="6399" xr:uid="{00000000-0005-0000-0000-0000FB180000}"/>
    <cellStyle name="20% - Accent6 15" xfId="6400" xr:uid="{00000000-0005-0000-0000-0000FC180000}"/>
    <cellStyle name="20% - Accent6 16" xfId="6401" xr:uid="{00000000-0005-0000-0000-0000FD180000}"/>
    <cellStyle name="20% - Accent6 17" xfId="6402" xr:uid="{00000000-0005-0000-0000-0000FE180000}"/>
    <cellStyle name="20% - Accent6 18" xfId="6403" xr:uid="{00000000-0005-0000-0000-0000FF180000}"/>
    <cellStyle name="20% - Accent6 19" xfId="6404" xr:uid="{00000000-0005-0000-0000-000000190000}"/>
    <cellStyle name="20% - Accent6 2" xfId="6405" xr:uid="{00000000-0005-0000-0000-000001190000}"/>
    <cellStyle name="20% - Accent6 20" xfId="6406" xr:uid="{00000000-0005-0000-0000-000002190000}"/>
    <cellStyle name="20% - Accent6 3" xfId="6407" xr:uid="{00000000-0005-0000-0000-000003190000}"/>
    <cellStyle name="20% - Accent6 4" xfId="6408" xr:uid="{00000000-0005-0000-0000-000004190000}"/>
    <cellStyle name="20% - Accent6 5" xfId="6409" xr:uid="{00000000-0005-0000-0000-000005190000}"/>
    <cellStyle name="20% - Accent6 6" xfId="6410" xr:uid="{00000000-0005-0000-0000-000006190000}"/>
    <cellStyle name="20% - Accent6 7" xfId="6411" xr:uid="{00000000-0005-0000-0000-000007190000}"/>
    <cellStyle name="20% - Accent6 8" xfId="6412" xr:uid="{00000000-0005-0000-0000-000008190000}"/>
    <cellStyle name="20% - Accent6 9" xfId="6413" xr:uid="{00000000-0005-0000-0000-000009190000}"/>
    <cellStyle name="20% - 강조색1 2" xfId="6426" xr:uid="{00000000-0005-0000-0000-000016190000}"/>
    <cellStyle name="20% - 강조색1 2 2" xfId="6427" xr:uid="{00000000-0005-0000-0000-000017190000}"/>
    <cellStyle name="20% - 강조색1 3" xfId="6428" xr:uid="{00000000-0005-0000-0000-000018190000}"/>
    <cellStyle name="20% - 강조색1 4" xfId="6429" xr:uid="{00000000-0005-0000-0000-000019190000}"/>
    <cellStyle name="20% - 강조색1 5" xfId="6430" xr:uid="{00000000-0005-0000-0000-00001A190000}"/>
    <cellStyle name="20% - 강조색1 6" xfId="6431" xr:uid="{00000000-0005-0000-0000-00001B190000}"/>
    <cellStyle name="20% - 강조색2 2" xfId="6432" xr:uid="{00000000-0005-0000-0000-00001C190000}"/>
    <cellStyle name="20% - 강조색2 2 2" xfId="6433" xr:uid="{00000000-0005-0000-0000-00001D190000}"/>
    <cellStyle name="20% - 강조색2 3" xfId="6434" xr:uid="{00000000-0005-0000-0000-00001E190000}"/>
    <cellStyle name="20% - 강조색2 4" xfId="6435" xr:uid="{00000000-0005-0000-0000-00001F190000}"/>
    <cellStyle name="20% - 강조색2 5" xfId="6436" xr:uid="{00000000-0005-0000-0000-000020190000}"/>
    <cellStyle name="20% - 강조색2 6" xfId="6437" xr:uid="{00000000-0005-0000-0000-000021190000}"/>
    <cellStyle name="20% - 강조색3 2" xfId="6438" xr:uid="{00000000-0005-0000-0000-000022190000}"/>
    <cellStyle name="20% - 강조색3 2 2" xfId="6439" xr:uid="{00000000-0005-0000-0000-000023190000}"/>
    <cellStyle name="20% - 강조색3 3" xfId="6440" xr:uid="{00000000-0005-0000-0000-000024190000}"/>
    <cellStyle name="20% - 강조색3 4" xfId="6441" xr:uid="{00000000-0005-0000-0000-000025190000}"/>
    <cellStyle name="20% - 강조색3 5" xfId="6442" xr:uid="{00000000-0005-0000-0000-000026190000}"/>
    <cellStyle name="20% - 강조색3 6" xfId="6443" xr:uid="{00000000-0005-0000-0000-000027190000}"/>
    <cellStyle name="20% - 강조색4 2" xfId="6444" xr:uid="{00000000-0005-0000-0000-000028190000}"/>
    <cellStyle name="20% - 강조색4 2 2" xfId="6445" xr:uid="{00000000-0005-0000-0000-000029190000}"/>
    <cellStyle name="20% - 강조색4 3" xfId="6446" xr:uid="{00000000-0005-0000-0000-00002A190000}"/>
    <cellStyle name="20% - 강조색4 4" xfId="6447" xr:uid="{00000000-0005-0000-0000-00002B190000}"/>
    <cellStyle name="20% - 강조색4 5" xfId="6448" xr:uid="{00000000-0005-0000-0000-00002C190000}"/>
    <cellStyle name="20% - 강조색4 6" xfId="6449" xr:uid="{00000000-0005-0000-0000-00002D190000}"/>
    <cellStyle name="20% - 강조색5 2" xfId="6450" xr:uid="{00000000-0005-0000-0000-00002E190000}"/>
    <cellStyle name="20% - 강조색5 2 2" xfId="6451" xr:uid="{00000000-0005-0000-0000-00002F190000}"/>
    <cellStyle name="20% - 강조색5 3" xfId="6452" xr:uid="{00000000-0005-0000-0000-000030190000}"/>
    <cellStyle name="20% - 강조색5 4" xfId="6453" xr:uid="{00000000-0005-0000-0000-000031190000}"/>
    <cellStyle name="20% - 강조색5 5" xfId="6454" xr:uid="{00000000-0005-0000-0000-000032190000}"/>
    <cellStyle name="20% - 강조색5 6" xfId="6455" xr:uid="{00000000-0005-0000-0000-000033190000}"/>
    <cellStyle name="20% - 강조색6 2" xfId="6456" xr:uid="{00000000-0005-0000-0000-000034190000}"/>
    <cellStyle name="20% - 강조색6 2 2" xfId="6457" xr:uid="{00000000-0005-0000-0000-000035190000}"/>
    <cellStyle name="20% - 강조색6 3" xfId="6458" xr:uid="{00000000-0005-0000-0000-000036190000}"/>
    <cellStyle name="20% - 강조색6 4" xfId="6459" xr:uid="{00000000-0005-0000-0000-000037190000}"/>
    <cellStyle name="20% - 강조색6 5" xfId="6460" xr:uid="{00000000-0005-0000-0000-000038190000}"/>
    <cellStyle name="20% - 강조색6 6" xfId="6461" xr:uid="{00000000-0005-0000-0000-000039190000}"/>
    <cellStyle name="20% - 强调文字颜色 1" xfId="6414" xr:uid="{00000000-0005-0000-0000-00000A190000}"/>
    <cellStyle name="20% - 强调文字颜色 1 2" xfId="6415" xr:uid="{00000000-0005-0000-0000-00000B190000}"/>
    <cellStyle name="20% - 强调文字颜色 2" xfId="6416" xr:uid="{00000000-0005-0000-0000-00000C190000}"/>
    <cellStyle name="20% - 强调文字颜色 2 2" xfId="6417" xr:uid="{00000000-0005-0000-0000-00000D190000}"/>
    <cellStyle name="20% - 强调文字颜色 3" xfId="6418" xr:uid="{00000000-0005-0000-0000-00000E190000}"/>
    <cellStyle name="20% - 强调文字颜色 3 2" xfId="6419" xr:uid="{00000000-0005-0000-0000-00000F190000}"/>
    <cellStyle name="20% - 强调文字颜色 4" xfId="6420" xr:uid="{00000000-0005-0000-0000-000010190000}"/>
    <cellStyle name="20% - 强调文字颜色 4 2" xfId="6421" xr:uid="{00000000-0005-0000-0000-000011190000}"/>
    <cellStyle name="20% - 强调文字颜色 5" xfId="6422" xr:uid="{00000000-0005-0000-0000-000012190000}"/>
    <cellStyle name="20% - 强调文字颜色 5 2" xfId="6423" xr:uid="{00000000-0005-0000-0000-000013190000}"/>
    <cellStyle name="20% - 强调文字颜色 6" xfId="6424" xr:uid="{00000000-0005-0000-0000-000014190000}"/>
    <cellStyle name="20% - 强调文字颜色 6 2" xfId="6425" xr:uid="{00000000-0005-0000-0000-000015190000}"/>
    <cellStyle name="200" xfId="6462" xr:uid="{00000000-0005-0000-0000-00003A190000}"/>
    <cellStyle name="40 % – Zvýrazn?ní1" xfId="6463" xr:uid="{00000000-0005-0000-0000-00003B190000}"/>
    <cellStyle name="40 % – Zvýrazn?ní2" xfId="6464" xr:uid="{00000000-0005-0000-0000-00003C190000}"/>
    <cellStyle name="40 % – Zvýrazn?ní3" xfId="6465" xr:uid="{00000000-0005-0000-0000-00003D190000}"/>
    <cellStyle name="40 % – Zvýrazn?ní4" xfId="6466" xr:uid="{00000000-0005-0000-0000-00003E190000}"/>
    <cellStyle name="40 % – Zvýrazn?ní5" xfId="6467" xr:uid="{00000000-0005-0000-0000-00003F190000}"/>
    <cellStyle name="40 % – Zvýrazn?ní6" xfId="6468" xr:uid="{00000000-0005-0000-0000-000040190000}"/>
    <cellStyle name="40 % – Zvýraznění1" xfId="6469" xr:uid="{00000000-0005-0000-0000-000041190000}"/>
    <cellStyle name="40 % – Zvýraznění1 2" xfId="6470" xr:uid="{00000000-0005-0000-0000-000042190000}"/>
    <cellStyle name="40 % – Zvýraznění2" xfId="6471" xr:uid="{00000000-0005-0000-0000-000043190000}"/>
    <cellStyle name="40 % – Zvýraznění2 2" xfId="6472" xr:uid="{00000000-0005-0000-0000-000044190000}"/>
    <cellStyle name="40 % – Zvýraznění3" xfId="6473" xr:uid="{00000000-0005-0000-0000-000045190000}"/>
    <cellStyle name="40 % – Zvýraznění3 2" xfId="6474" xr:uid="{00000000-0005-0000-0000-000046190000}"/>
    <cellStyle name="40 % – Zvýraznění4" xfId="6475" xr:uid="{00000000-0005-0000-0000-000047190000}"/>
    <cellStyle name="40 % – Zvýraznění4 2" xfId="6476" xr:uid="{00000000-0005-0000-0000-000048190000}"/>
    <cellStyle name="40 % – Zvýraznění5" xfId="6477" xr:uid="{00000000-0005-0000-0000-000049190000}"/>
    <cellStyle name="40 % – Zvýraznění5 2" xfId="6478" xr:uid="{00000000-0005-0000-0000-00004A190000}"/>
    <cellStyle name="40 % – Zvýraznění6" xfId="6479" xr:uid="{00000000-0005-0000-0000-00004B190000}"/>
    <cellStyle name="40 % – Zvýraznění6 2" xfId="6480" xr:uid="{00000000-0005-0000-0000-00004C190000}"/>
    <cellStyle name="40% - Accent1" xfId="6481" xr:uid="{00000000-0005-0000-0000-00004D190000}"/>
    <cellStyle name="40% - Accent1 10" xfId="6482" xr:uid="{00000000-0005-0000-0000-00004E190000}"/>
    <cellStyle name="40% - Accent1 11" xfId="6483" xr:uid="{00000000-0005-0000-0000-00004F190000}"/>
    <cellStyle name="40% - Accent1 12" xfId="6484" xr:uid="{00000000-0005-0000-0000-000050190000}"/>
    <cellStyle name="40% - Accent1 13" xfId="6485" xr:uid="{00000000-0005-0000-0000-000051190000}"/>
    <cellStyle name="40% - Accent1 14" xfId="6486" xr:uid="{00000000-0005-0000-0000-000052190000}"/>
    <cellStyle name="40% - Accent1 15" xfId="6487" xr:uid="{00000000-0005-0000-0000-000053190000}"/>
    <cellStyle name="40% - Accent1 16" xfId="6488" xr:uid="{00000000-0005-0000-0000-000054190000}"/>
    <cellStyle name="40% - Accent1 17" xfId="6489" xr:uid="{00000000-0005-0000-0000-000055190000}"/>
    <cellStyle name="40% - Accent1 18" xfId="6490" xr:uid="{00000000-0005-0000-0000-000056190000}"/>
    <cellStyle name="40% - Accent1 19" xfId="6491" xr:uid="{00000000-0005-0000-0000-000057190000}"/>
    <cellStyle name="40% - Accent1 2" xfId="6492" xr:uid="{00000000-0005-0000-0000-000058190000}"/>
    <cellStyle name="40% - Accent1 20" xfId="6493" xr:uid="{00000000-0005-0000-0000-000059190000}"/>
    <cellStyle name="40% - Accent1 3" xfId="6494" xr:uid="{00000000-0005-0000-0000-00005A190000}"/>
    <cellStyle name="40% - Accent1 4" xfId="6495" xr:uid="{00000000-0005-0000-0000-00005B190000}"/>
    <cellStyle name="40% - Accent1 5" xfId="6496" xr:uid="{00000000-0005-0000-0000-00005C190000}"/>
    <cellStyle name="40% - Accent1 6" xfId="6497" xr:uid="{00000000-0005-0000-0000-00005D190000}"/>
    <cellStyle name="40% - Accent1 7" xfId="6498" xr:uid="{00000000-0005-0000-0000-00005E190000}"/>
    <cellStyle name="40% - Accent1 8" xfId="6499" xr:uid="{00000000-0005-0000-0000-00005F190000}"/>
    <cellStyle name="40% - Accent1 9" xfId="6500" xr:uid="{00000000-0005-0000-0000-000060190000}"/>
    <cellStyle name="40% - Accent2" xfId="6501" xr:uid="{00000000-0005-0000-0000-000061190000}"/>
    <cellStyle name="40% - Accent2 10" xfId="6502" xr:uid="{00000000-0005-0000-0000-000062190000}"/>
    <cellStyle name="40% - Accent2 11" xfId="6503" xr:uid="{00000000-0005-0000-0000-000063190000}"/>
    <cellStyle name="40% - Accent2 12" xfId="6504" xr:uid="{00000000-0005-0000-0000-000064190000}"/>
    <cellStyle name="40% - Accent2 13" xfId="6505" xr:uid="{00000000-0005-0000-0000-000065190000}"/>
    <cellStyle name="40% - Accent2 14" xfId="6506" xr:uid="{00000000-0005-0000-0000-000066190000}"/>
    <cellStyle name="40% - Accent2 15" xfId="6507" xr:uid="{00000000-0005-0000-0000-000067190000}"/>
    <cellStyle name="40% - Accent2 16" xfId="6508" xr:uid="{00000000-0005-0000-0000-000068190000}"/>
    <cellStyle name="40% - Accent2 17" xfId="6509" xr:uid="{00000000-0005-0000-0000-000069190000}"/>
    <cellStyle name="40% - Accent2 18" xfId="6510" xr:uid="{00000000-0005-0000-0000-00006A190000}"/>
    <cellStyle name="40% - Accent2 19" xfId="6511" xr:uid="{00000000-0005-0000-0000-00006B190000}"/>
    <cellStyle name="40% - Accent2 2" xfId="6512" xr:uid="{00000000-0005-0000-0000-00006C190000}"/>
    <cellStyle name="40% - Accent2 20" xfId="6513" xr:uid="{00000000-0005-0000-0000-00006D190000}"/>
    <cellStyle name="40% - Accent2 3" xfId="6514" xr:uid="{00000000-0005-0000-0000-00006E190000}"/>
    <cellStyle name="40% - Accent2 4" xfId="6515" xr:uid="{00000000-0005-0000-0000-00006F190000}"/>
    <cellStyle name="40% - Accent2 5" xfId="6516" xr:uid="{00000000-0005-0000-0000-000070190000}"/>
    <cellStyle name="40% - Accent2 6" xfId="6517" xr:uid="{00000000-0005-0000-0000-000071190000}"/>
    <cellStyle name="40% - Accent2 7" xfId="6518" xr:uid="{00000000-0005-0000-0000-000072190000}"/>
    <cellStyle name="40% - Accent2 8" xfId="6519" xr:uid="{00000000-0005-0000-0000-000073190000}"/>
    <cellStyle name="40% - Accent2 9" xfId="6520" xr:uid="{00000000-0005-0000-0000-000074190000}"/>
    <cellStyle name="40% - Accent3" xfId="6521" xr:uid="{00000000-0005-0000-0000-000075190000}"/>
    <cellStyle name="40% - Accent3 10" xfId="6522" xr:uid="{00000000-0005-0000-0000-000076190000}"/>
    <cellStyle name="40% - Accent3 11" xfId="6523" xr:uid="{00000000-0005-0000-0000-000077190000}"/>
    <cellStyle name="40% - Accent3 12" xfId="6524" xr:uid="{00000000-0005-0000-0000-000078190000}"/>
    <cellStyle name="40% - Accent3 13" xfId="6525" xr:uid="{00000000-0005-0000-0000-000079190000}"/>
    <cellStyle name="40% - Accent3 14" xfId="6526" xr:uid="{00000000-0005-0000-0000-00007A190000}"/>
    <cellStyle name="40% - Accent3 15" xfId="6527" xr:uid="{00000000-0005-0000-0000-00007B190000}"/>
    <cellStyle name="40% - Accent3 16" xfId="6528" xr:uid="{00000000-0005-0000-0000-00007C190000}"/>
    <cellStyle name="40% - Accent3 17" xfId="6529" xr:uid="{00000000-0005-0000-0000-00007D190000}"/>
    <cellStyle name="40% - Accent3 18" xfId="6530" xr:uid="{00000000-0005-0000-0000-00007E190000}"/>
    <cellStyle name="40% - Accent3 19" xfId="6531" xr:uid="{00000000-0005-0000-0000-00007F190000}"/>
    <cellStyle name="40% - Accent3 2" xfId="6532" xr:uid="{00000000-0005-0000-0000-000080190000}"/>
    <cellStyle name="40% - Accent3 20" xfId="6533" xr:uid="{00000000-0005-0000-0000-000081190000}"/>
    <cellStyle name="40% - Accent3 3" xfId="6534" xr:uid="{00000000-0005-0000-0000-000082190000}"/>
    <cellStyle name="40% - Accent3 4" xfId="6535" xr:uid="{00000000-0005-0000-0000-000083190000}"/>
    <cellStyle name="40% - Accent3 5" xfId="6536" xr:uid="{00000000-0005-0000-0000-000084190000}"/>
    <cellStyle name="40% - Accent3 6" xfId="6537" xr:uid="{00000000-0005-0000-0000-000085190000}"/>
    <cellStyle name="40% - Accent3 7" xfId="6538" xr:uid="{00000000-0005-0000-0000-000086190000}"/>
    <cellStyle name="40% - Accent3 8" xfId="6539" xr:uid="{00000000-0005-0000-0000-000087190000}"/>
    <cellStyle name="40% - Accent3 9" xfId="6540" xr:uid="{00000000-0005-0000-0000-000088190000}"/>
    <cellStyle name="40% - Accent4" xfId="6541" xr:uid="{00000000-0005-0000-0000-000089190000}"/>
    <cellStyle name="40% - Accent4 10" xfId="6542" xr:uid="{00000000-0005-0000-0000-00008A190000}"/>
    <cellStyle name="40% - Accent4 11" xfId="6543" xr:uid="{00000000-0005-0000-0000-00008B190000}"/>
    <cellStyle name="40% - Accent4 12" xfId="6544" xr:uid="{00000000-0005-0000-0000-00008C190000}"/>
    <cellStyle name="40% - Accent4 13" xfId="6545" xr:uid="{00000000-0005-0000-0000-00008D190000}"/>
    <cellStyle name="40% - Accent4 14" xfId="6546" xr:uid="{00000000-0005-0000-0000-00008E190000}"/>
    <cellStyle name="40% - Accent4 15" xfId="6547" xr:uid="{00000000-0005-0000-0000-00008F190000}"/>
    <cellStyle name="40% - Accent4 16" xfId="6548" xr:uid="{00000000-0005-0000-0000-000090190000}"/>
    <cellStyle name="40% - Accent4 17" xfId="6549" xr:uid="{00000000-0005-0000-0000-000091190000}"/>
    <cellStyle name="40% - Accent4 18" xfId="6550" xr:uid="{00000000-0005-0000-0000-000092190000}"/>
    <cellStyle name="40% - Accent4 19" xfId="6551" xr:uid="{00000000-0005-0000-0000-000093190000}"/>
    <cellStyle name="40% - Accent4 2" xfId="6552" xr:uid="{00000000-0005-0000-0000-000094190000}"/>
    <cellStyle name="40% - Accent4 20" xfId="6553" xr:uid="{00000000-0005-0000-0000-000095190000}"/>
    <cellStyle name="40% - Accent4 3" xfId="6554" xr:uid="{00000000-0005-0000-0000-000096190000}"/>
    <cellStyle name="40% - Accent4 4" xfId="6555" xr:uid="{00000000-0005-0000-0000-000097190000}"/>
    <cellStyle name="40% - Accent4 5" xfId="6556" xr:uid="{00000000-0005-0000-0000-000098190000}"/>
    <cellStyle name="40% - Accent4 6" xfId="6557" xr:uid="{00000000-0005-0000-0000-000099190000}"/>
    <cellStyle name="40% - Accent4 7" xfId="6558" xr:uid="{00000000-0005-0000-0000-00009A190000}"/>
    <cellStyle name="40% - Accent4 8" xfId="6559" xr:uid="{00000000-0005-0000-0000-00009B190000}"/>
    <cellStyle name="40% - Accent4 9" xfId="6560" xr:uid="{00000000-0005-0000-0000-00009C190000}"/>
    <cellStyle name="40% - Accent5" xfId="6561" xr:uid="{00000000-0005-0000-0000-00009D190000}"/>
    <cellStyle name="40% - Accent5 10" xfId="6562" xr:uid="{00000000-0005-0000-0000-00009E190000}"/>
    <cellStyle name="40% - Accent5 11" xfId="6563" xr:uid="{00000000-0005-0000-0000-00009F190000}"/>
    <cellStyle name="40% - Accent5 12" xfId="6564" xr:uid="{00000000-0005-0000-0000-0000A0190000}"/>
    <cellStyle name="40% - Accent5 13" xfId="6565" xr:uid="{00000000-0005-0000-0000-0000A1190000}"/>
    <cellStyle name="40% - Accent5 14" xfId="6566" xr:uid="{00000000-0005-0000-0000-0000A2190000}"/>
    <cellStyle name="40% - Accent5 15" xfId="6567" xr:uid="{00000000-0005-0000-0000-0000A3190000}"/>
    <cellStyle name="40% - Accent5 16" xfId="6568" xr:uid="{00000000-0005-0000-0000-0000A4190000}"/>
    <cellStyle name="40% - Accent5 17" xfId="6569" xr:uid="{00000000-0005-0000-0000-0000A5190000}"/>
    <cellStyle name="40% - Accent5 18" xfId="6570" xr:uid="{00000000-0005-0000-0000-0000A6190000}"/>
    <cellStyle name="40% - Accent5 19" xfId="6571" xr:uid="{00000000-0005-0000-0000-0000A7190000}"/>
    <cellStyle name="40% - Accent5 2" xfId="6572" xr:uid="{00000000-0005-0000-0000-0000A8190000}"/>
    <cellStyle name="40% - Accent5 20" xfId="6573" xr:uid="{00000000-0005-0000-0000-0000A9190000}"/>
    <cellStyle name="40% - Accent5 3" xfId="6574" xr:uid="{00000000-0005-0000-0000-0000AA190000}"/>
    <cellStyle name="40% - Accent5 4" xfId="6575" xr:uid="{00000000-0005-0000-0000-0000AB190000}"/>
    <cellStyle name="40% - Accent5 5" xfId="6576" xr:uid="{00000000-0005-0000-0000-0000AC190000}"/>
    <cellStyle name="40% - Accent5 6" xfId="6577" xr:uid="{00000000-0005-0000-0000-0000AD190000}"/>
    <cellStyle name="40% - Accent5 7" xfId="6578" xr:uid="{00000000-0005-0000-0000-0000AE190000}"/>
    <cellStyle name="40% - Accent5 8" xfId="6579" xr:uid="{00000000-0005-0000-0000-0000AF190000}"/>
    <cellStyle name="40% - Accent5 9" xfId="6580" xr:uid="{00000000-0005-0000-0000-0000B0190000}"/>
    <cellStyle name="40% - Accent6" xfId="6581" xr:uid="{00000000-0005-0000-0000-0000B1190000}"/>
    <cellStyle name="40% - Accent6 10" xfId="6582" xr:uid="{00000000-0005-0000-0000-0000B2190000}"/>
    <cellStyle name="40% - Accent6 11" xfId="6583" xr:uid="{00000000-0005-0000-0000-0000B3190000}"/>
    <cellStyle name="40% - Accent6 12" xfId="6584" xr:uid="{00000000-0005-0000-0000-0000B4190000}"/>
    <cellStyle name="40% - Accent6 13" xfId="6585" xr:uid="{00000000-0005-0000-0000-0000B5190000}"/>
    <cellStyle name="40% - Accent6 14" xfId="6586" xr:uid="{00000000-0005-0000-0000-0000B6190000}"/>
    <cellStyle name="40% - Accent6 15" xfId="6587" xr:uid="{00000000-0005-0000-0000-0000B7190000}"/>
    <cellStyle name="40% - Accent6 16" xfId="6588" xr:uid="{00000000-0005-0000-0000-0000B8190000}"/>
    <cellStyle name="40% - Accent6 17" xfId="6589" xr:uid="{00000000-0005-0000-0000-0000B9190000}"/>
    <cellStyle name="40% - Accent6 18" xfId="6590" xr:uid="{00000000-0005-0000-0000-0000BA190000}"/>
    <cellStyle name="40% - Accent6 19" xfId="6591" xr:uid="{00000000-0005-0000-0000-0000BB190000}"/>
    <cellStyle name="40% - Accent6 2" xfId="6592" xr:uid="{00000000-0005-0000-0000-0000BC190000}"/>
    <cellStyle name="40% - Accent6 20" xfId="6593" xr:uid="{00000000-0005-0000-0000-0000BD190000}"/>
    <cellStyle name="40% - Accent6 3" xfId="6594" xr:uid="{00000000-0005-0000-0000-0000BE190000}"/>
    <cellStyle name="40% - Accent6 4" xfId="6595" xr:uid="{00000000-0005-0000-0000-0000BF190000}"/>
    <cellStyle name="40% - Accent6 5" xfId="6596" xr:uid="{00000000-0005-0000-0000-0000C0190000}"/>
    <cellStyle name="40% - Accent6 6" xfId="6597" xr:uid="{00000000-0005-0000-0000-0000C1190000}"/>
    <cellStyle name="40% - Accent6 7" xfId="6598" xr:uid="{00000000-0005-0000-0000-0000C2190000}"/>
    <cellStyle name="40% - Accent6 8" xfId="6599" xr:uid="{00000000-0005-0000-0000-0000C3190000}"/>
    <cellStyle name="40% - Accent6 9" xfId="6600" xr:uid="{00000000-0005-0000-0000-0000C4190000}"/>
    <cellStyle name="40% - 강조색1 2" xfId="6613" xr:uid="{00000000-0005-0000-0000-0000D1190000}"/>
    <cellStyle name="40% - 강조색1 2 2" xfId="6614" xr:uid="{00000000-0005-0000-0000-0000D2190000}"/>
    <cellStyle name="40% - 강조색1 3" xfId="6615" xr:uid="{00000000-0005-0000-0000-0000D3190000}"/>
    <cellStyle name="40% - 강조색1 4" xfId="6616" xr:uid="{00000000-0005-0000-0000-0000D4190000}"/>
    <cellStyle name="40% - 강조색1 5" xfId="6617" xr:uid="{00000000-0005-0000-0000-0000D5190000}"/>
    <cellStyle name="40% - 강조색1 6" xfId="6618" xr:uid="{00000000-0005-0000-0000-0000D6190000}"/>
    <cellStyle name="40% - 강조색2 2" xfId="6619" xr:uid="{00000000-0005-0000-0000-0000D7190000}"/>
    <cellStyle name="40% - 강조색2 2 2" xfId="6620" xr:uid="{00000000-0005-0000-0000-0000D8190000}"/>
    <cellStyle name="40% - 강조색2 3" xfId="6621" xr:uid="{00000000-0005-0000-0000-0000D9190000}"/>
    <cellStyle name="40% - 강조색2 4" xfId="6622" xr:uid="{00000000-0005-0000-0000-0000DA190000}"/>
    <cellStyle name="40% - 강조색2 5" xfId="6623" xr:uid="{00000000-0005-0000-0000-0000DB190000}"/>
    <cellStyle name="40% - 강조색2 6" xfId="6624" xr:uid="{00000000-0005-0000-0000-0000DC190000}"/>
    <cellStyle name="40% - 강조색3 2" xfId="6625" xr:uid="{00000000-0005-0000-0000-0000DD190000}"/>
    <cellStyle name="40% - 강조색3 2 2" xfId="6626" xr:uid="{00000000-0005-0000-0000-0000DE190000}"/>
    <cellStyle name="40% - 강조색3 3" xfId="6627" xr:uid="{00000000-0005-0000-0000-0000DF190000}"/>
    <cellStyle name="40% - 강조색3 4" xfId="6628" xr:uid="{00000000-0005-0000-0000-0000E0190000}"/>
    <cellStyle name="40% - 강조색3 5" xfId="6629" xr:uid="{00000000-0005-0000-0000-0000E1190000}"/>
    <cellStyle name="40% - 강조색3 6" xfId="6630" xr:uid="{00000000-0005-0000-0000-0000E2190000}"/>
    <cellStyle name="40% - 강조색4 2" xfId="6631" xr:uid="{00000000-0005-0000-0000-0000E3190000}"/>
    <cellStyle name="40% - 강조색4 2 2" xfId="6632" xr:uid="{00000000-0005-0000-0000-0000E4190000}"/>
    <cellStyle name="40% - 강조색4 3" xfId="6633" xr:uid="{00000000-0005-0000-0000-0000E5190000}"/>
    <cellStyle name="40% - 강조색4 4" xfId="6634" xr:uid="{00000000-0005-0000-0000-0000E6190000}"/>
    <cellStyle name="40% - 강조색4 5" xfId="6635" xr:uid="{00000000-0005-0000-0000-0000E7190000}"/>
    <cellStyle name="40% - 강조색4 6" xfId="6636" xr:uid="{00000000-0005-0000-0000-0000E8190000}"/>
    <cellStyle name="40% - 강조색5 2" xfId="6637" xr:uid="{00000000-0005-0000-0000-0000E9190000}"/>
    <cellStyle name="40% - 강조색5 2 2" xfId="6638" xr:uid="{00000000-0005-0000-0000-0000EA190000}"/>
    <cellStyle name="40% - 강조색5 3" xfId="6639" xr:uid="{00000000-0005-0000-0000-0000EB190000}"/>
    <cellStyle name="40% - 강조색5 4" xfId="6640" xr:uid="{00000000-0005-0000-0000-0000EC190000}"/>
    <cellStyle name="40% - 강조색5 5" xfId="6641" xr:uid="{00000000-0005-0000-0000-0000ED190000}"/>
    <cellStyle name="40% - 강조색5 6" xfId="6642" xr:uid="{00000000-0005-0000-0000-0000EE190000}"/>
    <cellStyle name="40% - 강조색6 2" xfId="6643" xr:uid="{00000000-0005-0000-0000-0000EF190000}"/>
    <cellStyle name="40% - 강조색6 2 2" xfId="6644" xr:uid="{00000000-0005-0000-0000-0000F0190000}"/>
    <cellStyle name="40% - 강조색6 3" xfId="6645" xr:uid="{00000000-0005-0000-0000-0000F1190000}"/>
    <cellStyle name="40% - 강조색6 4" xfId="6646" xr:uid="{00000000-0005-0000-0000-0000F2190000}"/>
    <cellStyle name="40% - 강조색6 5" xfId="6647" xr:uid="{00000000-0005-0000-0000-0000F3190000}"/>
    <cellStyle name="40% - 강조색6 6" xfId="6648" xr:uid="{00000000-0005-0000-0000-0000F4190000}"/>
    <cellStyle name="40% - 强调文字颜色 1" xfId="6601" xr:uid="{00000000-0005-0000-0000-0000C5190000}"/>
    <cellStyle name="40% - 强调文字颜色 1 2" xfId="6602" xr:uid="{00000000-0005-0000-0000-0000C6190000}"/>
    <cellStyle name="40% - 强调文字颜色 2" xfId="6603" xr:uid="{00000000-0005-0000-0000-0000C7190000}"/>
    <cellStyle name="40% - 强调文字颜色 2 2" xfId="6604" xr:uid="{00000000-0005-0000-0000-0000C8190000}"/>
    <cellStyle name="40% - 强调文字颜色 3" xfId="6605" xr:uid="{00000000-0005-0000-0000-0000C9190000}"/>
    <cellStyle name="40% - 强调文字颜色 3 2" xfId="6606" xr:uid="{00000000-0005-0000-0000-0000CA190000}"/>
    <cellStyle name="40% - 强调文字颜色 4" xfId="6607" xr:uid="{00000000-0005-0000-0000-0000CB190000}"/>
    <cellStyle name="40% - 强调文字颜色 4 2" xfId="6608" xr:uid="{00000000-0005-0000-0000-0000CC190000}"/>
    <cellStyle name="40% - 强调文字颜色 5" xfId="6609" xr:uid="{00000000-0005-0000-0000-0000CD190000}"/>
    <cellStyle name="40% - 强调文字颜色 5 2" xfId="6610" xr:uid="{00000000-0005-0000-0000-0000CE190000}"/>
    <cellStyle name="40% - 强调文字颜色 6" xfId="6611" xr:uid="{00000000-0005-0000-0000-0000CF190000}"/>
    <cellStyle name="40% - 强调文字颜色 6 2" xfId="6612" xr:uid="{00000000-0005-0000-0000-0000D0190000}"/>
    <cellStyle name="6 SBUormal_Q2-Q3 SG&amp;A Bridge" xfId="6649" xr:uid="{00000000-0005-0000-0000-0000F5190000}"/>
    <cellStyle name="60 % – Zvýrazn?ní1" xfId="6650" xr:uid="{00000000-0005-0000-0000-0000F6190000}"/>
    <cellStyle name="60 % – Zvýrazn?ní2" xfId="6651" xr:uid="{00000000-0005-0000-0000-0000F7190000}"/>
    <cellStyle name="60 % – Zvýrazn?ní3" xfId="6652" xr:uid="{00000000-0005-0000-0000-0000F8190000}"/>
    <cellStyle name="60 % – Zvýrazn?ní4" xfId="6653" xr:uid="{00000000-0005-0000-0000-0000F9190000}"/>
    <cellStyle name="60 % – Zvýrazn?ní5" xfId="6654" xr:uid="{00000000-0005-0000-0000-0000FA190000}"/>
    <cellStyle name="60 % – Zvýrazn?ní6" xfId="6655" xr:uid="{00000000-0005-0000-0000-0000FB190000}"/>
    <cellStyle name="60 % – Zvýraznění1" xfId="6656" xr:uid="{00000000-0005-0000-0000-0000FC190000}"/>
    <cellStyle name="60 % – Zvýraznění1 2" xfId="6657" xr:uid="{00000000-0005-0000-0000-0000FD190000}"/>
    <cellStyle name="60 % – Zvýraznění2" xfId="6658" xr:uid="{00000000-0005-0000-0000-0000FE190000}"/>
    <cellStyle name="60 % – Zvýraznění2 2" xfId="6659" xr:uid="{00000000-0005-0000-0000-0000FF190000}"/>
    <cellStyle name="60 % – Zvýraznění3" xfId="6660" xr:uid="{00000000-0005-0000-0000-0000001A0000}"/>
    <cellStyle name="60 % – Zvýraznění3 2" xfId="6661" xr:uid="{00000000-0005-0000-0000-0000011A0000}"/>
    <cellStyle name="60 % – Zvýraznění4" xfId="6662" xr:uid="{00000000-0005-0000-0000-0000021A0000}"/>
    <cellStyle name="60 % – Zvýraznění4 2" xfId="6663" xr:uid="{00000000-0005-0000-0000-0000031A0000}"/>
    <cellStyle name="60 % – Zvýraznění5" xfId="6664" xr:uid="{00000000-0005-0000-0000-0000041A0000}"/>
    <cellStyle name="60 % – Zvýraznění5 2" xfId="6665" xr:uid="{00000000-0005-0000-0000-0000051A0000}"/>
    <cellStyle name="60 % – Zvýraznění6" xfId="6666" xr:uid="{00000000-0005-0000-0000-0000061A0000}"/>
    <cellStyle name="60 % – Zvýraznění6 2" xfId="6667" xr:uid="{00000000-0005-0000-0000-0000071A0000}"/>
    <cellStyle name="60% - Accent1" xfId="6668" xr:uid="{00000000-0005-0000-0000-0000081A0000}"/>
    <cellStyle name="60% - Accent1 10" xfId="6669" xr:uid="{00000000-0005-0000-0000-0000091A0000}"/>
    <cellStyle name="60% - Accent1 11" xfId="6670" xr:uid="{00000000-0005-0000-0000-00000A1A0000}"/>
    <cellStyle name="60% - Accent1 12" xfId="6671" xr:uid="{00000000-0005-0000-0000-00000B1A0000}"/>
    <cellStyle name="60% - Accent1 13" xfId="6672" xr:uid="{00000000-0005-0000-0000-00000C1A0000}"/>
    <cellStyle name="60% - Accent1 14" xfId="6673" xr:uid="{00000000-0005-0000-0000-00000D1A0000}"/>
    <cellStyle name="60% - Accent1 15" xfId="6674" xr:uid="{00000000-0005-0000-0000-00000E1A0000}"/>
    <cellStyle name="60% - Accent1 16" xfId="6675" xr:uid="{00000000-0005-0000-0000-00000F1A0000}"/>
    <cellStyle name="60% - Accent1 17" xfId="6676" xr:uid="{00000000-0005-0000-0000-0000101A0000}"/>
    <cellStyle name="60% - Accent1 18" xfId="6677" xr:uid="{00000000-0005-0000-0000-0000111A0000}"/>
    <cellStyle name="60% - Accent1 19" xfId="6678" xr:uid="{00000000-0005-0000-0000-0000121A0000}"/>
    <cellStyle name="60% - Accent1 2" xfId="6679" xr:uid="{00000000-0005-0000-0000-0000131A0000}"/>
    <cellStyle name="60% - Accent1 20" xfId="6680" xr:uid="{00000000-0005-0000-0000-0000141A0000}"/>
    <cellStyle name="60% - Accent1 3" xfId="6681" xr:uid="{00000000-0005-0000-0000-0000151A0000}"/>
    <cellStyle name="60% - Accent1 4" xfId="6682" xr:uid="{00000000-0005-0000-0000-0000161A0000}"/>
    <cellStyle name="60% - Accent1 5" xfId="6683" xr:uid="{00000000-0005-0000-0000-0000171A0000}"/>
    <cellStyle name="60% - Accent1 6" xfId="6684" xr:uid="{00000000-0005-0000-0000-0000181A0000}"/>
    <cellStyle name="60% - Accent1 7" xfId="6685" xr:uid="{00000000-0005-0000-0000-0000191A0000}"/>
    <cellStyle name="60% - Accent1 8" xfId="6686" xr:uid="{00000000-0005-0000-0000-00001A1A0000}"/>
    <cellStyle name="60% - Accent1 9" xfId="6687" xr:uid="{00000000-0005-0000-0000-00001B1A0000}"/>
    <cellStyle name="60% - Accent2" xfId="6688" xr:uid="{00000000-0005-0000-0000-00001C1A0000}"/>
    <cellStyle name="60% - Accent2 10" xfId="6689" xr:uid="{00000000-0005-0000-0000-00001D1A0000}"/>
    <cellStyle name="60% - Accent2 11" xfId="6690" xr:uid="{00000000-0005-0000-0000-00001E1A0000}"/>
    <cellStyle name="60% - Accent2 12" xfId="6691" xr:uid="{00000000-0005-0000-0000-00001F1A0000}"/>
    <cellStyle name="60% - Accent2 13" xfId="6692" xr:uid="{00000000-0005-0000-0000-0000201A0000}"/>
    <cellStyle name="60% - Accent2 14" xfId="6693" xr:uid="{00000000-0005-0000-0000-0000211A0000}"/>
    <cellStyle name="60% - Accent2 15" xfId="6694" xr:uid="{00000000-0005-0000-0000-0000221A0000}"/>
    <cellStyle name="60% - Accent2 16" xfId="6695" xr:uid="{00000000-0005-0000-0000-0000231A0000}"/>
    <cellStyle name="60% - Accent2 17" xfId="6696" xr:uid="{00000000-0005-0000-0000-0000241A0000}"/>
    <cellStyle name="60% - Accent2 18" xfId="6697" xr:uid="{00000000-0005-0000-0000-0000251A0000}"/>
    <cellStyle name="60% - Accent2 19" xfId="6698" xr:uid="{00000000-0005-0000-0000-0000261A0000}"/>
    <cellStyle name="60% - Accent2 2" xfId="6699" xr:uid="{00000000-0005-0000-0000-0000271A0000}"/>
    <cellStyle name="60% - Accent2 20" xfId="6700" xr:uid="{00000000-0005-0000-0000-0000281A0000}"/>
    <cellStyle name="60% - Accent2 3" xfId="6701" xr:uid="{00000000-0005-0000-0000-0000291A0000}"/>
    <cellStyle name="60% - Accent2 4" xfId="6702" xr:uid="{00000000-0005-0000-0000-00002A1A0000}"/>
    <cellStyle name="60% - Accent2 5" xfId="6703" xr:uid="{00000000-0005-0000-0000-00002B1A0000}"/>
    <cellStyle name="60% - Accent2 6" xfId="6704" xr:uid="{00000000-0005-0000-0000-00002C1A0000}"/>
    <cellStyle name="60% - Accent2 7" xfId="6705" xr:uid="{00000000-0005-0000-0000-00002D1A0000}"/>
    <cellStyle name="60% - Accent2 8" xfId="6706" xr:uid="{00000000-0005-0000-0000-00002E1A0000}"/>
    <cellStyle name="60% - Accent2 9" xfId="6707" xr:uid="{00000000-0005-0000-0000-00002F1A0000}"/>
    <cellStyle name="60% - Accent3" xfId="6708" xr:uid="{00000000-0005-0000-0000-0000301A0000}"/>
    <cellStyle name="60% - Accent3 10" xfId="6709" xr:uid="{00000000-0005-0000-0000-0000311A0000}"/>
    <cellStyle name="60% - Accent3 11" xfId="6710" xr:uid="{00000000-0005-0000-0000-0000321A0000}"/>
    <cellStyle name="60% - Accent3 12" xfId="6711" xr:uid="{00000000-0005-0000-0000-0000331A0000}"/>
    <cellStyle name="60% - Accent3 13" xfId="6712" xr:uid="{00000000-0005-0000-0000-0000341A0000}"/>
    <cellStyle name="60% - Accent3 14" xfId="6713" xr:uid="{00000000-0005-0000-0000-0000351A0000}"/>
    <cellStyle name="60% - Accent3 15" xfId="6714" xr:uid="{00000000-0005-0000-0000-0000361A0000}"/>
    <cellStyle name="60% - Accent3 16" xfId="6715" xr:uid="{00000000-0005-0000-0000-0000371A0000}"/>
    <cellStyle name="60% - Accent3 17" xfId="6716" xr:uid="{00000000-0005-0000-0000-0000381A0000}"/>
    <cellStyle name="60% - Accent3 18" xfId="6717" xr:uid="{00000000-0005-0000-0000-0000391A0000}"/>
    <cellStyle name="60% - Accent3 19" xfId="6718" xr:uid="{00000000-0005-0000-0000-00003A1A0000}"/>
    <cellStyle name="60% - Accent3 2" xfId="6719" xr:uid="{00000000-0005-0000-0000-00003B1A0000}"/>
    <cellStyle name="60% - Accent3 20" xfId="6720" xr:uid="{00000000-0005-0000-0000-00003C1A0000}"/>
    <cellStyle name="60% - Accent3 3" xfId="6721" xr:uid="{00000000-0005-0000-0000-00003D1A0000}"/>
    <cellStyle name="60% - Accent3 4" xfId="6722" xr:uid="{00000000-0005-0000-0000-00003E1A0000}"/>
    <cellStyle name="60% - Accent3 5" xfId="6723" xr:uid="{00000000-0005-0000-0000-00003F1A0000}"/>
    <cellStyle name="60% - Accent3 6" xfId="6724" xr:uid="{00000000-0005-0000-0000-0000401A0000}"/>
    <cellStyle name="60% - Accent3 7" xfId="6725" xr:uid="{00000000-0005-0000-0000-0000411A0000}"/>
    <cellStyle name="60% - Accent3 8" xfId="6726" xr:uid="{00000000-0005-0000-0000-0000421A0000}"/>
    <cellStyle name="60% - Accent3 9" xfId="6727" xr:uid="{00000000-0005-0000-0000-0000431A0000}"/>
    <cellStyle name="60% - Accent4" xfId="6728" xr:uid="{00000000-0005-0000-0000-0000441A0000}"/>
    <cellStyle name="60% - Accent4 10" xfId="6729" xr:uid="{00000000-0005-0000-0000-0000451A0000}"/>
    <cellStyle name="60% - Accent4 11" xfId="6730" xr:uid="{00000000-0005-0000-0000-0000461A0000}"/>
    <cellStyle name="60% - Accent4 12" xfId="6731" xr:uid="{00000000-0005-0000-0000-0000471A0000}"/>
    <cellStyle name="60% - Accent4 13" xfId="6732" xr:uid="{00000000-0005-0000-0000-0000481A0000}"/>
    <cellStyle name="60% - Accent4 14" xfId="6733" xr:uid="{00000000-0005-0000-0000-0000491A0000}"/>
    <cellStyle name="60% - Accent4 15" xfId="6734" xr:uid="{00000000-0005-0000-0000-00004A1A0000}"/>
    <cellStyle name="60% - Accent4 16" xfId="6735" xr:uid="{00000000-0005-0000-0000-00004B1A0000}"/>
    <cellStyle name="60% - Accent4 17" xfId="6736" xr:uid="{00000000-0005-0000-0000-00004C1A0000}"/>
    <cellStyle name="60% - Accent4 18" xfId="6737" xr:uid="{00000000-0005-0000-0000-00004D1A0000}"/>
    <cellStyle name="60% - Accent4 19" xfId="6738" xr:uid="{00000000-0005-0000-0000-00004E1A0000}"/>
    <cellStyle name="60% - Accent4 2" xfId="6739" xr:uid="{00000000-0005-0000-0000-00004F1A0000}"/>
    <cellStyle name="60% - Accent4 20" xfId="6740" xr:uid="{00000000-0005-0000-0000-0000501A0000}"/>
    <cellStyle name="60% - Accent4 3" xfId="6741" xr:uid="{00000000-0005-0000-0000-0000511A0000}"/>
    <cellStyle name="60% - Accent4 4" xfId="6742" xr:uid="{00000000-0005-0000-0000-0000521A0000}"/>
    <cellStyle name="60% - Accent4 5" xfId="6743" xr:uid="{00000000-0005-0000-0000-0000531A0000}"/>
    <cellStyle name="60% - Accent4 6" xfId="6744" xr:uid="{00000000-0005-0000-0000-0000541A0000}"/>
    <cellStyle name="60% - Accent4 7" xfId="6745" xr:uid="{00000000-0005-0000-0000-0000551A0000}"/>
    <cellStyle name="60% - Accent4 8" xfId="6746" xr:uid="{00000000-0005-0000-0000-0000561A0000}"/>
    <cellStyle name="60% - Accent4 9" xfId="6747" xr:uid="{00000000-0005-0000-0000-0000571A0000}"/>
    <cellStyle name="60% - Accent5" xfId="6748" xr:uid="{00000000-0005-0000-0000-0000581A0000}"/>
    <cellStyle name="60% - Accent5 10" xfId="6749" xr:uid="{00000000-0005-0000-0000-0000591A0000}"/>
    <cellStyle name="60% - Accent5 11" xfId="6750" xr:uid="{00000000-0005-0000-0000-00005A1A0000}"/>
    <cellStyle name="60% - Accent5 12" xfId="6751" xr:uid="{00000000-0005-0000-0000-00005B1A0000}"/>
    <cellStyle name="60% - Accent5 13" xfId="6752" xr:uid="{00000000-0005-0000-0000-00005C1A0000}"/>
    <cellStyle name="60% - Accent5 14" xfId="6753" xr:uid="{00000000-0005-0000-0000-00005D1A0000}"/>
    <cellStyle name="60% - Accent5 15" xfId="6754" xr:uid="{00000000-0005-0000-0000-00005E1A0000}"/>
    <cellStyle name="60% - Accent5 16" xfId="6755" xr:uid="{00000000-0005-0000-0000-00005F1A0000}"/>
    <cellStyle name="60% - Accent5 17" xfId="6756" xr:uid="{00000000-0005-0000-0000-0000601A0000}"/>
    <cellStyle name="60% - Accent5 18" xfId="6757" xr:uid="{00000000-0005-0000-0000-0000611A0000}"/>
    <cellStyle name="60% - Accent5 19" xfId="6758" xr:uid="{00000000-0005-0000-0000-0000621A0000}"/>
    <cellStyle name="60% - Accent5 2" xfId="6759" xr:uid="{00000000-0005-0000-0000-0000631A0000}"/>
    <cellStyle name="60% - Accent5 20" xfId="6760" xr:uid="{00000000-0005-0000-0000-0000641A0000}"/>
    <cellStyle name="60% - Accent5 3" xfId="6761" xr:uid="{00000000-0005-0000-0000-0000651A0000}"/>
    <cellStyle name="60% - Accent5 4" xfId="6762" xr:uid="{00000000-0005-0000-0000-0000661A0000}"/>
    <cellStyle name="60% - Accent5 5" xfId="6763" xr:uid="{00000000-0005-0000-0000-0000671A0000}"/>
    <cellStyle name="60% - Accent5 6" xfId="6764" xr:uid="{00000000-0005-0000-0000-0000681A0000}"/>
    <cellStyle name="60% - Accent5 7" xfId="6765" xr:uid="{00000000-0005-0000-0000-0000691A0000}"/>
    <cellStyle name="60% - Accent5 8" xfId="6766" xr:uid="{00000000-0005-0000-0000-00006A1A0000}"/>
    <cellStyle name="60% - Accent5 9" xfId="6767" xr:uid="{00000000-0005-0000-0000-00006B1A0000}"/>
    <cellStyle name="60% - Accent6" xfId="6768" xr:uid="{00000000-0005-0000-0000-00006C1A0000}"/>
    <cellStyle name="60% - Accent6 10" xfId="6769" xr:uid="{00000000-0005-0000-0000-00006D1A0000}"/>
    <cellStyle name="60% - Accent6 11" xfId="6770" xr:uid="{00000000-0005-0000-0000-00006E1A0000}"/>
    <cellStyle name="60% - Accent6 12" xfId="6771" xr:uid="{00000000-0005-0000-0000-00006F1A0000}"/>
    <cellStyle name="60% - Accent6 13" xfId="6772" xr:uid="{00000000-0005-0000-0000-0000701A0000}"/>
    <cellStyle name="60% - Accent6 14" xfId="6773" xr:uid="{00000000-0005-0000-0000-0000711A0000}"/>
    <cellStyle name="60% - Accent6 15" xfId="6774" xr:uid="{00000000-0005-0000-0000-0000721A0000}"/>
    <cellStyle name="60% - Accent6 16" xfId="6775" xr:uid="{00000000-0005-0000-0000-0000731A0000}"/>
    <cellStyle name="60% - Accent6 17" xfId="6776" xr:uid="{00000000-0005-0000-0000-0000741A0000}"/>
    <cellStyle name="60% - Accent6 18" xfId="6777" xr:uid="{00000000-0005-0000-0000-0000751A0000}"/>
    <cellStyle name="60% - Accent6 19" xfId="6778" xr:uid="{00000000-0005-0000-0000-0000761A0000}"/>
    <cellStyle name="60% - Accent6 2" xfId="6779" xr:uid="{00000000-0005-0000-0000-0000771A0000}"/>
    <cellStyle name="60% - Accent6 20" xfId="6780" xr:uid="{00000000-0005-0000-0000-0000781A0000}"/>
    <cellStyle name="60% - Accent6 3" xfId="6781" xr:uid="{00000000-0005-0000-0000-0000791A0000}"/>
    <cellStyle name="60% - Accent6 4" xfId="6782" xr:uid="{00000000-0005-0000-0000-00007A1A0000}"/>
    <cellStyle name="60% - Accent6 5" xfId="6783" xr:uid="{00000000-0005-0000-0000-00007B1A0000}"/>
    <cellStyle name="60% - Accent6 6" xfId="6784" xr:uid="{00000000-0005-0000-0000-00007C1A0000}"/>
    <cellStyle name="60% - Accent6 7" xfId="6785" xr:uid="{00000000-0005-0000-0000-00007D1A0000}"/>
    <cellStyle name="60% - Accent6 8" xfId="6786" xr:uid="{00000000-0005-0000-0000-00007E1A0000}"/>
    <cellStyle name="60% - Accent6 9" xfId="6787" xr:uid="{00000000-0005-0000-0000-00007F1A0000}"/>
    <cellStyle name="60% - 강조색1 2" xfId="6800" xr:uid="{00000000-0005-0000-0000-00008C1A0000}"/>
    <cellStyle name="60% - 강조색1 2 2" xfId="6801" xr:uid="{00000000-0005-0000-0000-00008D1A0000}"/>
    <cellStyle name="60% - 강조색1 3" xfId="6802" xr:uid="{00000000-0005-0000-0000-00008E1A0000}"/>
    <cellStyle name="60% - 강조색1 4" xfId="6803" xr:uid="{00000000-0005-0000-0000-00008F1A0000}"/>
    <cellStyle name="60% - 강조색1 5" xfId="6804" xr:uid="{00000000-0005-0000-0000-0000901A0000}"/>
    <cellStyle name="60% - 강조색1 6" xfId="6805" xr:uid="{00000000-0005-0000-0000-0000911A0000}"/>
    <cellStyle name="60% - 강조색2 2" xfId="6806" xr:uid="{00000000-0005-0000-0000-0000921A0000}"/>
    <cellStyle name="60% - 강조색2 2 2" xfId="6807" xr:uid="{00000000-0005-0000-0000-0000931A0000}"/>
    <cellStyle name="60% - 강조색2 3" xfId="6808" xr:uid="{00000000-0005-0000-0000-0000941A0000}"/>
    <cellStyle name="60% - 강조색2 4" xfId="6809" xr:uid="{00000000-0005-0000-0000-0000951A0000}"/>
    <cellStyle name="60% - 강조색2 5" xfId="6810" xr:uid="{00000000-0005-0000-0000-0000961A0000}"/>
    <cellStyle name="60% - 강조색2 6" xfId="6811" xr:uid="{00000000-0005-0000-0000-0000971A0000}"/>
    <cellStyle name="60% - 강조색3 2" xfId="6812" xr:uid="{00000000-0005-0000-0000-0000981A0000}"/>
    <cellStyle name="60% - 강조색3 2 2" xfId="6813" xr:uid="{00000000-0005-0000-0000-0000991A0000}"/>
    <cellStyle name="60% - 강조색3 3" xfId="6814" xr:uid="{00000000-0005-0000-0000-00009A1A0000}"/>
    <cellStyle name="60% - 강조색3 4" xfId="6815" xr:uid="{00000000-0005-0000-0000-00009B1A0000}"/>
    <cellStyle name="60% - 강조색3 5" xfId="6816" xr:uid="{00000000-0005-0000-0000-00009C1A0000}"/>
    <cellStyle name="60% - 강조색3 6" xfId="6817" xr:uid="{00000000-0005-0000-0000-00009D1A0000}"/>
    <cellStyle name="60% - 강조색4 2" xfId="6818" xr:uid="{00000000-0005-0000-0000-00009E1A0000}"/>
    <cellStyle name="60% - 강조색4 2 2" xfId="6819" xr:uid="{00000000-0005-0000-0000-00009F1A0000}"/>
    <cellStyle name="60% - 강조색4 3" xfId="6820" xr:uid="{00000000-0005-0000-0000-0000A01A0000}"/>
    <cellStyle name="60% - 강조색4 4" xfId="6821" xr:uid="{00000000-0005-0000-0000-0000A11A0000}"/>
    <cellStyle name="60% - 강조색4 5" xfId="6822" xr:uid="{00000000-0005-0000-0000-0000A21A0000}"/>
    <cellStyle name="60% - 강조색4 6" xfId="6823" xr:uid="{00000000-0005-0000-0000-0000A31A0000}"/>
    <cellStyle name="60% - 강조색5 2" xfId="6824" xr:uid="{00000000-0005-0000-0000-0000A41A0000}"/>
    <cellStyle name="60% - 강조색5 2 2" xfId="6825" xr:uid="{00000000-0005-0000-0000-0000A51A0000}"/>
    <cellStyle name="60% - 강조색5 3" xfId="6826" xr:uid="{00000000-0005-0000-0000-0000A61A0000}"/>
    <cellStyle name="60% - 강조색5 4" xfId="6827" xr:uid="{00000000-0005-0000-0000-0000A71A0000}"/>
    <cellStyle name="60% - 강조색5 5" xfId="6828" xr:uid="{00000000-0005-0000-0000-0000A81A0000}"/>
    <cellStyle name="60% - 강조색5 6" xfId="6829" xr:uid="{00000000-0005-0000-0000-0000A91A0000}"/>
    <cellStyle name="60% - 강조색6 2" xfId="6830" xr:uid="{00000000-0005-0000-0000-0000AA1A0000}"/>
    <cellStyle name="60% - 강조색6 2 2" xfId="6831" xr:uid="{00000000-0005-0000-0000-0000AB1A0000}"/>
    <cellStyle name="60% - 강조색6 3" xfId="6832" xr:uid="{00000000-0005-0000-0000-0000AC1A0000}"/>
    <cellStyle name="60% - 강조색6 4" xfId="6833" xr:uid="{00000000-0005-0000-0000-0000AD1A0000}"/>
    <cellStyle name="60% - 강조색6 5" xfId="6834" xr:uid="{00000000-0005-0000-0000-0000AE1A0000}"/>
    <cellStyle name="60% - 강조색6 6" xfId="6835" xr:uid="{00000000-0005-0000-0000-0000AF1A0000}"/>
    <cellStyle name="60% - 强调文字颜色 1" xfId="6788" xr:uid="{00000000-0005-0000-0000-0000801A0000}"/>
    <cellStyle name="60% - 强调文字颜色 1 2" xfId="6789" xr:uid="{00000000-0005-0000-0000-0000811A0000}"/>
    <cellStyle name="60% - 强调文字颜色 2" xfId="6790" xr:uid="{00000000-0005-0000-0000-0000821A0000}"/>
    <cellStyle name="60% - 强调文字颜色 2 2" xfId="6791" xr:uid="{00000000-0005-0000-0000-0000831A0000}"/>
    <cellStyle name="60% - 强调文字颜色 3" xfId="6792" xr:uid="{00000000-0005-0000-0000-0000841A0000}"/>
    <cellStyle name="60% - 强调文字颜色 3 2" xfId="6793" xr:uid="{00000000-0005-0000-0000-0000851A0000}"/>
    <cellStyle name="60% - 强调文字颜色 4" xfId="6794" xr:uid="{00000000-0005-0000-0000-0000861A0000}"/>
    <cellStyle name="60% - 强调文字颜色 4 2" xfId="6795" xr:uid="{00000000-0005-0000-0000-0000871A0000}"/>
    <cellStyle name="60% - 强调文字颜色 5" xfId="6796" xr:uid="{00000000-0005-0000-0000-0000881A0000}"/>
    <cellStyle name="60% - 强调文字颜色 5 2" xfId="6797" xr:uid="{00000000-0005-0000-0000-0000891A0000}"/>
    <cellStyle name="60% - 强调文字颜色 6" xfId="6798" xr:uid="{00000000-0005-0000-0000-00008A1A0000}"/>
    <cellStyle name="60% - 强调文字颜色 6 2" xfId="6799" xr:uid="{00000000-0005-0000-0000-00008B1A0000}"/>
    <cellStyle name="95262" xfId="6836" xr:uid="{00000000-0005-0000-0000-0000B01A0000}"/>
    <cellStyle name="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 xfId="6837" xr:uid="{00000000-0005-0000-0000-0000B11A0000}"/>
    <cellStyle name="Ȁ(ऌଃਁ̋⤂ࠀ_x0002_ⴀ(ă$ ̀ⴁ☀ⴂ)⠭؀⤭ĈЈԅ⠭̀␁Ѐ ऌଃਁԋ⤭ࠀԄⴅ(ă$ Ȁ(ऌଃਁԋ⤂ࠀ_x0002_ⴀ(ă$ ̀ⴁ☀ⴂ)⠭؀⤭ŜЈ" xfId="6838" xr:uid="{00000000-0005-0000-0000-0000B21A0000}"/>
    <cellStyle name="Ȁ(ऌଃਁ̋⤂ࠀ_x0002_ⴀ(ă$ ̀ⴁ☀ⴂ)⠭؀⤭ĈЈԅ⠭̀␁Ѐ ऌଃਁԋ⤭ࠀԄⴅ(ă$ Ȁ(ऌଃਁԋ⤂ࠀ_x0002_ⴀ(ă$ ̀ⴁ☀ⴂ)⠭؀⤭ŜЈ?ă$ऌଃࠁ_x0004_Ȁ-ă$ऌଃāżЈȂă$ऌଃਁȋЈȂⴂ̀␁ఀ̉ċଊƠЈ?ⴭ̀␁Ѐ ऌଃⴁ-Ј?ⴂ̀␁Ѐ ऌଃⴁ-ⴭ̀␁Ѐ ă-ⴭⴀ-ⴆǤĈ?ċ⤭ĀǰЈ?⠭Ѐ ̉ċ⤭ࠀ_x0004_ⴀ( Ȁ(̉ċ⤂ⴀ( ̀ⴁⴀ)⠭؀⤭ഀȬĈइċଊȇ%_x0001_?ઈ화_저비중단가_SMC단가_난연단가?,_x0013_통화_저비중단가_SMC단가_욕조단가?X_x0014_통화_저비중단가_SMC단가_저비중단가_x0012_통화_저비중단가_SM" xfId="6839" xr:uid="{00000000-0005-0000-0000-0000B31A0000}"/>
    <cellStyle name="A????E???EO_96?쬾??R?쬸OBD " xfId="6840" xr:uid="{00000000-0005-0000-0000-0000B41A0000}"/>
    <cellStyle name="A?R??R쭵?RE?R??REO [0]_?ER??R?쬕?ERAi?ERicAc?ER??Ri " xfId="6841" xr:uid="{00000000-0005-0000-0000-0000B51A0000}"/>
    <cellStyle name="A?R??R쭵?RE?R??REO_?ER??R?쬕?ERAi?ERicAc?ER??Ri " xfId="6842" xr:uid="{00000000-0005-0000-0000-0000B61A0000}"/>
    <cellStyle name="A?마 [0]_96???OBD " xfId="6843" xr:uid="{00000000-0005-0000-0000-0000B71A0000}"/>
    <cellStyle name="A?마_96???OBD " xfId="6844" xr:uid="{00000000-0005-0000-0000-0000B81A0000}"/>
    <cellStyle name="A¡§¡ⓒ¡E¡þ¡EO [0]_¡Ii¨I¡IA¡§IAIA¡E￠￥ " xfId="6845" xr:uid="{00000000-0005-0000-0000-0000B91A0000}"/>
    <cellStyle name="A¡§¡ⓒ¡E¡þ¡EO_¡Ii¨I¡IA¡§IAIA¡E￠￥ " xfId="6846" xr:uid="{00000000-0005-0000-0000-0000BA1A0000}"/>
    <cellStyle name="A¨­￠￢￠O [0]_          " xfId="6847" xr:uid="{00000000-0005-0000-0000-0000BB1A0000}"/>
    <cellStyle name="A¨­¢¬¢Ò [0]_M105CDT " xfId="6848" xr:uid="{00000000-0005-0000-0000-0000BC1A0000}"/>
    <cellStyle name="A¨­￠￢￠O [0]_M107CDT " xfId="6849" xr:uid="{00000000-0005-0000-0000-0000BD1A0000}"/>
    <cellStyle name="A¨­¢¬¢Ò [0]_M107CDT " xfId="6850" xr:uid="{00000000-0005-0000-0000-0000BE1A0000}"/>
    <cellStyle name="A¨­￠￢￠O_          " xfId="6851" xr:uid="{00000000-0005-0000-0000-0000BF1A0000}"/>
    <cellStyle name="A¨­¢¬¢Ò_M105CDT " xfId="6852" xr:uid="{00000000-0005-0000-0000-0000C01A0000}"/>
    <cellStyle name="A¨­￠￢￠O_M107CDT " xfId="6853" xr:uid="{00000000-0005-0000-0000-0000C11A0000}"/>
    <cellStyle name="A¨­¢¬¢Ò_M107CDT " xfId="6854" xr:uid="{00000000-0005-0000-0000-0000C21A0000}"/>
    <cellStyle name="A￠R¡×￠R¨I￠RE￠Rⓒ­￠REO [0]_¡ER¡§￠R¡§I¡ERAi¡ERicAc¡ER¡§￠Ri " xfId="6855" xr:uid="{00000000-0005-0000-0000-0000C31A0000}"/>
    <cellStyle name="A￠R¡×￠R¨I￠RE￠Rⓒ­￠REO_¡ER¡§￠R¡§I¡ERAi¡ERicAc¡ER¡§￠Ri " xfId="6856" xr:uid="{00000000-0005-0000-0000-0000C41A0000}"/>
    <cellStyle name="Accent1" xfId="6857" xr:uid="{00000000-0005-0000-0000-0000C51A0000}"/>
    <cellStyle name="Accent1 - 20%" xfId="6858" xr:uid="{00000000-0005-0000-0000-0000C61A0000}"/>
    <cellStyle name="Accent1 - 40%" xfId="6859" xr:uid="{00000000-0005-0000-0000-0000C71A0000}"/>
    <cellStyle name="Accent1 - 60%" xfId="6860" xr:uid="{00000000-0005-0000-0000-0000C81A0000}"/>
    <cellStyle name="Accent1 10" xfId="6861" xr:uid="{00000000-0005-0000-0000-0000C91A0000}"/>
    <cellStyle name="Accent1 11" xfId="6862" xr:uid="{00000000-0005-0000-0000-0000CA1A0000}"/>
    <cellStyle name="Accent1 12" xfId="6863" xr:uid="{00000000-0005-0000-0000-0000CB1A0000}"/>
    <cellStyle name="Accent1 13" xfId="6864" xr:uid="{00000000-0005-0000-0000-0000CC1A0000}"/>
    <cellStyle name="Accent1 14" xfId="6865" xr:uid="{00000000-0005-0000-0000-0000CD1A0000}"/>
    <cellStyle name="Accent1 15" xfId="6866" xr:uid="{00000000-0005-0000-0000-0000CE1A0000}"/>
    <cellStyle name="Accent1 16" xfId="6867" xr:uid="{00000000-0005-0000-0000-0000CF1A0000}"/>
    <cellStyle name="Accent1 17" xfId="6868" xr:uid="{00000000-0005-0000-0000-0000D01A0000}"/>
    <cellStyle name="Accent1 18" xfId="6869" xr:uid="{00000000-0005-0000-0000-0000D11A0000}"/>
    <cellStyle name="Accent1 19" xfId="6870" xr:uid="{00000000-0005-0000-0000-0000D21A0000}"/>
    <cellStyle name="Accent1 2" xfId="6871" xr:uid="{00000000-0005-0000-0000-0000D31A0000}"/>
    <cellStyle name="Accent1 20" xfId="6872" xr:uid="{00000000-0005-0000-0000-0000D41A0000}"/>
    <cellStyle name="Accent1 21" xfId="6873" xr:uid="{00000000-0005-0000-0000-0000D51A0000}"/>
    <cellStyle name="Accent1 22" xfId="6874" xr:uid="{00000000-0005-0000-0000-0000D61A0000}"/>
    <cellStyle name="Accent1 3" xfId="6875" xr:uid="{00000000-0005-0000-0000-0000D71A0000}"/>
    <cellStyle name="Accent1 4" xfId="6876" xr:uid="{00000000-0005-0000-0000-0000D81A0000}"/>
    <cellStyle name="Accent1 5" xfId="6877" xr:uid="{00000000-0005-0000-0000-0000D91A0000}"/>
    <cellStyle name="Accent1 6" xfId="6878" xr:uid="{00000000-0005-0000-0000-0000DA1A0000}"/>
    <cellStyle name="Accent1 7" xfId="6879" xr:uid="{00000000-0005-0000-0000-0000DB1A0000}"/>
    <cellStyle name="Accent1 8" xfId="6880" xr:uid="{00000000-0005-0000-0000-0000DC1A0000}"/>
    <cellStyle name="Accent1 9" xfId="6881" xr:uid="{00000000-0005-0000-0000-0000DD1A0000}"/>
    <cellStyle name="Accent2" xfId="6882" xr:uid="{00000000-0005-0000-0000-0000DE1A0000}"/>
    <cellStyle name="Accent2 - 20%" xfId="6883" xr:uid="{00000000-0005-0000-0000-0000DF1A0000}"/>
    <cellStyle name="Accent2 - 40%" xfId="6884" xr:uid="{00000000-0005-0000-0000-0000E01A0000}"/>
    <cellStyle name="Accent2 - 60%" xfId="6885" xr:uid="{00000000-0005-0000-0000-0000E11A0000}"/>
    <cellStyle name="Accent2 10" xfId="6886" xr:uid="{00000000-0005-0000-0000-0000E21A0000}"/>
    <cellStyle name="Accent2 11" xfId="6887" xr:uid="{00000000-0005-0000-0000-0000E31A0000}"/>
    <cellStyle name="Accent2 12" xfId="6888" xr:uid="{00000000-0005-0000-0000-0000E41A0000}"/>
    <cellStyle name="Accent2 13" xfId="6889" xr:uid="{00000000-0005-0000-0000-0000E51A0000}"/>
    <cellStyle name="Accent2 14" xfId="6890" xr:uid="{00000000-0005-0000-0000-0000E61A0000}"/>
    <cellStyle name="Accent2 15" xfId="6891" xr:uid="{00000000-0005-0000-0000-0000E71A0000}"/>
    <cellStyle name="Accent2 16" xfId="6892" xr:uid="{00000000-0005-0000-0000-0000E81A0000}"/>
    <cellStyle name="Accent2 17" xfId="6893" xr:uid="{00000000-0005-0000-0000-0000E91A0000}"/>
    <cellStyle name="Accent2 18" xfId="6894" xr:uid="{00000000-0005-0000-0000-0000EA1A0000}"/>
    <cellStyle name="Accent2 19" xfId="6895" xr:uid="{00000000-0005-0000-0000-0000EB1A0000}"/>
    <cellStyle name="Accent2 2" xfId="6896" xr:uid="{00000000-0005-0000-0000-0000EC1A0000}"/>
    <cellStyle name="Accent2 20" xfId="6897" xr:uid="{00000000-0005-0000-0000-0000ED1A0000}"/>
    <cellStyle name="Accent2 21" xfId="6898" xr:uid="{00000000-0005-0000-0000-0000EE1A0000}"/>
    <cellStyle name="Accent2 22" xfId="6899" xr:uid="{00000000-0005-0000-0000-0000EF1A0000}"/>
    <cellStyle name="Accent2 3" xfId="6900" xr:uid="{00000000-0005-0000-0000-0000F01A0000}"/>
    <cellStyle name="Accent2 4" xfId="6901" xr:uid="{00000000-0005-0000-0000-0000F11A0000}"/>
    <cellStyle name="Accent2 5" xfId="6902" xr:uid="{00000000-0005-0000-0000-0000F21A0000}"/>
    <cellStyle name="Accent2 6" xfId="6903" xr:uid="{00000000-0005-0000-0000-0000F31A0000}"/>
    <cellStyle name="Accent2 7" xfId="6904" xr:uid="{00000000-0005-0000-0000-0000F41A0000}"/>
    <cellStyle name="Accent2 8" xfId="6905" xr:uid="{00000000-0005-0000-0000-0000F51A0000}"/>
    <cellStyle name="Accent2 9" xfId="6906" xr:uid="{00000000-0005-0000-0000-0000F61A0000}"/>
    <cellStyle name="Accent3" xfId="6907" xr:uid="{00000000-0005-0000-0000-0000F71A0000}"/>
    <cellStyle name="Accent3 - 20%" xfId="6908" xr:uid="{00000000-0005-0000-0000-0000F81A0000}"/>
    <cellStyle name="Accent3 - 40%" xfId="6909" xr:uid="{00000000-0005-0000-0000-0000F91A0000}"/>
    <cellStyle name="Accent3 - 60%" xfId="6910" xr:uid="{00000000-0005-0000-0000-0000FA1A0000}"/>
    <cellStyle name="Accent3 10" xfId="6911" xr:uid="{00000000-0005-0000-0000-0000FB1A0000}"/>
    <cellStyle name="Accent3 11" xfId="6912" xr:uid="{00000000-0005-0000-0000-0000FC1A0000}"/>
    <cellStyle name="Accent3 12" xfId="6913" xr:uid="{00000000-0005-0000-0000-0000FD1A0000}"/>
    <cellStyle name="Accent3 13" xfId="6914" xr:uid="{00000000-0005-0000-0000-0000FE1A0000}"/>
    <cellStyle name="Accent3 14" xfId="6915" xr:uid="{00000000-0005-0000-0000-0000FF1A0000}"/>
    <cellStyle name="Accent3 15" xfId="6916" xr:uid="{00000000-0005-0000-0000-0000001B0000}"/>
    <cellStyle name="Accent3 16" xfId="6917" xr:uid="{00000000-0005-0000-0000-0000011B0000}"/>
    <cellStyle name="Accent3 17" xfId="6918" xr:uid="{00000000-0005-0000-0000-0000021B0000}"/>
    <cellStyle name="Accent3 18" xfId="6919" xr:uid="{00000000-0005-0000-0000-0000031B0000}"/>
    <cellStyle name="Accent3 19" xfId="6920" xr:uid="{00000000-0005-0000-0000-0000041B0000}"/>
    <cellStyle name="Accent3 2" xfId="6921" xr:uid="{00000000-0005-0000-0000-0000051B0000}"/>
    <cellStyle name="Accent3 20" xfId="6922" xr:uid="{00000000-0005-0000-0000-0000061B0000}"/>
    <cellStyle name="Accent3 21" xfId="6923" xr:uid="{00000000-0005-0000-0000-0000071B0000}"/>
    <cellStyle name="Accent3 22" xfId="6924" xr:uid="{00000000-0005-0000-0000-0000081B0000}"/>
    <cellStyle name="Accent3 23" xfId="6925" xr:uid="{00000000-0005-0000-0000-0000091B0000}"/>
    <cellStyle name="Accent3 3" xfId="6926" xr:uid="{00000000-0005-0000-0000-00000A1B0000}"/>
    <cellStyle name="Accent3 4" xfId="6927" xr:uid="{00000000-0005-0000-0000-00000B1B0000}"/>
    <cellStyle name="Accent3 5" xfId="6928" xr:uid="{00000000-0005-0000-0000-00000C1B0000}"/>
    <cellStyle name="Accent3 6" xfId="6929" xr:uid="{00000000-0005-0000-0000-00000D1B0000}"/>
    <cellStyle name="Accent3 7" xfId="6930" xr:uid="{00000000-0005-0000-0000-00000E1B0000}"/>
    <cellStyle name="Accent3 8" xfId="6931" xr:uid="{00000000-0005-0000-0000-00000F1B0000}"/>
    <cellStyle name="Accent3 9" xfId="6932" xr:uid="{00000000-0005-0000-0000-0000101B0000}"/>
    <cellStyle name="Accent4" xfId="6933" xr:uid="{00000000-0005-0000-0000-0000111B0000}"/>
    <cellStyle name="Accent4 - 20%" xfId="6934" xr:uid="{00000000-0005-0000-0000-0000121B0000}"/>
    <cellStyle name="Accent4 - 40%" xfId="6935" xr:uid="{00000000-0005-0000-0000-0000131B0000}"/>
    <cellStyle name="Accent4 - 60%" xfId="6936" xr:uid="{00000000-0005-0000-0000-0000141B0000}"/>
    <cellStyle name="Accent4 10" xfId="6937" xr:uid="{00000000-0005-0000-0000-0000151B0000}"/>
    <cellStyle name="Accent4 11" xfId="6938" xr:uid="{00000000-0005-0000-0000-0000161B0000}"/>
    <cellStyle name="Accent4 12" xfId="6939" xr:uid="{00000000-0005-0000-0000-0000171B0000}"/>
    <cellStyle name="Accent4 13" xfId="6940" xr:uid="{00000000-0005-0000-0000-0000181B0000}"/>
    <cellStyle name="Accent4 14" xfId="6941" xr:uid="{00000000-0005-0000-0000-0000191B0000}"/>
    <cellStyle name="Accent4 15" xfId="6942" xr:uid="{00000000-0005-0000-0000-00001A1B0000}"/>
    <cellStyle name="Accent4 16" xfId="6943" xr:uid="{00000000-0005-0000-0000-00001B1B0000}"/>
    <cellStyle name="Accent4 17" xfId="6944" xr:uid="{00000000-0005-0000-0000-00001C1B0000}"/>
    <cellStyle name="Accent4 18" xfId="6945" xr:uid="{00000000-0005-0000-0000-00001D1B0000}"/>
    <cellStyle name="Accent4 19" xfId="6946" xr:uid="{00000000-0005-0000-0000-00001E1B0000}"/>
    <cellStyle name="Accent4 2" xfId="6947" xr:uid="{00000000-0005-0000-0000-00001F1B0000}"/>
    <cellStyle name="Accent4 20" xfId="6948" xr:uid="{00000000-0005-0000-0000-0000201B0000}"/>
    <cellStyle name="Accent4 21" xfId="6949" xr:uid="{00000000-0005-0000-0000-0000211B0000}"/>
    <cellStyle name="Accent4 22" xfId="6950" xr:uid="{00000000-0005-0000-0000-0000221B0000}"/>
    <cellStyle name="Accent4 23" xfId="6951" xr:uid="{00000000-0005-0000-0000-0000231B0000}"/>
    <cellStyle name="Accent4 3" xfId="6952" xr:uid="{00000000-0005-0000-0000-0000241B0000}"/>
    <cellStyle name="Accent4 4" xfId="6953" xr:uid="{00000000-0005-0000-0000-0000251B0000}"/>
    <cellStyle name="Accent4 5" xfId="6954" xr:uid="{00000000-0005-0000-0000-0000261B0000}"/>
    <cellStyle name="Accent4 6" xfId="6955" xr:uid="{00000000-0005-0000-0000-0000271B0000}"/>
    <cellStyle name="Accent4 7" xfId="6956" xr:uid="{00000000-0005-0000-0000-0000281B0000}"/>
    <cellStyle name="Accent4 8" xfId="6957" xr:uid="{00000000-0005-0000-0000-0000291B0000}"/>
    <cellStyle name="Accent4 9" xfId="6958" xr:uid="{00000000-0005-0000-0000-00002A1B0000}"/>
    <cellStyle name="Accent5" xfId="6959" xr:uid="{00000000-0005-0000-0000-00002B1B0000}"/>
    <cellStyle name="Accent5 - 20%" xfId="6960" xr:uid="{00000000-0005-0000-0000-00002C1B0000}"/>
    <cellStyle name="Accent5 - 40%" xfId="6961" xr:uid="{00000000-0005-0000-0000-00002D1B0000}"/>
    <cellStyle name="Accent5 - 60%" xfId="6962" xr:uid="{00000000-0005-0000-0000-00002E1B0000}"/>
    <cellStyle name="Accent5 10" xfId="6963" xr:uid="{00000000-0005-0000-0000-00002F1B0000}"/>
    <cellStyle name="Accent5 11" xfId="6964" xr:uid="{00000000-0005-0000-0000-0000301B0000}"/>
    <cellStyle name="Accent5 12" xfId="6965" xr:uid="{00000000-0005-0000-0000-0000311B0000}"/>
    <cellStyle name="Accent5 13" xfId="6966" xr:uid="{00000000-0005-0000-0000-0000321B0000}"/>
    <cellStyle name="Accent5 14" xfId="6967" xr:uid="{00000000-0005-0000-0000-0000331B0000}"/>
    <cellStyle name="Accent5 15" xfId="6968" xr:uid="{00000000-0005-0000-0000-0000341B0000}"/>
    <cellStyle name="Accent5 16" xfId="6969" xr:uid="{00000000-0005-0000-0000-0000351B0000}"/>
    <cellStyle name="Accent5 17" xfId="6970" xr:uid="{00000000-0005-0000-0000-0000361B0000}"/>
    <cellStyle name="Accent5 18" xfId="6971" xr:uid="{00000000-0005-0000-0000-0000371B0000}"/>
    <cellStyle name="Accent5 19" xfId="6972" xr:uid="{00000000-0005-0000-0000-0000381B0000}"/>
    <cellStyle name="Accent5 2" xfId="6973" xr:uid="{00000000-0005-0000-0000-0000391B0000}"/>
    <cellStyle name="Accent5 20" xfId="6974" xr:uid="{00000000-0005-0000-0000-00003A1B0000}"/>
    <cellStyle name="Accent5 21" xfId="6975" xr:uid="{00000000-0005-0000-0000-00003B1B0000}"/>
    <cellStyle name="Accent5 22" xfId="6976" xr:uid="{00000000-0005-0000-0000-00003C1B0000}"/>
    <cellStyle name="Accent5 23" xfId="6977" xr:uid="{00000000-0005-0000-0000-00003D1B0000}"/>
    <cellStyle name="Accent5 3" xfId="6978" xr:uid="{00000000-0005-0000-0000-00003E1B0000}"/>
    <cellStyle name="Accent5 4" xfId="6979" xr:uid="{00000000-0005-0000-0000-00003F1B0000}"/>
    <cellStyle name="Accent5 5" xfId="6980" xr:uid="{00000000-0005-0000-0000-0000401B0000}"/>
    <cellStyle name="Accent5 6" xfId="6981" xr:uid="{00000000-0005-0000-0000-0000411B0000}"/>
    <cellStyle name="Accent5 7" xfId="6982" xr:uid="{00000000-0005-0000-0000-0000421B0000}"/>
    <cellStyle name="Accent5 8" xfId="6983" xr:uid="{00000000-0005-0000-0000-0000431B0000}"/>
    <cellStyle name="Accent5 9" xfId="6984" xr:uid="{00000000-0005-0000-0000-0000441B0000}"/>
    <cellStyle name="Accent6" xfId="6985" xr:uid="{00000000-0005-0000-0000-0000451B0000}"/>
    <cellStyle name="Accent6 - 20%" xfId="6986" xr:uid="{00000000-0005-0000-0000-0000461B0000}"/>
    <cellStyle name="Accent6 - 40%" xfId="6987" xr:uid="{00000000-0005-0000-0000-0000471B0000}"/>
    <cellStyle name="Accent6 - 60%" xfId="6988" xr:uid="{00000000-0005-0000-0000-0000481B0000}"/>
    <cellStyle name="Accent6 10" xfId="6989" xr:uid="{00000000-0005-0000-0000-0000491B0000}"/>
    <cellStyle name="Accent6 11" xfId="6990" xr:uid="{00000000-0005-0000-0000-00004A1B0000}"/>
    <cellStyle name="Accent6 12" xfId="6991" xr:uid="{00000000-0005-0000-0000-00004B1B0000}"/>
    <cellStyle name="Accent6 13" xfId="6992" xr:uid="{00000000-0005-0000-0000-00004C1B0000}"/>
    <cellStyle name="Accent6 14" xfId="6993" xr:uid="{00000000-0005-0000-0000-00004D1B0000}"/>
    <cellStyle name="Accent6 15" xfId="6994" xr:uid="{00000000-0005-0000-0000-00004E1B0000}"/>
    <cellStyle name="Accent6 16" xfId="6995" xr:uid="{00000000-0005-0000-0000-00004F1B0000}"/>
    <cellStyle name="Accent6 17" xfId="6996" xr:uid="{00000000-0005-0000-0000-0000501B0000}"/>
    <cellStyle name="Accent6 18" xfId="6997" xr:uid="{00000000-0005-0000-0000-0000511B0000}"/>
    <cellStyle name="Accent6 19" xfId="6998" xr:uid="{00000000-0005-0000-0000-0000521B0000}"/>
    <cellStyle name="Accent6 2" xfId="6999" xr:uid="{00000000-0005-0000-0000-0000531B0000}"/>
    <cellStyle name="Accent6 20" xfId="7000" xr:uid="{00000000-0005-0000-0000-0000541B0000}"/>
    <cellStyle name="Accent6 21" xfId="7001" xr:uid="{00000000-0005-0000-0000-0000551B0000}"/>
    <cellStyle name="Accent6 22" xfId="7002" xr:uid="{00000000-0005-0000-0000-0000561B0000}"/>
    <cellStyle name="Accent6 23" xfId="7003" xr:uid="{00000000-0005-0000-0000-0000571B0000}"/>
    <cellStyle name="Accent6 3" xfId="7004" xr:uid="{00000000-0005-0000-0000-0000581B0000}"/>
    <cellStyle name="Accent6 4" xfId="7005" xr:uid="{00000000-0005-0000-0000-0000591B0000}"/>
    <cellStyle name="Accent6 5" xfId="7006" xr:uid="{00000000-0005-0000-0000-00005A1B0000}"/>
    <cellStyle name="Accent6 6" xfId="7007" xr:uid="{00000000-0005-0000-0000-00005B1B0000}"/>
    <cellStyle name="Accent6 7" xfId="7008" xr:uid="{00000000-0005-0000-0000-00005C1B0000}"/>
    <cellStyle name="Accent6 8" xfId="7009" xr:uid="{00000000-0005-0000-0000-00005D1B0000}"/>
    <cellStyle name="Accent6 9" xfId="7010" xr:uid="{00000000-0005-0000-0000-00005E1B0000}"/>
    <cellStyle name="active" xfId="7011" xr:uid="{00000000-0005-0000-0000-00005F1B0000}"/>
    <cellStyle name="AeE­" xfId="7012" xr:uid="{00000000-0005-0000-0000-0000601B0000}"/>
    <cellStyle name="AeE­ [0]" xfId="7013" xr:uid="{00000000-0005-0000-0000-0000611B0000}"/>
    <cellStyle name="ÅëÈ­ [0]_¡Ú¾ÈÜ¬ Á¾ÇÕºñ±³ " xfId="7014" xr:uid="{00000000-0005-0000-0000-0000621B0000}"/>
    <cellStyle name="AeE­ [0]_¡U¾EU￢ A¾COºn±³  2" xfId="7015" xr:uid="{00000000-0005-0000-0000-0000631B0000}"/>
    <cellStyle name="ÅëÈ­ [0]_¡Ú¾ÈÜ¬ Á¾ÇÕºñ±³ _HLCC Open issue with Philippine_060306" xfId="7016" xr:uid="{00000000-0005-0000-0000-0000641B0000}"/>
    <cellStyle name="AeE­ [0]_´e¿iAaCI¿aA≫ " xfId="7017" xr:uid="{00000000-0005-0000-0000-0000651B0000}"/>
    <cellStyle name="ÅëÈ­ [0]_´ë±â(2)" xfId="7018" xr:uid="{00000000-0005-0000-0000-0000661B0000}"/>
    <cellStyle name="AeE­ [0]_´U°eº° ±¸Aa¾E" xfId="7019" xr:uid="{00000000-0005-0000-0000-0000671B0000}"/>
    <cellStyle name="ÅëÈ­ [0]_´Ü°èº° ±¸Ãà¾È" xfId="7020" xr:uid="{00000000-0005-0000-0000-0000681B0000}"/>
    <cellStyle name="AeE­ [0]_´U°eº° ±¸Aa¾E 2" xfId="7021" xr:uid="{00000000-0005-0000-0000-0000691B0000}"/>
    <cellStyle name="ÅëÈ­ [0]_¸ÅÃâ¿ø°¡ " xfId="7022" xr:uid="{00000000-0005-0000-0000-00006A1B0000}"/>
    <cellStyle name="AeE­ [0]_¸i´U" xfId="7023" xr:uid="{00000000-0005-0000-0000-00006B1B0000}"/>
    <cellStyle name="ÅëÈ­ [0]_¿ù°£" xfId="7024" xr:uid="{00000000-0005-0000-0000-00006C1B0000}"/>
    <cellStyle name="AeE­ [0]_¿u°￡_laroux" xfId="7025" xr:uid="{00000000-0005-0000-0000-00006D1B0000}"/>
    <cellStyle name="ÅëÈ­ [0]_¥±- 2 " xfId="7026" xr:uid="{00000000-0005-0000-0000-00006E1B0000}"/>
    <cellStyle name="AeE­ [0]_°æAi≫cAc°i " xfId="7027" xr:uid="{00000000-0005-0000-0000-00006F1B0000}"/>
    <cellStyle name="ÅëÈ­ [0]_¼­½ÄÃ¼°è_ÅõÀÔ°èÈ¹ " xfId="7028" xr:uid="{00000000-0005-0000-0000-0000701B0000}"/>
    <cellStyle name="AeE­ [0]_¼­½AA¼°e_AoAO°eE¹  E²_9703AIA¤ " xfId="7029" xr:uid="{00000000-0005-0000-0000-0000711B0000}"/>
    <cellStyle name="ÅëÈ­ [0]_¼­½ÄÃ¼01_ÅõÀÔ°èÈ¹ " xfId="7030" xr:uid="{00000000-0005-0000-0000-0000721B0000}"/>
    <cellStyle name="AeE­ [0]_¼­½AAI¶÷_AoAO°eE¹ " xfId="7031" xr:uid="{00000000-0005-0000-0000-0000731B0000}"/>
    <cellStyle name="ÅëÈ­ [0]_¼­½ÄÀÏ¶÷_ÅõÀÔ°èÈ¹ " xfId="7032" xr:uid="{00000000-0005-0000-0000-0000741B0000}"/>
    <cellStyle name="AeE­ [0]_¼oAOCaA¤½A≫o " xfId="7033" xr:uid="{00000000-0005-0000-0000-0000751B0000}"/>
    <cellStyle name="ÅëÈ­ [0]_1.ÆÇ¸Å½ÇÀû " xfId="7034" xr:uid="{00000000-0005-0000-0000-0000761B0000}"/>
    <cellStyle name="AeE­ [0]_1.ÆC¸A½CAu _~0014723" xfId="7035" xr:uid="{00000000-0005-0000-0000-0000771B0000}"/>
    <cellStyle name="ÅëÈ­ [0]_1.SUMMARY " xfId="7036" xr:uid="{00000000-0005-0000-0000-0000781B0000}"/>
    <cellStyle name="AeE­ [0]_1.SUMMARY _~0014723" xfId="7037" xr:uid="{00000000-0005-0000-0000-0000791B0000}"/>
    <cellStyle name="ÅëÈ­ [0]_2.CONCEPT " xfId="7038" xr:uid="{00000000-0005-0000-0000-00007A1B0000}"/>
    <cellStyle name="AeE­ [0]_2.CONCEPT _~0014723" xfId="7039" xr:uid="{00000000-0005-0000-0000-00007B1B0000}"/>
    <cellStyle name="ÅëÈ­ [0]_3PJTR°èÈ¹ " xfId="7040" xr:uid="{00000000-0005-0000-0000-00007C1B0000}"/>
    <cellStyle name="AeE­ [0]_4 " xfId="7041" xr:uid="{00000000-0005-0000-0000-00007D1B0000}"/>
    <cellStyle name="ÅëÈ­ [0]_4 " xfId="7042" xr:uid="{00000000-0005-0000-0000-00007E1B0000}"/>
    <cellStyle name="AeE­ [0]_4 _~0014723" xfId="7043" xr:uid="{00000000-0005-0000-0000-00007F1B0000}"/>
    <cellStyle name="ÅëÈ­ [0]_6-3°æÀï·Â " xfId="7044" xr:uid="{00000000-0005-0000-0000-0000801B0000}"/>
    <cellStyle name="AeE­ [0]_6-3°æAi·A _±¸¸A½CAu " xfId="7045" xr:uid="{00000000-0005-0000-0000-0000811B0000}"/>
    <cellStyle name="ÅëÈ­ [0]_7.MASTER SCHEDULE " xfId="7046" xr:uid="{00000000-0005-0000-0000-0000821B0000}"/>
    <cellStyle name="AeE­ [0]_7.MASTER SCHEDULE _~0014723" xfId="7047" xr:uid="{00000000-0005-0000-0000-0000831B0000}"/>
    <cellStyle name="ÅëÈ­ [0]_96°èÈ¹ " xfId="7048" xr:uid="{00000000-0005-0000-0000-0000841B0000}"/>
    <cellStyle name="AeE­ [0]_96°eE¹ _55435-3A000 (N3AX0003) " xfId="7049" xr:uid="{00000000-0005-0000-0000-0000851B0000}"/>
    <cellStyle name="ÅëÈ­ [0]_À¯Çüº°ÀüÃ¼(¿ï»ê°øÀå)  " xfId="7050" xr:uid="{00000000-0005-0000-0000-0000861B0000}"/>
    <cellStyle name="AeE­ [0]_A÷·E_CO¸RE­¾E " xfId="7051" xr:uid="{00000000-0005-0000-0000-0000871B0000}"/>
    <cellStyle name="ÅëÈ­ [0]_ÀÎ¿ø°èÈ¹ " xfId="7052" xr:uid="{00000000-0005-0000-0000-0000881B0000}"/>
    <cellStyle name="AeE­ [0]_AI¿ø°eE¹ _1¿￢±¸¼O (°￠ÆAº°) " xfId="7053" xr:uid="{00000000-0005-0000-0000-0000891B0000}"/>
    <cellStyle name="ÅëÈ­ [0]_ÀÎ¿ø¹× Á¶Á÷(96.5.2.) " xfId="7054" xr:uid="{00000000-0005-0000-0000-00008A1B0000}"/>
    <cellStyle name="AeE­ [0]_AI¿ø¹× A¶A÷(96.5.2.) _±¸¸A½CAu " xfId="7055" xr:uid="{00000000-0005-0000-0000-00008B1B0000}"/>
    <cellStyle name="ÅëÈ­ [0]_ÃÑ°ýÇ¥ " xfId="7056" xr:uid="{00000000-0005-0000-0000-00008C1B0000}"/>
    <cellStyle name="AeE­ [0]_AN°yC￥ _XG MBR제출990819" xfId="7057" xr:uid="{00000000-0005-0000-0000-00008D1B0000}"/>
    <cellStyle name="ÅëÈ­ [0]_ÃÖÁ¾ÀÏÁ¤ " xfId="7058" xr:uid="{00000000-0005-0000-0000-00008E1B0000}"/>
    <cellStyle name="AeE­ [0]_AOA¾AIA¤ _~0014723" xfId="7059" xr:uid="{00000000-0005-0000-0000-00008F1B0000}"/>
    <cellStyle name="ÅëÈ­ [0]_INQUIRY ¿µ¾÷ÃßÁø " xfId="7060" xr:uid="{00000000-0005-0000-0000-0000901B0000}"/>
    <cellStyle name="AeE­ [0]_INQUIRY ¿μ¾÷AßAø " xfId="7061" xr:uid="{00000000-0005-0000-0000-0000911B0000}"/>
    <cellStyle name="ÅëÈ­ [0]_lx-taxi " xfId="7062" xr:uid="{00000000-0005-0000-0000-0000921B0000}"/>
    <cellStyle name="AeE­ [0]_lx-taxi _±¸¸A½CAu " xfId="7063" xr:uid="{00000000-0005-0000-0000-0000931B0000}"/>
    <cellStyle name="ÅëÈ­ [0]_MHPORTER " xfId="7064" xr:uid="{00000000-0005-0000-0000-0000941B0000}"/>
    <cellStyle name="AeE­ [0]_º≫ºIA¶A÷ " xfId="7065" xr:uid="{00000000-0005-0000-0000-0000951B0000}"/>
    <cellStyle name="ÅëÈ­ [0]_ºÐ·ù±â01_ÅõÀÔ°èÈ¹ " xfId="7066" xr:uid="{00000000-0005-0000-0000-0000961B0000}"/>
    <cellStyle name="AeE­ [0]_ºÐ·u±a02_AoAO°eE¹ " xfId="7067" xr:uid="{00000000-0005-0000-0000-0000971B0000}"/>
    <cellStyle name="ÅëÈ­ [0]_ºÐ·ù±â02_ÅõÀÔ°èÈ¹ " xfId="7068" xr:uid="{00000000-0005-0000-0000-0000981B0000}"/>
    <cellStyle name="AeE­ [0]_ºÐ·u±a03_AoAO°eE¹ " xfId="7069" xr:uid="{00000000-0005-0000-0000-0000991B0000}"/>
    <cellStyle name="ÅëÈ­ [0]_ºÐ·ù±â03_ÅõÀÔ°èÈ¹ " xfId="7070" xr:uid="{00000000-0005-0000-0000-00009A1B0000}"/>
    <cellStyle name="AeE­ [0]_ºÐ·u±aAØ_AoAO°eE¹ " xfId="7071" xr:uid="{00000000-0005-0000-0000-00009B1B0000}"/>
    <cellStyle name="ÅëÈ­ [0]_ºÐ·ù±âÁØ_ÅõÀÔ°èÈ¹ " xfId="7072" xr:uid="{00000000-0005-0000-0000-00009C1B0000}"/>
    <cellStyle name="AeE­ [0]_ºÐ·u±aE￡_AoAO°eE¹ " xfId="7073" xr:uid="{00000000-0005-0000-0000-00009D1B0000}"/>
    <cellStyle name="ÅëÈ­ [0]_ºÐ·ù±âÈ£_ÅõÀÔ°èÈ¹ " xfId="7074" xr:uid="{00000000-0005-0000-0000-00009E1B0000}"/>
    <cellStyle name="AeE­ [0]_RR1¾E " xfId="7075" xr:uid="{00000000-0005-0000-0000-00009F1B0000}"/>
    <cellStyle name="ÅëÈ­ [0]_SAMPLE " xfId="7076" xr:uid="{00000000-0005-0000-0000-0000A01B0000}"/>
    <cellStyle name="AeE­ [0]_SAMPLE _~0014723" xfId="7077" xr:uid="{00000000-0005-0000-0000-0000A11B0000}"/>
    <cellStyle name="ÅëÈ­ [0]_Sheet1 (2)_1.SUMMARY " xfId="7078" xr:uid="{00000000-0005-0000-0000-0000A21B0000}"/>
    <cellStyle name="AeE­ [0]_Sheet1 (2)_1.SUMMARY _~0014723" xfId="7079" xr:uid="{00000000-0005-0000-0000-0000A31B0000}"/>
    <cellStyle name="ÅëÈ­ [0]_Sheet1_1.SUMMARY " xfId="7080" xr:uid="{00000000-0005-0000-0000-0000A41B0000}"/>
    <cellStyle name="AeE­ [0]_Sheet1_3.MSCHEDULE¿μ¹R " xfId="7081" xr:uid="{00000000-0005-0000-0000-0000A51B0000}"/>
    <cellStyle name="ÅëÈ­ [0]_Sheet1_ÃÖÁ¾ÀÏÁ¤ " xfId="7082" xr:uid="{00000000-0005-0000-0000-0000A61B0000}"/>
    <cellStyle name="AeE­ [0]_Sheet1_XD AOA¾AIA¤ " xfId="7083" xr:uid="{00000000-0005-0000-0000-0000A71B0000}"/>
    <cellStyle name="ÅëÈ­ [0]_Sheet1_XD ÃÖÁ¾ÀÏÁ¤ " xfId="7084" xr:uid="{00000000-0005-0000-0000-0000A81B0000}"/>
    <cellStyle name="AeE­ [0]_Sheet8" xfId="7085" xr:uid="{00000000-0005-0000-0000-0000A91B0000}"/>
    <cellStyle name="ÅëÈ­ [0]_SMG-CKD-d1.1 " xfId="7086" xr:uid="{00000000-0005-0000-0000-0000AA1B0000}"/>
    <cellStyle name="AeE­ [0]_XD±aAØ " xfId="7087" xr:uid="{00000000-0005-0000-0000-0000AB1B0000}"/>
    <cellStyle name="ÅëÈ­ [0]_XD±âÁØ " xfId="7088" xr:uid="{00000000-0005-0000-0000-0000AC1B0000}"/>
    <cellStyle name="AeE­ [0]_μðAⓒAIA¤ " xfId="7089" xr:uid="{00000000-0005-0000-0000-0000AD1B0000}"/>
    <cellStyle name="AeE?[0]_96???OBD " xfId="7090" xr:uid="{00000000-0005-0000-0000-0000AE1B0000}"/>
    <cellStyle name="AeE?96???OBD " xfId="7091" xr:uid="{00000000-0005-0000-0000-0000AF1B0000}"/>
    <cellStyle name="AeE?ER?쬕 [0]_?ER??R?쬕?ERAi?ERicAc?ER??Ri " xfId="7092" xr:uid="{00000000-0005-0000-0000-0000B01B0000}"/>
    <cellStyle name="AeE?ER?쬕_?ER??R?쬕?ERAi?ERicAc?ER??Ri " xfId="7093" xr:uid="{00000000-0005-0000-0000-0000B11B0000}"/>
    <cellStyle name="AeE?R쭵 [0]_96?쬾??R?쬸OBD " xfId="7094" xr:uid="{00000000-0005-0000-0000-0000B21B0000}"/>
    <cellStyle name="AeE?R쭵_96?쬾??R?쬸OBD " xfId="7095" xr:uid="{00000000-0005-0000-0000-0000B31B0000}"/>
    <cellStyle name="AeE­_          " xfId="7096" xr:uid="{00000000-0005-0000-0000-0000B41B0000}"/>
    <cellStyle name="ÅëÈ­_¡Ú¾ÈÜ¬ Á¾ÇÕºñ±³ " xfId="7097" xr:uid="{00000000-0005-0000-0000-0000B51B0000}"/>
    <cellStyle name="AeE­_¡U¾EU￢ A¾COºn±³  2" xfId="7098" xr:uid="{00000000-0005-0000-0000-0000B61B0000}"/>
    <cellStyle name="ÅëÈ­_¡Ú¾ÈÜ¬ Á¾ÇÕºñ±³  2" xfId="7099" xr:uid="{00000000-0005-0000-0000-0000B71B0000}"/>
    <cellStyle name="AeE­_´U°eº° ±¸Aa¾E" xfId="7100" xr:uid="{00000000-0005-0000-0000-0000B81B0000}"/>
    <cellStyle name="ÅëÈ­_´Ü°èº° ±¸Ãà¾È" xfId="7101" xr:uid="{00000000-0005-0000-0000-0000B91B0000}"/>
    <cellStyle name="AeE­_´U°eº° ±¸Aa¾E_UB파이롯트 지원" xfId="7102" xr:uid="{00000000-0005-0000-0000-0000BA1B0000}"/>
    <cellStyle name="ÅëÈ­_¸ÅÃâ¿ø°¡ " xfId="7103" xr:uid="{00000000-0005-0000-0000-0000BB1B0000}"/>
    <cellStyle name="AeE­_¸i´U" xfId="7104" xr:uid="{00000000-0005-0000-0000-0000BC1B0000}"/>
    <cellStyle name="ÅëÈ­_¿ù°£" xfId="7105" xr:uid="{00000000-0005-0000-0000-0000BD1B0000}"/>
    <cellStyle name="AeE­_¿μ¾÷º¸°i" xfId="7106" xr:uid="{00000000-0005-0000-0000-0000BE1B0000}"/>
    <cellStyle name="ÅëÈ­_¥±- 2 " xfId="7107" xr:uid="{00000000-0005-0000-0000-0000BF1B0000}"/>
    <cellStyle name="AeE­_°æAi≫cAc°i " xfId="7108" xr:uid="{00000000-0005-0000-0000-0000C01B0000}"/>
    <cellStyle name="ÅëÈ­_¼­½ÄÃ¼°è_ÅõÀÔ°èÈ¹ " xfId="7109" xr:uid="{00000000-0005-0000-0000-0000C11B0000}"/>
    <cellStyle name="AeE­_¼­½AA¼01_AoAO°eE¹ " xfId="7110" xr:uid="{00000000-0005-0000-0000-0000C21B0000}"/>
    <cellStyle name="ÅëÈ­_¼­½ÄÃ¼01_ÅõÀÔ°èÈ¹ " xfId="7111" xr:uid="{00000000-0005-0000-0000-0000C31B0000}"/>
    <cellStyle name="AeE­_¼­½AAI¶÷_AoAO°eE¹ " xfId="7112" xr:uid="{00000000-0005-0000-0000-0000C41B0000}"/>
    <cellStyle name="ÅëÈ­_¼­½ÄÀÏ¶÷_ÅõÀÔ°èÈ¹ " xfId="7113" xr:uid="{00000000-0005-0000-0000-0000C51B0000}"/>
    <cellStyle name="AeE­_¼oAOCaA¤½A≫o " xfId="7114" xr:uid="{00000000-0005-0000-0000-0000C61B0000}"/>
    <cellStyle name="ÅëÈ­_1.ÆÇ¸Å½ÇÀû " xfId="7115" xr:uid="{00000000-0005-0000-0000-0000C71B0000}"/>
    <cellStyle name="AeE­_1.SUMMARY " xfId="7116" xr:uid="{00000000-0005-0000-0000-0000C81B0000}"/>
    <cellStyle name="ÅëÈ­_1.SUMMARY " xfId="7117" xr:uid="{00000000-0005-0000-0000-0000C91B0000}"/>
    <cellStyle name="AeE­_2" xfId="7118" xr:uid="{00000000-0005-0000-0000-0000CA1B0000}"/>
    <cellStyle name="ÅëÈ­_2.CONCEPT " xfId="7119" xr:uid="{00000000-0005-0000-0000-0000CB1B0000}"/>
    <cellStyle name="AeE­_3.MSCHEDULE¿μ¹R " xfId="7120" xr:uid="{00000000-0005-0000-0000-0000CC1B0000}"/>
    <cellStyle name="ÅëÈ­_3PJTR°èÈ¹ " xfId="7121" xr:uid="{00000000-0005-0000-0000-0000CD1B0000}"/>
    <cellStyle name="AeE­_4 " xfId="7122" xr:uid="{00000000-0005-0000-0000-0000CE1B0000}"/>
    <cellStyle name="ÅëÈ­_4 " xfId="7123" xr:uid="{00000000-0005-0000-0000-0000CF1B0000}"/>
    <cellStyle name="AeE­_5-3-3-1-1.≫y≫e±¸A¶ºÐ¼R-MAT'L¡­ " xfId="7124" xr:uid="{00000000-0005-0000-0000-0000D01B0000}"/>
    <cellStyle name="ÅëÈ­_6-3°æÀï·Â " xfId="7125" xr:uid="{00000000-0005-0000-0000-0000D11B0000}"/>
    <cellStyle name="AeE­_6-3°æAi·A _±¸¸A½CAu " xfId="7126" xr:uid="{00000000-0005-0000-0000-0000D21B0000}"/>
    <cellStyle name="ÅëÈ­_7.MASTER SCHEDULE " xfId="7127" xr:uid="{00000000-0005-0000-0000-0000D31B0000}"/>
    <cellStyle name="AeE­_96°eE¹ " xfId="7128" xr:uid="{00000000-0005-0000-0000-0000D41B0000}"/>
    <cellStyle name="ÅëÈ­_96°èÈ¹ " xfId="7129" xr:uid="{00000000-0005-0000-0000-0000D51B0000}"/>
    <cellStyle name="AeE­_96°eE¹ _55435-3A000 (N3AX0003) " xfId="7130" xr:uid="{00000000-0005-0000-0000-0000D61B0000}"/>
    <cellStyle name="ÅëÈ­_À¯Çüº°ÀüÃ¼(¿ï»ê°øÀå)  " xfId="7131" xr:uid="{00000000-0005-0000-0000-0000D71B0000}"/>
    <cellStyle name="AeE­_A÷·E_CO¸RE­¾E " xfId="7132" xr:uid="{00000000-0005-0000-0000-0000D81B0000}"/>
    <cellStyle name="ÅëÈ­_ÀÎ¿ø°èÈ¹ " xfId="7133" xr:uid="{00000000-0005-0000-0000-0000D91B0000}"/>
    <cellStyle name="AeE­_AI¿ø°eE¹ _1¿￢±¸¼O (°￠ÆAº°) " xfId="7134" xr:uid="{00000000-0005-0000-0000-0000DA1B0000}"/>
    <cellStyle name="ÅëÈ­_ÀÎ¿ø¹× Á¶Á÷(96.5.2.) " xfId="7135" xr:uid="{00000000-0005-0000-0000-0000DB1B0000}"/>
    <cellStyle name="AeE­_AI¿ø¹× A¶A÷(96.5.2.) _±¸¸A½CAu " xfId="7136" xr:uid="{00000000-0005-0000-0000-0000DC1B0000}"/>
    <cellStyle name="ÅëÈ­_ÃÑ°ýÇ¥ " xfId="7137" xr:uid="{00000000-0005-0000-0000-0000DD1B0000}"/>
    <cellStyle name="AeE­_AN°yº¸°i-Aß°¡Ay°¨ " xfId="7138" xr:uid="{00000000-0005-0000-0000-0000DE1B0000}"/>
    <cellStyle name="ÅëÈ­_ÃÖÁ¾ÀÏÁ¤ " xfId="7139" xr:uid="{00000000-0005-0000-0000-0000DF1B0000}"/>
    <cellStyle name="AeE­_C￥Ao " xfId="7140" xr:uid="{00000000-0005-0000-0000-0000E01B0000}"/>
    <cellStyle name="ÅëÈ­_INQUIRY ¿µ¾÷ÃßÁø " xfId="7141" xr:uid="{00000000-0005-0000-0000-0000E11B0000}"/>
    <cellStyle name="AeE­_INQUIRY ¿μ¾÷AßAø " xfId="7142" xr:uid="{00000000-0005-0000-0000-0000E21B0000}"/>
    <cellStyle name="ÅëÈ­_lx-taxi " xfId="7143" xr:uid="{00000000-0005-0000-0000-0000E31B0000}"/>
    <cellStyle name="AeE­_lx-taxi _±¸¸A½CAu " xfId="7144" xr:uid="{00000000-0005-0000-0000-0000E41B0000}"/>
    <cellStyle name="ÅëÈ­_MHPORTER " xfId="7145" xr:uid="{00000000-0005-0000-0000-0000E51B0000}"/>
    <cellStyle name="AeE­_º≫ºIA¶A÷ " xfId="7146" xr:uid="{00000000-0005-0000-0000-0000E61B0000}"/>
    <cellStyle name="ÅëÈ­_ºÐ·ù±â01_ÅõÀÔ°èÈ¹ " xfId="7147" xr:uid="{00000000-0005-0000-0000-0000E71B0000}"/>
    <cellStyle name="AeE­_ºÐ·u±a02_AoAO°eE¹ " xfId="7148" xr:uid="{00000000-0005-0000-0000-0000E81B0000}"/>
    <cellStyle name="ÅëÈ­_ºÐ·ù±â02_ÅõÀÔ°èÈ¹ " xfId="7149" xr:uid="{00000000-0005-0000-0000-0000E91B0000}"/>
    <cellStyle name="AeE­_ºÐ·u±a03_AoAO°eE¹ " xfId="7150" xr:uid="{00000000-0005-0000-0000-0000EA1B0000}"/>
    <cellStyle name="ÅëÈ­_ºÐ·ù±â03_ÅõÀÔ°èÈ¹ " xfId="7151" xr:uid="{00000000-0005-0000-0000-0000EB1B0000}"/>
    <cellStyle name="AeE­_ºÐ·u±aAØ_AoAO°eE¹ " xfId="7152" xr:uid="{00000000-0005-0000-0000-0000EC1B0000}"/>
    <cellStyle name="ÅëÈ­_ºÐ·ù±âÁØ_ÅõÀÔ°èÈ¹ " xfId="7153" xr:uid="{00000000-0005-0000-0000-0000ED1B0000}"/>
    <cellStyle name="AeE­_ºÐ·u±aE￡_AoAO°eE¹ " xfId="7154" xr:uid="{00000000-0005-0000-0000-0000EE1B0000}"/>
    <cellStyle name="ÅëÈ­_ºÐ·ù±âÈ£_ÅõÀÔ°èÈ¹ " xfId="7155" xr:uid="{00000000-0005-0000-0000-0000EF1B0000}"/>
    <cellStyle name="AeE­_RR1¾E " xfId="7156" xr:uid="{00000000-0005-0000-0000-0000F01B0000}"/>
    <cellStyle name="ÅëÈ­_SAMPLE " xfId="7157" xr:uid="{00000000-0005-0000-0000-0000F11B0000}"/>
    <cellStyle name="AeE­_Sheet1 (2)_1.SUMMARY " xfId="7158" xr:uid="{00000000-0005-0000-0000-0000F21B0000}"/>
    <cellStyle name="ÅëÈ­_Sheet1 (2)_1.SUMMARY " xfId="7159" xr:uid="{00000000-0005-0000-0000-0000F31B0000}"/>
    <cellStyle name="AeE­_Sheet1 (2)_3.MSCHEDULE¿μ¹R " xfId="7160" xr:uid="{00000000-0005-0000-0000-0000F41B0000}"/>
    <cellStyle name="ÅëÈ­_Sheet1_1.SUMMARY " xfId="7161" xr:uid="{00000000-0005-0000-0000-0000F51B0000}"/>
    <cellStyle name="AeE­_Sheet1_3.MSCHEDULE¿μ¹R " xfId="7162" xr:uid="{00000000-0005-0000-0000-0000F61B0000}"/>
    <cellStyle name="ÅëÈ­_Sheet1_ÃÖÁ¾ÀÏÁ¤ " xfId="7163" xr:uid="{00000000-0005-0000-0000-0000F71B0000}"/>
    <cellStyle name="AeE­_Sheet1_XD AOA¾AIA¤ " xfId="7164" xr:uid="{00000000-0005-0000-0000-0000F81B0000}"/>
    <cellStyle name="ÅëÈ­_Sheet1_XD ÃÖÁ¾ÀÏÁ¤ " xfId="7165" xr:uid="{00000000-0005-0000-0000-0000F91B0000}"/>
    <cellStyle name="AeE­_Sheet8" xfId="7166" xr:uid="{00000000-0005-0000-0000-0000FA1B0000}"/>
    <cellStyle name="ÅëÈ­_SMG-CKD-d1.1 " xfId="7167" xr:uid="{00000000-0005-0000-0000-0000FB1B0000}"/>
    <cellStyle name="AeE­_XD±aAØ " xfId="7168" xr:uid="{00000000-0005-0000-0000-0000FC1B0000}"/>
    <cellStyle name="ÅëÈ­_XD±âÁØ " xfId="7169" xr:uid="{00000000-0005-0000-0000-0000FD1B0000}"/>
    <cellStyle name="AeE­_XG¿ø´UA§ " xfId="7170" xr:uid="{00000000-0005-0000-0000-0000FE1B0000}"/>
    <cellStyle name="ÅëÈ­_XG¿ø´ÜÀ§ " xfId="7171" xr:uid="{00000000-0005-0000-0000-0000FF1B0000}"/>
    <cellStyle name="AeE­_μðAⓒAIA¤ " xfId="7172" xr:uid="{00000000-0005-0000-0000-0000001C0000}"/>
    <cellStyle name="AeE¡© [0]_M105CDT " xfId="7173" xr:uid="{00000000-0005-0000-0000-0000011C0000}"/>
    <cellStyle name="AeE¡©_M105CDT " xfId="7174" xr:uid="{00000000-0005-0000-0000-0000021C0000}"/>
    <cellStyle name="AeE¡ⓒ [0]_          " xfId="7175" xr:uid="{00000000-0005-0000-0000-0000031C0000}"/>
    <cellStyle name="AeE¡ⓒ_          " xfId="7176" xr:uid="{00000000-0005-0000-0000-0000041C0000}"/>
    <cellStyle name="AeE¡ER¡§I [0]_¡ER¡§￠R¡§I¡ERAi¡ERicAc¡ER¡§￠Ri " xfId="7177" xr:uid="{00000000-0005-0000-0000-0000051C0000}"/>
    <cellStyle name="AeE¡ER¡§I_¡ER¡§￠R¡§I¡ERAi¡ERicAc¡ER¡§￠Ri " xfId="7178" xr:uid="{00000000-0005-0000-0000-0000061C0000}"/>
    <cellStyle name="AeE￠R¨I [0]_¡Ii¨I¡IA¡§IAIA¡E￠￥ " xfId="7179" xr:uid="{00000000-0005-0000-0000-0000071C0000}"/>
    <cellStyle name="AeE￠R¨I_¡Ii¨I¡IA¡§IAIA¡E￠￥ " xfId="7180" xr:uid="{00000000-0005-0000-0000-0000081C0000}"/>
    <cellStyle name="ALIGNMENT" xfId="7181" xr:uid="{00000000-0005-0000-0000-0000091C0000}"/>
    <cellStyle name="aormal_Q2ormal_Q2_1" xfId="7182" xr:uid="{00000000-0005-0000-0000-00000A1C0000}"/>
    <cellStyle name="args.style" xfId="7183" xr:uid="{00000000-0005-0000-0000-00000B1C0000}"/>
    <cellStyle name="AÞ¸¶ [0]_          " xfId="7184" xr:uid="{00000000-0005-0000-0000-00000C1C0000}"/>
    <cellStyle name="ÄÞ¸¶ [0]_¡Ú¾ÈÜ¬ Á¾ÇÕºñ±³ " xfId="7185" xr:uid="{00000000-0005-0000-0000-00000D1C0000}"/>
    <cellStyle name="AÞ¸¶ [0]_¡U¾EU￢ A¾COºn±³  2" xfId="7186" xr:uid="{00000000-0005-0000-0000-00000E1C0000}"/>
    <cellStyle name="ÄÞ¸¶ [0]_¡Ú¾ÈÜ¬ Á¾ÇÕºñ±³  2" xfId="7187" xr:uid="{00000000-0005-0000-0000-00000F1C0000}"/>
    <cellStyle name="AÞ¸¶ [0]_´U°eº° ±¸Aa¾E" xfId="7188" xr:uid="{00000000-0005-0000-0000-0000101C0000}"/>
    <cellStyle name="ÄÞ¸¶ [0]_´Ü°èº° ±¸Ãà¾È" xfId="7189" xr:uid="{00000000-0005-0000-0000-0000111C0000}"/>
    <cellStyle name="AÞ¸¶ [0]_´U°eº° ±¸Aa¾E_UB파이롯트 지원" xfId="7190" xr:uid="{00000000-0005-0000-0000-0000121C0000}"/>
    <cellStyle name="ÄÞ¸¶ [0]_¸ÅÃâ¿ø°¡ " xfId="7191" xr:uid="{00000000-0005-0000-0000-0000131C0000}"/>
    <cellStyle name="AÞ¸¶ [0]_¸i´U" xfId="7192" xr:uid="{00000000-0005-0000-0000-0000141C0000}"/>
    <cellStyle name="ÄÞ¸¶ [0]_¿ù°£" xfId="7193" xr:uid="{00000000-0005-0000-0000-0000151C0000}"/>
    <cellStyle name="AÞ¸¶ [0]_¿μ¾÷º¸°i" xfId="7194" xr:uid="{00000000-0005-0000-0000-0000161C0000}"/>
    <cellStyle name="ÄÞ¸¶ [0]_¥±- 2 " xfId="7195" xr:uid="{00000000-0005-0000-0000-0000171C0000}"/>
    <cellStyle name="AÞ¸¶ [0]_°æAi≫cAc°i " xfId="7196" xr:uid="{00000000-0005-0000-0000-0000181C0000}"/>
    <cellStyle name="ÄÞ¸¶ [0]_¼öÃâ½ÇÀû " xfId="7197" xr:uid="{00000000-0005-0000-0000-0000191C0000}"/>
    <cellStyle name="AÞ¸¶ [0]_¼oAOCaA¤½A≫o " xfId="7198" xr:uid="{00000000-0005-0000-0000-00001A1C0000}"/>
    <cellStyle name="ÄÞ¸¶ [0]_1.ÆÇ¸Å½ÇÀû " xfId="7199" xr:uid="{00000000-0005-0000-0000-00001B1C0000}"/>
    <cellStyle name="AÞ¸¶ [0]_1.SUMMARY " xfId="7200" xr:uid="{00000000-0005-0000-0000-00001C1C0000}"/>
    <cellStyle name="ÄÞ¸¶ [0]_1.SUMMARY " xfId="7201" xr:uid="{00000000-0005-0000-0000-00001D1C0000}"/>
    <cellStyle name="AÞ¸¶ [0]_1-3¿u " xfId="7202" xr:uid="{00000000-0005-0000-0000-00001E1C0000}"/>
    <cellStyle name="ÄÞ¸¶ [0]_1-3¿ù " xfId="7203" xr:uid="{00000000-0005-0000-0000-00001F1C0000}"/>
    <cellStyle name="AÞ¸¶ [0]_1-5¿u " xfId="7204" xr:uid="{00000000-0005-0000-0000-0000201C0000}"/>
    <cellStyle name="ÄÞ¸¶ [0]_2.CONCEPT " xfId="7205" xr:uid="{00000000-0005-0000-0000-0000211C0000}"/>
    <cellStyle name="AÞ¸¶ [0]_3.MSCHEDULE¿μ¹R " xfId="7206" xr:uid="{00000000-0005-0000-0000-0000221C0000}"/>
    <cellStyle name="ÄÞ¸¶ [0]_3¿ù´©°è " xfId="7207" xr:uid="{00000000-0005-0000-0000-0000231C0000}"/>
    <cellStyle name="AÞ¸¶ [0]_3¿u´ⓒ°e " xfId="7208" xr:uid="{00000000-0005-0000-0000-0000241C0000}"/>
    <cellStyle name="ÄÞ¸¶ [0]_3PJTR°èÈ¹ " xfId="7209" xr:uid="{00000000-0005-0000-0000-0000251C0000}"/>
    <cellStyle name="AÞ¸¶ [0]_4 " xfId="7210" xr:uid="{00000000-0005-0000-0000-0000261C0000}"/>
    <cellStyle name="ÄÞ¸¶ [0]_4 " xfId="7211" xr:uid="{00000000-0005-0000-0000-0000271C0000}"/>
    <cellStyle name="AÞ¸¶ [0]_6-3°æAi·A " xfId="7212" xr:uid="{00000000-0005-0000-0000-0000281C0000}"/>
    <cellStyle name="ÄÞ¸¶ [0]_6-3°æÀï·Â " xfId="7213" xr:uid="{00000000-0005-0000-0000-0000291C0000}"/>
    <cellStyle name="AÞ¸¶ [0]_6-3°æAi·A _%EB%85%84%EA%B0%84%ED%8C%90%EC%B4%89%EB%B9%84%EC%8B%A4%EC%A0%81%EB%B9%84%EA%B5%90(1)" xfId="7214" xr:uid="{00000000-0005-0000-0000-00002A1C0000}"/>
    <cellStyle name="ÄÞ¸¶ [0]_7.MASTER SCHEDULE " xfId="7215" xr:uid="{00000000-0005-0000-0000-00002B1C0000}"/>
    <cellStyle name="AÞ¸¶ [0]_96°eE¹ " xfId="7216" xr:uid="{00000000-0005-0000-0000-00002C1C0000}"/>
    <cellStyle name="ÄÞ¸¶ [0]_96°èÈ¹ " xfId="7217" xr:uid="{00000000-0005-0000-0000-00002D1C0000}"/>
    <cellStyle name="AÞ¸¶ [0]_96¾Æ½OBD " xfId="7218" xr:uid="{00000000-0005-0000-0000-00002E1C0000}"/>
    <cellStyle name="ÄÞ¸¶ [0]_À¯Çüº°ÀüÃ¼(¿ï»ê°øÀå)  " xfId="7219" xr:uid="{00000000-0005-0000-0000-00002F1C0000}"/>
    <cellStyle name="AÞ¸¶ [0]_A÷A¼_°E±¸AIA¤ " xfId="7220" xr:uid="{00000000-0005-0000-0000-0000301C0000}"/>
    <cellStyle name="ÄÞ¸¶ [0]_ÀÎ¿ø°èÈ¹ " xfId="7221" xr:uid="{00000000-0005-0000-0000-0000311C0000}"/>
    <cellStyle name="AÞ¸¶ [0]_AI¿ø¹× A¶A÷(96.5.2.) " xfId="7222" xr:uid="{00000000-0005-0000-0000-0000321C0000}"/>
    <cellStyle name="ÄÞ¸¶ [0]_ÀÎ¿ø¹× Á¶Á÷(96.5.2.) " xfId="7223" xr:uid="{00000000-0005-0000-0000-0000331C0000}"/>
    <cellStyle name="AÞ¸¶ [0]_AI¿ø¹× A¶A÷(96.5.2.) _±¸¸A½CAu " xfId="7224" xr:uid="{00000000-0005-0000-0000-0000341C0000}"/>
    <cellStyle name="ÄÞ¸¶ [0]_ÃÑ°ýÇ¥ " xfId="7225" xr:uid="{00000000-0005-0000-0000-0000351C0000}"/>
    <cellStyle name="AÞ¸¶ [0]_AN°yC￥ _55435-3A000 (N3AX0003) " xfId="7226" xr:uid="{00000000-0005-0000-0000-0000361C0000}"/>
    <cellStyle name="ÄÞ¸¶ [0]_ÃÖÁ¾ÀÏÁ¤ " xfId="7227" xr:uid="{00000000-0005-0000-0000-0000371C0000}"/>
    <cellStyle name="AÞ¸¶ [0]_BODY (2)???" xfId="7228" xr:uid="{00000000-0005-0000-0000-0000381C0000}"/>
    <cellStyle name="ÄÞ¸¶ [0]_ÇùÁ¶Àü_96°èÈ¹ " xfId="7229" xr:uid="{00000000-0005-0000-0000-0000391C0000}"/>
    <cellStyle name="AÞ¸¶ [0]_CuA¶Au_ßæß§ºÐ´aaÐ " xfId="7230" xr:uid="{00000000-0005-0000-0000-00003A1C0000}"/>
    <cellStyle name="ÄÞ¸¶ [0]_INQUIRY ¿µ¾÷ÃßÁø " xfId="7231" xr:uid="{00000000-0005-0000-0000-00003B1C0000}"/>
    <cellStyle name="AÞ¸¶ [0]_INQUIRY ¿μ¾÷AßAø " xfId="7232" xr:uid="{00000000-0005-0000-0000-00003C1C0000}"/>
    <cellStyle name="ÄÞ¸¶ [0]_lx-taxi " xfId="7233" xr:uid="{00000000-0005-0000-0000-00003D1C0000}"/>
    <cellStyle name="AÞ¸¶ [0]_lx-taxi _±¸¸A½CAu " xfId="7234" xr:uid="{00000000-0005-0000-0000-00003E1C0000}"/>
    <cellStyle name="ÄÞ¸¶ [0]_MHPORTER " xfId="7235" xr:uid="{00000000-0005-0000-0000-00003F1C0000}"/>
    <cellStyle name="AÞ¸¶ [0]_º≫ºIA¶A÷ " xfId="7236" xr:uid="{00000000-0005-0000-0000-0000401C0000}"/>
    <cellStyle name="ÄÞ¸¶ [0]_SAMPLE " xfId="7237" xr:uid="{00000000-0005-0000-0000-0000411C0000}"/>
    <cellStyle name="AÞ¸¶ [0]_Sheet1 (2)_1.SUMMARY " xfId="7238" xr:uid="{00000000-0005-0000-0000-0000421C0000}"/>
    <cellStyle name="ÄÞ¸¶ [0]_Sheet1 (2)_1.SUMMARY " xfId="7239" xr:uid="{00000000-0005-0000-0000-0000431C0000}"/>
    <cellStyle name="AÞ¸¶ [0]_Sheet1 (2)_3.MSCHEDULE¿μ¹R " xfId="7240" xr:uid="{00000000-0005-0000-0000-0000441C0000}"/>
    <cellStyle name="ÄÞ¸¶ [0]_Sheet1_1.SUMMARY " xfId="7241" xr:uid="{00000000-0005-0000-0000-0000451C0000}"/>
    <cellStyle name="AÞ¸¶ [0]_Sheet1_3.MSCHEDULE¿μ¹R " xfId="7242" xr:uid="{00000000-0005-0000-0000-0000461C0000}"/>
    <cellStyle name="ÄÞ¸¶ [0]_Sheet1_ÃÖÁ¾ÀÏÁ¤ " xfId="7243" xr:uid="{00000000-0005-0000-0000-0000471C0000}"/>
    <cellStyle name="AÞ¸¶ [0]_Sheet1_XD AOA¾AIA¤ " xfId="7244" xr:uid="{00000000-0005-0000-0000-0000481C0000}"/>
    <cellStyle name="ÄÞ¸¶ [0]_Sheet1_XD ÃÖÁ¾ÀÏÁ¤ " xfId="7245" xr:uid="{00000000-0005-0000-0000-0000491C0000}"/>
    <cellStyle name="AÞ¸¶ [0]_Sheet8" xfId="7246" xr:uid="{00000000-0005-0000-0000-00004A1C0000}"/>
    <cellStyle name="ÄÞ¸¶ [0]_SMG-CKD-d1.1 " xfId="7247" xr:uid="{00000000-0005-0000-0000-00004B1C0000}"/>
    <cellStyle name="AÞ¸¶ [0]_XD±aAØ " xfId="7248" xr:uid="{00000000-0005-0000-0000-00004C1C0000}"/>
    <cellStyle name="ÄÞ¸¶ [0]_XD±âÁØ " xfId="7249" xr:uid="{00000000-0005-0000-0000-00004D1C0000}"/>
    <cellStyle name="AÞ¸¶ [0]_μðAⓒAIA¤ " xfId="7250" xr:uid="{00000000-0005-0000-0000-00004E1C0000}"/>
    <cellStyle name="AÞ¸¶,_x0005__x0014_" xfId="7251" xr:uid="{00000000-0005-0000-0000-00004F1C0000}"/>
    <cellStyle name="AÞ¸¶_          " xfId="7252" xr:uid="{00000000-0005-0000-0000-0000501C0000}"/>
    <cellStyle name="ÄÞ¸¶_¡Ú¾ÈÜ¬ Á¾ÇÕºñ±³ " xfId="7253" xr:uid="{00000000-0005-0000-0000-0000511C0000}"/>
    <cellStyle name="AÞ¸¶_¡U¾EU￢ A¾COºn±³  2" xfId="7254" xr:uid="{00000000-0005-0000-0000-0000521C0000}"/>
    <cellStyle name="ÄÞ¸¶_¡Ú¾ÈÜ¬ Á¾ÇÕºñ±³  2" xfId="7255" xr:uid="{00000000-0005-0000-0000-0000531C0000}"/>
    <cellStyle name="AÞ¸¶_´U°eº° ±¸Aa¾E" xfId="7256" xr:uid="{00000000-0005-0000-0000-0000541C0000}"/>
    <cellStyle name="ÄÞ¸¶_´Ü°èº° ±¸Ãà¾È" xfId="7257" xr:uid="{00000000-0005-0000-0000-0000551C0000}"/>
    <cellStyle name="AÞ¸¶_´U°eº° ±¸Aa¾E_UB파이롯트 지원" xfId="7258" xr:uid="{00000000-0005-0000-0000-0000561C0000}"/>
    <cellStyle name="ÄÞ¸¶_¸ÅÃâ¿ø°¡ " xfId="7259" xr:uid="{00000000-0005-0000-0000-0000571C0000}"/>
    <cellStyle name="AÞ¸¶_¸i´U" xfId="7260" xr:uid="{00000000-0005-0000-0000-0000581C0000}"/>
    <cellStyle name="ÄÞ¸¶_¿ù°£" xfId="7261" xr:uid="{00000000-0005-0000-0000-0000591C0000}"/>
    <cellStyle name="AÞ¸¶_¿μ¾÷º¸°i" xfId="7262" xr:uid="{00000000-0005-0000-0000-00005A1C0000}"/>
    <cellStyle name="ÄÞ¸¶_¥±- 2 " xfId="7263" xr:uid="{00000000-0005-0000-0000-00005B1C0000}"/>
    <cellStyle name="AÞ¸¶_°æAi≫cAc°i " xfId="7264" xr:uid="{00000000-0005-0000-0000-00005C1C0000}"/>
    <cellStyle name="ÄÞ¸¶_¼öÃâ½ÇÀû " xfId="7265" xr:uid="{00000000-0005-0000-0000-00005D1C0000}"/>
    <cellStyle name="AÞ¸¶_¼oAOCaA¤½A≫o " xfId="7266" xr:uid="{00000000-0005-0000-0000-00005E1C0000}"/>
    <cellStyle name="ÄÞ¸¶_1.ÆÇ¸Å½ÇÀû " xfId="7267" xr:uid="{00000000-0005-0000-0000-00005F1C0000}"/>
    <cellStyle name="AÞ¸¶_1.SUMMARY " xfId="7268" xr:uid="{00000000-0005-0000-0000-0000601C0000}"/>
    <cellStyle name="ÄÞ¸¶_1.SUMMARY " xfId="7269" xr:uid="{00000000-0005-0000-0000-0000611C0000}"/>
    <cellStyle name="AÞ¸¶_1.SUMMARY _~0014723" xfId="7270" xr:uid="{00000000-0005-0000-0000-0000621C0000}"/>
    <cellStyle name="ÄÞ¸¶_2.CONCEPT " xfId="7271" xr:uid="{00000000-0005-0000-0000-0000631C0000}"/>
    <cellStyle name="AÞ¸¶_2.CONCEPT _~0014723" xfId="7272" xr:uid="{00000000-0005-0000-0000-0000641C0000}"/>
    <cellStyle name="ÄÞ¸¶_3PJTR°èÈ¹ " xfId="7273" xr:uid="{00000000-0005-0000-0000-0000651C0000}"/>
    <cellStyle name="AÞ¸¶_4 " xfId="7274" xr:uid="{00000000-0005-0000-0000-0000661C0000}"/>
    <cellStyle name="ÄÞ¸¶_4 " xfId="7275" xr:uid="{00000000-0005-0000-0000-0000671C0000}"/>
    <cellStyle name="AÞ¸¶_4 _~0014723" xfId="7276" xr:uid="{00000000-0005-0000-0000-0000681C0000}"/>
    <cellStyle name="ÄÞ¸¶_6-3°æÀï·Â " xfId="7277" xr:uid="{00000000-0005-0000-0000-0000691C0000}"/>
    <cellStyle name="AÞ¸¶_6-3°æAi·A _%EB%85%84%EA%B0%84%ED%8C%90%EC%B4%89%EB%B9%84%EC%8B%A4%EC%A0%81%EB%B9%84%EA%B5%90(1)" xfId="7278" xr:uid="{00000000-0005-0000-0000-00006A1C0000}"/>
    <cellStyle name="ÄÞ¸¶_7.MASTER SCHEDULE " xfId="7279" xr:uid="{00000000-0005-0000-0000-00006B1C0000}"/>
    <cellStyle name="AÞ¸¶_7.MASTER SCHEDULE _~0014723" xfId="7280" xr:uid="{00000000-0005-0000-0000-00006C1C0000}"/>
    <cellStyle name="ÄÞ¸¶_96°èÈ¹ " xfId="7281" xr:uid="{00000000-0005-0000-0000-00006D1C0000}"/>
    <cellStyle name="AÞ¸¶_96¾Æ½OBD " xfId="7282" xr:uid="{00000000-0005-0000-0000-00006E1C0000}"/>
    <cellStyle name="ÄÞ¸¶_À¯Çüº°ÀüÃ¼(¿ï»ê°øÀå)  " xfId="7283" xr:uid="{00000000-0005-0000-0000-00006F1C0000}"/>
    <cellStyle name="AÞ¸¶_A÷A¼_°E±¸AIA¤ " xfId="7284" xr:uid="{00000000-0005-0000-0000-0000701C0000}"/>
    <cellStyle name="ÄÞ¸¶_ÀÎ¿ø°èÈ¹ " xfId="7285" xr:uid="{00000000-0005-0000-0000-0000711C0000}"/>
    <cellStyle name="AÞ¸¶_AI¿ø°eE¹ _~0014723" xfId="7286" xr:uid="{00000000-0005-0000-0000-0000721C0000}"/>
    <cellStyle name="ÄÞ¸¶_ÀÎ¿ø¹× Á¶Á÷(96.5.2.) " xfId="7287" xr:uid="{00000000-0005-0000-0000-0000731C0000}"/>
    <cellStyle name="AÞ¸¶_AI¿ø¹× A¶A÷(96.5.2.) _±¸¸A½CAu " xfId="7288" xr:uid="{00000000-0005-0000-0000-0000741C0000}"/>
    <cellStyle name="ÄÞ¸¶_ÃÑ°ýÇ¥ " xfId="7289" xr:uid="{00000000-0005-0000-0000-0000751C0000}"/>
    <cellStyle name="AÞ¸¶_AN°yº¸°i-Aß°¡Ay°¨ " xfId="7290" xr:uid="{00000000-0005-0000-0000-0000761C0000}"/>
    <cellStyle name="ÄÞ¸¶_ÃÖÁ¾ÀÏÁ¤ " xfId="7291" xr:uid="{00000000-0005-0000-0000-0000771C0000}"/>
    <cellStyle name="AÞ¸¶_AOA¾AIA¤ _~0014723" xfId="7292" xr:uid="{00000000-0005-0000-0000-0000781C0000}"/>
    <cellStyle name="ÄÞ¸¶_ÇùÁ¶Àü_96°èÈ¹ " xfId="7293" xr:uid="{00000000-0005-0000-0000-0000791C0000}"/>
    <cellStyle name="AÞ¸¶_DW °¡¸¶°¨ " xfId="7294" xr:uid="{00000000-0005-0000-0000-00007A1C0000}"/>
    <cellStyle name="ÄÞ¸¶_INQUIRY ¿µ¾÷ÃßÁø " xfId="7295" xr:uid="{00000000-0005-0000-0000-00007B1C0000}"/>
    <cellStyle name="AÞ¸¶_INQUIRY ¿μ¾÷AßAø " xfId="7296" xr:uid="{00000000-0005-0000-0000-00007C1C0000}"/>
    <cellStyle name="ÄÞ¸¶_lx-taxi " xfId="7297" xr:uid="{00000000-0005-0000-0000-00007D1C0000}"/>
    <cellStyle name="AÞ¸¶_lx-taxi _±¸¸A½CAu " xfId="7298" xr:uid="{00000000-0005-0000-0000-00007E1C0000}"/>
    <cellStyle name="ÄÞ¸¶_MHPORTER " xfId="7299" xr:uid="{00000000-0005-0000-0000-00007F1C0000}"/>
    <cellStyle name="AÞ¸¶_º≫ºIA¶A÷ " xfId="7300" xr:uid="{00000000-0005-0000-0000-0000801C0000}"/>
    <cellStyle name="ÄÞ¸¶_SAMPLE " xfId="7301" xr:uid="{00000000-0005-0000-0000-0000811C0000}"/>
    <cellStyle name="AÞ¸¶_SAMPLE _~0014723" xfId="7302" xr:uid="{00000000-0005-0000-0000-0000821C0000}"/>
    <cellStyle name="ÄÞ¸¶_Sheet1 (2)_1.SUMMARY " xfId="7303" xr:uid="{00000000-0005-0000-0000-0000831C0000}"/>
    <cellStyle name="AÞ¸¶_Sheet1 (2)_1.SUMMARY _~0014723" xfId="7304" xr:uid="{00000000-0005-0000-0000-0000841C0000}"/>
    <cellStyle name="ÄÞ¸¶_Sheet1_1.SUMMARY " xfId="7305" xr:uid="{00000000-0005-0000-0000-0000851C0000}"/>
    <cellStyle name="AÞ¸¶_Sheet1_3.MSCHEDULE¿μ¹R " xfId="7306" xr:uid="{00000000-0005-0000-0000-0000861C0000}"/>
    <cellStyle name="ÄÞ¸¶_Sheet1_ÃÖÁ¾ÀÏÁ¤ " xfId="7307" xr:uid="{00000000-0005-0000-0000-0000871C0000}"/>
    <cellStyle name="AÞ¸¶_Sheet1_XD AOA¾AIA¤ " xfId="7308" xr:uid="{00000000-0005-0000-0000-0000881C0000}"/>
    <cellStyle name="ÄÞ¸¶_Sheet1_XD ÃÖÁ¾ÀÏÁ¤ " xfId="7309" xr:uid="{00000000-0005-0000-0000-0000891C0000}"/>
    <cellStyle name="AÞ¸¶_Sheet8" xfId="7310" xr:uid="{00000000-0005-0000-0000-00008A1C0000}"/>
    <cellStyle name="ÄÞ¸¶_SMG-CKD-d1.1 " xfId="7311" xr:uid="{00000000-0005-0000-0000-00008B1C0000}"/>
    <cellStyle name="AÞ¸¶_XD±aAØ " xfId="7312" xr:uid="{00000000-0005-0000-0000-00008C1C0000}"/>
    <cellStyle name="ÄÞ¸¶_XD±âÁØ " xfId="7313" xr:uid="{00000000-0005-0000-0000-00008D1C0000}"/>
    <cellStyle name="AÞ¸¶_XG¿ø´UA§ " xfId="7314" xr:uid="{00000000-0005-0000-0000-00008E1C0000}"/>
    <cellStyle name="ÄÞ¸¶_XG¿ø´ÜÀ§ " xfId="7315" xr:uid="{00000000-0005-0000-0000-00008F1C0000}"/>
    <cellStyle name="AÞ¸¶_μðAⓒAIA¤ " xfId="7316" xr:uid="{00000000-0005-0000-0000-0000901C0000}"/>
    <cellStyle name="AutoFormat-Optionen_Vendor Plan" xfId="7317" xr:uid="{00000000-0005-0000-0000-0000911C0000}"/>
    <cellStyle name="Bad" xfId="7318" xr:uid="{00000000-0005-0000-0000-0000921C0000}"/>
    <cellStyle name="Bad 10" xfId="7319" xr:uid="{00000000-0005-0000-0000-0000931C0000}"/>
    <cellStyle name="Bad 11" xfId="7320" xr:uid="{00000000-0005-0000-0000-0000941C0000}"/>
    <cellStyle name="Bad 12" xfId="7321" xr:uid="{00000000-0005-0000-0000-0000951C0000}"/>
    <cellStyle name="Bad 13" xfId="7322" xr:uid="{00000000-0005-0000-0000-0000961C0000}"/>
    <cellStyle name="Bad 14" xfId="7323" xr:uid="{00000000-0005-0000-0000-0000971C0000}"/>
    <cellStyle name="Bad 15" xfId="7324" xr:uid="{00000000-0005-0000-0000-0000981C0000}"/>
    <cellStyle name="Bad 16" xfId="7325" xr:uid="{00000000-0005-0000-0000-0000991C0000}"/>
    <cellStyle name="Bad 17" xfId="7326" xr:uid="{00000000-0005-0000-0000-00009A1C0000}"/>
    <cellStyle name="Bad 18" xfId="7327" xr:uid="{00000000-0005-0000-0000-00009B1C0000}"/>
    <cellStyle name="Bad 19" xfId="7328" xr:uid="{00000000-0005-0000-0000-00009C1C0000}"/>
    <cellStyle name="Bad 2" xfId="7329" xr:uid="{00000000-0005-0000-0000-00009D1C0000}"/>
    <cellStyle name="Bad 20" xfId="7330" xr:uid="{00000000-0005-0000-0000-00009E1C0000}"/>
    <cellStyle name="Bad 3" xfId="7331" xr:uid="{00000000-0005-0000-0000-00009F1C0000}"/>
    <cellStyle name="Bad 4" xfId="7332" xr:uid="{00000000-0005-0000-0000-0000A01C0000}"/>
    <cellStyle name="Bad 5" xfId="7333" xr:uid="{00000000-0005-0000-0000-0000A11C0000}"/>
    <cellStyle name="Bad 6" xfId="7334" xr:uid="{00000000-0005-0000-0000-0000A21C0000}"/>
    <cellStyle name="Bad 7" xfId="7335" xr:uid="{00000000-0005-0000-0000-0000A31C0000}"/>
    <cellStyle name="Bad 8" xfId="7336" xr:uid="{00000000-0005-0000-0000-0000A41C0000}"/>
    <cellStyle name="Bad 9" xfId="7337" xr:uid="{00000000-0005-0000-0000-0000A51C0000}"/>
    <cellStyle name="BC형구비조사서" xfId="7338" xr:uid="{00000000-0005-0000-0000-0000A61C0000}"/>
    <cellStyle name="Body" xfId="7339" xr:uid="{00000000-0005-0000-0000-0000A71C0000}"/>
    <cellStyle name="Body 2" xfId="7340" xr:uid="{00000000-0005-0000-0000-0000A81C0000}"/>
    <cellStyle name="Bold" xfId="7341" xr:uid="{00000000-0005-0000-0000-0000A91C0000}"/>
    <cellStyle name="Bold 2" xfId="7342" xr:uid="{00000000-0005-0000-0000-0000AA1C0000}"/>
    <cellStyle name="Bold 2 2" xfId="7343" xr:uid="{00000000-0005-0000-0000-0000AB1C0000}"/>
    <cellStyle name="Bold 2 2 2" xfId="7344" xr:uid="{00000000-0005-0000-0000-0000AC1C0000}"/>
    <cellStyle name="Bold 2 2 2 2" xfId="7345" xr:uid="{00000000-0005-0000-0000-0000AD1C0000}"/>
    <cellStyle name="Bold 2 2 2 3" xfId="7346" xr:uid="{00000000-0005-0000-0000-0000AE1C0000}"/>
    <cellStyle name="Bold 2 2 3" xfId="7347" xr:uid="{00000000-0005-0000-0000-0000AF1C0000}"/>
    <cellStyle name="Bold 2 2 4" xfId="7348" xr:uid="{00000000-0005-0000-0000-0000B01C0000}"/>
    <cellStyle name="Bold 2 3" xfId="7349" xr:uid="{00000000-0005-0000-0000-0000B11C0000}"/>
    <cellStyle name="Bold 2 3 2" xfId="7350" xr:uid="{00000000-0005-0000-0000-0000B21C0000}"/>
    <cellStyle name="Bold 2 3 3" xfId="7351" xr:uid="{00000000-0005-0000-0000-0000B31C0000}"/>
    <cellStyle name="Bold 2 4" xfId="7352" xr:uid="{00000000-0005-0000-0000-0000B41C0000}"/>
    <cellStyle name="Bold 2 5" xfId="7353" xr:uid="{00000000-0005-0000-0000-0000B51C0000}"/>
    <cellStyle name="Bold 3" xfId="7354" xr:uid="{00000000-0005-0000-0000-0000B61C0000}"/>
    <cellStyle name="Bold 3 2" xfId="7355" xr:uid="{00000000-0005-0000-0000-0000B71C0000}"/>
    <cellStyle name="Bold 3 2 2" xfId="7356" xr:uid="{00000000-0005-0000-0000-0000B81C0000}"/>
    <cellStyle name="Bold 3 2 2 2" xfId="7357" xr:uid="{00000000-0005-0000-0000-0000B91C0000}"/>
    <cellStyle name="Bold 3 2 2 3" xfId="7358" xr:uid="{00000000-0005-0000-0000-0000BA1C0000}"/>
    <cellStyle name="Bold 3 2 3" xfId="7359" xr:uid="{00000000-0005-0000-0000-0000BB1C0000}"/>
    <cellStyle name="Bold 3 2 4" xfId="7360" xr:uid="{00000000-0005-0000-0000-0000BC1C0000}"/>
    <cellStyle name="Bold 3 3" xfId="7361" xr:uid="{00000000-0005-0000-0000-0000BD1C0000}"/>
    <cellStyle name="Bold 3 3 2" xfId="7362" xr:uid="{00000000-0005-0000-0000-0000BE1C0000}"/>
    <cellStyle name="Bold 3 3 3" xfId="7363" xr:uid="{00000000-0005-0000-0000-0000BF1C0000}"/>
    <cellStyle name="Bold 3 4" xfId="7364" xr:uid="{00000000-0005-0000-0000-0000C01C0000}"/>
    <cellStyle name="Bold 3 5" xfId="7365" xr:uid="{00000000-0005-0000-0000-0000C11C0000}"/>
    <cellStyle name="Bold 4" xfId="7366" xr:uid="{00000000-0005-0000-0000-0000C21C0000}"/>
    <cellStyle name="Bold 4 2" xfId="7367" xr:uid="{00000000-0005-0000-0000-0000C31C0000}"/>
    <cellStyle name="Bold 4 2 2" xfId="7368" xr:uid="{00000000-0005-0000-0000-0000C41C0000}"/>
    <cellStyle name="Bold 4 2 3" xfId="7369" xr:uid="{00000000-0005-0000-0000-0000C51C0000}"/>
    <cellStyle name="Bold 4 3" xfId="7370" xr:uid="{00000000-0005-0000-0000-0000C61C0000}"/>
    <cellStyle name="Bold 4 4" xfId="7371" xr:uid="{00000000-0005-0000-0000-0000C71C0000}"/>
    <cellStyle name="Bold 5" xfId="7372" xr:uid="{00000000-0005-0000-0000-0000C81C0000}"/>
    <cellStyle name="Bold 5 2" xfId="7373" xr:uid="{00000000-0005-0000-0000-0000C91C0000}"/>
    <cellStyle name="Bold 5 3" xfId="7374" xr:uid="{00000000-0005-0000-0000-0000CA1C0000}"/>
    <cellStyle name="Bold 6" xfId="7375" xr:uid="{00000000-0005-0000-0000-0000CB1C0000}"/>
    <cellStyle name="Bold 7" xfId="7376" xr:uid="{00000000-0005-0000-0000-0000CC1C0000}"/>
    <cellStyle name="Border1" xfId="7377" xr:uid="{00000000-0005-0000-0000-0000CD1C0000}"/>
    <cellStyle name="Border1 10" xfId="7378" xr:uid="{00000000-0005-0000-0000-0000CE1C0000}"/>
    <cellStyle name="Border1 11" xfId="7379" xr:uid="{00000000-0005-0000-0000-0000CF1C0000}"/>
    <cellStyle name="Border1 2" xfId="7380" xr:uid="{00000000-0005-0000-0000-0000D01C0000}"/>
    <cellStyle name="Border1 2 2" xfId="7381" xr:uid="{00000000-0005-0000-0000-0000D11C0000}"/>
    <cellStyle name="Border1 2 2 2" xfId="7382" xr:uid="{00000000-0005-0000-0000-0000D21C0000}"/>
    <cellStyle name="Border1 2 2 3" xfId="7383" xr:uid="{00000000-0005-0000-0000-0000D31C0000}"/>
    <cellStyle name="Border1 2 2 4" xfId="7384" xr:uid="{00000000-0005-0000-0000-0000D41C0000}"/>
    <cellStyle name="Border1 2 3" xfId="7385" xr:uid="{00000000-0005-0000-0000-0000D51C0000}"/>
    <cellStyle name="Border1 2 3 2" xfId="7386" xr:uid="{00000000-0005-0000-0000-0000D61C0000}"/>
    <cellStyle name="Border1 2 3 3" xfId="7387" xr:uid="{00000000-0005-0000-0000-0000D71C0000}"/>
    <cellStyle name="Border1 2 3 4" xfId="7388" xr:uid="{00000000-0005-0000-0000-0000D81C0000}"/>
    <cellStyle name="Border1 2 4" xfId="7389" xr:uid="{00000000-0005-0000-0000-0000D91C0000}"/>
    <cellStyle name="Border1 2 4 2" xfId="7390" xr:uid="{00000000-0005-0000-0000-0000DA1C0000}"/>
    <cellStyle name="Border1 2 4 3" xfId="7391" xr:uid="{00000000-0005-0000-0000-0000DB1C0000}"/>
    <cellStyle name="Border1 2 4 4" xfId="7392" xr:uid="{00000000-0005-0000-0000-0000DC1C0000}"/>
    <cellStyle name="Border1 2 5" xfId="7393" xr:uid="{00000000-0005-0000-0000-0000DD1C0000}"/>
    <cellStyle name="Border1 2 5 2" xfId="7394" xr:uid="{00000000-0005-0000-0000-0000DE1C0000}"/>
    <cellStyle name="Border1 2 5 3" xfId="7395" xr:uid="{00000000-0005-0000-0000-0000DF1C0000}"/>
    <cellStyle name="Border1 2 5 4" xfId="7396" xr:uid="{00000000-0005-0000-0000-0000E01C0000}"/>
    <cellStyle name="Border1 2 6" xfId="7397" xr:uid="{00000000-0005-0000-0000-0000E11C0000}"/>
    <cellStyle name="Border1 2 6 2" xfId="7398" xr:uid="{00000000-0005-0000-0000-0000E21C0000}"/>
    <cellStyle name="Border1 2 6 3" xfId="7399" xr:uid="{00000000-0005-0000-0000-0000E31C0000}"/>
    <cellStyle name="Border1 2 6 4" xfId="7400" xr:uid="{00000000-0005-0000-0000-0000E41C0000}"/>
    <cellStyle name="Border1 2 7" xfId="7401" xr:uid="{00000000-0005-0000-0000-0000E51C0000}"/>
    <cellStyle name="Border1 2 8" xfId="7402" xr:uid="{00000000-0005-0000-0000-0000E61C0000}"/>
    <cellStyle name="Border1 2 9" xfId="7403" xr:uid="{00000000-0005-0000-0000-0000E71C0000}"/>
    <cellStyle name="Border1 3" xfId="7404" xr:uid="{00000000-0005-0000-0000-0000E81C0000}"/>
    <cellStyle name="Border1 3 2" xfId="7405" xr:uid="{00000000-0005-0000-0000-0000E91C0000}"/>
    <cellStyle name="Border1 3 2 2" xfId="7406" xr:uid="{00000000-0005-0000-0000-0000EA1C0000}"/>
    <cellStyle name="Border1 3 2 3" xfId="7407" xr:uid="{00000000-0005-0000-0000-0000EB1C0000}"/>
    <cellStyle name="Border1 3 2 4" xfId="7408" xr:uid="{00000000-0005-0000-0000-0000EC1C0000}"/>
    <cellStyle name="Border1 3 3" xfId="7409" xr:uid="{00000000-0005-0000-0000-0000ED1C0000}"/>
    <cellStyle name="Border1 3 3 2" xfId="7410" xr:uid="{00000000-0005-0000-0000-0000EE1C0000}"/>
    <cellStyle name="Border1 3 3 3" xfId="7411" xr:uid="{00000000-0005-0000-0000-0000EF1C0000}"/>
    <cellStyle name="Border1 3 3 4" xfId="7412" xr:uid="{00000000-0005-0000-0000-0000F01C0000}"/>
    <cellStyle name="Border1 3 4" xfId="7413" xr:uid="{00000000-0005-0000-0000-0000F11C0000}"/>
    <cellStyle name="Border1 3 4 2" xfId="7414" xr:uid="{00000000-0005-0000-0000-0000F21C0000}"/>
    <cellStyle name="Border1 3 4 3" xfId="7415" xr:uid="{00000000-0005-0000-0000-0000F31C0000}"/>
    <cellStyle name="Border1 3 4 4" xfId="7416" xr:uid="{00000000-0005-0000-0000-0000F41C0000}"/>
    <cellStyle name="Border1 3 5" xfId="7417" xr:uid="{00000000-0005-0000-0000-0000F51C0000}"/>
    <cellStyle name="Border1 3 5 2" xfId="7418" xr:uid="{00000000-0005-0000-0000-0000F61C0000}"/>
    <cellStyle name="Border1 3 5 3" xfId="7419" xr:uid="{00000000-0005-0000-0000-0000F71C0000}"/>
    <cellStyle name="Border1 3 5 4" xfId="7420" xr:uid="{00000000-0005-0000-0000-0000F81C0000}"/>
    <cellStyle name="Border1 3 6" xfId="7421" xr:uid="{00000000-0005-0000-0000-0000F91C0000}"/>
    <cellStyle name="Border1 3 6 2" xfId="7422" xr:uid="{00000000-0005-0000-0000-0000FA1C0000}"/>
    <cellStyle name="Border1 3 6 3" xfId="7423" xr:uid="{00000000-0005-0000-0000-0000FB1C0000}"/>
    <cellStyle name="Border1 3 6 4" xfId="7424" xr:uid="{00000000-0005-0000-0000-0000FC1C0000}"/>
    <cellStyle name="Border1 3 7" xfId="7425" xr:uid="{00000000-0005-0000-0000-0000FD1C0000}"/>
    <cellStyle name="Border1 3 8" xfId="7426" xr:uid="{00000000-0005-0000-0000-0000FE1C0000}"/>
    <cellStyle name="Border1 3 9" xfId="7427" xr:uid="{00000000-0005-0000-0000-0000FF1C0000}"/>
    <cellStyle name="Border1 4" xfId="7428" xr:uid="{00000000-0005-0000-0000-0000001D0000}"/>
    <cellStyle name="Border1 4 2" xfId="7429" xr:uid="{00000000-0005-0000-0000-0000011D0000}"/>
    <cellStyle name="Border1 4 3" xfId="7430" xr:uid="{00000000-0005-0000-0000-0000021D0000}"/>
    <cellStyle name="Border1 4 4" xfId="7431" xr:uid="{00000000-0005-0000-0000-0000031D0000}"/>
    <cellStyle name="Border1 5" xfId="7432" xr:uid="{00000000-0005-0000-0000-0000041D0000}"/>
    <cellStyle name="Border1 5 2" xfId="7433" xr:uid="{00000000-0005-0000-0000-0000051D0000}"/>
    <cellStyle name="Border1 5 3" xfId="7434" xr:uid="{00000000-0005-0000-0000-0000061D0000}"/>
    <cellStyle name="Border1 5 4" xfId="7435" xr:uid="{00000000-0005-0000-0000-0000071D0000}"/>
    <cellStyle name="Border1 6" xfId="7436" xr:uid="{00000000-0005-0000-0000-0000081D0000}"/>
    <cellStyle name="Border1 6 2" xfId="7437" xr:uid="{00000000-0005-0000-0000-0000091D0000}"/>
    <cellStyle name="Border1 6 3" xfId="7438" xr:uid="{00000000-0005-0000-0000-00000A1D0000}"/>
    <cellStyle name="Border1 6 4" xfId="7439" xr:uid="{00000000-0005-0000-0000-00000B1D0000}"/>
    <cellStyle name="Border1 7" xfId="7440" xr:uid="{00000000-0005-0000-0000-00000C1D0000}"/>
    <cellStyle name="Border1 7 2" xfId="7441" xr:uid="{00000000-0005-0000-0000-00000D1D0000}"/>
    <cellStyle name="Border1 7 3" xfId="7442" xr:uid="{00000000-0005-0000-0000-00000E1D0000}"/>
    <cellStyle name="Border1 7 4" xfId="7443" xr:uid="{00000000-0005-0000-0000-00000F1D0000}"/>
    <cellStyle name="Border1 8" xfId="7444" xr:uid="{00000000-0005-0000-0000-0000101D0000}"/>
    <cellStyle name="Border1 8 2" xfId="7445" xr:uid="{00000000-0005-0000-0000-0000111D0000}"/>
    <cellStyle name="Border1 8 3" xfId="7446" xr:uid="{00000000-0005-0000-0000-0000121D0000}"/>
    <cellStyle name="Border1 8 4" xfId="7447" xr:uid="{00000000-0005-0000-0000-0000131D0000}"/>
    <cellStyle name="Border1 9" xfId="7448" xr:uid="{00000000-0005-0000-0000-0000141D0000}"/>
    <cellStyle name="Border2" xfId="7449" xr:uid="{00000000-0005-0000-0000-0000151D0000}"/>
    <cellStyle name="Border2 10" xfId="7450" xr:uid="{00000000-0005-0000-0000-0000161D0000}"/>
    <cellStyle name="Border2 11" xfId="7451" xr:uid="{00000000-0005-0000-0000-0000171D0000}"/>
    <cellStyle name="Border2 2" xfId="7452" xr:uid="{00000000-0005-0000-0000-0000181D0000}"/>
    <cellStyle name="Border2 2 2" xfId="7453" xr:uid="{00000000-0005-0000-0000-0000191D0000}"/>
    <cellStyle name="Border2 2 2 2" xfId="7454" xr:uid="{00000000-0005-0000-0000-00001A1D0000}"/>
    <cellStyle name="Border2 2 2 3" xfId="7455" xr:uid="{00000000-0005-0000-0000-00001B1D0000}"/>
    <cellStyle name="Border2 2 2 4" xfId="7456" xr:uid="{00000000-0005-0000-0000-00001C1D0000}"/>
    <cellStyle name="Border2 2 3" xfId="7457" xr:uid="{00000000-0005-0000-0000-00001D1D0000}"/>
    <cellStyle name="Border2 2 3 2" xfId="7458" xr:uid="{00000000-0005-0000-0000-00001E1D0000}"/>
    <cellStyle name="Border2 2 3 3" xfId="7459" xr:uid="{00000000-0005-0000-0000-00001F1D0000}"/>
    <cellStyle name="Border2 2 3 4" xfId="7460" xr:uid="{00000000-0005-0000-0000-0000201D0000}"/>
    <cellStyle name="Border2 2 4" xfId="7461" xr:uid="{00000000-0005-0000-0000-0000211D0000}"/>
    <cellStyle name="Border2 2 4 2" xfId="7462" xr:uid="{00000000-0005-0000-0000-0000221D0000}"/>
    <cellStyle name="Border2 2 4 3" xfId="7463" xr:uid="{00000000-0005-0000-0000-0000231D0000}"/>
    <cellStyle name="Border2 2 4 4" xfId="7464" xr:uid="{00000000-0005-0000-0000-0000241D0000}"/>
    <cellStyle name="Border2 2 5" xfId="7465" xr:uid="{00000000-0005-0000-0000-0000251D0000}"/>
    <cellStyle name="Border2 2 5 2" xfId="7466" xr:uid="{00000000-0005-0000-0000-0000261D0000}"/>
    <cellStyle name="Border2 2 5 3" xfId="7467" xr:uid="{00000000-0005-0000-0000-0000271D0000}"/>
    <cellStyle name="Border2 2 5 4" xfId="7468" xr:uid="{00000000-0005-0000-0000-0000281D0000}"/>
    <cellStyle name="Border2 2 6" xfId="7469" xr:uid="{00000000-0005-0000-0000-0000291D0000}"/>
    <cellStyle name="Border2 2 6 2" xfId="7470" xr:uid="{00000000-0005-0000-0000-00002A1D0000}"/>
    <cellStyle name="Border2 2 6 3" xfId="7471" xr:uid="{00000000-0005-0000-0000-00002B1D0000}"/>
    <cellStyle name="Border2 2 6 4" xfId="7472" xr:uid="{00000000-0005-0000-0000-00002C1D0000}"/>
    <cellStyle name="Border2 2 7" xfId="7473" xr:uid="{00000000-0005-0000-0000-00002D1D0000}"/>
    <cellStyle name="Border2 2 8" xfId="7474" xr:uid="{00000000-0005-0000-0000-00002E1D0000}"/>
    <cellStyle name="Border2 2 9" xfId="7475" xr:uid="{00000000-0005-0000-0000-00002F1D0000}"/>
    <cellStyle name="Border2 3" xfId="7476" xr:uid="{00000000-0005-0000-0000-0000301D0000}"/>
    <cellStyle name="Border2 3 2" xfId="7477" xr:uid="{00000000-0005-0000-0000-0000311D0000}"/>
    <cellStyle name="Border2 3 2 2" xfId="7478" xr:uid="{00000000-0005-0000-0000-0000321D0000}"/>
    <cellStyle name="Border2 3 2 3" xfId="7479" xr:uid="{00000000-0005-0000-0000-0000331D0000}"/>
    <cellStyle name="Border2 3 2 4" xfId="7480" xr:uid="{00000000-0005-0000-0000-0000341D0000}"/>
    <cellStyle name="Border2 3 3" xfId="7481" xr:uid="{00000000-0005-0000-0000-0000351D0000}"/>
    <cellStyle name="Border2 3 3 2" xfId="7482" xr:uid="{00000000-0005-0000-0000-0000361D0000}"/>
    <cellStyle name="Border2 3 3 3" xfId="7483" xr:uid="{00000000-0005-0000-0000-0000371D0000}"/>
    <cellStyle name="Border2 3 3 4" xfId="7484" xr:uid="{00000000-0005-0000-0000-0000381D0000}"/>
    <cellStyle name="Border2 3 4" xfId="7485" xr:uid="{00000000-0005-0000-0000-0000391D0000}"/>
    <cellStyle name="Border2 3 4 2" xfId="7486" xr:uid="{00000000-0005-0000-0000-00003A1D0000}"/>
    <cellStyle name="Border2 3 4 3" xfId="7487" xr:uid="{00000000-0005-0000-0000-00003B1D0000}"/>
    <cellStyle name="Border2 3 4 4" xfId="7488" xr:uid="{00000000-0005-0000-0000-00003C1D0000}"/>
    <cellStyle name="Border2 3 5" xfId="7489" xr:uid="{00000000-0005-0000-0000-00003D1D0000}"/>
    <cellStyle name="Border2 3 5 2" xfId="7490" xr:uid="{00000000-0005-0000-0000-00003E1D0000}"/>
    <cellStyle name="Border2 3 5 3" xfId="7491" xr:uid="{00000000-0005-0000-0000-00003F1D0000}"/>
    <cellStyle name="Border2 3 5 4" xfId="7492" xr:uid="{00000000-0005-0000-0000-0000401D0000}"/>
    <cellStyle name="Border2 3 6" xfId="7493" xr:uid="{00000000-0005-0000-0000-0000411D0000}"/>
    <cellStyle name="Border2 3 6 2" xfId="7494" xr:uid="{00000000-0005-0000-0000-0000421D0000}"/>
    <cellStyle name="Border2 3 6 3" xfId="7495" xr:uid="{00000000-0005-0000-0000-0000431D0000}"/>
    <cellStyle name="Border2 3 6 4" xfId="7496" xr:uid="{00000000-0005-0000-0000-0000441D0000}"/>
    <cellStyle name="Border2 3 7" xfId="7497" xr:uid="{00000000-0005-0000-0000-0000451D0000}"/>
    <cellStyle name="Border2 3 8" xfId="7498" xr:uid="{00000000-0005-0000-0000-0000461D0000}"/>
    <cellStyle name="Border2 3 9" xfId="7499" xr:uid="{00000000-0005-0000-0000-0000471D0000}"/>
    <cellStyle name="Border2 4" xfId="7500" xr:uid="{00000000-0005-0000-0000-0000481D0000}"/>
    <cellStyle name="Border2 4 2" xfId="7501" xr:uid="{00000000-0005-0000-0000-0000491D0000}"/>
    <cellStyle name="Border2 4 3" xfId="7502" xr:uid="{00000000-0005-0000-0000-00004A1D0000}"/>
    <cellStyle name="Border2 4 4" xfId="7503" xr:uid="{00000000-0005-0000-0000-00004B1D0000}"/>
    <cellStyle name="Border2 5" xfId="7504" xr:uid="{00000000-0005-0000-0000-00004C1D0000}"/>
    <cellStyle name="Border2 5 2" xfId="7505" xr:uid="{00000000-0005-0000-0000-00004D1D0000}"/>
    <cellStyle name="Border2 5 3" xfId="7506" xr:uid="{00000000-0005-0000-0000-00004E1D0000}"/>
    <cellStyle name="Border2 5 4" xfId="7507" xr:uid="{00000000-0005-0000-0000-00004F1D0000}"/>
    <cellStyle name="Border2 6" xfId="7508" xr:uid="{00000000-0005-0000-0000-0000501D0000}"/>
    <cellStyle name="Border2 6 2" xfId="7509" xr:uid="{00000000-0005-0000-0000-0000511D0000}"/>
    <cellStyle name="Border2 6 3" xfId="7510" xr:uid="{00000000-0005-0000-0000-0000521D0000}"/>
    <cellStyle name="Border2 6 4" xfId="7511" xr:uid="{00000000-0005-0000-0000-0000531D0000}"/>
    <cellStyle name="Border2 7" xfId="7512" xr:uid="{00000000-0005-0000-0000-0000541D0000}"/>
    <cellStyle name="Border2 7 2" xfId="7513" xr:uid="{00000000-0005-0000-0000-0000551D0000}"/>
    <cellStyle name="Border2 7 3" xfId="7514" xr:uid="{00000000-0005-0000-0000-0000561D0000}"/>
    <cellStyle name="Border2 7 4" xfId="7515" xr:uid="{00000000-0005-0000-0000-0000571D0000}"/>
    <cellStyle name="Border2 8" xfId="7516" xr:uid="{00000000-0005-0000-0000-0000581D0000}"/>
    <cellStyle name="Border2 8 2" xfId="7517" xr:uid="{00000000-0005-0000-0000-0000591D0000}"/>
    <cellStyle name="Border2 8 3" xfId="7518" xr:uid="{00000000-0005-0000-0000-00005A1D0000}"/>
    <cellStyle name="Border2 8 4" xfId="7519" xr:uid="{00000000-0005-0000-0000-00005B1D0000}"/>
    <cellStyle name="Border2 9" xfId="7520" xr:uid="{00000000-0005-0000-0000-00005C1D0000}"/>
    <cellStyle name="Border3" xfId="7521" xr:uid="{00000000-0005-0000-0000-00005D1D0000}"/>
    <cellStyle name="Border3 10" xfId="7522" xr:uid="{00000000-0005-0000-0000-00005E1D0000}"/>
    <cellStyle name="Border3 11" xfId="7523" xr:uid="{00000000-0005-0000-0000-00005F1D0000}"/>
    <cellStyle name="Border3 2" xfId="7524" xr:uid="{00000000-0005-0000-0000-0000601D0000}"/>
    <cellStyle name="Border3 2 2" xfId="7525" xr:uid="{00000000-0005-0000-0000-0000611D0000}"/>
    <cellStyle name="Border3 2 2 2" xfId="7526" xr:uid="{00000000-0005-0000-0000-0000621D0000}"/>
    <cellStyle name="Border3 2 2 3" xfId="7527" xr:uid="{00000000-0005-0000-0000-0000631D0000}"/>
    <cellStyle name="Border3 2 2 4" xfId="7528" xr:uid="{00000000-0005-0000-0000-0000641D0000}"/>
    <cellStyle name="Border3 2 3" xfId="7529" xr:uid="{00000000-0005-0000-0000-0000651D0000}"/>
    <cellStyle name="Border3 2 3 2" xfId="7530" xr:uid="{00000000-0005-0000-0000-0000661D0000}"/>
    <cellStyle name="Border3 2 3 3" xfId="7531" xr:uid="{00000000-0005-0000-0000-0000671D0000}"/>
    <cellStyle name="Border3 2 3 4" xfId="7532" xr:uid="{00000000-0005-0000-0000-0000681D0000}"/>
    <cellStyle name="Border3 2 4" xfId="7533" xr:uid="{00000000-0005-0000-0000-0000691D0000}"/>
    <cellStyle name="Border3 2 4 2" xfId="7534" xr:uid="{00000000-0005-0000-0000-00006A1D0000}"/>
    <cellStyle name="Border3 2 4 3" xfId="7535" xr:uid="{00000000-0005-0000-0000-00006B1D0000}"/>
    <cellStyle name="Border3 2 4 4" xfId="7536" xr:uid="{00000000-0005-0000-0000-00006C1D0000}"/>
    <cellStyle name="Border3 2 5" xfId="7537" xr:uid="{00000000-0005-0000-0000-00006D1D0000}"/>
    <cellStyle name="Border3 2 5 2" xfId="7538" xr:uid="{00000000-0005-0000-0000-00006E1D0000}"/>
    <cellStyle name="Border3 2 5 3" xfId="7539" xr:uid="{00000000-0005-0000-0000-00006F1D0000}"/>
    <cellStyle name="Border3 2 5 4" xfId="7540" xr:uid="{00000000-0005-0000-0000-0000701D0000}"/>
    <cellStyle name="Border3 2 6" xfId="7541" xr:uid="{00000000-0005-0000-0000-0000711D0000}"/>
    <cellStyle name="Border3 2 6 2" xfId="7542" xr:uid="{00000000-0005-0000-0000-0000721D0000}"/>
    <cellStyle name="Border3 2 6 3" xfId="7543" xr:uid="{00000000-0005-0000-0000-0000731D0000}"/>
    <cellStyle name="Border3 2 6 4" xfId="7544" xr:uid="{00000000-0005-0000-0000-0000741D0000}"/>
    <cellStyle name="Border3 2 7" xfId="7545" xr:uid="{00000000-0005-0000-0000-0000751D0000}"/>
    <cellStyle name="Border3 2 8" xfId="7546" xr:uid="{00000000-0005-0000-0000-0000761D0000}"/>
    <cellStyle name="Border3 2 9" xfId="7547" xr:uid="{00000000-0005-0000-0000-0000771D0000}"/>
    <cellStyle name="Border3 3" xfId="7548" xr:uid="{00000000-0005-0000-0000-0000781D0000}"/>
    <cellStyle name="Border3 3 2" xfId="7549" xr:uid="{00000000-0005-0000-0000-0000791D0000}"/>
    <cellStyle name="Border3 3 2 2" xfId="7550" xr:uid="{00000000-0005-0000-0000-00007A1D0000}"/>
    <cellStyle name="Border3 3 2 3" xfId="7551" xr:uid="{00000000-0005-0000-0000-00007B1D0000}"/>
    <cellStyle name="Border3 3 2 4" xfId="7552" xr:uid="{00000000-0005-0000-0000-00007C1D0000}"/>
    <cellStyle name="Border3 3 3" xfId="7553" xr:uid="{00000000-0005-0000-0000-00007D1D0000}"/>
    <cellStyle name="Border3 3 3 2" xfId="7554" xr:uid="{00000000-0005-0000-0000-00007E1D0000}"/>
    <cellStyle name="Border3 3 3 3" xfId="7555" xr:uid="{00000000-0005-0000-0000-00007F1D0000}"/>
    <cellStyle name="Border3 3 3 4" xfId="7556" xr:uid="{00000000-0005-0000-0000-0000801D0000}"/>
    <cellStyle name="Border3 3 4" xfId="7557" xr:uid="{00000000-0005-0000-0000-0000811D0000}"/>
    <cellStyle name="Border3 3 4 2" xfId="7558" xr:uid="{00000000-0005-0000-0000-0000821D0000}"/>
    <cellStyle name="Border3 3 4 3" xfId="7559" xr:uid="{00000000-0005-0000-0000-0000831D0000}"/>
    <cellStyle name="Border3 3 4 4" xfId="7560" xr:uid="{00000000-0005-0000-0000-0000841D0000}"/>
    <cellStyle name="Border3 3 5" xfId="7561" xr:uid="{00000000-0005-0000-0000-0000851D0000}"/>
    <cellStyle name="Border3 3 5 2" xfId="7562" xr:uid="{00000000-0005-0000-0000-0000861D0000}"/>
    <cellStyle name="Border3 3 5 3" xfId="7563" xr:uid="{00000000-0005-0000-0000-0000871D0000}"/>
    <cellStyle name="Border3 3 5 4" xfId="7564" xr:uid="{00000000-0005-0000-0000-0000881D0000}"/>
    <cellStyle name="Border3 3 6" xfId="7565" xr:uid="{00000000-0005-0000-0000-0000891D0000}"/>
    <cellStyle name="Border3 3 6 2" xfId="7566" xr:uid="{00000000-0005-0000-0000-00008A1D0000}"/>
    <cellStyle name="Border3 3 6 3" xfId="7567" xr:uid="{00000000-0005-0000-0000-00008B1D0000}"/>
    <cellStyle name="Border3 3 6 4" xfId="7568" xr:uid="{00000000-0005-0000-0000-00008C1D0000}"/>
    <cellStyle name="Border3 3 7" xfId="7569" xr:uid="{00000000-0005-0000-0000-00008D1D0000}"/>
    <cellStyle name="Border3 3 8" xfId="7570" xr:uid="{00000000-0005-0000-0000-00008E1D0000}"/>
    <cellStyle name="Border3 3 9" xfId="7571" xr:uid="{00000000-0005-0000-0000-00008F1D0000}"/>
    <cellStyle name="Border3 4" xfId="7572" xr:uid="{00000000-0005-0000-0000-0000901D0000}"/>
    <cellStyle name="Border3 4 2" xfId="7573" xr:uid="{00000000-0005-0000-0000-0000911D0000}"/>
    <cellStyle name="Border3 4 3" xfId="7574" xr:uid="{00000000-0005-0000-0000-0000921D0000}"/>
    <cellStyle name="Border3 4 4" xfId="7575" xr:uid="{00000000-0005-0000-0000-0000931D0000}"/>
    <cellStyle name="Border3 5" xfId="7576" xr:uid="{00000000-0005-0000-0000-0000941D0000}"/>
    <cellStyle name="Border3 5 2" xfId="7577" xr:uid="{00000000-0005-0000-0000-0000951D0000}"/>
    <cellStyle name="Border3 5 3" xfId="7578" xr:uid="{00000000-0005-0000-0000-0000961D0000}"/>
    <cellStyle name="Border3 5 4" xfId="7579" xr:uid="{00000000-0005-0000-0000-0000971D0000}"/>
    <cellStyle name="Border3 6" xfId="7580" xr:uid="{00000000-0005-0000-0000-0000981D0000}"/>
    <cellStyle name="Border3 6 2" xfId="7581" xr:uid="{00000000-0005-0000-0000-0000991D0000}"/>
    <cellStyle name="Border3 6 3" xfId="7582" xr:uid="{00000000-0005-0000-0000-00009A1D0000}"/>
    <cellStyle name="Border3 6 4" xfId="7583" xr:uid="{00000000-0005-0000-0000-00009B1D0000}"/>
    <cellStyle name="Border3 7" xfId="7584" xr:uid="{00000000-0005-0000-0000-00009C1D0000}"/>
    <cellStyle name="Border3 7 2" xfId="7585" xr:uid="{00000000-0005-0000-0000-00009D1D0000}"/>
    <cellStyle name="Border3 7 3" xfId="7586" xr:uid="{00000000-0005-0000-0000-00009E1D0000}"/>
    <cellStyle name="Border3 7 4" xfId="7587" xr:uid="{00000000-0005-0000-0000-00009F1D0000}"/>
    <cellStyle name="Border3 8" xfId="7588" xr:uid="{00000000-0005-0000-0000-0000A01D0000}"/>
    <cellStyle name="Border3 8 2" xfId="7589" xr:uid="{00000000-0005-0000-0000-0000A11D0000}"/>
    <cellStyle name="Border3 8 3" xfId="7590" xr:uid="{00000000-0005-0000-0000-0000A21D0000}"/>
    <cellStyle name="Border3 8 4" xfId="7591" xr:uid="{00000000-0005-0000-0000-0000A31D0000}"/>
    <cellStyle name="Border3 9" xfId="7592" xr:uid="{00000000-0005-0000-0000-0000A41D0000}"/>
    <cellStyle name="Box" xfId="7593" xr:uid="{00000000-0005-0000-0000-0000A51D0000}"/>
    <cellStyle name="Box 2" xfId="7594" xr:uid="{00000000-0005-0000-0000-0000A61D0000}"/>
    <cellStyle name="Box 3" xfId="7595" xr:uid="{00000000-0005-0000-0000-0000A71D0000}"/>
    <cellStyle name="Box 4" xfId="7596" xr:uid="{00000000-0005-0000-0000-0000A81D0000}"/>
    <cellStyle name="BuiltOpt_Content" xfId="7597" xr:uid="{00000000-0005-0000-0000-0000A91D0000}"/>
    <cellStyle name="BuiltOption_Content" xfId="7598" xr:uid="{00000000-0005-0000-0000-0000AA1D0000}"/>
    <cellStyle name="๺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ōᇊb섰ōᇚb셌ōᇪb셨ōᇺb손ōሊbÌōሚbôōሪbŀōሺbŨōቊbƀōቚb솴ōቪb쇌" xfId="7599" xr:uid="{00000000-0005-0000-0000-0000AB1D0000}"/>
    <cellStyle name="C" xfId="7600" xr:uid="{00000000-0005-0000-0000-0000AC1D0000}"/>
    <cellStyle name="C?A?_96???OBD " xfId="7601" xr:uid="{00000000-0005-0000-0000-0000AD1D0000}"/>
    <cellStyle name="C?ERIA?R???I_?ER??R?쬕?ERAi?ERicAc?ER??Ri " xfId="7602" xr:uid="{00000000-0005-0000-0000-0000AE1D0000}"/>
    <cellStyle name="C?RIA?㎤?_96?쬾??R?쬸OBD " xfId="7603" xr:uid="{00000000-0005-0000-0000-0000AF1D0000}"/>
    <cellStyle name="C_TITLE" xfId="7604" xr:uid="{00000000-0005-0000-0000-0000B01D0000}"/>
    <cellStyle name="C_TITLE 2" xfId="7605" xr:uid="{00000000-0005-0000-0000-0000B11D0000}"/>
    <cellStyle name="C_TITLE 2 2" xfId="7606" xr:uid="{00000000-0005-0000-0000-0000B21D0000}"/>
    <cellStyle name="C_TITLE 3" xfId="7607" xr:uid="{00000000-0005-0000-0000-0000B31D0000}"/>
    <cellStyle name="C¡ERIA￠R¡×¡§¡I_¡ER¡§￠R¡§I¡ERAi¡ERicAc¡ER¡§￠Ri " xfId="7608" xr:uid="{00000000-0005-0000-0000-0000B41D0000}"/>
    <cellStyle name="C¡IA¨ª_          " xfId="7609" xr:uid="{00000000-0005-0000-0000-0000B51D0000}"/>
    <cellStyle name="C¡ÍA¨ª_C¡¿¢¬n¢¯u¨¬n¢¯e " xfId="7610" xr:uid="{00000000-0005-0000-0000-0000B61D0000}"/>
    <cellStyle name="C¡IA¨ª_M105CDT " xfId="7611" xr:uid="{00000000-0005-0000-0000-0000B71D0000}"/>
    <cellStyle name="C¡ÍA¨ª_M105CDT " xfId="7612" xr:uid="{00000000-0005-0000-0000-0000B81D0000}"/>
    <cellStyle name="C¡IA¨ª_M107CDT " xfId="7613" xr:uid="{00000000-0005-0000-0000-0000B91D0000}"/>
    <cellStyle name="C¡ÍA¨ª_M107CDT " xfId="7614" xr:uid="{00000000-0005-0000-0000-0000BA1D0000}"/>
    <cellStyle name="C￠RIA¡§¨￡_¡E?￠Rⓒ­￠R¨u¡E¡þ¡§uO ￠R¨¡¨I¨￡￠RicCoE¨I¡A " xfId="7615" xr:uid="{00000000-0005-0000-0000-0000BB1D0000}"/>
    <cellStyle name="C￥AØ_          " xfId="7616" xr:uid="{00000000-0005-0000-0000-0000BC1D0000}"/>
    <cellStyle name="Ç¥ÁØ_¡ßFO ÅõÀÚºñºñ±³ " xfId="7617" xr:uid="{00000000-0005-0000-0000-0000BD1D0000}"/>
    <cellStyle name="C￥AØ_¡ßFO AoAUºnºn±³ _031222-승용디젤능력검토(1)" xfId="7618" xr:uid="{00000000-0005-0000-0000-0000BE1D0000}"/>
    <cellStyle name="Ç¥ÁØ_¡ßFO ÅõÀÚºñºñ±³ _709XD회장보고" xfId="7619" xr:uid="{00000000-0005-0000-0000-0000BF1D0000}"/>
    <cellStyle name="C￥AØ_¡ßFO AoAUºnºn±³ _709XD회장보고(최종)" xfId="7620" xr:uid="{00000000-0005-0000-0000-0000C01D0000}"/>
    <cellStyle name="Ç¥ÁØ_¡ßFO ÅõÀÚºñºñ±³ _709XD회장보고(최종)" xfId="7621" xr:uid="{00000000-0005-0000-0000-0000C11D0000}"/>
    <cellStyle name="C￥AØ_¡ßFO AoAUºnºn±³ _709XD회장보고(최종)_75증산검토0808" xfId="7622" xr:uid="{00000000-0005-0000-0000-0000C21D0000}"/>
    <cellStyle name="Ç¥ÁØ_¡ßFO ÅõÀÚºñºñ±³ _T카 예산입력리스트(020723)" xfId="7623" xr:uid="{00000000-0005-0000-0000-0000C31D0000}"/>
    <cellStyle name="C￥AØ_¡ßFO AoAUºnºn±³ _운반비_FC C PAD 가격인상(최종)020311" xfId="7624" xr:uid="{00000000-0005-0000-0000-0000C41D0000}"/>
    <cellStyle name="Ç¥ÁØ_¡ßFO ÅõÀÚºñºñ±³ _운반비_FC C PAD 가격인상(최종)020311" xfId="7625" xr:uid="{00000000-0005-0000-0000-0000C51D0000}"/>
    <cellStyle name="C￥AØ_¡ßFO AoAUºnºn±³ _운반비_FC C PAD 가격인상품의(최종)020318" xfId="7626" xr:uid="{00000000-0005-0000-0000-0000C61D0000}"/>
    <cellStyle name="Ç¥ÁØ_¡ßFO ÅõÀÚºñºñ±³ _운반비_FC C PAD 가격인상품의(최종)020318" xfId="7627" xr:uid="{00000000-0005-0000-0000-0000C71D0000}"/>
    <cellStyle name="C￥AØ_¡ßFO AoAUºnºn±³ _운반비_FC C PAD 가격인상품의(최종)020506(1)" xfId="7628" xr:uid="{00000000-0005-0000-0000-0000C81D0000}"/>
    <cellStyle name="Ç¥ÁØ_¡ßFO ÅõÀÚºñºñ±³ _운반비_FC C PAD 가격인상품의(최종)020506(1)" xfId="7629" xr:uid="{00000000-0005-0000-0000-0000C91D0000}"/>
    <cellStyle name="C￥AØ_¡ßFO AoAUºnºn±³ _운반비_FC C PAD 설계비교원가020409" xfId="7630" xr:uid="{00000000-0005-0000-0000-0000CA1D0000}"/>
    <cellStyle name="Ç¥ÁØ_¡ßFO ÅõÀÚºñºñ±³ _운반비_FC C PAD 설계비교원가020409" xfId="7631" xr:uid="{00000000-0005-0000-0000-0000CB1D0000}"/>
    <cellStyle name="C￥AØ_´e¿iAaCI¿aA≫ " xfId="7632" xr:uid="{00000000-0005-0000-0000-0000CC1D0000}"/>
    <cellStyle name="Ç¥ÁØ_´ë±â(2)" xfId="7633" xr:uid="{00000000-0005-0000-0000-0000CD1D0000}"/>
    <cellStyle name="C￥AØ_´eCuV6¼OAcºI¹RAN°yC￥ " xfId="7634" xr:uid="{00000000-0005-0000-0000-0000CE1D0000}"/>
    <cellStyle name="Ç¥ÁØ_´Ü°èº° ±¸Ãà¾È" xfId="7635" xr:uid="{00000000-0005-0000-0000-0000CF1D0000}"/>
    <cellStyle name="C￥AØ_¸i´U" xfId="7636" xr:uid="{00000000-0005-0000-0000-0000D01D0000}"/>
    <cellStyle name="Ç¥ÁØ_¸ñÂ÷ " xfId="7637" xr:uid="{00000000-0005-0000-0000-0000D11D0000}"/>
    <cellStyle name="C￥AØ_¸nA÷ _±¸¸A½CAu " xfId="7638" xr:uid="{00000000-0005-0000-0000-0000D21D0000}"/>
    <cellStyle name="Ç¥ÁØ_¸ñÂ÷ _10월 정산내역_091109" xfId="7639" xr:uid="{00000000-0005-0000-0000-0000D31D0000}"/>
    <cellStyle name="C￥AØ_¸nA÷ _EN4차재료비추정계획" xfId="7640" xr:uid="{00000000-0005-0000-0000-0000D41D0000}"/>
    <cellStyle name="Ç¥ÁØ_¸ñÂ÷ _EN4차재료비추정계획" xfId="7641" xr:uid="{00000000-0005-0000-0000-0000D51D0000}"/>
    <cellStyle name="C￥AØ_¸nA÷ _동연,제성 사양별 단가현황" xfId="7642" xr:uid="{00000000-0005-0000-0000-0000D61D0000}"/>
    <cellStyle name="Ç¥ÁØ_¸ñÂ÷ _동연,제성 사양별 단가현황" xfId="7643" xr:uid="{00000000-0005-0000-0000-0000D71D0000}"/>
    <cellStyle name="C￥AØ_¸nA÷ _동연,제성 사양별 단가현황 2" xfId="7644" xr:uid="{00000000-0005-0000-0000-0000D81D0000}"/>
    <cellStyle name="Ç¥ÁØ_¸ñÂ÷ _동연,제성 사양별 단가현황 2" xfId="7645" xr:uid="{00000000-0005-0000-0000-0000D91D0000}"/>
    <cellStyle name="C￥AØ_¸nA÷ _동연,제성 사양별 단가현황 2_매출예상보고 (SS)-1108-REV1 (7)" xfId="7646" xr:uid="{00000000-0005-0000-0000-0000DA1D0000}"/>
    <cellStyle name="Ç¥ÁØ_¸ñÂ÷ _동연,제성 사양별 단가현황 2_매출예상보고 (SS)-1108-REV1 (7)" xfId="7647" xr:uid="{00000000-0005-0000-0000-0000DB1D0000}"/>
    <cellStyle name="C￥AØ_¸nA÷ _동연,제성 사양별 단가현황 3" xfId="7648" xr:uid="{00000000-0005-0000-0000-0000DC1D0000}"/>
    <cellStyle name="Ç¥ÁØ_¸ñÂ÷ _동연,제성 사양별 단가현황 3" xfId="7649" xr:uid="{00000000-0005-0000-0000-0000DD1D0000}"/>
    <cellStyle name="C￥AØ_¸nA÷ _동연,제성 사양별 단가현황 3_매출예상보고 (SS)-1108-REV1 (7)" xfId="7650" xr:uid="{00000000-0005-0000-0000-0000DE1D0000}"/>
    <cellStyle name="Ç¥ÁØ_¸ñÂ÷ _동연,제성 사양별 단가현황 3_매출예상보고 (SS)-1108-REV1 (7)" xfId="7651" xr:uid="{00000000-0005-0000-0000-0000DF1D0000}"/>
    <cellStyle name="C￥AØ_¸nA÷ _동연,제성 사양별 단가현황 4" xfId="7652" xr:uid="{00000000-0005-0000-0000-0000E01D0000}"/>
    <cellStyle name="Ç¥ÁØ_¸ñÂ÷ _동연,제성 사양별 단가현황 4" xfId="7653" xr:uid="{00000000-0005-0000-0000-0000E11D0000}"/>
    <cellStyle name="C￥AØ_¸nA÷ _동연,제성 사양별 단가현황 4_매출예상보고 (SS)-1108-REV1 (7)" xfId="7654" xr:uid="{00000000-0005-0000-0000-0000E21D0000}"/>
    <cellStyle name="Ç¥ÁØ_¸ñÂ÷ _동연,제성 사양별 단가현황 4_매출예상보고 (SS)-1108-REV1 (7)" xfId="7655" xr:uid="{00000000-0005-0000-0000-0000E31D0000}"/>
    <cellStyle name="C￥AØ_¸nA÷ _동연,제성 사양별 단가현황 5" xfId="7656" xr:uid="{00000000-0005-0000-0000-0000E41D0000}"/>
    <cellStyle name="Ç¥ÁØ_¸ñÂ÷ _동연,제성 사양별 단가현황 5" xfId="7657" xr:uid="{00000000-0005-0000-0000-0000E51D0000}"/>
    <cellStyle name="C￥AØ_¸nA÷ _동연,제성 사양별 단가현황 5_매출예상보고 (SS)-1108-REV1 (7)" xfId="7658" xr:uid="{00000000-0005-0000-0000-0000E61D0000}"/>
    <cellStyle name="Ç¥ÁØ_¸ñÂ÷ _동연,제성 사양별 단가현황 5_매출예상보고 (SS)-1108-REV1 (7)" xfId="7659" xr:uid="{00000000-0005-0000-0000-0000E71D0000}"/>
    <cellStyle name="C￥AØ_¸nA÷ _동연,제성 사양별 단가현황 6" xfId="7660" xr:uid="{00000000-0005-0000-0000-0000E81D0000}"/>
    <cellStyle name="Ç¥ÁØ_¸ñÂ÷ _동연,제성 사양별 단가현황 6" xfId="7661" xr:uid="{00000000-0005-0000-0000-0000E91D0000}"/>
    <cellStyle name="C￥AØ_¸nA÷ _동연,제성 사양별 단가현황 6_매출예상보고 (SS)-1108-REV1 (7)" xfId="7662" xr:uid="{00000000-0005-0000-0000-0000EA1D0000}"/>
    <cellStyle name="Ç¥ÁØ_¸ñÂ÷ _동연,제성 사양별 단가현황 6_매출예상보고 (SS)-1108-REV1 (7)" xfId="7663" xr:uid="{00000000-0005-0000-0000-0000EB1D0000}"/>
    <cellStyle name="C￥AØ_¸nA÷ _동연,제성 사양별 단가현황_(2012 02 05)자재표준수율 및 LOSS보고-2차" xfId="7664" xr:uid="{00000000-0005-0000-0000-0000EC1D0000}"/>
    <cellStyle name="Ç¥ÁØ_¸ñÂ÷ _동연,제성 사양별 단가현황_(2012 02 05)자재표준수율 및 LOSS보고-2차" xfId="7665" xr:uid="{00000000-0005-0000-0000-0000ED1D0000}"/>
    <cellStyle name="C￥AØ_¸nA÷ _동연,제성 사양별 단가현황_미검수 소급현황_2월" xfId="7666" xr:uid="{00000000-0005-0000-0000-0000EE1D0000}"/>
    <cellStyle name="Ç¥ÁØ_¸ñÂ÷ _동연,제성 사양별 단가현황_미검수 소급현황_2월" xfId="7667" xr:uid="{00000000-0005-0000-0000-0000EF1D0000}"/>
    <cellStyle name="C￥AØ_¸nA÷ _운반비_FC C PAD 가격인상품의(R3)" xfId="7668" xr:uid="{00000000-0005-0000-0000-0000F01D0000}"/>
    <cellStyle name="Ç¥ÁØ_¸ñÂ÷ _운반비_FC C PAD 가격인상품의(R3)" xfId="7669" xr:uid="{00000000-0005-0000-0000-0000F11D0000}"/>
    <cellStyle name="C￥AØ_¸nA÷ _운반비_FC C PAD 가격인상품의(최종)020318" xfId="7670" xr:uid="{00000000-0005-0000-0000-0000F21D0000}"/>
    <cellStyle name="Ç¥ÁØ_¸ñÂ÷ _운반비_FC C PAD 가격인상품의(최종)020318" xfId="7671" xr:uid="{00000000-0005-0000-0000-0000F31D0000}"/>
    <cellStyle name="C￥AØ_¸nA÷ _운반비_FC C PAD 가격인상품의(최종)020506(1)" xfId="7672" xr:uid="{00000000-0005-0000-0000-0000F41D0000}"/>
    <cellStyle name="Ç¥ÁØ_¸ñÂ÷ _운반비_FC C PAD 가격인상품의(최종)020506(1)" xfId="7673" xr:uid="{00000000-0005-0000-0000-0000F51D0000}"/>
    <cellStyle name="C￥AØ_¸nA÷ _운반비_FC C PAD 설계비교원가020409" xfId="7674" xr:uid="{00000000-0005-0000-0000-0000F61D0000}"/>
    <cellStyle name="Ç¥ÁØ_¸ñÂ÷ _운반비_FC C PAD 설계비교원가020409" xfId="7675" xr:uid="{00000000-0005-0000-0000-0000F71D0000}"/>
    <cellStyle name="C￥AØ_¸nA÷ _운반비_FC설원비교원가(R3)" xfId="7676" xr:uid="{00000000-0005-0000-0000-0000F81D0000}"/>
    <cellStyle name="Ç¥ÁØ_¸ñÂ÷ _운반비_FC설원비교원가(R3)" xfId="7677" xr:uid="{00000000-0005-0000-0000-0000F91D0000}"/>
    <cellStyle name="C￥AØ_¸nA÷ _원자재가격인상(영진견적)" xfId="7678" xr:uid="{00000000-0005-0000-0000-0000FA1D0000}"/>
    <cellStyle name="Ç¥ÁØ_¸ñÂ÷ _원자재가격인상(영진견적)" xfId="7679" xr:uid="{00000000-0005-0000-0000-0000FB1D0000}"/>
    <cellStyle name="C￥AØ_¸R½º·a" xfId="7680" xr:uid="{00000000-0005-0000-0000-0000FC1D0000}"/>
    <cellStyle name="Ç¥ÁØ_¿µ¾÷ÇöÈ² " xfId="7681" xr:uid="{00000000-0005-0000-0000-0000FD1D0000}"/>
    <cellStyle name="C￥AØ_¿e¾i " xfId="7682" xr:uid="{00000000-0005-0000-0000-0000FE1D0000}"/>
    <cellStyle name="Ç¥ÁØ_¿ø´ÜÀ§ " xfId="7683" xr:uid="{00000000-0005-0000-0000-0000FF1D0000}"/>
    <cellStyle name="C￥AØ_¿ø°¡(AU·a¼oAy) " xfId="7684" xr:uid="{00000000-0005-0000-0000-0000001E0000}"/>
    <cellStyle name="Ç¥ÁØ_±â¾È " xfId="7685" xr:uid="{00000000-0005-0000-0000-0000011E0000}"/>
    <cellStyle name="C￥AØ_±a¾E _2002년HPV(개선,안)-부서접수(1)" xfId="7686" xr:uid="{00000000-0005-0000-0000-0000021E0000}"/>
    <cellStyle name="Ç¥ÁØ_±â¾È _709XD회장보고" xfId="7687" xr:uid="{00000000-0005-0000-0000-0000031E0000}"/>
    <cellStyle name="C￥AØ_±a¾E _709XD회장보고(최종)" xfId="7688" xr:uid="{00000000-0005-0000-0000-0000041E0000}"/>
    <cellStyle name="Ç¥ÁØ_±â¾È _709XD회장보고(최종)" xfId="7689" xr:uid="{00000000-0005-0000-0000-0000051E0000}"/>
    <cellStyle name="C￥AØ_±a¾E _709XD회장보고(최종)_75증산검토0808" xfId="7690" xr:uid="{00000000-0005-0000-0000-0000061E0000}"/>
    <cellStyle name="Ç¥ÁØ_±â¾È _XD진도보고(99.6.23)" xfId="7691" xr:uid="{00000000-0005-0000-0000-0000071E0000}"/>
    <cellStyle name="C￥AØ_±a¾E _XD진도보고(99.6.23)_75증산검토0808" xfId="7692" xr:uid="{00000000-0005-0000-0000-0000081E0000}"/>
    <cellStyle name="Ç¥ÁØ_±â¾È _XD진도보고(99.7.21)" xfId="7693" xr:uid="{00000000-0005-0000-0000-0000091E0000}"/>
    <cellStyle name="C￥AØ_±a¾E _XD진도보고(99.7.21)_75증산검토0808" xfId="7694" xr:uid="{00000000-0005-0000-0000-00000A1E0000}"/>
    <cellStyle name="Ç¥ÁØ_±â¾È¿ëÁö_KDº¯µ¿ " xfId="7695" xr:uid="{00000000-0005-0000-0000-00000B1E0000}"/>
    <cellStyle name="C￥AØ_±aAØ " xfId="7696" xr:uid="{00000000-0005-0000-0000-00000C1E0000}"/>
    <cellStyle name="Ç¥ÁØ_±âÁØ " xfId="7697" xr:uid="{00000000-0005-0000-0000-00000D1E0000}"/>
    <cellStyle name="C￥AØ_±e≫o¹≪´OAøμμº¸°iA-ENG,D-ENG" xfId="7698" xr:uid="{00000000-0005-0000-0000-00000E1E0000}"/>
    <cellStyle name="Ç¥ÁØ_±ÝÇü°Ë»ç±¸" xfId="7699" xr:uid="{00000000-0005-0000-0000-00000F1E0000}"/>
    <cellStyle name="C￥AØ_≫c¾÷°³¹ßÆA_10¿u2WA¸ºI " xfId="7700" xr:uid="{00000000-0005-0000-0000-0000101E0000}"/>
    <cellStyle name="Ç¥ÁØ_°¡°ÝÇöÈ²" xfId="7701" xr:uid="{00000000-0005-0000-0000-0000111E0000}"/>
    <cellStyle name="C￥AØ_°¡¼O¸°AIA¤_μðAⓒAIA¤ " xfId="7702" xr:uid="{00000000-0005-0000-0000-0000121E0000}"/>
    <cellStyle name="Ç¥ÁØ_°³¹ß±ÔÁ¤ " xfId="7703" xr:uid="{00000000-0005-0000-0000-0000131E0000}"/>
    <cellStyle name="C￥AØ_°³¹ßAIA¤  (2)_°³¹ßAIA¤ " xfId="7704" xr:uid="{00000000-0005-0000-0000-0000141E0000}"/>
    <cellStyle name="Ç¥ÁØ_°³¹ßÀÏÁ¤  (2)_°³¹ßÀÏÁ¤ " xfId="7705" xr:uid="{00000000-0005-0000-0000-0000151E0000}"/>
    <cellStyle name="C￥AØ_°³¹ßAIA¤  (2)_°³¹ßAIA¤ _02가동율 계획(1)" xfId="7706" xr:uid="{00000000-0005-0000-0000-0000161E0000}"/>
    <cellStyle name="Ç¥ÁØ_°³¹ßÀÏÁ¤  (2)_°³¹ßÀÏÁ¤ _02가동율 계획(1)" xfId="7707" xr:uid="{00000000-0005-0000-0000-0000171E0000}"/>
    <cellStyle name="C￥AØ_°³¹ßAIA¤  (2)_°³¹ßAIA¤ _05년공장별 주요점검 사항" xfId="7708" xr:uid="{00000000-0005-0000-0000-0000181E0000}"/>
    <cellStyle name="Ç¥ÁØ_°³¹ßÀÏÁ¤  (2)_°³¹ßÀÏÁ¤ _05년공장별 주요점검 사항" xfId="7709" xr:uid="{00000000-0005-0000-0000-0000191E0000}"/>
    <cellStyle name="C￥AØ_°³¹ßAIA¤  (2)_°³¹ßAIA¤ _06년목표조정검토" xfId="7710" xr:uid="{00000000-0005-0000-0000-00001A1E0000}"/>
    <cellStyle name="Ç¥ÁØ_°³¹ßÀÏÁ¤  (2)_°³¹ßÀÏÁ¤ _06년목표조정검토" xfId="7711" xr:uid="{00000000-0005-0000-0000-00001B1E0000}"/>
    <cellStyle name="C￥AØ_°³¹ßAIA¤  (2)_°³¹ßAIA¤ _07년HPV계획(38.9hpv-070112)" xfId="7712" xr:uid="{00000000-0005-0000-0000-00001C1E0000}"/>
    <cellStyle name="Ç¥ÁØ_°³¹ßÀÏÁ¤  (2)_°³¹ßÀÏÁ¤ _07년HPV계획(38.9hpv-070112)" xfId="7713" xr:uid="{00000000-0005-0000-0000-00001D1E0000}"/>
    <cellStyle name="C￥AØ_°³¹ßAIA¤  (2)_°³¹ßAIA¤ _2003년도팀별원가절감계획조정요구안" xfId="7714" xr:uid="{00000000-0005-0000-0000-00001E1E0000}"/>
    <cellStyle name="Ç¥ÁØ_°³¹ßÀÏÁ¤  (2)_°³¹ßÀÏÁ¤ _2003년도팀별원가절감계획조정요구안" xfId="7715" xr:uid="{00000000-0005-0000-0000-00001F1E0000}"/>
    <cellStyle name="C￥AØ_°³¹ßAIA¤  (2)_°³¹ßAIA¤ _2003년도팀별원가절감계획조정요구안 2" xfId="7716" xr:uid="{00000000-0005-0000-0000-0000201E0000}"/>
    <cellStyle name="Ç¥ÁØ_°³¹ßÀÏÁ¤  (2)_°³¹ßÀÏÁ¤ _2003년도팀별원가절감계획조정요구안 2" xfId="7717" xr:uid="{00000000-0005-0000-0000-0000211E0000}"/>
    <cellStyle name="C￥AØ_°³¹ßAIA¤  (2)_°³¹ßAIA¤ _2003년도팀별원가절감계획조정요구안 2_매출예상보고 (SS)-1108-REV1 (7)" xfId="7718" xr:uid="{00000000-0005-0000-0000-0000221E0000}"/>
    <cellStyle name="Ç¥ÁØ_°³¹ßÀÏÁ¤  (2)_°³¹ßÀÏÁ¤ _2003년도팀별원가절감계획조정요구안 2_매출예상보고 (SS)-1108-REV1 (7)" xfId="7719" xr:uid="{00000000-0005-0000-0000-0000231E0000}"/>
    <cellStyle name="C￥AØ_°³¹ßAIA¤  (2)_°³¹ßAIA¤ _2003년도팀별원가절감계획조정요구안 3" xfId="7720" xr:uid="{00000000-0005-0000-0000-0000241E0000}"/>
    <cellStyle name="Ç¥ÁØ_°³¹ßÀÏÁ¤  (2)_°³¹ßÀÏÁ¤ _2003년도팀별원가절감계획조정요구안 3" xfId="7721" xr:uid="{00000000-0005-0000-0000-0000251E0000}"/>
    <cellStyle name="C￥AØ_°³¹ßAIA¤  (2)_°³¹ßAIA¤ _2003년도팀별원가절감계획조정요구안 3_매출예상보고 (SS)-1108-REV1 (7)" xfId="7722" xr:uid="{00000000-0005-0000-0000-0000261E0000}"/>
    <cellStyle name="Ç¥ÁØ_°³¹ßÀÏÁ¤  (2)_°³¹ßÀÏÁ¤ _2003년도팀별원가절감계획조정요구안 3_매출예상보고 (SS)-1108-REV1 (7)" xfId="7723" xr:uid="{00000000-0005-0000-0000-0000271E0000}"/>
    <cellStyle name="C￥AØ_°³¹ßAIA¤  (2)_°³¹ßAIA¤ _2003년도팀별원가절감계획조정요구안 4" xfId="7724" xr:uid="{00000000-0005-0000-0000-0000281E0000}"/>
    <cellStyle name="Ç¥ÁØ_°³¹ßÀÏÁ¤  (2)_°³¹ßÀÏÁ¤ _2003년도팀별원가절감계획조정요구안 4" xfId="7725" xr:uid="{00000000-0005-0000-0000-0000291E0000}"/>
    <cellStyle name="C￥AØ_°³¹ßAIA¤  (2)_°³¹ßAIA¤ _2003년도팀별원가절감계획조정요구안 4_매출예상보고 (SS)-1108-REV1 (7)" xfId="7726" xr:uid="{00000000-0005-0000-0000-00002A1E0000}"/>
    <cellStyle name="Ç¥ÁØ_°³¹ßÀÏÁ¤  (2)_°³¹ßÀÏÁ¤ _2003년도팀별원가절감계획조정요구안 4_매출예상보고 (SS)-1108-REV1 (7)" xfId="7727" xr:uid="{00000000-0005-0000-0000-00002B1E0000}"/>
    <cellStyle name="C￥AØ_°³¹ßAIA¤  (2)_°³¹ßAIA¤ _2003년도팀별원가절감계획조정요구안 5" xfId="7728" xr:uid="{00000000-0005-0000-0000-00002C1E0000}"/>
    <cellStyle name="Ç¥ÁØ_°³¹ßÀÏÁ¤  (2)_°³¹ßÀÏÁ¤ _2003년도팀별원가절감계획조정요구안 5" xfId="7729" xr:uid="{00000000-0005-0000-0000-00002D1E0000}"/>
    <cellStyle name="C￥AØ_°³¹ßAIA¤  (2)_°³¹ßAIA¤ _2003년도팀별원가절감계획조정요구안 6" xfId="7730" xr:uid="{00000000-0005-0000-0000-00002E1E0000}"/>
    <cellStyle name="Ç¥ÁØ_°³¹ßÀÏÁ¤  (2)_°³¹ßÀÏÁ¤ _2003년도팀별원가절감계획조정요구안 6" xfId="7731" xr:uid="{00000000-0005-0000-0000-00002F1E0000}"/>
    <cellStyle name="C￥AØ_°³¹ßAIA¤  (2)_°³¹ßAIA¤ _2003년도팀별원가절감계획조정요구안_(2012 02 05)자재표준수율 및 LOSS보고-2차" xfId="7732" xr:uid="{00000000-0005-0000-0000-0000301E0000}"/>
    <cellStyle name="Ç¥ÁØ_°³¹ßÀÏÁ¤  (2)_°³¹ßÀÏÁ¤ _2003년도팀별원가절감계획조정요구안_(2012 02 05)자재표준수율 및 LOSS보고-2차" xfId="7733" xr:uid="{00000000-0005-0000-0000-0000311E0000}"/>
    <cellStyle name="C￥AØ_°³¹ßAIA¤  (2)_°³¹ßAIA¤ _2003년도팀별원가절감계획조정요구안_매출예상보고 (SS)-1108-REV1 (7)" xfId="7734" xr:uid="{00000000-0005-0000-0000-0000321E0000}"/>
    <cellStyle name="Ç¥ÁØ_°³¹ßÀÏÁ¤  (2)_°³¹ßÀÏÁ¤ _2003년도팀별원가절감계획조정요구안_매출예상보고 (SS)-1108-REV1 (7)" xfId="7735" xr:uid="{00000000-0005-0000-0000-0000331E0000}"/>
    <cellStyle name="C￥AØ_°³¹ßAIA¤  (2)_°³¹ßAIA¤ _2003년도팀별원가절감계획조정요구안_미검수 소급현황_2월" xfId="7736" xr:uid="{00000000-0005-0000-0000-0000341E0000}"/>
    <cellStyle name="Ç¥ÁØ_°³¹ßÀÏÁ¤  (2)_°³¹ßÀÏÁ¤ _2003년도팀별원가절감계획조정요구안_미검수 소급현황_2월" xfId="7737" xr:uid="{00000000-0005-0000-0000-0000351E0000}"/>
    <cellStyle name="C￥AØ_°³¹ßAIA¤  (2)_°³¹ßAIA¤ _69UPH증산1229" xfId="7738" xr:uid="{00000000-0005-0000-0000-0000361E0000}"/>
    <cellStyle name="Ç¥ÁØ_°³¹ßÀÏÁ¤  (2)_°³¹ßÀÏÁ¤ _AP (N3810804)" xfId="7739" xr:uid="{00000000-0005-0000-0000-0000371E0000}"/>
    <cellStyle name="C￥AØ_°³¹ßAIA¤  (2)_°³¹ßAIA¤ _AP비교원가(N3810804)" xfId="7740" xr:uid="{00000000-0005-0000-0000-0000381E0000}"/>
    <cellStyle name="Ç¥ÁØ_°³¹ßÀÏÁ¤  (2)_°³¹ßÀÏÁ¤ _AP비교원가(N3810804)" xfId="7741" xr:uid="{00000000-0005-0000-0000-0000391E0000}"/>
    <cellStyle name="C￥AØ_°³¹ßAIA¤  (2)_°³¹ßAIA¤ _COST 부문(설명회 자료)- 2002.08.28(2차)" xfId="7742" xr:uid="{00000000-0005-0000-0000-00003A1E0000}"/>
    <cellStyle name="Ç¥ÁØ_°³¹ßÀÏÁ¤  (2)_°³¹ßÀÏÁ¤ _COST 부문(설명회 자료)- 2002.08.28(2차)" xfId="7743" xr:uid="{00000000-0005-0000-0000-00003B1E0000}"/>
    <cellStyle name="C￥AØ_°³¹ßAIA¤  (2)_°³¹ßAIA¤ _E1720046(02MY)" xfId="7744" xr:uid="{00000000-0005-0000-0000-00003C1E0000}"/>
    <cellStyle name="Ç¥ÁØ_°³¹ßÀÏÁ¤  (2)_°³¹ßÀÏÁ¤ _E1720046(02MY)" xfId="7745" xr:uid="{00000000-0005-0000-0000-00003D1E0000}"/>
    <cellStyle name="C￥AØ_°³¹ßAIA¤  (2)_°³¹ßAIA¤ _FC C PAD 가격인상품의(최종-'02.05.13)" xfId="7746" xr:uid="{00000000-0005-0000-0000-00003E1E0000}"/>
    <cellStyle name="Ç¥ÁØ_°³¹ßÀÏÁ¤  (2)_°³¹ßÀÏÁ¤ _FC C PAD 가격인상품의(최종-'02.05.13)" xfId="7747" xr:uid="{00000000-0005-0000-0000-00003F1E0000}"/>
    <cellStyle name="C￥AØ_°³¹ßAIA¤  (2)_°³¹ßAIA¤ _T카 예산입력리스트(020723)" xfId="7748" xr:uid="{00000000-0005-0000-0000-0000401E0000}"/>
    <cellStyle name="Ç¥ÁØ_°³¹ßÀÏÁ¤  (2)_°³¹ßÀÏÁ¤ _T카 예산입력리스트(020723)" xfId="7749" xr:uid="{00000000-0005-0000-0000-0000411E0000}"/>
    <cellStyle name="C￥AØ_°³¹ßAIA¤  (2)_°³¹ßAIA¤ _도림공업" xfId="7750" xr:uid="{00000000-0005-0000-0000-0000421E0000}"/>
    <cellStyle name="Ç¥ÁØ_°³¹ßÀÏÁ¤  (2)_°³¹ßÀÏÁ¤ _도림공업" xfId="7751" xr:uid="{00000000-0005-0000-0000-0000431E0000}"/>
    <cellStyle name="C￥AØ_°³¹ßAIA¤  (2)_°³¹ßAIA¤ _동연,제성 사양별 단가현황" xfId="7752" xr:uid="{00000000-0005-0000-0000-0000441E0000}"/>
    <cellStyle name="Ç¥ÁØ_°³¹ßÀÏÁ¤  (2)_°³¹ßÀÏÁ¤ _동연,제성 사양별 단가현황" xfId="7753" xr:uid="{00000000-0005-0000-0000-0000451E0000}"/>
    <cellStyle name="C￥AØ_°³¹ßAIA¤  (2)_°³¹ßAIA¤ _동연,제성 사양별 단가현황 2" xfId="7754" xr:uid="{00000000-0005-0000-0000-0000461E0000}"/>
    <cellStyle name="Ç¥ÁØ_°³¹ßÀÏÁ¤  (2)_°³¹ßÀÏÁ¤ _동연,제성 사양별 단가현황 2" xfId="7755" xr:uid="{00000000-0005-0000-0000-0000471E0000}"/>
    <cellStyle name="C￥AØ_°³¹ßAIA¤  (2)_°³¹ßAIA¤ _동연,제성 사양별 단가현황 2_매출예상보고 (SS)-1108-REV1 (7)" xfId="7756" xr:uid="{00000000-0005-0000-0000-0000481E0000}"/>
    <cellStyle name="Ç¥ÁØ_°³¹ßÀÏÁ¤  (2)_°³¹ßÀÏÁ¤ _동연,제성 사양별 단가현황 2_매출예상보고 (SS)-1108-REV1 (7)" xfId="7757" xr:uid="{00000000-0005-0000-0000-0000491E0000}"/>
    <cellStyle name="C￥AØ_°³¹ßAIA¤  (2)_°³¹ßAIA¤ _동연,제성 사양별 단가현황 3" xfId="7758" xr:uid="{00000000-0005-0000-0000-00004A1E0000}"/>
    <cellStyle name="Ç¥ÁØ_°³¹ßÀÏÁ¤  (2)_°³¹ßÀÏÁ¤ _동연,제성 사양별 단가현황 3" xfId="7759" xr:uid="{00000000-0005-0000-0000-00004B1E0000}"/>
    <cellStyle name="C￥AØ_°³¹ßAIA¤  (2)_°³¹ßAIA¤ _동연,제성 사양별 단가현황 3_매출예상보고 (SS)-1108-REV1 (7)" xfId="7760" xr:uid="{00000000-0005-0000-0000-00004C1E0000}"/>
    <cellStyle name="Ç¥ÁØ_°³¹ßÀÏÁ¤  (2)_°³¹ßÀÏÁ¤ _동연,제성 사양별 단가현황 3_매출예상보고 (SS)-1108-REV1 (7)" xfId="7761" xr:uid="{00000000-0005-0000-0000-00004D1E0000}"/>
    <cellStyle name="C￥AØ_°³¹ßAIA¤  (2)_°³¹ßAIA¤ _동연,제성 사양별 단가현황 4" xfId="7762" xr:uid="{00000000-0005-0000-0000-00004E1E0000}"/>
    <cellStyle name="Ç¥ÁØ_°³¹ßÀÏÁ¤  (2)_°³¹ßÀÏÁ¤ _동연,제성 사양별 단가현황 4" xfId="7763" xr:uid="{00000000-0005-0000-0000-00004F1E0000}"/>
    <cellStyle name="C￥AØ_°³¹ßAIA¤  (2)_°³¹ßAIA¤ _동연,제성 사양별 단가현황 4_매출예상보고 (SS)-1108-REV1 (7)" xfId="7764" xr:uid="{00000000-0005-0000-0000-0000501E0000}"/>
    <cellStyle name="Ç¥ÁØ_°³¹ßÀÏÁ¤  (2)_°³¹ßÀÏÁ¤ _동연,제성 사양별 단가현황 4_매출예상보고 (SS)-1108-REV1 (7)" xfId="7765" xr:uid="{00000000-0005-0000-0000-0000511E0000}"/>
    <cellStyle name="C￥AØ_°³¹ßAIA¤  (2)_°³¹ßAIA¤ _동연,제성 사양별 단가현황 5" xfId="7766" xr:uid="{00000000-0005-0000-0000-0000521E0000}"/>
    <cellStyle name="Ç¥ÁØ_°³¹ßÀÏÁ¤  (2)_°³¹ßÀÏÁ¤ _동연,제성 사양별 단가현황 5" xfId="7767" xr:uid="{00000000-0005-0000-0000-0000531E0000}"/>
    <cellStyle name="C￥AØ_°³¹ßAIA¤  (2)_°³¹ßAIA¤ _동연,제성 사양별 단가현황 6" xfId="7768" xr:uid="{00000000-0005-0000-0000-0000541E0000}"/>
    <cellStyle name="Ç¥ÁØ_°³¹ßÀÏÁ¤  (2)_°³¹ßÀÏÁ¤ _동연,제성 사양별 단가현황 6" xfId="7769" xr:uid="{00000000-0005-0000-0000-0000551E0000}"/>
    <cellStyle name="C￥AØ_°³¹ßAIA¤  (2)_°³¹ßAIA¤ _동연,제성 사양별 단가현황_(2012 02 05)자재표준수율 및 LOSS보고-2차" xfId="7770" xr:uid="{00000000-0005-0000-0000-0000561E0000}"/>
    <cellStyle name="Ç¥ÁØ_°³¹ßÀÏÁ¤  (2)_°³¹ßÀÏÁ¤ _동연,제성 사양별 단가현황_(2012 02 05)자재표준수율 및 LOSS보고-2차" xfId="7771" xr:uid="{00000000-0005-0000-0000-0000571E0000}"/>
    <cellStyle name="C￥AØ_°³¹ßAIA¤  (2)_°³¹ßAIA¤ _동연,제성 사양별 단가현황_매출예상보고 (SS)-1108-REV1 (7)" xfId="7772" xr:uid="{00000000-0005-0000-0000-0000581E0000}"/>
    <cellStyle name="Ç¥ÁØ_°³¹ßÀÏÁ¤  (2)_°³¹ßÀÏÁ¤ _동연,제성 사양별 단가현황_매출예상보고 (SS)-1108-REV1 (7)" xfId="7773" xr:uid="{00000000-0005-0000-0000-0000591E0000}"/>
    <cellStyle name="C￥AØ_°³¹ßAIA¤  (2)_°³¹ßAIA¤ _동연,제성 사양별 단가현황_미검수 소급현황_2월" xfId="7774" xr:uid="{00000000-0005-0000-0000-00005A1E0000}"/>
    <cellStyle name="Ç¥ÁØ_°³¹ßÀÏÁ¤  (2)_°³¹ßÀÏÁ¤ _동연,제성 사양별 단가현황_미검수 소급현황_2월" xfId="7775" xr:uid="{00000000-0005-0000-0000-00005B1E0000}"/>
    <cellStyle name="C￥AØ_°³¹ßAIA¤  (2)_°³¹ßAIA¤ _비교원가계산서" xfId="7776" xr:uid="{00000000-0005-0000-0000-00005C1E0000}"/>
    <cellStyle name="Ç¥ÁØ_°³¹ßÀÏÁ¤  (2)_°³¹ßÀÏÁ¤ _비교원가계산서" xfId="7777" xr:uid="{00000000-0005-0000-0000-00005D1E0000}"/>
    <cellStyle name="C￥AØ_°³¹ßAIA¤  (2)_°³¹ßAIA¤ _운반비" xfId="7778" xr:uid="{00000000-0005-0000-0000-00005E1E0000}"/>
    <cellStyle name="Ç¥ÁØ_°³¹ßÀÏÁ¤  (2)_°³¹ßÀÏÁ¤ _운반비" xfId="7779" xr:uid="{00000000-0005-0000-0000-00005F1E0000}"/>
    <cellStyle name="C￥AØ_°³¹ßAIA¤  (2)_°³¹ßAIA¤ _운반비_AP비교원가(N3810804)" xfId="7780" xr:uid="{00000000-0005-0000-0000-0000601E0000}"/>
    <cellStyle name="Ç¥ÁØ_°³¹ßÀÏÁ¤  (2)_°³¹ßÀÏÁ¤ _운반비_AP비교원가(N3810804)" xfId="7781" xr:uid="{00000000-0005-0000-0000-0000611E0000}"/>
    <cellStyle name="C￥AØ_°³¹ßAIA¤  (2)_°³¹ßAIA¤ _운반비_E1720046(02MY)" xfId="7782" xr:uid="{00000000-0005-0000-0000-0000621E0000}"/>
    <cellStyle name="Ç¥ÁØ_°³¹ßÀÏÁ¤  (2)_°³¹ßÀÏÁ¤ _운반비_E1720046(02MY)" xfId="7783" xr:uid="{00000000-0005-0000-0000-0000631E0000}"/>
    <cellStyle name="C￥AØ_°³¹ßAIA¤  (2)_°³¹ßAIA¤ _운반비_FC C PAD 가격인상(최종)020311" xfId="7784" xr:uid="{00000000-0005-0000-0000-0000641E0000}"/>
    <cellStyle name="Ç¥ÁØ_°³¹ßÀÏÁ¤  (2)_°³¹ßÀÏÁ¤ _운반비_FC C PAD 가격인상(최종)020311" xfId="7785" xr:uid="{00000000-0005-0000-0000-0000651E0000}"/>
    <cellStyle name="C￥AØ_°³¹ßAIA¤  (2)_°³¹ßAIA¤ _운반비_FC C PAD 가격인상품의(R3)" xfId="7786" xr:uid="{00000000-0005-0000-0000-0000661E0000}"/>
    <cellStyle name="Ç¥ÁØ_°³¹ßÀÏÁ¤  (2)_°³¹ßÀÏÁ¤ _운반비_FC C PAD 가격인상품의(R3)" xfId="7787" xr:uid="{00000000-0005-0000-0000-0000671E0000}"/>
    <cellStyle name="C￥AØ_°³¹ßAIA¤  (2)_°³¹ßAIA¤ _운반비_FC C PAD 가격인상품의(최종)020318" xfId="7788" xr:uid="{00000000-0005-0000-0000-0000681E0000}"/>
    <cellStyle name="Ç¥ÁØ_°³¹ßÀÏÁ¤  (2)_°³¹ßÀÏÁ¤ _운반비_FC C PAD 가격인상품의(최종)020318" xfId="7789" xr:uid="{00000000-0005-0000-0000-0000691E0000}"/>
    <cellStyle name="C￥AØ_°³¹ßAIA¤  (2)_°³¹ßAIA¤ _운반비_FC C PAD 가격인상품의(최종)020506(1)" xfId="7790" xr:uid="{00000000-0005-0000-0000-00006A1E0000}"/>
    <cellStyle name="Ç¥ÁØ_°³¹ßÀÏÁ¤  (2)_°³¹ßÀÏÁ¤ _운반비_FC C PAD 가격인상품의(최종)020506(1)" xfId="7791" xr:uid="{00000000-0005-0000-0000-00006B1E0000}"/>
    <cellStyle name="C￥AØ_°³¹ßAIA¤  (2)_°³¹ßAIA¤ _운반비_FC C PAD 설계비교원가020409" xfId="7792" xr:uid="{00000000-0005-0000-0000-00006C1E0000}"/>
    <cellStyle name="Ç¥ÁØ_°³¹ßÀÏÁ¤  (2)_°³¹ßÀÏÁ¤ _운반비_FC C PAD 설계비교원가020409" xfId="7793" xr:uid="{00000000-0005-0000-0000-00006D1E0000}"/>
    <cellStyle name="C￥AØ_°³¹ßAIA¤  (2)_°³¹ßAIA¤ _운반비_FC설원비교원가(R3)" xfId="7794" xr:uid="{00000000-0005-0000-0000-00006E1E0000}"/>
    <cellStyle name="Ç¥ÁØ_°³¹ßÀÏÁ¤  (2)_°³¹ßÀÏÁ¤ _운반비_FC설원비교원가(R3)" xfId="7795" xr:uid="{00000000-0005-0000-0000-00006F1E0000}"/>
    <cellStyle name="C￥AØ_°³¹ßAIA¤  (2)_°³¹ßAIA¤ _운반비_도림공업" xfId="7796" xr:uid="{00000000-0005-0000-0000-0000701E0000}"/>
    <cellStyle name="Ç¥ÁØ_°³¹ßÀÏÁ¤  (2)_°³¹ßÀÏÁ¤ _운반비_도림공업" xfId="7797" xr:uid="{00000000-0005-0000-0000-0000711E0000}"/>
    <cellStyle name="C￥AØ_°³¹ßAIA¤  (2)_°³¹ßAIA¤ _원자재가격인상(영진견적)" xfId="7798" xr:uid="{00000000-0005-0000-0000-0000721E0000}"/>
    <cellStyle name="Ç¥ÁØ_°³¹ßÀÏÁ¤  (2)_°³¹ßÀÏÁ¤ _원자재가격인상(영진견적)" xfId="7799" xr:uid="{00000000-0005-0000-0000-0000731E0000}"/>
    <cellStyle name="C￥AØ_°³¹ßAIA¤  (2)_°³¹ßAIA¤ _전체 MASTER일정(0916)(2)" xfId="7800" xr:uid="{00000000-0005-0000-0000-0000741E0000}"/>
    <cellStyle name="Ç¥ÁØ_°³¹ßÀÏÁ¤  (2)_°³¹ßÀÏÁ¤ _전체 MASTER일정(0916)(2)" xfId="7801" xr:uid="{00000000-0005-0000-0000-0000751E0000}"/>
    <cellStyle name="C￥AØ_°³¹ßAIA¤  (2)_°³¹ßAIA¤ _전체 MASTER일정(0916)(2)_2010年9月2工厂生产实绩" xfId="7802" xr:uid="{00000000-0005-0000-0000-0000761E0000}"/>
    <cellStyle name="Ç¥ÁØ_°³¹ßÀÏÁ¤  (2)_°³¹ßÀÏÁ¤ _전체 MASTER일정(0916)(2)_2010年9月2工厂生产实绩" xfId="7803" xr:uid="{00000000-0005-0000-0000-0000771E0000}"/>
    <cellStyle name="C￥AØ_°³¹ßAIA¤  (2)_°³¹ßAIA¤ _전체 MASTER일정(0916)(2)_2011년 WORK CALENDAR" xfId="7804" xr:uid="{00000000-0005-0000-0000-0000781E0000}"/>
    <cellStyle name="Ç¥ÁØ_°³¹ßÀÏÁ¤  (2)_°³¹ßÀÏÁ¤ _전체 MASTER일정(0916)(2)_2011년 WORK CALENDAR" xfId="7805" xr:uid="{00000000-0005-0000-0000-0000791E0000}"/>
    <cellStyle name="C￥AØ_°³¹ßAIA¤  (2)_°³¹ßAIA¤ _전체 MASTER일정(0916)(2)_SD업무계획(021007)(1)(1)" xfId="7806" xr:uid="{00000000-0005-0000-0000-00007A1E0000}"/>
    <cellStyle name="Ç¥ÁØ_°³¹ßÀÏÁ¤  (2)_°³¹ßÀÏÁ¤ _전체 MASTER일정(0916)(2)_SD업무계획(021007)(1)(1)" xfId="7807" xr:uid="{00000000-0005-0000-0000-00007B1E0000}"/>
    <cellStyle name="C￥AØ_°³¹ßAIA¤  (2)_°³¹ßAIA¤ _중국XD(1)" xfId="7808" xr:uid="{00000000-0005-0000-0000-00007C1E0000}"/>
    <cellStyle name="Ç¥ÁØ_°³¹ßÀÏÁ¤  (2)_°³¹ßÀÏÁ¤ _중국XD(1)" xfId="7809" xr:uid="{00000000-0005-0000-0000-00007D1E0000}"/>
    <cellStyle name="C￥AØ_°³¹ßAIA¤  (2)_°³¹ßAIA¤ _중국금형북경 투자비 재통보" xfId="7810" xr:uid="{00000000-0005-0000-0000-00007E1E0000}"/>
    <cellStyle name="Ç¥ÁØ_°³¹ßÀÏÁ¤  (2)_°³¹ßÀÏÁ¤ _중국금형북경 투자비 재통보" xfId="7811" xr:uid="{00000000-0005-0000-0000-00007F1E0000}"/>
    <cellStyle name="C￥AØ_°³¹ßAIA¤  (2)_°³¹ßAIA¤ _중국북경TB-5DR투자비" xfId="7812" xr:uid="{00000000-0005-0000-0000-0000801E0000}"/>
    <cellStyle name="Ç¥ÁØ_°³¹ßÀÏÁ¤  (2)_°³¹ßÀÏÁ¤ _중국북경TB-5DR투자비" xfId="7813" xr:uid="{00000000-0005-0000-0000-0000811E0000}"/>
    <cellStyle name="C￥AØ_°æ¿μ´eCo½A Co½AA×¸¶ " xfId="7814" xr:uid="{00000000-0005-0000-0000-0000821E0000}"/>
    <cellStyle name="Ç¥ÁØ_µðÁ©ÀÏÁ¤ " xfId="7815" xr:uid="{00000000-0005-0000-0000-0000831E0000}"/>
    <cellStyle name="C￥AØ_0N-HANDLING " xfId="7816" xr:uid="{00000000-0005-0000-0000-0000841E0000}"/>
    <cellStyle name="Ç¥ÁØ_0N-HANDLING " xfId="7817" xr:uid="{00000000-0005-0000-0000-0000851E0000}"/>
    <cellStyle name="C￥AØ_0N-HANDLING _021101 도장20만대증설공사(대의원)" xfId="7818" xr:uid="{00000000-0005-0000-0000-0000861E0000}"/>
    <cellStyle name="Ç¥ÁØ_0N-HANDLING _03 만회대책 정규 (0721-A)" xfId="7819" xr:uid="{00000000-0005-0000-0000-0000871E0000}"/>
    <cellStyle name="C￥AØ_0N-HANDLING _3공장VIP보고용자료(6-30)" xfId="7820" xr:uid="{00000000-0005-0000-0000-0000881E0000}"/>
    <cellStyle name="Ç¥ÁØ_0N-HANDLING _보고자료020809" xfId="7821" xr:uid="{00000000-0005-0000-0000-0000891E0000}"/>
    <cellStyle name="C￥AØ_0N-HANDLING _신임3공장장보고자료(김순화상무님)" xfId="7822" xr:uid="{00000000-0005-0000-0000-00008A1E0000}"/>
    <cellStyle name="Ç¥ÁØ_0N-HANDLING _신임3공장장보고자료(김순화상무님)" xfId="7823" xr:uid="{00000000-0005-0000-0000-00008B1E0000}"/>
    <cellStyle name="C￥AØ_¼±Ca¾÷¹≪ (2¾E) " xfId="7824" xr:uid="{00000000-0005-0000-0000-00008C1E0000}"/>
    <cellStyle name="Ç¥ÁØ_¼öÀÔÇàÁ¤½Å»ó " xfId="7825" xr:uid="{00000000-0005-0000-0000-00008D1E0000}"/>
    <cellStyle name="C￥AØ_¼oAOCaA¤½A≫o " xfId="7826" xr:uid="{00000000-0005-0000-0000-00008E1E0000}"/>
    <cellStyle name="Ç¥ÁØ_½ÇÂ÷Á¶°Ç " xfId="7827" xr:uid="{00000000-0005-0000-0000-00008F1E0000}"/>
    <cellStyle name="C￥AØ_½CA÷A¶°C _±¸¸A½CAu " xfId="7828" xr:uid="{00000000-0005-0000-0000-0000901E0000}"/>
    <cellStyle name="Ç¥ÁØ_½ÇÂ÷Á¶°Ç _동연,제성 사양별 단가현황" xfId="7829" xr:uid="{00000000-0005-0000-0000-0000911E0000}"/>
    <cellStyle name="C￥AØ_1.ÆC¸A½CAu _69UPH증산1229" xfId="7830" xr:uid="{00000000-0005-0000-0000-0000921E0000}"/>
    <cellStyle name="Ç¥ÁØ_1.ÆÇ¸Å½ÇÀû _709XD회장보고" xfId="7831" xr:uid="{00000000-0005-0000-0000-0000931E0000}"/>
    <cellStyle name="C￥AØ_1.ÆC¸A½CAu _709XD회장보고(최종)" xfId="7832" xr:uid="{00000000-0005-0000-0000-0000941E0000}"/>
    <cellStyle name="Ç¥ÁØ_1.ÆÇ¸Å½ÇÀû _709XD회장보고(최종)" xfId="7833" xr:uid="{00000000-0005-0000-0000-0000951E0000}"/>
    <cellStyle name="C￥AØ_1.ÆC¸A½CAu _709XD회장보고(최종)_75증산검토0808" xfId="7834" xr:uid="{00000000-0005-0000-0000-0000961E0000}"/>
    <cellStyle name="Ç¥ÁØ_1.ÆÇ¸Å½ÇÀû _XD진도보고(99.6.23)" xfId="7835" xr:uid="{00000000-0005-0000-0000-0000971E0000}"/>
    <cellStyle name="C￥AØ_1.ÆC¸A½CAu _XD진도보고(99.6.23)_75증산검토0808" xfId="7836" xr:uid="{00000000-0005-0000-0000-0000981E0000}"/>
    <cellStyle name="Ç¥ÁØ_1.ÆÇ¸Å½ÇÀû _XD진도보고(99.7.21)" xfId="7837" xr:uid="{00000000-0005-0000-0000-0000991E0000}"/>
    <cellStyle name="C￥AØ_1.ÆC¸A½CAu _XD진도보고(99.7.21)_75증산검토0808" xfId="7838" xr:uid="{00000000-0005-0000-0000-00009A1E0000}"/>
    <cellStyle name="Ç¥ÁØ_1.SUMMARY " xfId="7839" xr:uid="{00000000-0005-0000-0000-00009B1E0000}"/>
    <cellStyle name="C￥AØ_1.SUMMARY _709XD회장보고" xfId="7840" xr:uid="{00000000-0005-0000-0000-00009C1E0000}"/>
    <cellStyle name="Ç¥ÁØ_1.SUMMARY _709XD회장보고" xfId="7841" xr:uid="{00000000-0005-0000-0000-00009D1E0000}"/>
    <cellStyle name="C￥AØ_1.SUMMARY _709XD회장보고(최종)" xfId="7842" xr:uid="{00000000-0005-0000-0000-00009E1E0000}"/>
    <cellStyle name="Ç¥ÁØ_1.SUMMARY _709XD회장보고(최종)" xfId="7843" xr:uid="{00000000-0005-0000-0000-00009F1E0000}"/>
    <cellStyle name="C￥AØ_1.SUMMARY _709XD회장보고(최종)_75증산검토0808" xfId="7844" xr:uid="{00000000-0005-0000-0000-0000A01E0000}"/>
    <cellStyle name="Ç¥ÁØ_1.SUMMARY _XD진도보고(99.6.23)" xfId="7845" xr:uid="{00000000-0005-0000-0000-0000A11E0000}"/>
    <cellStyle name="C￥AØ_1.SUMMARY _XD진도보고(99.6.23)_75증산검토0808" xfId="7846" xr:uid="{00000000-0005-0000-0000-0000A21E0000}"/>
    <cellStyle name="Ç¥ÁØ_1.SUMMARY _XD진도보고(99.7.21)" xfId="7847" xr:uid="{00000000-0005-0000-0000-0000A31E0000}"/>
    <cellStyle name="C￥AØ_1.SUMMARY _XD진도보고(99.7.21)_75증산검토0808" xfId="7848" xr:uid="{00000000-0005-0000-0000-0000A41E0000}"/>
    <cellStyle name="Ç¥ÁØ_10+10 " xfId="7849" xr:uid="{00000000-0005-0000-0000-0000A51E0000}"/>
    <cellStyle name="C￥AØ_10+10 _2003년도팀별원가절감계획조정요구안" xfId="7850" xr:uid="{00000000-0005-0000-0000-0000A61E0000}"/>
    <cellStyle name="Ç¥ÁØ_10+10 _2003년도팀별원가절감계획조정요구안" xfId="7851" xr:uid="{00000000-0005-0000-0000-0000A71E0000}"/>
    <cellStyle name="C￥AØ_10+10 _2003년도팀별원가절감계획조정요구안 2" xfId="7852" xr:uid="{00000000-0005-0000-0000-0000A81E0000}"/>
    <cellStyle name="Ç¥ÁØ_10+10 _2003년도팀별원가절감계획조정요구안 2" xfId="7853" xr:uid="{00000000-0005-0000-0000-0000A91E0000}"/>
    <cellStyle name="C￥AØ_10+10 _2003년도팀별원가절감계획조정요구안 2_매출예상보고 (SS)-1108-REV1 (7)" xfId="7854" xr:uid="{00000000-0005-0000-0000-0000AA1E0000}"/>
    <cellStyle name="Ç¥ÁØ_10+10 _2003년도팀별원가절감계획조정요구안 2_매출예상보고 (SS)-1108-REV1 (7)" xfId="7855" xr:uid="{00000000-0005-0000-0000-0000AB1E0000}"/>
    <cellStyle name="C￥AØ_10+10 _2003년도팀별원가절감계획조정요구안 3" xfId="7856" xr:uid="{00000000-0005-0000-0000-0000AC1E0000}"/>
    <cellStyle name="Ç¥ÁØ_10+10 _2003년도팀별원가절감계획조정요구안 3" xfId="7857" xr:uid="{00000000-0005-0000-0000-0000AD1E0000}"/>
    <cellStyle name="C￥AØ_10+10 _2003년도팀별원가절감계획조정요구안 3_매출예상보고 (SS)-1108-REV1 (7)" xfId="7858" xr:uid="{00000000-0005-0000-0000-0000AE1E0000}"/>
    <cellStyle name="Ç¥ÁØ_10+10 _2003년도팀별원가절감계획조정요구안 3_매출예상보고 (SS)-1108-REV1 (7)" xfId="7859" xr:uid="{00000000-0005-0000-0000-0000AF1E0000}"/>
    <cellStyle name="C￥AØ_10+10 _2003년도팀별원가절감계획조정요구안 4" xfId="7860" xr:uid="{00000000-0005-0000-0000-0000B01E0000}"/>
    <cellStyle name="Ç¥ÁØ_10+10 _2003년도팀별원가절감계획조정요구안 4" xfId="7861" xr:uid="{00000000-0005-0000-0000-0000B11E0000}"/>
    <cellStyle name="C￥AØ_10+10 _2003년도팀별원가절감계획조정요구안 4_매출예상보고 (SS)-1108-REV1 (7)" xfId="7862" xr:uid="{00000000-0005-0000-0000-0000B21E0000}"/>
    <cellStyle name="Ç¥ÁØ_10+10 _2003년도팀별원가절감계획조정요구안 4_매출예상보고 (SS)-1108-REV1 (7)" xfId="7863" xr:uid="{00000000-0005-0000-0000-0000B31E0000}"/>
    <cellStyle name="C￥AØ_10+10 _2003년도팀별원가절감계획조정요구안 5" xfId="7864" xr:uid="{00000000-0005-0000-0000-0000B41E0000}"/>
    <cellStyle name="Ç¥ÁØ_10+10 _2003년도팀별원가절감계획조정요구안 5" xfId="7865" xr:uid="{00000000-0005-0000-0000-0000B51E0000}"/>
    <cellStyle name="C￥AØ_10+10 _2003년도팀별원가절감계획조정요구안 6" xfId="7866" xr:uid="{00000000-0005-0000-0000-0000B61E0000}"/>
    <cellStyle name="Ç¥ÁØ_10+10 _2003년도팀별원가절감계획조정요구안 6" xfId="7867" xr:uid="{00000000-0005-0000-0000-0000B71E0000}"/>
    <cellStyle name="C￥AØ_10+10 _2003년도팀별원가절감계획조정요구안_(2012 02 05)자재표준수율 및 LOSS보고-2차" xfId="7868" xr:uid="{00000000-0005-0000-0000-0000B81E0000}"/>
    <cellStyle name="Ç¥ÁØ_10+10 _2003년도팀별원가절감계획조정요구안_(2012 02 05)자재표준수율 및 LOSS보고-2차" xfId="7869" xr:uid="{00000000-0005-0000-0000-0000B91E0000}"/>
    <cellStyle name="C￥AØ_10+10 _2003년도팀별원가절감계획조정요구안_매출예상보고 (SS)-1108-REV1 (7)" xfId="7870" xr:uid="{00000000-0005-0000-0000-0000BA1E0000}"/>
    <cellStyle name="Ç¥ÁØ_10+10 _2003년도팀별원가절감계획조정요구안_매출예상보고 (SS)-1108-REV1 (7)" xfId="7871" xr:uid="{00000000-0005-0000-0000-0000BB1E0000}"/>
    <cellStyle name="C￥AØ_10+10 _2003년도팀별원가절감계획조정요구안_미검수 소급현황_2월" xfId="7872" xr:uid="{00000000-0005-0000-0000-0000BC1E0000}"/>
    <cellStyle name="Ç¥ÁØ_10+10 _2003년도팀별원가절감계획조정요구안_미검수 소급현황_2월" xfId="7873" xr:uid="{00000000-0005-0000-0000-0000BD1E0000}"/>
    <cellStyle name="C￥AØ_1112_10¿u2WA¸ºI " xfId="7874" xr:uid="{00000000-0005-0000-0000-0000BE1E0000}"/>
    <cellStyle name="Ç¥ÁØ_1Â÷ ¼³°è¿ø°¡ºÐ¼®_KDº¯µ¿ " xfId="7875" xr:uid="{00000000-0005-0000-0000-0000BF1E0000}"/>
    <cellStyle name="C￥AØ_1A÷ ¼³°e¿ø°¡ºÐ¼R_KDº?μ¿ " xfId="7876" xr:uid="{00000000-0005-0000-0000-0000C01E0000}"/>
    <cellStyle name="Ç¥ÁØ_2.0GLS_¿ø´ÜÀ§ " xfId="7877" xr:uid="{00000000-0005-0000-0000-0000C11E0000}"/>
    <cellStyle name="C￥AØ_2.5GLS_¿ø´UA§ " xfId="7878" xr:uid="{00000000-0005-0000-0000-0000C21E0000}"/>
    <cellStyle name="Ç¥ÁØ_2.5GLS_¿ø´ÜÀ§ " xfId="7879" xr:uid="{00000000-0005-0000-0000-0000C31E0000}"/>
    <cellStyle name="C￥AØ_2.5GLS_¿ø´UA§ _2003년도팀별원가절감계획조정요구안" xfId="7880" xr:uid="{00000000-0005-0000-0000-0000C41E0000}"/>
    <cellStyle name="Ç¥ÁØ_2.5GLS_¿ø´ÜÀ§ _2003년도팀별원가절감계획조정요구안" xfId="7881" xr:uid="{00000000-0005-0000-0000-0000C51E0000}"/>
    <cellStyle name="C￥AØ_2.5GLS_¿ø´UA§ _2003년도팀별원가절감계획조정요구안 2" xfId="7882" xr:uid="{00000000-0005-0000-0000-0000C61E0000}"/>
    <cellStyle name="Ç¥ÁØ_2.5GLS_¿ø´ÜÀ§ _2003년도팀별원가절감계획조정요구안 2" xfId="7883" xr:uid="{00000000-0005-0000-0000-0000C71E0000}"/>
    <cellStyle name="C￥AØ_2.5GLS_¿ø´UA§ _2003년도팀별원가절감계획조정요구안 2_매출예상보고 (SS)-1108-REV1 (7)" xfId="7884" xr:uid="{00000000-0005-0000-0000-0000C81E0000}"/>
    <cellStyle name="Ç¥ÁØ_2.5GLS_¿ø´ÜÀ§ _2003년도팀별원가절감계획조정요구안 2_매출예상보고 (SS)-1108-REV1 (7)" xfId="7885" xr:uid="{00000000-0005-0000-0000-0000C91E0000}"/>
    <cellStyle name="C￥AØ_2.5GLS_¿ø´UA§ _2003년도팀별원가절감계획조정요구안 3" xfId="7886" xr:uid="{00000000-0005-0000-0000-0000CA1E0000}"/>
    <cellStyle name="Ç¥ÁØ_2.5GLS_¿ø´ÜÀ§ _2003년도팀별원가절감계획조정요구안 3" xfId="7887" xr:uid="{00000000-0005-0000-0000-0000CB1E0000}"/>
    <cellStyle name="C￥AØ_2.5GLS_¿ø´UA§ _2003년도팀별원가절감계획조정요구안 3_매출예상보고 (SS)-1108-REV1 (7)" xfId="7888" xr:uid="{00000000-0005-0000-0000-0000CC1E0000}"/>
    <cellStyle name="Ç¥ÁØ_2.5GLS_¿ø´ÜÀ§ _2003년도팀별원가절감계획조정요구안 3_매출예상보고 (SS)-1108-REV1 (7)" xfId="7889" xr:uid="{00000000-0005-0000-0000-0000CD1E0000}"/>
    <cellStyle name="C￥AØ_2.5GLS_¿ø´UA§ _2003년도팀별원가절감계획조정요구안 4" xfId="7890" xr:uid="{00000000-0005-0000-0000-0000CE1E0000}"/>
    <cellStyle name="Ç¥ÁØ_2.5GLS_¿ø´ÜÀ§ _2003년도팀별원가절감계획조정요구안 4" xfId="7891" xr:uid="{00000000-0005-0000-0000-0000CF1E0000}"/>
    <cellStyle name="C￥AØ_2.5GLS_¿ø´UA§ _2003년도팀별원가절감계획조정요구안 4_매출예상보고 (SS)-1108-REV1 (7)" xfId="7892" xr:uid="{00000000-0005-0000-0000-0000D01E0000}"/>
    <cellStyle name="Ç¥ÁØ_2.5GLS_¿ø´ÜÀ§ _2003년도팀별원가절감계획조정요구안 4_매출예상보고 (SS)-1108-REV1 (7)" xfId="7893" xr:uid="{00000000-0005-0000-0000-0000D11E0000}"/>
    <cellStyle name="C￥AØ_2.5GLS_¿ø´UA§ _2003년도팀별원가절감계획조정요구안_매출예상보고 (SS)-1108-REV1 (7)" xfId="7894" xr:uid="{00000000-0005-0000-0000-0000D21E0000}"/>
    <cellStyle name="Ç¥ÁØ_2.5GLS_¿ø´ÜÀ§ _2003년도팀별원가절감계획조정요구안_매출예상보고 (SS)-1108-REV1 (7)" xfId="7895" xr:uid="{00000000-0005-0000-0000-0000D31E0000}"/>
    <cellStyle name="C￥AØ_2.5GLS_¿ø´UA§ _2003년도팀별원가절감계획조정요구안_미검수 소급현황_2월" xfId="7896" xr:uid="{00000000-0005-0000-0000-0000D41E0000}"/>
    <cellStyle name="Ç¥ÁØ_2.5GLS_¿ø´ÜÀ§ _2003년도팀별원가절감계획조정요구안_미검수 소급현황_2월" xfId="7897" xr:uid="{00000000-0005-0000-0000-0000D51E0000}"/>
    <cellStyle name="C￥AØ_2.5GLS_¿ø´UA§ _동연,제성 사양별 단가현황" xfId="7898" xr:uid="{00000000-0005-0000-0000-0000D61E0000}"/>
    <cellStyle name="Ç¥ÁØ_2.5GLS_¿ø´ÜÀ§ _동연,제성 사양별 단가현황" xfId="7899" xr:uid="{00000000-0005-0000-0000-0000D71E0000}"/>
    <cellStyle name="C￥AØ_2.5GLS_¿ø´UA§ _동연,제성 사양별 단가현황 2" xfId="7900" xr:uid="{00000000-0005-0000-0000-0000D81E0000}"/>
    <cellStyle name="Ç¥ÁØ_2.5GLS_¿ø´ÜÀ§ _동연,제성 사양별 단가현황 2" xfId="7901" xr:uid="{00000000-0005-0000-0000-0000D91E0000}"/>
    <cellStyle name="C￥AØ_2.5GLS_¿ø´UA§ _동연,제성 사양별 단가현황 2_매출예상보고 (SS)-1108-REV1 (7)" xfId="7902" xr:uid="{00000000-0005-0000-0000-0000DA1E0000}"/>
    <cellStyle name="Ç¥ÁØ_2.5GLS_¿ø´ÜÀ§ _동연,제성 사양별 단가현황 2_매출예상보고 (SS)-1108-REV1 (7)" xfId="7903" xr:uid="{00000000-0005-0000-0000-0000DB1E0000}"/>
    <cellStyle name="C￥AØ_2.5GLS_¿ø´UA§ _동연,제성 사양별 단가현황 3" xfId="7904" xr:uid="{00000000-0005-0000-0000-0000DC1E0000}"/>
    <cellStyle name="Ç¥ÁØ_2.5GLS_¿ø´ÜÀ§ _동연,제성 사양별 단가현황 3" xfId="7905" xr:uid="{00000000-0005-0000-0000-0000DD1E0000}"/>
    <cellStyle name="C￥AØ_2.5GLS_¿ø´UA§ _동연,제성 사양별 단가현황 3_매출예상보고 (SS)-1108-REV1 (7)" xfId="7906" xr:uid="{00000000-0005-0000-0000-0000DE1E0000}"/>
    <cellStyle name="Ç¥ÁØ_2.5GLS_¿ø´ÜÀ§ _동연,제성 사양별 단가현황 3_매출예상보고 (SS)-1108-REV1 (7)" xfId="7907" xr:uid="{00000000-0005-0000-0000-0000DF1E0000}"/>
    <cellStyle name="C￥AØ_2.5GLS_¿ø´UA§ _동연,제성 사양별 단가현황 4" xfId="7908" xr:uid="{00000000-0005-0000-0000-0000E01E0000}"/>
    <cellStyle name="Ç¥ÁØ_2.5GLS_¿ø´ÜÀ§ _동연,제성 사양별 단가현황 4" xfId="7909" xr:uid="{00000000-0005-0000-0000-0000E11E0000}"/>
    <cellStyle name="C￥AØ_2.5GLS_¿ø´UA§ _동연,제성 사양별 단가현황 4_매출예상보고 (SS)-1108-REV1 (7)" xfId="7910" xr:uid="{00000000-0005-0000-0000-0000E21E0000}"/>
    <cellStyle name="Ç¥ÁØ_2.5GLS_¿ø´ÜÀ§ _동연,제성 사양별 단가현황 4_매출예상보고 (SS)-1108-REV1 (7)" xfId="7911" xr:uid="{00000000-0005-0000-0000-0000E31E0000}"/>
    <cellStyle name="C￥AØ_2.5GLS_¿ø´UA§ _동연,제성 사양별 단가현황_매출예상보고 (SS)-1108-REV1 (7)" xfId="7912" xr:uid="{00000000-0005-0000-0000-0000E41E0000}"/>
    <cellStyle name="Ç¥ÁØ_2.5GLS_¿ø´ÜÀ§ _동연,제성 사양별 단가현황_매출예상보고 (SS)-1108-REV1 (7)" xfId="7913" xr:uid="{00000000-0005-0000-0000-0000E51E0000}"/>
    <cellStyle name="C￥AØ_2.5GLS_¿ø´UA§ _동연,제성 사양별 단가현황_미검수 소급현황_2월" xfId="7914" xr:uid="{00000000-0005-0000-0000-0000E61E0000}"/>
    <cellStyle name="Ç¥ÁØ_2.5GLS_¿ø´ÜÀ§ _동연,제성 사양별 단가현황_미검수 소급현황_2월" xfId="7915" xr:uid="{00000000-0005-0000-0000-0000E71E0000}"/>
    <cellStyle name="C￥AØ_2.CONCEPT " xfId="7916" xr:uid="{00000000-0005-0000-0000-0000E81E0000}"/>
    <cellStyle name="Ç¥ÁØ_2.CONCEPT " xfId="7917" xr:uid="{00000000-0005-0000-0000-0000E91E0000}"/>
    <cellStyle name="C￥AØ_2.CONCEPT _709XD회장보고" xfId="7918" xr:uid="{00000000-0005-0000-0000-0000EA1E0000}"/>
    <cellStyle name="Ç¥ÁØ_2.CONCEPT _709XD회장보고" xfId="7919" xr:uid="{00000000-0005-0000-0000-0000EB1E0000}"/>
    <cellStyle name="C￥AØ_2.CONCEPT _709XD회장보고(최종)" xfId="7920" xr:uid="{00000000-0005-0000-0000-0000EC1E0000}"/>
    <cellStyle name="Ç¥ÁØ_2.CONCEPT _709XD회장보고(최종)" xfId="7921" xr:uid="{00000000-0005-0000-0000-0000ED1E0000}"/>
    <cellStyle name="C￥AØ_2.CONCEPT _709XD회장보고(최종)_75증산검토0808" xfId="7922" xr:uid="{00000000-0005-0000-0000-0000EE1E0000}"/>
    <cellStyle name="Ç¥ÁØ_2.CONCEPT _XD진도보고(99.6.23)" xfId="7923" xr:uid="{00000000-0005-0000-0000-0000EF1E0000}"/>
    <cellStyle name="C￥AØ_2.CONCEPT _XD진도보고(99.6.23)_75증산검토0808" xfId="7924" xr:uid="{00000000-0005-0000-0000-0000F01E0000}"/>
    <cellStyle name="Ç¥ÁØ_2.CONCEPT _XD진도보고(99.7.21)" xfId="7925" xr:uid="{00000000-0005-0000-0000-0000F11E0000}"/>
    <cellStyle name="C￥AØ_2.CONCEPT _XD진도보고(99.7.21)_75증산검토0808" xfId="7926" xr:uid="{00000000-0005-0000-0000-0000F21E0000}"/>
    <cellStyle name="Ç¥ÁØ_3.MSCHEDULE¿µ¹® " xfId="7927" xr:uid="{00000000-0005-0000-0000-0000F31E0000}"/>
    <cellStyle name="C￥AØ_3.MSCHEDULE¿μ¹R " xfId="7928" xr:uid="{00000000-0005-0000-0000-0000F41E0000}"/>
    <cellStyle name="Ç¥ÁØ_3PJTR°èÈ¹ " xfId="7929" xr:uid="{00000000-0005-0000-0000-0000F51E0000}"/>
    <cellStyle name="C￥AØ_3PJTR°eE¹ _709XD회장보고" xfId="7930" xr:uid="{00000000-0005-0000-0000-0000F61E0000}"/>
    <cellStyle name="Ç¥ÁØ_3PJTR°èÈ¹ _709XD회장보고" xfId="7931" xr:uid="{00000000-0005-0000-0000-0000F71E0000}"/>
    <cellStyle name="C￥AØ_3PJTR°eE¹ _709XD회장보고(최종)" xfId="7932" xr:uid="{00000000-0005-0000-0000-0000F81E0000}"/>
    <cellStyle name="Ç¥ÁØ_3PJTR°èÈ¹ _709XD회장보고(최종)" xfId="7933" xr:uid="{00000000-0005-0000-0000-0000F91E0000}"/>
    <cellStyle name="C￥AØ_3PJTR°eE¹ _709XD회장보고(최종)_75증산검토0808" xfId="7934" xr:uid="{00000000-0005-0000-0000-0000FA1E0000}"/>
    <cellStyle name="Ç¥ÁØ_3PJTR°èÈ¹ _XD진도보고(99.6.23)" xfId="7935" xr:uid="{00000000-0005-0000-0000-0000FB1E0000}"/>
    <cellStyle name="C￥AØ_3PJTR°eE¹ _XD진도보고(99.6.23)_75증산검토0808" xfId="7936" xr:uid="{00000000-0005-0000-0000-0000FC1E0000}"/>
    <cellStyle name="Ç¥ÁØ_3PJTR°èÈ¹ _XD진도보고(99.7.21)" xfId="7937" xr:uid="{00000000-0005-0000-0000-0000FD1E0000}"/>
    <cellStyle name="C￥AØ_3PJTR°eE¹ _XD진도보고(99.7.21)_75증산검토0808" xfId="7938" xr:uid="{00000000-0005-0000-0000-0000FE1E0000}"/>
    <cellStyle name="Ç¥ÁØ_4 " xfId="7939" xr:uid="{00000000-0005-0000-0000-0000FF1E0000}"/>
    <cellStyle name="C￥AØ_4 _72UPH증산0808" xfId="7940" xr:uid="{00000000-0005-0000-0000-0000001F0000}"/>
    <cellStyle name="Ç¥ÁØ_5-1±¤°í " xfId="7941" xr:uid="{00000000-0005-0000-0000-0000011F0000}"/>
    <cellStyle name="C￥AØ_5-1±¤°i _03 만회대책 정규 (0721-A)" xfId="7942" xr:uid="{00000000-0005-0000-0000-0000021F0000}"/>
    <cellStyle name="Ç¥ÁØ_5-1±¤°í _03 만회대책 정규 (0721-A)" xfId="7943" xr:uid="{00000000-0005-0000-0000-0000031F0000}"/>
    <cellStyle name="C￥AØ_5-1±¤°i _¹≪¿ª10¿u " xfId="7944" xr:uid="{00000000-0005-0000-0000-0000041F0000}"/>
    <cellStyle name="Ç¥ÁØ_5-1±¤°í _2003년도팀별원가절감계획조정요구안" xfId="7945" xr:uid="{00000000-0005-0000-0000-0000051F0000}"/>
    <cellStyle name="C￥AØ_5-1±¤°i _709XD회장보고(최종)" xfId="7946" xr:uid="{00000000-0005-0000-0000-0000061F0000}"/>
    <cellStyle name="Ç¥ÁØ_5-1±¤°í _709XD회장보고(최종)" xfId="7947" xr:uid="{00000000-0005-0000-0000-0000071F0000}"/>
    <cellStyle name="C￥AØ_5-1±¤°i _709XD회장보고(최종)_75증산검토0808" xfId="7948" xr:uid="{00000000-0005-0000-0000-0000081F0000}"/>
    <cellStyle name="Ç¥ÁØ_5-1±¤°í _보고자료020809" xfId="7949" xr:uid="{00000000-0005-0000-0000-0000091F0000}"/>
    <cellStyle name="C￥AØ_5-1±¤°i _신임3공장장보고자료(김순화상무님)" xfId="7950" xr:uid="{00000000-0005-0000-0000-00000A1F0000}"/>
    <cellStyle name="Ç¥ÁØ_5-1±¤°í _신임3공장장보고자료(김순화상무님)" xfId="7951" xr:uid="{00000000-0005-0000-0000-00000B1F0000}"/>
    <cellStyle name="C￥AØ_5-1±¤°i _운반비_E1720046(02MY)" xfId="7952" xr:uid="{00000000-0005-0000-0000-00000C1F0000}"/>
    <cellStyle name="Ç¥ÁØ_5-1±¤°í _운반비_E1720046(02MY)" xfId="7953" xr:uid="{00000000-0005-0000-0000-00000D1F0000}"/>
    <cellStyle name="C￥AØ_5-1±¤°i _운반비_FC C PAD 가격인상(최종)020311" xfId="7954" xr:uid="{00000000-0005-0000-0000-00000E1F0000}"/>
    <cellStyle name="Ç¥ÁØ_5-1±¤°í _운반비_FC C PAD 가격인상(최종)020311" xfId="7955" xr:uid="{00000000-0005-0000-0000-00000F1F0000}"/>
    <cellStyle name="C￥AØ_5-1±¤°i _운반비_FC C PAD 가격인상품의(R3)" xfId="7956" xr:uid="{00000000-0005-0000-0000-0000101F0000}"/>
    <cellStyle name="Ç¥ÁØ_5-1±¤°í _운반비_FC C PAD 가격인상품의(R3)" xfId="7957" xr:uid="{00000000-0005-0000-0000-0000111F0000}"/>
    <cellStyle name="C￥AØ_5-1±¤°i _운반비_FC C PAD 가격인상품의(최종)020318" xfId="7958" xr:uid="{00000000-0005-0000-0000-0000121F0000}"/>
    <cellStyle name="Ç¥ÁØ_5-1±¤°í _운반비_FC C PAD 가격인상품의(최종)020318" xfId="7959" xr:uid="{00000000-0005-0000-0000-0000131F0000}"/>
    <cellStyle name="C￥AØ_5-1±¤°i _운반비_FC C PAD 가격인상품의(최종)020506(1)" xfId="7960" xr:uid="{00000000-0005-0000-0000-0000141F0000}"/>
    <cellStyle name="Ç¥ÁØ_5-1±¤°í _운반비_FC C PAD 가격인상품의(최종)020506(1)" xfId="7961" xr:uid="{00000000-0005-0000-0000-0000151F0000}"/>
    <cellStyle name="C￥AØ_5-1±¤°i _운반비_FC C PAD 설계비교원가020409" xfId="7962" xr:uid="{00000000-0005-0000-0000-0000161F0000}"/>
    <cellStyle name="Ç¥ÁØ_5-1±¤°í _운반비_FC C PAD 설계비교원가020409" xfId="7963" xr:uid="{00000000-0005-0000-0000-0000171F0000}"/>
    <cellStyle name="C￥AØ_5-1±¤°i _운반비_FC설원비교원가(R3)" xfId="7964" xr:uid="{00000000-0005-0000-0000-0000181F0000}"/>
    <cellStyle name="Ç¥ÁØ_5-1±¤°í _운반비_FC설원비교원가(R3)" xfId="7965" xr:uid="{00000000-0005-0000-0000-0000191F0000}"/>
    <cellStyle name="C￥AØ_5-1±¤°i _원자재가격인상(영진견적)" xfId="7966" xr:uid="{00000000-0005-0000-0000-00001A1F0000}"/>
    <cellStyle name="Ç¥ÁØ_5-1±¤°í _원자재가격인상(영진견적)" xfId="7967" xr:uid="{00000000-0005-0000-0000-00001B1F0000}"/>
    <cellStyle name="C￥AØ_5-3-3-1-1.≫y≫e±¸A¶ºÐ¼R-MAT'L¡­ " xfId="7968" xr:uid="{00000000-0005-0000-0000-00001C1F0000}"/>
    <cellStyle name="Ç¥ÁØ_5-4 INDIRECT EP" xfId="7969" xr:uid="{00000000-0005-0000-0000-00001D1F0000}"/>
    <cellStyle name="C￥AØ_6-3°æAi·A " xfId="7970" xr:uid="{00000000-0005-0000-0000-00001E1F0000}"/>
    <cellStyle name="Ç¥ÁØ_6-3°æÀï·Â " xfId="7971" xr:uid="{00000000-0005-0000-0000-00001F1F0000}"/>
    <cellStyle name="C￥AØ_6-3°æAi·A _±¸¸A½CAu " xfId="7972" xr:uid="{00000000-0005-0000-0000-0000201F0000}"/>
    <cellStyle name="Ç¥ÁØ_6-3°æÀï·Â _2003년도팀별원가절감계획조정요구안" xfId="7973" xr:uid="{00000000-0005-0000-0000-0000211F0000}"/>
    <cellStyle name="C￥AØ_6-3°æAi·A _4공장2002년 HPV 목표수립(생관)3차감안요청(1)_02년.추가소요(종합)" xfId="7974" xr:uid="{00000000-0005-0000-0000-0000221F0000}"/>
    <cellStyle name="Ç¥ÁØ_6-3°æÀï·Â _4공장2002년 HPV 목표수립(생관)3차감안요청(1)_02년.추가소요(종합)" xfId="7975" xr:uid="{00000000-0005-0000-0000-0000231F0000}"/>
    <cellStyle name="C￥AØ_6-3°æAi·A _4공장2002년 HPV 목표수립(생관)3차감안요청(1)_02년.추가소요(종합)-수정분" xfId="7976" xr:uid="{00000000-0005-0000-0000-0000241F0000}"/>
    <cellStyle name="Ç¥ÁØ_6-3°æÀï·Â _4공장2002년 HPV 목표수립(생관)3차감안요청(1)_02년.추가소요(종합)-수정분" xfId="7977" xr:uid="{00000000-0005-0000-0000-0000251F0000}"/>
    <cellStyle name="C￥AØ_6-3°æAi·A _4공장2002년 HPV 목표수립(생관)3차감안요청(1)_02년.추가소요(종합)-조우제GJ" xfId="7978" xr:uid="{00000000-0005-0000-0000-0000261F0000}"/>
    <cellStyle name="Ç¥ÁØ_6-3°æÀï·Â _4공장2002년 HPV 목표수립(생관)3차감안요청(1)_02년.추가소요(종합)-조우제GJ" xfId="7979" xr:uid="{00000000-0005-0000-0000-0000271F0000}"/>
    <cellStyle name="C￥AØ_6-3°æAi·A _4공장2002년 HPV 목표수립(생관)3차감안요청(1)_02년하.추가소요-종합(242명합의)" xfId="7980" xr:uid="{00000000-0005-0000-0000-0000281F0000}"/>
    <cellStyle name="Ç¥ÁØ_6-3°æÀï·Â _4공장2002년 HPV 목표수립(생관)3차감안요청(1)_02년하.추가소요-종합(242명합의)" xfId="7981" xr:uid="{00000000-0005-0000-0000-0000291F0000}"/>
    <cellStyle name="C￥AØ_6-3°æAi·A _4공장2002년 HPV 목표수립(생관)3차감안요청(1)_02년하반기생산직추가소요(7.12일)-종합" xfId="7982" xr:uid="{00000000-0005-0000-0000-00002A1F0000}"/>
    <cellStyle name="Ç¥ÁØ_6-3°æÀï·Â _4공장2002년 HPV 목표수립(생관)3차감안요청(1)_02년하반기생산직추가소요(7.12일)-종합" xfId="7983" xr:uid="{00000000-0005-0000-0000-00002B1F0000}"/>
    <cellStyle name="C￥AØ_6-3°æAi·A _4공장2002년 HPV 목표수립(생관)3차감안요청(1)_02년하반기생산직추가소요(7.12일)-종합(1)" xfId="7984" xr:uid="{00000000-0005-0000-0000-00002C1F0000}"/>
    <cellStyle name="Ç¥ÁØ_6-3°æÀï·Â _4공장2002년 HPV 목표수립(생관)3차감안요청(1)_02년하반기생산직추가소요(7.12일)-종합(1)" xfId="7985" xr:uid="{00000000-0005-0000-0000-00002D1F0000}"/>
    <cellStyle name="C￥AØ_6-3°æAi·A _4공장2002년 HPV 목표수립(생관)3차감안요청(1)_02년하반기생산직추가소요(7.12일)-종합(242명합의)" xfId="7986" xr:uid="{00000000-0005-0000-0000-00002E1F0000}"/>
    <cellStyle name="Ç¥ÁØ_6-3°æÀï·Â _4공장2002년 HPV 목표수립(생관)3차감안요청(1)_02년하반기생산직추가소요(7.12일)-종합(242명합의)" xfId="7987" xr:uid="{00000000-0005-0000-0000-00002F1F0000}"/>
    <cellStyle name="C￥AØ_6-3°æAi·A _4공장2002년 HPV 목표수립(생관)3차감안요청(1)_06년목표조정검토" xfId="7988" xr:uid="{00000000-0005-0000-0000-0000301F0000}"/>
    <cellStyle name="Ç¥ÁØ_6-3°æÀï·Â _4공장2002년 HPV 목표수립(생관)3차감안요청(1)_06년목표조정검토" xfId="7989" xr:uid="{00000000-0005-0000-0000-0000311F0000}"/>
    <cellStyle name="C￥AØ_6-3°æAi·A _4공장2002년 HPV 목표수립(생관)3차감안요청(1)_1공장(절감계획)(한시하청)-방상철DR" xfId="7990" xr:uid="{00000000-0005-0000-0000-0000321F0000}"/>
    <cellStyle name="Ç¥ÁØ_6-3°æÀï·Â _4공장2002년 HPV 목표수립(생관)3차감안요청(1)_1공장(절감계획)(한시하청)-방상철DR" xfId="7991" xr:uid="{00000000-0005-0000-0000-0000331F0000}"/>
    <cellStyle name="C￥AØ_6-3°æAi·A _4공장2002년 HPV 목표수립(생관)3차감안요청(1)_인사요청-실적&amp;소요파악(1공장 2월)-이광제DR" xfId="7992" xr:uid="{00000000-0005-0000-0000-0000341F0000}"/>
    <cellStyle name="Ç¥ÁØ_6-3°æÀï·Â _4공장2002년 HPV 목표수립(생관)3차감안요청(1)_인사요청-실적&amp;소요파악(1공장 2월)-이광제DR" xfId="7993" xr:uid="{00000000-0005-0000-0000-0000351F0000}"/>
    <cellStyle name="C￥AØ_6-3°æAi·A _709XD회장보고" xfId="7994" xr:uid="{00000000-0005-0000-0000-0000361F0000}"/>
    <cellStyle name="Ç¥ÁØ_6-3°æÀï·Â _709XD회장보고" xfId="7995" xr:uid="{00000000-0005-0000-0000-0000371F0000}"/>
    <cellStyle name="C￥AØ_6-3°æAi·A _709XD회장보고(최종)" xfId="7996" xr:uid="{00000000-0005-0000-0000-0000381F0000}"/>
    <cellStyle name="Ç¥ÁØ_6-3°æÀï·Â _709XD회장보고(최종)" xfId="7997" xr:uid="{00000000-0005-0000-0000-0000391F0000}"/>
    <cellStyle name="C￥AØ_6-3°æAi·A _709XD회장보고(최종)_75증산검토0808" xfId="7998" xr:uid="{00000000-0005-0000-0000-00003A1F0000}"/>
    <cellStyle name="Ç¥ÁØ_6-3°æÀï·Â _XD진도보고(99.6.23)" xfId="7999" xr:uid="{00000000-0005-0000-0000-00003B1F0000}"/>
    <cellStyle name="C￥AØ_6-3°æAi·A _XD진도보고(99.6.23)_75증산검토0808" xfId="8000" xr:uid="{00000000-0005-0000-0000-00003C1F0000}"/>
    <cellStyle name="Ç¥ÁØ_6-3°æÀï·Â _XD진도보고(99.7.21)" xfId="8001" xr:uid="{00000000-0005-0000-0000-00003D1F0000}"/>
    <cellStyle name="C￥AØ_6-3°æAi·A _XD진도보고(99.7.21)_75증산검토0808" xfId="8002" xr:uid="{00000000-0005-0000-0000-00003E1F0000}"/>
    <cellStyle name="Ç¥ÁØ_6-3°æÀï·Â _운반비_AP비교원가(N3810804)" xfId="8003" xr:uid="{00000000-0005-0000-0000-00003F1F0000}"/>
    <cellStyle name="C￥AØ_6-3°æAi·A _운반비_E1720046(02MY)" xfId="8004" xr:uid="{00000000-0005-0000-0000-0000401F0000}"/>
    <cellStyle name="Ç¥ÁØ_6-3°æÀï·Â _운반비_E1720046(02MY)" xfId="8005" xr:uid="{00000000-0005-0000-0000-0000411F0000}"/>
    <cellStyle name="C￥AØ_6-3°æAi·A _운반비_FC C PAD 가격인상(최종)020311" xfId="8006" xr:uid="{00000000-0005-0000-0000-0000421F0000}"/>
    <cellStyle name="Ç¥ÁØ_6-3°æÀï·Â _운반비_FC C PAD 가격인상(최종)020311" xfId="8007" xr:uid="{00000000-0005-0000-0000-0000431F0000}"/>
    <cellStyle name="C￥AØ_6-3°æAi·A _운반비_FC C PAD 가격인상품의(R3)" xfId="8008" xr:uid="{00000000-0005-0000-0000-0000441F0000}"/>
    <cellStyle name="Ç¥ÁØ_6-3°æÀï·Â _운반비_FC C PAD 가격인상품의(R3)" xfId="8009" xr:uid="{00000000-0005-0000-0000-0000451F0000}"/>
    <cellStyle name="C￥AØ_6-3°æAi·A _운반비_FC C PAD 가격인상품의(최종)020318" xfId="8010" xr:uid="{00000000-0005-0000-0000-0000461F0000}"/>
    <cellStyle name="Ç¥ÁØ_6-3°æÀï·Â _운반비_FC C PAD 가격인상품의(최종)020318" xfId="8011" xr:uid="{00000000-0005-0000-0000-0000471F0000}"/>
    <cellStyle name="C￥AØ_6-3°æAi·A _운반비_FC C PAD 가격인상품의(최종)020506(1)" xfId="8012" xr:uid="{00000000-0005-0000-0000-0000481F0000}"/>
    <cellStyle name="Ç¥ÁØ_6-3°æÀï·Â _운반비_FC C PAD 가격인상품의(최종)020506(1)" xfId="8013" xr:uid="{00000000-0005-0000-0000-0000491F0000}"/>
    <cellStyle name="C￥AØ_6-3°æAi·A _운반비_FC C PAD 설계비교원가020409" xfId="8014" xr:uid="{00000000-0005-0000-0000-00004A1F0000}"/>
    <cellStyle name="Ç¥ÁØ_6-3°æÀï·Â _운반비_FC C PAD 설계비교원가020409" xfId="8015" xr:uid="{00000000-0005-0000-0000-00004B1F0000}"/>
    <cellStyle name="C￥AØ_6-3°æAi·A _운반비_FC설원비교원가(R3)" xfId="8016" xr:uid="{00000000-0005-0000-0000-00004C1F0000}"/>
    <cellStyle name="Ç¥ÁØ_6-3°æÀï·Â _운반비_FC설원비교원가(R3)" xfId="8017" xr:uid="{00000000-0005-0000-0000-00004D1F0000}"/>
    <cellStyle name="C￥AØ_7.MASTER SCHEDULE " xfId="8018" xr:uid="{00000000-0005-0000-0000-00004E1F0000}"/>
    <cellStyle name="Ç¥ÁØ_7.MASTER SCHEDULE " xfId="8019" xr:uid="{00000000-0005-0000-0000-00004F1F0000}"/>
    <cellStyle name="C￥AØ_7.MASTER SCHEDULE _709XD회장보고" xfId="8020" xr:uid="{00000000-0005-0000-0000-0000501F0000}"/>
    <cellStyle name="Ç¥ÁØ_7.MASTER SCHEDULE _709XD회장보고" xfId="8021" xr:uid="{00000000-0005-0000-0000-0000511F0000}"/>
    <cellStyle name="C￥AØ_7.MASTER SCHEDULE _709XD회장보고(최종)" xfId="8022" xr:uid="{00000000-0005-0000-0000-0000521F0000}"/>
    <cellStyle name="Ç¥ÁØ_7.MASTER SCHEDULE _709XD회장보고(최종)" xfId="8023" xr:uid="{00000000-0005-0000-0000-0000531F0000}"/>
    <cellStyle name="C￥AØ_7.MASTER SCHEDULE _709XD회장보고(최종)_75증산검토0808" xfId="8024" xr:uid="{00000000-0005-0000-0000-0000541F0000}"/>
    <cellStyle name="Ç¥ÁØ_7.MASTER SCHEDULE _XD진도보고(99.6.23)" xfId="8025" xr:uid="{00000000-0005-0000-0000-0000551F0000}"/>
    <cellStyle name="C￥AØ_7.MASTER SCHEDULE _XD진도보고(99.6.23)_75증산검토0808" xfId="8026" xr:uid="{00000000-0005-0000-0000-0000561F0000}"/>
    <cellStyle name="Ç¥ÁØ_7.MASTER SCHEDULE _XD진도보고(99.7.21)" xfId="8027" xr:uid="{00000000-0005-0000-0000-0000571F0000}"/>
    <cellStyle name="C￥AØ_7.MASTER SCHEDULE _XD진도보고(99.7.21)_75증산검토0808" xfId="8028" xr:uid="{00000000-0005-0000-0000-0000581F0000}"/>
    <cellStyle name="Ç¥ÁØ_8HR " xfId="8029" xr:uid="{00000000-0005-0000-0000-0000591F0000}"/>
    <cellStyle name="C￥AØ_8HR _2003년도팀별원가절감계획조정요구안" xfId="8030" xr:uid="{00000000-0005-0000-0000-00005A1F0000}"/>
    <cellStyle name="Ç¥ÁØ_8HR _2003년도팀별원가절감계획조정요구안" xfId="8031" xr:uid="{00000000-0005-0000-0000-00005B1F0000}"/>
    <cellStyle name="C￥AØ_8HR _2003년도팀별원가절감계획조정요구안 2" xfId="8032" xr:uid="{00000000-0005-0000-0000-00005C1F0000}"/>
    <cellStyle name="Ç¥ÁØ_8HR _2003년도팀별원가절감계획조정요구안 2" xfId="8033" xr:uid="{00000000-0005-0000-0000-00005D1F0000}"/>
    <cellStyle name="C￥AØ_8HR _2003년도팀별원가절감계획조정요구안 2_매출예상보고 (SS)-1108-REV1 (7)" xfId="8034" xr:uid="{00000000-0005-0000-0000-00005E1F0000}"/>
    <cellStyle name="Ç¥ÁØ_8HR _2003년도팀별원가절감계획조정요구안 2_매출예상보고 (SS)-1108-REV1 (7)" xfId="8035" xr:uid="{00000000-0005-0000-0000-00005F1F0000}"/>
    <cellStyle name="C￥AØ_8HR _2003년도팀별원가절감계획조정요구안 3" xfId="8036" xr:uid="{00000000-0005-0000-0000-0000601F0000}"/>
    <cellStyle name="Ç¥ÁØ_8HR _2003년도팀별원가절감계획조정요구안 3" xfId="8037" xr:uid="{00000000-0005-0000-0000-0000611F0000}"/>
    <cellStyle name="C￥AØ_8HR _2003년도팀별원가절감계획조정요구안 3_매출예상보고 (SS)-1108-REV1 (7)" xfId="8038" xr:uid="{00000000-0005-0000-0000-0000621F0000}"/>
    <cellStyle name="Ç¥ÁØ_8HR _2003년도팀별원가절감계획조정요구안 3_매출예상보고 (SS)-1108-REV1 (7)" xfId="8039" xr:uid="{00000000-0005-0000-0000-0000631F0000}"/>
    <cellStyle name="C￥AØ_8HR _2003년도팀별원가절감계획조정요구안 4" xfId="8040" xr:uid="{00000000-0005-0000-0000-0000641F0000}"/>
    <cellStyle name="Ç¥ÁØ_8HR _2003년도팀별원가절감계획조정요구안 4" xfId="8041" xr:uid="{00000000-0005-0000-0000-0000651F0000}"/>
    <cellStyle name="C￥AØ_8HR _2003년도팀별원가절감계획조정요구안 4_매출예상보고 (SS)-1108-REV1 (7)" xfId="8042" xr:uid="{00000000-0005-0000-0000-0000661F0000}"/>
    <cellStyle name="Ç¥ÁØ_8HR _2003년도팀별원가절감계획조정요구안 5" xfId="8043" xr:uid="{00000000-0005-0000-0000-0000671F0000}"/>
    <cellStyle name="C￥AØ_8HR _2003년도팀별원가절감계획조정요구안 6" xfId="8044" xr:uid="{00000000-0005-0000-0000-0000681F0000}"/>
    <cellStyle name="Ç¥ÁØ_8HR _2003년도팀별원가절감계획조정요구안 6" xfId="8045" xr:uid="{00000000-0005-0000-0000-0000691F0000}"/>
    <cellStyle name="C￥AØ_8HR _2003년도팀별원가절감계획조정요구안_(2012 02 05)자재표준수율 및 LOSS보고-2차" xfId="8046" xr:uid="{00000000-0005-0000-0000-00006A1F0000}"/>
    <cellStyle name="Ç¥ÁØ_8HR _2003년도팀별원가절감계획조정요구안_(2012 02 05)자재표준수율 및 LOSS보고-2차" xfId="8047" xr:uid="{00000000-0005-0000-0000-00006B1F0000}"/>
    <cellStyle name="C￥AØ_8HR _2003년도팀별원가절감계획조정요구안_매출예상보고 (SS)-1108-REV1 (7)" xfId="8048" xr:uid="{00000000-0005-0000-0000-00006C1F0000}"/>
    <cellStyle name="Ç¥ÁØ_8HR _2003년도팀별원가절감계획조정요구안_매출예상보고 (SS)-1108-REV1 (7)" xfId="8049" xr:uid="{00000000-0005-0000-0000-00006D1F0000}"/>
    <cellStyle name="C￥AØ_8HR _2003년도팀별원가절감계획조정요구안_미검수 소급현황_2월" xfId="8050" xr:uid="{00000000-0005-0000-0000-00006E1F0000}"/>
    <cellStyle name="Ç¥ÁØ_8HR _2003년도팀별원가절감계획조정요구안_미검수 소급현황_2월" xfId="8051" xr:uid="{00000000-0005-0000-0000-00006F1F0000}"/>
    <cellStyle name="C￥AØ_96¾Æ½OBD " xfId="8052" xr:uid="{00000000-0005-0000-0000-0000701F0000}"/>
    <cellStyle name="Ç¥ÁØ_96ÀÎ¿ø°è2 " xfId="8053" xr:uid="{00000000-0005-0000-0000-0000711F0000}"/>
    <cellStyle name="C￥AØ_96AI¿ø°e2 _709XD회장보고" xfId="8054" xr:uid="{00000000-0005-0000-0000-0000721F0000}"/>
    <cellStyle name="Ç¥ÁØ_96ÀÎ¿ø°è2 _709XD회장보고" xfId="8055" xr:uid="{00000000-0005-0000-0000-0000731F0000}"/>
    <cellStyle name="C￥AØ_96AI¿ø°e2 _709XD회장보고(최종)" xfId="8056" xr:uid="{00000000-0005-0000-0000-0000741F0000}"/>
    <cellStyle name="Ç¥ÁØ_96ÀÎ¿ø°è2 _709XD회장보고(최종)" xfId="8057" xr:uid="{00000000-0005-0000-0000-0000751F0000}"/>
    <cellStyle name="C￥AØ_96AI¿ø°e2 _709XD회장보고(최종)_75증산검토0808" xfId="8058" xr:uid="{00000000-0005-0000-0000-0000761F0000}"/>
    <cellStyle name="Ç¥ÁØ_96ÀÎ¿ø°è2 _AP (N3810804)" xfId="8059" xr:uid="{00000000-0005-0000-0000-0000771F0000}"/>
    <cellStyle name="C￥AØ_96AI¿ø°e2 _AP비교원가(N3810804)" xfId="8060" xr:uid="{00000000-0005-0000-0000-0000781F0000}"/>
    <cellStyle name="Ç¥ÁØ_96ÀÎ¿ø°è2 _AP비교원가(N3810804)" xfId="8061" xr:uid="{00000000-0005-0000-0000-0000791F0000}"/>
    <cellStyle name="C￥AØ_96AI¿ø°e2 _E1720046(02MY)" xfId="8062" xr:uid="{00000000-0005-0000-0000-00007A1F0000}"/>
    <cellStyle name="Ç¥ÁØ_96ÀÎ¿ø°è2 _E1720046(02MY)" xfId="8063" xr:uid="{00000000-0005-0000-0000-00007B1F0000}"/>
    <cellStyle name="C￥AØ_96AI¿ø°e2 _FC C PAD 가격인상품의(최종-'02.05.13)" xfId="8064" xr:uid="{00000000-0005-0000-0000-00007C1F0000}"/>
    <cellStyle name="Ç¥ÁØ_96ÀÎ¿ø°è2 _FC C PAD 가격인상품의(최종-'02.05.13)" xfId="8065" xr:uid="{00000000-0005-0000-0000-00007D1F0000}"/>
    <cellStyle name="C￥AØ_96AI¿ø°e2 _T카 예산입력리스트(020723)" xfId="8066" xr:uid="{00000000-0005-0000-0000-00007E1F0000}"/>
    <cellStyle name="Ç¥ÁØ_96ÀÎ¿ø°è2 _T카 예산입력리스트(020723)" xfId="8067" xr:uid="{00000000-0005-0000-0000-00007F1F0000}"/>
    <cellStyle name="C￥AØ_96AI¿ø°e2 _도림공업" xfId="8068" xr:uid="{00000000-0005-0000-0000-0000801F0000}"/>
    <cellStyle name="Ç¥ÁØ_96ÀÎ¿ø°è2 _도림공업" xfId="8069" xr:uid="{00000000-0005-0000-0000-0000811F0000}"/>
    <cellStyle name="C￥AØ_96AI¿ø°e2 _양산일정수정요청 (020911)" xfId="8070" xr:uid="{00000000-0005-0000-0000-0000821F0000}"/>
    <cellStyle name="Ç¥ÁØ_96ÀÎ¿ø°è2 _운반비" xfId="8071" xr:uid="{00000000-0005-0000-0000-0000831F0000}"/>
    <cellStyle name="C￥AØ_96AI¿ø°e2 _운반비_AP비교원가(N3810804)" xfId="8072" xr:uid="{00000000-0005-0000-0000-0000841F0000}"/>
    <cellStyle name="Ç¥ÁØ_96ÀÎ¿ø°è2 _운반비_AP비교원가(N3810804)" xfId="8073" xr:uid="{00000000-0005-0000-0000-0000851F0000}"/>
    <cellStyle name="C￥AØ_96AI¿ø°e2 _운반비_E1720046(02MY)" xfId="8074" xr:uid="{00000000-0005-0000-0000-0000861F0000}"/>
    <cellStyle name="Ç¥ÁØ_96ÀÎ¿ø°è2 _운반비_E1720046(02MY)" xfId="8075" xr:uid="{00000000-0005-0000-0000-0000871F0000}"/>
    <cellStyle name="C￥AØ_96AI¿ø°e2 _운반비_FC C PAD 가격인상(최종)020311" xfId="8076" xr:uid="{00000000-0005-0000-0000-0000881F0000}"/>
    <cellStyle name="Ç¥ÁØ_96ÀÎ¿ø°è2 _운반비_FC C PAD 가격인상(최종)020311" xfId="8077" xr:uid="{00000000-0005-0000-0000-0000891F0000}"/>
    <cellStyle name="C￥AØ_96AI¿ø°e2 _운반비_FC C PAD 가격인상품의(R3)" xfId="8078" xr:uid="{00000000-0005-0000-0000-00008A1F0000}"/>
    <cellStyle name="Ç¥ÁØ_96ÀÎ¿ø°è2 _운반비_FC C PAD 가격인상품의(R3)" xfId="8079" xr:uid="{00000000-0005-0000-0000-00008B1F0000}"/>
    <cellStyle name="C￥AØ_96AI¿ø°e2 _운반비_FC C PAD 가격인상품의(최종)020318" xfId="8080" xr:uid="{00000000-0005-0000-0000-00008C1F0000}"/>
    <cellStyle name="Ç¥ÁØ_96ÀÎ¿ø°è2 _운반비_FC C PAD 가격인상품의(최종)020318" xfId="8081" xr:uid="{00000000-0005-0000-0000-00008D1F0000}"/>
    <cellStyle name="C￥AØ_96AI¿ø°e2 _운반비_FC C PAD 가격인상품의(최종)020506(1)" xfId="8082" xr:uid="{00000000-0005-0000-0000-00008E1F0000}"/>
    <cellStyle name="Ç¥ÁØ_96ÀÎ¿ø°è2 _운반비_FC C PAD 가격인상품의(최종)020506(1)" xfId="8083" xr:uid="{00000000-0005-0000-0000-00008F1F0000}"/>
    <cellStyle name="C￥AØ_96AI¿ø°e2 _운반비_FC C PAD 설계비교원가020409" xfId="8084" xr:uid="{00000000-0005-0000-0000-0000901F0000}"/>
    <cellStyle name="Ç¥ÁØ_96ÀÎ¿ø°è2 _운반비_FC C PAD 설계비교원가020409" xfId="8085" xr:uid="{00000000-0005-0000-0000-0000911F0000}"/>
    <cellStyle name="C￥AØ_96AI¿ø°e2 _운반비_FC설원비교원가(R3)" xfId="8086" xr:uid="{00000000-0005-0000-0000-0000921F0000}"/>
    <cellStyle name="Ç¥ÁØ_96ÀÎ¿ø°è2 _운반비_FC설원비교원가(R3)" xfId="8087" xr:uid="{00000000-0005-0000-0000-0000931F0000}"/>
    <cellStyle name="C￥AØ_96AI¿ø°e2 _운반비_도림공업" xfId="8088" xr:uid="{00000000-0005-0000-0000-0000941F0000}"/>
    <cellStyle name="Ç¥ÁØ_96ÀÎ¿ø°è2 _운반비_도림공업" xfId="8089" xr:uid="{00000000-0005-0000-0000-0000951F0000}"/>
    <cellStyle name="C￥AØ_96AI¿ø°O 3 " xfId="8090" xr:uid="{00000000-0005-0000-0000-0000961F0000}"/>
    <cellStyle name="Ç¥ÁØ_96ÀÎ¿ø°Ô 3 " xfId="8091" xr:uid="{00000000-0005-0000-0000-0000971F0000}"/>
    <cellStyle name="C￥AØ_96AI¿ø°O 3 _709XD회장보고(최종)_75증산검토0808" xfId="8092" xr:uid="{00000000-0005-0000-0000-0000981F0000}"/>
    <cellStyle name="Ç¥ÁØ_96ÀÎ¿ø°Ô 3 _AP (N3810804)" xfId="8093" xr:uid="{00000000-0005-0000-0000-0000991F0000}"/>
    <cellStyle name="C￥AØ_96AI¿ø°O 3 _AP비교원가(N3810804)" xfId="8094" xr:uid="{00000000-0005-0000-0000-00009A1F0000}"/>
    <cellStyle name="Ç¥ÁØ_96ÀÎ¿ø°Ô 3 _AP비교원가(N3810804)" xfId="8095" xr:uid="{00000000-0005-0000-0000-00009B1F0000}"/>
    <cellStyle name="C￥AØ_96AI¿ø°O 3 _E1720046(02MY)" xfId="8096" xr:uid="{00000000-0005-0000-0000-00009C1F0000}"/>
    <cellStyle name="Ç¥ÁØ_96ÀÎ¿ø°Ô 3 _E1720046(02MY)" xfId="8097" xr:uid="{00000000-0005-0000-0000-00009D1F0000}"/>
    <cellStyle name="C￥AØ_96AI¿ø°O 3 _FC C PAD 가격인상품의(최종-'02.05.13)" xfId="8098" xr:uid="{00000000-0005-0000-0000-00009E1F0000}"/>
    <cellStyle name="Ç¥ÁØ_96ÀÎ¿ø°Ô 3 _FC C PAD 가격인상품의(최종-'02.05.13)" xfId="8099" xr:uid="{00000000-0005-0000-0000-00009F1F0000}"/>
    <cellStyle name="C￥AØ_96AI¿ø°O 3 _MS 시트벨트 세부 사양 정리_REV_1_071217" xfId="8100" xr:uid="{00000000-0005-0000-0000-0000A01F0000}"/>
    <cellStyle name="Ç¥ÁØ_96ÀÎ¿ø°Ô 3 _MS 시트벨트 세부 사양 정리_REV_1_071217" xfId="8101" xr:uid="{00000000-0005-0000-0000-0000A11F0000}"/>
    <cellStyle name="C￥AØ_96AI¿ø°O 3 _PA_RFQ_STAB LINK" xfId="8102" xr:uid="{00000000-0005-0000-0000-0000A21F0000}"/>
    <cellStyle name="Ç¥ÁØ_96ÀÎ¿ø°Ô 3 _PA_RFQ_STAB LINK" xfId="8103" xr:uid="{00000000-0005-0000-0000-0000A31F0000}"/>
    <cellStyle name="C￥AØ_96AI¿ø°O 3 _PU헤드라이닝 추가인상" xfId="8104" xr:uid="{00000000-0005-0000-0000-0000A41F0000}"/>
    <cellStyle name="Ç¥ÁØ_96ÀÎ¿ø°Ô 3 _PU헤드라이닝 추가인상" xfId="8105" xr:uid="{00000000-0005-0000-0000-0000A51F0000}"/>
    <cellStyle name="C￥AØ_96AI¿ø°O 3 _PU헤드라이닝 추가인상 2" xfId="8106" xr:uid="{00000000-0005-0000-0000-0000A61F0000}"/>
    <cellStyle name="Ç¥ÁØ_96ÀÎ¿ø°Ô 3 _PU헤드라이닝 추가인상 2" xfId="8107" xr:uid="{00000000-0005-0000-0000-0000A71F0000}"/>
    <cellStyle name="C￥AØ_96AI¿ø°O 3 _PU헤드라이닝 추가인상 3" xfId="8108" xr:uid="{00000000-0005-0000-0000-0000A81F0000}"/>
    <cellStyle name="Ç¥ÁØ_96ÀÎ¿ø°Ô 3 _PU헤드라이닝 추가인상 3" xfId="8109" xr:uid="{00000000-0005-0000-0000-0000A91F0000}"/>
    <cellStyle name="C￥AØ_96AI¿ø°O 3 _PU헤드라이닝 추가인상 4" xfId="8110" xr:uid="{00000000-0005-0000-0000-0000AA1F0000}"/>
    <cellStyle name="Ç¥ÁØ_96ÀÎ¿ø°Ô 3 _PU헤드라이닝 추가인상 4" xfId="8111" xr:uid="{00000000-0005-0000-0000-0000AB1F0000}"/>
    <cellStyle name="C￥AØ_96AI¿ø°O 3 _PU헤드라이닝 추가인상 5" xfId="8112" xr:uid="{00000000-0005-0000-0000-0000AC1F0000}"/>
    <cellStyle name="Ç¥ÁØ_96ÀÎ¿ø°Ô 3 _PU헤드라이닝 추가인상 5" xfId="8113" xr:uid="{00000000-0005-0000-0000-0000AD1F0000}"/>
    <cellStyle name="C￥AØ_96AI¿ø°O 3 _PU헤드라이닝 추가인상 6" xfId="8114" xr:uid="{00000000-0005-0000-0000-0000AE1F0000}"/>
    <cellStyle name="Ç¥ÁØ_96ÀÎ¿ø°Ô 3 _PU헤드라이닝 추가인상 6" xfId="8115" xr:uid="{00000000-0005-0000-0000-0000AF1F0000}"/>
    <cellStyle name="C￥AØ_96AI¿ø°O 3 _PU헤드라이닝 추가인상_(2012 02 05)자재표준수율 및 LOSS보고-2차" xfId="8116" xr:uid="{00000000-0005-0000-0000-0000B01F0000}"/>
    <cellStyle name="Ç¥ÁØ_96ÀÎ¿ø°Ô 3 _PU헤드라이닝 추가인상_(2012 02 05)자재표준수율 및 LOSS보고-2차" xfId="8117" xr:uid="{00000000-0005-0000-0000-0000B11F0000}"/>
    <cellStyle name="C￥AØ_96AI¿ø°O 3 _PU헤드라이닝 추가인상_미검수 소급현황_2월" xfId="8118" xr:uid="{00000000-0005-0000-0000-0000B21F0000}"/>
    <cellStyle name="Ç¥ÁØ_96ÀÎ¿ø°Ô 3 _PU헤드라이닝 추가인상_미검수 소급현황_2월" xfId="8119" xr:uid="{00000000-0005-0000-0000-0000B31F0000}"/>
    <cellStyle name="C￥AØ_96AI¿ø°O 3 _T카 예산입력리스트(020723)" xfId="8120" xr:uid="{00000000-0005-0000-0000-0000B41F0000}"/>
    <cellStyle name="Ç¥ÁØ_96ÀÎ¿ø°Ô 3 _T카 예산입력리스트(020723)" xfId="8121" xr:uid="{00000000-0005-0000-0000-0000B51F0000}"/>
    <cellStyle name="C￥AØ_96AI¿ø°O 3 _도림공업" xfId="8122" xr:uid="{00000000-0005-0000-0000-0000B61F0000}"/>
    <cellStyle name="Ç¥ÁØ_96ÀÎ¿ø°Ô 3 _도림공업" xfId="8123" xr:uid="{00000000-0005-0000-0000-0000B71F0000}"/>
    <cellStyle name="C￥AØ_96AI¿ø°O 3 _양산일정수정요청 (020911)" xfId="8124" xr:uid="{00000000-0005-0000-0000-0000B81F0000}"/>
    <cellStyle name="Ç¥ÁØ_96ÀÎ¿ø°Ô 3 _운반비" xfId="8125" xr:uid="{00000000-0005-0000-0000-0000B91F0000}"/>
    <cellStyle name="C￥AØ_96AI¿ø°O 3 _운반비_AP비교원가(N3810804)" xfId="8126" xr:uid="{00000000-0005-0000-0000-0000BA1F0000}"/>
    <cellStyle name="Ç¥ÁØ_96ÀÎ¿ø°Ô 3 _운반비_AP비교원가(N3810804)" xfId="8127" xr:uid="{00000000-0005-0000-0000-0000BB1F0000}"/>
    <cellStyle name="C￥AØ_96AI¿ø°O 3 _운반비_E1720046(02MY)" xfId="8128" xr:uid="{00000000-0005-0000-0000-0000BC1F0000}"/>
    <cellStyle name="Ç¥ÁØ_96ÀÎ¿ø°Ô 3 _운반비_E1720046(02MY)" xfId="8129" xr:uid="{00000000-0005-0000-0000-0000BD1F0000}"/>
    <cellStyle name="C￥AØ_96AI¿ø°O 3 _운반비_FC C PAD 가격인상(최종)020311" xfId="8130" xr:uid="{00000000-0005-0000-0000-0000BE1F0000}"/>
    <cellStyle name="Ç¥ÁØ_96ÀÎ¿ø°Ô 3 _운반비_FC C PAD 가격인상(최종)020311" xfId="8131" xr:uid="{00000000-0005-0000-0000-0000BF1F0000}"/>
    <cellStyle name="C￥AØ_96AI¿ø°O 3 _운반비_FC C PAD 가격인상품의(R3)" xfId="8132" xr:uid="{00000000-0005-0000-0000-0000C01F0000}"/>
    <cellStyle name="Ç¥ÁØ_96ÀÎ¿ø°Ô 3 _운반비_FC C PAD 가격인상품의(R3)" xfId="8133" xr:uid="{00000000-0005-0000-0000-0000C11F0000}"/>
    <cellStyle name="C￥AØ_96AI¿ø°O 3 _운반비_FC C PAD 가격인상품의(최종)020318" xfId="8134" xr:uid="{00000000-0005-0000-0000-0000C21F0000}"/>
    <cellStyle name="Ç¥ÁØ_96ÀÎ¿ø°Ô 3 _운반비_FC C PAD 가격인상품의(최종)020318" xfId="8135" xr:uid="{00000000-0005-0000-0000-0000C31F0000}"/>
    <cellStyle name="C￥AØ_96AI¿ø°O 3 _운반비_FC C PAD 가격인상품의(최종)020506(1)" xfId="8136" xr:uid="{00000000-0005-0000-0000-0000C41F0000}"/>
    <cellStyle name="Ç¥ÁØ_96ÀÎ¿ø°Ô 3 _운반비_FC C PAD 가격인상품의(최종)020506(1)" xfId="8137" xr:uid="{00000000-0005-0000-0000-0000C51F0000}"/>
    <cellStyle name="C￥AØ_96AI¿ø°O 3 _운반비_FC C PAD 설계비교원가020409" xfId="8138" xr:uid="{00000000-0005-0000-0000-0000C61F0000}"/>
    <cellStyle name="Ç¥ÁØ_96ÀÎ¿ø°Ô 3 _운반비_FC C PAD 설계비교원가020409" xfId="8139" xr:uid="{00000000-0005-0000-0000-0000C71F0000}"/>
    <cellStyle name="C￥AØ_96AI¿ø°O 3 _운반비_FC설원비교원가(R3)" xfId="8140" xr:uid="{00000000-0005-0000-0000-0000C81F0000}"/>
    <cellStyle name="Ç¥ÁØ_96ÀÎ¿ø°Ô 3 _운반비_FC설원비교원가(R3)" xfId="8141" xr:uid="{00000000-0005-0000-0000-0000C91F0000}"/>
    <cellStyle name="C￥AØ_96AI¿ø°O 3 _운반비_도림공업" xfId="8142" xr:uid="{00000000-0005-0000-0000-0000CA1F0000}"/>
    <cellStyle name="Ç¥ÁØ_96ÀÎ¿ø°Ô 3 _운반비_도림공업" xfId="8143" xr:uid="{00000000-0005-0000-0000-0000CB1F0000}"/>
    <cellStyle name="C￥AØ_98³a°³¼±°eE¹ " xfId="8144" xr:uid="{00000000-0005-0000-0000-0000CC1F0000}"/>
    <cellStyle name="Ç¥ÁØ_98³â°³¼±°èÈ¹ " xfId="8145" xr:uid="{00000000-0005-0000-0000-0000CD1F0000}"/>
    <cellStyle name="C￥AØ_98³a°³¼±°eE¹ _01年(0607)_01년원가절감보고서(부사장님)0702" xfId="8146" xr:uid="{00000000-0005-0000-0000-0000CE1F0000}"/>
    <cellStyle name="Ç¥ÁØ_98³â°³¼±°èÈ¹ _01年(0607)_01년원가절감보고서(부사장님)0702" xfId="8147" xr:uid="{00000000-0005-0000-0000-0000CF1F0000}"/>
    <cellStyle name="C￥AØ_98³a°³¼±°eE¹ _01年(0607)_국산화추진(0721)" xfId="8148" xr:uid="{00000000-0005-0000-0000-0000D01F0000}"/>
    <cellStyle name="Ç¥ÁØ_98³â°³¼±°èÈ¹ _01年(0607)_국산화추진(0721)" xfId="8149" xr:uid="{00000000-0005-0000-0000-0000D11F0000}"/>
    <cellStyle name="C￥AØ_98³a°³¼±°eE¹ _01年(0607)_열달기아원가절감보고(0930)-1" xfId="8150" xr:uid="{00000000-0005-0000-0000-0000D21F0000}"/>
    <cellStyle name="Ç¥ÁØ_98³â°³¼±°èÈ¹ _01年(0607)_열달기아원가절감보고(0930)-1" xfId="8151" xr:uid="{00000000-0005-0000-0000-0000D31F0000}"/>
    <cellStyle name="C￥AØ_98³a°³¼±°eE¹ _01年(0607)_첨부_국산화추진(0722)" xfId="8152" xr:uid="{00000000-0005-0000-0000-0000D41F0000}"/>
    <cellStyle name="Ç¥ÁØ_98³â°³¼±°èÈ¹ _01年(0607)_첨부_국산화추진(0722)" xfId="8153" xr:uid="{00000000-0005-0000-0000-0000D51F0000}"/>
    <cellStyle name="C￥AØ_98³a°³¼±°eE¹ _01年(0607)_첨부_국산화추진(0809)" xfId="8154" xr:uid="{00000000-0005-0000-0000-0000D61F0000}"/>
    <cellStyle name="Ç¥ÁØ_98³â°³¼±°èÈ¹ _01年(0607)_첨부_국산화추진(0809)" xfId="8155" xr:uid="{00000000-0005-0000-0000-0000D71F0000}"/>
    <cellStyle name="C￥AØ_A?AoA¤ºn·a9¿uºÐ " xfId="8156" xr:uid="{00000000-0005-0000-0000-0000D81F0000}"/>
    <cellStyle name="Ç¥ÁØ_Á÷¿ø½Å»ó_Á¶Á÷µµ(12.31) " xfId="8157" xr:uid="{00000000-0005-0000-0000-0000D91F0000}"/>
    <cellStyle name="C￥AØ_A÷¿ø½A≫o_A¶A÷μμ(12.31) " xfId="8158" xr:uid="{00000000-0005-0000-0000-0000DA1F0000}"/>
    <cellStyle name="Ç¥ÁØ_ÃµÈ£3¿ù " xfId="8159" xr:uid="{00000000-0005-0000-0000-0000DB1F0000}"/>
    <cellStyle name="C￥AØ_A¶A÷μμ(12.31) " xfId="8160" xr:uid="{00000000-0005-0000-0000-0000DC1F0000}"/>
    <cellStyle name="Ç¥ÁØ_Ã·ºÎ2 " xfId="8161" xr:uid="{00000000-0005-0000-0000-0000DD1F0000}"/>
    <cellStyle name="C￥AØ_A·ºI2 _72UPH증산0807" xfId="8162" xr:uid="{00000000-0005-0000-0000-0000DE1F0000}"/>
    <cellStyle name="Ç¥ÁØ_Ã·ºÎ2 _AP (N3810804)" xfId="8163" xr:uid="{00000000-0005-0000-0000-0000DF1F0000}"/>
    <cellStyle name="C￥AØ_A·ºI2 _AP비교원가(N3810804)" xfId="8164" xr:uid="{00000000-0005-0000-0000-0000E01F0000}"/>
    <cellStyle name="Ç¥ÁØ_Ã·ºÎ2 _AP비교원가(N3810804)" xfId="8165" xr:uid="{00000000-0005-0000-0000-0000E11F0000}"/>
    <cellStyle name="C￥AØ_A·ºI2 _E1720046(02MY)" xfId="8166" xr:uid="{00000000-0005-0000-0000-0000E21F0000}"/>
    <cellStyle name="Ç¥ÁØ_Ã·ºÎ2 _E1720046(02MY)" xfId="8167" xr:uid="{00000000-0005-0000-0000-0000E31F0000}"/>
    <cellStyle name="C￥AØ_A·ºI2 _FC C PAD 가격인상품의(최종-'02.05.13)" xfId="8168" xr:uid="{00000000-0005-0000-0000-0000E41F0000}"/>
    <cellStyle name="Ç¥ÁØ_Ã·ºÎ2 _FC C PAD 가격인상품의(최종-'02.05.13)" xfId="8169" xr:uid="{00000000-0005-0000-0000-0000E51F0000}"/>
    <cellStyle name="C￥AØ_A·ºI2 _T카 예산입력리스트(020723)" xfId="8170" xr:uid="{00000000-0005-0000-0000-0000E61F0000}"/>
    <cellStyle name="Ç¥ÁØ_Ã·ºÎ2 _T카 예산입력리스트(020723)" xfId="8171" xr:uid="{00000000-0005-0000-0000-0000E71F0000}"/>
    <cellStyle name="C￥AØ_A·ºI2 _도림공업" xfId="8172" xr:uid="{00000000-0005-0000-0000-0000E81F0000}"/>
    <cellStyle name="Ç¥ÁØ_Ã·ºÎ2 _도림공업" xfId="8173" xr:uid="{00000000-0005-0000-0000-0000E91F0000}"/>
    <cellStyle name="C￥AØ_A·ºI2 _운반비" xfId="8174" xr:uid="{00000000-0005-0000-0000-0000EA1F0000}"/>
    <cellStyle name="Ç¥ÁØ_Ã·ºÎ2 _운반비" xfId="8175" xr:uid="{00000000-0005-0000-0000-0000EB1F0000}"/>
    <cellStyle name="C￥AØ_A·ºI2 _운반비_AP비교원가(N3810804)" xfId="8176" xr:uid="{00000000-0005-0000-0000-0000EC1F0000}"/>
    <cellStyle name="Ç¥ÁØ_Ã·ºÎ2 _운반비_AP비교원가(N3810804)" xfId="8177" xr:uid="{00000000-0005-0000-0000-0000ED1F0000}"/>
    <cellStyle name="C￥AØ_A·ºI2 _운반비_E1720046(02MY)" xfId="8178" xr:uid="{00000000-0005-0000-0000-0000EE1F0000}"/>
    <cellStyle name="Ç¥ÁØ_Ã·ºÎ2 _운반비_E1720046(02MY)" xfId="8179" xr:uid="{00000000-0005-0000-0000-0000EF1F0000}"/>
    <cellStyle name="C￥AØ_A·ºI2 _운반비_FC C PAD 가격인상(최종)020311" xfId="8180" xr:uid="{00000000-0005-0000-0000-0000F01F0000}"/>
    <cellStyle name="Ç¥ÁØ_Ã·ºÎ2 _운반비_FC C PAD 가격인상(최종)020311" xfId="8181" xr:uid="{00000000-0005-0000-0000-0000F11F0000}"/>
    <cellStyle name="C￥AØ_A·ºI2 _운반비_FC C PAD 가격인상품의(R3)" xfId="8182" xr:uid="{00000000-0005-0000-0000-0000F21F0000}"/>
    <cellStyle name="Ç¥ÁØ_Ã·ºÎ2 _운반비_FC C PAD 가격인상품의(R3)" xfId="8183" xr:uid="{00000000-0005-0000-0000-0000F31F0000}"/>
    <cellStyle name="C￥AØ_A·ºI2 _운반비_FC C PAD 가격인상품의(최종)020318" xfId="8184" xr:uid="{00000000-0005-0000-0000-0000F41F0000}"/>
    <cellStyle name="Ç¥ÁØ_Ã·ºÎ2 _운반비_FC C PAD 가격인상품의(최종)020318" xfId="8185" xr:uid="{00000000-0005-0000-0000-0000F51F0000}"/>
    <cellStyle name="C￥AØ_A·ºI2 _운반비_FC C PAD 가격인상품의(최종)020506(1)" xfId="8186" xr:uid="{00000000-0005-0000-0000-0000F61F0000}"/>
    <cellStyle name="Ç¥ÁØ_Ã·ºÎ2 _운반비_FC C PAD 가격인상품의(최종)020506(1)" xfId="8187" xr:uid="{00000000-0005-0000-0000-0000F71F0000}"/>
    <cellStyle name="C￥AØ_A·ºI2 _운반비_FC C PAD 설계비교원가020409" xfId="8188" xr:uid="{00000000-0005-0000-0000-0000F81F0000}"/>
    <cellStyle name="Ç¥ÁØ_Ã·ºÎ2 _운반비_FC C PAD 설계비교원가020409" xfId="8189" xr:uid="{00000000-0005-0000-0000-0000F91F0000}"/>
    <cellStyle name="C￥AØ_A·ºI2 _운반비_FC설원비교원가(R3)" xfId="8190" xr:uid="{00000000-0005-0000-0000-0000FA1F0000}"/>
    <cellStyle name="Ç¥ÁØ_Ã·ºÎ2 _운반비_FC설원비교원가(R3)" xfId="8191" xr:uid="{00000000-0005-0000-0000-0000FB1F0000}"/>
    <cellStyle name="C￥AØ_A·ºI2 _운반비_도림공업" xfId="8192" xr:uid="{00000000-0005-0000-0000-0000FC1F0000}"/>
    <cellStyle name="Ç¥ÁØ_Ã·ºÎ2 _운반비_도림공업" xfId="8193" xr:uid="{00000000-0005-0000-0000-0000FD1F0000}"/>
    <cellStyle name="C￥AØ_A¾CO_8HR " xfId="8194" xr:uid="{00000000-0005-0000-0000-0000FE1F0000}"/>
    <cellStyle name="Ç¥ÁØ_Á¾ÇÕ_8HR " xfId="8195" xr:uid="{00000000-0005-0000-0000-0000FF1F0000}"/>
    <cellStyle name="C￥AØ_A1A¤A¡ " xfId="8196" xr:uid="{00000000-0005-0000-0000-000000200000}"/>
    <cellStyle name="Ç¥ÁØ_ÀÎ¿ø¹× Á¶Á÷(96.5.2.) " xfId="8197" xr:uid="{00000000-0005-0000-0000-000001200000}"/>
    <cellStyle name="C￥AØ_AI¿ø¹× A¶A÷(96.5.2.) _±¸¸A½CAu " xfId="8198" xr:uid="{00000000-0005-0000-0000-000002200000}"/>
    <cellStyle name="Ç¥ÁØ_ÀÎ¿ø¹× Á¶Á÷(96.5.2.) _2003년도팀별원가절감계획조정요구안" xfId="8199" xr:uid="{00000000-0005-0000-0000-000003200000}"/>
    <cellStyle name="C￥AØ_AI¿øCoE² " xfId="8200" xr:uid="{00000000-0005-0000-0000-000004200000}"/>
    <cellStyle name="Ç¥ÁØ_ÀÏ¹Ý»çÇ×check list " xfId="8201" xr:uid="{00000000-0005-0000-0000-000005200000}"/>
    <cellStyle name="C￥AØ_AO¿aITEMA÷AIºn±³-1_AuEA A÷AIºn±³ " xfId="8202" xr:uid="{00000000-0005-0000-0000-000006200000}"/>
    <cellStyle name="Ç¥ÁØ_ÁÖ¿äITEMÂ÷ÀÌºñ±³-1_ÀüÈÄ Â÷ÀÌºñ±³ " xfId="8203" xr:uid="{00000000-0005-0000-0000-000007200000}"/>
    <cellStyle name="C￥AØ_AO¿aITEMA÷AIºn±³-2_AuEA A÷AIºn±³ " xfId="8204" xr:uid="{00000000-0005-0000-0000-000008200000}"/>
    <cellStyle name="Ç¥ÁØ_ÁÖ¿äITEMÂ÷ÀÌºñ±³-2_ÀüÈÄ Â÷ÀÌºñ±³ " xfId="8205" xr:uid="{00000000-0005-0000-0000-000009200000}"/>
    <cellStyle name="C￥AØ_AO¿aITEMA÷AIºn±³-2_AuEA A÷AIºn±³ _2003년도팀별원가절감계획조정요구안" xfId="8206" xr:uid="{00000000-0005-0000-0000-00000A200000}"/>
    <cellStyle name="Ç¥ÁØ_ÁÖ¿äITEMÂ÷ÀÌºñ±³-2_ÀüÈÄ Â÷ÀÌºñ±³ _2003년도팀별원가절감계획조정요구안" xfId="8207" xr:uid="{00000000-0005-0000-0000-00000B200000}"/>
    <cellStyle name="C￥AØ_AO¿aITEMA÷AIºn±³-2_AuEA A÷AIºn±³ _2003년도팀별원가절감계획조정요구안 2" xfId="8208" xr:uid="{00000000-0005-0000-0000-00000C200000}"/>
    <cellStyle name="Ç¥ÁØ_ÁÖ¿äITEMÂ÷ÀÌºñ±³-2_ÀüÈÄ Â÷ÀÌºñ±³ _2003년도팀별원가절감계획조정요구안 2" xfId="8209" xr:uid="{00000000-0005-0000-0000-00000D200000}"/>
    <cellStyle name="C￥AØ_AO¿aITEMA÷AIºn±³-2_AuEA A÷AIºn±³ _2003년도팀별원가절감계획조정요구안 3" xfId="8210" xr:uid="{00000000-0005-0000-0000-00000E200000}"/>
    <cellStyle name="Ç¥ÁØ_ÁÖ¿äITEMÂ÷ÀÌºñ±³-2_ÀüÈÄ Â÷ÀÌºñ±³ _2003년도팀별원가절감계획조정요구안 3" xfId="8211" xr:uid="{00000000-0005-0000-0000-00000F200000}"/>
    <cellStyle name="C￥AØ_AO¿aITEMA÷AIºn±³-2_AuEA A÷AIºn±³ _2003년도팀별원가절감계획조정요구안 4" xfId="8212" xr:uid="{00000000-0005-0000-0000-000010200000}"/>
    <cellStyle name="Ç¥ÁØ_ÁÖ¿äITEMÂ÷ÀÌºñ±³-2_ÀüÈÄ Â÷ÀÌºñ±³ _2003년도팀별원가절감계획조정요구안 4" xfId="8213" xr:uid="{00000000-0005-0000-0000-000011200000}"/>
    <cellStyle name="C￥AØ_AO¿aITEMA÷AIºn±³-2_AuEA A÷AIºn±³ _2003년도팀별원가절감계획조정요구안_미검수 소급현황_2월" xfId="8214" xr:uid="{00000000-0005-0000-0000-000012200000}"/>
    <cellStyle name="Ç¥ÁØ_ÁÖ¿äITEMÂ÷ÀÌºñ±³-2_ÀüÈÄ Â÷ÀÌºñ±³ _2003년도팀별원가절감계획조정요구안_미검수 소급현황_2월" xfId="8215" xr:uid="{00000000-0005-0000-0000-000013200000}"/>
    <cellStyle name="C￥AØ_AO¿aITEMA÷AIºn±³-2_AuEA A÷AIºn±³ _동연,제성 사양별 단가현황" xfId="8216" xr:uid="{00000000-0005-0000-0000-000014200000}"/>
    <cellStyle name="Ç¥ÁØ_ÁÖ¿äITEMÂ÷ÀÌºñ±³-2_ÀüÈÄ Â÷ÀÌºñ±³ _동연,제성 사양별 단가현황" xfId="8217" xr:uid="{00000000-0005-0000-0000-000015200000}"/>
    <cellStyle name="C￥AØ_AO¿aITEMA÷AIºn±³-2_AuEA A÷AIºn±³ _동연,제성 사양별 단가현황 2" xfId="8218" xr:uid="{00000000-0005-0000-0000-000016200000}"/>
    <cellStyle name="Ç¥ÁØ_ÁÖ¿äITEMÂ÷ÀÌºñ±³-2_ÀüÈÄ Â÷ÀÌºñ±³ _동연,제성 사양별 단가현황 2" xfId="8219" xr:uid="{00000000-0005-0000-0000-000017200000}"/>
    <cellStyle name="C￥AØ_AO¿aITEMA÷AIºn±³-2_AuEA A÷AIºn±³ _동연,제성 사양별 단가현황 3" xfId="8220" xr:uid="{00000000-0005-0000-0000-000018200000}"/>
    <cellStyle name="Ç¥ÁØ_ÁÖ¿äITEMÂ÷ÀÌºñ±³-2_ÀüÈÄ Â÷ÀÌºñ±³ _동연,제성 사양별 단가현황 3" xfId="8221" xr:uid="{00000000-0005-0000-0000-000019200000}"/>
    <cellStyle name="C￥AØ_AO¿aITEMA÷AIºn±³-2_AuEA A÷AIºn±³ _동연,제성 사양별 단가현황 4" xfId="8222" xr:uid="{00000000-0005-0000-0000-00001A200000}"/>
    <cellStyle name="Ç¥ÁØ_ÁÖ¿äITEMÂ÷ÀÌºñ±³-2_ÀüÈÄ Â÷ÀÌºñ±³ _동연,제성 사양별 단가현황 4" xfId="8223" xr:uid="{00000000-0005-0000-0000-00001B200000}"/>
    <cellStyle name="C￥AØ_AO¿aITEMA÷AIºn±³-2_AuEA A÷AIºn±³ _동연,제성 사양별 단가현황_미검수 소급현황_2월" xfId="8224" xr:uid="{00000000-0005-0000-0000-00001C200000}"/>
    <cellStyle name="Ç¥ÁØ_ÁÖ¿äITEMÂ÷ÀÌºñ±³-2_ÀüÈÄ Â÷ÀÌºñ±³ _동연,제성 사양별 단가현황_미검수 소급현황_2월" xfId="8225" xr:uid="{00000000-0005-0000-0000-00001D200000}"/>
    <cellStyle name="C￥AØ_Ao¿øCoE² " xfId="8226" xr:uid="{00000000-0005-0000-0000-00001E200000}"/>
    <cellStyle name="Ç¥ÁØ_ÃÖÁ¾ÀÏÁ¤ " xfId="8227" xr:uid="{00000000-0005-0000-0000-00001F200000}"/>
    <cellStyle name="C￥AØ_AOA¾AIA¤ _72UPH증산0808" xfId="8228" xr:uid="{00000000-0005-0000-0000-000020200000}"/>
    <cellStyle name="Ç¥ÁØ_ÃÖÁ¾ÀÏÁ¤ _E1720046(02MY)" xfId="8229" xr:uid="{00000000-0005-0000-0000-000021200000}"/>
    <cellStyle name="C￥AØ_AOA¾AIA¤ _T카 예산입력리스트(020723)" xfId="8230" xr:uid="{00000000-0005-0000-0000-000022200000}"/>
    <cellStyle name="Ç¥ÁØ_ÃÖÁ¾ÀÏÁ¤ _T카 예산입력리스트(020723)" xfId="8231" xr:uid="{00000000-0005-0000-0000-000023200000}"/>
    <cellStyle name="C￥AØ_AOA¾AIA¤ _운반비" xfId="8232" xr:uid="{00000000-0005-0000-0000-000024200000}"/>
    <cellStyle name="Ç¥ÁØ_ÃÖÁ¾ÀÏÁ¤ _운반비" xfId="8233" xr:uid="{00000000-0005-0000-0000-000025200000}"/>
    <cellStyle name="C￥AØ_AOA¾AIA¤ _운반비_AP비교원가(N3810804)" xfId="8234" xr:uid="{00000000-0005-0000-0000-000026200000}"/>
    <cellStyle name="Ç¥ÁØ_ÃÖÁ¾ÀÏÁ¤ _운반비_AP비교원가(N3810804)" xfId="8235" xr:uid="{00000000-0005-0000-0000-000027200000}"/>
    <cellStyle name="C￥AØ_AOA¾AIA¤ _운반비_E1720046(02MY)" xfId="8236" xr:uid="{00000000-0005-0000-0000-000028200000}"/>
    <cellStyle name="Ç¥ÁØ_ÃÖÁ¾ÀÏÁ¤ _운반비_E1720046(02MY)" xfId="8237" xr:uid="{00000000-0005-0000-0000-000029200000}"/>
    <cellStyle name="C￥AØ_AOA¾AIA¤ _운반비_FC C PAD 가격인상(최종)020311" xfId="8238" xr:uid="{00000000-0005-0000-0000-00002A200000}"/>
    <cellStyle name="Ç¥ÁØ_ÃÖÁ¾ÀÏÁ¤ _운반비_FC C PAD 가격인상(최종)020311" xfId="8239" xr:uid="{00000000-0005-0000-0000-00002B200000}"/>
    <cellStyle name="C￥AØ_AOA¾AIA¤ _운반비_FC C PAD 가격인상품의(R3)" xfId="8240" xr:uid="{00000000-0005-0000-0000-00002C200000}"/>
    <cellStyle name="Ç¥ÁØ_ÃÖÁ¾ÀÏÁ¤ _운반비_FC C PAD 가격인상품의(R3)" xfId="8241" xr:uid="{00000000-0005-0000-0000-00002D200000}"/>
    <cellStyle name="C￥AØ_AOA¾AIA¤ _운반비_FC C PAD 가격인상품의(최종)020318" xfId="8242" xr:uid="{00000000-0005-0000-0000-00002E200000}"/>
    <cellStyle name="Ç¥ÁØ_ÃÖÁ¾ÀÏÁ¤ _운반비_FC C PAD 가격인상품의(최종)020318" xfId="8243" xr:uid="{00000000-0005-0000-0000-00002F200000}"/>
    <cellStyle name="C￥AØ_AOA¾AIA¤ _운반비_FC C PAD 가격인상품의(최종)020506(1)" xfId="8244" xr:uid="{00000000-0005-0000-0000-000030200000}"/>
    <cellStyle name="Ç¥ÁØ_ÃÖÁ¾ÀÏÁ¤ _운반비_FC C PAD 가격인상품의(최종)020506(1)" xfId="8245" xr:uid="{00000000-0005-0000-0000-000031200000}"/>
    <cellStyle name="C￥AØ_AOA¾AIA¤ _운반비_FC C PAD 설계비교원가020409" xfId="8246" xr:uid="{00000000-0005-0000-0000-000032200000}"/>
    <cellStyle name="Ç¥ÁØ_ÃÖÁ¾ÀÏÁ¤ _운반비_FC C PAD 설계비교원가020409" xfId="8247" xr:uid="{00000000-0005-0000-0000-000033200000}"/>
    <cellStyle name="C￥AØ_AOA¾AIA¤ _운반비_FC설원비교원가(R3)" xfId="8248" xr:uid="{00000000-0005-0000-0000-000034200000}"/>
    <cellStyle name="Ç¥ÁØ_ÃÖÁ¾ÀÏÁ¤ _운반비_FC설원비교원가(R3)" xfId="8249" xr:uid="{00000000-0005-0000-0000-000035200000}"/>
    <cellStyle name="C￥AØ_AOA¾AIA¤ _운반비_도림공업" xfId="8250" xr:uid="{00000000-0005-0000-0000-000036200000}"/>
    <cellStyle name="Ç¥ÁØ_ÃÖÁ¾ÀÏÁ¤ _운반비_도림공업" xfId="8251" xr:uid="{00000000-0005-0000-0000-000037200000}"/>
    <cellStyle name="C￥AØ_AoAUºn(ºI¼­º°,°eA¤º°) " xfId="8252" xr:uid="{00000000-0005-0000-0000-000038200000}"/>
    <cellStyle name="Ç¥ÁØ_ÅõÀÚºñ(ºÎ¼­º°,°èÁ¤º°) " xfId="8253" xr:uid="{00000000-0005-0000-0000-000039200000}"/>
    <cellStyle name="C￥AØ_AoAUºn(ºI¼­º°,°eA¤º°) _72UPH증산0808" xfId="8254" xr:uid="{00000000-0005-0000-0000-00003A200000}"/>
    <cellStyle name="Ç¥ÁØ_Áß±â»ý»ê°èÈ¹ " xfId="8255" xr:uid="{00000000-0005-0000-0000-00003B200000}"/>
    <cellStyle name="C￥AØ_Aß±a≫y≫e°eE¹ " xfId="8256" xr:uid="{00000000-0005-0000-0000-00003C200000}"/>
    <cellStyle name="Ç¥ÁØ_ÃßÁ¤´ëÂ÷ " xfId="8257" xr:uid="{00000000-0005-0000-0000-00003D200000}"/>
    <cellStyle name="C￥AØ_AuA|A¶°C " xfId="8258" xr:uid="{00000000-0005-0000-0000-00003E200000}"/>
    <cellStyle name="Ç¥ÁØ_ÀüÈÄ Â÷ÀÌºñ±³ " xfId="8259" xr:uid="{00000000-0005-0000-0000-00003F200000}"/>
    <cellStyle name="C￥AØ_AuEA A÷AIºn±³ _2003년도팀별원가절감계획조정요구안" xfId="8260" xr:uid="{00000000-0005-0000-0000-000040200000}"/>
    <cellStyle name="Ç¥ÁØ_ÀüÈÄ Â÷ÀÌºñ±³ _2003년도팀별원가절감계획조정요구안" xfId="8261" xr:uid="{00000000-0005-0000-0000-000041200000}"/>
    <cellStyle name="C￥AØ_AuEA A÷AIºn±³ _2003년도팀별원가절감계획조정요구안 2" xfId="8262" xr:uid="{00000000-0005-0000-0000-000042200000}"/>
    <cellStyle name="Ç¥ÁØ_ÀüÈÄ Â÷ÀÌºñ±³ _2003년도팀별원가절감계획조정요구안 2" xfId="8263" xr:uid="{00000000-0005-0000-0000-000043200000}"/>
    <cellStyle name="C￥AØ_AuEA A÷AIºn±³ _2003년도팀별원가절감계획조정요구안 3" xfId="8264" xr:uid="{00000000-0005-0000-0000-000044200000}"/>
    <cellStyle name="Ç¥ÁØ_ÀüÈÄ Â÷ÀÌºñ±³ _2003년도팀별원가절감계획조정요구안 3" xfId="8265" xr:uid="{00000000-0005-0000-0000-000045200000}"/>
    <cellStyle name="C￥AØ_AuEA A÷AIºn±³ _2003년도팀별원가절감계획조정요구안 4" xfId="8266" xr:uid="{00000000-0005-0000-0000-000046200000}"/>
    <cellStyle name="Ç¥ÁØ_ÀüÈÄ Â÷ÀÌºñ±³ _2003년도팀별원가절감계획조정요구안 4" xfId="8267" xr:uid="{00000000-0005-0000-0000-000047200000}"/>
    <cellStyle name="C￥AØ_AuEA A÷AIºn±³ _2003년도팀별원가절감계획조정요구안_미검수 소급현황_2월" xfId="8268" xr:uid="{00000000-0005-0000-0000-000048200000}"/>
    <cellStyle name="Ç¥ÁØ_ÀüÈÄ Â÷ÀÌºñ±³ _2003년도팀별원가절감계획조정요구안_미검수 소급현황_2월" xfId="8269" xr:uid="{00000000-0005-0000-0000-000049200000}"/>
    <cellStyle name="C￥AØ_AuEAITEMA÷AIºn±³-1 " xfId="8270" xr:uid="{00000000-0005-0000-0000-00004A200000}"/>
    <cellStyle name="Ç¥ÁØ_ÀüÈÄITEMÂ÷ÀÌºñ±³-1 " xfId="8271" xr:uid="{00000000-0005-0000-0000-00004B200000}"/>
    <cellStyle name="C￥AØ_AuEAITEMA÷AIºn±³-1 _2003년도팀별원가절감계획조정요구안" xfId="8272" xr:uid="{00000000-0005-0000-0000-00004C200000}"/>
    <cellStyle name="Ç¥ÁØ_ÀüÈÄITEMÂ÷ÀÌºñ±³-1 _2003년도팀별원가절감계획조정요구안" xfId="8273" xr:uid="{00000000-0005-0000-0000-00004D200000}"/>
    <cellStyle name="C￥AØ_AuEAITEMA÷AIºn±³-1 _2003년도팀별원가절감계획조정요구안 2" xfId="8274" xr:uid="{00000000-0005-0000-0000-00004E200000}"/>
    <cellStyle name="Ç¥ÁØ_ÀüÈÄITEMÂ÷ÀÌºñ±³-1 _2003년도팀별원가절감계획조정요구안 2" xfId="8275" xr:uid="{00000000-0005-0000-0000-00004F200000}"/>
    <cellStyle name="C￥AØ_AuEAITEMA÷AIºn±³-1 _2003년도팀별원가절감계획조정요구안 3" xfId="8276" xr:uid="{00000000-0005-0000-0000-000050200000}"/>
    <cellStyle name="Ç¥ÁØ_ÀüÈÄITEMÂ÷ÀÌºñ±³-1 _2003년도팀별원가절감계획조정요구안 3" xfId="8277" xr:uid="{00000000-0005-0000-0000-000051200000}"/>
    <cellStyle name="C￥AØ_AuEAITEMA÷AIºn±³-1 _2003년도팀별원가절감계획조정요구안 4" xfId="8278" xr:uid="{00000000-0005-0000-0000-000052200000}"/>
    <cellStyle name="Ç¥ÁØ_ÀüÈÄITEMÂ÷ÀÌºñ±³-1 _2003년도팀별원가절감계획조정요구안 4" xfId="8279" xr:uid="{00000000-0005-0000-0000-000053200000}"/>
    <cellStyle name="C￥AØ_AuEAITEMA÷AIºn±³-1 _2003년도팀별원가절감계획조정요구안_미검수 소급현황_2월" xfId="8280" xr:uid="{00000000-0005-0000-0000-000054200000}"/>
    <cellStyle name="Ç¥ÁØ_ÀüÈÄITEMÂ÷ÀÌºñ±³-1 _2003년도팀별원가절감계획조정요구안_미검수 소급현황_2월" xfId="8281" xr:uid="{00000000-0005-0000-0000-000055200000}"/>
    <cellStyle name="C￥AØ_AuEAITEMA÷AIºn±³-1 _동연,제성 사양별 단가현황" xfId="8282" xr:uid="{00000000-0005-0000-0000-000056200000}"/>
    <cellStyle name="Ç¥ÁØ_ÀüÈÄITEMÂ÷ÀÌºñ±³-1 _동연,제성 사양별 단가현황" xfId="8283" xr:uid="{00000000-0005-0000-0000-000057200000}"/>
    <cellStyle name="C￥AØ_AuEAITEMA÷AIºn±³-1 _동연,제성 사양별 단가현황 2" xfId="8284" xr:uid="{00000000-0005-0000-0000-000058200000}"/>
    <cellStyle name="Ç¥ÁØ_ÀüÈÄITEMÂ÷ÀÌºñ±³-1 _동연,제성 사양별 단가현황 2" xfId="8285" xr:uid="{00000000-0005-0000-0000-000059200000}"/>
    <cellStyle name="C￥AØ_AuEAITEMA÷AIºn±³-1 _동연,제성 사양별 단가현황 3" xfId="8286" xr:uid="{00000000-0005-0000-0000-00005A200000}"/>
    <cellStyle name="Ç¥ÁØ_ÀüÈÄITEMÂ÷ÀÌºñ±³-1 _동연,제성 사양별 단가현황 3" xfId="8287" xr:uid="{00000000-0005-0000-0000-00005B200000}"/>
    <cellStyle name="C￥AØ_AuEAITEMA÷AIºn±³-1 _동연,제성 사양별 단가현황 4" xfId="8288" xr:uid="{00000000-0005-0000-0000-00005C200000}"/>
    <cellStyle name="Ç¥ÁØ_ÀüÈÄITEMÂ÷ÀÌºñ±³-1 _동연,제성 사양별 단가현황 4" xfId="8289" xr:uid="{00000000-0005-0000-0000-00005D200000}"/>
    <cellStyle name="C￥AØ_AuEAITEMA÷AIºn±³-1 _동연,제성 사양별 단가현황_미검수 소급현황_2월" xfId="8290" xr:uid="{00000000-0005-0000-0000-00005E200000}"/>
    <cellStyle name="Ç¥ÁØ_ÀüÈÄITEMÂ÷ÀÌºñ±³-1 _동연,제성 사양별 단가현황_미검수 소급현황_2월" xfId="8291" xr:uid="{00000000-0005-0000-0000-00005F200000}"/>
    <cellStyle name="C￥AØ_AuEAITEMA÷AIºn±³-2 " xfId="8292" xr:uid="{00000000-0005-0000-0000-000060200000}"/>
    <cellStyle name="Ç¥ÁØ_ÀüÈÄITEMÂ÷ÀÌºñ±³-2 " xfId="8293" xr:uid="{00000000-0005-0000-0000-000061200000}"/>
    <cellStyle name="C￥AØ_AuEAITEMA÷AIºn±³-2 _2003년도팀별원가절감계획조정요구안" xfId="8294" xr:uid="{00000000-0005-0000-0000-000062200000}"/>
    <cellStyle name="Ç¥ÁØ_ÀüÈÄITEMÂ÷ÀÌºñ±³-2 _2003년도팀별원가절감계획조정요구안" xfId="8295" xr:uid="{00000000-0005-0000-0000-000063200000}"/>
    <cellStyle name="C￥AØ_AuEAITEMA÷AIºn±³-2 _2003년도팀별원가절감계획조정요구안 2" xfId="8296" xr:uid="{00000000-0005-0000-0000-000064200000}"/>
    <cellStyle name="Ç¥ÁØ_ÀüÈÄITEMÂ÷ÀÌºñ±³-2 _2003년도팀별원가절감계획조정요구안 2" xfId="8297" xr:uid="{00000000-0005-0000-0000-000065200000}"/>
    <cellStyle name="C￥AØ_AuEAITEMA÷AIºn±³-2 _2003년도팀별원가절감계획조정요구안 3" xfId="8298" xr:uid="{00000000-0005-0000-0000-000066200000}"/>
    <cellStyle name="Ç¥ÁØ_ÀüÈÄITEMÂ÷ÀÌºñ±³-2 _2003년도팀별원가절감계획조정요구안 3" xfId="8299" xr:uid="{00000000-0005-0000-0000-000067200000}"/>
    <cellStyle name="C￥AØ_AuEAITEMA÷AIºn±³-2 _2003년도팀별원가절감계획조정요구안 4" xfId="8300" xr:uid="{00000000-0005-0000-0000-000068200000}"/>
    <cellStyle name="Ç¥ÁØ_ÀüÈÄITEMÂ÷ÀÌºñ±³-2 _2003년도팀별원가절감계획조정요구안 4" xfId="8301" xr:uid="{00000000-0005-0000-0000-000069200000}"/>
    <cellStyle name="C￥AØ_AuEAITEMA÷AIºn±³-2 _2003년도팀별원가절감계획조정요구안_미검수 소급현황_2월" xfId="8302" xr:uid="{00000000-0005-0000-0000-00006A200000}"/>
    <cellStyle name="Ç¥ÁØ_ÀüÈÄITEMÂ÷ÀÌºñ±³-2 _2003년도팀별원가절감계획조정요구안_미검수 소급현황_2월" xfId="8303" xr:uid="{00000000-0005-0000-0000-00006B200000}"/>
    <cellStyle name="C￥AØ_AuEAITEMA÷AIºn±³-2 _동연,제성 사양별 단가현황" xfId="8304" xr:uid="{00000000-0005-0000-0000-00006C200000}"/>
    <cellStyle name="Ç¥ÁØ_ÀüÈÄITEMÂ÷ÀÌºñ±³-2 _동연,제성 사양별 단가현황" xfId="8305" xr:uid="{00000000-0005-0000-0000-00006D200000}"/>
    <cellStyle name="C￥AØ_AuEAITEMA÷AIºn±³-2 _동연,제성 사양별 단가현황 2" xfId="8306" xr:uid="{00000000-0005-0000-0000-00006E200000}"/>
    <cellStyle name="Ç¥ÁØ_ÀüÈÄITEMÂ÷ÀÌºñ±³-2 _동연,제성 사양별 단가현황 2" xfId="8307" xr:uid="{00000000-0005-0000-0000-00006F200000}"/>
    <cellStyle name="C￥AØ_AuEAITEMA÷AIºn±³-2 _동연,제성 사양별 단가현황 3" xfId="8308" xr:uid="{00000000-0005-0000-0000-000070200000}"/>
    <cellStyle name="Ç¥ÁØ_ÀüÈÄITEMÂ÷ÀÌºñ±³-2 _동연,제성 사양별 단가현황 3" xfId="8309" xr:uid="{00000000-0005-0000-0000-000071200000}"/>
    <cellStyle name="C￥AØ_AuEAITEMA÷AIºn±³-2 _동연,제성 사양별 단가현황 4" xfId="8310" xr:uid="{00000000-0005-0000-0000-000072200000}"/>
    <cellStyle name="Ç¥ÁØ_ÀüÈÄITEMÂ÷ÀÌºñ±³-2 _동연,제성 사양별 단가현황 4" xfId="8311" xr:uid="{00000000-0005-0000-0000-000073200000}"/>
    <cellStyle name="C￥AØ_AuEAITEMA÷AIºn±³-2 _동연,제성 사양별 단가현황_미검수 소급현황_2월" xfId="8312" xr:uid="{00000000-0005-0000-0000-000074200000}"/>
    <cellStyle name="Ç¥ÁØ_ÀüÈÄITEMÂ÷ÀÌºñ±³-2 _동연,제성 사양별 단가현황_미검수 소급현황_2월" xfId="8313" xr:uid="{00000000-0005-0000-0000-000075200000}"/>
    <cellStyle name="C￥AØ_Ay°eC￥(2¿u) " xfId="8314" xr:uid="{00000000-0005-0000-0000-000076200000}"/>
    <cellStyle name="Ç¥ÁØ_Áý°èÇ¥(2¿ù) " xfId="8315" xr:uid="{00000000-0005-0000-0000-000077200000}"/>
    <cellStyle name="C￥AØ_Ay°eC￥(2¿u) _02가동율 계획(1)" xfId="8316" xr:uid="{00000000-0005-0000-0000-000078200000}"/>
    <cellStyle name="Ç¥ÁØ_Áý°èÇ¥(2¿ù) _02가동율 계획(1)" xfId="8317" xr:uid="{00000000-0005-0000-0000-000079200000}"/>
    <cellStyle name="C￥AØ_Ay°eC￥(2¿u) _03 만회대책 정규 (0721-A)" xfId="8318" xr:uid="{00000000-0005-0000-0000-00007A200000}"/>
    <cellStyle name="Ç¥ÁØ_Áý°èÇ¥(2¿ù) _03 만회대책 정규 (0721-A)" xfId="8319" xr:uid="{00000000-0005-0000-0000-00007B200000}"/>
    <cellStyle name="C￥AØ_Ay°eC￥(2¿u) _2002년 인원계획(2차)-도장" xfId="8320" xr:uid="{00000000-0005-0000-0000-00007C200000}"/>
    <cellStyle name="Ç¥ÁØ_Áý°èÇ¥(2¿ù) _2005_%EA%B7%BC%ED%83%9C%EC%82%AC%EA%B3%A0%EC%9C%A8(1)" xfId="8321" xr:uid="{00000000-0005-0000-0000-00007D200000}"/>
    <cellStyle name="C￥AØ_Ay°eC￥(2¿u) _3공장VIP보고용자료(6-30)" xfId="8322" xr:uid="{00000000-0005-0000-0000-00007E200000}"/>
    <cellStyle name="Ç¥ÁØ_Áý°èÇ¥(2¿ù) _4공장2002년 HPV 목표수립(생관)3차감안요청(1)" xfId="8323" xr:uid="{00000000-0005-0000-0000-00007F200000}"/>
    <cellStyle name="C￥AØ_Ay°eC￥(2¿u) _4공장2002년 HPV 목표수립(생관)3차감안요청(1)_인사요청-실적&amp;소요파악(1공장 2월)-이광제DR" xfId="8324" xr:uid="{00000000-0005-0000-0000-000080200000}"/>
    <cellStyle name="Ç¥ÁØ_Áý°èÇ¥(2¿ù) _4공장2002년 HPV 목표수립(생관)3차감안요청(1)_인사요청-실적&amp;소요파악(1공장 2월)-이광제DR" xfId="8325" xr:uid="{00000000-0005-0000-0000-000081200000}"/>
    <cellStyle name="C￥AØ_Ay°eC￥(2¿u) _9월 수익성개선회의 BD" xfId="8326" xr:uid="{00000000-0005-0000-0000-000082200000}"/>
    <cellStyle name="Ç¥ÁØ_Áý°èÇ¥(2¿ù) _9월 수익성개선회의 BD" xfId="8327" xr:uid="{00000000-0005-0000-0000-000083200000}"/>
    <cellStyle name="C￥AØ_Ay°eC￥(2¿u) _COST 부문(설명회 자료)- 2002.08.28(2차)" xfId="8328" xr:uid="{00000000-0005-0000-0000-000084200000}"/>
    <cellStyle name="Ç¥ÁØ_Áý°èÇ¥(2¿ù) _COST 부문(설명회 자료)- 2002.08.28(2차)" xfId="8329" xr:uid="{00000000-0005-0000-0000-000085200000}"/>
    <cellStyle name="C￥AØ_BALJIN " xfId="8330" xr:uid="{00000000-0005-0000-0000-000086200000}"/>
    <cellStyle name="Ç¥ÁØ_BRK¿ø´Ü.XLS " xfId="8331" xr:uid="{00000000-0005-0000-0000-000087200000}"/>
    <cellStyle name="C￥AØ_C￥1_¿ø´UA§ " xfId="8332" xr:uid="{00000000-0005-0000-0000-000088200000}"/>
    <cellStyle name="Ç¥ÁØ_Ç¥1_¿ø´ÜÀ§ " xfId="8333" xr:uid="{00000000-0005-0000-0000-000089200000}"/>
    <cellStyle name="C￥AØ_C￥2_¿ø´UA§ " xfId="8334" xr:uid="{00000000-0005-0000-0000-00008A200000}"/>
    <cellStyle name="Ç¥ÁØ_Ç¥2_¿ø´ÜÀ§ " xfId="8335" xr:uid="{00000000-0005-0000-0000-00008B200000}"/>
    <cellStyle name="C￥AØ_C￥3_¿ø´UA§ " xfId="8336" xr:uid="{00000000-0005-0000-0000-00008C200000}"/>
    <cellStyle name="Ç¥ÁØ_Ç¥3_¿ø´ÜÀ§ " xfId="8337" xr:uid="{00000000-0005-0000-0000-00008D200000}"/>
    <cellStyle name="C￥AØ_C￥4_¿ø´UA§ " xfId="8338" xr:uid="{00000000-0005-0000-0000-00008E200000}"/>
    <cellStyle name="Ç¥ÁØ_Ç¥4_¿ø´ÜÀ§ " xfId="8339" xr:uid="{00000000-0005-0000-0000-00008F200000}"/>
    <cellStyle name="C￥AØ_C￥Ao " xfId="8340" xr:uid="{00000000-0005-0000-0000-000090200000}"/>
    <cellStyle name="Ç¥ÁØ_ÇöÁö¹ýÀÎ °Å¾×¿©½Å " xfId="8341" xr:uid="{00000000-0005-0000-0000-000091200000}"/>
    <cellStyle name="C￥AØ_CoAo¹yAI °A¾×¿ⓒ½A " xfId="8342" xr:uid="{00000000-0005-0000-0000-000092200000}"/>
    <cellStyle name="Ç¥ÁØ_CON¿ø´Ü.XLS " xfId="8343" xr:uid="{00000000-0005-0000-0000-000093200000}"/>
    <cellStyle name="C￥AØ_CuA¶Au_1_10¿u2WA¸ºI " xfId="8344" xr:uid="{00000000-0005-0000-0000-000094200000}"/>
    <cellStyle name="Ç¥ÁØ_ÇùÁ¶Àü_96°èÈ¹ " xfId="8345" xr:uid="{00000000-0005-0000-0000-000095200000}"/>
    <cellStyle name="C￥AØ_CuA¶Au_96°eE¹ _2003년도팀별원가절감계획조정요구안" xfId="8346" xr:uid="{00000000-0005-0000-0000-000096200000}"/>
    <cellStyle name="Ç¥ÁØ_ÇùÁ¶Àü_96°èÈ¹ _2003년도팀별원가절감계획조정요구안" xfId="8347" xr:uid="{00000000-0005-0000-0000-000097200000}"/>
    <cellStyle name="C￥AØ_CuA¶Au_96°eE¹ _2003년도팀별원가절감계획조정요구안 2" xfId="8348" xr:uid="{00000000-0005-0000-0000-000098200000}"/>
    <cellStyle name="Ç¥ÁØ_ÇùÁ¶Àü_96°èÈ¹ _2003년도팀별원가절감계획조정요구안 2" xfId="8349" xr:uid="{00000000-0005-0000-0000-000099200000}"/>
    <cellStyle name="C￥AØ_CuA¶Au_96°eE¹ _2003년도팀별원가절감계획조정요구안 3" xfId="8350" xr:uid="{00000000-0005-0000-0000-00009A200000}"/>
    <cellStyle name="Ç¥ÁØ_ÇùÁ¶Àü_96°èÈ¹ _2003년도팀별원가절감계획조정요구안 3" xfId="8351" xr:uid="{00000000-0005-0000-0000-00009B200000}"/>
    <cellStyle name="C￥AØ_CuA¶Au_96°eE¹ _2003년도팀별원가절감계획조정요구안 4" xfId="8352" xr:uid="{00000000-0005-0000-0000-00009C200000}"/>
    <cellStyle name="Ç¥ÁØ_ÇùÁ¶Àü_96°èÈ¹ _2003년도팀별원가절감계획조정요구안 4" xfId="8353" xr:uid="{00000000-0005-0000-0000-00009D200000}"/>
    <cellStyle name="C￥AØ_CuA¶Au_96°eE¹ _2003년도팀별원가절감계획조정요구안_미검수 소급현황_2월" xfId="8354" xr:uid="{00000000-0005-0000-0000-00009E200000}"/>
    <cellStyle name="Ç¥ÁØ_ÇùÁ¶Àü_96°èÈ¹ _2003년도팀별원가절감계획조정요구안_미검수 소급현황_2월" xfId="8355" xr:uid="{00000000-0005-0000-0000-00009F200000}"/>
    <cellStyle name="C￥AØ_CuA¶Au_AoAO°eE¹ " xfId="8356" xr:uid="{00000000-0005-0000-0000-0000A0200000}"/>
    <cellStyle name="Ç¥ÁØ_ÇùÁ¶Àü_ÅõÀÔ°èÈ¹ " xfId="8357" xr:uid="{00000000-0005-0000-0000-0000A1200000}"/>
    <cellStyle name="C￥AØ_CuA¶Au_AoAO°eE¹ _동연,제성 사양별 단가현황" xfId="8358" xr:uid="{00000000-0005-0000-0000-0000A2200000}"/>
    <cellStyle name="Ç¥ÁØ_EFÀüÈÄÃßÁ¤¿ø´ÜÀ§ " xfId="8359" xr:uid="{00000000-0005-0000-0000-0000A3200000}"/>
    <cellStyle name="C￥AØ_EFAuEAAßA¤¿ø´UA§ _2003년도팀별원가절감계획조정요구안" xfId="8360" xr:uid="{00000000-0005-0000-0000-0000A4200000}"/>
    <cellStyle name="Ç¥ÁØ_EFÀüÈÄÃßÁ¤¿ø´ÜÀ§ _2003년도팀별원가절감계획조정요구안" xfId="8361" xr:uid="{00000000-0005-0000-0000-0000A5200000}"/>
    <cellStyle name="C￥AØ_EFAuEAAßA¤¿ø´UA§ _2003년도팀별원가절감계획조정요구안 2" xfId="8362" xr:uid="{00000000-0005-0000-0000-0000A6200000}"/>
    <cellStyle name="Ç¥ÁØ_EFÀüÈÄÃßÁ¤¿ø´ÜÀ§ _2003년도팀별원가절감계획조정요구안 2" xfId="8363" xr:uid="{00000000-0005-0000-0000-0000A7200000}"/>
    <cellStyle name="C￥AØ_EFAuEAAßA¤¿ø´UA§ _2003년도팀별원가절감계획조정요구안 3" xfId="8364" xr:uid="{00000000-0005-0000-0000-0000A8200000}"/>
    <cellStyle name="Ç¥ÁØ_EFÀüÈÄÃßÁ¤¿ø´ÜÀ§ _2003년도팀별원가절감계획조정요구안 3" xfId="8365" xr:uid="{00000000-0005-0000-0000-0000A9200000}"/>
    <cellStyle name="C￥AØ_EFAuEAAßA¤¿ø´UA§ _2003년도팀별원가절감계획조정요구안 4" xfId="8366" xr:uid="{00000000-0005-0000-0000-0000AA200000}"/>
    <cellStyle name="Ç¥ÁØ_EFÀüÈÄÃßÁ¤¿ø´ÜÀ§ _2003년도팀별원가절감계획조정요구안 4" xfId="8367" xr:uid="{00000000-0005-0000-0000-0000AB200000}"/>
    <cellStyle name="C￥AØ_EFAuEAAßA¤¿ø´UA§ _2003년도팀별원가절감계획조정요구안_미검수 소급현황_2월" xfId="8368" xr:uid="{00000000-0005-0000-0000-0000AC200000}"/>
    <cellStyle name="Ç¥ÁØ_EFÀüÈÄÃßÁ¤¿ø´ÜÀ§ _2003년도팀별원가절감계획조정요구안_미검수 소급현황_2월" xfId="8369" xr:uid="{00000000-0005-0000-0000-0000AD200000}"/>
    <cellStyle name="C￥AØ_F006-1A÷ " xfId="8370" xr:uid="{00000000-0005-0000-0000-0000AE200000}"/>
    <cellStyle name="Ç¥ÁØ_H1 ´ë XG ¿ø´ÜÀ§ " xfId="8371" xr:uid="{00000000-0005-0000-0000-0000AF200000}"/>
    <cellStyle name="C￥AØ_H1 ´e XG ¿ø´UA§ _2003년도팀별원가절감계획조정요구안" xfId="8372" xr:uid="{00000000-0005-0000-0000-0000B0200000}"/>
    <cellStyle name="Ç¥ÁØ_H1 ´ë XG ¿ø´ÜÀ§ _2003년도팀별원가절감계획조정요구안" xfId="8373" xr:uid="{00000000-0005-0000-0000-0000B1200000}"/>
    <cellStyle name="C￥AØ_H1 ´e XG ¿ø´UA§ _2003년도팀별원가절감계획조정요구안 2" xfId="8374" xr:uid="{00000000-0005-0000-0000-0000B2200000}"/>
    <cellStyle name="Ç¥ÁØ_H1 ´ë XG ¿ø´ÜÀ§ _2003년도팀별원가절감계획조정요구안 2" xfId="8375" xr:uid="{00000000-0005-0000-0000-0000B3200000}"/>
    <cellStyle name="C￥AØ_H1 ´e XG ¿ø´UA§ _2003년도팀별원가절감계획조정요구안 3" xfId="8376" xr:uid="{00000000-0005-0000-0000-0000B4200000}"/>
    <cellStyle name="Ç¥ÁØ_H1 ´ë XG ¿ø´ÜÀ§ _2003년도팀별원가절감계획조정요구안 3" xfId="8377" xr:uid="{00000000-0005-0000-0000-0000B5200000}"/>
    <cellStyle name="C￥AØ_H1 ´e XG ¿ø´UA§ _2003년도팀별원가절감계획조정요구안 4" xfId="8378" xr:uid="{00000000-0005-0000-0000-0000B6200000}"/>
    <cellStyle name="Ç¥ÁØ_H1 ´ë XG ¿ø´ÜÀ§ _2003년도팀별원가절감계획조정요구안 4" xfId="8379" xr:uid="{00000000-0005-0000-0000-0000B7200000}"/>
    <cellStyle name="C￥AØ_H1 ´e XG ¿ø´UA§ _2003년도팀별원가절감계획조정요구안_미검수 소급현황_2월" xfId="8380" xr:uid="{00000000-0005-0000-0000-0000B8200000}"/>
    <cellStyle name="Ç¥ÁØ_H1 ´ë XG ¿ø´ÜÀ§ _2003년도팀별원가절감계획조정요구안_미검수 소급현황_2월" xfId="8381" xr:uid="{00000000-0005-0000-0000-0000B9200000}"/>
    <cellStyle name="C￥AØ_H1VSXGAßA¤¿ø´UA§_¿ø´UA§ " xfId="8382" xr:uid="{00000000-0005-0000-0000-0000BA200000}"/>
    <cellStyle name="Ç¥ÁØ_H1VSXGÃßÁ¤¿ø´ÜÀ§_¿ø´ÜÀ§ " xfId="8383" xr:uid="{00000000-0005-0000-0000-0000BB200000}"/>
    <cellStyle name="C￥AØ_H1VSXGAßA¤¿ø´UA§_¿ø´UA§ _2003년도팀별원가절감계획조정요구안" xfId="8384" xr:uid="{00000000-0005-0000-0000-0000BC200000}"/>
    <cellStyle name="Ç¥ÁØ_H1VSXGÃßÁ¤¿ø´ÜÀ§_¿ø´ÜÀ§ _2003년도팀별원가절감계획조정요구안" xfId="8385" xr:uid="{00000000-0005-0000-0000-0000BD200000}"/>
    <cellStyle name="C￥AØ_H1VSXGAßA¤¿ø´UA§_¿ø´UA§ _2003년도팀별원가절감계획조정요구안 2" xfId="8386" xr:uid="{00000000-0005-0000-0000-0000BE200000}"/>
    <cellStyle name="Ç¥ÁØ_H1VSXGÃßÁ¤¿ø´ÜÀ§_¿ø´ÜÀ§ _2003년도팀별원가절감계획조정요구안 2" xfId="8387" xr:uid="{00000000-0005-0000-0000-0000BF200000}"/>
    <cellStyle name="C￥AØ_H1VSXGAßA¤¿ø´UA§_¿ø´UA§ _2003년도팀별원가절감계획조정요구안 3" xfId="8388" xr:uid="{00000000-0005-0000-0000-0000C0200000}"/>
    <cellStyle name="Ç¥ÁØ_H1VSXGÃßÁ¤¿ø´ÜÀ§_¿ø´ÜÀ§ _2003년도팀별원가절감계획조정요구안 3" xfId="8389" xr:uid="{00000000-0005-0000-0000-0000C1200000}"/>
    <cellStyle name="C￥AØ_H1VSXGAßA¤¿ø´UA§_¿ø´UA§ _2003년도팀별원가절감계획조정요구안 4" xfId="8390" xr:uid="{00000000-0005-0000-0000-0000C2200000}"/>
    <cellStyle name="Ç¥ÁØ_H1VSXGÃßÁ¤¿ø´ÜÀ§_¿ø´ÜÀ§ _2003년도팀별원가절감계획조정요구안 4" xfId="8391" xr:uid="{00000000-0005-0000-0000-0000C3200000}"/>
    <cellStyle name="C￥AØ_H1VSXGAßA¤¿ø´UA§_¿ø´UA§ _2003년도팀별원가절감계획조정요구안_미검수 소급현황_2월" xfId="8392" xr:uid="{00000000-0005-0000-0000-0000C4200000}"/>
    <cellStyle name="Ç¥ÁØ_H1VSXGÃßÁ¤¿ø´ÜÀ§_¿ø´ÜÀ§ _2003년도팀별원가절감계획조정요구안_미검수 소급현황_2월" xfId="8393" xr:uid="{00000000-0005-0000-0000-0000C5200000}"/>
    <cellStyle name="C￥AØ_H1VSXGAßA¤¿ø´UA§_¿ø´UA§ _동연,제성 사양별 단가현황" xfId="8394" xr:uid="{00000000-0005-0000-0000-0000C6200000}"/>
    <cellStyle name="Ç¥ÁØ_H1VSXGÃßÁ¤¿ø´ÜÀ§_¿ø´ÜÀ§ _동연,제성 사양별 단가현황" xfId="8395" xr:uid="{00000000-0005-0000-0000-0000C7200000}"/>
    <cellStyle name="C￥AØ_H1VSXGAßA¤¿ø´UA§_¿ø´UA§ _동연,제성 사양별 단가현황 2" xfId="8396" xr:uid="{00000000-0005-0000-0000-0000C8200000}"/>
    <cellStyle name="Ç¥ÁØ_H1VSXGÃßÁ¤¿ø´ÜÀ§_¿ø´ÜÀ§ _동연,제성 사양별 단가현황 2" xfId="8397" xr:uid="{00000000-0005-0000-0000-0000C9200000}"/>
    <cellStyle name="C￥AØ_H1VSXGAßA¤¿ø´UA§_¿ø´UA§ _동연,제성 사양별 단가현황 3" xfId="8398" xr:uid="{00000000-0005-0000-0000-0000CA200000}"/>
    <cellStyle name="Ç¥ÁØ_H1VSXGÃßÁ¤¿ø´ÜÀ§_¿ø´ÜÀ§ _동연,제성 사양별 단가현황 3" xfId="8399" xr:uid="{00000000-0005-0000-0000-0000CB200000}"/>
    <cellStyle name="C￥AØ_H1VSXGAßA¤¿ø´UA§_¿ø´UA§ _동연,제성 사양별 단가현황 4" xfId="8400" xr:uid="{00000000-0005-0000-0000-0000CC200000}"/>
    <cellStyle name="Ç¥ÁØ_H1VSXGÃßÁ¤¿ø´ÜÀ§_¿ø´ÜÀ§ _동연,제성 사양별 단가현황 4" xfId="8401" xr:uid="{00000000-0005-0000-0000-0000CD200000}"/>
    <cellStyle name="C￥AØ_H1VSXGAßA¤¿ø´UA§_¿ø´UA§ _동연,제성 사양별 단가현황_미검수 소급현황_2월" xfId="8402" xr:uid="{00000000-0005-0000-0000-0000CE200000}"/>
    <cellStyle name="Ç¥ÁØ_H1VSXGÃßÁ¤¿ø´ÜÀ§_¿ø´ÜÀ§ _동연,제성 사양별 단가현황_미검수 소급현황_2월" xfId="8403" xr:uid="{00000000-0005-0000-0000-0000CF200000}"/>
    <cellStyle name="C￥AØ_KD LIST_¿ø´UA§ " xfId="8404" xr:uid="{00000000-0005-0000-0000-0000D0200000}"/>
    <cellStyle name="Ç¥ÁØ_KD LIST_¿ø´ÜÀ§ " xfId="8405" xr:uid="{00000000-0005-0000-0000-0000D1200000}"/>
    <cellStyle name="C￥AØ_KD LIST_¿ø´UA§ _2003년도팀별원가절감계획조정요구안" xfId="8406" xr:uid="{00000000-0005-0000-0000-0000D2200000}"/>
    <cellStyle name="Ç¥ÁØ_KD LIST_¿ø´ÜÀ§ _2003년도팀별원가절감계획조정요구안" xfId="8407" xr:uid="{00000000-0005-0000-0000-0000D3200000}"/>
    <cellStyle name="C￥AØ_KD LIST_¿ø´UA§ _2003년도팀별원가절감계획조정요구안 2" xfId="8408" xr:uid="{00000000-0005-0000-0000-0000D4200000}"/>
    <cellStyle name="Ç¥ÁØ_KD LIST_¿ø´ÜÀ§ _2003년도팀별원가절감계획조정요구안 2" xfId="8409" xr:uid="{00000000-0005-0000-0000-0000D5200000}"/>
    <cellStyle name="C￥AØ_KD LIST_¿ø´UA§ _2003년도팀별원가절감계획조정요구안 3" xfId="8410" xr:uid="{00000000-0005-0000-0000-0000D6200000}"/>
    <cellStyle name="Ç¥ÁØ_KD LIST_¿ø´ÜÀ§ _2003년도팀별원가절감계획조정요구안 3" xfId="8411" xr:uid="{00000000-0005-0000-0000-0000D7200000}"/>
    <cellStyle name="C￥AØ_KD LIST_¿ø´UA§ _2003년도팀별원가절감계획조정요구안 4" xfId="8412" xr:uid="{00000000-0005-0000-0000-0000D8200000}"/>
    <cellStyle name="Ç¥ÁØ_KD LIST_¿ø´ÜÀ§ _2003년도팀별원가절감계획조정요구안 4" xfId="8413" xr:uid="{00000000-0005-0000-0000-0000D9200000}"/>
    <cellStyle name="C￥AØ_KD LIST_¿ø´UA§ _2003년도팀별원가절감계획조정요구안_미검수 소급현황_2월" xfId="8414" xr:uid="{00000000-0005-0000-0000-0000DA200000}"/>
    <cellStyle name="Ç¥ÁØ_KD LIST_¿ø´ÜÀ§ _2003년도팀별원가절감계획조정요구안_미검수 소급현황_2월" xfId="8415" xr:uid="{00000000-0005-0000-0000-0000DB200000}"/>
    <cellStyle name="C￥AØ_KD LIST_¿ø´UA§ _동연,제성 사양별 단가현황" xfId="8416" xr:uid="{00000000-0005-0000-0000-0000DC200000}"/>
    <cellStyle name="Ç¥ÁØ_KD LIST_¿ø´ÜÀ§ _동연,제성 사양별 단가현황" xfId="8417" xr:uid="{00000000-0005-0000-0000-0000DD200000}"/>
    <cellStyle name="C￥AØ_KD LIST_¿ø´UA§ _동연,제성 사양별 단가현황 2" xfId="8418" xr:uid="{00000000-0005-0000-0000-0000DE200000}"/>
    <cellStyle name="Ç¥ÁØ_KD LIST_¿ø´ÜÀ§ _동연,제성 사양별 단가현황 2" xfId="8419" xr:uid="{00000000-0005-0000-0000-0000DF200000}"/>
    <cellStyle name="C￥AØ_KD LIST_¿ø´UA§ _동연,제성 사양별 단가현황 3" xfId="8420" xr:uid="{00000000-0005-0000-0000-0000E0200000}"/>
    <cellStyle name="Ç¥ÁØ_KD LIST_¿ø´ÜÀ§ _동연,제성 사양별 단가현황 3" xfId="8421" xr:uid="{00000000-0005-0000-0000-0000E1200000}"/>
    <cellStyle name="C￥AØ_KD LIST_¿ø´UA§ _동연,제성 사양별 단가현황 4" xfId="8422" xr:uid="{00000000-0005-0000-0000-0000E2200000}"/>
    <cellStyle name="Ç¥ÁØ_KD LIST_¿ø´ÜÀ§ _동연,제성 사양별 단가현황 4" xfId="8423" xr:uid="{00000000-0005-0000-0000-0000E3200000}"/>
    <cellStyle name="C￥AØ_KD LIST_¿ø´UA§ _동연,제성 사양별 단가현황_미검수 소급현황_2월" xfId="8424" xr:uid="{00000000-0005-0000-0000-0000E4200000}"/>
    <cellStyle name="Ç¥ÁØ_KD LIST_¿ø´ÜÀ§ _동연,제성 사양별 단가현황_미검수 소급현황_2월" xfId="8425" xr:uid="{00000000-0005-0000-0000-0000E5200000}"/>
    <cellStyle name="C￥AØ_KD LIST_AuEA A÷AIºn±³ " xfId="8426" xr:uid="{00000000-0005-0000-0000-0000E6200000}"/>
    <cellStyle name="Ç¥ÁØ_KD LIST_ÀüÈÄ Â÷ÀÌºñ±³ " xfId="8427" xr:uid="{00000000-0005-0000-0000-0000E7200000}"/>
    <cellStyle name="C￥AØ_KD LIST_AuEA A÷AIºn±³ _2003년도팀별원가절감계획조정요구안" xfId="8428" xr:uid="{00000000-0005-0000-0000-0000E8200000}"/>
    <cellStyle name="Ç¥ÁØ_KD LIST_ÀüÈÄ Â÷ÀÌºñ±³ _2003년도팀별원가절감계획조정요구안" xfId="8429" xr:uid="{00000000-0005-0000-0000-0000E9200000}"/>
    <cellStyle name="C￥AØ_KD LIST_AuEA A÷AIºn±³ _2003년도팀별원가절감계획조정요구안 2" xfId="8430" xr:uid="{00000000-0005-0000-0000-0000EA200000}"/>
    <cellStyle name="Ç¥ÁØ_KD LIST_ÀüÈÄ Â÷ÀÌºñ±³ _2003년도팀별원가절감계획조정요구안 2" xfId="8431" xr:uid="{00000000-0005-0000-0000-0000EB200000}"/>
    <cellStyle name="C￥AØ_KD LIST_AuEA A÷AIºn±³ _2003년도팀별원가절감계획조정요구안 3" xfId="8432" xr:uid="{00000000-0005-0000-0000-0000EC200000}"/>
    <cellStyle name="Ç¥ÁØ_KD LIST_ÀüÈÄ Â÷ÀÌºñ±³ _2003년도팀별원가절감계획조정요구안 3" xfId="8433" xr:uid="{00000000-0005-0000-0000-0000ED200000}"/>
    <cellStyle name="C￥AØ_KD LIST_AuEA A÷AIºn±³ _2003년도팀별원가절감계획조정요구안 4" xfId="8434" xr:uid="{00000000-0005-0000-0000-0000EE200000}"/>
    <cellStyle name="Ç¥ÁØ_KD LIST_ÀüÈÄ Â÷ÀÌºñ±³ _2003년도팀별원가절감계획조정요구안 4" xfId="8435" xr:uid="{00000000-0005-0000-0000-0000EF200000}"/>
    <cellStyle name="C￥AØ_KD LIST_AuEA A÷AIºn±³ _2003년도팀별원가절감계획조정요구안_미검수 소급현황_2월" xfId="8436" xr:uid="{00000000-0005-0000-0000-0000F0200000}"/>
    <cellStyle name="Ç¥ÁØ_KD LIST_ÀüÈÄ Â÷ÀÌºñ±³ _2003년도팀별원가절감계획조정요구안_미검수 소급현황_2월" xfId="8437" xr:uid="{00000000-0005-0000-0000-0000F1200000}"/>
    <cellStyle name="C￥AØ_KD LIST_AuEA A÷AIºn±³ _동연,제성 사양별 단가현황" xfId="8438" xr:uid="{00000000-0005-0000-0000-0000F2200000}"/>
    <cellStyle name="Ç¥ÁØ_KD LIST_ÀüÈÄ Â÷ÀÌºñ±³ _동연,제성 사양별 단가현황" xfId="8439" xr:uid="{00000000-0005-0000-0000-0000F3200000}"/>
    <cellStyle name="C￥AØ_KD LIST_AuEA A÷AIºn±³ _동연,제성 사양별 단가현황 2" xfId="8440" xr:uid="{00000000-0005-0000-0000-0000F4200000}"/>
    <cellStyle name="Ç¥ÁØ_KD LIST_ÀüÈÄ Â÷ÀÌºñ±³ _동연,제성 사양별 단가현황 2" xfId="8441" xr:uid="{00000000-0005-0000-0000-0000F5200000}"/>
    <cellStyle name="C￥AØ_KD LIST_AuEA A÷AIºn±³ _동연,제성 사양별 단가현황 3" xfId="8442" xr:uid="{00000000-0005-0000-0000-0000F6200000}"/>
    <cellStyle name="Ç¥ÁØ_KD LIST_ÀüÈÄ Â÷ÀÌºñ±³ _동연,제성 사양별 단가현황 3" xfId="8443" xr:uid="{00000000-0005-0000-0000-0000F7200000}"/>
    <cellStyle name="C￥AØ_KD LIST_AuEA A÷AIºn±³ _동연,제성 사양별 단가현황 4" xfId="8444" xr:uid="{00000000-0005-0000-0000-0000F8200000}"/>
    <cellStyle name="Ç¥ÁØ_KD LIST_ÀüÈÄ Â÷ÀÌºñ±³ _동연,제성 사양별 단가현황 4" xfId="8445" xr:uid="{00000000-0005-0000-0000-0000F9200000}"/>
    <cellStyle name="C￥AØ_KD LIST_AuEA A÷AIºn±³ _동연,제성 사양별 단가현황_미검수 소급현황_2월" xfId="8446" xr:uid="{00000000-0005-0000-0000-0000FA200000}"/>
    <cellStyle name="Ç¥ÁØ_KD LIST_ÀüÈÄ Â÷ÀÌºñ±³ _동연,제성 사양별 단가현황_미검수 소급현황_2월" xfId="8447" xr:uid="{00000000-0005-0000-0000-0000FB200000}"/>
    <cellStyle name="C￥AØ_KPI¾÷A¼ " xfId="8448" xr:uid="{00000000-0005-0000-0000-0000FC200000}"/>
    <cellStyle name="Ç¥ÁØ_laroux_°³¹ßÀÏÁ¤ " xfId="8449" xr:uid="{00000000-0005-0000-0000-0000FD200000}"/>
    <cellStyle name="C￥AØ_laroux_°³¹ßAIA¤  (2)_°³¹ßAIA¤ " xfId="8450" xr:uid="{00000000-0005-0000-0000-0000FE200000}"/>
    <cellStyle name="Ç¥ÁØ_laroux_°³¹ßÀÏÁ¤  (2)_°³¹ßÀÏÁ¤ " xfId="8451" xr:uid="{00000000-0005-0000-0000-0000FF200000}"/>
    <cellStyle name="C￥AØ_laroux_°³¹ßAIA¤  (2)_°³¹ßAIA¤ _69UPH증산1229" xfId="8452" xr:uid="{00000000-0005-0000-0000-000000210000}"/>
    <cellStyle name="Ç¥ÁØ_laroux_°³¹ßÀÏÁ¤  (2)_°³¹ßÀÏÁ¤ _709XD회장보고" xfId="8453" xr:uid="{00000000-0005-0000-0000-000001210000}"/>
    <cellStyle name="C￥AØ_laroux_°³¹ßAIA¤  (2)_°³¹ßAIA¤ _709XD회장보고(최종)" xfId="8454" xr:uid="{00000000-0005-0000-0000-000002210000}"/>
    <cellStyle name="Ç¥ÁØ_laroux_°³¹ßÀÏÁ¤  (2)_°³¹ßÀÏÁ¤ _709XD회장보고(최종)" xfId="8455" xr:uid="{00000000-0005-0000-0000-000003210000}"/>
    <cellStyle name="C￥AØ_laroux_°³¹ßAIA¤  (2)_°³¹ßAIA¤ _709XD회장보고(최종)_75증산검토0808" xfId="8456" xr:uid="{00000000-0005-0000-0000-000004210000}"/>
    <cellStyle name="Ç¥ÁØ_laroux_°³¹ßÀÏÁ¤  (2)_°³¹ßÀÏÁ¤ _PU헤드라이닝 추가인상" xfId="8457" xr:uid="{00000000-0005-0000-0000-000005210000}"/>
    <cellStyle name="C￥AØ_laroux_°³¹ßAIA¤  (2)_°³¹ßAIA¤ _PU헤드라이닝 추가인상 2" xfId="8458" xr:uid="{00000000-0005-0000-0000-000006210000}"/>
    <cellStyle name="Ç¥ÁØ_laroux_°³¹ßÀÏÁ¤  (2)_°³¹ßÀÏÁ¤ _PU헤드라이닝 추가인상 2" xfId="8459" xr:uid="{00000000-0005-0000-0000-000007210000}"/>
    <cellStyle name="C￥AØ_laroux_°³¹ßAIA¤  (2)_°³¹ßAIA¤ _PU헤드라이닝 추가인상 3" xfId="8460" xr:uid="{00000000-0005-0000-0000-000008210000}"/>
    <cellStyle name="Ç¥ÁØ_laroux_°³¹ßÀÏÁ¤  (2)_°³¹ßÀÏÁ¤ _PU헤드라이닝 추가인상 3" xfId="8461" xr:uid="{00000000-0005-0000-0000-000009210000}"/>
    <cellStyle name="C￥AØ_laroux_°³¹ßAIA¤  (2)_°³¹ßAIA¤ _PU헤드라이닝 추가인상 4" xfId="8462" xr:uid="{00000000-0005-0000-0000-00000A210000}"/>
    <cellStyle name="Ç¥ÁØ_laroux_°³¹ßÀÏÁ¤  (2)_°³¹ßÀÏÁ¤ _PU헤드라이닝 추가인상 4" xfId="8463" xr:uid="{00000000-0005-0000-0000-00000B210000}"/>
    <cellStyle name="C￥AØ_laroux_°³¹ßAIA¤  (2)_°³¹ßAIA¤ _PU헤드라이닝 추가인상 5" xfId="8464" xr:uid="{00000000-0005-0000-0000-00000C210000}"/>
    <cellStyle name="Ç¥ÁØ_laroux_°³¹ßÀÏÁ¤  (2)_°³¹ßÀÏÁ¤ _PU헤드라이닝 추가인상 5" xfId="8465" xr:uid="{00000000-0005-0000-0000-00000D210000}"/>
    <cellStyle name="C￥AØ_laroux_°³¹ßAIA¤  (2)_°³¹ßAIA¤ _PU헤드라이닝 추가인상 6" xfId="8466" xr:uid="{00000000-0005-0000-0000-00000E210000}"/>
    <cellStyle name="Ç¥ÁØ_laroux_°³¹ßÀÏÁ¤  (2)_°³¹ßÀÏÁ¤ _PU헤드라이닝 추가인상 6" xfId="8467" xr:uid="{00000000-0005-0000-0000-00000F210000}"/>
    <cellStyle name="C￥AØ_laroux_°³¹ßAIA¤  (2)_°³¹ßAIA¤ _PU헤드라이닝 추가인상_(2012 02 05)자재표준수율 및 LOSS보고-2차" xfId="8468" xr:uid="{00000000-0005-0000-0000-000010210000}"/>
    <cellStyle name="Ç¥ÁØ_laroux_°³¹ßÀÏÁ¤  (2)_°³¹ßÀÏÁ¤ _PU헤드라이닝 추가인상_(2012 02 05)자재표준수율 및 LOSS보고-2차" xfId="8469" xr:uid="{00000000-0005-0000-0000-000011210000}"/>
    <cellStyle name="C￥AØ_laroux_°³¹ßAIA¤  (2)_°³¹ßAIA¤ _PU헤드라이닝 추가인상_미검수 소급현황_2월" xfId="8470" xr:uid="{00000000-0005-0000-0000-000012210000}"/>
    <cellStyle name="Ç¥ÁØ_laroux_°³¹ßÀÏÁ¤  (2)_°³¹ßÀÏÁ¤ _PU헤드라이닝 추가인상_미검수 소급현황_2월" xfId="8471" xr:uid="{00000000-0005-0000-0000-000013210000}"/>
    <cellStyle name="C￥AØ_laroux_°³¹ßAIA¤  (2)_°³¹ßAIA¤ _T카 예산입력리스트(020723)" xfId="8472" xr:uid="{00000000-0005-0000-0000-000014210000}"/>
    <cellStyle name="Ç¥ÁØ_laroux_°³¹ßÀÏÁ¤  (2)_°³¹ßÀÏÁ¤ _T카 예산입력리스트(020723)" xfId="8473" xr:uid="{00000000-0005-0000-0000-000015210000}"/>
    <cellStyle name="C￥AØ_laroux_°³¹ßAIA¤  (2)_°³¹ßAIA¤ _양산일정수정요청 (020911)" xfId="8474" xr:uid="{00000000-0005-0000-0000-000016210000}"/>
    <cellStyle name="Ç¥ÁØ_laroux_°³¹ßÀÏÁ¤  (2)_°³¹ßÀÏÁ¤ _전체 MASTER일정(0916)(2)" xfId="8475" xr:uid="{00000000-0005-0000-0000-000017210000}"/>
    <cellStyle name="C￥AØ_laroux_°³¹ßAIA¤  (2)_°³¹ßAIA¤ _중국XD(1)" xfId="8476" xr:uid="{00000000-0005-0000-0000-000018210000}"/>
    <cellStyle name="Ç¥ÁØ_laroux_°³¹ßÀÏÁ¤  (2)_°³¹ßÀÏÁ¤ _중국XD(1)" xfId="8477" xr:uid="{00000000-0005-0000-0000-000019210000}"/>
    <cellStyle name="C￥AØ_laroux_°³¹ßAIA¤  (2)_°³¹ßAIA¤ _중국북경TB-5DR투자비" xfId="8478" xr:uid="{00000000-0005-0000-0000-00001A210000}"/>
    <cellStyle name="Ç¥ÁØ_laroux_°³¹ßÀÏÁ¤  (2)_°³¹ßÀÏÁ¤ _중국북경TB-5DR투자비" xfId="8479" xr:uid="{00000000-0005-0000-0000-00001B210000}"/>
    <cellStyle name="C￥AØ_laroux_°³¹ßAIA¤ _T카 예산입력리스트(020723)" xfId="8480" xr:uid="{00000000-0005-0000-0000-00001C210000}"/>
    <cellStyle name="Ç¥ÁØ_laroux_°³¹ßÀÏÁ¤ _T카 예산입력리스트(020723)" xfId="8481" xr:uid="{00000000-0005-0000-0000-00001D210000}"/>
    <cellStyle name="C￥AØ_laroux_°³¹ßAIA¤ _XD진도보고(99.7.21)_75증산검토0808" xfId="8482" xr:uid="{00000000-0005-0000-0000-00001E210000}"/>
    <cellStyle name="Ç¥ÁØ_laroux_°³¹ßÀÏÁ¤ _전체 MASTER일정(0916)(2)" xfId="8483" xr:uid="{00000000-0005-0000-0000-00001F210000}"/>
    <cellStyle name="C￥AØ_laroux_°³¹ßAIA¤ _전체 MASTER일정(0916)(2)_2010年9月2工厂生产实绩" xfId="8484" xr:uid="{00000000-0005-0000-0000-000020210000}"/>
    <cellStyle name="Ç¥ÁØ_laroux_°³¹ßÀÏÁ¤ _전체 MASTER일정(0916)(2)_2010年9月2工厂生产实绩" xfId="8485" xr:uid="{00000000-0005-0000-0000-000021210000}"/>
    <cellStyle name="C￥AØ_laroux_°³¹ßAIA¤ _전체 MASTER일정(0916)(2)_2011년 WORK CALENDAR" xfId="8486" xr:uid="{00000000-0005-0000-0000-000022210000}"/>
    <cellStyle name="Ç¥ÁØ_laroux_°³¹ßÀÏÁ¤ _전체 MASTER일정(0916)(2)_2011년 WORK CALENDAR" xfId="8487" xr:uid="{00000000-0005-0000-0000-000023210000}"/>
    <cellStyle name="C￥AØ_laroux_°³¹ßAIA¤ _전체 MASTER일정(0916)(2)_SD업무계획(021007)(1)(1)" xfId="8488" xr:uid="{00000000-0005-0000-0000-000024210000}"/>
    <cellStyle name="Ç¥ÁØ_laroux_°³¹ßÀÏÁ¤ _전체 MASTER일정(0916)(2)_SD업무계획(021007)(1)(1)" xfId="8489" xr:uid="{00000000-0005-0000-0000-000025210000}"/>
    <cellStyle name="C￥AØ_laroux_°³¹ßAIA¤ _중국XD(1)" xfId="8490" xr:uid="{00000000-0005-0000-0000-000026210000}"/>
    <cellStyle name="Ç¥ÁØ_laroux_°³¹ßÀÏÁ¤ _중국XD(1)" xfId="8491" xr:uid="{00000000-0005-0000-0000-000027210000}"/>
    <cellStyle name="C￥AØ_laroux_°³¹ßAIA¤ _중국북경TB-5DR투자비" xfId="8492" xr:uid="{00000000-0005-0000-0000-000028210000}"/>
    <cellStyle name="Ç¥ÁØ_laroux_°³¹ßÀÏÁ¤ _중국북경TB-5DR투자비" xfId="8493" xr:uid="{00000000-0005-0000-0000-000029210000}"/>
    <cellStyle name="C￥AØ_laroux_°øAa°³¼± " xfId="8494" xr:uid="{00000000-0005-0000-0000-00002A210000}"/>
    <cellStyle name="Ç¥ÁØ_laroux_1_°³¹ßÀÏÁ¤ " xfId="8495" xr:uid="{00000000-0005-0000-0000-00002B210000}"/>
    <cellStyle name="C￥AØ_laroux_1_°³¹ßAIA¤ _XD진도보고(99.6.23)_75증산검토0808" xfId="8496" xr:uid="{00000000-0005-0000-0000-00002C210000}"/>
    <cellStyle name="Ç¥ÁØ_laroux_1_°³¹ßÀÏÁ¤ _XD진도보고(99.7.21)" xfId="8497" xr:uid="{00000000-0005-0000-0000-00002D210000}"/>
    <cellStyle name="C￥AØ_laroux_1_°³¹ßAIA¤ _XD진도보고(99.7.21)_75증산검토0808" xfId="8498" xr:uid="{00000000-0005-0000-0000-00002E210000}"/>
    <cellStyle name="Ç¥ÁØ_laroux_2_°³¹ßÀÏÁ¤ " xfId="8499" xr:uid="{00000000-0005-0000-0000-00002F210000}"/>
    <cellStyle name="C￥AØ_laroux_2_°³¹ßAIA¤  2" xfId="8500" xr:uid="{00000000-0005-0000-0000-000030210000}"/>
    <cellStyle name="Ç¥ÁØ_laroux_2_°³¹ßÀÏÁ¤  2" xfId="8501" xr:uid="{00000000-0005-0000-0000-000031210000}"/>
    <cellStyle name="C￥AØ_laroux_2_°³¹ßAIA¤  3" xfId="8502" xr:uid="{00000000-0005-0000-0000-000032210000}"/>
    <cellStyle name="Ç¥ÁØ_laroux_2_°³¹ßÀÏÁ¤  3" xfId="8503" xr:uid="{00000000-0005-0000-0000-000033210000}"/>
    <cellStyle name="C￥AØ_laroux_2_°³¹ßAIA¤  4" xfId="8504" xr:uid="{00000000-0005-0000-0000-000034210000}"/>
    <cellStyle name="Ç¥ÁØ_laroux_2_°³¹ßÀÏÁ¤  4" xfId="8505" xr:uid="{00000000-0005-0000-0000-000035210000}"/>
    <cellStyle name="C￥AØ_laroux_2_°³¹ßAIA¤  5" xfId="8506" xr:uid="{00000000-0005-0000-0000-000036210000}"/>
    <cellStyle name="Ç¥ÁØ_laroux_2_°³¹ßÀÏÁ¤  5" xfId="8507" xr:uid="{00000000-0005-0000-0000-000037210000}"/>
    <cellStyle name="C￥AØ_laroux_2_°³¹ßAIA¤  6" xfId="8508" xr:uid="{00000000-0005-0000-0000-000038210000}"/>
    <cellStyle name="Ç¥ÁØ_laroux_2_°³¹ßÀÏÁ¤  6" xfId="8509" xr:uid="{00000000-0005-0000-0000-000039210000}"/>
    <cellStyle name="C￥AØ_laroux_2_°³¹ßAIA¤  7" xfId="8510" xr:uid="{00000000-0005-0000-0000-00003A210000}"/>
    <cellStyle name="Ç¥ÁØ_laroux_2_°³¹ßÀÏÁ¤  7" xfId="8511" xr:uid="{00000000-0005-0000-0000-00003B210000}"/>
    <cellStyle name="C￥AØ_laroux_2_°³¹ßAIA¤  8" xfId="8512" xr:uid="{00000000-0005-0000-0000-00003C210000}"/>
    <cellStyle name="Ç¥ÁØ_laroux_2_°³¹ßÀÏÁ¤  8" xfId="8513" xr:uid="{00000000-0005-0000-0000-00003D210000}"/>
    <cellStyle name="C￥AØ_laroux_2_¹RA|A¡ " xfId="8514" xr:uid="{00000000-0005-0000-0000-00003E210000}"/>
    <cellStyle name="Ç¥ÁØ_LX Â÷ÀÌºñ±³_¿ø´ÜÀ§ " xfId="8515" xr:uid="{00000000-0005-0000-0000-00003F210000}"/>
    <cellStyle name="C￥AØ_LX A÷AIºn±³_¿ø´UA§ _2003년도팀별원가절감계획조정요구안" xfId="8516" xr:uid="{00000000-0005-0000-0000-000040210000}"/>
    <cellStyle name="Ç¥ÁØ_LX Â÷ÀÌºñ±³_¿ø´ÜÀ§ _2003년도팀별원가절감계획조정요구안" xfId="8517" xr:uid="{00000000-0005-0000-0000-000041210000}"/>
    <cellStyle name="C￥AØ_LX A÷AIºn±³_¿ø´UA§ _2003년도팀별원가절감계획조정요구안 2" xfId="8518" xr:uid="{00000000-0005-0000-0000-000042210000}"/>
    <cellStyle name="Ç¥ÁØ_LX Â÷ÀÌºñ±³_¿ø´ÜÀ§ _2003년도팀별원가절감계획조정요구안 2" xfId="8519" xr:uid="{00000000-0005-0000-0000-000043210000}"/>
    <cellStyle name="C￥AØ_LX A÷AIºn±³_¿ø´UA§ _2003년도팀별원가절감계획조정요구안 3" xfId="8520" xr:uid="{00000000-0005-0000-0000-000044210000}"/>
    <cellStyle name="Ç¥ÁØ_LX Â÷ÀÌºñ±³_¿ø´ÜÀ§ _2003년도팀별원가절감계획조정요구안 3" xfId="8521" xr:uid="{00000000-0005-0000-0000-000045210000}"/>
    <cellStyle name="C￥AØ_LX A÷AIºn±³_¿ø´UA§ _2003년도팀별원가절감계획조정요구안 4" xfId="8522" xr:uid="{00000000-0005-0000-0000-000046210000}"/>
    <cellStyle name="Ç¥ÁØ_LX Â÷ÀÌºñ±³_¿ø´ÜÀ§ _2003년도팀별원가절감계획조정요구안 4" xfId="8523" xr:uid="{00000000-0005-0000-0000-000047210000}"/>
    <cellStyle name="C￥AØ_LX A÷AIºn±³_¿ø´UA§ _2003년도팀별원가절감계획조정요구안_미검수 소급현황_2월" xfId="8524" xr:uid="{00000000-0005-0000-0000-000048210000}"/>
    <cellStyle name="Ç¥ÁØ_LX Â÷ÀÌºñ±³_¿ø´ÜÀ§ _2003년도팀별원가절감계획조정요구안_미검수 소급현황_2월" xfId="8525" xr:uid="{00000000-0005-0000-0000-000049210000}"/>
    <cellStyle name="C￥AØ_LX A÷AIºn±³_AuEA A÷AIºn±³ " xfId="8526" xr:uid="{00000000-0005-0000-0000-00004A210000}"/>
    <cellStyle name="Ç¥ÁØ_LX Â÷ÀÌºñ±³_ÀüÈÄ Â÷ÀÌºñ±³ " xfId="8527" xr:uid="{00000000-0005-0000-0000-00004B210000}"/>
    <cellStyle name="C￥AØ_LX A÷AIºn±³_AuEA A÷AIºn±³ _2003년도팀별원가절감계획조정요구안" xfId="8528" xr:uid="{00000000-0005-0000-0000-00004C210000}"/>
    <cellStyle name="Ç¥ÁØ_LX Â÷ÀÌºñ±³_ÀüÈÄ Â÷ÀÌºñ±³ _2003년도팀별원가절감계획조정요구안" xfId="8529" xr:uid="{00000000-0005-0000-0000-00004D210000}"/>
    <cellStyle name="C￥AØ_LX A÷AIºn±³_AuEA A÷AIºn±³ _2003년도팀별원가절감계획조정요구안 2" xfId="8530" xr:uid="{00000000-0005-0000-0000-00004E210000}"/>
    <cellStyle name="Ç¥ÁØ_LX Â÷ÀÌºñ±³_ÀüÈÄ Â÷ÀÌºñ±³ _2003년도팀별원가절감계획조정요구안 2" xfId="8531" xr:uid="{00000000-0005-0000-0000-00004F210000}"/>
    <cellStyle name="C￥AØ_LX A÷AIºn±³_AuEA A÷AIºn±³ _2003년도팀별원가절감계획조정요구안 3" xfId="8532" xr:uid="{00000000-0005-0000-0000-000050210000}"/>
    <cellStyle name="Ç¥ÁØ_LX Â÷ÀÌºñ±³_ÀüÈÄ Â÷ÀÌºñ±³ _2003년도팀별원가절감계획조정요구안 3" xfId="8533" xr:uid="{00000000-0005-0000-0000-000051210000}"/>
    <cellStyle name="C￥AØ_LX A÷AIºn±³_AuEA A÷AIºn±³ _2003년도팀별원가절감계획조정요구안 4" xfId="8534" xr:uid="{00000000-0005-0000-0000-000052210000}"/>
    <cellStyle name="Ç¥ÁØ_LX Â÷ÀÌºñ±³_ÀüÈÄ Â÷ÀÌºñ±³ _2003년도팀별원가절감계획조정요구안 4" xfId="8535" xr:uid="{00000000-0005-0000-0000-000053210000}"/>
    <cellStyle name="C￥AØ_LX A÷AIºn±³_AuEA A÷AIºn±³ _2003년도팀별원가절감계획조정요구안_미검수 소급현황_2월" xfId="8536" xr:uid="{00000000-0005-0000-0000-000054210000}"/>
    <cellStyle name="Ç¥ÁØ_LX Â÷ÀÌºñ±³_ÀüÈÄ Â÷ÀÌºñ±³ _2003년도팀별원가절감계획조정요구안_미검수 소급현황_2월" xfId="8537" xr:uid="{00000000-0005-0000-0000-000055210000}"/>
    <cellStyle name="C￥AØ_LX A÷AIºn±³_AuEA A÷AIºn±³ _동연,제성 사양별 단가현황" xfId="8538" xr:uid="{00000000-0005-0000-0000-000056210000}"/>
    <cellStyle name="Ç¥ÁØ_LX Â÷ÀÌºñ±³_ÀüÈÄ Â÷ÀÌºñ±³ _동연,제성 사양별 단가현황" xfId="8539" xr:uid="{00000000-0005-0000-0000-000057210000}"/>
    <cellStyle name="C￥AØ_LX A÷AIºn±³_AuEA A÷AIºn±³ _동연,제성 사양별 단가현황 2" xfId="8540" xr:uid="{00000000-0005-0000-0000-000058210000}"/>
    <cellStyle name="Ç¥ÁØ_LX Â÷ÀÌºñ±³_ÀüÈÄ Â÷ÀÌºñ±³ _동연,제성 사양별 단가현황 2" xfId="8541" xr:uid="{00000000-0005-0000-0000-000059210000}"/>
    <cellStyle name="C￥AØ_LX A÷AIºn±³_AuEA A÷AIºn±³ _동연,제성 사양별 단가현황 3" xfId="8542" xr:uid="{00000000-0005-0000-0000-00005A210000}"/>
    <cellStyle name="Ç¥ÁØ_LX Â÷ÀÌºñ±³_ÀüÈÄ Â÷ÀÌºñ±³ _동연,제성 사양별 단가현황 3" xfId="8543" xr:uid="{00000000-0005-0000-0000-00005B210000}"/>
    <cellStyle name="C￥AØ_LX A÷AIºn±³_AuEA A÷AIºn±³ _동연,제성 사양별 단가현황 4" xfId="8544" xr:uid="{00000000-0005-0000-0000-00005C210000}"/>
    <cellStyle name="Ç¥ÁØ_LX Â÷ÀÌºñ±³_ÀüÈÄ Â÷ÀÌºñ±³ _동연,제성 사양별 단가현황 4" xfId="8545" xr:uid="{00000000-0005-0000-0000-00005D210000}"/>
    <cellStyle name="C￥AØ_LX A÷AIºn±³_AuEA A÷AIºn±³ _동연,제성 사양별 단가현황_미검수 소급현황_2월" xfId="8546" xr:uid="{00000000-0005-0000-0000-00005E210000}"/>
    <cellStyle name="Ç¥ÁØ_LX Â÷ÀÌºñ±³_ÀüÈÄ Â÷ÀÌºñ±³ _동연,제성 사양별 단가현황_미검수 소급현황_2월" xfId="8547" xr:uid="{00000000-0005-0000-0000-00005F210000}"/>
    <cellStyle name="C￥AØ_LXLZ3.0 " xfId="8548" xr:uid="{00000000-0005-0000-0000-000060210000}"/>
    <cellStyle name="Ç¥ÁØ_LXLZ3.0 " xfId="8549" xr:uid="{00000000-0005-0000-0000-000061210000}"/>
    <cellStyle name="C￥AØ_LXLZ3.0 _2003년도팀별원가절감계획조정요구안" xfId="8550" xr:uid="{00000000-0005-0000-0000-000062210000}"/>
    <cellStyle name="Ç¥ÁØ_LXLZ3.0 _2003년도팀별원가절감계획조정요구안" xfId="8551" xr:uid="{00000000-0005-0000-0000-000063210000}"/>
    <cellStyle name="C￥AØ_LXLZ3.0 _2003년도팀별원가절감계획조정요구안 2" xfId="8552" xr:uid="{00000000-0005-0000-0000-000064210000}"/>
    <cellStyle name="Ç¥ÁØ_LXLZ3.0 _2003년도팀별원가절감계획조정요구안 2" xfId="8553" xr:uid="{00000000-0005-0000-0000-000065210000}"/>
    <cellStyle name="C￥AØ_LXLZ3.0 _2003년도팀별원가절감계획조정요구안 3" xfId="8554" xr:uid="{00000000-0005-0000-0000-000066210000}"/>
    <cellStyle name="Ç¥ÁØ_LXLZ3.0 _2003년도팀별원가절감계획조정요구안 3" xfId="8555" xr:uid="{00000000-0005-0000-0000-000067210000}"/>
    <cellStyle name="C￥AØ_LXLZ3.0 _2003년도팀별원가절감계획조정요구안 4" xfId="8556" xr:uid="{00000000-0005-0000-0000-000068210000}"/>
    <cellStyle name="Ç¥ÁØ_LXLZ3.0 _2003년도팀별원가절감계획조정요구안 4" xfId="8557" xr:uid="{00000000-0005-0000-0000-000069210000}"/>
    <cellStyle name="C￥AØ_LXLZ3.0 _2003년도팀별원가절감계획조정요구안 5" xfId="8558" xr:uid="{00000000-0005-0000-0000-00006A210000}"/>
    <cellStyle name="Ç¥ÁØ_LXLZ3.0 _2003년도팀별원가절감계획조정요구안 5" xfId="8559" xr:uid="{00000000-0005-0000-0000-00006B210000}"/>
    <cellStyle name="C￥AØ_LXLZ3.0 _2003년도팀별원가절감계획조정요구안 6" xfId="8560" xr:uid="{00000000-0005-0000-0000-00006C210000}"/>
    <cellStyle name="Ç¥ÁØ_LXLZ3.0 _2003년도팀별원가절감계획조정요구안 6" xfId="8561" xr:uid="{00000000-0005-0000-0000-00006D210000}"/>
    <cellStyle name="C￥AØ_LXLZ3.0 _2003년도팀별원가절감계획조정요구안_(2012 02 05)자재표준수율 및 LOSS보고-2차" xfId="8562" xr:uid="{00000000-0005-0000-0000-00006E210000}"/>
    <cellStyle name="Ç¥ÁØ_LXLZ3.0 _2003년도팀별원가절감계획조정요구안_(2012 02 05)자재표준수율 및 LOSS보고-2차" xfId="8563" xr:uid="{00000000-0005-0000-0000-00006F210000}"/>
    <cellStyle name="C￥AØ_LXLZ3.0 _2003년도팀별원가절감계획조정요구안_미검수 소급현황_2월" xfId="8564" xr:uid="{00000000-0005-0000-0000-000070210000}"/>
    <cellStyle name="Ç¥ÁØ_LXLZ3.0 _2003년도팀별원가절감계획조정요구안_미검수 소급현황_2월" xfId="8565" xr:uid="{00000000-0005-0000-0000-000071210000}"/>
    <cellStyle name="C￥AØ_LXLZ3.0 _동연,제성 사양별 단가현황" xfId="8566" xr:uid="{00000000-0005-0000-0000-000072210000}"/>
    <cellStyle name="Ç¥ÁØ_LXLZ3.0 _동연,제성 사양별 단가현황" xfId="8567" xr:uid="{00000000-0005-0000-0000-000073210000}"/>
    <cellStyle name="C￥AØ_LXLZ3.0 _동연,제성 사양별 단가현황 2" xfId="8568" xr:uid="{00000000-0005-0000-0000-000074210000}"/>
    <cellStyle name="Ç¥ÁØ_LXLZ3.0 _동연,제성 사양별 단가현황 2" xfId="8569" xr:uid="{00000000-0005-0000-0000-000075210000}"/>
    <cellStyle name="C￥AØ_LXLZ3.0 _동연,제성 사양별 단가현황 3" xfId="8570" xr:uid="{00000000-0005-0000-0000-000076210000}"/>
    <cellStyle name="Ç¥ÁØ_LXLZ3.0 _동연,제성 사양별 단가현황 3" xfId="8571" xr:uid="{00000000-0005-0000-0000-000077210000}"/>
    <cellStyle name="C￥AØ_LXLZ3.0 _동연,제성 사양별 단가현황 4" xfId="8572" xr:uid="{00000000-0005-0000-0000-000078210000}"/>
    <cellStyle name="Ç¥ÁØ_LXLZ3.0 _동연,제성 사양별 단가현황 4" xfId="8573" xr:uid="{00000000-0005-0000-0000-000079210000}"/>
    <cellStyle name="C￥AØ_LXLZ3.0 _동연,제성 사양별 단가현황 5" xfId="8574" xr:uid="{00000000-0005-0000-0000-00007A210000}"/>
    <cellStyle name="Ç¥ÁØ_LXLZ3.0 _동연,제성 사양별 단가현황 5" xfId="8575" xr:uid="{00000000-0005-0000-0000-00007B210000}"/>
    <cellStyle name="C￥AØ_LXLZ3.0 _동연,제성 사양별 단가현황 6" xfId="8576" xr:uid="{00000000-0005-0000-0000-00007C210000}"/>
    <cellStyle name="Ç¥ÁØ_LXLZ3.0 _동연,제성 사양별 단가현황 6" xfId="8577" xr:uid="{00000000-0005-0000-0000-00007D210000}"/>
    <cellStyle name="C￥AØ_LXLZ3.0 _동연,제성 사양별 단가현황_(2012 02 05)자재표준수율 및 LOSS보고-2차" xfId="8578" xr:uid="{00000000-0005-0000-0000-00007E210000}"/>
    <cellStyle name="Ç¥ÁØ_LXLZ3.0 _동연,제성 사양별 단가현황_(2012 02 05)자재표준수율 및 LOSS보고-2차" xfId="8579" xr:uid="{00000000-0005-0000-0000-00007F210000}"/>
    <cellStyle name="C￥AØ_LXLZ3.0 _동연,제성 사양별 단가현황_미검수 소급현황_2월" xfId="8580" xr:uid="{00000000-0005-0000-0000-000080210000}"/>
    <cellStyle name="Ç¥ÁØ_LXLZ3.0 _동연,제성 사양별 단가현황_미검수 소급현황_2월" xfId="8581" xr:uid="{00000000-0005-0000-0000-000081210000}"/>
    <cellStyle name="C￥AØ_LXLZ3.5 " xfId="8582" xr:uid="{00000000-0005-0000-0000-000082210000}"/>
    <cellStyle name="Ç¥ÁØ_LXLZ3.5 " xfId="8583" xr:uid="{00000000-0005-0000-0000-000083210000}"/>
    <cellStyle name="C￥AØ_LXLZ3.5 _2003년도팀별원가절감계획조정요구안" xfId="8584" xr:uid="{00000000-0005-0000-0000-000084210000}"/>
    <cellStyle name="Ç¥ÁØ_LXLZ3.5 _2003년도팀별원가절감계획조정요구안" xfId="8585" xr:uid="{00000000-0005-0000-0000-000085210000}"/>
    <cellStyle name="C￥AØ_LXLZ3.5 _2003년도팀별원가절감계획조정요구안 2" xfId="8586" xr:uid="{00000000-0005-0000-0000-000086210000}"/>
    <cellStyle name="Ç¥ÁØ_LXLZ3.5 _2003년도팀별원가절감계획조정요구안 2" xfId="8587" xr:uid="{00000000-0005-0000-0000-000087210000}"/>
    <cellStyle name="C￥AØ_LXLZ3.5 _2003년도팀별원가절감계획조정요구안 3" xfId="8588" xr:uid="{00000000-0005-0000-0000-000088210000}"/>
    <cellStyle name="Ç¥ÁØ_LXLZ3.5 _2003년도팀별원가절감계획조정요구안 3" xfId="8589" xr:uid="{00000000-0005-0000-0000-000089210000}"/>
    <cellStyle name="C￥AØ_LXLZ3.5 _2003년도팀별원가절감계획조정요구안 4" xfId="8590" xr:uid="{00000000-0005-0000-0000-00008A210000}"/>
    <cellStyle name="Ç¥ÁØ_LXLZ3.5 _2003년도팀별원가절감계획조정요구안 4" xfId="8591" xr:uid="{00000000-0005-0000-0000-00008B210000}"/>
    <cellStyle name="C￥AØ_LXLZ3.5 _2003년도팀별원가절감계획조정요구안 5" xfId="8592" xr:uid="{00000000-0005-0000-0000-00008C210000}"/>
    <cellStyle name="Ç¥ÁØ_LXLZ3.5 _2003년도팀별원가절감계획조정요구안 5" xfId="8593" xr:uid="{00000000-0005-0000-0000-00008D210000}"/>
    <cellStyle name="C￥AØ_LXLZ3.5 _2003년도팀별원가절감계획조정요구안 6" xfId="8594" xr:uid="{00000000-0005-0000-0000-00008E210000}"/>
    <cellStyle name="Ç¥ÁØ_LXLZ3.5 _2003년도팀별원가절감계획조정요구안 6" xfId="8595" xr:uid="{00000000-0005-0000-0000-00008F210000}"/>
    <cellStyle name="C￥AØ_LXLZ3.5 _2003년도팀별원가절감계획조정요구안_(2012 02 05)자재표준수율 및 LOSS보고-2차" xfId="8596" xr:uid="{00000000-0005-0000-0000-000090210000}"/>
    <cellStyle name="Ç¥ÁØ_LXLZ3.5 _2003년도팀별원가절감계획조정요구안_(2012 02 05)자재표준수율 및 LOSS보고-2차" xfId="8597" xr:uid="{00000000-0005-0000-0000-000091210000}"/>
    <cellStyle name="C￥AØ_LXLZ3.5 _2003년도팀별원가절감계획조정요구안_미검수 소급현황_2월" xfId="8598" xr:uid="{00000000-0005-0000-0000-000092210000}"/>
    <cellStyle name="Ç¥ÁØ_LXLZ3.5 _2003년도팀별원가절감계획조정요구안_미검수 소급현황_2월" xfId="8599" xr:uid="{00000000-0005-0000-0000-000093210000}"/>
    <cellStyle name="C￥AØ_LXLZ3.5 _동연,제성 사양별 단가현황" xfId="8600" xr:uid="{00000000-0005-0000-0000-000094210000}"/>
    <cellStyle name="Ç¥ÁØ_LXLZ3.5 _동연,제성 사양별 단가현황" xfId="8601" xr:uid="{00000000-0005-0000-0000-000095210000}"/>
    <cellStyle name="C￥AØ_LXLZ3.5 _동연,제성 사양별 단가현황 2" xfId="8602" xr:uid="{00000000-0005-0000-0000-000096210000}"/>
    <cellStyle name="Ç¥ÁØ_LXLZ3.5 _동연,제성 사양별 단가현황 2" xfId="8603" xr:uid="{00000000-0005-0000-0000-000097210000}"/>
    <cellStyle name="C￥AØ_LXLZ3.5 _동연,제성 사양별 단가현황 3" xfId="8604" xr:uid="{00000000-0005-0000-0000-000098210000}"/>
    <cellStyle name="Ç¥ÁØ_LXLZ3.5 _동연,제성 사양별 단가현황 3" xfId="8605" xr:uid="{00000000-0005-0000-0000-000099210000}"/>
    <cellStyle name="C￥AØ_LXLZ3.5 _동연,제성 사양별 단가현황 4" xfId="8606" xr:uid="{00000000-0005-0000-0000-00009A210000}"/>
    <cellStyle name="Ç¥ÁØ_LXLZ3.5 _동연,제성 사양별 단가현황 4" xfId="8607" xr:uid="{00000000-0005-0000-0000-00009B210000}"/>
    <cellStyle name="C￥AØ_LXLZ3.5 _동연,제성 사양별 단가현황 5" xfId="8608" xr:uid="{00000000-0005-0000-0000-00009C210000}"/>
    <cellStyle name="Ç¥ÁØ_LXLZ3.5 _동연,제성 사양별 단가현황 5" xfId="8609" xr:uid="{00000000-0005-0000-0000-00009D210000}"/>
    <cellStyle name="C￥AØ_LXLZ3.5 _동연,제성 사양별 단가현황 6" xfId="8610" xr:uid="{00000000-0005-0000-0000-00009E210000}"/>
    <cellStyle name="Ç¥ÁØ_LXLZ3.5 _동연,제성 사양별 단가현황 6" xfId="8611" xr:uid="{00000000-0005-0000-0000-00009F210000}"/>
    <cellStyle name="C￥AØ_LXLZ3.5 _동연,제성 사양별 단가현황_(2012 02 05)자재표준수율 및 LOSS보고-2차" xfId="8612" xr:uid="{00000000-0005-0000-0000-0000A0210000}"/>
    <cellStyle name="Ç¥ÁØ_LXLZ3.5 _동연,제성 사양별 단가현황_(2012 02 05)자재표준수율 및 LOSS보고-2차" xfId="8613" xr:uid="{00000000-0005-0000-0000-0000A1210000}"/>
    <cellStyle name="C￥AØ_LXLZ3.5 _동연,제성 사양별 단가현황_미검수 소급현황_2월" xfId="8614" xr:uid="{00000000-0005-0000-0000-0000A2210000}"/>
    <cellStyle name="Ç¥ÁØ_LXLZ3.5 _동연,제성 사양별 단가현황_미검수 소급현황_2월" xfId="8615" xr:uid="{00000000-0005-0000-0000-0000A3210000}"/>
    <cellStyle name="C￥AØ_LXLZ4.5 " xfId="8616" xr:uid="{00000000-0005-0000-0000-0000A4210000}"/>
    <cellStyle name="Ç¥ÁØ_LXLZ4.5 " xfId="8617" xr:uid="{00000000-0005-0000-0000-0000A5210000}"/>
    <cellStyle name="C￥AØ_LXLZ4.5 _2003년도팀별원가절감계획조정요구안" xfId="8618" xr:uid="{00000000-0005-0000-0000-0000A6210000}"/>
    <cellStyle name="Ç¥ÁØ_LXLZ4.5 _2003년도팀별원가절감계획조정요구안" xfId="8619" xr:uid="{00000000-0005-0000-0000-0000A7210000}"/>
    <cellStyle name="C￥AØ_LXLZ4.5 _2003년도팀별원가절감계획조정요구안 2" xfId="8620" xr:uid="{00000000-0005-0000-0000-0000A8210000}"/>
    <cellStyle name="Ç¥ÁØ_LXLZ4.5 _2003년도팀별원가절감계획조정요구안 2" xfId="8621" xr:uid="{00000000-0005-0000-0000-0000A9210000}"/>
    <cellStyle name="C￥AØ_LXLZ4.5 _2003년도팀별원가절감계획조정요구안 3" xfId="8622" xr:uid="{00000000-0005-0000-0000-0000AA210000}"/>
    <cellStyle name="Ç¥ÁØ_LXLZ4.5 _2003년도팀별원가절감계획조정요구안 3" xfId="8623" xr:uid="{00000000-0005-0000-0000-0000AB210000}"/>
    <cellStyle name="C￥AØ_LXLZ4.5 _2003년도팀별원가절감계획조정요구안 4" xfId="8624" xr:uid="{00000000-0005-0000-0000-0000AC210000}"/>
    <cellStyle name="Ç¥ÁØ_LXLZ4.5 _2003년도팀별원가절감계획조정요구안 4" xfId="8625" xr:uid="{00000000-0005-0000-0000-0000AD210000}"/>
    <cellStyle name="C￥AØ_LXLZ4.5 _2003년도팀별원가절감계획조정요구안 5" xfId="8626" xr:uid="{00000000-0005-0000-0000-0000AE210000}"/>
    <cellStyle name="Ç¥ÁØ_LXLZ4.5 _2003년도팀별원가절감계획조정요구안 5" xfId="8627" xr:uid="{00000000-0005-0000-0000-0000AF210000}"/>
    <cellStyle name="C￥AØ_LXLZ4.5 _2003년도팀별원가절감계획조정요구안 6" xfId="8628" xr:uid="{00000000-0005-0000-0000-0000B0210000}"/>
    <cellStyle name="Ç¥ÁØ_LXLZ4.5 _2003년도팀별원가절감계획조정요구안 6" xfId="8629" xr:uid="{00000000-0005-0000-0000-0000B1210000}"/>
    <cellStyle name="C￥AØ_LXLZ4.5 _2003년도팀별원가절감계획조정요구안_(2012 02 05)자재표준수율 및 LOSS보고-2차" xfId="8630" xr:uid="{00000000-0005-0000-0000-0000B2210000}"/>
    <cellStyle name="Ç¥ÁØ_LXLZ4.5 _2003년도팀별원가절감계획조정요구안_(2012 02 05)자재표준수율 및 LOSS보고-2차" xfId="8631" xr:uid="{00000000-0005-0000-0000-0000B3210000}"/>
    <cellStyle name="C￥AØ_LXLZ4.5 _2003년도팀별원가절감계획조정요구안_미검수 소급현황_2월" xfId="8632" xr:uid="{00000000-0005-0000-0000-0000B4210000}"/>
    <cellStyle name="Ç¥ÁØ_LXLZ4.5 _2003년도팀별원가절감계획조정요구안_미검수 소급현황_2월" xfId="8633" xr:uid="{00000000-0005-0000-0000-0000B5210000}"/>
    <cellStyle name="C￥AØ_LXLZ4.5 _동연,제성 사양별 단가현황" xfId="8634" xr:uid="{00000000-0005-0000-0000-0000B6210000}"/>
    <cellStyle name="Ç¥ÁØ_LXLZ4.5 _동연,제성 사양별 단가현황" xfId="8635" xr:uid="{00000000-0005-0000-0000-0000B7210000}"/>
    <cellStyle name="C￥AØ_LXLZ4.5 _동연,제성 사양별 단가현황 2" xfId="8636" xr:uid="{00000000-0005-0000-0000-0000B8210000}"/>
    <cellStyle name="Ç¥ÁØ_LXLZ4.5 _동연,제성 사양별 단가현황 2" xfId="8637" xr:uid="{00000000-0005-0000-0000-0000B9210000}"/>
    <cellStyle name="C￥AØ_LXLZ4.5 _동연,제성 사양별 단가현황 3" xfId="8638" xr:uid="{00000000-0005-0000-0000-0000BA210000}"/>
    <cellStyle name="Ç¥ÁØ_LXLZ4.5 _동연,제성 사양별 단가현황 3" xfId="8639" xr:uid="{00000000-0005-0000-0000-0000BB210000}"/>
    <cellStyle name="C￥AØ_LXLZ4.5 _동연,제성 사양별 단가현황 4" xfId="8640" xr:uid="{00000000-0005-0000-0000-0000BC210000}"/>
    <cellStyle name="Ç¥ÁØ_LXLZ4.5 _동연,제성 사양별 단가현황 4" xfId="8641" xr:uid="{00000000-0005-0000-0000-0000BD210000}"/>
    <cellStyle name="C￥AØ_LXLZ4.5 _동연,제성 사양별 단가현황 5" xfId="8642" xr:uid="{00000000-0005-0000-0000-0000BE210000}"/>
    <cellStyle name="Ç¥ÁØ_LXLZ4.5 _동연,제성 사양별 단가현황 5" xfId="8643" xr:uid="{00000000-0005-0000-0000-0000BF210000}"/>
    <cellStyle name="C￥AØ_LXLZ4.5 _동연,제성 사양별 단가현황 6" xfId="8644" xr:uid="{00000000-0005-0000-0000-0000C0210000}"/>
    <cellStyle name="Ç¥ÁØ_LXLZ4.5 _동연,제성 사양별 단가현황 6" xfId="8645" xr:uid="{00000000-0005-0000-0000-0000C1210000}"/>
    <cellStyle name="C￥AØ_LXLZ4.5 _동연,제성 사양별 단가현황_(2012 02 05)자재표준수율 및 LOSS보고-2차" xfId="8646" xr:uid="{00000000-0005-0000-0000-0000C2210000}"/>
    <cellStyle name="Ç¥ÁØ_LXLZ4.5 _동연,제성 사양별 단가현황_(2012 02 05)자재표준수율 및 LOSS보고-2차" xfId="8647" xr:uid="{00000000-0005-0000-0000-0000C3210000}"/>
    <cellStyle name="C￥AØ_LXLZ4.5 _동연,제성 사양별 단가현황_미검수 소급현황_2월" xfId="8648" xr:uid="{00000000-0005-0000-0000-0000C4210000}"/>
    <cellStyle name="Ç¥ÁØ_LXLZ4.5 _동연,제성 사양별 단가현황_미검수 소급현황_2월" xfId="8649" xr:uid="{00000000-0005-0000-0000-0000C5210000}"/>
    <cellStyle name="C￥AØ_LXLZEXH_AuEA A÷AIºn±³ " xfId="8650" xr:uid="{00000000-0005-0000-0000-0000C6210000}"/>
    <cellStyle name="Ç¥ÁØ_LXLZEXH_ÀüÈÄ Â÷ÀÌºñ±³ " xfId="8651" xr:uid="{00000000-0005-0000-0000-0000C7210000}"/>
    <cellStyle name="C￥AØ_LXLZEXH_AuEA A÷AIºn±³ _2003년도팀별원가절감계획조정요구안" xfId="8652" xr:uid="{00000000-0005-0000-0000-0000C8210000}"/>
    <cellStyle name="Ç¥ÁØ_LXLZEXH_ÀüÈÄ Â÷ÀÌºñ±³ _2003년도팀별원가절감계획조정요구안" xfId="8653" xr:uid="{00000000-0005-0000-0000-0000C9210000}"/>
    <cellStyle name="C￥AØ_LXLZEXH_AuEA A÷AIºn±³ _2003년도팀별원가절감계획조정요구안 2" xfId="8654" xr:uid="{00000000-0005-0000-0000-0000CA210000}"/>
    <cellStyle name="Ç¥ÁØ_LXLZEXH_ÀüÈÄ Â÷ÀÌºñ±³ _2003년도팀별원가절감계획조정요구안 2" xfId="8655" xr:uid="{00000000-0005-0000-0000-0000CB210000}"/>
    <cellStyle name="C￥AØ_LXLZEXH_AuEA A÷AIºn±³ _2003년도팀별원가절감계획조정요구안 3" xfId="8656" xr:uid="{00000000-0005-0000-0000-0000CC210000}"/>
    <cellStyle name="Ç¥ÁØ_LXLZEXH_ÀüÈÄ Â÷ÀÌºñ±³ _2003년도팀별원가절감계획조정요구안 3" xfId="8657" xr:uid="{00000000-0005-0000-0000-0000CD210000}"/>
    <cellStyle name="C￥AØ_LXLZEXH_AuEA A÷AIºn±³ _2003년도팀별원가절감계획조정요구안 4" xfId="8658" xr:uid="{00000000-0005-0000-0000-0000CE210000}"/>
    <cellStyle name="Ç¥ÁØ_LXLZEXH_ÀüÈÄ Â÷ÀÌºñ±³ _2003년도팀별원가절감계획조정요구안 4" xfId="8659" xr:uid="{00000000-0005-0000-0000-0000CF210000}"/>
    <cellStyle name="C￥AØ_LXLZEXH_AuEA A÷AIºn±³ _2003년도팀별원가절감계획조정요구안_미검수 소급현황_2월" xfId="8660" xr:uid="{00000000-0005-0000-0000-0000D0210000}"/>
    <cellStyle name="Ç¥ÁØ_LXLZEXH_ÀüÈÄ Â÷ÀÌºñ±³ _2003년도팀별원가절감계획조정요구안_미검수 소급현황_2월" xfId="8661" xr:uid="{00000000-0005-0000-0000-0000D1210000}"/>
    <cellStyle name="C￥AØ_LXLZEXH_AuEA A÷AIºn±³ _동연,제성 사양별 단가현황" xfId="8662" xr:uid="{00000000-0005-0000-0000-0000D2210000}"/>
    <cellStyle name="Ç¥ÁØ_LXLZEXH_ÀüÈÄ Â÷ÀÌºñ±³ _동연,제성 사양별 단가현황" xfId="8663" xr:uid="{00000000-0005-0000-0000-0000D3210000}"/>
    <cellStyle name="C￥AØ_LXLZEXH_AuEA A÷AIºn±³ _동연,제성 사양별 단가현황 2" xfId="8664" xr:uid="{00000000-0005-0000-0000-0000D4210000}"/>
    <cellStyle name="Ç¥ÁØ_LXLZEXH_ÀüÈÄ Â÷ÀÌºñ±³ _동연,제성 사양별 단가현황 2" xfId="8665" xr:uid="{00000000-0005-0000-0000-0000D5210000}"/>
    <cellStyle name="C￥AØ_LXLZEXH_AuEA A÷AIºn±³ _동연,제성 사양별 단가현황 3" xfId="8666" xr:uid="{00000000-0005-0000-0000-0000D6210000}"/>
    <cellStyle name="Ç¥ÁØ_LXLZEXH_ÀüÈÄ Â÷ÀÌºñ±³ _동연,제성 사양별 단가현황 3" xfId="8667" xr:uid="{00000000-0005-0000-0000-0000D7210000}"/>
    <cellStyle name="C￥AØ_LXLZEXH_AuEA A÷AIºn±³ _동연,제성 사양별 단가현황 4" xfId="8668" xr:uid="{00000000-0005-0000-0000-0000D8210000}"/>
    <cellStyle name="Ç¥ÁØ_LXLZEXH_ÀüÈÄ Â÷ÀÌºñ±³ _동연,제성 사양별 단가현황 4" xfId="8669" xr:uid="{00000000-0005-0000-0000-0000D9210000}"/>
    <cellStyle name="C￥AØ_LXLZEXH_AuEA A÷AIºn±³ _동연,제성 사양별 단가현황_미검수 소급현황_2월" xfId="8670" xr:uid="{00000000-0005-0000-0000-0000DA210000}"/>
    <cellStyle name="Ç¥ÁØ_LXLZEXH_ÀüÈÄ Â÷ÀÌºñ±³ _동연,제성 사양별 단가현황_미검수 소급현황_2월" xfId="8671" xr:uid="{00000000-0005-0000-0000-0000DB210000}"/>
    <cellStyle name="C￥AØ_lx-taxi " xfId="8672" xr:uid="{00000000-0005-0000-0000-0000DC210000}"/>
    <cellStyle name="Ç¥ÁØ_lx-taxi " xfId="8673" xr:uid="{00000000-0005-0000-0000-0000DD210000}"/>
    <cellStyle name="C￥AØ_lx-taxi _±¸¸A½CAu " xfId="8674" xr:uid="{00000000-0005-0000-0000-0000DE210000}"/>
    <cellStyle name="Ç¥ÁØ_lx-taxi _동연,제성 사양별 단가현황" xfId="8675" xr:uid="{00000000-0005-0000-0000-0000DF210000}"/>
    <cellStyle name="C￥AØ_LZ3.5´e4.5_AuEA A÷AIºn±³ " xfId="8676" xr:uid="{00000000-0005-0000-0000-0000E0210000}"/>
    <cellStyle name="Ç¥ÁØ_LZ3.5´ë4.5_ÀüÈÄ Â÷ÀÌºñ±³ " xfId="8677" xr:uid="{00000000-0005-0000-0000-0000E1210000}"/>
    <cellStyle name="C￥AØ_LZ3.5´e4.5_AuEA A÷AIºn±³ _2003년도팀별원가절감계획조정요구안" xfId="8678" xr:uid="{00000000-0005-0000-0000-0000E2210000}"/>
    <cellStyle name="Ç¥ÁØ_LZ3.5´ë4.5_ÀüÈÄ Â÷ÀÌºñ±³ _2003년도팀별원가절감계획조정요구안" xfId="8679" xr:uid="{00000000-0005-0000-0000-0000E3210000}"/>
    <cellStyle name="C￥AØ_LZ3.5´e4.5_AuEA A÷AIºn±³ _2003년도팀별원가절감계획조정요구안 2" xfId="8680" xr:uid="{00000000-0005-0000-0000-0000E4210000}"/>
    <cellStyle name="Ç¥ÁØ_LZ3.5´ë4.5_ÀüÈÄ Â÷ÀÌºñ±³ _2003년도팀별원가절감계획조정요구안 2" xfId="8681" xr:uid="{00000000-0005-0000-0000-0000E5210000}"/>
    <cellStyle name="C￥AØ_LZ3.5´e4.5_AuEA A÷AIºn±³ _2003년도팀별원가절감계획조정요구안 3" xfId="8682" xr:uid="{00000000-0005-0000-0000-0000E6210000}"/>
    <cellStyle name="Ç¥ÁØ_LZ3.5´ë4.5_ÀüÈÄ Â÷ÀÌºñ±³ _2003년도팀별원가절감계획조정요구안 3" xfId="8683" xr:uid="{00000000-0005-0000-0000-0000E7210000}"/>
    <cellStyle name="C￥AØ_LZ3.5´e4.5_AuEA A÷AIºn±³ _2003년도팀별원가절감계획조정요구안 4" xfId="8684" xr:uid="{00000000-0005-0000-0000-0000E8210000}"/>
    <cellStyle name="Ç¥ÁØ_LZ3.5´ë4.5_ÀüÈÄ Â÷ÀÌºñ±³ _2003년도팀별원가절감계획조정요구안 4" xfId="8685" xr:uid="{00000000-0005-0000-0000-0000E9210000}"/>
    <cellStyle name="C￥AØ_LZ3.5´e4.5_AuEA A÷AIºn±³ _2003년도팀별원가절감계획조정요구안_미검수 소급현황_2월" xfId="8686" xr:uid="{00000000-0005-0000-0000-0000EA210000}"/>
    <cellStyle name="Ç¥ÁØ_LZ3.5´ë4.5_ÀüÈÄ Â÷ÀÌºñ±³ _2003년도팀별원가절감계획조정요구안_미검수 소급현황_2월" xfId="8687" xr:uid="{00000000-0005-0000-0000-0000EB210000}"/>
    <cellStyle name="C￥AØ_M105CDT " xfId="8688" xr:uid="{00000000-0005-0000-0000-0000EC210000}"/>
    <cellStyle name="Ç¥ÁØ_MHPORTER " xfId="8689" xr:uid="{00000000-0005-0000-0000-0000ED210000}"/>
    <cellStyle name="C￥AØ_MIP LIST_¿ø´UA§ " xfId="8690" xr:uid="{00000000-0005-0000-0000-0000EE210000}"/>
    <cellStyle name="Ç¥ÁØ_MIP LIST_¿ø´ÜÀ§ " xfId="8691" xr:uid="{00000000-0005-0000-0000-0000EF210000}"/>
    <cellStyle name="C￥AØ_MIP LIST_¿ø´UA§ _2003년도팀별원가절감계획조정요구안" xfId="8692" xr:uid="{00000000-0005-0000-0000-0000F0210000}"/>
    <cellStyle name="Ç¥ÁØ_MIP LIST_¿ø´ÜÀ§ _2003년도팀별원가절감계획조정요구안" xfId="8693" xr:uid="{00000000-0005-0000-0000-0000F1210000}"/>
    <cellStyle name="C￥AØ_MIP LIST_¿ø´UA§ _2003년도팀별원가절감계획조정요구안 2" xfId="8694" xr:uid="{00000000-0005-0000-0000-0000F2210000}"/>
    <cellStyle name="Ç¥ÁØ_MIP LIST_¿ø´ÜÀ§ _2003년도팀별원가절감계획조정요구안 2" xfId="8695" xr:uid="{00000000-0005-0000-0000-0000F3210000}"/>
    <cellStyle name="C￥AØ_MIP LIST_¿ø´UA§ _2003년도팀별원가절감계획조정요구안 3" xfId="8696" xr:uid="{00000000-0005-0000-0000-0000F4210000}"/>
    <cellStyle name="Ç¥ÁØ_MIP LIST_¿ø´ÜÀ§ _2003년도팀별원가절감계획조정요구안 3" xfId="8697" xr:uid="{00000000-0005-0000-0000-0000F5210000}"/>
    <cellStyle name="C￥AØ_MIP LIST_¿ø´UA§ _2003년도팀별원가절감계획조정요구안 4" xfId="8698" xr:uid="{00000000-0005-0000-0000-0000F6210000}"/>
    <cellStyle name="Ç¥ÁØ_MIP LIST_¿ø´ÜÀ§ _2003년도팀별원가절감계획조정요구안 4" xfId="8699" xr:uid="{00000000-0005-0000-0000-0000F7210000}"/>
    <cellStyle name="C￥AØ_MIP LIST_¿ø´UA§ _2003년도팀별원가절감계획조정요구안 5" xfId="8700" xr:uid="{00000000-0005-0000-0000-0000F8210000}"/>
    <cellStyle name="Ç¥ÁØ_MIP LIST_¿ø´ÜÀ§ _2003년도팀별원가절감계획조정요구안 5" xfId="8701" xr:uid="{00000000-0005-0000-0000-0000F9210000}"/>
    <cellStyle name="C￥AØ_MIP LIST_¿ø´UA§ _2003년도팀별원가절감계획조정요구안 6" xfId="8702" xr:uid="{00000000-0005-0000-0000-0000FA210000}"/>
    <cellStyle name="Ç¥ÁØ_MIP LIST_¿ø´ÜÀ§ _2003년도팀별원가절감계획조정요구안 6" xfId="8703" xr:uid="{00000000-0005-0000-0000-0000FB210000}"/>
    <cellStyle name="C￥AØ_MIP LIST_¿ø´UA§ _2003년도팀별원가절감계획조정요구안_(2012 02 05)자재표준수율 및 LOSS보고-2차" xfId="8704" xr:uid="{00000000-0005-0000-0000-0000FC210000}"/>
    <cellStyle name="Ç¥ÁØ_MIP LIST_¿ø´ÜÀ§ _2003년도팀별원가절감계획조정요구안_(2012 02 05)자재표준수율 및 LOSS보고-2차" xfId="8705" xr:uid="{00000000-0005-0000-0000-0000FD210000}"/>
    <cellStyle name="C￥AØ_MIP LIST_¿ø´UA§ _2003년도팀별원가절감계획조정요구안_미검수 소급현황_2월" xfId="8706" xr:uid="{00000000-0005-0000-0000-0000FE210000}"/>
    <cellStyle name="Ç¥ÁØ_MIP LIST_¿ø´ÜÀ§ _2003년도팀별원가절감계획조정요구안_미검수 소급현황_2월" xfId="8707" xr:uid="{00000000-0005-0000-0000-0000FF210000}"/>
    <cellStyle name="C￥AØ_MKN-M1.1 " xfId="8708" xr:uid="{00000000-0005-0000-0000-000000220000}"/>
    <cellStyle name="Ç¥ÁØ_MKN-M1.1 " xfId="8709" xr:uid="{00000000-0005-0000-0000-000001220000}"/>
    <cellStyle name="C￥AØ_MKN-M1.1 _709XD회장보고" xfId="8710" xr:uid="{00000000-0005-0000-0000-000002220000}"/>
    <cellStyle name="Ç¥ÁØ_MKN-M1.1 _709XD회장보고" xfId="8711" xr:uid="{00000000-0005-0000-0000-000003220000}"/>
    <cellStyle name="C￥AØ_MKN-M1.1 _709XD회장보고(최종)" xfId="8712" xr:uid="{00000000-0005-0000-0000-000004220000}"/>
    <cellStyle name="Ç¥ÁØ_MKN-M1.1 _709XD회장보고(최종)" xfId="8713" xr:uid="{00000000-0005-0000-0000-000005220000}"/>
    <cellStyle name="C￥AØ_MKN-M1.1 _709XD회장보고(최종)_75증산검토0808" xfId="8714" xr:uid="{00000000-0005-0000-0000-000006220000}"/>
    <cellStyle name="Ç¥ÁØ_MKN-M1.1 _E1720046(02MY)" xfId="8715" xr:uid="{00000000-0005-0000-0000-000007220000}"/>
    <cellStyle name="C￥AØ_MKN-M1.1 _T카 예산입력리스트(020723)" xfId="8716" xr:uid="{00000000-0005-0000-0000-000008220000}"/>
    <cellStyle name="Ç¥ÁØ_MKN-M1.1 _T카 예산입력리스트(020723)" xfId="8717" xr:uid="{00000000-0005-0000-0000-000009220000}"/>
    <cellStyle name="C￥AØ_MKN-M1.1 _XD진도보고(99.6.23)_75증산검토0808" xfId="8718" xr:uid="{00000000-0005-0000-0000-00000A220000}"/>
    <cellStyle name="Ç¥ÁØ_MKN-M1.1 _XD진도보고(99.7.21)" xfId="8719" xr:uid="{00000000-0005-0000-0000-00000B220000}"/>
    <cellStyle name="C￥AØ_MKN-M1.1 _XD진도보고(99.7.21)_75증산검토0808" xfId="8720" xr:uid="{00000000-0005-0000-0000-00000C220000}"/>
    <cellStyle name="Ç¥ÁØ_MKN-M1.1 _운반비" xfId="8721" xr:uid="{00000000-0005-0000-0000-00000D220000}"/>
    <cellStyle name="C￥AØ_MKN-M1.1 _운반비_AP비교원가(N3810804)" xfId="8722" xr:uid="{00000000-0005-0000-0000-00000E220000}"/>
    <cellStyle name="Ç¥ÁØ_MKN-M1.1 _운반비_AP비교원가(N3810804)" xfId="8723" xr:uid="{00000000-0005-0000-0000-00000F220000}"/>
    <cellStyle name="C￥AØ_MKN-M1.1 _운반비_E1720046(02MY)" xfId="8724" xr:uid="{00000000-0005-0000-0000-000010220000}"/>
    <cellStyle name="Ç¥ÁØ_MKN-M1.1 _운반비_E1720046(02MY)" xfId="8725" xr:uid="{00000000-0005-0000-0000-000011220000}"/>
    <cellStyle name="C￥AØ_MKN-M1.1 _운반비_FC C PAD 가격인상(최종)020311" xfId="8726" xr:uid="{00000000-0005-0000-0000-000012220000}"/>
    <cellStyle name="Ç¥ÁØ_MKN-M1.1 _운반비_FC C PAD 가격인상(최종)020311" xfId="8727" xr:uid="{00000000-0005-0000-0000-000013220000}"/>
    <cellStyle name="C￥AØ_MKN-M1.1 _운반비_FC C PAD 가격인상품의(R3)" xfId="8728" xr:uid="{00000000-0005-0000-0000-000014220000}"/>
    <cellStyle name="Ç¥ÁØ_MKN-M1.1 _운반비_FC C PAD 가격인상품의(R3)" xfId="8729" xr:uid="{00000000-0005-0000-0000-000015220000}"/>
    <cellStyle name="C￥AØ_MKN-M1.1 _운반비_FC C PAD 가격인상품의(최종)020318" xfId="8730" xr:uid="{00000000-0005-0000-0000-000016220000}"/>
    <cellStyle name="Ç¥ÁØ_MKN-M1.1 _운반비_FC C PAD 가격인상품의(최종)020318" xfId="8731" xr:uid="{00000000-0005-0000-0000-000017220000}"/>
    <cellStyle name="C￥AØ_MKN-M1.1 _운반비_FC C PAD 가격인상품의(최종)020506(1)" xfId="8732" xr:uid="{00000000-0005-0000-0000-000018220000}"/>
    <cellStyle name="Ç¥ÁØ_MKN-M1.1 _운반비_FC C PAD 가격인상품의(최종)020506(1)" xfId="8733" xr:uid="{00000000-0005-0000-0000-000019220000}"/>
    <cellStyle name="C￥AØ_MKN-M1.1 _운반비_FC C PAD 설계비교원가020409" xfId="8734" xr:uid="{00000000-0005-0000-0000-00001A220000}"/>
    <cellStyle name="Ç¥ÁØ_MKN-M1.1 _운반비_FC C PAD 설계비교원가020409" xfId="8735" xr:uid="{00000000-0005-0000-0000-00001B220000}"/>
    <cellStyle name="C￥AØ_MKN-M1.1 _운반비_FC설원비교원가(R3)" xfId="8736" xr:uid="{00000000-0005-0000-0000-00001C220000}"/>
    <cellStyle name="Ç¥ÁØ_MKN-M1.1 _운반비_FC설원비교원가(R3)" xfId="8737" xr:uid="{00000000-0005-0000-0000-00001D220000}"/>
    <cellStyle name="C￥AØ_MKN-M1.1 _운반비_도림공업" xfId="8738" xr:uid="{00000000-0005-0000-0000-00001E220000}"/>
    <cellStyle name="Ç¥ÁØ_MKN-M1.1 _운반비_도림공업" xfId="8739" xr:uid="{00000000-0005-0000-0000-00001F220000}"/>
    <cellStyle name="C￥AØ_º?³≫_¿ø´UA§ " xfId="8740" xr:uid="{00000000-0005-0000-0000-000020220000}"/>
    <cellStyle name="Ç¥ÁØ_º¯µ¿XG-±¸ºÐ,³»¿ë¼öÁ¤_KDº¯µ¿ " xfId="8741" xr:uid="{00000000-0005-0000-0000-000021220000}"/>
    <cellStyle name="C￥AØ_º¸°i_KDº?μ¿ " xfId="8742" xr:uid="{00000000-0005-0000-0000-000022220000}"/>
    <cellStyle name="Ç¥ÁØ_º¸°í_KDº¯µ¿ " xfId="8743" xr:uid="{00000000-0005-0000-0000-000023220000}"/>
    <cellStyle name="C￥AØ_º≫ºIA¶A÷ " xfId="8744" xr:uid="{00000000-0005-0000-0000-000024220000}"/>
    <cellStyle name="Ç¥ÁØ_ºÐ±âº° " xfId="8745" xr:uid="{00000000-0005-0000-0000-000025220000}"/>
    <cellStyle name="C￥AØ_ºIAUAc(A¾CO0.8) " xfId="8746" xr:uid="{00000000-0005-0000-0000-000026220000}"/>
    <cellStyle name="Ç¥ÁØ_ºñ±³    " xfId="8747" xr:uid="{00000000-0005-0000-0000-000027220000}"/>
    <cellStyle name="C￥AØ_ºn±³    _2003년도팀별원가절감계획조정요구안" xfId="8748" xr:uid="{00000000-0005-0000-0000-000028220000}"/>
    <cellStyle name="Ç¥ÁØ_ºñ±³    _2003년도팀별원가절감계획조정요구안" xfId="8749" xr:uid="{00000000-0005-0000-0000-000029220000}"/>
    <cellStyle name="C￥AØ_ºn±³    _2003년도팀별원가절감계획조정요구안 2" xfId="8750" xr:uid="{00000000-0005-0000-0000-00002A220000}"/>
    <cellStyle name="Ç¥ÁØ_ºñ±³    _2003년도팀별원가절감계획조정요구안 2" xfId="8751" xr:uid="{00000000-0005-0000-0000-00002B220000}"/>
    <cellStyle name="C￥AØ_ºn±³    _2003년도팀별원가절감계획조정요구안 3" xfId="8752" xr:uid="{00000000-0005-0000-0000-00002C220000}"/>
    <cellStyle name="Ç¥ÁØ_ºñ±³    _2003년도팀별원가절감계획조정요구안 3" xfId="8753" xr:uid="{00000000-0005-0000-0000-00002D220000}"/>
    <cellStyle name="C￥AØ_ºn±³    _2003년도팀별원가절감계획조정요구안 4" xfId="8754" xr:uid="{00000000-0005-0000-0000-00002E220000}"/>
    <cellStyle name="Ç¥ÁØ_ºñ±³    _2003년도팀별원가절감계획조정요구안 4" xfId="8755" xr:uid="{00000000-0005-0000-0000-00002F220000}"/>
    <cellStyle name="C￥AØ_ºn±³    _2003년도팀별원가절감계획조정요구안 5" xfId="8756" xr:uid="{00000000-0005-0000-0000-000030220000}"/>
    <cellStyle name="Ç¥ÁØ_ºñ±³    _2003년도팀별원가절감계획조정요구안 5" xfId="8757" xr:uid="{00000000-0005-0000-0000-000031220000}"/>
    <cellStyle name="C￥AØ_ºn±³    _2003년도팀별원가절감계획조정요구안 6" xfId="8758" xr:uid="{00000000-0005-0000-0000-000032220000}"/>
    <cellStyle name="Ç¥ÁØ_ºñ±³    _2003년도팀별원가절감계획조정요구안 6" xfId="8759" xr:uid="{00000000-0005-0000-0000-000033220000}"/>
    <cellStyle name="C￥AØ_ºn±³    _2003년도팀별원가절감계획조정요구안_(2012 02 05)자재표준수율 및 LOSS보고-2차" xfId="8760" xr:uid="{00000000-0005-0000-0000-000034220000}"/>
    <cellStyle name="Ç¥ÁØ_ºñ±³    _2003년도팀별원가절감계획조정요구안_(2012 02 05)자재표준수율 및 LOSS보고-2차" xfId="8761" xr:uid="{00000000-0005-0000-0000-000035220000}"/>
    <cellStyle name="C￥AØ_ºn±³    _2003년도팀별원가절감계획조정요구안_미검수 소급현황_2월" xfId="8762" xr:uid="{00000000-0005-0000-0000-000036220000}"/>
    <cellStyle name="Ç¥ÁØ_ºñ±³    _2003년도팀별원가절감계획조정요구안_미검수 소급현황_2월" xfId="8763" xr:uid="{00000000-0005-0000-0000-000037220000}"/>
    <cellStyle name="C￥AØ_ºn±³¿ø°¡" xfId="8764" xr:uid="{00000000-0005-0000-0000-000038220000}"/>
    <cellStyle name="Ç¥ÁØ_page 2 " xfId="8765" xr:uid="{00000000-0005-0000-0000-000039220000}"/>
    <cellStyle name="C￥AØ_RDTR99ML " xfId="8766" xr:uid="{00000000-0005-0000-0000-00003A220000}"/>
    <cellStyle name="Ç¥ÁØ_RDTR99ML " xfId="8767" xr:uid="{00000000-0005-0000-0000-00003B220000}"/>
    <cellStyle name="C￥AØ_RDTR99ML _111012 2012년 월별 계획 V1" xfId="8768" xr:uid="{00000000-0005-0000-0000-00003C220000}"/>
    <cellStyle name="Ç¥ÁØ_RDTR99ML _111012 2012년 월별 계획 V1" xfId="8769" xr:uid="{00000000-0005-0000-0000-00003D220000}"/>
    <cellStyle name="C￥AØ_RDTR99ML _111012 2012년 월별 계획 V1_2013" xfId="8770" xr:uid="{00000000-0005-0000-0000-00003E220000}"/>
    <cellStyle name="Ç¥ÁØ_RDTR99ML _111012 2012년 월별 계획 V1_2013" xfId="8771" xr:uid="{00000000-0005-0000-0000-00003F220000}"/>
    <cellStyle name="C￥AØ_RDTR99ML _111012 2012년 월별 계획 V1_2013.NET작업시간표v1" xfId="8772" xr:uid="{00000000-0005-0000-0000-000040220000}"/>
    <cellStyle name="Ç¥ÁØ_RDTR99ML _111012 2012년 월별 계획 V1_2013.NET작업시간표v1" xfId="8773" xr:uid="{00000000-0005-0000-0000-000041220000}"/>
    <cellStyle name="C￥AØ_RDTR99ML _111012 2012년 월별 계획 V1_2013v1" xfId="8774" xr:uid="{00000000-0005-0000-0000-000042220000}"/>
    <cellStyle name="Ç¥ÁØ_RDTR99ML _111012 2012년 월별 계획 V1_2013v1" xfId="8775" xr:uid="{00000000-0005-0000-0000-000043220000}"/>
    <cellStyle name="C￥AØ_RDTR99ML _111012 2012년 월별 계획 V1_2013년  작업시간 (사업계획용) 0824" xfId="8776" xr:uid="{00000000-0005-0000-0000-000044220000}"/>
    <cellStyle name="Ç¥ÁØ_RDTR99ML _111012 2012년 월별 계획 V1_2013년  작업시간 (사업계획용) 0824" xfId="8777" xr:uid="{00000000-0005-0000-0000-000045220000}"/>
    <cellStyle name="C￥AØ_RDTR99ML _111012 2012년 월별 계획 V1_2013年作业时间 (生产企划部)" xfId="8778" xr:uid="{00000000-0005-0000-0000-000046220000}"/>
    <cellStyle name="Ç¥ÁØ_RDTR99ML _111012 2012년 월별 계획 V1_2013年作业时间 (生产企划部)" xfId="8779" xr:uid="{00000000-0005-0000-0000-000047220000}"/>
    <cellStyle name="C￥AØ_RDTR99ML _13년 해외공장 생산능력(보고서)20121011(sheet test)" xfId="8780" xr:uid="{00000000-0005-0000-0000-000048220000}"/>
    <cellStyle name="Ç¥ÁØ_RDTR99ML _2011년 WORK CALENDAR" xfId="8781" xr:uid="{00000000-0005-0000-0000-000049220000}"/>
    <cellStyle name="C￥AØ_RDTR99ML _2011년 WORK CALENDAR_2012년 북경2공장 생산능력" xfId="8782" xr:uid="{00000000-0005-0000-0000-00004A220000}"/>
    <cellStyle name="Ç¥ÁØ_RDTR99ML _2011년 WORK CALENDAR_2012년 북경2공장 생산능력" xfId="8783" xr:uid="{00000000-0005-0000-0000-00004B220000}"/>
    <cellStyle name="C￥AØ_RDTR99ML _2011년 WORK CALENDAR_2012년 북경2공장 생산능력(110824)" xfId="8784" xr:uid="{00000000-0005-0000-0000-00004C220000}"/>
    <cellStyle name="Ç¥ÁØ_RDTR99ML _2011년 WORK CALENDAR_2012년 북경2공장 생산능력(110824)" xfId="8785" xr:uid="{00000000-0005-0000-0000-00004D220000}"/>
    <cellStyle name="C￥AØ_RDTR99ML _2011년 WORK CALENDAR_2012년 북경2공장 생산능력(110825)" xfId="8786" xr:uid="{00000000-0005-0000-0000-00004E220000}"/>
    <cellStyle name="Ç¥ÁØ_RDTR99ML _2011년 WORK CALENDAR_2012년 북경2공장 생산능력(110825)" xfId="8787" xr:uid="{00000000-0005-0000-0000-00004F220000}"/>
    <cellStyle name="C￥AØ_RDTR99ML _2011년 WORK CALENDAR_2012年北京2工厂生产能力 (110825)" xfId="8788" xr:uid="{00000000-0005-0000-0000-000050220000}"/>
    <cellStyle name="Ç¥ÁØ_RDTR99ML _2011년 WORK CALENDAR_2012年北京2工厂生产能力 (110825)" xfId="8789" xr:uid="{00000000-0005-0000-0000-000051220000}"/>
    <cellStyle name="C￥AØ_RDTR99ML _2011년 WORK CALENDAR_2012年北京2工厂生产能力 (111011)" xfId="8790" xr:uid="{00000000-0005-0000-0000-000052220000}"/>
    <cellStyle name="Ç¥ÁØ_RDTR99ML _2011년 WORK CALENDAR_2012年北京2工厂生产能力 (111011)" xfId="8791" xr:uid="{00000000-0005-0000-0000-000053220000}"/>
    <cellStyle name="C￥AØ_RDTR99ML _2011년 WORK CALENDAR_2013" xfId="8792" xr:uid="{00000000-0005-0000-0000-000054220000}"/>
    <cellStyle name="Ç¥ÁØ_RDTR99ML _2011년 WORK CALENDAR_2013" xfId="8793" xr:uid="{00000000-0005-0000-0000-000055220000}"/>
    <cellStyle name="C￥AØ_RDTR99ML _2011년 WORK CALENDAR_2013.NET작업시간표v1" xfId="8794" xr:uid="{00000000-0005-0000-0000-000056220000}"/>
    <cellStyle name="Ç¥ÁØ_RDTR99ML _2011년 WORK CALENDAR_2013.NET작업시간표v1" xfId="8795" xr:uid="{00000000-0005-0000-0000-000057220000}"/>
    <cellStyle name="C￥AØ_RDTR99ML _2011년 WORK CALENDAR_2013v1" xfId="8796" xr:uid="{00000000-0005-0000-0000-000058220000}"/>
    <cellStyle name="Ç¥ÁØ_RDTR99ML _2011년 WORK CALENDAR_2013v1" xfId="8797" xr:uid="{00000000-0005-0000-0000-000059220000}"/>
    <cellStyle name="C￥AØ_RDTR99ML _2011년 WORK CALENDAR_2013년  작업시간 (사업계획용) 0824" xfId="8798" xr:uid="{00000000-0005-0000-0000-00005A220000}"/>
    <cellStyle name="Ç¥ÁØ_RDTR99ML _2011년 WORK CALENDAR_2013년  작업시간 (사업계획용) 0824" xfId="8799" xr:uid="{00000000-0005-0000-0000-00005B220000}"/>
    <cellStyle name="C￥AØ_RDTR99ML _2011년 WORK CALENDAR_2013年作业时间 (生产企划部)" xfId="8800" xr:uid="{00000000-0005-0000-0000-00005C220000}"/>
    <cellStyle name="Ç¥ÁØ_RDTR99ML _2011년 WORK CALENDAR_2013年作业时间 (生产企划部)" xfId="8801" xr:uid="{00000000-0005-0000-0000-00005D220000}"/>
    <cellStyle name="C￥AØ_RDTR99ML _Book1" xfId="8802" xr:uid="{00000000-0005-0000-0000-00005E220000}"/>
    <cellStyle name="Ç¥ÁØ_RDTR99ML _Book1" xfId="8803" xr:uid="{00000000-0005-0000-0000-00005F220000}"/>
    <cellStyle name="C￥AØ_RDTR99ML _Book1 10" xfId="8804" xr:uid="{00000000-0005-0000-0000-000060220000}"/>
    <cellStyle name="Ç¥ÁØ_RDTR99ML _Book1 10" xfId="8805" xr:uid="{00000000-0005-0000-0000-000061220000}"/>
    <cellStyle name="C￥AØ_RDTR99ML _Book1 11" xfId="8806" xr:uid="{00000000-0005-0000-0000-000062220000}"/>
    <cellStyle name="Ç¥ÁØ_RDTR99ML _Book1 11" xfId="8807" xr:uid="{00000000-0005-0000-0000-000063220000}"/>
    <cellStyle name="C￥AØ_RDTR99ML _Book1 12" xfId="8808" xr:uid="{00000000-0005-0000-0000-000064220000}"/>
    <cellStyle name="Ç¥ÁØ_RDTR99ML _Book1 12" xfId="8809" xr:uid="{00000000-0005-0000-0000-000065220000}"/>
    <cellStyle name="C￥AØ_RDTR99ML _Book1 13" xfId="8810" xr:uid="{00000000-0005-0000-0000-000066220000}"/>
    <cellStyle name="Ç¥ÁØ_RDTR99ML _Book1 13" xfId="8811" xr:uid="{00000000-0005-0000-0000-000067220000}"/>
    <cellStyle name="C￥AØ_RDTR99ML _Book1 14" xfId="8812" xr:uid="{00000000-0005-0000-0000-000068220000}"/>
    <cellStyle name="Ç¥ÁØ_RDTR99ML _Book1 14" xfId="8813" xr:uid="{00000000-0005-0000-0000-000069220000}"/>
    <cellStyle name="C￥AØ_RDTR99ML _Book1 15" xfId="8814" xr:uid="{00000000-0005-0000-0000-00006A220000}"/>
    <cellStyle name="Ç¥ÁØ_RDTR99ML _Book1 15" xfId="8815" xr:uid="{00000000-0005-0000-0000-00006B220000}"/>
    <cellStyle name="C￥AØ_RDTR99ML _Book1 2" xfId="8816" xr:uid="{00000000-0005-0000-0000-00006C220000}"/>
    <cellStyle name="Ç¥ÁØ_RDTR99ML _Book1 2" xfId="8817" xr:uid="{00000000-0005-0000-0000-00006D220000}"/>
    <cellStyle name="C￥AØ_RDTR99ML _Book1 3" xfId="8818" xr:uid="{00000000-0005-0000-0000-00006E220000}"/>
    <cellStyle name="Ç¥ÁØ_RDTR99ML _Book1 3" xfId="8819" xr:uid="{00000000-0005-0000-0000-00006F220000}"/>
    <cellStyle name="C￥AØ_RDTR99ML _Book1 4" xfId="8820" xr:uid="{00000000-0005-0000-0000-000070220000}"/>
    <cellStyle name="Ç¥ÁØ_RDTR99ML _Book1 4" xfId="8821" xr:uid="{00000000-0005-0000-0000-000071220000}"/>
    <cellStyle name="C￥AØ_RDTR99ML _Book1 5" xfId="8822" xr:uid="{00000000-0005-0000-0000-000072220000}"/>
    <cellStyle name="Ç¥ÁØ_RDTR99ML _Book1 5" xfId="8823" xr:uid="{00000000-0005-0000-0000-000073220000}"/>
    <cellStyle name="C￥AØ_RDTR99ML _Book1 6" xfId="8824" xr:uid="{00000000-0005-0000-0000-000074220000}"/>
    <cellStyle name="Ç¥ÁØ_RDTR99ML _Book1 6" xfId="8825" xr:uid="{00000000-0005-0000-0000-000075220000}"/>
    <cellStyle name="C￥AØ_RDTR99ML _Book1 7" xfId="8826" xr:uid="{00000000-0005-0000-0000-000076220000}"/>
    <cellStyle name="Ç¥ÁØ_RDTR99ML _Book1 7" xfId="8827" xr:uid="{00000000-0005-0000-0000-000077220000}"/>
    <cellStyle name="C￥AØ_RDTR99ML _Book1 8" xfId="8828" xr:uid="{00000000-0005-0000-0000-000078220000}"/>
    <cellStyle name="Ç¥ÁØ_RDTR99ML _Book1 8" xfId="8829" xr:uid="{00000000-0005-0000-0000-000079220000}"/>
    <cellStyle name="C￥AØ_RDTR99ML _Book1 9" xfId="8830" xr:uid="{00000000-0005-0000-0000-00007A220000}"/>
    <cellStyle name="Ç¥ÁØ_RDTR99ML _Book1 9" xfId="8831" xr:uid="{00000000-0005-0000-0000-00007B220000}"/>
    <cellStyle name="C￥AØ_RDTR99ML _ITEM조정021014" xfId="8832" xr:uid="{00000000-0005-0000-0000-00007C220000}"/>
    <cellStyle name="Ç¥ÁØ_RDTR99ML _ITEM조정021014" xfId="8833" xr:uid="{00000000-0005-0000-0000-00007D220000}"/>
    <cellStyle name="C￥AØ_RDTR99ML _ITEM조정021014 10" xfId="8834" xr:uid="{00000000-0005-0000-0000-00007E220000}"/>
    <cellStyle name="Ç¥ÁØ_RDTR99ML _ITEM조정021014 10" xfId="8835" xr:uid="{00000000-0005-0000-0000-00007F220000}"/>
    <cellStyle name="C￥AØ_RDTR99ML _ITEM조정021014 11" xfId="8836" xr:uid="{00000000-0005-0000-0000-000080220000}"/>
    <cellStyle name="Ç¥ÁØ_RDTR99ML _ITEM조정021014 11" xfId="8837" xr:uid="{00000000-0005-0000-0000-000081220000}"/>
    <cellStyle name="C￥AØ_RDTR99ML _ITEM조정021014 12" xfId="8838" xr:uid="{00000000-0005-0000-0000-000082220000}"/>
    <cellStyle name="Ç¥ÁØ_RDTR99ML _ITEM조정021014 12" xfId="8839" xr:uid="{00000000-0005-0000-0000-000083220000}"/>
    <cellStyle name="C￥AØ_RDTR99ML _ITEM조정021014 13" xfId="8840" xr:uid="{00000000-0005-0000-0000-000084220000}"/>
    <cellStyle name="Ç¥ÁØ_RDTR99ML _ITEM조정021014 13" xfId="8841" xr:uid="{00000000-0005-0000-0000-000085220000}"/>
    <cellStyle name="C￥AØ_RDTR99ML _ITEM조정021014 14" xfId="8842" xr:uid="{00000000-0005-0000-0000-000086220000}"/>
    <cellStyle name="Ç¥ÁØ_RDTR99ML _ITEM조정021014 14" xfId="8843" xr:uid="{00000000-0005-0000-0000-000087220000}"/>
    <cellStyle name="C￥AØ_RDTR99ML _ITEM조정021014 15" xfId="8844" xr:uid="{00000000-0005-0000-0000-000088220000}"/>
    <cellStyle name="Ç¥ÁØ_RDTR99ML _ITEM조정021014 15" xfId="8845" xr:uid="{00000000-0005-0000-0000-000089220000}"/>
    <cellStyle name="C￥AØ_RDTR99ML _ITEM조정021014 2" xfId="8846" xr:uid="{00000000-0005-0000-0000-00008A220000}"/>
    <cellStyle name="Ç¥ÁØ_RDTR99ML _ITEM조정021014 2" xfId="8847" xr:uid="{00000000-0005-0000-0000-00008B220000}"/>
    <cellStyle name="C￥AØ_RDTR99ML _ITEM조정021014 3" xfId="8848" xr:uid="{00000000-0005-0000-0000-00008C220000}"/>
    <cellStyle name="Ç¥ÁØ_RDTR99ML _ITEM조정021014 3" xfId="8849" xr:uid="{00000000-0005-0000-0000-00008D220000}"/>
    <cellStyle name="C￥AØ_RDTR99ML _ITEM조정021014 4" xfId="8850" xr:uid="{00000000-0005-0000-0000-00008E220000}"/>
    <cellStyle name="Ç¥ÁØ_RDTR99ML _ITEM조정021014 4" xfId="8851" xr:uid="{00000000-0005-0000-0000-00008F220000}"/>
    <cellStyle name="C￥AØ_RDTR99ML _ITEM조정021014 5" xfId="8852" xr:uid="{00000000-0005-0000-0000-000090220000}"/>
    <cellStyle name="Ç¥ÁØ_RDTR99ML _ITEM조정021014 5" xfId="8853" xr:uid="{00000000-0005-0000-0000-000091220000}"/>
    <cellStyle name="C￥AØ_RDTR99ML _ITEM조정021014 6" xfId="8854" xr:uid="{00000000-0005-0000-0000-000092220000}"/>
    <cellStyle name="Ç¥ÁØ_RDTR99ML _ITEM조정021014 6" xfId="8855" xr:uid="{00000000-0005-0000-0000-000093220000}"/>
    <cellStyle name="C￥AØ_RDTR99ML _ITEM조정021014 7" xfId="8856" xr:uid="{00000000-0005-0000-0000-000094220000}"/>
    <cellStyle name="Ç¥ÁØ_RDTR99ML _ITEM조정021014 7" xfId="8857" xr:uid="{00000000-0005-0000-0000-000095220000}"/>
    <cellStyle name="C￥AØ_RDTR99ML _ITEM조정021014 8" xfId="8858" xr:uid="{00000000-0005-0000-0000-000096220000}"/>
    <cellStyle name="Ç¥ÁØ_RDTR99ML _ITEM조정021014 8" xfId="8859" xr:uid="{00000000-0005-0000-0000-000097220000}"/>
    <cellStyle name="C￥AØ_RDTR99ML _ITEM조정021014 9" xfId="8860" xr:uid="{00000000-0005-0000-0000-000098220000}"/>
    <cellStyle name="Ç¥ÁØ_RDTR99ML _ITEM조정021014 9" xfId="8861" xr:uid="{00000000-0005-0000-0000-000099220000}"/>
    <cellStyle name="C￥AØ_RDTR99ML _MS 시트벨트 세부 사양 정리_REV_1_071217" xfId="8862" xr:uid="{00000000-0005-0000-0000-00009A220000}"/>
    <cellStyle name="Ç¥ÁØ_RDTR99ML _MS 시트벨트 세부 사양 정리_REV_1_071217" xfId="8863" xr:uid="{00000000-0005-0000-0000-00009B220000}"/>
    <cellStyle name="C￥AØ_RDTR99ML _국산화가격비교HMC용2" xfId="8864" xr:uid="{00000000-0005-0000-0000-00009C220000}"/>
    <cellStyle name="Ç¥ÁØ_RDTR99ML _국산화가격비교HMC용2" xfId="8865" xr:uid="{00000000-0005-0000-0000-00009D220000}"/>
    <cellStyle name="C￥AØ_RDTR99ML _국산화가격비교HMC용2 10" xfId="8866" xr:uid="{00000000-0005-0000-0000-00009E220000}"/>
    <cellStyle name="Ç¥ÁØ_RDTR99ML _국산화가격비교HMC용2 10" xfId="8867" xr:uid="{00000000-0005-0000-0000-00009F220000}"/>
    <cellStyle name="C￥AØ_RDTR99ML _국산화가격비교HMC용2 11" xfId="8868" xr:uid="{00000000-0005-0000-0000-0000A0220000}"/>
    <cellStyle name="Ç¥ÁØ_RDTR99ML _국산화가격비교HMC용2 11" xfId="8869" xr:uid="{00000000-0005-0000-0000-0000A1220000}"/>
    <cellStyle name="C￥AØ_RDTR99ML _국산화가격비교HMC용2 12" xfId="8870" xr:uid="{00000000-0005-0000-0000-0000A2220000}"/>
    <cellStyle name="Ç¥ÁØ_RDTR99ML _국산화가격비교HMC용2 12" xfId="8871" xr:uid="{00000000-0005-0000-0000-0000A3220000}"/>
    <cellStyle name="C￥AØ_RDTR99ML _국산화가격비교HMC용2 13" xfId="8872" xr:uid="{00000000-0005-0000-0000-0000A4220000}"/>
    <cellStyle name="Ç¥ÁØ_RDTR99ML _국산화가격비교HMC용2 13" xfId="8873" xr:uid="{00000000-0005-0000-0000-0000A5220000}"/>
    <cellStyle name="C￥AØ_RDTR99ML _국산화가격비교HMC용2 14" xfId="8874" xr:uid="{00000000-0005-0000-0000-0000A6220000}"/>
    <cellStyle name="Ç¥ÁØ_RDTR99ML _국산화가격비교HMC용2 14" xfId="8875" xr:uid="{00000000-0005-0000-0000-0000A7220000}"/>
    <cellStyle name="C￥AØ_RDTR99ML _국산화가격비교HMC용2 15" xfId="8876" xr:uid="{00000000-0005-0000-0000-0000A8220000}"/>
    <cellStyle name="Ç¥ÁØ_RDTR99ML _국산화가격비교HMC용2 15" xfId="8877" xr:uid="{00000000-0005-0000-0000-0000A9220000}"/>
    <cellStyle name="C￥AØ_RDTR99ML _국산화가격비교HMC용2 2" xfId="8878" xr:uid="{00000000-0005-0000-0000-0000AA220000}"/>
    <cellStyle name="Ç¥ÁØ_RDTR99ML _국산화가격비교HMC용2 2" xfId="8879" xr:uid="{00000000-0005-0000-0000-0000AB220000}"/>
    <cellStyle name="C￥AØ_RDTR99ML _국산화가격비교HMC용2 3" xfId="8880" xr:uid="{00000000-0005-0000-0000-0000AC220000}"/>
    <cellStyle name="Ç¥ÁØ_RDTR99ML _국산화가격비교HMC용2 3" xfId="8881" xr:uid="{00000000-0005-0000-0000-0000AD220000}"/>
    <cellStyle name="C￥AØ_RDTR99ML _국산화가격비교HMC용2 4" xfId="8882" xr:uid="{00000000-0005-0000-0000-0000AE220000}"/>
    <cellStyle name="Ç¥ÁØ_RDTR99ML _국산화가격비교HMC용2 4" xfId="8883" xr:uid="{00000000-0005-0000-0000-0000AF220000}"/>
    <cellStyle name="C￥AØ_RDTR99ML _국산화가격비교HMC용2 5" xfId="8884" xr:uid="{00000000-0005-0000-0000-0000B0220000}"/>
    <cellStyle name="Ç¥ÁØ_RDTR99ML _국산화가격비교HMC용2 5" xfId="8885" xr:uid="{00000000-0005-0000-0000-0000B1220000}"/>
    <cellStyle name="C￥AØ_RDTR99ML _국산화가격비교HMC용2 6" xfId="8886" xr:uid="{00000000-0005-0000-0000-0000B2220000}"/>
    <cellStyle name="Ç¥ÁØ_RDTR99ML _국산화가격비교HMC용2 6" xfId="8887" xr:uid="{00000000-0005-0000-0000-0000B3220000}"/>
    <cellStyle name="C￥AØ_RDTR99ML _국산화가격비교HMC용2 7" xfId="8888" xr:uid="{00000000-0005-0000-0000-0000B4220000}"/>
    <cellStyle name="Ç¥ÁØ_RDTR99ML _국산화가격비교HMC용2 7" xfId="8889" xr:uid="{00000000-0005-0000-0000-0000B5220000}"/>
    <cellStyle name="C￥AØ_RDTR99ML _국산화가격비교HMC용2 8" xfId="8890" xr:uid="{00000000-0005-0000-0000-0000B6220000}"/>
    <cellStyle name="Ç¥ÁØ_RDTR99ML _국산화가격비교HMC용2 8" xfId="8891" xr:uid="{00000000-0005-0000-0000-0000B7220000}"/>
    <cellStyle name="C￥AØ_RDTR99ML _국산화가격비교HMC용2 9" xfId="8892" xr:uid="{00000000-0005-0000-0000-0000B8220000}"/>
    <cellStyle name="Ç¥ÁØ_RDTR99ML _국산화가격비교HMC용2 9" xfId="8893" xr:uid="{00000000-0005-0000-0000-0000B9220000}"/>
    <cellStyle name="C￥AØ_RR1¾E " xfId="8894" xr:uid="{00000000-0005-0000-0000-0000BA220000}"/>
    <cellStyle name="Ç¥ÁØ_Sheet1 (2)_1.SUMMARY " xfId="8895" xr:uid="{00000000-0005-0000-0000-0000BB220000}"/>
    <cellStyle name="C￥AØ_Sheet1 (2)_1.SUMMARY _709XD회장보고" xfId="8896" xr:uid="{00000000-0005-0000-0000-0000BC220000}"/>
    <cellStyle name="Ç¥ÁØ_Sheet1 (2)_1.SUMMARY _709XD회장보고" xfId="8897" xr:uid="{00000000-0005-0000-0000-0000BD220000}"/>
    <cellStyle name="C￥AØ_Sheet1 (2)_1.SUMMARY _709XD회장보고(최종)" xfId="8898" xr:uid="{00000000-0005-0000-0000-0000BE220000}"/>
    <cellStyle name="Ç¥ÁØ_Sheet1 (2)_1.SUMMARY _709XD회장보고(최종)" xfId="8899" xr:uid="{00000000-0005-0000-0000-0000BF220000}"/>
    <cellStyle name="C￥AØ_Sheet1 (2)_1.SUMMARY _709XD회장보고(최종)_75증산검토0808" xfId="8900" xr:uid="{00000000-0005-0000-0000-0000C0220000}"/>
    <cellStyle name="Ç¥ÁØ_Sheet1 (2)_1.SUMMARY _XD진도보고(99.6.23)" xfId="8901" xr:uid="{00000000-0005-0000-0000-0000C1220000}"/>
    <cellStyle name="C￥AØ_Sheet1 (2)_1.SUMMARY _XD진도보고(99.6.23)_75증산검토0808" xfId="8902" xr:uid="{00000000-0005-0000-0000-0000C2220000}"/>
    <cellStyle name="Ç¥ÁØ_Sheet1 (2)_1.SUMMARY _XD진도보고(99.7.21)" xfId="8903" xr:uid="{00000000-0005-0000-0000-0000C3220000}"/>
    <cellStyle name="C￥AØ_Sheet1 (2)_1.SUMMARY _XD진도보고(99.7.21)_75증산검토0808" xfId="8904" xr:uid="{00000000-0005-0000-0000-0000C4220000}"/>
    <cellStyle name="Ç¥ÁØ_Sheet1 (2)_3.MSCHEDULE¿µ¹® " xfId="8905" xr:uid="{00000000-0005-0000-0000-0000C5220000}"/>
    <cellStyle name="C￥AØ_Sheet1 (2)_3.MSCHEDULE¿μ¹R " xfId="8906" xr:uid="{00000000-0005-0000-0000-0000C6220000}"/>
    <cellStyle name="Ç¥ÁØ_Sheet1(2)_¿ø´ÜÀ§ " xfId="8907" xr:uid="{00000000-0005-0000-0000-0000C7220000}"/>
    <cellStyle name="C￥AØ_Sheet1(2)_¿ø´UA§ _2003년도팀별원가절감계획조정요구안" xfId="8908" xr:uid="{00000000-0005-0000-0000-0000C8220000}"/>
    <cellStyle name="Ç¥ÁØ_Sheet1(2)_¿ø´ÜÀ§ _2003년도팀별원가절감계획조정요구안" xfId="8909" xr:uid="{00000000-0005-0000-0000-0000C9220000}"/>
    <cellStyle name="C￥AØ_Sheet1(2)_¿ø´UA§ _2003년도팀별원가절감계획조정요구안 2" xfId="8910" xr:uid="{00000000-0005-0000-0000-0000CA220000}"/>
    <cellStyle name="Ç¥ÁØ_Sheet1(2)_¿ø´ÜÀ§ _2003년도팀별원가절감계획조정요구안 2" xfId="8911" xr:uid="{00000000-0005-0000-0000-0000CB220000}"/>
    <cellStyle name="C￥AØ_Sheet1(2)_¿ø´UA§ _2003년도팀별원가절감계획조정요구안 3" xfId="8912" xr:uid="{00000000-0005-0000-0000-0000CC220000}"/>
    <cellStyle name="Ç¥ÁØ_Sheet1(2)_¿ø´ÜÀ§ _2003년도팀별원가절감계획조정요구안 3" xfId="8913" xr:uid="{00000000-0005-0000-0000-0000CD220000}"/>
    <cellStyle name="C￥AØ_Sheet1(2)_¿ø´UA§ _2003년도팀별원가절감계획조정요구안 4" xfId="8914" xr:uid="{00000000-0005-0000-0000-0000CE220000}"/>
    <cellStyle name="Ç¥ÁØ_Sheet1(2)_¿ø´ÜÀ§ _2003년도팀별원가절감계획조정요구안 4" xfId="8915" xr:uid="{00000000-0005-0000-0000-0000CF220000}"/>
    <cellStyle name="C￥AØ_Sheet1(2)_¿ø´UA§ _2003년도팀별원가절감계획조정요구안_미검수 소급현황_2월" xfId="8916" xr:uid="{00000000-0005-0000-0000-0000D0220000}"/>
    <cellStyle name="Ç¥ÁØ_Sheet1(2)_¿ø´ÜÀ§ _2003년도팀별원가절감계획조정요구안_미검수 소급현황_2월" xfId="8917" xr:uid="{00000000-0005-0000-0000-0000D1220000}"/>
    <cellStyle name="C￥AØ_Sheet1_¿ø´UA§ " xfId="8918" xr:uid="{00000000-0005-0000-0000-0000D2220000}"/>
    <cellStyle name="Ç¥ÁØ_Sheet1_¿ø´ÜÀ§ " xfId="8919" xr:uid="{00000000-0005-0000-0000-0000D3220000}"/>
    <cellStyle name="C￥AØ_Sheet1_¿μ¾÷CoE² " xfId="8920" xr:uid="{00000000-0005-0000-0000-0000D4220000}"/>
    <cellStyle name="Ç¥ÁØ_Sheet1_01년8월방문계획" xfId="8921" xr:uid="{00000000-0005-0000-0000-0000D5220000}"/>
    <cellStyle name="C￥AØ_Sheet1_0N-HANDLING " xfId="8922" xr:uid="{00000000-0005-0000-0000-0000D6220000}"/>
    <cellStyle name="Ç¥ÁØ_Sheet1_0N-HANDLING " xfId="8923" xr:uid="{00000000-0005-0000-0000-0000D7220000}"/>
    <cellStyle name="C￥AØ_Sheet1_0N-HANDLING _03 만회대책 정규 (0721-A)" xfId="8924" xr:uid="{00000000-0005-0000-0000-0000D8220000}"/>
    <cellStyle name="Ç¥ÁØ_Sheet1_0N-HANDLING _03 만회대책 정규 (0721-A)" xfId="8925" xr:uid="{00000000-0005-0000-0000-0000D9220000}"/>
    <cellStyle name="C￥AØ_Sheet1_0N-HANDLING _3공장VIP보고용자료(6-30)" xfId="8926" xr:uid="{00000000-0005-0000-0000-0000DA220000}"/>
    <cellStyle name="Ç¥ÁØ_Sheet1_0N-HANDLING _보고자료020809" xfId="8927" xr:uid="{00000000-0005-0000-0000-0000DB220000}"/>
    <cellStyle name="C￥AØ_Sheet1_0N-HANDLING _신임3공장장보고자료(김순화상무님)" xfId="8928" xr:uid="{00000000-0005-0000-0000-0000DC220000}"/>
    <cellStyle name="Ç¥ÁØ_Sheet1_0N-HANDLING _신임3공장장보고자료(김순화상무님)" xfId="8929" xr:uid="{00000000-0005-0000-0000-0000DD220000}"/>
    <cellStyle name="C￥AØ_Sheet1_1.SUMMARY " xfId="8930" xr:uid="{00000000-0005-0000-0000-0000DE220000}"/>
    <cellStyle name="Ç¥ÁØ_Sheet1_1.SUMMARY " xfId="8931" xr:uid="{00000000-0005-0000-0000-0000DF220000}"/>
    <cellStyle name="C￥AØ_Sheet1_1.SUMMARY _709XD회장보고" xfId="8932" xr:uid="{00000000-0005-0000-0000-0000E0220000}"/>
    <cellStyle name="Ç¥ÁØ_Sheet1_1.SUMMARY _709XD회장보고" xfId="8933" xr:uid="{00000000-0005-0000-0000-0000E1220000}"/>
    <cellStyle name="C￥AØ_Sheet1_1.SUMMARY _709XD회장보고(최종)" xfId="8934" xr:uid="{00000000-0005-0000-0000-0000E2220000}"/>
    <cellStyle name="Ç¥ÁØ_Sheet1_1.SUMMARY _709XD회장보고(최종)" xfId="8935" xr:uid="{00000000-0005-0000-0000-0000E3220000}"/>
    <cellStyle name="C￥AØ_Sheet1_1.SUMMARY _709XD회장보고(최종)_75증산검토0808" xfId="8936" xr:uid="{00000000-0005-0000-0000-0000E4220000}"/>
    <cellStyle name="Ç¥ÁØ_Sheet1_1.SUMMARY _XD진도보고(99.6.23)" xfId="8937" xr:uid="{00000000-0005-0000-0000-0000E5220000}"/>
    <cellStyle name="C￥AØ_Sheet1_1.SUMMARY _XD진도보고(99.6.23)_75증산검토0808" xfId="8938" xr:uid="{00000000-0005-0000-0000-0000E6220000}"/>
    <cellStyle name="Ç¥ÁØ_Sheet1_1.SUMMARY _XD진도보고(99.7.21)" xfId="8939" xr:uid="{00000000-0005-0000-0000-0000E7220000}"/>
    <cellStyle name="C￥AØ_Sheet1_1.SUMMARY _XD진도보고(99.7.21)_75증산검토0808" xfId="8940" xr:uid="{00000000-0005-0000-0000-0000E8220000}"/>
    <cellStyle name="Ç¥ÁØ_Sheet1_1_1.SUMMARY " xfId="8941" xr:uid="{00000000-0005-0000-0000-0000E9220000}"/>
    <cellStyle name="C￥AØ_Sheet1_1_1.SUMMARY _709XD회장보고" xfId="8942" xr:uid="{00000000-0005-0000-0000-0000EA220000}"/>
    <cellStyle name="Ç¥ÁØ_Sheet1_1_1.SUMMARY _709XD회장보고" xfId="8943" xr:uid="{00000000-0005-0000-0000-0000EB220000}"/>
    <cellStyle name="C￥AØ_Sheet1_1_1.SUMMARY _709XD회장보고(최종)" xfId="8944" xr:uid="{00000000-0005-0000-0000-0000EC220000}"/>
    <cellStyle name="Ç¥ÁØ_Sheet1_1_1.SUMMARY _709XD회장보고(최종)" xfId="8945" xr:uid="{00000000-0005-0000-0000-0000ED220000}"/>
    <cellStyle name="C￥AØ_Sheet1_1_1.SUMMARY _709XD회장보고(최종)_75증산검토0808" xfId="8946" xr:uid="{00000000-0005-0000-0000-0000EE220000}"/>
    <cellStyle name="Ç¥ÁØ_Sheet1_1_1.SUMMARY _T카 예산입력리스트(020723)" xfId="8947" xr:uid="{00000000-0005-0000-0000-0000EF220000}"/>
    <cellStyle name="C￥AØ_Sheet1_1_1.SUMMARY _양산일정수정요청 (020911)" xfId="8948" xr:uid="{00000000-0005-0000-0000-0000F0220000}"/>
    <cellStyle name="Ç¥ÁØ_Sheet1_1_1.SUMMARY _전체 MASTER일정(0916)(2)" xfId="8949" xr:uid="{00000000-0005-0000-0000-0000F1220000}"/>
    <cellStyle name="C￥AØ_Sheet1_1_3.MSCHEDULE¿μ¹R " xfId="8950" xr:uid="{00000000-0005-0000-0000-0000F2220000}"/>
    <cellStyle name="Ç¥ÁØ_Sheet1_1_XD ÃÖÁ¾ÀÏÁ¤ " xfId="8951" xr:uid="{00000000-0005-0000-0000-0000F3220000}"/>
    <cellStyle name="C￥AØ_Sheet1_3.MSCHEDULE¿μ¹R " xfId="8952" xr:uid="{00000000-0005-0000-0000-0000F4220000}"/>
    <cellStyle name="Ç¥ÁØ_Sheet1_Áý°èÇ¥(2¿ù) " xfId="8953" xr:uid="{00000000-0005-0000-0000-0000F5220000}"/>
    <cellStyle name="C￥AØ_Sheet1_Ay°eC￥(2¿u) _03 만회대책 정규 (0721-A)" xfId="8954" xr:uid="{00000000-0005-0000-0000-0000F6220000}"/>
    <cellStyle name="Ç¥ÁØ_Sheet1_Áý°èÇ¥(2¿ù) _03 만회대책 정규 (0721-A)" xfId="8955" xr:uid="{00000000-0005-0000-0000-0000F7220000}"/>
    <cellStyle name="C￥AØ_Sheet1_Ay°eC￥(2¿u) _3공장VIP보고용자료(6-30)" xfId="8956" xr:uid="{00000000-0005-0000-0000-0000F8220000}"/>
    <cellStyle name="Ç¥ÁØ_Sheet1_Áý°èÇ¥(2¿ù) _4공장2002년 HPV 목표수립(생관)3차감안요청(1)" xfId="8957" xr:uid="{00000000-0005-0000-0000-0000F9220000}"/>
    <cellStyle name="C￥AØ_Sheet1_Ay°eC￥(2¿u) _4공장2002년 HPV 목표수립(생관)3차감안요청(1)_02년(1).추가소요(종합)" xfId="8958" xr:uid="{00000000-0005-0000-0000-0000FA220000}"/>
    <cellStyle name="Ç¥ÁØ_Sheet1_Áý°èÇ¥(2¿ù) _4공장2002년 HPV 목표수립(생관)3차감안요청(1)_02년(1).추가소요(종합)" xfId="8959" xr:uid="{00000000-0005-0000-0000-0000FB220000}"/>
    <cellStyle name="C￥AØ_Sheet1_Ay°eC￥(2¿u) _4공장2002년 HPV 목표수립(생관)3차감안요청(1)_02년.추가소요(양식)-부서요청" xfId="8960" xr:uid="{00000000-0005-0000-0000-0000FC220000}"/>
    <cellStyle name="Ç¥ÁØ_Sheet1_Áý°èÇ¥(2¿ù) _4공장2002년 HPV 목표수립(생관)3차감안요청(1)_02년.추가소요(양식)-부서요청" xfId="8961" xr:uid="{00000000-0005-0000-0000-0000FD220000}"/>
    <cellStyle name="C￥AØ_Sheet1_Ay°eC￥(2¿u) _4공장2002년 HPV 목표수립(생관)3차감안요청(1)_02년.추가소요(종합)" xfId="8962" xr:uid="{00000000-0005-0000-0000-0000FE220000}"/>
    <cellStyle name="Ç¥ÁØ_Sheet1_Áý°èÇ¥(2¿ù) _4공장2002년 HPV 목표수립(생관)3차감안요청(1)_02년.추가소요(종합)" xfId="8963" xr:uid="{00000000-0005-0000-0000-0000FF220000}"/>
    <cellStyle name="C￥AØ_Sheet1_Ay°eC￥(2¿u) _4공장2002년 HPV 목표수립(생관)3차감안요청(1)_02년.추가소요(종합)-수정분" xfId="8964" xr:uid="{00000000-0005-0000-0000-000000230000}"/>
    <cellStyle name="Ç¥ÁØ_Sheet1_Áý°èÇ¥(2¿ù) _4공장2002년 HPV 목표수립(생관)3차감안요청(1)_02년.추가소요(종합)-수정분" xfId="8965" xr:uid="{00000000-0005-0000-0000-000001230000}"/>
    <cellStyle name="C￥AØ_Sheet1_Ay°eC￥(2¿u) _4공장2002년 HPV 목표수립(생관)3차감안요청(1)_02년.추가소요(종합)-조우제GJ" xfId="8966" xr:uid="{00000000-0005-0000-0000-000002230000}"/>
    <cellStyle name="Ç¥ÁØ_Sheet1_Áý°èÇ¥(2¿ù) _4공장2002년 HPV 목표수립(생관)3차감안요청(1)_02년.추가소요(종합)-조우제GJ" xfId="8967" xr:uid="{00000000-0005-0000-0000-000003230000}"/>
    <cellStyle name="C￥AØ_Sheet1_Ay°eC￥(2¿u) _4공장2002년 HPV 목표수립(생관)3차감안요청(1)_02년하.추가소요-종합(242명합의)" xfId="8968" xr:uid="{00000000-0005-0000-0000-000004230000}"/>
    <cellStyle name="Ç¥ÁØ_Sheet1_Áý°èÇ¥(2¿ù) _4공장2002년 HPV 목표수립(생관)3차감안요청(1)_02년하.추가소요-종합(242명합의)" xfId="8969" xr:uid="{00000000-0005-0000-0000-000005230000}"/>
    <cellStyle name="C￥AØ_Sheet1_Ay°eC￥(2¿u) _4공장2002년 HPV 목표수립(생관)3차감안요청(1)_02년하반기생산직추가소요(7.12일)-종합" xfId="8970" xr:uid="{00000000-0005-0000-0000-000006230000}"/>
    <cellStyle name="Ç¥ÁØ_Sheet1_Áý°èÇ¥(2¿ù) _4공장2002년 HPV 목표수립(생관)3차감안요청(1)_02년하반기생산직추가소요(7.12일)-종합" xfId="8971" xr:uid="{00000000-0005-0000-0000-000007230000}"/>
    <cellStyle name="C￥AØ_Sheet1_Ay°eC￥(2¿u) _4공장2002년 HPV 목표수립(생관)3차감안요청(1)_02년하반기생산직추가소요(7.12일)-종합(1)" xfId="8972" xr:uid="{00000000-0005-0000-0000-000008230000}"/>
    <cellStyle name="Ç¥ÁØ_Sheet1_Áý°èÇ¥(2¿ù) _4공장2002년 HPV 목표수립(생관)3차감안요청(1)_02년하반기생산직추가소요(7.12일)-종합(1)" xfId="8973" xr:uid="{00000000-0005-0000-0000-000009230000}"/>
    <cellStyle name="C￥AØ_Sheet1_Ay°eC￥(2¿u) _4공장2002년 HPV 목표수립(생관)3차감안요청(1)_02년하반기생산직추가소요(7.12일)-종합(242명합의)" xfId="8974" xr:uid="{00000000-0005-0000-0000-00000A230000}"/>
    <cellStyle name="Ç¥ÁØ_Sheet1_Áý°èÇ¥(2¿ù) _4공장2002년 HPV 목표수립(생관)3차감안요청(1)_02년하반기생산직추가소요(7.12일)-종합(242명합의)" xfId="8975" xr:uid="{00000000-0005-0000-0000-00000B230000}"/>
    <cellStyle name="C￥AØ_Sheet1_Ay°eC￥(2¿u) _4공장2002년 HPV 목표수립(생관)3차감안요청(1)_06년목표조정검토" xfId="8976" xr:uid="{00000000-0005-0000-0000-00000C230000}"/>
    <cellStyle name="Ç¥ÁØ_Sheet1_Áý°èÇ¥(2¿ù) _4공장2002년 HPV 목표수립(생관)3차감안요청(1)_06년목표조정검토" xfId="8977" xr:uid="{00000000-0005-0000-0000-00000D230000}"/>
    <cellStyle name="C￥AØ_Sheet1_Ay°eC￥(2¿u) _4공장2002년 HPV 목표수립(생관)3차감안요청(1)_1공장(절감계획)(한시하청)-방상철DR" xfId="8978" xr:uid="{00000000-0005-0000-0000-00000E230000}"/>
    <cellStyle name="Ç¥ÁØ_Sheet1_Áý°èÇ¥(2¿ù) _4공장2002년 HPV 목표수립(생관)3차감안요청(1)_1공장(절감계획)(한시하청)-방상철DR" xfId="8979" xr:uid="{00000000-0005-0000-0000-00000F230000}"/>
    <cellStyle name="C￥AØ_Sheet1_Ay°eC￥(2¿u) _4공장2002년 HPV 목표수립(생관)3차감안요청(1)_인사요청-실적&amp;소요파악(1공장 2월)-이광제DR" xfId="8980" xr:uid="{00000000-0005-0000-0000-000010230000}"/>
    <cellStyle name="Ç¥ÁØ_Sheet1_Áý°èÇ¥(2¿ù) _4공장2002년 HPV 목표수립(생관)3차감안요청(1)_인사요청-실적&amp;소요파악(1공장 2월)-이광제DR" xfId="8981" xr:uid="{00000000-0005-0000-0000-000011230000}"/>
    <cellStyle name="C￥AØ_Sheet1_Ay°eC￥(2¿u) _신임3공장장보고자료(김순화상무님)" xfId="8982" xr:uid="{00000000-0005-0000-0000-000012230000}"/>
    <cellStyle name="Ç¥ÁØ_Sheet1_Áý°èÇ¥(2¿ù) _신임3공장장보고자료(김순화상무님)" xfId="8983" xr:uid="{00000000-0005-0000-0000-000013230000}"/>
    <cellStyle name="C￥AØ_Sheet1_BRK¿ø´U.XLS " xfId="8984" xr:uid="{00000000-0005-0000-0000-000014230000}"/>
    <cellStyle name="Ç¥ÁØ_Sheet1_BRK¿ø´Ü.XLS " xfId="8985" xr:uid="{00000000-0005-0000-0000-000015230000}"/>
    <cellStyle name="C￥AØ_Sheet1_CO¸RE­¾E " xfId="8986" xr:uid="{00000000-0005-0000-0000-000016230000}"/>
    <cellStyle name="Ç¥ÁØ_Sheet1_CON¿ø´Ü.XLS " xfId="8987" xr:uid="{00000000-0005-0000-0000-000017230000}"/>
    <cellStyle name="C￥AØ_Sheet1_EF PAD " xfId="8988" xr:uid="{00000000-0005-0000-0000-000018230000}"/>
    <cellStyle name="Ç¥ÁØ_Sheet1_XD ÃÖÁ¾ÀÏÁ¤ " xfId="8989" xr:uid="{00000000-0005-0000-0000-000019230000}"/>
    <cellStyle name="C￥AØ_Sheet1_XD AOA¾AIA¤ _709XD회장보고" xfId="8990" xr:uid="{00000000-0005-0000-0000-00001A230000}"/>
    <cellStyle name="Ç¥ÁØ_Sheet1_XD ÃÖÁ¾ÀÏÁ¤ _709XD회장보고" xfId="8991" xr:uid="{00000000-0005-0000-0000-00001B230000}"/>
    <cellStyle name="C￥AØ_Sheet1_XD AOA¾AIA¤ _709XD회장보고(최종)" xfId="8992" xr:uid="{00000000-0005-0000-0000-00001C230000}"/>
    <cellStyle name="Ç¥ÁØ_Sheet1_XD ÃÖÁ¾ÀÏÁ¤ _709XD회장보고(최종)" xfId="8993" xr:uid="{00000000-0005-0000-0000-00001D230000}"/>
    <cellStyle name="C￥AØ_Sheet1_XD AOA¾AIA¤ _709XD회장보고(최종)_75증산검토0808" xfId="8994" xr:uid="{00000000-0005-0000-0000-00001E230000}"/>
    <cellStyle name="Ç¥ÁØ_Sheet1_XD ÃÖÁ¾ÀÏÁ¤ _XD진도보고(99.6.23)" xfId="8995" xr:uid="{00000000-0005-0000-0000-00001F230000}"/>
    <cellStyle name="C￥AØ_Sheet1_XD AOA¾AIA¤ _XD진도보고(99.6.23)_75증산검토0808" xfId="8996" xr:uid="{00000000-0005-0000-0000-000020230000}"/>
    <cellStyle name="Ç¥ÁØ_Sheet1_XD ÃÖÁ¾ÀÏÁ¤ _XD진도보고(99.7.21)" xfId="8997" xr:uid="{00000000-0005-0000-0000-000021230000}"/>
    <cellStyle name="C￥AØ_Sheet1_XD AOA¾AIA¤ _XD진도보고(99.7.21)_75증산검토0808" xfId="8998" xr:uid="{00000000-0005-0000-0000-000022230000}"/>
    <cellStyle name="Ç¥ÁØ_SMG-CKD-d1.1 " xfId="8999" xr:uid="{00000000-0005-0000-0000-000023230000}"/>
    <cellStyle name="C￥AØ_SMG-CKD-d1.1 _709XD회장보고" xfId="9000" xr:uid="{00000000-0005-0000-0000-000024230000}"/>
    <cellStyle name="Ç¥ÁØ_SMG-CKD-d1.1 _709XD회장보고" xfId="9001" xr:uid="{00000000-0005-0000-0000-000025230000}"/>
    <cellStyle name="C￥AØ_SMG-CKD-d1.1 _709XD회장보고(최종)" xfId="9002" xr:uid="{00000000-0005-0000-0000-000026230000}"/>
    <cellStyle name="Ç¥ÁØ_SMG-CKD-d1.1 _709XD회장보고(최종)" xfId="9003" xr:uid="{00000000-0005-0000-0000-000027230000}"/>
    <cellStyle name="C￥AØ_SMG-CKD-d1.1 _709XD회장보고(최종)_75증산검토0808" xfId="9004" xr:uid="{00000000-0005-0000-0000-000028230000}"/>
    <cellStyle name="Ç¥ÁØ_SMG-CKD-d1.1 _AP (N3810804)" xfId="9005" xr:uid="{00000000-0005-0000-0000-000029230000}"/>
    <cellStyle name="C￥AØ_SMG-CKD-d1.1 _AP비교원가(N3810804)" xfId="9006" xr:uid="{00000000-0005-0000-0000-00002A230000}"/>
    <cellStyle name="Ç¥ÁØ_SMG-CKD-d1.1 _AP비교원가(N3810804)" xfId="9007" xr:uid="{00000000-0005-0000-0000-00002B230000}"/>
    <cellStyle name="C￥AØ_SMG-CKD-d1.1 _E1720046(02MY)" xfId="9008" xr:uid="{00000000-0005-0000-0000-00002C230000}"/>
    <cellStyle name="Ç¥ÁØ_SMG-CKD-d1.1 _E1720046(02MY)" xfId="9009" xr:uid="{00000000-0005-0000-0000-00002D230000}"/>
    <cellStyle name="C￥AØ_SMG-CKD-d1.1 _FC C PAD 가격인상품의(최종-'02.05.13)" xfId="9010" xr:uid="{00000000-0005-0000-0000-00002E230000}"/>
    <cellStyle name="Ç¥ÁØ_SMG-CKD-d1.1 _FC C PAD 가격인상품의(최종-'02.05.13)" xfId="9011" xr:uid="{00000000-0005-0000-0000-00002F230000}"/>
    <cellStyle name="C￥AØ_SMG-CKD-d1.1 _T카 예산입력리스트(020723)" xfId="9012" xr:uid="{00000000-0005-0000-0000-000030230000}"/>
    <cellStyle name="Ç¥ÁØ_SMG-CKD-d1.1 _T카 예산입력리스트(020723)" xfId="9013" xr:uid="{00000000-0005-0000-0000-000031230000}"/>
    <cellStyle name="C￥AØ_SMG-CKD-d1.1 _도림공업" xfId="9014" xr:uid="{00000000-0005-0000-0000-000032230000}"/>
    <cellStyle name="Ç¥ÁØ_SMG-CKD-d1.1 _도림공업" xfId="9015" xr:uid="{00000000-0005-0000-0000-000033230000}"/>
    <cellStyle name="C￥AØ_SMG-CKD-d1.1 _양산일정수정요청 (020911)" xfId="9016" xr:uid="{00000000-0005-0000-0000-000034230000}"/>
    <cellStyle name="Ç¥ÁØ_SMG-CKD-d1.1 _운반비" xfId="9017" xr:uid="{00000000-0005-0000-0000-000035230000}"/>
    <cellStyle name="C￥AØ_SMG-CKD-d1.1 _운반비_AP비교원가(N3810804)" xfId="9018" xr:uid="{00000000-0005-0000-0000-000036230000}"/>
    <cellStyle name="Ç¥ÁØ_SMG-CKD-d1.1 _운반비_AP비교원가(N3810804)" xfId="9019" xr:uid="{00000000-0005-0000-0000-000037230000}"/>
    <cellStyle name="C￥AØ_SMG-CKD-d1.1 _운반비_E1720046(02MY)" xfId="9020" xr:uid="{00000000-0005-0000-0000-000038230000}"/>
    <cellStyle name="Ç¥ÁØ_SMG-CKD-d1.1 _운반비_E1720046(02MY)" xfId="9021" xr:uid="{00000000-0005-0000-0000-000039230000}"/>
    <cellStyle name="C￥AØ_SMG-CKD-d1.1 _운반비_FC C PAD 가격인상(최종)020311" xfId="9022" xr:uid="{00000000-0005-0000-0000-00003A230000}"/>
    <cellStyle name="Ç¥ÁØ_SMG-CKD-d1.1 _운반비_FC C PAD 가격인상(최종)020311" xfId="9023" xr:uid="{00000000-0005-0000-0000-00003B230000}"/>
    <cellStyle name="C￥AØ_SMG-CKD-d1.1 _운반비_FC C PAD 가격인상품의(R3)" xfId="9024" xr:uid="{00000000-0005-0000-0000-00003C230000}"/>
    <cellStyle name="Ç¥ÁØ_SMG-CKD-d1.1 _운반비_FC C PAD 가격인상품의(R3)" xfId="9025" xr:uid="{00000000-0005-0000-0000-00003D230000}"/>
    <cellStyle name="C￥AØ_SMG-CKD-d1.1 _운반비_FC C PAD 가격인상품의(최종)020318" xfId="9026" xr:uid="{00000000-0005-0000-0000-00003E230000}"/>
    <cellStyle name="Ç¥ÁØ_SMG-CKD-d1.1 _운반비_FC C PAD 가격인상품의(최종)020318" xfId="9027" xr:uid="{00000000-0005-0000-0000-00003F230000}"/>
    <cellStyle name="C￥AØ_SMG-CKD-d1.1 _운반비_FC C PAD 가격인상품의(최종)020506(1)" xfId="9028" xr:uid="{00000000-0005-0000-0000-000040230000}"/>
    <cellStyle name="Ç¥ÁØ_SMG-CKD-d1.1 _운반비_FC C PAD 가격인상품의(최종)020506(1)" xfId="9029" xr:uid="{00000000-0005-0000-0000-000041230000}"/>
    <cellStyle name="C￥AØ_SMG-CKD-d1.1 _운반비_FC C PAD 설계비교원가020409" xfId="9030" xr:uid="{00000000-0005-0000-0000-000042230000}"/>
    <cellStyle name="Ç¥ÁØ_SMG-CKD-d1.1 _운반비_FC C PAD 설계비교원가020409" xfId="9031" xr:uid="{00000000-0005-0000-0000-000043230000}"/>
    <cellStyle name="C￥AØ_SMG-CKD-d1.1 _운반비_FC설원비교원가(R3)" xfId="9032" xr:uid="{00000000-0005-0000-0000-000044230000}"/>
    <cellStyle name="Ç¥ÁØ_SMG-CKD-d1.1 _운반비_FC설원비교원가(R3)" xfId="9033" xr:uid="{00000000-0005-0000-0000-000045230000}"/>
    <cellStyle name="C￥AØ_SMG-CKD-d1.1 _운반비_도림공업" xfId="9034" xr:uid="{00000000-0005-0000-0000-000046230000}"/>
    <cellStyle name="Ç¥ÁØ_SMG-CKD-d1.1 _운반비_도림공업" xfId="9035" xr:uid="{00000000-0005-0000-0000-000047230000}"/>
    <cellStyle name="C￥AØ_ßæß§ºÐ´aaÐ " xfId="9036" xr:uid="{00000000-0005-0000-0000-000048230000}"/>
    <cellStyle name="Ç¥ÁØ_USAGL_¿ø´ÜÀ§ " xfId="9037" xr:uid="{00000000-0005-0000-0000-000049230000}"/>
    <cellStyle name="C￥AØ_USAGL_¿ø´UA§ _2003년도팀별원가절감계획조정요구안" xfId="9038" xr:uid="{00000000-0005-0000-0000-00004A230000}"/>
    <cellStyle name="Ç¥ÁØ_USAGL_¿ø´ÜÀ§ _2003년도팀별원가절감계획조정요구안" xfId="9039" xr:uid="{00000000-0005-0000-0000-00004B230000}"/>
    <cellStyle name="C￥AØ_USAGL_¿ø´UA§ _2003년도팀별원가절감계획조정요구안 2" xfId="9040" xr:uid="{00000000-0005-0000-0000-00004C230000}"/>
    <cellStyle name="Ç¥ÁØ_USAGL_¿ø´ÜÀ§ _2003년도팀별원가절감계획조정요구안 2" xfId="9041" xr:uid="{00000000-0005-0000-0000-00004D230000}"/>
    <cellStyle name="C￥AØ_USAGL_¿ø´UA§ _2003년도팀별원가절감계획조정요구안 3" xfId="9042" xr:uid="{00000000-0005-0000-0000-00004E230000}"/>
    <cellStyle name="Ç¥ÁØ_USAGL_¿ø´ÜÀ§ _2003년도팀별원가절감계획조정요구안 3" xfId="9043" xr:uid="{00000000-0005-0000-0000-00004F230000}"/>
    <cellStyle name="C￥AØ_USAGL_¿ø´UA§ _2003년도팀별원가절감계획조정요구안 4" xfId="9044" xr:uid="{00000000-0005-0000-0000-000050230000}"/>
    <cellStyle name="Ç¥ÁØ_USAGL_¿ø´ÜÀ§ _2003년도팀별원가절감계획조정요구안 4" xfId="9045" xr:uid="{00000000-0005-0000-0000-000051230000}"/>
    <cellStyle name="C￥AØ_USAGL_¿ø´UA§ _2003년도팀별원가절감계획조정요구안_미검수 소급현황_2월" xfId="9046" xr:uid="{00000000-0005-0000-0000-000052230000}"/>
    <cellStyle name="Ç¥ÁØ_USAGL_¿ø´ÜÀ§ _2003년도팀별원가절감계획조정요구안_미검수 소급현황_2월" xfId="9047" xr:uid="{00000000-0005-0000-0000-000053230000}"/>
    <cellStyle name="C￥AØ_V10 VARIATION MODEL SOP TIMING " xfId="9048" xr:uid="{00000000-0005-0000-0000-000054230000}"/>
    <cellStyle name="Ç¥ÁØ_WIPER " xfId="9049" xr:uid="{00000000-0005-0000-0000-000055230000}"/>
    <cellStyle name="C￥AØ_WIPER _709XD회장보고(최종)_75증산검토0808" xfId="9050" xr:uid="{00000000-0005-0000-0000-000056230000}"/>
    <cellStyle name="Ç¥ÁØ_WIPER _XD진도보고(99.6.23)" xfId="9051" xr:uid="{00000000-0005-0000-0000-000057230000}"/>
    <cellStyle name="C￥AØ_WIPER _XD진도보고(99.6.23)_75증산검토0808" xfId="9052" xr:uid="{00000000-0005-0000-0000-000058230000}"/>
    <cellStyle name="Ç¥ÁØ_WIPER _XD진도보고(99.7.21)" xfId="9053" xr:uid="{00000000-0005-0000-0000-000059230000}"/>
    <cellStyle name="C￥AØ_WIPER _XD진도보고(99.7.21)_75증산검토0808" xfId="9054" xr:uid="{00000000-0005-0000-0000-00005A230000}"/>
    <cellStyle name="Ç¥ÁØ_WIRING " xfId="9055" xr:uid="{00000000-0005-0000-0000-00005B230000}"/>
    <cellStyle name="C￥AØ_WIRING _±¸¸A½CAu " xfId="9056" xr:uid="{00000000-0005-0000-0000-00005C230000}"/>
    <cellStyle name="Ç¥ÁØ_WIRING _2003년도팀별원가절감계획조정요구안" xfId="9057" xr:uid="{00000000-0005-0000-0000-00005D230000}"/>
    <cellStyle name="C￥AØ_XD AOA¾AIA¤ " xfId="9058" xr:uid="{00000000-0005-0000-0000-00005E230000}"/>
    <cellStyle name="Ç¥ÁØ_XD ÃÖÁ¾ÀÏÁ¤ " xfId="9059" xr:uid="{00000000-0005-0000-0000-00005F230000}"/>
    <cellStyle name="C￥AØ_XD AOA¾AIA¤ _709XD회장보고" xfId="9060" xr:uid="{00000000-0005-0000-0000-000060230000}"/>
    <cellStyle name="Ç¥ÁØ_XD ÃÖÁ¾ÀÏÁ¤ _709XD회장보고" xfId="9061" xr:uid="{00000000-0005-0000-0000-000061230000}"/>
    <cellStyle name="C￥AØ_XD AOA¾AIA¤ _709XD회장보고(최종)" xfId="9062" xr:uid="{00000000-0005-0000-0000-000062230000}"/>
    <cellStyle name="Ç¥ÁØ_XD ÃÖÁ¾ÀÏÁ¤ _709XD회장보고(최종)" xfId="9063" xr:uid="{00000000-0005-0000-0000-000063230000}"/>
    <cellStyle name="C￥AØ_XD AOA¾AIA¤ _709XD회장보고(최종)_75증산검토0808" xfId="9064" xr:uid="{00000000-0005-0000-0000-000064230000}"/>
    <cellStyle name="Ç¥ÁØ_XD ÃÖÁ¾ÀÏÁ¤ _AP (N3810804)" xfId="9065" xr:uid="{00000000-0005-0000-0000-000065230000}"/>
    <cellStyle name="C￥AØ_XD AOA¾AIA¤ _AP비교원가(N3810804)" xfId="9066" xr:uid="{00000000-0005-0000-0000-000066230000}"/>
    <cellStyle name="Ç¥ÁØ_XD ÃÖÁ¾ÀÏÁ¤ _AP비교원가(N3810804)" xfId="9067" xr:uid="{00000000-0005-0000-0000-000067230000}"/>
    <cellStyle name="C￥AØ_XD AOA¾AIA¤ _E1720046(02MY)" xfId="9068" xr:uid="{00000000-0005-0000-0000-000068230000}"/>
    <cellStyle name="Ç¥ÁØ_XD ÃÖÁ¾ÀÏÁ¤ _E1720046(02MY)" xfId="9069" xr:uid="{00000000-0005-0000-0000-000069230000}"/>
    <cellStyle name="C￥AØ_XD AOA¾AIA¤ _FC C PAD 가격인상품의(최종-'02.05.13)" xfId="9070" xr:uid="{00000000-0005-0000-0000-00006A230000}"/>
    <cellStyle name="Ç¥ÁØ_XD ÃÖÁ¾ÀÏÁ¤ _FC C PAD 가격인상품의(최종-'02.05.13)" xfId="9071" xr:uid="{00000000-0005-0000-0000-00006B230000}"/>
    <cellStyle name="C￥AØ_XD AOA¾AIA¤ _T카 예산입력리스트(020723)" xfId="9072" xr:uid="{00000000-0005-0000-0000-00006C230000}"/>
    <cellStyle name="Ç¥ÁØ_XD ÃÖÁ¾ÀÏÁ¤ _T카 예산입력리스트(020723)" xfId="9073" xr:uid="{00000000-0005-0000-0000-00006D230000}"/>
    <cellStyle name="C￥AØ_XD AOA¾AIA¤ _도림공업" xfId="9074" xr:uid="{00000000-0005-0000-0000-00006E230000}"/>
    <cellStyle name="Ç¥ÁØ_XD ÃÖÁ¾ÀÏÁ¤ _도림공업" xfId="9075" xr:uid="{00000000-0005-0000-0000-00006F230000}"/>
    <cellStyle name="C￥AØ_XD AOA¾AIA¤ _양산일정수정요청 (020911)" xfId="9076" xr:uid="{00000000-0005-0000-0000-000070230000}"/>
    <cellStyle name="Ç¥ÁØ_XD ÃÖÁ¾ÀÏÁ¤ _운반비" xfId="9077" xr:uid="{00000000-0005-0000-0000-000071230000}"/>
    <cellStyle name="C￥AØ_XD AOA¾AIA¤ _운반비_AP비교원가(N3810804)" xfId="9078" xr:uid="{00000000-0005-0000-0000-000072230000}"/>
    <cellStyle name="Ç¥ÁØ_XD ÃÖÁ¾ÀÏÁ¤ _운반비_AP비교원가(N3810804)" xfId="9079" xr:uid="{00000000-0005-0000-0000-000073230000}"/>
    <cellStyle name="C￥AØ_XD AOA¾AIA¤ _운반비_E1720046(02MY)" xfId="9080" xr:uid="{00000000-0005-0000-0000-000074230000}"/>
    <cellStyle name="Ç¥ÁØ_XD ÃÖÁ¾ÀÏÁ¤ _운반비_E1720046(02MY)" xfId="9081" xr:uid="{00000000-0005-0000-0000-000075230000}"/>
    <cellStyle name="C￥AØ_XD AOA¾AIA¤ _운반비_FC C PAD 가격인상(최종)020311" xfId="9082" xr:uid="{00000000-0005-0000-0000-000076230000}"/>
    <cellStyle name="Ç¥ÁØ_XD ÃÖÁ¾ÀÏÁ¤ _운반비_FC C PAD 가격인상(최종)020311" xfId="9083" xr:uid="{00000000-0005-0000-0000-000077230000}"/>
    <cellStyle name="C￥AØ_XD AOA¾AIA¤ _운반비_FC C PAD 가격인상품의(R3)" xfId="9084" xr:uid="{00000000-0005-0000-0000-000078230000}"/>
    <cellStyle name="Ç¥ÁØ_XD ÃÖÁ¾ÀÏÁ¤ _운반비_FC C PAD 가격인상품의(R3)" xfId="9085" xr:uid="{00000000-0005-0000-0000-000079230000}"/>
    <cellStyle name="C￥AØ_XD AOA¾AIA¤ _운반비_FC C PAD 가격인상품의(최종)020318" xfId="9086" xr:uid="{00000000-0005-0000-0000-00007A230000}"/>
    <cellStyle name="Ç¥ÁØ_XD ÃÖÁ¾ÀÏÁ¤ _운반비_FC C PAD 가격인상품의(최종)020318" xfId="9087" xr:uid="{00000000-0005-0000-0000-00007B230000}"/>
    <cellStyle name="C￥AØ_XD AOA¾AIA¤ _운반비_FC C PAD 가격인상품의(최종)020506(1)" xfId="9088" xr:uid="{00000000-0005-0000-0000-00007C230000}"/>
    <cellStyle name="Ç¥ÁØ_XD ÃÖÁ¾ÀÏÁ¤ _운반비_FC C PAD 가격인상품의(최종)020506(1)" xfId="9089" xr:uid="{00000000-0005-0000-0000-00007D230000}"/>
    <cellStyle name="C￥AØ_XD AOA¾AIA¤ _운반비_FC C PAD 설계비교원가020409" xfId="9090" xr:uid="{00000000-0005-0000-0000-00007E230000}"/>
    <cellStyle name="Ç¥ÁØ_XD ÃÖÁ¾ÀÏÁ¤ _운반비_FC C PAD 설계비교원가020409" xfId="9091" xr:uid="{00000000-0005-0000-0000-00007F230000}"/>
    <cellStyle name="C￥AØ_XD AOA¾AIA¤ _운반비_FC설원비교원가(R3)" xfId="9092" xr:uid="{00000000-0005-0000-0000-000080230000}"/>
    <cellStyle name="Ç¥ÁØ_XD ÃÖÁ¾ÀÏÁ¤ _운반비_FC설원비교원가(R3)" xfId="9093" xr:uid="{00000000-0005-0000-0000-000081230000}"/>
    <cellStyle name="C￥AØ_XD AOA¾AIA¤ _운반비_도림공업" xfId="9094" xr:uid="{00000000-0005-0000-0000-000082230000}"/>
    <cellStyle name="Ç¥ÁØ_XD ÃÖÁ¾ÀÏÁ¤ _운반비_도림공업" xfId="9095" xr:uid="{00000000-0005-0000-0000-000083230000}"/>
    <cellStyle name="C￥AØ_XD±aAØ " xfId="9096" xr:uid="{00000000-0005-0000-0000-000084230000}"/>
    <cellStyle name="Ç¥ÁØ_XD±âÁØ " xfId="9097" xr:uid="{00000000-0005-0000-0000-000085230000}"/>
    <cellStyle name="C￥AØ_XD±aAØ _2003년도팀별원가절감계획조정요구안" xfId="9098" xr:uid="{00000000-0005-0000-0000-000086230000}"/>
    <cellStyle name="Ç¥ÁØ_XD±âÁØ _2003년도팀별원가절감계획조정요구안" xfId="9099" xr:uid="{00000000-0005-0000-0000-000087230000}"/>
    <cellStyle name="C￥AØ_XD±aAØ _2003년도팀별원가절감계획조정요구안 2" xfId="9100" xr:uid="{00000000-0005-0000-0000-000088230000}"/>
    <cellStyle name="Ç¥ÁØ_XD±âÁØ _2003년도팀별원가절감계획조정요구안 2" xfId="9101" xr:uid="{00000000-0005-0000-0000-000089230000}"/>
    <cellStyle name="C￥AØ_XD±aAØ _2003년도팀별원가절감계획조정요구안 3" xfId="9102" xr:uid="{00000000-0005-0000-0000-00008A230000}"/>
    <cellStyle name="Ç¥ÁØ_XD±âÁØ _2003년도팀별원가절감계획조정요구안 3" xfId="9103" xr:uid="{00000000-0005-0000-0000-00008B230000}"/>
    <cellStyle name="C￥AØ_XD±aAØ _2003년도팀별원가절감계획조정요구안 4" xfId="9104" xr:uid="{00000000-0005-0000-0000-00008C230000}"/>
    <cellStyle name="Ç¥ÁØ_XD±âÁØ _2003년도팀별원가절감계획조정요구안 4" xfId="9105" xr:uid="{00000000-0005-0000-0000-00008D230000}"/>
    <cellStyle name="C￥AØ_XD±aAØ _2003년도팀별원가절감계획조정요구안 5" xfId="9106" xr:uid="{00000000-0005-0000-0000-00008E230000}"/>
    <cellStyle name="Ç¥ÁØ_XD±âÁØ _2003년도팀별원가절감계획조정요구안 5" xfId="9107" xr:uid="{00000000-0005-0000-0000-00008F230000}"/>
    <cellStyle name="C￥AØ_XD±aAØ _2003년도팀별원가절감계획조정요구안 6" xfId="9108" xr:uid="{00000000-0005-0000-0000-000090230000}"/>
    <cellStyle name="Ç¥ÁØ_XD±âÁØ _2003년도팀별원가절감계획조정요구안 6" xfId="9109" xr:uid="{00000000-0005-0000-0000-000091230000}"/>
    <cellStyle name="C￥AØ_XD±aAØ _2003년도팀별원가절감계획조정요구안_(2012 02 05)자재표준수율 및 LOSS보고-2차" xfId="9110" xr:uid="{00000000-0005-0000-0000-000092230000}"/>
    <cellStyle name="Ç¥ÁØ_XD±âÁØ _2003년도팀별원가절감계획조정요구안_(2012 02 05)자재표준수율 및 LOSS보고-2차" xfId="9111" xr:uid="{00000000-0005-0000-0000-000093230000}"/>
    <cellStyle name="C￥AØ_XD±aAØ _2003년도팀별원가절감계획조정요구안_미검수 소급현황_2월" xfId="9112" xr:uid="{00000000-0005-0000-0000-000094230000}"/>
    <cellStyle name="Ç¥ÁØ_XD±âÁØ _2003년도팀별원가절감계획조정요구안_미검수 소급현황_2월" xfId="9113" xr:uid="{00000000-0005-0000-0000-000095230000}"/>
    <cellStyle name="C￥AØ_XG¿ø´UA§ " xfId="9114" xr:uid="{00000000-0005-0000-0000-000096230000}"/>
    <cellStyle name="Ç¥ÁØ_XG¿ø´ÜÀ§ " xfId="9115" xr:uid="{00000000-0005-0000-0000-000097230000}"/>
    <cellStyle name="C￥AØ_XG¿ø´UA§(2A÷°e≫e) " xfId="9116" xr:uid="{00000000-0005-0000-0000-000098230000}"/>
    <cellStyle name="Ç¥ÁØ_XG3Â÷°è»ê¿ø´ÜÀ§ " xfId="9117" xr:uid="{00000000-0005-0000-0000-000099230000}"/>
    <cellStyle name="C￥AØ_XG3A÷°e≫e¿ø´UA§ " xfId="9118" xr:uid="{00000000-0005-0000-0000-00009A230000}"/>
    <cellStyle name="Calc Currency (0)" xfId="9119" xr:uid="{00000000-0005-0000-0000-00009B230000}"/>
    <cellStyle name="Calc Currency (0) 2" xfId="9120" xr:uid="{00000000-0005-0000-0000-00009C230000}"/>
    <cellStyle name="Calc Currency (0) 3" xfId="9121" xr:uid="{00000000-0005-0000-0000-00009D230000}"/>
    <cellStyle name="Calc Currency (0) 4" xfId="9122" xr:uid="{00000000-0005-0000-0000-00009E230000}"/>
    <cellStyle name="Calc Currency (2)" xfId="9123" xr:uid="{00000000-0005-0000-0000-00009F230000}"/>
    <cellStyle name="Calc Currency (2) 2" xfId="9124" xr:uid="{00000000-0005-0000-0000-0000A0230000}"/>
    <cellStyle name="Calc Percent (0)" xfId="9125" xr:uid="{00000000-0005-0000-0000-0000A1230000}"/>
    <cellStyle name="Calc Percent (1)" xfId="9126" xr:uid="{00000000-0005-0000-0000-0000A2230000}"/>
    <cellStyle name="Calc Percent (1) 2" xfId="9127" xr:uid="{00000000-0005-0000-0000-0000A3230000}"/>
    <cellStyle name="Calc Percent (2)" xfId="9128" xr:uid="{00000000-0005-0000-0000-0000A4230000}"/>
    <cellStyle name="Calc Percent (2) 2" xfId="9129" xr:uid="{00000000-0005-0000-0000-0000A5230000}"/>
    <cellStyle name="Calc Units (0)" xfId="9130" xr:uid="{00000000-0005-0000-0000-0000A6230000}"/>
    <cellStyle name="Calc Units (0) 2" xfId="9131" xr:uid="{00000000-0005-0000-0000-0000A7230000}"/>
    <cellStyle name="Calc Units (1)" xfId="9132" xr:uid="{00000000-0005-0000-0000-0000A8230000}"/>
    <cellStyle name="Calc Units (1) 2" xfId="9133" xr:uid="{00000000-0005-0000-0000-0000A9230000}"/>
    <cellStyle name="Calc Units (2)" xfId="9134" xr:uid="{00000000-0005-0000-0000-0000AA230000}"/>
    <cellStyle name="Calc Units (2) 2" xfId="9135" xr:uid="{00000000-0005-0000-0000-0000AB230000}"/>
    <cellStyle name="Calc Units (2) 3" xfId="9136" xr:uid="{00000000-0005-0000-0000-0000AC230000}"/>
    <cellStyle name="Calculation" xfId="9137" xr:uid="{00000000-0005-0000-0000-0000AD230000}"/>
    <cellStyle name="Calculation 10" xfId="9138" xr:uid="{00000000-0005-0000-0000-0000AE230000}"/>
    <cellStyle name="Calculation 10 2" xfId="9139" xr:uid="{00000000-0005-0000-0000-0000AF230000}"/>
    <cellStyle name="Calculation 11" xfId="9140" xr:uid="{00000000-0005-0000-0000-0000B0230000}"/>
    <cellStyle name="Calculation 11 2" xfId="9141" xr:uid="{00000000-0005-0000-0000-0000B1230000}"/>
    <cellStyle name="Calculation 12" xfId="9142" xr:uid="{00000000-0005-0000-0000-0000B2230000}"/>
    <cellStyle name="Calculation 12 2" xfId="9143" xr:uid="{00000000-0005-0000-0000-0000B3230000}"/>
    <cellStyle name="Calculation 13" xfId="9144" xr:uid="{00000000-0005-0000-0000-0000B4230000}"/>
    <cellStyle name="Calculation 13 2" xfId="9145" xr:uid="{00000000-0005-0000-0000-0000B5230000}"/>
    <cellStyle name="Calculation 14" xfId="9146" xr:uid="{00000000-0005-0000-0000-0000B6230000}"/>
    <cellStyle name="Calculation 14 2" xfId="9147" xr:uid="{00000000-0005-0000-0000-0000B7230000}"/>
    <cellStyle name="Calculation 15" xfId="9148" xr:uid="{00000000-0005-0000-0000-0000B8230000}"/>
    <cellStyle name="Calculation 15 2" xfId="9149" xr:uid="{00000000-0005-0000-0000-0000B9230000}"/>
    <cellStyle name="Calculation 16" xfId="9150" xr:uid="{00000000-0005-0000-0000-0000BA230000}"/>
    <cellStyle name="Calculation 16 2" xfId="9151" xr:uid="{00000000-0005-0000-0000-0000BB230000}"/>
    <cellStyle name="Calculation 17" xfId="9152" xr:uid="{00000000-0005-0000-0000-0000BC230000}"/>
    <cellStyle name="Calculation 17 2" xfId="9153" xr:uid="{00000000-0005-0000-0000-0000BD230000}"/>
    <cellStyle name="Calculation 18" xfId="9154" xr:uid="{00000000-0005-0000-0000-0000BE230000}"/>
    <cellStyle name="Calculation 18 2" xfId="9155" xr:uid="{00000000-0005-0000-0000-0000BF230000}"/>
    <cellStyle name="Calculation 19" xfId="9156" xr:uid="{00000000-0005-0000-0000-0000C0230000}"/>
    <cellStyle name="Calculation 19 2" xfId="9157" xr:uid="{00000000-0005-0000-0000-0000C1230000}"/>
    <cellStyle name="Calculation 2" xfId="9158" xr:uid="{00000000-0005-0000-0000-0000C2230000}"/>
    <cellStyle name="Calculation 2 2" xfId="9159" xr:uid="{00000000-0005-0000-0000-0000C3230000}"/>
    <cellStyle name="Calculation 20" xfId="9160" xr:uid="{00000000-0005-0000-0000-0000C4230000}"/>
    <cellStyle name="Calculation 21" xfId="9161" xr:uid="{00000000-0005-0000-0000-0000C5230000}"/>
    <cellStyle name="Calculation 22" xfId="9162" xr:uid="{00000000-0005-0000-0000-0000C6230000}"/>
    <cellStyle name="Calculation 3" xfId="9163" xr:uid="{00000000-0005-0000-0000-0000C7230000}"/>
    <cellStyle name="Calculation 3 2" xfId="9164" xr:uid="{00000000-0005-0000-0000-0000C8230000}"/>
    <cellStyle name="Calculation 4" xfId="9165" xr:uid="{00000000-0005-0000-0000-0000C9230000}"/>
    <cellStyle name="Calculation 4 2" xfId="9166" xr:uid="{00000000-0005-0000-0000-0000CA230000}"/>
    <cellStyle name="Calculation 5" xfId="9167" xr:uid="{00000000-0005-0000-0000-0000CB230000}"/>
    <cellStyle name="Calculation 5 2" xfId="9168" xr:uid="{00000000-0005-0000-0000-0000CC230000}"/>
    <cellStyle name="Calculation 6" xfId="9169" xr:uid="{00000000-0005-0000-0000-0000CD230000}"/>
    <cellStyle name="Calculation 6 2" xfId="9170" xr:uid="{00000000-0005-0000-0000-0000CE230000}"/>
    <cellStyle name="Calculation 7" xfId="9171" xr:uid="{00000000-0005-0000-0000-0000CF230000}"/>
    <cellStyle name="Calculation 7 2" xfId="9172" xr:uid="{00000000-0005-0000-0000-0000D0230000}"/>
    <cellStyle name="Calculation 8" xfId="9173" xr:uid="{00000000-0005-0000-0000-0000D1230000}"/>
    <cellStyle name="Calculation 8 2" xfId="9174" xr:uid="{00000000-0005-0000-0000-0000D2230000}"/>
    <cellStyle name="Calculation 9" xfId="9175" xr:uid="{00000000-0005-0000-0000-0000D3230000}"/>
    <cellStyle name="Calculation 9 2" xfId="9176" xr:uid="{00000000-0005-0000-0000-0000D4230000}"/>
    <cellStyle name="Čárky bez des. míst 2" xfId="9177" xr:uid="{00000000-0005-0000-0000-0000D5230000}"/>
    <cellStyle name="Čárky bez des. míst 3" xfId="9178" xr:uid="{00000000-0005-0000-0000-0000D6230000}"/>
    <cellStyle name="category" xfId="9179" xr:uid="{00000000-0005-0000-0000-0000D7230000}"/>
    <cellStyle name="category 2" xfId="9180" xr:uid="{00000000-0005-0000-0000-0000D8230000}"/>
    <cellStyle name="Celkem" xfId="9181" xr:uid="{00000000-0005-0000-0000-0000D9230000}"/>
    <cellStyle name="Celkem 10" xfId="9182" xr:uid="{00000000-0005-0000-0000-0000DA230000}"/>
    <cellStyle name="Celkem 11" xfId="9183" xr:uid="{00000000-0005-0000-0000-0000DB230000}"/>
    <cellStyle name="Celkem 12" xfId="9184" xr:uid="{00000000-0005-0000-0000-0000DC230000}"/>
    <cellStyle name="Celkem 2" xfId="9185" xr:uid="{00000000-0005-0000-0000-0000DD230000}"/>
    <cellStyle name="Celkem 2 10" xfId="9186" xr:uid="{00000000-0005-0000-0000-0000DE230000}"/>
    <cellStyle name="Celkem 2 11" xfId="9187" xr:uid="{00000000-0005-0000-0000-0000DF230000}"/>
    <cellStyle name="Celkem 2 12" xfId="9188" xr:uid="{00000000-0005-0000-0000-0000E0230000}"/>
    <cellStyle name="Celkem 2 2" xfId="9189" xr:uid="{00000000-0005-0000-0000-0000E1230000}"/>
    <cellStyle name="Celkem 2 2 10" xfId="9190" xr:uid="{00000000-0005-0000-0000-0000E2230000}"/>
    <cellStyle name="Celkem 2 2 2" xfId="9191" xr:uid="{00000000-0005-0000-0000-0000E3230000}"/>
    <cellStyle name="Celkem 2 2 2 2" xfId="9192" xr:uid="{00000000-0005-0000-0000-0000E4230000}"/>
    <cellStyle name="Celkem 2 2 2 2 2" xfId="9193" xr:uid="{00000000-0005-0000-0000-0000E5230000}"/>
    <cellStyle name="Celkem 2 2 2 2 2 2" xfId="9194" xr:uid="{00000000-0005-0000-0000-0000E6230000}"/>
    <cellStyle name="Celkem 2 2 2 2 2 2 2" xfId="9195" xr:uid="{00000000-0005-0000-0000-0000E7230000}"/>
    <cellStyle name="Celkem 2 2 2 2 2 2 2 2" xfId="9196" xr:uid="{00000000-0005-0000-0000-0000E8230000}"/>
    <cellStyle name="Celkem 2 2 2 2 2 2 2 2 2" xfId="9197" xr:uid="{00000000-0005-0000-0000-0000E9230000}"/>
    <cellStyle name="Celkem 2 2 2 2 2 2 2 2 2 2" xfId="9198" xr:uid="{00000000-0005-0000-0000-0000EA230000}"/>
    <cellStyle name="Celkem 2 2 2 2 2 2 2 2 2 3" xfId="9199" xr:uid="{00000000-0005-0000-0000-0000EB230000}"/>
    <cellStyle name="Celkem 2 2 2 2 2 2 2 2 3" xfId="9200" xr:uid="{00000000-0005-0000-0000-0000EC230000}"/>
    <cellStyle name="Celkem 2 2 2 2 2 2 2 2 4" xfId="9201" xr:uid="{00000000-0005-0000-0000-0000ED230000}"/>
    <cellStyle name="Celkem 2 2 2 2 2 2 2 3" xfId="9202" xr:uid="{00000000-0005-0000-0000-0000EE230000}"/>
    <cellStyle name="Celkem 2 2 2 2 2 2 2 3 2" xfId="9203" xr:uid="{00000000-0005-0000-0000-0000EF230000}"/>
    <cellStyle name="Celkem 2 2 2 2 2 2 2 3 3" xfId="9204" xr:uid="{00000000-0005-0000-0000-0000F0230000}"/>
    <cellStyle name="Celkem 2 2 2 2 2 2 2 4" xfId="9205" xr:uid="{00000000-0005-0000-0000-0000F1230000}"/>
    <cellStyle name="Celkem 2 2 2 2 2 2 2 5" xfId="9206" xr:uid="{00000000-0005-0000-0000-0000F2230000}"/>
    <cellStyle name="Celkem 2 2 2 2 2 2 3" xfId="9207" xr:uid="{00000000-0005-0000-0000-0000F3230000}"/>
    <cellStyle name="Celkem 2 2 2 2 2 2 3 2" xfId="9208" xr:uid="{00000000-0005-0000-0000-0000F4230000}"/>
    <cellStyle name="Celkem 2 2 2 2 2 2 3 2 2" xfId="9209" xr:uid="{00000000-0005-0000-0000-0000F5230000}"/>
    <cellStyle name="Celkem 2 2 2 2 2 2 3 2 3" xfId="9210" xr:uid="{00000000-0005-0000-0000-0000F6230000}"/>
    <cellStyle name="Celkem 2 2 2 2 2 2 3 3" xfId="9211" xr:uid="{00000000-0005-0000-0000-0000F7230000}"/>
    <cellStyle name="Celkem 2 2 2 2 2 2 3 4" xfId="9212" xr:uid="{00000000-0005-0000-0000-0000F8230000}"/>
    <cellStyle name="Celkem 2 2 2 2 2 2 4" xfId="9213" xr:uid="{00000000-0005-0000-0000-0000F9230000}"/>
    <cellStyle name="Celkem 2 2 2 2 2 2 4 2" xfId="9214" xr:uid="{00000000-0005-0000-0000-0000FA230000}"/>
    <cellStyle name="Celkem 2 2 2 2 2 2 4 3" xfId="9215" xr:uid="{00000000-0005-0000-0000-0000FB230000}"/>
    <cellStyle name="Celkem 2 2 2 2 2 2 5" xfId="9216" xr:uid="{00000000-0005-0000-0000-0000FC230000}"/>
    <cellStyle name="Celkem 2 2 2 2 2 2 6" xfId="9217" xr:uid="{00000000-0005-0000-0000-0000FD230000}"/>
    <cellStyle name="Celkem 2 2 2 2 2 3" xfId="9218" xr:uid="{00000000-0005-0000-0000-0000FE230000}"/>
    <cellStyle name="Celkem 2 2 2 2 2 3 2" xfId="9219" xr:uid="{00000000-0005-0000-0000-0000FF230000}"/>
    <cellStyle name="Celkem 2 2 2 2 2 3 2 2" xfId="9220" xr:uid="{00000000-0005-0000-0000-000000240000}"/>
    <cellStyle name="Celkem 2 2 2 2 2 3 2 2 2" xfId="9221" xr:uid="{00000000-0005-0000-0000-000001240000}"/>
    <cellStyle name="Celkem 2 2 2 2 2 3 2 2 3" xfId="9222" xr:uid="{00000000-0005-0000-0000-000002240000}"/>
    <cellStyle name="Celkem 2 2 2 2 2 3 2 3" xfId="9223" xr:uid="{00000000-0005-0000-0000-000003240000}"/>
    <cellStyle name="Celkem 2 2 2 2 2 3 2 4" xfId="9224" xr:uid="{00000000-0005-0000-0000-000004240000}"/>
    <cellStyle name="Celkem 2 2 2 2 2 3 3" xfId="9225" xr:uid="{00000000-0005-0000-0000-000005240000}"/>
    <cellStyle name="Celkem 2 2 2 2 2 3 3 2" xfId="9226" xr:uid="{00000000-0005-0000-0000-000006240000}"/>
    <cellStyle name="Celkem 2 2 2 2 2 3 3 3" xfId="9227" xr:uid="{00000000-0005-0000-0000-000007240000}"/>
    <cellStyle name="Celkem 2 2 2 2 2 3 4" xfId="9228" xr:uid="{00000000-0005-0000-0000-000008240000}"/>
    <cellStyle name="Celkem 2 2 2 2 2 3 5" xfId="9229" xr:uid="{00000000-0005-0000-0000-000009240000}"/>
    <cellStyle name="Celkem 2 2 2 2 2 4" xfId="9230" xr:uid="{00000000-0005-0000-0000-00000A240000}"/>
    <cellStyle name="Celkem 2 2 2 2 2 4 2" xfId="9231" xr:uid="{00000000-0005-0000-0000-00000B240000}"/>
    <cellStyle name="Celkem 2 2 2 2 2 4 2 2" xfId="9232" xr:uid="{00000000-0005-0000-0000-00000C240000}"/>
    <cellStyle name="Celkem 2 2 2 2 2 4 2 3" xfId="9233" xr:uid="{00000000-0005-0000-0000-00000D240000}"/>
    <cellStyle name="Celkem 2 2 2 2 2 4 3" xfId="9234" xr:uid="{00000000-0005-0000-0000-00000E240000}"/>
    <cellStyle name="Celkem 2 2 2 2 2 4 4" xfId="9235" xr:uid="{00000000-0005-0000-0000-00000F240000}"/>
    <cellStyle name="Celkem 2 2 2 2 2 5" xfId="9236" xr:uid="{00000000-0005-0000-0000-000010240000}"/>
    <cellStyle name="Celkem 2 2 2 2 2 5 2" xfId="9237" xr:uid="{00000000-0005-0000-0000-000011240000}"/>
    <cellStyle name="Celkem 2 2 2 2 2 5 3" xfId="9238" xr:uid="{00000000-0005-0000-0000-000012240000}"/>
    <cellStyle name="Celkem 2 2 2 2 2 6" xfId="9239" xr:uid="{00000000-0005-0000-0000-000013240000}"/>
    <cellStyle name="Celkem 2 2 2 2 2 7" xfId="9240" xr:uid="{00000000-0005-0000-0000-000014240000}"/>
    <cellStyle name="Celkem 2 2 2 2 3" xfId="9241" xr:uid="{00000000-0005-0000-0000-000015240000}"/>
    <cellStyle name="Celkem 2 2 2 2 3 2" xfId="9242" xr:uid="{00000000-0005-0000-0000-000016240000}"/>
    <cellStyle name="Celkem 2 2 2 2 3 2 2" xfId="9243" xr:uid="{00000000-0005-0000-0000-000017240000}"/>
    <cellStyle name="Celkem 2 2 2 2 3 2 2 2" xfId="9244" xr:uid="{00000000-0005-0000-0000-000018240000}"/>
    <cellStyle name="Celkem 2 2 2 2 3 2 2 2 2" xfId="9245" xr:uid="{00000000-0005-0000-0000-000019240000}"/>
    <cellStyle name="Celkem 2 2 2 2 3 2 2 2 3" xfId="9246" xr:uid="{00000000-0005-0000-0000-00001A240000}"/>
    <cellStyle name="Celkem 2 2 2 2 3 2 2 3" xfId="9247" xr:uid="{00000000-0005-0000-0000-00001B240000}"/>
    <cellStyle name="Celkem 2 2 2 2 3 2 2 4" xfId="9248" xr:uid="{00000000-0005-0000-0000-00001C240000}"/>
    <cellStyle name="Celkem 2 2 2 2 3 2 3" xfId="9249" xr:uid="{00000000-0005-0000-0000-00001D240000}"/>
    <cellStyle name="Celkem 2 2 2 2 3 2 3 2" xfId="9250" xr:uid="{00000000-0005-0000-0000-00001E240000}"/>
    <cellStyle name="Celkem 2 2 2 2 3 2 3 3" xfId="9251" xr:uid="{00000000-0005-0000-0000-00001F240000}"/>
    <cellStyle name="Celkem 2 2 2 2 3 2 4" xfId="9252" xr:uid="{00000000-0005-0000-0000-000020240000}"/>
    <cellStyle name="Celkem 2 2 2 2 3 2 5" xfId="9253" xr:uid="{00000000-0005-0000-0000-000021240000}"/>
    <cellStyle name="Celkem 2 2 2 2 3 3" xfId="9254" xr:uid="{00000000-0005-0000-0000-000022240000}"/>
    <cellStyle name="Celkem 2 2 2 2 3 3 2" xfId="9255" xr:uid="{00000000-0005-0000-0000-000023240000}"/>
    <cellStyle name="Celkem 2 2 2 2 3 3 2 2" xfId="9256" xr:uid="{00000000-0005-0000-0000-000024240000}"/>
    <cellStyle name="Celkem 2 2 2 2 3 3 2 3" xfId="9257" xr:uid="{00000000-0005-0000-0000-000025240000}"/>
    <cellStyle name="Celkem 2 2 2 2 3 3 3" xfId="9258" xr:uid="{00000000-0005-0000-0000-000026240000}"/>
    <cellStyle name="Celkem 2 2 2 2 3 3 4" xfId="9259" xr:uid="{00000000-0005-0000-0000-000027240000}"/>
    <cellStyle name="Celkem 2 2 2 2 3 4" xfId="9260" xr:uid="{00000000-0005-0000-0000-000028240000}"/>
    <cellStyle name="Celkem 2 2 2 2 3 4 2" xfId="9261" xr:uid="{00000000-0005-0000-0000-000029240000}"/>
    <cellStyle name="Celkem 2 2 2 2 3 4 3" xfId="9262" xr:uid="{00000000-0005-0000-0000-00002A240000}"/>
    <cellStyle name="Celkem 2 2 2 2 3 5" xfId="9263" xr:uid="{00000000-0005-0000-0000-00002B240000}"/>
    <cellStyle name="Celkem 2 2 2 2 3 6" xfId="9264" xr:uid="{00000000-0005-0000-0000-00002C240000}"/>
    <cellStyle name="Celkem 2 2 2 2 4" xfId="9265" xr:uid="{00000000-0005-0000-0000-00002D240000}"/>
    <cellStyle name="Celkem 2 2 2 2 4 2" xfId="9266" xr:uid="{00000000-0005-0000-0000-00002E240000}"/>
    <cellStyle name="Celkem 2 2 2 2 4 2 2" xfId="9267" xr:uid="{00000000-0005-0000-0000-00002F240000}"/>
    <cellStyle name="Celkem 2 2 2 2 4 2 2 2" xfId="9268" xr:uid="{00000000-0005-0000-0000-000030240000}"/>
    <cellStyle name="Celkem 2 2 2 2 4 2 2 3" xfId="9269" xr:uid="{00000000-0005-0000-0000-000031240000}"/>
    <cellStyle name="Celkem 2 2 2 2 4 2 3" xfId="9270" xr:uid="{00000000-0005-0000-0000-000032240000}"/>
    <cellStyle name="Celkem 2 2 2 2 4 2 4" xfId="9271" xr:uid="{00000000-0005-0000-0000-000033240000}"/>
    <cellStyle name="Celkem 2 2 2 2 4 3" xfId="9272" xr:uid="{00000000-0005-0000-0000-000034240000}"/>
    <cellStyle name="Celkem 2 2 2 2 4 3 2" xfId="9273" xr:uid="{00000000-0005-0000-0000-000035240000}"/>
    <cellStyle name="Celkem 2 2 2 2 4 3 3" xfId="9274" xr:uid="{00000000-0005-0000-0000-000036240000}"/>
    <cellStyle name="Celkem 2 2 2 2 4 4" xfId="9275" xr:uid="{00000000-0005-0000-0000-000037240000}"/>
    <cellStyle name="Celkem 2 2 2 2 4 5" xfId="9276" xr:uid="{00000000-0005-0000-0000-000038240000}"/>
    <cellStyle name="Celkem 2 2 2 2 5" xfId="9277" xr:uid="{00000000-0005-0000-0000-000039240000}"/>
    <cellStyle name="Celkem 2 2 2 2 5 2" xfId="9278" xr:uid="{00000000-0005-0000-0000-00003A240000}"/>
    <cellStyle name="Celkem 2 2 2 2 5 2 2" xfId="9279" xr:uid="{00000000-0005-0000-0000-00003B240000}"/>
    <cellStyle name="Celkem 2 2 2 2 5 2 3" xfId="9280" xr:uid="{00000000-0005-0000-0000-00003C240000}"/>
    <cellStyle name="Celkem 2 2 2 2 5 3" xfId="9281" xr:uid="{00000000-0005-0000-0000-00003D240000}"/>
    <cellStyle name="Celkem 2 2 2 2 5 4" xfId="9282" xr:uid="{00000000-0005-0000-0000-00003E240000}"/>
    <cellStyle name="Celkem 2 2 2 2 6" xfId="9283" xr:uid="{00000000-0005-0000-0000-00003F240000}"/>
    <cellStyle name="Celkem 2 2 2 2 6 2" xfId="9284" xr:uid="{00000000-0005-0000-0000-000040240000}"/>
    <cellStyle name="Celkem 2 2 2 2 6 3" xfId="9285" xr:uid="{00000000-0005-0000-0000-000041240000}"/>
    <cellStyle name="Celkem 2 2 2 2 7" xfId="9286" xr:uid="{00000000-0005-0000-0000-000042240000}"/>
    <cellStyle name="Celkem 2 2 2 2 8" xfId="9287" xr:uid="{00000000-0005-0000-0000-000043240000}"/>
    <cellStyle name="Celkem 2 2 2 3" xfId="9288" xr:uid="{00000000-0005-0000-0000-000044240000}"/>
    <cellStyle name="Celkem 2 2 2 3 2" xfId="9289" xr:uid="{00000000-0005-0000-0000-000045240000}"/>
    <cellStyle name="Celkem 2 2 2 3 2 2" xfId="9290" xr:uid="{00000000-0005-0000-0000-000046240000}"/>
    <cellStyle name="Celkem 2 2 2 3 2 2 2" xfId="9291" xr:uid="{00000000-0005-0000-0000-000047240000}"/>
    <cellStyle name="Celkem 2 2 2 3 2 2 2 2" xfId="9292" xr:uid="{00000000-0005-0000-0000-000048240000}"/>
    <cellStyle name="Celkem 2 2 2 3 2 2 2 2 2" xfId="9293" xr:uid="{00000000-0005-0000-0000-000049240000}"/>
    <cellStyle name="Celkem 2 2 2 3 2 2 2 2 3" xfId="9294" xr:uid="{00000000-0005-0000-0000-00004A240000}"/>
    <cellStyle name="Celkem 2 2 2 3 2 2 2 3" xfId="9295" xr:uid="{00000000-0005-0000-0000-00004B240000}"/>
    <cellStyle name="Celkem 2 2 2 3 2 2 2 4" xfId="9296" xr:uid="{00000000-0005-0000-0000-00004C240000}"/>
    <cellStyle name="Celkem 2 2 2 3 2 2 3" xfId="9297" xr:uid="{00000000-0005-0000-0000-00004D240000}"/>
    <cellStyle name="Celkem 2 2 2 3 2 2 3 2" xfId="9298" xr:uid="{00000000-0005-0000-0000-00004E240000}"/>
    <cellStyle name="Celkem 2 2 2 3 2 2 3 3" xfId="9299" xr:uid="{00000000-0005-0000-0000-00004F240000}"/>
    <cellStyle name="Celkem 2 2 2 3 2 2 4" xfId="9300" xr:uid="{00000000-0005-0000-0000-000050240000}"/>
    <cellStyle name="Celkem 2 2 2 3 2 2 5" xfId="9301" xr:uid="{00000000-0005-0000-0000-000051240000}"/>
    <cellStyle name="Celkem 2 2 2 3 2 3" xfId="9302" xr:uid="{00000000-0005-0000-0000-000052240000}"/>
    <cellStyle name="Celkem 2 2 2 3 2 3 2" xfId="9303" xr:uid="{00000000-0005-0000-0000-000053240000}"/>
    <cellStyle name="Celkem 2 2 2 3 2 3 2 2" xfId="9304" xr:uid="{00000000-0005-0000-0000-000054240000}"/>
    <cellStyle name="Celkem 2 2 2 3 2 3 2 3" xfId="9305" xr:uid="{00000000-0005-0000-0000-000055240000}"/>
    <cellStyle name="Celkem 2 2 2 3 2 3 3" xfId="9306" xr:uid="{00000000-0005-0000-0000-000056240000}"/>
    <cellStyle name="Celkem 2 2 2 3 2 3 4" xfId="9307" xr:uid="{00000000-0005-0000-0000-000057240000}"/>
    <cellStyle name="Celkem 2 2 2 3 2 4" xfId="9308" xr:uid="{00000000-0005-0000-0000-000058240000}"/>
    <cellStyle name="Celkem 2 2 2 3 2 4 2" xfId="9309" xr:uid="{00000000-0005-0000-0000-000059240000}"/>
    <cellStyle name="Celkem 2 2 2 3 2 4 3" xfId="9310" xr:uid="{00000000-0005-0000-0000-00005A240000}"/>
    <cellStyle name="Celkem 2 2 2 3 2 5" xfId="9311" xr:uid="{00000000-0005-0000-0000-00005B240000}"/>
    <cellStyle name="Celkem 2 2 2 3 2 6" xfId="9312" xr:uid="{00000000-0005-0000-0000-00005C240000}"/>
    <cellStyle name="Celkem 2 2 2 3 3" xfId="9313" xr:uid="{00000000-0005-0000-0000-00005D240000}"/>
    <cellStyle name="Celkem 2 2 2 3 3 2" xfId="9314" xr:uid="{00000000-0005-0000-0000-00005E240000}"/>
    <cellStyle name="Celkem 2 2 2 3 3 2 2" xfId="9315" xr:uid="{00000000-0005-0000-0000-00005F240000}"/>
    <cellStyle name="Celkem 2 2 2 3 3 2 2 2" xfId="9316" xr:uid="{00000000-0005-0000-0000-000060240000}"/>
    <cellStyle name="Celkem 2 2 2 3 3 2 2 3" xfId="9317" xr:uid="{00000000-0005-0000-0000-000061240000}"/>
    <cellStyle name="Celkem 2 2 2 3 3 2 3" xfId="9318" xr:uid="{00000000-0005-0000-0000-000062240000}"/>
    <cellStyle name="Celkem 2 2 2 3 3 2 4" xfId="9319" xr:uid="{00000000-0005-0000-0000-000063240000}"/>
    <cellStyle name="Celkem 2 2 2 3 3 3" xfId="9320" xr:uid="{00000000-0005-0000-0000-000064240000}"/>
    <cellStyle name="Celkem 2 2 2 3 3 3 2" xfId="9321" xr:uid="{00000000-0005-0000-0000-000065240000}"/>
    <cellStyle name="Celkem 2 2 2 3 3 3 3" xfId="9322" xr:uid="{00000000-0005-0000-0000-000066240000}"/>
    <cellStyle name="Celkem 2 2 2 3 3 4" xfId="9323" xr:uid="{00000000-0005-0000-0000-000067240000}"/>
    <cellStyle name="Celkem 2 2 2 3 3 5" xfId="9324" xr:uid="{00000000-0005-0000-0000-000068240000}"/>
    <cellStyle name="Celkem 2 2 2 3 4" xfId="9325" xr:uid="{00000000-0005-0000-0000-000069240000}"/>
    <cellStyle name="Celkem 2 2 2 3 4 2" xfId="9326" xr:uid="{00000000-0005-0000-0000-00006A240000}"/>
    <cellStyle name="Celkem 2 2 2 3 4 2 2" xfId="9327" xr:uid="{00000000-0005-0000-0000-00006B240000}"/>
    <cellStyle name="Celkem 2 2 2 3 4 2 3" xfId="9328" xr:uid="{00000000-0005-0000-0000-00006C240000}"/>
    <cellStyle name="Celkem 2 2 2 3 4 3" xfId="9329" xr:uid="{00000000-0005-0000-0000-00006D240000}"/>
    <cellStyle name="Celkem 2 2 2 3 4 4" xfId="9330" xr:uid="{00000000-0005-0000-0000-00006E240000}"/>
    <cellStyle name="Celkem 2 2 2 3 5" xfId="9331" xr:uid="{00000000-0005-0000-0000-00006F240000}"/>
    <cellStyle name="Celkem 2 2 2 3 5 2" xfId="9332" xr:uid="{00000000-0005-0000-0000-000070240000}"/>
    <cellStyle name="Celkem 2 2 2 3 5 3" xfId="9333" xr:uid="{00000000-0005-0000-0000-000071240000}"/>
    <cellStyle name="Celkem 2 2 2 3 6" xfId="9334" xr:uid="{00000000-0005-0000-0000-000072240000}"/>
    <cellStyle name="Celkem 2 2 2 3 7" xfId="9335" xr:uid="{00000000-0005-0000-0000-000073240000}"/>
    <cellStyle name="Celkem 2 2 2 4" xfId="9336" xr:uid="{00000000-0005-0000-0000-000074240000}"/>
    <cellStyle name="Celkem 2 2 2 4 2" xfId="9337" xr:uid="{00000000-0005-0000-0000-000075240000}"/>
    <cellStyle name="Celkem 2 2 2 4 2 2" xfId="9338" xr:uid="{00000000-0005-0000-0000-000076240000}"/>
    <cellStyle name="Celkem 2 2 2 4 2 2 2" xfId="9339" xr:uid="{00000000-0005-0000-0000-000077240000}"/>
    <cellStyle name="Celkem 2 2 2 4 2 2 2 2" xfId="9340" xr:uid="{00000000-0005-0000-0000-000078240000}"/>
    <cellStyle name="Celkem 2 2 2 4 2 2 2 3" xfId="9341" xr:uid="{00000000-0005-0000-0000-000079240000}"/>
    <cellStyle name="Celkem 2 2 2 4 2 2 3" xfId="9342" xr:uid="{00000000-0005-0000-0000-00007A240000}"/>
    <cellStyle name="Celkem 2 2 2 4 2 2 4" xfId="9343" xr:uid="{00000000-0005-0000-0000-00007B240000}"/>
    <cellStyle name="Celkem 2 2 2 4 2 3" xfId="9344" xr:uid="{00000000-0005-0000-0000-00007C240000}"/>
    <cellStyle name="Celkem 2 2 2 4 2 3 2" xfId="9345" xr:uid="{00000000-0005-0000-0000-00007D240000}"/>
    <cellStyle name="Celkem 2 2 2 4 2 3 3" xfId="9346" xr:uid="{00000000-0005-0000-0000-00007E240000}"/>
    <cellStyle name="Celkem 2 2 2 4 2 4" xfId="9347" xr:uid="{00000000-0005-0000-0000-00007F240000}"/>
    <cellStyle name="Celkem 2 2 2 4 2 5" xfId="9348" xr:uid="{00000000-0005-0000-0000-000080240000}"/>
    <cellStyle name="Celkem 2 2 2 4 3" xfId="9349" xr:uid="{00000000-0005-0000-0000-000081240000}"/>
    <cellStyle name="Celkem 2 2 2 4 3 2" xfId="9350" xr:uid="{00000000-0005-0000-0000-000082240000}"/>
    <cellStyle name="Celkem 2 2 2 4 3 2 2" xfId="9351" xr:uid="{00000000-0005-0000-0000-000083240000}"/>
    <cellStyle name="Celkem 2 2 2 4 3 2 3" xfId="9352" xr:uid="{00000000-0005-0000-0000-000084240000}"/>
    <cellStyle name="Celkem 2 2 2 4 3 3" xfId="9353" xr:uid="{00000000-0005-0000-0000-000085240000}"/>
    <cellStyle name="Celkem 2 2 2 4 3 4" xfId="9354" xr:uid="{00000000-0005-0000-0000-000086240000}"/>
    <cellStyle name="Celkem 2 2 2 4 4" xfId="9355" xr:uid="{00000000-0005-0000-0000-000087240000}"/>
    <cellStyle name="Celkem 2 2 2 4 4 2" xfId="9356" xr:uid="{00000000-0005-0000-0000-000088240000}"/>
    <cellStyle name="Celkem 2 2 2 4 4 3" xfId="9357" xr:uid="{00000000-0005-0000-0000-000089240000}"/>
    <cellStyle name="Celkem 2 2 2 4 5" xfId="9358" xr:uid="{00000000-0005-0000-0000-00008A240000}"/>
    <cellStyle name="Celkem 2 2 2 4 6" xfId="9359" xr:uid="{00000000-0005-0000-0000-00008B240000}"/>
    <cellStyle name="Celkem 2 2 2 5" xfId="9360" xr:uid="{00000000-0005-0000-0000-00008C240000}"/>
    <cellStyle name="Celkem 2 2 2 5 2" xfId="9361" xr:uid="{00000000-0005-0000-0000-00008D240000}"/>
    <cellStyle name="Celkem 2 2 2 5 2 2" xfId="9362" xr:uid="{00000000-0005-0000-0000-00008E240000}"/>
    <cellStyle name="Celkem 2 2 2 5 2 2 2" xfId="9363" xr:uid="{00000000-0005-0000-0000-00008F240000}"/>
    <cellStyle name="Celkem 2 2 2 5 2 2 3" xfId="9364" xr:uid="{00000000-0005-0000-0000-000090240000}"/>
    <cellStyle name="Celkem 2 2 2 5 2 3" xfId="9365" xr:uid="{00000000-0005-0000-0000-000091240000}"/>
    <cellStyle name="Celkem 2 2 2 5 2 4" xfId="9366" xr:uid="{00000000-0005-0000-0000-000092240000}"/>
    <cellStyle name="Celkem 2 2 2 5 3" xfId="9367" xr:uid="{00000000-0005-0000-0000-000093240000}"/>
    <cellStyle name="Celkem 2 2 2 5 3 2" xfId="9368" xr:uid="{00000000-0005-0000-0000-000094240000}"/>
    <cellStyle name="Celkem 2 2 2 5 3 3" xfId="9369" xr:uid="{00000000-0005-0000-0000-000095240000}"/>
    <cellStyle name="Celkem 2 2 2 5 4" xfId="9370" xr:uid="{00000000-0005-0000-0000-000096240000}"/>
    <cellStyle name="Celkem 2 2 2 5 5" xfId="9371" xr:uid="{00000000-0005-0000-0000-000097240000}"/>
    <cellStyle name="Celkem 2 2 2 6" xfId="9372" xr:uid="{00000000-0005-0000-0000-000098240000}"/>
    <cellStyle name="Celkem 2 2 2 6 2" xfId="9373" xr:uid="{00000000-0005-0000-0000-000099240000}"/>
    <cellStyle name="Celkem 2 2 2 6 2 2" xfId="9374" xr:uid="{00000000-0005-0000-0000-00009A240000}"/>
    <cellStyle name="Celkem 2 2 2 6 2 3" xfId="9375" xr:uid="{00000000-0005-0000-0000-00009B240000}"/>
    <cellStyle name="Celkem 2 2 2 6 3" xfId="9376" xr:uid="{00000000-0005-0000-0000-00009C240000}"/>
    <cellStyle name="Celkem 2 2 2 6 4" xfId="9377" xr:uid="{00000000-0005-0000-0000-00009D240000}"/>
    <cellStyle name="Celkem 2 2 2 7" xfId="9378" xr:uid="{00000000-0005-0000-0000-00009E240000}"/>
    <cellStyle name="Celkem 2 2 2 7 2" xfId="9379" xr:uid="{00000000-0005-0000-0000-00009F240000}"/>
    <cellStyle name="Celkem 2 2 2 7 3" xfId="9380" xr:uid="{00000000-0005-0000-0000-0000A0240000}"/>
    <cellStyle name="Celkem 2 2 2 8" xfId="9381" xr:uid="{00000000-0005-0000-0000-0000A1240000}"/>
    <cellStyle name="Celkem 2 2 2 9" xfId="9382" xr:uid="{00000000-0005-0000-0000-0000A2240000}"/>
    <cellStyle name="Celkem 2 2 3" xfId="9383" xr:uid="{00000000-0005-0000-0000-0000A3240000}"/>
    <cellStyle name="Celkem 2 2 3 2" xfId="9384" xr:uid="{00000000-0005-0000-0000-0000A4240000}"/>
    <cellStyle name="Celkem 2 2 3 2 2" xfId="9385" xr:uid="{00000000-0005-0000-0000-0000A5240000}"/>
    <cellStyle name="Celkem 2 2 3 2 2 2" xfId="9386" xr:uid="{00000000-0005-0000-0000-0000A6240000}"/>
    <cellStyle name="Celkem 2 2 3 2 2 2 2" xfId="9387" xr:uid="{00000000-0005-0000-0000-0000A7240000}"/>
    <cellStyle name="Celkem 2 2 3 2 2 2 2 2" xfId="9388" xr:uid="{00000000-0005-0000-0000-0000A8240000}"/>
    <cellStyle name="Celkem 2 2 3 2 2 2 2 2 2" xfId="9389" xr:uid="{00000000-0005-0000-0000-0000A9240000}"/>
    <cellStyle name="Celkem 2 2 3 2 2 2 2 2 3" xfId="9390" xr:uid="{00000000-0005-0000-0000-0000AA240000}"/>
    <cellStyle name="Celkem 2 2 3 2 2 2 2 3" xfId="9391" xr:uid="{00000000-0005-0000-0000-0000AB240000}"/>
    <cellStyle name="Celkem 2 2 3 2 2 2 2 4" xfId="9392" xr:uid="{00000000-0005-0000-0000-0000AC240000}"/>
    <cellStyle name="Celkem 2 2 3 2 2 2 3" xfId="9393" xr:uid="{00000000-0005-0000-0000-0000AD240000}"/>
    <cellStyle name="Celkem 2 2 3 2 2 2 3 2" xfId="9394" xr:uid="{00000000-0005-0000-0000-0000AE240000}"/>
    <cellStyle name="Celkem 2 2 3 2 2 2 3 3" xfId="9395" xr:uid="{00000000-0005-0000-0000-0000AF240000}"/>
    <cellStyle name="Celkem 2 2 3 2 2 2 4" xfId="9396" xr:uid="{00000000-0005-0000-0000-0000B0240000}"/>
    <cellStyle name="Celkem 2 2 3 2 2 2 5" xfId="9397" xr:uid="{00000000-0005-0000-0000-0000B1240000}"/>
    <cellStyle name="Celkem 2 2 3 2 2 3" xfId="9398" xr:uid="{00000000-0005-0000-0000-0000B2240000}"/>
    <cellStyle name="Celkem 2 2 3 2 2 3 2" xfId="9399" xr:uid="{00000000-0005-0000-0000-0000B3240000}"/>
    <cellStyle name="Celkem 2 2 3 2 2 3 2 2" xfId="9400" xr:uid="{00000000-0005-0000-0000-0000B4240000}"/>
    <cellStyle name="Celkem 2 2 3 2 2 3 2 3" xfId="9401" xr:uid="{00000000-0005-0000-0000-0000B5240000}"/>
    <cellStyle name="Celkem 2 2 3 2 2 3 3" xfId="9402" xr:uid="{00000000-0005-0000-0000-0000B6240000}"/>
    <cellStyle name="Celkem 2 2 3 2 2 3 4" xfId="9403" xr:uid="{00000000-0005-0000-0000-0000B7240000}"/>
    <cellStyle name="Celkem 2 2 3 2 2 4" xfId="9404" xr:uid="{00000000-0005-0000-0000-0000B8240000}"/>
    <cellStyle name="Celkem 2 2 3 2 2 4 2" xfId="9405" xr:uid="{00000000-0005-0000-0000-0000B9240000}"/>
    <cellStyle name="Celkem 2 2 3 2 2 4 3" xfId="9406" xr:uid="{00000000-0005-0000-0000-0000BA240000}"/>
    <cellStyle name="Celkem 2 2 3 2 2 5" xfId="9407" xr:uid="{00000000-0005-0000-0000-0000BB240000}"/>
    <cellStyle name="Celkem 2 2 3 2 2 6" xfId="9408" xr:uid="{00000000-0005-0000-0000-0000BC240000}"/>
    <cellStyle name="Celkem 2 2 3 2 3" xfId="9409" xr:uid="{00000000-0005-0000-0000-0000BD240000}"/>
    <cellStyle name="Celkem 2 2 3 2 3 2" xfId="9410" xr:uid="{00000000-0005-0000-0000-0000BE240000}"/>
    <cellStyle name="Celkem 2 2 3 2 3 2 2" xfId="9411" xr:uid="{00000000-0005-0000-0000-0000BF240000}"/>
    <cellStyle name="Celkem 2 2 3 2 3 2 2 2" xfId="9412" xr:uid="{00000000-0005-0000-0000-0000C0240000}"/>
    <cellStyle name="Celkem 2 2 3 2 3 2 2 3" xfId="9413" xr:uid="{00000000-0005-0000-0000-0000C1240000}"/>
    <cellStyle name="Celkem 2 2 3 2 3 2 3" xfId="9414" xr:uid="{00000000-0005-0000-0000-0000C2240000}"/>
    <cellStyle name="Celkem 2 2 3 2 3 2 4" xfId="9415" xr:uid="{00000000-0005-0000-0000-0000C3240000}"/>
    <cellStyle name="Celkem 2 2 3 2 3 3" xfId="9416" xr:uid="{00000000-0005-0000-0000-0000C4240000}"/>
    <cellStyle name="Celkem 2 2 3 2 3 3 2" xfId="9417" xr:uid="{00000000-0005-0000-0000-0000C5240000}"/>
    <cellStyle name="Celkem 2 2 3 2 3 3 3" xfId="9418" xr:uid="{00000000-0005-0000-0000-0000C6240000}"/>
    <cellStyle name="Celkem 2 2 3 2 3 4" xfId="9419" xr:uid="{00000000-0005-0000-0000-0000C7240000}"/>
    <cellStyle name="Celkem 2 2 3 2 3 5" xfId="9420" xr:uid="{00000000-0005-0000-0000-0000C8240000}"/>
    <cellStyle name="Celkem 2 2 3 2 4" xfId="9421" xr:uid="{00000000-0005-0000-0000-0000C9240000}"/>
    <cellStyle name="Celkem 2 2 3 2 4 2" xfId="9422" xr:uid="{00000000-0005-0000-0000-0000CA240000}"/>
    <cellStyle name="Celkem 2 2 3 2 4 2 2" xfId="9423" xr:uid="{00000000-0005-0000-0000-0000CB240000}"/>
    <cellStyle name="Celkem 2 2 3 2 4 2 3" xfId="9424" xr:uid="{00000000-0005-0000-0000-0000CC240000}"/>
    <cellStyle name="Celkem 2 2 3 2 4 3" xfId="9425" xr:uid="{00000000-0005-0000-0000-0000CD240000}"/>
    <cellStyle name="Celkem 2 2 3 2 4 4" xfId="9426" xr:uid="{00000000-0005-0000-0000-0000CE240000}"/>
    <cellStyle name="Celkem 2 2 3 2 5" xfId="9427" xr:uid="{00000000-0005-0000-0000-0000CF240000}"/>
    <cellStyle name="Celkem 2 2 3 2 5 2" xfId="9428" xr:uid="{00000000-0005-0000-0000-0000D0240000}"/>
    <cellStyle name="Celkem 2 2 3 2 5 3" xfId="9429" xr:uid="{00000000-0005-0000-0000-0000D1240000}"/>
    <cellStyle name="Celkem 2 2 3 2 6" xfId="9430" xr:uid="{00000000-0005-0000-0000-0000D2240000}"/>
    <cellStyle name="Celkem 2 2 3 2 7" xfId="9431" xr:uid="{00000000-0005-0000-0000-0000D3240000}"/>
    <cellStyle name="Celkem 2 2 3 3" xfId="9432" xr:uid="{00000000-0005-0000-0000-0000D4240000}"/>
    <cellStyle name="Celkem 2 2 3 3 2" xfId="9433" xr:uid="{00000000-0005-0000-0000-0000D5240000}"/>
    <cellStyle name="Celkem 2 2 3 3 2 2" xfId="9434" xr:uid="{00000000-0005-0000-0000-0000D6240000}"/>
    <cellStyle name="Celkem 2 2 3 3 2 2 2" xfId="9435" xr:uid="{00000000-0005-0000-0000-0000D7240000}"/>
    <cellStyle name="Celkem 2 2 3 3 2 2 2 2" xfId="9436" xr:uid="{00000000-0005-0000-0000-0000D8240000}"/>
    <cellStyle name="Celkem 2 2 3 3 2 2 2 3" xfId="9437" xr:uid="{00000000-0005-0000-0000-0000D9240000}"/>
    <cellStyle name="Celkem 2 2 3 3 2 2 3" xfId="9438" xr:uid="{00000000-0005-0000-0000-0000DA240000}"/>
    <cellStyle name="Celkem 2 2 3 3 2 2 4" xfId="9439" xr:uid="{00000000-0005-0000-0000-0000DB240000}"/>
    <cellStyle name="Celkem 2 2 3 3 2 3" xfId="9440" xr:uid="{00000000-0005-0000-0000-0000DC240000}"/>
    <cellStyle name="Celkem 2 2 3 3 2 3 2" xfId="9441" xr:uid="{00000000-0005-0000-0000-0000DD240000}"/>
    <cellStyle name="Celkem 2 2 3 3 2 3 3" xfId="9442" xr:uid="{00000000-0005-0000-0000-0000DE240000}"/>
    <cellStyle name="Celkem 2 2 3 3 2 4" xfId="9443" xr:uid="{00000000-0005-0000-0000-0000DF240000}"/>
    <cellStyle name="Celkem 2 2 3 3 2 5" xfId="9444" xr:uid="{00000000-0005-0000-0000-0000E0240000}"/>
    <cellStyle name="Celkem 2 2 3 3 3" xfId="9445" xr:uid="{00000000-0005-0000-0000-0000E1240000}"/>
    <cellStyle name="Celkem 2 2 3 3 3 2" xfId="9446" xr:uid="{00000000-0005-0000-0000-0000E2240000}"/>
    <cellStyle name="Celkem 2 2 3 3 3 2 2" xfId="9447" xr:uid="{00000000-0005-0000-0000-0000E3240000}"/>
    <cellStyle name="Celkem 2 2 3 3 3 2 3" xfId="9448" xr:uid="{00000000-0005-0000-0000-0000E4240000}"/>
    <cellStyle name="Celkem 2 2 3 3 3 3" xfId="9449" xr:uid="{00000000-0005-0000-0000-0000E5240000}"/>
    <cellStyle name="Celkem 2 2 3 3 3 4" xfId="9450" xr:uid="{00000000-0005-0000-0000-0000E6240000}"/>
    <cellStyle name="Celkem 2 2 3 3 4" xfId="9451" xr:uid="{00000000-0005-0000-0000-0000E7240000}"/>
    <cellStyle name="Celkem 2 2 3 3 4 2" xfId="9452" xr:uid="{00000000-0005-0000-0000-0000E8240000}"/>
    <cellStyle name="Celkem 2 2 3 3 4 3" xfId="9453" xr:uid="{00000000-0005-0000-0000-0000E9240000}"/>
    <cellStyle name="Celkem 2 2 3 3 5" xfId="9454" xr:uid="{00000000-0005-0000-0000-0000EA240000}"/>
    <cellStyle name="Celkem 2 2 3 3 6" xfId="9455" xr:uid="{00000000-0005-0000-0000-0000EB240000}"/>
    <cellStyle name="Celkem 2 2 3 4" xfId="9456" xr:uid="{00000000-0005-0000-0000-0000EC240000}"/>
    <cellStyle name="Celkem 2 2 3 4 2" xfId="9457" xr:uid="{00000000-0005-0000-0000-0000ED240000}"/>
    <cellStyle name="Celkem 2 2 3 4 2 2" xfId="9458" xr:uid="{00000000-0005-0000-0000-0000EE240000}"/>
    <cellStyle name="Celkem 2 2 3 4 2 2 2" xfId="9459" xr:uid="{00000000-0005-0000-0000-0000EF240000}"/>
    <cellStyle name="Celkem 2 2 3 4 2 2 3" xfId="9460" xr:uid="{00000000-0005-0000-0000-0000F0240000}"/>
    <cellStyle name="Celkem 2 2 3 4 2 3" xfId="9461" xr:uid="{00000000-0005-0000-0000-0000F1240000}"/>
    <cellStyle name="Celkem 2 2 3 4 2 4" xfId="9462" xr:uid="{00000000-0005-0000-0000-0000F2240000}"/>
    <cellStyle name="Celkem 2 2 3 4 3" xfId="9463" xr:uid="{00000000-0005-0000-0000-0000F3240000}"/>
    <cellStyle name="Celkem 2 2 3 4 3 2" xfId="9464" xr:uid="{00000000-0005-0000-0000-0000F4240000}"/>
    <cellStyle name="Celkem 2 2 3 4 3 3" xfId="9465" xr:uid="{00000000-0005-0000-0000-0000F5240000}"/>
    <cellStyle name="Celkem 2 2 3 4 4" xfId="9466" xr:uid="{00000000-0005-0000-0000-0000F6240000}"/>
    <cellStyle name="Celkem 2 2 3 4 5" xfId="9467" xr:uid="{00000000-0005-0000-0000-0000F7240000}"/>
    <cellStyle name="Celkem 2 2 3 5" xfId="9468" xr:uid="{00000000-0005-0000-0000-0000F8240000}"/>
    <cellStyle name="Celkem 2 2 3 5 2" xfId="9469" xr:uid="{00000000-0005-0000-0000-0000F9240000}"/>
    <cellStyle name="Celkem 2 2 3 5 2 2" xfId="9470" xr:uid="{00000000-0005-0000-0000-0000FA240000}"/>
    <cellStyle name="Celkem 2 2 3 5 2 3" xfId="9471" xr:uid="{00000000-0005-0000-0000-0000FB240000}"/>
    <cellStyle name="Celkem 2 2 3 5 3" xfId="9472" xr:uid="{00000000-0005-0000-0000-0000FC240000}"/>
    <cellStyle name="Celkem 2 2 3 5 4" xfId="9473" xr:uid="{00000000-0005-0000-0000-0000FD240000}"/>
    <cellStyle name="Celkem 2 2 3 6" xfId="9474" xr:uid="{00000000-0005-0000-0000-0000FE240000}"/>
    <cellStyle name="Celkem 2 2 3 6 2" xfId="9475" xr:uid="{00000000-0005-0000-0000-0000FF240000}"/>
    <cellStyle name="Celkem 2 2 3 6 3" xfId="9476" xr:uid="{00000000-0005-0000-0000-000000250000}"/>
    <cellStyle name="Celkem 2 2 3 7" xfId="9477" xr:uid="{00000000-0005-0000-0000-000001250000}"/>
    <cellStyle name="Celkem 2 2 3 8" xfId="9478" xr:uid="{00000000-0005-0000-0000-000002250000}"/>
    <cellStyle name="Celkem 2 2 4" xfId="9479" xr:uid="{00000000-0005-0000-0000-000003250000}"/>
    <cellStyle name="Celkem 2 2 4 2" xfId="9480" xr:uid="{00000000-0005-0000-0000-000004250000}"/>
    <cellStyle name="Celkem 2 2 4 2 2" xfId="9481" xr:uid="{00000000-0005-0000-0000-000005250000}"/>
    <cellStyle name="Celkem 2 2 4 2 2 2" xfId="9482" xr:uid="{00000000-0005-0000-0000-000006250000}"/>
    <cellStyle name="Celkem 2 2 4 2 2 2 2" xfId="9483" xr:uid="{00000000-0005-0000-0000-000007250000}"/>
    <cellStyle name="Celkem 2 2 4 2 2 2 2 2" xfId="9484" xr:uid="{00000000-0005-0000-0000-000008250000}"/>
    <cellStyle name="Celkem 2 2 4 2 2 2 2 3" xfId="9485" xr:uid="{00000000-0005-0000-0000-000009250000}"/>
    <cellStyle name="Celkem 2 2 4 2 2 2 3" xfId="9486" xr:uid="{00000000-0005-0000-0000-00000A250000}"/>
    <cellStyle name="Celkem 2 2 4 2 2 2 4" xfId="9487" xr:uid="{00000000-0005-0000-0000-00000B250000}"/>
    <cellStyle name="Celkem 2 2 4 2 2 3" xfId="9488" xr:uid="{00000000-0005-0000-0000-00000C250000}"/>
    <cellStyle name="Celkem 2 2 4 2 2 3 2" xfId="9489" xr:uid="{00000000-0005-0000-0000-00000D250000}"/>
    <cellStyle name="Celkem 2 2 4 2 2 3 3" xfId="9490" xr:uid="{00000000-0005-0000-0000-00000E250000}"/>
    <cellStyle name="Celkem 2 2 4 2 2 4" xfId="9491" xr:uid="{00000000-0005-0000-0000-00000F250000}"/>
    <cellStyle name="Celkem 2 2 4 2 2 5" xfId="9492" xr:uid="{00000000-0005-0000-0000-000010250000}"/>
    <cellStyle name="Celkem 2 2 4 2 3" xfId="9493" xr:uid="{00000000-0005-0000-0000-000011250000}"/>
    <cellStyle name="Celkem 2 2 4 2 3 2" xfId="9494" xr:uid="{00000000-0005-0000-0000-000012250000}"/>
    <cellStyle name="Celkem 2 2 4 2 3 2 2" xfId="9495" xr:uid="{00000000-0005-0000-0000-000013250000}"/>
    <cellStyle name="Celkem 2 2 4 2 3 2 3" xfId="9496" xr:uid="{00000000-0005-0000-0000-000014250000}"/>
    <cellStyle name="Celkem 2 2 4 2 3 3" xfId="9497" xr:uid="{00000000-0005-0000-0000-000015250000}"/>
    <cellStyle name="Celkem 2 2 4 2 3 4" xfId="9498" xr:uid="{00000000-0005-0000-0000-000016250000}"/>
    <cellStyle name="Celkem 2 2 4 2 4" xfId="9499" xr:uid="{00000000-0005-0000-0000-000017250000}"/>
    <cellStyle name="Celkem 2 2 4 2 4 2" xfId="9500" xr:uid="{00000000-0005-0000-0000-000018250000}"/>
    <cellStyle name="Celkem 2 2 4 2 4 3" xfId="9501" xr:uid="{00000000-0005-0000-0000-000019250000}"/>
    <cellStyle name="Celkem 2 2 4 2 5" xfId="9502" xr:uid="{00000000-0005-0000-0000-00001A250000}"/>
    <cellStyle name="Celkem 2 2 4 2 6" xfId="9503" xr:uid="{00000000-0005-0000-0000-00001B250000}"/>
    <cellStyle name="Celkem 2 2 4 3" xfId="9504" xr:uid="{00000000-0005-0000-0000-00001C250000}"/>
    <cellStyle name="Celkem 2 2 4 3 2" xfId="9505" xr:uid="{00000000-0005-0000-0000-00001D250000}"/>
    <cellStyle name="Celkem 2 2 4 3 2 2" xfId="9506" xr:uid="{00000000-0005-0000-0000-00001E250000}"/>
    <cellStyle name="Celkem 2 2 4 3 2 2 2" xfId="9507" xr:uid="{00000000-0005-0000-0000-00001F250000}"/>
    <cellStyle name="Celkem 2 2 4 3 2 2 3" xfId="9508" xr:uid="{00000000-0005-0000-0000-000020250000}"/>
    <cellStyle name="Celkem 2 2 4 3 2 3" xfId="9509" xr:uid="{00000000-0005-0000-0000-000021250000}"/>
    <cellStyle name="Celkem 2 2 4 3 2 4" xfId="9510" xr:uid="{00000000-0005-0000-0000-000022250000}"/>
    <cellStyle name="Celkem 2 2 4 3 3" xfId="9511" xr:uid="{00000000-0005-0000-0000-000023250000}"/>
    <cellStyle name="Celkem 2 2 4 3 3 2" xfId="9512" xr:uid="{00000000-0005-0000-0000-000024250000}"/>
    <cellStyle name="Celkem 2 2 4 3 3 3" xfId="9513" xr:uid="{00000000-0005-0000-0000-000025250000}"/>
    <cellStyle name="Celkem 2 2 4 3 4" xfId="9514" xr:uid="{00000000-0005-0000-0000-000026250000}"/>
    <cellStyle name="Celkem 2 2 4 3 5" xfId="9515" xr:uid="{00000000-0005-0000-0000-000027250000}"/>
    <cellStyle name="Celkem 2 2 4 4" xfId="9516" xr:uid="{00000000-0005-0000-0000-000028250000}"/>
    <cellStyle name="Celkem 2 2 4 4 2" xfId="9517" xr:uid="{00000000-0005-0000-0000-000029250000}"/>
    <cellStyle name="Celkem 2 2 4 4 2 2" xfId="9518" xr:uid="{00000000-0005-0000-0000-00002A250000}"/>
    <cellStyle name="Celkem 2 2 4 4 2 3" xfId="9519" xr:uid="{00000000-0005-0000-0000-00002B250000}"/>
    <cellStyle name="Celkem 2 2 4 4 3" xfId="9520" xr:uid="{00000000-0005-0000-0000-00002C250000}"/>
    <cellStyle name="Celkem 2 2 4 4 4" xfId="9521" xr:uid="{00000000-0005-0000-0000-00002D250000}"/>
    <cellStyle name="Celkem 2 2 4 5" xfId="9522" xr:uid="{00000000-0005-0000-0000-00002E250000}"/>
    <cellStyle name="Celkem 2 2 4 5 2" xfId="9523" xr:uid="{00000000-0005-0000-0000-00002F250000}"/>
    <cellStyle name="Celkem 2 2 4 5 3" xfId="9524" xr:uid="{00000000-0005-0000-0000-000030250000}"/>
    <cellStyle name="Celkem 2 2 4 6" xfId="9525" xr:uid="{00000000-0005-0000-0000-000031250000}"/>
    <cellStyle name="Celkem 2 2 4 7" xfId="9526" xr:uid="{00000000-0005-0000-0000-000032250000}"/>
    <cellStyle name="Celkem 2 2 5" xfId="9527" xr:uid="{00000000-0005-0000-0000-000033250000}"/>
    <cellStyle name="Celkem 2 2 5 2" xfId="9528" xr:uid="{00000000-0005-0000-0000-000034250000}"/>
    <cellStyle name="Celkem 2 2 5 2 2" xfId="9529" xr:uid="{00000000-0005-0000-0000-000035250000}"/>
    <cellStyle name="Celkem 2 2 5 2 2 2" xfId="9530" xr:uid="{00000000-0005-0000-0000-000036250000}"/>
    <cellStyle name="Celkem 2 2 5 2 2 2 2" xfId="9531" xr:uid="{00000000-0005-0000-0000-000037250000}"/>
    <cellStyle name="Celkem 2 2 5 2 2 2 3" xfId="9532" xr:uid="{00000000-0005-0000-0000-000038250000}"/>
    <cellStyle name="Celkem 2 2 5 2 2 3" xfId="9533" xr:uid="{00000000-0005-0000-0000-000039250000}"/>
    <cellStyle name="Celkem 2 2 5 2 2 4" xfId="9534" xr:uid="{00000000-0005-0000-0000-00003A250000}"/>
    <cellStyle name="Celkem 2 2 5 2 3" xfId="9535" xr:uid="{00000000-0005-0000-0000-00003B250000}"/>
    <cellStyle name="Celkem 2 2 5 2 3 2" xfId="9536" xr:uid="{00000000-0005-0000-0000-00003C250000}"/>
    <cellStyle name="Celkem 2 2 5 2 3 3" xfId="9537" xr:uid="{00000000-0005-0000-0000-00003D250000}"/>
    <cellStyle name="Celkem 2 2 5 2 4" xfId="9538" xr:uid="{00000000-0005-0000-0000-00003E250000}"/>
    <cellStyle name="Celkem 2 2 5 2 5" xfId="9539" xr:uid="{00000000-0005-0000-0000-00003F250000}"/>
    <cellStyle name="Celkem 2 2 5 3" xfId="9540" xr:uid="{00000000-0005-0000-0000-000040250000}"/>
    <cellStyle name="Celkem 2 2 5 3 2" xfId="9541" xr:uid="{00000000-0005-0000-0000-000041250000}"/>
    <cellStyle name="Celkem 2 2 5 3 2 2" xfId="9542" xr:uid="{00000000-0005-0000-0000-000042250000}"/>
    <cellStyle name="Celkem 2 2 5 3 2 3" xfId="9543" xr:uid="{00000000-0005-0000-0000-000043250000}"/>
    <cellStyle name="Celkem 2 2 5 3 3" xfId="9544" xr:uid="{00000000-0005-0000-0000-000044250000}"/>
    <cellStyle name="Celkem 2 2 5 3 4" xfId="9545" xr:uid="{00000000-0005-0000-0000-000045250000}"/>
    <cellStyle name="Celkem 2 2 5 4" xfId="9546" xr:uid="{00000000-0005-0000-0000-000046250000}"/>
    <cellStyle name="Celkem 2 2 5 4 2" xfId="9547" xr:uid="{00000000-0005-0000-0000-000047250000}"/>
    <cellStyle name="Celkem 2 2 5 4 3" xfId="9548" xr:uid="{00000000-0005-0000-0000-000048250000}"/>
    <cellStyle name="Celkem 2 2 5 5" xfId="9549" xr:uid="{00000000-0005-0000-0000-000049250000}"/>
    <cellStyle name="Celkem 2 2 5 6" xfId="9550" xr:uid="{00000000-0005-0000-0000-00004A250000}"/>
    <cellStyle name="Celkem 2 2 6" xfId="9551" xr:uid="{00000000-0005-0000-0000-00004B250000}"/>
    <cellStyle name="Celkem 2 2 6 2" xfId="9552" xr:uid="{00000000-0005-0000-0000-00004C250000}"/>
    <cellStyle name="Celkem 2 2 6 2 2" xfId="9553" xr:uid="{00000000-0005-0000-0000-00004D250000}"/>
    <cellStyle name="Celkem 2 2 6 2 2 2" xfId="9554" xr:uid="{00000000-0005-0000-0000-00004E250000}"/>
    <cellStyle name="Celkem 2 2 6 2 2 3" xfId="9555" xr:uid="{00000000-0005-0000-0000-00004F250000}"/>
    <cellStyle name="Celkem 2 2 6 2 3" xfId="9556" xr:uid="{00000000-0005-0000-0000-000050250000}"/>
    <cellStyle name="Celkem 2 2 6 2 4" xfId="9557" xr:uid="{00000000-0005-0000-0000-000051250000}"/>
    <cellStyle name="Celkem 2 2 6 3" xfId="9558" xr:uid="{00000000-0005-0000-0000-000052250000}"/>
    <cellStyle name="Celkem 2 2 6 3 2" xfId="9559" xr:uid="{00000000-0005-0000-0000-000053250000}"/>
    <cellStyle name="Celkem 2 2 6 3 3" xfId="9560" xr:uid="{00000000-0005-0000-0000-000054250000}"/>
    <cellStyle name="Celkem 2 2 6 4" xfId="9561" xr:uid="{00000000-0005-0000-0000-000055250000}"/>
    <cellStyle name="Celkem 2 2 6 5" xfId="9562" xr:uid="{00000000-0005-0000-0000-000056250000}"/>
    <cellStyle name="Celkem 2 2 7" xfId="9563" xr:uid="{00000000-0005-0000-0000-000057250000}"/>
    <cellStyle name="Celkem 2 2 7 2" xfId="9564" xr:uid="{00000000-0005-0000-0000-000058250000}"/>
    <cellStyle name="Celkem 2 2 7 2 2" xfId="9565" xr:uid="{00000000-0005-0000-0000-000059250000}"/>
    <cellStyle name="Celkem 2 2 7 2 3" xfId="9566" xr:uid="{00000000-0005-0000-0000-00005A250000}"/>
    <cellStyle name="Celkem 2 2 7 3" xfId="9567" xr:uid="{00000000-0005-0000-0000-00005B250000}"/>
    <cellStyle name="Celkem 2 2 7 4" xfId="9568" xr:uid="{00000000-0005-0000-0000-00005C250000}"/>
    <cellStyle name="Celkem 2 2 8" xfId="9569" xr:uid="{00000000-0005-0000-0000-00005D250000}"/>
    <cellStyle name="Celkem 2 2 8 2" xfId="9570" xr:uid="{00000000-0005-0000-0000-00005E250000}"/>
    <cellStyle name="Celkem 2 2 8 3" xfId="9571" xr:uid="{00000000-0005-0000-0000-00005F250000}"/>
    <cellStyle name="Celkem 2 2 9" xfId="9572" xr:uid="{00000000-0005-0000-0000-000060250000}"/>
    <cellStyle name="Celkem 2 3" xfId="9573" xr:uid="{00000000-0005-0000-0000-000061250000}"/>
    <cellStyle name="Celkem 2 3 2" xfId="9574" xr:uid="{00000000-0005-0000-0000-000062250000}"/>
    <cellStyle name="Celkem 2 3 2 2" xfId="9575" xr:uid="{00000000-0005-0000-0000-000063250000}"/>
    <cellStyle name="Celkem 2 3 2 2 2" xfId="9576" xr:uid="{00000000-0005-0000-0000-000064250000}"/>
    <cellStyle name="Celkem 2 3 2 2 2 2" xfId="9577" xr:uid="{00000000-0005-0000-0000-000065250000}"/>
    <cellStyle name="Celkem 2 3 2 2 2 2 2" xfId="9578" xr:uid="{00000000-0005-0000-0000-000066250000}"/>
    <cellStyle name="Celkem 2 3 2 2 2 2 2 2" xfId="9579" xr:uid="{00000000-0005-0000-0000-000067250000}"/>
    <cellStyle name="Celkem 2 3 2 2 2 2 2 2 2" xfId="9580" xr:uid="{00000000-0005-0000-0000-000068250000}"/>
    <cellStyle name="Celkem 2 3 2 2 2 2 2 2 3" xfId="9581" xr:uid="{00000000-0005-0000-0000-000069250000}"/>
    <cellStyle name="Celkem 2 3 2 2 2 2 2 3" xfId="9582" xr:uid="{00000000-0005-0000-0000-00006A250000}"/>
    <cellStyle name="Celkem 2 3 2 2 2 2 2 4" xfId="9583" xr:uid="{00000000-0005-0000-0000-00006B250000}"/>
    <cellStyle name="Celkem 2 3 2 2 2 2 3" xfId="9584" xr:uid="{00000000-0005-0000-0000-00006C250000}"/>
    <cellStyle name="Celkem 2 3 2 2 2 2 3 2" xfId="9585" xr:uid="{00000000-0005-0000-0000-00006D250000}"/>
    <cellStyle name="Celkem 2 3 2 2 2 2 3 3" xfId="9586" xr:uid="{00000000-0005-0000-0000-00006E250000}"/>
    <cellStyle name="Celkem 2 3 2 2 2 2 4" xfId="9587" xr:uid="{00000000-0005-0000-0000-00006F250000}"/>
    <cellStyle name="Celkem 2 3 2 2 2 2 5" xfId="9588" xr:uid="{00000000-0005-0000-0000-000070250000}"/>
    <cellStyle name="Celkem 2 3 2 2 2 3" xfId="9589" xr:uid="{00000000-0005-0000-0000-000071250000}"/>
    <cellStyle name="Celkem 2 3 2 2 2 3 2" xfId="9590" xr:uid="{00000000-0005-0000-0000-000072250000}"/>
    <cellStyle name="Celkem 2 3 2 2 2 3 2 2" xfId="9591" xr:uid="{00000000-0005-0000-0000-000073250000}"/>
    <cellStyle name="Celkem 2 3 2 2 2 3 2 3" xfId="9592" xr:uid="{00000000-0005-0000-0000-000074250000}"/>
    <cellStyle name="Celkem 2 3 2 2 2 3 3" xfId="9593" xr:uid="{00000000-0005-0000-0000-000075250000}"/>
    <cellStyle name="Celkem 2 3 2 2 2 3 4" xfId="9594" xr:uid="{00000000-0005-0000-0000-000076250000}"/>
    <cellStyle name="Celkem 2 3 2 2 2 4" xfId="9595" xr:uid="{00000000-0005-0000-0000-000077250000}"/>
    <cellStyle name="Celkem 2 3 2 2 2 4 2" xfId="9596" xr:uid="{00000000-0005-0000-0000-000078250000}"/>
    <cellStyle name="Celkem 2 3 2 2 2 4 3" xfId="9597" xr:uid="{00000000-0005-0000-0000-000079250000}"/>
    <cellStyle name="Celkem 2 3 2 2 2 5" xfId="9598" xr:uid="{00000000-0005-0000-0000-00007A250000}"/>
    <cellStyle name="Celkem 2 3 2 2 2 6" xfId="9599" xr:uid="{00000000-0005-0000-0000-00007B250000}"/>
    <cellStyle name="Celkem 2 3 2 2 3" xfId="9600" xr:uid="{00000000-0005-0000-0000-00007C250000}"/>
    <cellStyle name="Celkem 2 3 2 2 3 2" xfId="9601" xr:uid="{00000000-0005-0000-0000-00007D250000}"/>
    <cellStyle name="Celkem 2 3 2 2 3 2 2" xfId="9602" xr:uid="{00000000-0005-0000-0000-00007E250000}"/>
    <cellStyle name="Celkem 2 3 2 2 3 2 2 2" xfId="9603" xr:uid="{00000000-0005-0000-0000-00007F250000}"/>
    <cellStyle name="Celkem 2 3 2 2 3 2 2 3" xfId="9604" xr:uid="{00000000-0005-0000-0000-000080250000}"/>
    <cellStyle name="Celkem 2 3 2 2 3 2 3" xfId="9605" xr:uid="{00000000-0005-0000-0000-000081250000}"/>
    <cellStyle name="Celkem 2 3 2 2 3 2 4" xfId="9606" xr:uid="{00000000-0005-0000-0000-000082250000}"/>
    <cellStyle name="Celkem 2 3 2 2 3 3" xfId="9607" xr:uid="{00000000-0005-0000-0000-000083250000}"/>
    <cellStyle name="Celkem 2 3 2 2 3 3 2" xfId="9608" xr:uid="{00000000-0005-0000-0000-000084250000}"/>
    <cellStyle name="Celkem 2 3 2 2 3 3 3" xfId="9609" xr:uid="{00000000-0005-0000-0000-000085250000}"/>
    <cellStyle name="Celkem 2 3 2 2 3 4" xfId="9610" xr:uid="{00000000-0005-0000-0000-000086250000}"/>
    <cellStyle name="Celkem 2 3 2 2 3 5" xfId="9611" xr:uid="{00000000-0005-0000-0000-000087250000}"/>
    <cellStyle name="Celkem 2 3 2 2 4" xfId="9612" xr:uid="{00000000-0005-0000-0000-000088250000}"/>
    <cellStyle name="Celkem 2 3 2 2 4 2" xfId="9613" xr:uid="{00000000-0005-0000-0000-000089250000}"/>
    <cellStyle name="Celkem 2 3 2 2 4 2 2" xfId="9614" xr:uid="{00000000-0005-0000-0000-00008A250000}"/>
    <cellStyle name="Celkem 2 3 2 2 4 2 3" xfId="9615" xr:uid="{00000000-0005-0000-0000-00008B250000}"/>
    <cellStyle name="Celkem 2 3 2 2 4 3" xfId="9616" xr:uid="{00000000-0005-0000-0000-00008C250000}"/>
    <cellStyle name="Celkem 2 3 2 2 4 4" xfId="9617" xr:uid="{00000000-0005-0000-0000-00008D250000}"/>
    <cellStyle name="Celkem 2 3 2 2 5" xfId="9618" xr:uid="{00000000-0005-0000-0000-00008E250000}"/>
    <cellStyle name="Celkem 2 3 2 2 5 2" xfId="9619" xr:uid="{00000000-0005-0000-0000-00008F250000}"/>
    <cellStyle name="Celkem 2 3 2 2 5 3" xfId="9620" xr:uid="{00000000-0005-0000-0000-000090250000}"/>
    <cellStyle name="Celkem 2 3 2 2 6" xfId="9621" xr:uid="{00000000-0005-0000-0000-000091250000}"/>
    <cellStyle name="Celkem 2 3 2 2 7" xfId="9622" xr:uid="{00000000-0005-0000-0000-000092250000}"/>
    <cellStyle name="Celkem 2 3 2 3" xfId="9623" xr:uid="{00000000-0005-0000-0000-000093250000}"/>
    <cellStyle name="Celkem 2 3 2 3 2" xfId="9624" xr:uid="{00000000-0005-0000-0000-000094250000}"/>
    <cellStyle name="Celkem 2 3 2 3 2 2" xfId="9625" xr:uid="{00000000-0005-0000-0000-000095250000}"/>
    <cellStyle name="Celkem 2 3 2 3 2 2 2" xfId="9626" xr:uid="{00000000-0005-0000-0000-000096250000}"/>
    <cellStyle name="Celkem 2 3 2 3 2 2 2 2" xfId="9627" xr:uid="{00000000-0005-0000-0000-000097250000}"/>
    <cellStyle name="Celkem 2 3 2 3 2 2 2 3" xfId="9628" xr:uid="{00000000-0005-0000-0000-000098250000}"/>
    <cellStyle name="Celkem 2 3 2 3 2 2 3" xfId="9629" xr:uid="{00000000-0005-0000-0000-000099250000}"/>
    <cellStyle name="Celkem 2 3 2 3 2 2 4" xfId="9630" xr:uid="{00000000-0005-0000-0000-00009A250000}"/>
    <cellStyle name="Celkem 2 3 2 3 2 3" xfId="9631" xr:uid="{00000000-0005-0000-0000-00009B250000}"/>
    <cellStyle name="Celkem 2 3 2 3 2 3 2" xfId="9632" xr:uid="{00000000-0005-0000-0000-00009C250000}"/>
    <cellStyle name="Celkem 2 3 2 3 2 3 3" xfId="9633" xr:uid="{00000000-0005-0000-0000-00009D250000}"/>
    <cellStyle name="Celkem 2 3 2 3 2 4" xfId="9634" xr:uid="{00000000-0005-0000-0000-00009E250000}"/>
    <cellStyle name="Celkem 2 3 2 3 2 5" xfId="9635" xr:uid="{00000000-0005-0000-0000-00009F250000}"/>
    <cellStyle name="Celkem 2 3 2 3 3" xfId="9636" xr:uid="{00000000-0005-0000-0000-0000A0250000}"/>
    <cellStyle name="Celkem 2 3 2 3 3 2" xfId="9637" xr:uid="{00000000-0005-0000-0000-0000A1250000}"/>
    <cellStyle name="Celkem 2 3 2 3 3 2 2" xfId="9638" xr:uid="{00000000-0005-0000-0000-0000A2250000}"/>
    <cellStyle name="Celkem 2 3 2 3 3 2 3" xfId="9639" xr:uid="{00000000-0005-0000-0000-0000A3250000}"/>
    <cellStyle name="Celkem 2 3 2 3 3 3" xfId="9640" xr:uid="{00000000-0005-0000-0000-0000A4250000}"/>
    <cellStyle name="Celkem 2 3 2 3 3 4" xfId="9641" xr:uid="{00000000-0005-0000-0000-0000A5250000}"/>
    <cellStyle name="Celkem 2 3 2 3 4" xfId="9642" xr:uid="{00000000-0005-0000-0000-0000A6250000}"/>
    <cellStyle name="Celkem 2 3 2 3 4 2" xfId="9643" xr:uid="{00000000-0005-0000-0000-0000A7250000}"/>
    <cellStyle name="Celkem 2 3 2 3 4 3" xfId="9644" xr:uid="{00000000-0005-0000-0000-0000A8250000}"/>
    <cellStyle name="Celkem 2 3 2 3 5" xfId="9645" xr:uid="{00000000-0005-0000-0000-0000A9250000}"/>
    <cellStyle name="Celkem 2 3 2 3 6" xfId="9646" xr:uid="{00000000-0005-0000-0000-0000AA250000}"/>
    <cellStyle name="Celkem 2 3 2 4" xfId="9647" xr:uid="{00000000-0005-0000-0000-0000AB250000}"/>
    <cellStyle name="Celkem 2 3 2 4 2" xfId="9648" xr:uid="{00000000-0005-0000-0000-0000AC250000}"/>
    <cellStyle name="Celkem 2 3 2 4 2 2" xfId="9649" xr:uid="{00000000-0005-0000-0000-0000AD250000}"/>
    <cellStyle name="Celkem 2 3 2 4 2 2 2" xfId="9650" xr:uid="{00000000-0005-0000-0000-0000AE250000}"/>
    <cellStyle name="Celkem 2 3 2 4 2 2 3" xfId="9651" xr:uid="{00000000-0005-0000-0000-0000AF250000}"/>
    <cellStyle name="Celkem 2 3 2 4 2 3" xfId="9652" xr:uid="{00000000-0005-0000-0000-0000B0250000}"/>
    <cellStyle name="Celkem 2 3 2 4 2 4" xfId="9653" xr:uid="{00000000-0005-0000-0000-0000B1250000}"/>
    <cellStyle name="Celkem 2 3 2 4 3" xfId="9654" xr:uid="{00000000-0005-0000-0000-0000B2250000}"/>
    <cellStyle name="Celkem 2 3 2 4 3 2" xfId="9655" xr:uid="{00000000-0005-0000-0000-0000B3250000}"/>
    <cellStyle name="Celkem 2 3 2 4 3 3" xfId="9656" xr:uid="{00000000-0005-0000-0000-0000B4250000}"/>
    <cellStyle name="Celkem 2 3 2 4 4" xfId="9657" xr:uid="{00000000-0005-0000-0000-0000B5250000}"/>
    <cellStyle name="Celkem 2 3 2 4 5" xfId="9658" xr:uid="{00000000-0005-0000-0000-0000B6250000}"/>
    <cellStyle name="Celkem 2 3 2 5" xfId="9659" xr:uid="{00000000-0005-0000-0000-0000B7250000}"/>
    <cellStyle name="Celkem 2 3 2 5 2" xfId="9660" xr:uid="{00000000-0005-0000-0000-0000B8250000}"/>
    <cellStyle name="Celkem 2 3 2 5 2 2" xfId="9661" xr:uid="{00000000-0005-0000-0000-0000B9250000}"/>
    <cellStyle name="Celkem 2 3 2 5 2 3" xfId="9662" xr:uid="{00000000-0005-0000-0000-0000BA250000}"/>
    <cellStyle name="Celkem 2 3 2 5 3" xfId="9663" xr:uid="{00000000-0005-0000-0000-0000BB250000}"/>
    <cellStyle name="Celkem 2 3 2 5 4" xfId="9664" xr:uid="{00000000-0005-0000-0000-0000BC250000}"/>
    <cellStyle name="Celkem 2 3 2 6" xfId="9665" xr:uid="{00000000-0005-0000-0000-0000BD250000}"/>
    <cellStyle name="Celkem 2 3 2 6 2" xfId="9666" xr:uid="{00000000-0005-0000-0000-0000BE250000}"/>
    <cellStyle name="Celkem 2 3 2 6 3" xfId="9667" xr:uid="{00000000-0005-0000-0000-0000BF250000}"/>
    <cellStyle name="Celkem 2 3 2 7" xfId="9668" xr:uid="{00000000-0005-0000-0000-0000C0250000}"/>
    <cellStyle name="Celkem 2 3 2 8" xfId="9669" xr:uid="{00000000-0005-0000-0000-0000C1250000}"/>
    <cellStyle name="Celkem 2 3 3" xfId="9670" xr:uid="{00000000-0005-0000-0000-0000C2250000}"/>
    <cellStyle name="Celkem 2 3 3 2" xfId="9671" xr:uid="{00000000-0005-0000-0000-0000C3250000}"/>
    <cellStyle name="Celkem 2 3 3 2 2" xfId="9672" xr:uid="{00000000-0005-0000-0000-0000C4250000}"/>
    <cellStyle name="Celkem 2 3 3 2 2 2" xfId="9673" xr:uid="{00000000-0005-0000-0000-0000C5250000}"/>
    <cellStyle name="Celkem 2 3 3 2 2 2 2" xfId="9674" xr:uid="{00000000-0005-0000-0000-0000C6250000}"/>
    <cellStyle name="Celkem 2 3 3 2 2 2 2 2" xfId="9675" xr:uid="{00000000-0005-0000-0000-0000C7250000}"/>
    <cellStyle name="Celkem 2 3 3 2 2 2 2 3" xfId="9676" xr:uid="{00000000-0005-0000-0000-0000C8250000}"/>
    <cellStyle name="Celkem 2 3 3 2 2 2 3" xfId="9677" xr:uid="{00000000-0005-0000-0000-0000C9250000}"/>
    <cellStyle name="Celkem 2 3 3 2 2 2 4" xfId="9678" xr:uid="{00000000-0005-0000-0000-0000CA250000}"/>
    <cellStyle name="Celkem 2 3 3 2 2 3" xfId="9679" xr:uid="{00000000-0005-0000-0000-0000CB250000}"/>
    <cellStyle name="Celkem 2 3 3 2 2 3 2" xfId="9680" xr:uid="{00000000-0005-0000-0000-0000CC250000}"/>
    <cellStyle name="Celkem 2 3 3 2 2 3 3" xfId="9681" xr:uid="{00000000-0005-0000-0000-0000CD250000}"/>
    <cellStyle name="Celkem 2 3 3 2 2 4" xfId="9682" xr:uid="{00000000-0005-0000-0000-0000CE250000}"/>
    <cellStyle name="Celkem 2 3 3 2 2 5" xfId="9683" xr:uid="{00000000-0005-0000-0000-0000CF250000}"/>
    <cellStyle name="Celkem 2 3 3 2 3" xfId="9684" xr:uid="{00000000-0005-0000-0000-0000D0250000}"/>
    <cellStyle name="Celkem 2 3 3 2 3 2" xfId="9685" xr:uid="{00000000-0005-0000-0000-0000D1250000}"/>
    <cellStyle name="Celkem 2 3 3 2 3 2 2" xfId="9686" xr:uid="{00000000-0005-0000-0000-0000D2250000}"/>
    <cellStyle name="Celkem 2 3 3 2 3 2 3" xfId="9687" xr:uid="{00000000-0005-0000-0000-0000D3250000}"/>
    <cellStyle name="Celkem 2 3 3 2 3 3" xfId="9688" xr:uid="{00000000-0005-0000-0000-0000D4250000}"/>
    <cellStyle name="Celkem 2 3 3 2 3 4" xfId="9689" xr:uid="{00000000-0005-0000-0000-0000D5250000}"/>
    <cellStyle name="Celkem 2 3 3 2 4" xfId="9690" xr:uid="{00000000-0005-0000-0000-0000D6250000}"/>
    <cellStyle name="Celkem 2 3 3 2 4 2" xfId="9691" xr:uid="{00000000-0005-0000-0000-0000D7250000}"/>
    <cellStyle name="Celkem 2 3 3 2 4 3" xfId="9692" xr:uid="{00000000-0005-0000-0000-0000D8250000}"/>
    <cellStyle name="Celkem 2 3 3 2 5" xfId="9693" xr:uid="{00000000-0005-0000-0000-0000D9250000}"/>
    <cellStyle name="Celkem 2 3 3 2 6" xfId="9694" xr:uid="{00000000-0005-0000-0000-0000DA250000}"/>
    <cellStyle name="Celkem 2 3 3 3" xfId="9695" xr:uid="{00000000-0005-0000-0000-0000DB250000}"/>
    <cellStyle name="Celkem 2 3 3 3 2" xfId="9696" xr:uid="{00000000-0005-0000-0000-0000DC250000}"/>
    <cellStyle name="Celkem 2 3 3 3 2 2" xfId="9697" xr:uid="{00000000-0005-0000-0000-0000DD250000}"/>
    <cellStyle name="Celkem 2 3 3 3 2 2 2" xfId="9698" xr:uid="{00000000-0005-0000-0000-0000DE250000}"/>
    <cellStyle name="Celkem 2 3 3 3 2 2 3" xfId="9699" xr:uid="{00000000-0005-0000-0000-0000DF250000}"/>
    <cellStyle name="Celkem 2 3 3 3 2 3" xfId="9700" xr:uid="{00000000-0005-0000-0000-0000E0250000}"/>
    <cellStyle name="Celkem 2 3 3 3 2 4" xfId="9701" xr:uid="{00000000-0005-0000-0000-0000E1250000}"/>
    <cellStyle name="Celkem 2 3 3 3 3" xfId="9702" xr:uid="{00000000-0005-0000-0000-0000E2250000}"/>
    <cellStyle name="Celkem 2 3 3 3 3 2" xfId="9703" xr:uid="{00000000-0005-0000-0000-0000E3250000}"/>
    <cellStyle name="Celkem 2 3 3 3 3 3" xfId="9704" xr:uid="{00000000-0005-0000-0000-0000E4250000}"/>
    <cellStyle name="Celkem 2 3 3 3 4" xfId="9705" xr:uid="{00000000-0005-0000-0000-0000E5250000}"/>
    <cellStyle name="Celkem 2 3 3 3 5" xfId="9706" xr:uid="{00000000-0005-0000-0000-0000E6250000}"/>
    <cellStyle name="Celkem 2 3 3 4" xfId="9707" xr:uid="{00000000-0005-0000-0000-0000E7250000}"/>
    <cellStyle name="Celkem 2 3 3 4 2" xfId="9708" xr:uid="{00000000-0005-0000-0000-0000E8250000}"/>
    <cellStyle name="Celkem 2 3 3 4 2 2" xfId="9709" xr:uid="{00000000-0005-0000-0000-0000E9250000}"/>
    <cellStyle name="Celkem 2 3 3 4 2 3" xfId="9710" xr:uid="{00000000-0005-0000-0000-0000EA250000}"/>
    <cellStyle name="Celkem 2 3 3 4 3" xfId="9711" xr:uid="{00000000-0005-0000-0000-0000EB250000}"/>
    <cellStyle name="Celkem 2 3 3 4 4" xfId="9712" xr:uid="{00000000-0005-0000-0000-0000EC250000}"/>
    <cellStyle name="Celkem 2 3 3 5" xfId="9713" xr:uid="{00000000-0005-0000-0000-0000ED250000}"/>
    <cellStyle name="Celkem 2 3 3 5 2" xfId="9714" xr:uid="{00000000-0005-0000-0000-0000EE250000}"/>
    <cellStyle name="Celkem 2 3 3 5 3" xfId="9715" xr:uid="{00000000-0005-0000-0000-0000EF250000}"/>
    <cellStyle name="Celkem 2 3 3 6" xfId="9716" xr:uid="{00000000-0005-0000-0000-0000F0250000}"/>
    <cellStyle name="Celkem 2 3 3 7" xfId="9717" xr:uid="{00000000-0005-0000-0000-0000F1250000}"/>
    <cellStyle name="Celkem 2 3 4" xfId="9718" xr:uid="{00000000-0005-0000-0000-0000F2250000}"/>
    <cellStyle name="Celkem 2 3 4 2" xfId="9719" xr:uid="{00000000-0005-0000-0000-0000F3250000}"/>
    <cellStyle name="Celkem 2 3 4 2 2" xfId="9720" xr:uid="{00000000-0005-0000-0000-0000F4250000}"/>
    <cellStyle name="Celkem 2 3 4 2 2 2" xfId="9721" xr:uid="{00000000-0005-0000-0000-0000F5250000}"/>
    <cellStyle name="Celkem 2 3 4 2 2 2 2" xfId="9722" xr:uid="{00000000-0005-0000-0000-0000F6250000}"/>
    <cellStyle name="Celkem 2 3 4 2 2 2 3" xfId="9723" xr:uid="{00000000-0005-0000-0000-0000F7250000}"/>
    <cellStyle name="Celkem 2 3 4 2 2 3" xfId="9724" xr:uid="{00000000-0005-0000-0000-0000F8250000}"/>
    <cellStyle name="Celkem 2 3 4 2 2 4" xfId="9725" xr:uid="{00000000-0005-0000-0000-0000F9250000}"/>
    <cellStyle name="Celkem 2 3 4 2 3" xfId="9726" xr:uid="{00000000-0005-0000-0000-0000FA250000}"/>
    <cellStyle name="Celkem 2 3 4 2 3 2" xfId="9727" xr:uid="{00000000-0005-0000-0000-0000FB250000}"/>
    <cellStyle name="Celkem 2 3 4 2 3 3" xfId="9728" xr:uid="{00000000-0005-0000-0000-0000FC250000}"/>
    <cellStyle name="Celkem 2 3 4 2 4" xfId="9729" xr:uid="{00000000-0005-0000-0000-0000FD250000}"/>
    <cellStyle name="Celkem 2 3 4 2 5" xfId="9730" xr:uid="{00000000-0005-0000-0000-0000FE250000}"/>
    <cellStyle name="Celkem 2 3 4 3" xfId="9731" xr:uid="{00000000-0005-0000-0000-0000FF250000}"/>
    <cellStyle name="Celkem 2 3 4 3 2" xfId="9732" xr:uid="{00000000-0005-0000-0000-000000260000}"/>
    <cellStyle name="Celkem 2 3 4 3 2 2" xfId="9733" xr:uid="{00000000-0005-0000-0000-000001260000}"/>
    <cellStyle name="Celkem 2 3 4 3 2 3" xfId="9734" xr:uid="{00000000-0005-0000-0000-000002260000}"/>
    <cellStyle name="Celkem 2 3 4 3 3" xfId="9735" xr:uid="{00000000-0005-0000-0000-000003260000}"/>
    <cellStyle name="Celkem 2 3 4 3 4" xfId="9736" xr:uid="{00000000-0005-0000-0000-000004260000}"/>
    <cellStyle name="Celkem 2 3 4 4" xfId="9737" xr:uid="{00000000-0005-0000-0000-000005260000}"/>
    <cellStyle name="Celkem 2 3 4 4 2" xfId="9738" xr:uid="{00000000-0005-0000-0000-000006260000}"/>
    <cellStyle name="Celkem 2 3 4 4 3" xfId="9739" xr:uid="{00000000-0005-0000-0000-000007260000}"/>
    <cellStyle name="Celkem 2 3 4 5" xfId="9740" xr:uid="{00000000-0005-0000-0000-000008260000}"/>
    <cellStyle name="Celkem 2 3 4 6" xfId="9741" xr:uid="{00000000-0005-0000-0000-000009260000}"/>
    <cellStyle name="Celkem 2 3 5" xfId="9742" xr:uid="{00000000-0005-0000-0000-00000A260000}"/>
    <cellStyle name="Celkem 2 3 5 2" xfId="9743" xr:uid="{00000000-0005-0000-0000-00000B260000}"/>
    <cellStyle name="Celkem 2 3 5 2 2" xfId="9744" xr:uid="{00000000-0005-0000-0000-00000C260000}"/>
    <cellStyle name="Celkem 2 3 5 2 2 2" xfId="9745" xr:uid="{00000000-0005-0000-0000-00000D260000}"/>
    <cellStyle name="Celkem 2 3 5 2 2 3" xfId="9746" xr:uid="{00000000-0005-0000-0000-00000E260000}"/>
    <cellStyle name="Celkem 2 3 5 2 3" xfId="9747" xr:uid="{00000000-0005-0000-0000-00000F260000}"/>
    <cellStyle name="Celkem 2 3 5 2 4" xfId="9748" xr:uid="{00000000-0005-0000-0000-000010260000}"/>
    <cellStyle name="Celkem 2 3 5 3" xfId="9749" xr:uid="{00000000-0005-0000-0000-000011260000}"/>
    <cellStyle name="Celkem 2 3 5 3 2" xfId="9750" xr:uid="{00000000-0005-0000-0000-000012260000}"/>
    <cellStyle name="Celkem 2 3 5 3 3" xfId="9751" xr:uid="{00000000-0005-0000-0000-000013260000}"/>
    <cellStyle name="Celkem 2 3 5 4" xfId="9752" xr:uid="{00000000-0005-0000-0000-000014260000}"/>
    <cellStyle name="Celkem 2 3 5 5" xfId="9753" xr:uid="{00000000-0005-0000-0000-000015260000}"/>
    <cellStyle name="Celkem 2 3 6" xfId="9754" xr:uid="{00000000-0005-0000-0000-000016260000}"/>
    <cellStyle name="Celkem 2 3 6 2" xfId="9755" xr:uid="{00000000-0005-0000-0000-000017260000}"/>
    <cellStyle name="Celkem 2 3 6 2 2" xfId="9756" xr:uid="{00000000-0005-0000-0000-000018260000}"/>
    <cellStyle name="Celkem 2 3 6 2 3" xfId="9757" xr:uid="{00000000-0005-0000-0000-000019260000}"/>
    <cellStyle name="Celkem 2 3 6 3" xfId="9758" xr:uid="{00000000-0005-0000-0000-00001A260000}"/>
    <cellStyle name="Celkem 2 3 6 4" xfId="9759" xr:uid="{00000000-0005-0000-0000-00001B260000}"/>
    <cellStyle name="Celkem 2 3 7" xfId="9760" xr:uid="{00000000-0005-0000-0000-00001C260000}"/>
    <cellStyle name="Celkem 2 3 7 2" xfId="9761" xr:uid="{00000000-0005-0000-0000-00001D260000}"/>
    <cellStyle name="Celkem 2 3 7 3" xfId="9762" xr:uid="{00000000-0005-0000-0000-00001E260000}"/>
    <cellStyle name="Celkem 2 3 8" xfId="9763" xr:uid="{00000000-0005-0000-0000-00001F260000}"/>
    <cellStyle name="Celkem 2 3 9" xfId="9764" xr:uid="{00000000-0005-0000-0000-000020260000}"/>
    <cellStyle name="Celkem 2 4" xfId="9765" xr:uid="{00000000-0005-0000-0000-000021260000}"/>
    <cellStyle name="Celkem 2 4 2" xfId="9766" xr:uid="{00000000-0005-0000-0000-000022260000}"/>
    <cellStyle name="Celkem 2 4 2 2" xfId="9767" xr:uid="{00000000-0005-0000-0000-000023260000}"/>
    <cellStyle name="Celkem 2 4 2 2 2" xfId="9768" xr:uid="{00000000-0005-0000-0000-000024260000}"/>
    <cellStyle name="Celkem 2 4 2 2 2 2" xfId="9769" xr:uid="{00000000-0005-0000-0000-000025260000}"/>
    <cellStyle name="Celkem 2 4 2 2 2 2 2" xfId="9770" xr:uid="{00000000-0005-0000-0000-000026260000}"/>
    <cellStyle name="Celkem 2 4 2 2 2 2 2 2" xfId="9771" xr:uid="{00000000-0005-0000-0000-000027260000}"/>
    <cellStyle name="Celkem 2 4 2 2 2 2 2 3" xfId="9772" xr:uid="{00000000-0005-0000-0000-000028260000}"/>
    <cellStyle name="Celkem 2 4 2 2 2 2 3" xfId="9773" xr:uid="{00000000-0005-0000-0000-000029260000}"/>
    <cellStyle name="Celkem 2 4 2 2 2 2 4" xfId="9774" xr:uid="{00000000-0005-0000-0000-00002A260000}"/>
    <cellStyle name="Celkem 2 4 2 2 2 3" xfId="9775" xr:uid="{00000000-0005-0000-0000-00002B260000}"/>
    <cellStyle name="Celkem 2 4 2 2 2 3 2" xfId="9776" xr:uid="{00000000-0005-0000-0000-00002C260000}"/>
    <cellStyle name="Celkem 2 4 2 2 2 3 3" xfId="9777" xr:uid="{00000000-0005-0000-0000-00002D260000}"/>
    <cellStyle name="Celkem 2 4 2 2 2 4" xfId="9778" xr:uid="{00000000-0005-0000-0000-00002E260000}"/>
    <cellStyle name="Celkem 2 4 2 2 2 5" xfId="9779" xr:uid="{00000000-0005-0000-0000-00002F260000}"/>
    <cellStyle name="Celkem 2 4 2 2 3" xfId="9780" xr:uid="{00000000-0005-0000-0000-000030260000}"/>
    <cellStyle name="Celkem 2 4 2 2 3 2" xfId="9781" xr:uid="{00000000-0005-0000-0000-000031260000}"/>
    <cellStyle name="Celkem 2 4 2 2 3 2 2" xfId="9782" xr:uid="{00000000-0005-0000-0000-000032260000}"/>
    <cellStyle name="Celkem 2 4 2 2 3 2 3" xfId="9783" xr:uid="{00000000-0005-0000-0000-000033260000}"/>
    <cellStyle name="Celkem 2 4 2 2 3 3" xfId="9784" xr:uid="{00000000-0005-0000-0000-000034260000}"/>
    <cellStyle name="Celkem 2 4 2 2 3 4" xfId="9785" xr:uid="{00000000-0005-0000-0000-000035260000}"/>
    <cellStyle name="Celkem 2 4 2 2 4" xfId="9786" xr:uid="{00000000-0005-0000-0000-000036260000}"/>
    <cellStyle name="Celkem 2 4 2 2 4 2" xfId="9787" xr:uid="{00000000-0005-0000-0000-000037260000}"/>
    <cellStyle name="Celkem 2 4 2 2 4 3" xfId="9788" xr:uid="{00000000-0005-0000-0000-000038260000}"/>
    <cellStyle name="Celkem 2 4 2 2 5" xfId="9789" xr:uid="{00000000-0005-0000-0000-000039260000}"/>
    <cellStyle name="Celkem 2 4 2 2 6" xfId="9790" xr:uid="{00000000-0005-0000-0000-00003A260000}"/>
    <cellStyle name="Celkem 2 4 2 3" xfId="9791" xr:uid="{00000000-0005-0000-0000-00003B260000}"/>
    <cellStyle name="Celkem 2 4 2 3 2" xfId="9792" xr:uid="{00000000-0005-0000-0000-00003C260000}"/>
    <cellStyle name="Celkem 2 4 2 3 2 2" xfId="9793" xr:uid="{00000000-0005-0000-0000-00003D260000}"/>
    <cellStyle name="Celkem 2 4 2 3 2 2 2" xfId="9794" xr:uid="{00000000-0005-0000-0000-00003E260000}"/>
    <cellStyle name="Celkem 2 4 2 3 2 2 3" xfId="9795" xr:uid="{00000000-0005-0000-0000-00003F260000}"/>
    <cellStyle name="Celkem 2 4 2 3 2 3" xfId="9796" xr:uid="{00000000-0005-0000-0000-000040260000}"/>
    <cellStyle name="Celkem 2 4 2 3 2 4" xfId="9797" xr:uid="{00000000-0005-0000-0000-000041260000}"/>
    <cellStyle name="Celkem 2 4 2 3 3" xfId="9798" xr:uid="{00000000-0005-0000-0000-000042260000}"/>
    <cellStyle name="Celkem 2 4 2 3 3 2" xfId="9799" xr:uid="{00000000-0005-0000-0000-000043260000}"/>
    <cellStyle name="Celkem 2 4 2 3 3 3" xfId="9800" xr:uid="{00000000-0005-0000-0000-000044260000}"/>
    <cellStyle name="Celkem 2 4 2 3 4" xfId="9801" xr:uid="{00000000-0005-0000-0000-000045260000}"/>
    <cellStyle name="Celkem 2 4 2 3 5" xfId="9802" xr:uid="{00000000-0005-0000-0000-000046260000}"/>
    <cellStyle name="Celkem 2 4 2 4" xfId="9803" xr:uid="{00000000-0005-0000-0000-000047260000}"/>
    <cellStyle name="Celkem 2 4 2 4 2" xfId="9804" xr:uid="{00000000-0005-0000-0000-000048260000}"/>
    <cellStyle name="Celkem 2 4 2 4 2 2" xfId="9805" xr:uid="{00000000-0005-0000-0000-000049260000}"/>
    <cellStyle name="Celkem 2 4 2 4 2 3" xfId="9806" xr:uid="{00000000-0005-0000-0000-00004A260000}"/>
    <cellStyle name="Celkem 2 4 2 4 3" xfId="9807" xr:uid="{00000000-0005-0000-0000-00004B260000}"/>
    <cellStyle name="Celkem 2 4 2 4 4" xfId="9808" xr:uid="{00000000-0005-0000-0000-00004C260000}"/>
    <cellStyle name="Celkem 2 4 2 5" xfId="9809" xr:uid="{00000000-0005-0000-0000-00004D260000}"/>
    <cellStyle name="Celkem 2 4 2 5 2" xfId="9810" xr:uid="{00000000-0005-0000-0000-00004E260000}"/>
    <cellStyle name="Celkem 2 4 2 5 3" xfId="9811" xr:uid="{00000000-0005-0000-0000-00004F260000}"/>
    <cellStyle name="Celkem 2 4 2 6" xfId="9812" xr:uid="{00000000-0005-0000-0000-000050260000}"/>
    <cellStyle name="Celkem 2 4 2 7" xfId="9813" xr:uid="{00000000-0005-0000-0000-000051260000}"/>
    <cellStyle name="Celkem 2 4 3" xfId="9814" xr:uid="{00000000-0005-0000-0000-000052260000}"/>
    <cellStyle name="Celkem 2 4 3 2" xfId="9815" xr:uid="{00000000-0005-0000-0000-000053260000}"/>
    <cellStyle name="Celkem 2 4 3 2 2" xfId="9816" xr:uid="{00000000-0005-0000-0000-000054260000}"/>
    <cellStyle name="Celkem 2 4 3 2 2 2" xfId="9817" xr:uid="{00000000-0005-0000-0000-000055260000}"/>
    <cellStyle name="Celkem 2 4 3 2 2 2 2" xfId="9818" xr:uid="{00000000-0005-0000-0000-000056260000}"/>
    <cellStyle name="Celkem 2 4 3 2 2 2 3" xfId="9819" xr:uid="{00000000-0005-0000-0000-000057260000}"/>
    <cellStyle name="Celkem 2 4 3 2 2 3" xfId="9820" xr:uid="{00000000-0005-0000-0000-000058260000}"/>
    <cellStyle name="Celkem 2 4 3 2 2 4" xfId="9821" xr:uid="{00000000-0005-0000-0000-000059260000}"/>
    <cellStyle name="Celkem 2 4 3 2 3" xfId="9822" xr:uid="{00000000-0005-0000-0000-00005A260000}"/>
    <cellStyle name="Celkem 2 4 3 2 3 2" xfId="9823" xr:uid="{00000000-0005-0000-0000-00005B260000}"/>
    <cellStyle name="Celkem 2 4 3 2 3 3" xfId="9824" xr:uid="{00000000-0005-0000-0000-00005C260000}"/>
    <cellStyle name="Celkem 2 4 3 2 4" xfId="9825" xr:uid="{00000000-0005-0000-0000-00005D260000}"/>
    <cellStyle name="Celkem 2 4 3 2 5" xfId="9826" xr:uid="{00000000-0005-0000-0000-00005E260000}"/>
    <cellStyle name="Celkem 2 4 3 3" xfId="9827" xr:uid="{00000000-0005-0000-0000-00005F260000}"/>
    <cellStyle name="Celkem 2 4 3 3 2" xfId="9828" xr:uid="{00000000-0005-0000-0000-000060260000}"/>
    <cellStyle name="Celkem 2 4 3 3 2 2" xfId="9829" xr:uid="{00000000-0005-0000-0000-000061260000}"/>
    <cellStyle name="Celkem 2 4 3 3 2 3" xfId="9830" xr:uid="{00000000-0005-0000-0000-000062260000}"/>
    <cellStyle name="Celkem 2 4 3 3 3" xfId="9831" xr:uid="{00000000-0005-0000-0000-000063260000}"/>
    <cellStyle name="Celkem 2 4 3 3 4" xfId="9832" xr:uid="{00000000-0005-0000-0000-000064260000}"/>
    <cellStyle name="Celkem 2 4 3 4" xfId="9833" xr:uid="{00000000-0005-0000-0000-000065260000}"/>
    <cellStyle name="Celkem 2 4 3 4 2" xfId="9834" xr:uid="{00000000-0005-0000-0000-000066260000}"/>
    <cellStyle name="Celkem 2 4 3 4 3" xfId="9835" xr:uid="{00000000-0005-0000-0000-000067260000}"/>
    <cellStyle name="Celkem 2 4 3 5" xfId="9836" xr:uid="{00000000-0005-0000-0000-000068260000}"/>
    <cellStyle name="Celkem 2 4 3 6" xfId="9837" xr:uid="{00000000-0005-0000-0000-000069260000}"/>
    <cellStyle name="Celkem 2 4 4" xfId="9838" xr:uid="{00000000-0005-0000-0000-00006A260000}"/>
    <cellStyle name="Celkem 2 4 4 2" xfId="9839" xr:uid="{00000000-0005-0000-0000-00006B260000}"/>
    <cellStyle name="Celkem 2 4 4 2 2" xfId="9840" xr:uid="{00000000-0005-0000-0000-00006C260000}"/>
    <cellStyle name="Celkem 2 4 4 2 2 2" xfId="9841" xr:uid="{00000000-0005-0000-0000-00006D260000}"/>
    <cellStyle name="Celkem 2 4 4 2 2 3" xfId="9842" xr:uid="{00000000-0005-0000-0000-00006E260000}"/>
    <cellStyle name="Celkem 2 4 4 2 3" xfId="9843" xr:uid="{00000000-0005-0000-0000-00006F260000}"/>
    <cellStyle name="Celkem 2 4 4 2 4" xfId="9844" xr:uid="{00000000-0005-0000-0000-000070260000}"/>
    <cellStyle name="Celkem 2 4 4 3" xfId="9845" xr:uid="{00000000-0005-0000-0000-000071260000}"/>
    <cellStyle name="Celkem 2 4 4 3 2" xfId="9846" xr:uid="{00000000-0005-0000-0000-000072260000}"/>
    <cellStyle name="Celkem 2 4 4 3 3" xfId="9847" xr:uid="{00000000-0005-0000-0000-000073260000}"/>
    <cellStyle name="Celkem 2 4 4 4" xfId="9848" xr:uid="{00000000-0005-0000-0000-000074260000}"/>
    <cellStyle name="Celkem 2 4 4 5" xfId="9849" xr:uid="{00000000-0005-0000-0000-000075260000}"/>
    <cellStyle name="Celkem 2 4 5" xfId="9850" xr:uid="{00000000-0005-0000-0000-000076260000}"/>
    <cellStyle name="Celkem 2 4 5 2" xfId="9851" xr:uid="{00000000-0005-0000-0000-000077260000}"/>
    <cellStyle name="Celkem 2 4 5 2 2" xfId="9852" xr:uid="{00000000-0005-0000-0000-000078260000}"/>
    <cellStyle name="Celkem 2 4 5 2 3" xfId="9853" xr:uid="{00000000-0005-0000-0000-000079260000}"/>
    <cellStyle name="Celkem 2 4 5 3" xfId="9854" xr:uid="{00000000-0005-0000-0000-00007A260000}"/>
    <cellStyle name="Celkem 2 4 5 4" xfId="9855" xr:uid="{00000000-0005-0000-0000-00007B260000}"/>
    <cellStyle name="Celkem 2 4 6" xfId="9856" xr:uid="{00000000-0005-0000-0000-00007C260000}"/>
    <cellStyle name="Celkem 2 4 6 2" xfId="9857" xr:uid="{00000000-0005-0000-0000-00007D260000}"/>
    <cellStyle name="Celkem 2 4 6 3" xfId="9858" xr:uid="{00000000-0005-0000-0000-00007E260000}"/>
    <cellStyle name="Celkem 2 4 7" xfId="9859" xr:uid="{00000000-0005-0000-0000-00007F260000}"/>
    <cellStyle name="Celkem 2 4 8" xfId="9860" xr:uid="{00000000-0005-0000-0000-000080260000}"/>
    <cellStyle name="Celkem 2 5" xfId="9861" xr:uid="{00000000-0005-0000-0000-000081260000}"/>
    <cellStyle name="Celkem 2 5 2" xfId="9862" xr:uid="{00000000-0005-0000-0000-000082260000}"/>
    <cellStyle name="Celkem 2 5 2 2" xfId="9863" xr:uid="{00000000-0005-0000-0000-000083260000}"/>
    <cellStyle name="Celkem 2 5 2 2 2" xfId="9864" xr:uid="{00000000-0005-0000-0000-000084260000}"/>
    <cellStyle name="Celkem 2 5 2 2 2 2" xfId="9865" xr:uid="{00000000-0005-0000-0000-000085260000}"/>
    <cellStyle name="Celkem 2 5 2 2 2 2 2" xfId="9866" xr:uid="{00000000-0005-0000-0000-000086260000}"/>
    <cellStyle name="Celkem 2 5 2 2 2 2 3" xfId="9867" xr:uid="{00000000-0005-0000-0000-000087260000}"/>
    <cellStyle name="Celkem 2 5 2 2 2 3" xfId="9868" xr:uid="{00000000-0005-0000-0000-000088260000}"/>
    <cellStyle name="Celkem 2 5 2 2 2 4" xfId="9869" xr:uid="{00000000-0005-0000-0000-000089260000}"/>
    <cellStyle name="Celkem 2 5 2 2 3" xfId="9870" xr:uid="{00000000-0005-0000-0000-00008A260000}"/>
    <cellStyle name="Celkem 2 5 2 2 3 2" xfId="9871" xr:uid="{00000000-0005-0000-0000-00008B260000}"/>
    <cellStyle name="Celkem 2 5 2 2 3 3" xfId="9872" xr:uid="{00000000-0005-0000-0000-00008C260000}"/>
    <cellStyle name="Celkem 2 5 2 2 4" xfId="9873" xr:uid="{00000000-0005-0000-0000-00008D260000}"/>
    <cellStyle name="Celkem 2 5 2 2 5" xfId="9874" xr:uid="{00000000-0005-0000-0000-00008E260000}"/>
    <cellStyle name="Celkem 2 5 2 3" xfId="9875" xr:uid="{00000000-0005-0000-0000-00008F260000}"/>
    <cellStyle name="Celkem 2 5 2 3 2" xfId="9876" xr:uid="{00000000-0005-0000-0000-000090260000}"/>
    <cellStyle name="Celkem 2 5 2 3 2 2" xfId="9877" xr:uid="{00000000-0005-0000-0000-000091260000}"/>
    <cellStyle name="Celkem 2 5 2 3 2 3" xfId="9878" xr:uid="{00000000-0005-0000-0000-000092260000}"/>
    <cellStyle name="Celkem 2 5 2 3 3" xfId="9879" xr:uid="{00000000-0005-0000-0000-000093260000}"/>
    <cellStyle name="Celkem 2 5 2 3 4" xfId="9880" xr:uid="{00000000-0005-0000-0000-000094260000}"/>
    <cellStyle name="Celkem 2 5 2 4" xfId="9881" xr:uid="{00000000-0005-0000-0000-000095260000}"/>
    <cellStyle name="Celkem 2 5 2 4 2" xfId="9882" xr:uid="{00000000-0005-0000-0000-000096260000}"/>
    <cellStyle name="Celkem 2 5 2 4 3" xfId="9883" xr:uid="{00000000-0005-0000-0000-000097260000}"/>
    <cellStyle name="Celkem 2 5 2 5" xfId="9884" xr:uid="{00000000-0005-0000-0000-000098260000}"/>
    <cellStyle name="Celkem 2 5 2 6" xfId="9885" xr:uid="{00000000-0005-0000-0000-000099260000}"/>
    <cellStyle name="Celkem 2 5 3" xfId="9886" xr:uid="{00000000-0005-0000-0000-00009A260000}"/>
    <cellStyle name="Celkem 2 5 3 2" xfId="9887" xr:uid="{00000000-0005-0000-0000-00009B260000}"/>
    <cellStyle name="Celkem 2 5 3 2 2" xfId="9888" xr:uid="{00000000-0005-0000-0000-00009C260000}"/>
    <cellStyle name="Celkem 2 5 3 2 2 2" xfId="9889" xr:uid="{00000000-0005-0000-0000-00009D260000}"/>
    <cellStyle name="Celkem 2 5 3 2 2 3" xfId="9890" xr:uid="{00000000-0005-0000-0000-00009E260000}"/>
    <cellStyle name="Celkem 2 5 3 2 3" xfId="9891" xr:uid="{00000000-0005-0000-0000-00009F260000}"/>
    <cellStyle name="Celkem 2 5 3 2 4" xfId="9892" xr:uid="{00000000-0005-0000-0000-0000A0260000}"/>
    <cellStyle name="Celkem 2 5 3 3" xfId="9893" xr:uid="{00000000-0005-0000-0000-0000A1260000}"/>
    <cellStyle name="Celkem 2 5 3 3 2" xfId="9894" xr:uid="{00000000-0005-0000-0000-0000A2260000}"/>
    <cellStyle name="Celkem 2 5 3 3 3" xfId="9895" xr:uid="{00000000-0005-0000-0000-0000A3260000}"/>
    <cellStyle name="Celkem 2 5 3 4" xfId="9896" xr:uid="{00000000-0005-0000-0000-0000A4260000}"/>
    <cellStyle name="Celkem 2 5 3 5" xfId="9897" xr:uid="{00000000-0005-0000-0000-0000A5260000}"/>
    <cellStyle name="Celkem 2 5 4" xfId="9898" xr:uid="{00000000-0005-0000-0000-0000A6260000}"/>
    <cellStyle name="Celkem 2 5 4 2" xfId="9899" xr:uid="{00000000-0005-0000-0000-0000A7260000}"/>
    <cellStyle name="Celkem 2 5 4 2 2" xfId="9900" xr:uid="{00000000-0005-0000-0000-0000A8260000}"/>
    <cellStyle name="Celkem 2 5 4 2 3" xfId="9901" xr:uid="{00000000-0005-0000-0000-0000A9260000}"/>
    <cellStyle name="Celkem 2 5 4 3" xfId="9902" xr:uid="{00000000-0005-0000-0000-0000AA260000}"/>
    <cellStyle name="Celkem 2 5 4 4" xfId="9903" xr:uid="{00000000-0005-0000-0000-0000AB260000}"/>
    <cellStyle name="Celkem 2 5 5" xfId="9904" xr:uid="{00000000-0005-0000-0000-0000AC260000}"/>
    <cellStyle name="Celkem 2 5 5 2" xfId="9905" xr:uid="{00000000-0005-0000-0000-0000AD260000}"/>
    <cellStyle name="Celkem 2 5 5 3" xfId="9906" xr:uid="{00000000-0005-0000-0000-0000AE260000}"/>
    <cellStyle name="Celkem 2 5 6" xfId="9907" xr:uid="{00000000-0005-0000-0000-0000AF260000}"/>
    <cellStyle name="Celkem 2 5 7" xfId="9908" xr:uid="{00000000-0005-0000-0000-0000B0260000}"/>
    <cellStyle name="Celkem 2 6" xfId="9909" xr:uid="{00000000-0005-0000-0000-0000B1260000}"/>
    <cellStyle name="Celkem 2 6 2" xfId="9910" xr:uid="{00000000-0005-0000-0000-0000B2260000}"/>
    <cellStyle name="Celkem 2 6 2 2" xfId="9911" xr:uid="{00000000-0005-0000-0000-0000B3260000}"/>
    <cellStyle name="Celkem 2 6 2 2 2" xfId="9912" xr:uid="{00000000-0005-0000-0000-0000B4260000}"/>
    <cellStyle name="Celkem 2 6 2 2 2 2" xfId="9913" xr:uid="{00000000-0005-0000-0000-0000B5260000}"/>
    <cellStyle name="Celkem 2 6 2 2 2 3" xfId="9914" xr:uid="{00000000-0005-0000-0000-0000B6260000}"/>
    <cellStyle name="Celkem 2 6 2 2 3" xfId="9915" xr:uid="{00000000-0005-0000-0000-0000B7260000}"/>
    <cellStyle name="Celkem 2 6 2 2 4" xfId="9916" xr:uid="{00000000-0005-0000-0000-0000B8260000}"/>
    <cellStyle name="Celkem 2 6 2 3" xfId="9917" xr:uid="{00000000-0005-0000-0000-0000B9260000}"/>
    <cellStyle name="Celkem 2 6 2 3 2" xfId="9918" xr:uid="{00000000-0005-0000-0000-0000BA260000}"/>
    <cellStyle name="Celkem 2 6 2 3 3" xfId="9919" xr:uid="{00000000-0005-0000-0000-0000BB260000}"/>
    <cellStyle name="Celkem 2 6 2 4" xfId="9920" xr:uid="{00000000-0005-0000-0000-0000BC260000}"/>
    <cellStyle name="Celkem 2 6 2 5" xfId="9921" xr:uid="{00000000-0005-0000-0000-0000BD260000}"/>
    <cellStyle name="Celkem 2 6 3" xfId="9922" xr:uid="{00000000-0005-0000-0000-0000BE260000}"/>
    <cellStyle name="Celkem 2 6 3 2" xfId="9923" xr:uid="{00000000-0005-0000-0000-0000BF260000}"/>
    <cellStyle name="Celkem 2 6 3 2 2" xfId="9924" xr:uid="{00000000-0005-0000-0000-0000C0260000}"/>
    <cellStyle name="Celkem 2 6 3 2 3" xfId="9925" xr:uid="{00000000-0005-0000-0000-0000C1260000}"/>
    <cellStyle name="Celkem 2 6 3 3" xfId="9926" xr:uid="{00000000-0005-0000-0000-0000C2260000}"/>
    <cellStyle name="Celkem 2 6 3 4" xfId="9927" xr:uid="{00000000-0005-0000-0000-0000C3260000}"/>
    <cellStyle name="Celkem 2 6 4" xfId="9928" xr:uid="{00000000-0005-0000-0000-0000C4260000}"/>
    <cellStyle name="Celkem 2 6 4 2" xfId="9929" xr:uid="{00000000-0005-0000-0000-0000C5260000}"/>
    <cellStyle name="Celkem 2 6 4 3" xfId="9930" xr:uid="{00000000-0005-0000-0000-0000C6260000}"/>
    <cellStyle name="Celkem 2 6 5" xfId="9931" xr:uid="{00000000-0005-0000-0000-0000C7260000}"/>
    <cellStyle name="Celkem 2 6 6" xfId="9932" xr:uid="{00000000-0005-0000-0000-0000C8260000}"/>
    <cellStyle name="Celkem 2 7" xfId="9933" xr:uid="{00000000-0005-0000-0000-0000C9260000}"/>
    <cellStyle name="Celkem 2 7 2" xfId="9934" xr:uid="{00000000-0005-0000-0000-0000CA260000}"/>
    <cellStyle name="Celkem 2 7 2 2" xfId="9935" xr:uid="{00000000-0005-0000-0000-0000CB260000}"/>
    <cellStyle name="Celkem 2 7 2 2 2" xfId="9936" xr:uid="{00000000-0005-0000-0000-0000CC260000}"/>
    <cellStyle name="Celkem 2 7 2 2 3" xfId="9937" xr:uid="{00000000-0005-0000-0000-0000CD260000}"/>
    <cellStyle name="Celkem 2 7 2 3" xfId="9938" xr:uid="{00000000-0005-0000-0000-0000CE260000}"/>
    <cellStyle name="Celkem 2 7 2 4" xfId="9939" xr:uid="{00000000-0005-0000-0000-0000CF260000}"/>
    <cellStyle name="Celkem 2 7 3" xfId="9940" xr:uid="{00000000-0005-0000-0000-0000D0260000}"/>
    <cellStyle name="Celkem 2 7 3 2" xfId="9941" xr:uid="{00000000-0005-0000-0000-0000D1260000}"/>
    <cellStyle name="Celkem 2 7 3 3" xfId="9942" xr:uid="{00000000-0005-0000-0000-0000D2260000}"/>
    <cellStyle name="Celkem 2 7 4" xfId="9943" xr:uid="{00000000-0005-0000-0000-0000D3260000}"/>
    <cellStyle name="Celkem 2 7 5" xfId="9944" xr:uid="{00000000-0005-0000-0000-0000D4260000}"/>
    <cellStyle name="Celkem 2 8" xfId="9945" xr:uid="{00000000-0005-0000-0000-0000D5260000}"/>
    <cellStyle name="Celkem 2 8 2" xfId="9946" xr:uid="{00000000-0005-0000-0000-0000D6260000}"/>
    <cellStyle name="Celkem 2 8 2 2" xfId="9947" xr:uid="{00000000-0005-0000-0000-0000D7260000}"/>
    <cellStyle name="Celkem 2 8 2 3" xfId="9948" xr:uid="{00000000-0005-0000-0000-0000D8260000}"/>
    <cellStyle name="Celkem 2 8 3" xfId="9949" xr:uid="{00000000-0005-0000-0000-0000D9260000}"/>
    <cellStyle name="Celkem 2 8 4" xfId="9950" xr:uid="{00000000-0005-0000-0000-0000DA260000}"/>
    <cellStyle name="Celkem 2 9" xfId="9951" xr:uid="{00000000-0005-0000-0000-0000DB260000}"/>
    <cellStyle name="Celkem 2 9 2" xfId="9952" xr:uid="{00000000-0005-0000-0000-0000DC260000}"/>
    <cellStyle name="Celkem 2 9 3" xfId="9953" xr:uid="{00000000-0005-0000-0000-0000DD260000}"/>
    <cellStyle name="Celkem 3" xfId="9954" xr:uid="{00000000-0005-0000-0000-0000DE260000}"/>
    <cellStyle name="Celkem 3 2" xfId="9955" xr:uid="{00000000-0005-0000-0000-0000DF260000}"/>
    <cellStyle name="Celkem 3 2 2" xfId="9956" xr:uid="{00000000-0005-0000-0000-0000E0260000}"/>
    <cellStyle name="Celkem 3 2 2 2" xfId="9957" xr:uid="{00000000-0005-0000-0000-0000E1260000}"/>
    <cellStyle name="Celkem 3 2 2 2 2" xfId="9958" xr:uid="{00000000-0005-0000-0000-0000E2260000}"/>
    <cellStyle name="Celkem 3 2 2 2 2 2" xfId="9959" xr:uid="{00000000-0005-0000-0000-0000E3260000}"/>
    <cellStyle name="Celkem 3 2 2 2 2 2 2" xfId="9960" xr:uid="{00000000-0005-0000-0000-0000E4260000}"/>
    <cellStyle name="Celkem 3 2 2 2 2 2 2 2" xfId="9961" xr:uid="{00000000-0005-0000-0000-0000E5260000}"/>
    <cellStyle name="Celkem 3 2 2 2 2 2 2 3" xfId="9962" xr:uid="{00000000-0005-0000-0000-0000E6260000}"/>
    <cellStyle name="Celkem 3 2 2 2 2 2 3" xfId="9963" xr:uid="{00000000-0005-0000-0000-0000E7260000}"/>
    <cellStyle name="Celkem 3 2 2 2 2 2 4" xfId="9964" xr:uid="{00000000-0005-0000-0000-0000E8260000}"/>
    <cellStyle name="Celkem 3 2 2 2 2 3" xfId="9965" xr:uid="{00000000-0005-0000-0000-0000E9260000}"/>
    <cellStyle name="Celkem 3 2 2 2 2 3 2" xfId="9966" xr:uid="{00000000-0005-0000-0000-0000EA260000}"/>
    <cellStyle name="Celkem 3 2 2 2 2 3 3" xfId="9967" xr:uid="{00000000-0005-0000-0000-0000EB260000}"/>
    <cellStyle name="Celkem 3 2 2 2 2 4" xfId="9968" xr:uid="{00000000-0005-0000-0000-0000EC260000}"/>
    <cellStyle name="Celkem 3 2 2 2 2 5" xfId="9969" xr:uid="{00000000-0005-0000-0000-0000ED260000}"/>
    <cellStyle name="Celkem 3 2 2 2 3" xfId="9970" xr:uid="{00000000-0005-0000-0000-0000EE260000}"/>
    <cellStyle name="Celkem 3 2 2 2 3 2" xfId="9971" xr:uid="{00000000-0005-0000-0000-0000EF260000}"/>
    <cellStyle name="Celkem 3 2 2 2 3 2 2" xfId="9972" xr:uid="{00000000-0005-0000-0000-0000F0260000}"/>
    <cellStyle name="Celkem 3 2 2 2 3 2 3" xfId="9973" xr:uid="{00000000-0005-0000-0000-0000F1260000}"/>
    <cellStyle name="Celkem 3 2 2 2 3 3" xfId="9974" xr:uid="{00000000-0005-0000-0000-0000F2260000}"/>
    <cellStyle name="Celkem 3 2 2 2 3 4" xfId="9975" xr:uid="{00000000-0005-0000-0000-0000F3260000}"/>
    <cellStyle name="Celkem 3 2 2 2 4" xfId="9976" xr:uid="{00000000-0005-0000-0000-0000F4260000}"/>
    <cellStyle name="Celkem 3 2 2 2 4 2" xfId="9977" xr:uid="{00000000-0005-0000-0000-0000F5260000}"/>
    <cellStyle name="Celkem 3 2 2 2 4 3" xfId="9978" xr:uid="{00000000-0005-0000-0000-0000F6260000}"/>
    <cellStyle name="Celkem 3 2 2 2 5" xfId="9979" xr:uid="{00000000-0005-0000-0000-0000F7260000}"/>
    <cellStyle name="Celkem 3 2 2 2 6" xfId="9980" xr:uid="{00000000-0005-0000-0000-0000F8260000}"/>
    <cellStyle name="Celkem 3 2 2 3" xfId="9981" xr:uid="{00000000-0005-0000-0000-0000F9260000}"/>
    <cellStyle name="Celkem 3 2 2 3 2" xfId="9982" xr:uid="{00000000-0005-0000-0000-0000FA260000}"/>
    <cellStyle name="Celkem 3 2 2 3 2 2" xfId="9983" xr:uid="{00000000-0005-0000-0000-0000FB260000}"/>
    <cellStyle name="Celkem 3 2 2 3 2 2 2" xfId="9984" xr:uid="{00000000-0005-0000-0000-0000FC260000}"/>
    <cellStyle name="Celkem 3 2 2 3 2 2 3" xfId="9985" xr:uid="{00000000-0005-0000-0000-0000FD260000}"/>
    <cellStyle name="Celkem 3 2 2 3 2 3" xfId="9986" xr:uid="{00000000-0005-0000-0000-0000FE260000}"/>
    <cellStyle name="Celkem 3 2 2 3 2 4" xfId="9987" xr:uid="{00000000-0005-0000-0000-0000FF260000}"/>
    <cellStyle name="Celkem 3 2 2 3 3" xfId="9988" xr:uid="{00000000-0005-0000-0000-000000270000}"/>
    <cellStyle name="Celkem 3 2 2 3 3 2" xfId="9989" xr:uid="{00000000-0005-0000-0000-000001270000}"/>
    <cellStyle name="Celkem 3 2 2 3 3 3" xfId="9990" xr:uid="{00000000-0005-0000-0000-000002270000}"/>
    <cellStyle name="Celkem 3 2 2 3 4" xfId="9991" xr:uid="{00000000-0005-0000-0000-000003270000}"/>
    <cellStyle name="Celkem 3 2 2 3 5" xfId="9992" xr:uid="{00000000-0005-0000-0000-000004270000}"/>
    <cellStyle name="Celkem 3 2 2 4" xfId="9993" xr:uid="{00000000-0005-0000-0000-000005270000}"/>
    <cellStyle name="Celkem 3 2 2 4 2" xfId="9994" xr:uid="{00000000-0005-0000-0000-000006270000}"/>
    <cellStyle name="Celkem 3 2 2 4 2 2" xfId="9995" xr:uid="{00000000-0005-0000-0000-000007270000}"/>
    <cellStyle name="Celkem 3 2 2 4 2 3" xfId="9996" xr:uid="{00000000-0005-0000-0000-000008270000}"/>
    <cellStyle name="Celkem 3 2 2 4 3" xfId="9997" xr:uid="{00000000-0005-0000-0000-000009270000}"/>
    <cellStyle name="Celkem 3 2 2 4 4" xfId="9998" xr:uid="{00000000-0005-0000-0000-00000A270000}"/>
    <cellStyle name="Celkem 3 2 2 5" xfId="9999" xr:uid="{00000000-0005-0000-0000-00000B270000}"/>
    <cellStyle name="Celkem 3 2 2 5 2" xfId="10000" xr:uid="{00000000-0005-0000-0000-00000C270000}"/>
    <cellStyle name="Celkem 3 2 2 5 3" xfId="10001" xr:uid="{00000000-0005-0000-0000-00000D270000}"/>
    <cellStyle name="Celkem 3 2 2 6" xfId="10002" xr:uid="{00000000-0005-0000-0000-00000E270000}"/>
    <cellStyle name="Celkem 3 2 2 7" xfId="10003" xr:uid="{00000000-0005-0000-0000-00000F270000}"/>
    <cellStyle name="Celkem 3 2 3" xfId="10004" xr:uid="{00000000-0005-0000-0000-000010270000}"/>
    <cellStyle name="Celkem 3 2 3 2" xfId="10005" xr:uid="{00000000-0005-0000-0000-000011270000}"/>
    <cellStyle name="Celkem 3 2 3 2 2" xfId="10006" xr:uid="{00000000-0005-0000-0000-000012270000}"/>
    <cellStyle name="Celkem 3 2 3 2 2 2" xfId="10007" xr:uid="{00000000-0005-0000-0000-000013270000}"/>
    <cellStyle name="Celkem 3 2 3 2 2 2 2" xfId="10008" xr:uid="{00000000-0005-0000-0000-000014270000}"/>
    <cellStyle name="Celkem 3 2 3 2 2 2 3" xfId="10009" xr:uid="{00000000-0005-0000-0000-000015270000}"/>
    <cellStyle name="Celkem 3 2 3 2 2 3" xfId="10010" xr:uid="{00000000-0005-0000-0000-000016270000}"/>
    <cellStyle name="Celkem 3 2 3 2 2 4" xfId="10011" xr:uid="{00000000-0005-0000-0000-000017270000}"/>
    <cellStyle name="Celkem 3 2 3 2 3" xfId="10012" xr:uid="{00000000-0005-0000-0000-000018270000}"/>
    <cellStyle name="Celkem 3 2 3 2 3 2" xfId="10013" xr:uid="{00000000-0005-0000-0000-000019270000}"/>
    <cellStyle name="Celkem 3 2 3 2 3 3" xfId="10014" xr:uid="{00000000-0005-0000-0000-00001A270000}"/>
    <cellStyle name="Celkem 3 2 3 2 4" xfId="10015" xr:uid="{00000000-0005-0000-0000-00001B270000}"/>
    <cellStyle name="Celkem 3 2 3 2 5" xfId="10016" xr:uid="{00000000-0005-0000-0000-00001C270000}"/>
    <cellStyle name="Celkem 3 2 3 3" xfId="10017" xr:uid="{00000000-0005-0000-0000-00001D270000}"/>
    <cellStyle name="Celkem 3 2 3 3 2" xfId="10018" xr:uid="{00000000-0005-0000-0000-00001E270000}"/>
    <cellStyle name="Celkem 3 2 3 3 2 2" xfId="10019" xr:uid="{00000000-0005-0000-0000-00001F270000}"/>
    <cellStyle name="Celkem 3 2 3 3 2 3" xfId="10020" xr:uid="{00000000-0005-0000-0000-000020270000}"/>
    <cellStyle name="Celkem 3 2 3 3 3" xfId="10021" xr:uid="{00000000-0005-0000-0000-000021270000}"/>
    <cellStyle name="Celkem 3 2 3 3 4" xfId="10022" xr:uid="{00000000-0005-0000-0000-000022270000}"/>
    <cellStyle name="Celkem 3 2 3 4" xfId="10023" xr:uid="{00000000-0005-0000-0000-000023270000}"/>
    <cellStyle name="Celkem 3 2 3 4 2" xfId="10024" xr:uid="{00000000-0005-0000-0000-000024270000}"/>
    <cellStyle name="Celkem 3 2 3 4 3" xfId="10025" xr:uid="{00000000-0005-0000-0000-000025270000}"/>
    <cellStyle name="Celkem 3 2 3 5" xfId="10026" xr:uid="{00000000-0005-0000-0000-000026270000}"/>
    <cellStyle name="Celkem 3 2 3 6" xfId="10027" xr:uid="{00000000-0005-0000-0000-000027270000}"/>
    <cellStyle name="Celkem 3 2 4" xfId="10028" xr:uid="{00000000-0005-0000-0000-000028270000}"/>
    <cellStyle name="Celkem 3 2 4 2" xfId="10029" xr:uid="{00000000-0005-0000-0000-000029270000}"/>
    <cellStyle name="Celkem 3 2 4 2 2" xfId="10030" xr:uid="{00000000-0005-0000-0000-00002A270000}"/>
    <cellStyle name="Celkem 3 2 4 2 2 2" xfId="10031" xr:uid="{00000000-0005-0000-0000-00002B270000}"/>
    <cellStyle name="Celkem 3 2 4 2 2 3" xfId="10032" xr:uid="{00000000-0005-0000-0000-00002C270000}"/>
    <cellStyle name="Celkem 3 2 4 2 3" xfId="10033" xr:uid="{00000000-0005-0000-0000-00002D270000}"/>
    <cellStyle name="Celkem 3 2 4 2 4" xfId="10034" xr:uid="{00000000-0005-0000-0000-00002E270000}"/>
    <cellStyle name="Celkem 3 2 4 3" xfId="10035" xr:uid="{00000000-0005-0000-0000-00002F270000}"/>
    <cellStyle name="Celkem 3 2 4 3 2" xfId="10036" xr:uid="{00000000-0005-0000-0000-000030270000}"/>
    <cellStyle name="Celkem 3 2 4 3 3" xfId="10037" xr:uid="{00000000-0005-0000-0000-000031270000}"/>
    <cellStyle name="Celkem 3 2 4 4" xfId="10038" xr:uid="{00000000-0005-0000-0000-000032270000}"/>
    <cellStyle name="Celkem 3 2 4 5" xfId="10039" xr:uid="{00000000-0005-0000-0000-000033270000}"/>
    <cellStyle name="Celkem 3 2 5" xfId="10040" xr:uid="{00000000-0005-0000-0000-000034270000}"/>
    <cellStyle name="Celkem 3 2 5 2" xfId="10041" xr:uid="{00000000-0005-0000-0000-000035270000}"/>
    <cellStyle name="Celkem 3 2 5 2 2" xfId="10042" xr:uid="{00000000-0005-0000-0000-000036270000}"/>
    <cellStyle name="Celkem 3 2 5 2 3" xfId="10043" xr:uid="{00000000-0005-0000-0000-000037270000}"/>
    <cellStyle name="Celkem 3 2 5 3" xfId="10044" xr:uid="{00000000-0005-0000-0000-000038270000}"/>
    <cellStyle name="Celkem 3 2 5 4" xfId="10045" xr:uid="{00000000-0005-0000-0000-000039270000}"/>
    <cellStyle name="Celkem 3 2 6" xfId="10046" xr:uid="{00000000-0005-0000-0000-00003A270000}"/>
    <cellStyle name="Celkem 3 2 6 2" xfId="10047" xr:uid="{00000000-0005-0000-0000-00003B270000}"/>
    <cellStyle name="Celkem 3 2 6 3" xfId="10048" xr:uid="{00000000-0005-0000-0000-00003C270000}"/>
    <cellStyle name="Celkem 3 2 7" xfId="10049" xr:uid="{00000000-0005-0000-0000-00003D270000}"/>
    <cellStyle name="Celkem 3 2 8" xfId="10050" xr:uid="{00000000-0005-0000-0000-00003E270000}"/>
    <cellStyle name="Celkem 3 3" xfId="10051" xr:uid="{00000000-0005-0000-0000-00003F270000}"/>
    <cellStyle name="Celkem 3 3 2" xfId="10052" xr:uid="{00000000-0005-0000-0000-000040270000}"/>
    <cellStyle name="Celkem 3 3 2 2" xfId="10053" xr:uid="{00000000-0005-0000-0000-000041270000}"/>
    <cellStyle name="Celkem 3 3 2 2 2" xfId="10054" xr:uid="{00000000-0005-0000-0000-000042270000}"/>
    <cellStyle name="Celkem 3 3 2 2 2 2" xfId="10055" xr:uid="{00000000-0005-0000-0000-000043270000}"/>
    <cellStyle name="Celkem 3 3 2 2 2 2 2" xfId="10056" xr:uid="{00000000-0005-0000-0000-000044270000}"/>
    <cellStyle name="Celkem 3 3 2 2 2 2 3" xfId="10057" xr:uid="{00000000-0005-0000-0000-000045270000}"/>
    <cellStyle name="Celkem 3 3 2 2 2 3" xfId="10058" xr:uid="{00000000-0005-0000-0000-000046270000}"/>
    <cellStyle name="Celkem 3 3 2 2 2 4" xfId="10059" xr:uid="{00000000-0005-0000-0000-000047270000}"/>
    <cellStyle name="Celkem 3 3 2 2 3" xfId="10060" xr:uid="{00000000-0005-0000-0000-000048270000}"/>
    <cellStyle name="Celkem 3 3 2 2 3 2" xfId="10061" xr:uid="{00000000-0005-0000-0000-000049270000}"/>
    <cellStyle name="Celkem 3 3 2 2 3 3" xfId="10062" xr:uid="{00000000-0005-0000-0000-00004A270000}"/>
    <cellStyle name="Celkem 3 3 2 2 4" xfId="10063" xr:uid="{00000000-0005-0000-0000-00004B270000}"/>
    <cellStyle name="Celkem 3 3 2 2 5" xfId="10064" xr:uid="{00000000-0005-0000-0000-00004C270000}"/>
    <cellStyle name="Celkem 3 3 2 3" xfId="10065" xr:uid="{00000000-0005-0000-0000-00004D270000}"/>
    <cellStyle name="Celkem 3 3 2 3 2" xfId="10066" xr:uid="{00000000-0005-0000-0000-00004E270000}"/>
    <cellStyle name="Celkem 3 3 2 3 2 2" xfId="10067" xr:uid="{00000000-0005-0000-0000-00004F270000}"/>
    <cellStyle name="Celkem 3 3 2 3 2 3" xfId="10068" xr:uid="{00000000-0005-0000-0000-000050270000}"/>
    <cellStyle name="Celkem 3 3 2 3 3" xfId="10069" xr:uid="{00000000-0005-0000-0000-000051270000}"/>
    <cellStyle name="Celkem 3 3 2 3 4" xfId="10070" xr:uid="{00000000-0005-0000-0000-000052270000}"/>
    <cellStyle name="Celkem 3 3 2 4" xfId="10071" xr:uid="{00000000-0005-0000-0000-000053270000}"/>
    <cellStyle name="Celkem 3 3 2 4 2" xfId="10072" xr:uid="{00000000-0005-0000-0000-000054270000}"/>
    <cellStyle name="Celkem 3 3 2 4 3" xfId="10073" xr:uid="{00000000-0005-0000-0000-000055270000}"/>
    <cellStyle name="Celkem 3 3 2 5" xfId="10074" xr:uid="{00000000-0005-0000-0000-000056270000}"/>
    <cellStyle name="Celkem 3 3 2 6" xfId="10075" xr:uid="{00000000-0005-0000-0000-000057270000}"/>
    <cellStyle name="Celkem 3 3 3" xfId="10076" xr:uid="{00000000-0005-0000-0000-000058270000}"/>
    <cellStyle name="Celkem 3 3 3 2" xfId="10077" xr:uid="{00000000-0005-0000-0000-000059270000}"/>
    <cellStyle name="Celkem 3 3 3 2 2" xfId="10078" xr:uid="{00000000-0005-0000-0000-00005A270000}"/>
    <cellStyle name="Celkem 3 3 3 2 2 2" xfId="10079" xr:uid="{00000000-0005-0000-0000-00005B270000}"/>
    <cellStyle name="Celkem 3 3 3 2 2 3" xfId="10080" xr:uid="{00000000-0005-0000-0000-00005C270000}"/>
    <cellStyle name="Celkem 3 3 3 2 3" xfId="10081" xr:uid="{00000000-0005-0000-0000-00005D270000}"/>
    <cellStyle name="Celkem 3 3 3 2 4" xfId="10082" xr:uid="{00000000-0005-0000-0000-00005E270000}"/>
    <cellStyle name="Celkem 3 3 3 3" xfId="10083" xr:uid="{00000000-0005-0000-0000-00005F270000}"/>
    <cellStyle name="Celkem 3 3 3 3 2" xfId="10084" xr:uid="{00000000-0005-0000-0000-000060270000}"/>
    <cellStyle name="Celkem 3 3 3 3 3" xfId="10085" xr:uid="{00000000-0005-0000-0000-000061270000}"/>
    <cellStyle name="Celkem 3 3 3 4" xfId="10086" xr:uid="{00000000-0005-0000-0000-000062270000}"/>
    <cellStyle name="Celkem 3 3 3 5" xfId="10087" xr:uid="{00000000-0005-0000-0000-000063270000}"/>
    <cellStyle name="Celkem 3 3 4" xfId="10088" xr:uid="{00000000-0005-0000-0000-000064270000}"/>
    <cellStyle name="Celkem 3 3 4 2" xfId="10089" xr:uid="{00000000-0005-0000-0000-000065270000}"/>
    <cellStyle name="Celkem 3 3 4 2 2" xfId="10090" xr:uid="{00000000-0005-0000-0000-000066270000}"/>
    <cellStyle name="Celkem 3 3 4 2 3" xfId="10091" xr:uid="{00000000-0005-0000-0000-000067270000}"/>
    <cellStyle name="Celkem 3 3 4 3" xfId="10092" xr:uid="{00000000-0005-0000-0000-000068270000}"/>
    <cellStyle name="Celkem 3 3 4 4" xfId="10093" xr:uid="{00000000-0005-0000-0000-000069270000}"/>
    <cellStyle name="Celkem 3 3 5" xfId="10094" xr:uid="{00000000-0005-0000-0000-00006A270000}"/>
    <cellStyle name="Celkem 3 3 5 2" xfId="10095" xr:uid="{00000000-0005-0000-0000-00006B270000}"/>
    <cellStyle name="Celkem 3 3 5 3" xfId="10096" xr:uid="{00000000-0005-0000-0000-00006C270000}"/>
    <cellStyle name="Celkem 3 3 6" xfId="10097" xr:uid="{00000000-0005-0000-0000-00006D270000}"/>
    <cellStyle name="Celkem 3 3 7" xfId="10098" xr:uid="{00000000-0005-0000-0000-00006E270000}"/>
    <cellStyle name="Celkem 3 4" xfId="10099" xr:uid="{00000000-0005-0000-0000-00006F270000}"/>
    <cellStyle name="Celkem 3 4 2" xfId="10100" xr:uid="{00000000-0005-0000-0000-000070270000}"/>
    <cellStyle name="Celkem 3 4 2 2" xfId="10101" xr:uid="{00000000-0005-0000-0000-000071270000}"/>
    <cellStyle name="Celkem 3 4 2 2 2" xfId="10102" xr:uid="{00000000-0005-0000-0000-000072270000}"/>
    <cellStyle name="Celkem 3 4 2 2 2 2" xfId="10103" xr:uid="{00000000-0005-0000-0000-000073270000}"/>
    <cellStyle name="Celkem 3 4 2 2 2 3" xfId="10104" xr:uid="{00000000-0005-0000-0000-000074270000}"/>
    <cellStyle name="Celkem 3 4 2 2 3" xfId="10105" xr:uid="{00000000-0005-0000-0000-000075270000}"/>
    <cellStyle name="Celkem 3 4 2 2 4" xfId="10106" xr:uid="{00000000-0005-0000-0000-000076270000}"/>
    <cellStyle name="Celkem 3 4 2 3" xfId="10107" xr:uid="{00000000-0005-0000-0000-000077270000}"/>
    <cellStyle name="Celkem 3 4 2 3 2" xfId="10108" xr:uid="{00000000-0005-0000-0000-000078270000}"/>
    <cellStyle name="Celkem 3 4 2 3 3" xfId="10109" xr:uid="{00000000-0005-0000-0000-000079270000}"/>
    <cellStyle name="Celkem 3 4 2 4" xfId="10110" xr:uid="{00000000-0005-0000-0000-00007A270000}"/>
    <cellStyle name="Celkem 3 4 2 5" xfId="10111" xr:uid="{00000000-0005-0000-0000-00007B270000}"/>
    <cellStyle name="Celkem 3 4 3" xfId="10112" xr:uid="{00000000-0005-0000-0000-00007C270000}"/>
    <cellStyle name="Celkem 3 4 3 2" xfId="10113" xr:uid="{00000000-0005-0000-0000-00007D270000}"/>
    <cellStyle name="Celkem 3 4 3 2 2" xfId="10114" xr:uid="{00000000-0005-0000-0000-00007E270000}"/>
    <cellStyle name="Celkem 3 4 3 2 3" xfId="10115" xr:uid="{00000000-0005-0000-0000-00007F270000}"/>
    <cellStyle name="Celkem 3 4 3 3" xfId="10116" xr:uid="{00000000-0005-0000-0000-000080270000}"/>
    <cellStyle name="Celkem 3 4 3 4" xfId="10117" xr:uid="{00000000-0005-0000-0000-000081270000}"/>
    <cellStyle name="Celkem 3 4 4" xfId="10118" xr:uid="{00000000-0005-0000-0000-000082270000}"/>
    <cellStyle name="Celkem 3 4 4 2" xfId="10119" xr:uid="{00000000-0005-0000-0000-000083270000}"/>
    <cellStyle name="Celkem 3 4 4 3" xfId="10120" xr:uid="{00000000-0005-0000-0000-000084270000}"/>
    <cellStyle name="Celkem 3 4 5" xfId="10121" xr:uid="{00000000-0005-0000-0000-000085270000}"/>
    <cellStyle name="Celkem 3 4 6" xfId="10122" xr:uid="{00000000-0005-0000-0000-000086270000}"/>
    <cellStyle name="Celkem 3 5" xfId="10123" xr:uid="{00000000-0005-0000-0000-000087270000}"/>
    <cellStyle name="Celkem 3 5 2" xfId="10124" xr:uid="{00000000-0005-0000-0000-000088270000}"/>
    <cellStyle name="Celkem 3 5 2 2" xfId="10125" xr:uid="{00000000-0005-0000-0000-000089270000}"/>
    <cellStyle name="Celkem 3 5 2 2 2" xfId="10126" xr:uid="{00000000-0005-0000-0000-00008A270000}"/>
    <cellStyle name="Celkem 3 5 2 2 3" xfId="10127" xr:uid="{00000000-0005-0000-0000-00008B270000}"/>
    <cellStyle name="Celkem 3 5 2 3" xfId="10128" xr:uid="{00000000-0005-0000-0000-00008C270000}"/>
    <cellStyle name="Celkem 3 5 2 4" xfId="10129" xr:uid="{00000000-0005-0000-0000-00008D270000}"/>
    <cellStyle name="Celkem 3 5 3" xfId="10130" xr:uid="{00000000-0005-0000-0000-00008E270000}"/>
    <cellStyle name="Celkem 3 5 3 2" xfId="10131" xr:uid="{00000000-0005-0000-0000-00008F270000}"/>
    <cellStyle name="Celkem 3 5 3 3" xfId="10132" xr:uid="{00000000-0005-0000-0000-000090270000}"/>
    <cellStyle name="Celkem 3 5 4" xfId="10133" xr:uid="{00000000-0005-0000-0000-000091270000}"/>
    <cellStyle name="Celkem 3 5 5" xfId="10134" xr:uid="{00000000-0005-0000-0000-000092270000}"/>
    <cellStyle name="Celkem 3 6" xfId="10135" xr:uid="{00000000-0005-0000-0000-000093270000}"/>
    <cellStyle name="Celkem 3 6 2" xfId="10136" xr:uid="{00000000-0005-0000-0000-000094270000}"/>
    <cellStyle name="Celkem 3 6 2 2" xfId="10137" xr:uid="{00000000-0005-0000-0000-000095270000}"/>
    <cellStyle name="Celkem 3 6 2 3" xfId="10138" xr:uid="{00000000-0005-0000-0000-000096270000}"/>
    <cellStyle name="Celkem 3 6 3" xfId="10139" xr:uid="{00000000-0005-0000-0000-000097270000}"/>
    <cellStyle name="Celkem 3 6 4" xfId="10140" xr:uid="{00000000-0005-0000-0000-000098270000}"/>
    <cellStyle name="Celkem 3 7" xfId="10141" xr:uid="{00000000-0005-0000-0000-000099270000}"/>
    <cellStyle name="Celkem 3 7 2" xfId="10142" xr:uid="{00000000-0005-0000-0000-00009A270000}"/>
    <cellStyle name="Celkem 3 7 3" xfId="10143" xr:uid="{00000000-0005-0000-0000-00009B270000}"/>
    <cellStyle name="Celkem 3 8" xfId="10144" xr:uid="{00000000-0005-0000-0000-00009C270000}"/>
    <cellStyle name="Celkem 3 9" xfId="10145" xr:uid="{00000000-0005-0000-0000-00009D270000}"/>
    <cellStyle name="Celkem 4" xfId="10146" xr:uid="{00000000-0005-0000-0000-00009E270000}"/>
    <cellStyle name="Celkem 4 2" xfId="10147" xr:uid="{00000000-0005-0000-0000-00009F270000}"/>
    <cellStyle name="Celkem 4 2 2" xfId="10148" xr:uid="{00000000-0005-0000-0000-0000A0270000}"/>
    <cellStyle name="Celkem 4 2 2 2" xfId="10149" xr:uid="{00000000-0005-0000-0000-0000A1270000}"/>
    <cellStyle name="Celkem 4 2 2 2 2" xfId="10150" xr:uid="{00000000-0005-0000-0000-0000A2270000}"/>
    <cellStyle name="Celkem 4 2 2 2 2 2" xfId="10151" xr:uid="{00000000-0005-0000-0000-0000A3270000}"/>
    <cellStyle name="Celkem 4 2 2 2 2 2 2" xfId="10152" xr:uid="{00000000-0005-0000-0000-0000A4270000}"/>
    <cellStyle name="Celkem 4 2 2 2 2 2 3" xfId="10153" xr:uid="{00000000-0005-0000-0000-0000A5270000}"/>
    <cellStyle name="Celkem 4 2 2 2 2 3" xfId="10154" xr:uid="{00000000-0005-0000-0000-0000A6270000}"/>
    <cellStyle name="Celkem 4 2 2 2 2 4" xfId="10155" xr:uid="{00000000-0005-0000-0000-0000A7270000}"/>
    <cellStyle name="Celkem 4 2 2 2 3" xfId="10156" xr:uid="{00000000-0005-0000-0000-0000A8270000}"/>
    <cellStyle name="Celkem 4 2 2 2 3 2" xfId="10157" xr:uid="{00000000-0005-0000-0000-0000A9270000}"/>
    <cellStyle name="Celkem 4 2 2 2 3 3" xfId="10158" xr:uid="{00000000-0005-0000-0000-0000AA270000}"/>
    <cellStyle name="Celkem 4 2 2 2 4" xfId="10159" xr:uid="{00000000-0005-0000-0000-0000AB270000}"/>
    <cellStyle name="Celkem 4 2 2 2 5" xfId="10160" xr:uid="{00000000-0005-0000-0000-0000AC270000}"/>
    <cellStyle name="Celkem 4 2 2 3" xfId="10161" xr:uid="{00000000-0005-0000-0000-0000AD270000}"/>
    <cellStyle name="Celkem 4 2 2 3 2" xfId="10162" xr:uid="{00000000-0005-0000-0000-0000AE270000}"/>
    <cellStyle name="Celkem 4 2 2 3 2 2" xfId="10163" xr:uid="{00000000-0005-0000-0000-0000AF270000}"/>
    <cellStyle name="Celkem 4 2 2 3 2 3" xfId="10164" xr:uid="{00000000-0005-0000-0000-0000B0270000}"/>
    <cellStyle name="Celkem 4 2 2 3 3" xfId="10165" xr:uid="{00000000-0005-0000-0000-0000B1270000}"/>
    <cellStyle name="Celkem 4 2 2 3 4" xfId="10166" xr:uid="{00000000-0005-0000-0000-0000B2270000}"/>
    <cellStyle name="Celkem 4 2 2 4" xfId="10167" xr:uid="{00000000-0005-0000-0000-0000B3270000}"/>
    <cellStyle name="Celkem 4 2 2 4 2" xfId="10168" xr:uid="{00000000-0005-0000-0000-0000B4270000}"/>
    <cellStyle name="Celkem 4 2 2 4 3" xfId="10169" xr:uid="{00000000-0005-0000-0000-0000B5270000}"/>
    <cellStyle name="Celkem 4 2 2 5" xfId="10170" xr:uid="{00000000-0005-0000-0000-0000B6270000}"/>
    <cellStyle name="Celkem 4 2 2 6" xfId="10171" xr:uid="{00000000-0005-0000-0000-0000B7270000}"/>
    <cellStyle name="Celkem 4 2 3" xfId="10172" xr:uid="{00000000-0005-0000-0000-0000B8270000}"/>
    <cellStyle name="Celkem 4 2 3 2" xfId="10173" xr:uid="{00000000-0005-0000-0000-0000B9270000}"/>
    <cellStyle name="Celkem 4 2 3 2 2" xfId="10174" xr:uid="{00000000-0005-0000-0000-0000BA270000}"/>
    <cellStyle name="Celkem 4 2 3 2 2 2" xfId="10175" xr:uid="{00000000-0005-0000-0000-0000BB270000}"/>
    <cellStyle name="Celkem 4 2 3 2 2 3" xfId="10176" xr:uid="{00000000-0005-0000-0000-0000BC270000}"/>
    <cellStyle name="Celkem 4 2 3 2 3" xfId="10177" xr:uid="{00000000-0005-0000-0000-0000BD270000}"/>
    <cellStyle name="Celkem 4 2 3 2 4" xfId="10178" xr:uid="{00000000-0005-0000-0000-0000BE270000}"/>
    <cellStyle name="Celkem 4 2 3 3" xfId="10179" xr:uid="{00000000-0005-0000-0000-0000BF270000}"/>
    <cellStyle name="Celkem 4 2 3 3 2" xfId="10180" xr:uid="{00000000-0005-0000-0000-0000C0270000}"/>
    <cellStyle name="Celkem 4 2 3 3 3" xfId="10181" xr:uid="{00000000-0005-0000-0000-0000C1270000}"/>
    <cellStyle name="Celkem 4 2 3 4" xfId="10182" xr:uid="{00000000-0005-0000-0000-0000C2270000}"/>
    <cellStyle name="Celkem 4 2 3 5" xfId="10183" xr:uid="{00000000-0005-0000-0000-0000C3270000}"/>
    <cellStyle name="Celkem 4 2 4" xfId="10184" xr:uid="{00000000-0005-0000-0000-0000C4270000}"/>
    <cellStyle name="Celkem 4 2 4 2" xfId="10185" xr:uid="{00000000-0005-0000-0000-0000C5270000}"/>
    <cellStyle name="Celkem 4 2 4 2 2" xfId="10186" xr:uid="{00000000-0005-0000-0000-0000C6270000}"/>
    <cellStyle name="Celkem 4 2 4 2 3" xfId="10187" xr:uid="{00000000-0005-0000-0000-0000C7270000}"/>
    <cellStyle name="Celkem 4 2 4 3" xfId="10188" xr:uid="{00000000-0005-0000-0000-0000C8270000}"/>
    <cellStyle name="Celkem 4 2 4 4" xfId="10189" xr:uid="{00000000-0005-0000-0000-0000C9270000}"/>
    <cellStyle name="Celkem 4 2 5" xfId="10190" xr:uid="{00000000-0005-0000-0000-0000CA270000}"/>
    <cellStyle name="Celkem 4 2 5 2" xfId="10191" xr:uid="{00000000-0005-0000-0000-0000CB270000}"/>
    <cellStyle name="Celkem 4 2 5 3" xfId="10192" xr:uid="{00000000-0005-0000-0000-0000CC270000}"/>
    <cellStyle name="Celkem 4 2 6" xfId="10193" xr:uid="{00000000-0005-0000-0000-0000CD270000}"/>
    <cellStyle name="Celkem 4 2 7" xfId="10194" xr:uid="{00000000-0005-0000-0000-0000CE270000}"/>
    <cellStyle name="Celkem 4 3" xfId="10195" xr:uid="{00000000-0005-0000-0000-0000CF270000}"/>
    <cellStyle name="Celkem 4 3 2" xfId="10196" xr:uid="{00000000-0005-0000-0000-0000D0270000}"/>
    <cellStyle name="Celkem 4 3 2 2" xfId="10197" xr:uid="{00000000-0005-0000-0000-0000D1270000}"/>
    <cellStyle name="Celkem 4 3 2 2 2" xfId="10198" xr:uid="{00000000-0005-0000-0000-0000D2270000}"/>
    <cellStyle name="Celkem 4 3 2 2 2 2" xfId="10199" xr:uid="{00000000-0005-0000-0000-0000D3270000}"/>
    <cellStyle name="Celkem 4 3 2 2 2 3" xfId="10200" xr:uid="{00000000-0005-0000-0000-0000D4270000}"/>
    <cellStyle name="Celkem 4 3 2 2 3" xfId="10201" xr:uid="{00000000-0005-0000-0000-0000D5270000}"/>
    <cellStyle name="Celkem 4 3 2 2 4" xfId="10202" xr:uid="{00000000-0005-0000-0000-0000D6270000}"/>
    <cellStyle name="Celkem 4 3 2 3" xfId="10203" xr:uid="{00000000-0005-0000-0000-0000D7270000}"/>
    <cellStyle name="Celkem 4 3 2 3 2" xfId="10204" xr:uid="{00000000-0005-0000-0000-0000D8270000}"/>
    <cellStyle name="Celkem 4 3 2 3 3" xfId="10205" xr:uid="{00000000-0005-0000-0000-0000D9270000}"/>
    <cellStyle name="Celkem 4 3 2 4" xfId="10206" xr:uid="{00000000-0005-0000-0000-0000DA270000}"/>
    <cellStyle name="Celkem 4 3 2 5" xfId="10207" xr:uid="{00000000-0005-0000-0000-0000DB270000}"/>
    <cellStyle name="Celkem 4 3 3" xfId="10208" xr:uid="{00000000-0005-0000-0000-0000DC270000}"/>
    <cellStyle name="Celkem 4 3 3 2" xfId="10209" xr:uid="{00000000-0005-0000-0000-0000DD270000}"/>
    <cellStyle name="Celkem 4 3 3 2 2" xfId="10210" xr:uid="{00000000-0005-0000-0000-0000DE270000}"/>
    <cellStyle name="Celkem 4 3 3 2 3" xfId="10211" xr:uid="{00000000-0005-0000-0000-0000DF270000}"/>
    <cellStyle name="Celkem 4 3 3 3" xfId="10212" xr:uid="{00000000-0005-0000-0000-0000E0270000}"/>
    <cellStyle name="Celkem 4 3 3 4" xfId="10213" xr:uid="{00000000-0005-0000-0000-0000E1270000}"/>
    <cellStyle name="Celkem 4 3 4" xfId="10214" xr:uid="{00000000-0005-0000-0000-0000E2270000}"/>
    <cellStyle name="Celkem 4 3 4 2" xfId="10215" xr:uid="{00000000-0005-0000-0000-0000E3270000}"/>
    <cellStyle name="Celkem 4 3 4 3" xfId="10216" xr:uid="{00000000-0005-0000-0000-0000E4270000}"/>
    <cellStyle name="Celkem 4 3 5" xfId="10217" xr:uid="{00000000-0005-0000-0000-0000E5270000}"/>
    <cellStyle name="Celkem 4 3 6" xfId="10218" xr:uid="{00000000-0005-0000-0000-0000E6270000}"/>
    <cellStyle name="Celkem 4 4" xfId="10219" xr:uid="{00000000-0005-0000-0000-0000E7270000}"/>
    <cellStyle name="Celkem 4 4 2" xfId="10220" xr:uid="{00000000-0005-0000-0000-0000E8270000}"/>
    <cellStyle name="Celkem 4 4 2 2" xfId="10221" xr:uid="{00000000-0005-0000-0000-0000E9270000}"/>
    <cellStyle name="Celkem 4 4 2 2 2" xfId="10222" xr:uid="{00000000-0005-0000-0000-0000EA270000}"/>
    <cellStyle name="Celkem 4 4 2 2 3" xfId="10223" xr:uid="{00000000-0005-0000-0000-0000EB270000}"/>
    <cellStyle name="Celkem 4 4 2 3" xfId="10224" xr:uid="{00000000-0005-0000-0000-0000EC270000}"/>
    <cellStyle name="Celkem 4 4 2 4" xfId="10225" xr:uid="{00000000-0005-0000-0000-0000ED270000}"/>
    <cellStyle name="Celkem 4 4 3" xfId="10226" xr:uid="{00000000-0005-0000-0000-0000EE270000}"/>
    <cellStyle name="Celkem 4 4 3 2" xfId="10227" xr:uid="{00000000-0005-0000-0000-0000EF270000}"/>
    <cellStyle name="Celkem 4 4 3 3" xfId="10228" xr:uid="{00000000-0005-0000-0000-0000F0270000}"/>
    <cellStyle name="Celkem 4 4 4" xfId="10229" xr:uid="{00000000-0005-0000-0000-0000F1270000}"/>
    <cellStyle name="Celkem 4 4 5" xfId="10230" xr:uid="{00000000-0005-0000-0000-0000F2270000}"/>
    <cellStyle name="Celkem 4 5" xfId="10231" xr:uid="{00000000-0005-0000-0000-0000F3270000}"/>
    <cellStyle name="Celkem 4 5 2" xfId="10232" xr:uid="{00000000-0005-0000-0000-0000F4270000}"/>
    <cellStyle name="Celkem 4 5 2 2" xfId="10233" xr:uid="{00000000-0005-0000-0000-0000F5270000}"/>
    <cellStyle name="Celkem 4 5 2 3" xfId="10234" xr:uid="{00000000-0005-0000-0000-0000F6270000}"/>
    <cellStyle name="Celkem 4 5 3" xfId="10235" xr:uid="{00000000-0005-0000-0000-0000F7270000}"/>
    <cellStyle name="Celkem 4 5 4" xfId="10236" xr:uid="{00000000-0005-0000-0000-0000F8270000}"/>
    <cellStyle name="Celkem 4 6" xfId="10237" xr:uid="{00000000-0005-0000-0000-0000F9270000}"/>
    <cellStyle name="Celkem 4 6 2" xfId="10238" xr:uid="{00000000-0005-0000-0000-0000FA270000}"/>
    <cellStyle name="Celkem 4 6 3" xfId="10239" xr:uid="{00000000-0005-0000-0000-0000FB270000}"/>
    <cellStyle name="Celkem 4 7" xfId="10240" xr:uid="{00000000-0005-0000-0000-0000FC270000}"/>
    <cellStyle name="Celkem 4 8" xfId="10241" xr:uid="{00000000-0005-0000-0000-0000FD270000}"/>
    <cellStyle name="Celkem 5" xfId="10242" xr:uid="{00000000-0005-0000-0000-0000FE270000}"/>
    <cellStyle name="Celkem 5 2" xfId="10243" xr:uid="{00000000-0005-0000-0000-0000FF270000}"/>
    <cellStyle name="Celkem 5 2 2" xfId="10244" xr:uid="{00000000-0005-0000-0000-000000280000}"/>
    <cellStyle name="Celkem 5 2 2 2" xfId="10245" xr:uid="{00000000-0005-0000-0000-000001280000}"/>
    <cellStyle name="Celkem 5 2 2 2 2" xfId="10246" xr:uid="{00000000-0005-0000-0000-000002280000}"/>
    <cellStyle name="Celkem 5 2 2 2 2 2" xfId="10247" xr:uid="{00000000-0005-0000-0000-000003280000}"/>
    <cellStyle name="Celkem 5 2 2 2 2 3" xfId="10248" xr:uid="{00000000-0005-0000-0000-000004280000}"/>
    <cellStyle name="Celkem 5 2 2 2 3" xfId="10249" xr:uid="{00000000-0005-0000-0000-000005280000}"/>
    <cellStyle name="Celkem 5 2 2 2 4" xfId="10250" xr:uid="{00000000-0005-0000-0000-000006280000}"/>
    <cellStyle name="Celkem 5 2 2 3" xfId="10251" xr:uid="{00000000-0005-0000-0000-000007280000}"/>
    <cellStyle name="Celkem 5 2 2 3 2" xfId="10252" xr:uid="{00000000-0005-0000-0000-000008280000}"/>
    <cellStyle name="Celkem 5 2 2 3 3" xfId="10253" xr:uid="{00000000-0005-0000-0000-000009280000}"/>
    <cellStyle name="Celkem 5 2 2 4" xfId="10254" xr:uid="{00000000-0005-0000-0000-00000A280000}"/>
    <cellStyle name="Celkem 5 2 2 5" xfId="10255" xr:uid="{00000000-0005-0000-0000-00000B280000}"/>
    <cellStyle name="Celkem 5 2 3" xfId="10256" xr:uid="{00000000-0005-0000-0000-00000C280000}"/>
    <cellStyle name="Celkem 5 2 3 2" xfId="10257" xr:uid="{00000000-0005-0000-0000-00000D280000}"/>
    <cellStyle name="Celkem 5 2 3 2 2" xfId="10258" xr:uid="{00000000-0005-0000-0000-00000E280000}"/>
    <cellStyle name="Celkem 5 2 3 2 3" xfId="10259" xr:uid="{00000000-0005-0000-0000-00000F280000}"/>
    <cellStyle name="Celkem 5 2 3 3" xfId="10260" xr:uid="{00000000-0005-0000-0000-000010280000}"/>
    <cellStyle name="Celkem 5 2 3 4" xfId="10261" xr:uid="{00000000-0005-0000-0000-000011280000}"/>
    <cellStyle name="Celkem 5 2 4" xfId="10262" xr:uid="{00000000-0005-0000-0000-000012280000}"/>
    <cellStyle name="Celkem 5 2 4 2" xfId="10263" xr:uid="{00000000-0005-0000-0000-000013280000}"/>
    <cellStyle name="Celkem 5 2 4 3" xfId="10264" xr:uid="{00000000-0005-0000-0000-000014280000}"/>
    <cellStyle name="Celkem 5 2 5" xfId="10265" xr:uid="{00000000-0005-0000-0000-000015280000}"/>
    <cellStyle name="Celkem 5 2 6" xfId="10266" xr:uid="{00000000-0005-0000-0000-000016280000}"/>
    <cellStyle name="Celkem 5 3" xfId="10267" xr:uid="{00000000-0005-0000-0000-000017280000}"/>
    <cellStyle name="Celkem 5 3 2" xfId="10268" xr:uid="{00000000-0005-0000-0000-000018280000}"/>
    <cellStyle name="Celkem 5 3 2 2" xfId="10269" xr:uid="{00000000-0005-0000-0000-000019280000}"/>
    <cellStyle name="Celkem 5 3 2 2 2" xfId="10270" xr:uid="{00000000-0005-0000-0000-00001A280000}"/>
    <cellStyle name="Celkem 5 3 2 2 3" xfId="10271" xr:uid="{00000000-0005-0000-0000-00001B280000}"/>
    <cellStyle name="Celkem 5 3 2 3" xfId="10272" xr:uid="{00000000-0005-0000-0000-00001C280000}"/>
    <cellStyle name="Celkem 5 3 2 4" xfId="10273" xr:uid="{00000000-0005-0000-0000-00001D280000}"/>
    <cellStyle name="Celkem 5 3 3" xfId="10274" xr:uid="{00000000-0005-0000-0000-00001E280000}"/>
    <cellStyle name="Celkem 5 3 3 2" xfId="10275" xr:uid="{00000000-0005-0000-0000-00001F280000}"/>
    <cellStyle name="Celkem 5 3 3 3" xfId="10276" xr:uid="{00000000-0005-0000-0000-000020280000}"/>
    <cellStyle name="Celkem 5 3 4" xfId="10277" xr:uid="{00000000-0005-0000-0000-000021280000}"/>
    <cellStyle name="Celkem 5 3 5" xfId="10278" xr:uid="{00000000-0005-0000-0000-000022280000}"/>
    <cellStyle name="Celkem 5 4" xfId="10279" xr:uid="{00000000-0005-0000-0000-000023280000}"/>
    <cellStyle name="Celkem 5 4 2" xfId="10280" xr:uid="{00000000-0005-0000-0000-000024280000}"/>
    <cellStyle name="Celkem 5 4 2 2" xfId="10281" xr:uid="{00000000-0005-0000-0000-000025280000}"/>
    <cellStyle name="Celkem 5 4 2 3" xfId="10282" xr:uid="{00000000-0005-0000-0000-000026280000}"/>
    <cellStyle name="Celkem 5 4 3" xfId="10283" xr:uid="{00000000-0005-0000-0000-000027280000}"/>
    <cellStyle name="Celkem 5 4 4" xfId="10284" xr:uid="{00000000-0005-0000-0000-000028280000}"/>
    <cellStyle name="Celkem 5 5" xfId="10285" xr:uid="{00000000-0005-0000-0000-000029280000}"/>
    <cellStyle name="Celkem 5 5 2" xfId="10286" xr:uid="{00000000-0005-0000-0000-00002A280000}"/>
    <cellStyle name="Celkem 5 5 3" xfId="10287" xr:uid="{00000000-0005-0000-0000-00002B280000}"/>
    <cellStyle name="Celkem 5 6" xfId="10288" xr:uid="{00000000-0005-0000-0000-00002C280000}"/>
    <cellStyle name="Celkem 5 7" xfId="10289" xr:uid="{00000000-0005-0000-0000-00002D280000}"/>
    <cellStyle name="Celkem 6" xfId="10290" xr:uid="{00000000-0005-0000-0000-00002E280000}"/>
    <cellStyle name="Celkem 6 2" xfId="10291" xr:uid="{00000000-0005-0000-0000-00002F280000}"/>
    <cellStyle name="Celkem 6 2 2" xfId="10292" xr:uid="{00000000-0005-0000-0000-000030280000}"/>
    <cellStyle name="Celkem 6 2 2 2" xfId="10293" xr:uid="{00000000-0005-0000-0000-000031280000}"/>
    <cellStyle name="Celkem 6 2 2 2 2" xfId="10294" xr:uid="{00000000-0005-0000-0000-000032280000}"/>
    <cellStyle name="Celkem 6 2 2 2 3" xfId="10295" xr:uid="{00000000-0005-0000-0000-000033280000}"/>
    <cellStyle name="Celkem 6 2 2 3" xfId="10296" xr:uid="{00000000-0005-0000-0000-000034280000}"/>
    <cellStyle name="Celkem 6 2 2 4" xfId="10297" xr:uid="{00000000-0005-0000-0000-000035280000}"/>
    <cellStyle name="Celkem 6 2 3" xfId="10298" xr:uid="{00000000-0005-0000-0000-000036280000}"/>
    <cellStyle name="Celkem 6 2 3 2" xfId="10299" xr:uid="{00000000-0005-0000-0000-000037280000}"/>
    <cellStyle name="Celkem 6 2 3 3" xfId="10300" xr:uid="{00000000-0005-0000-0000-000038280000}"/>
    <cellStyle name="Celkem 6 2 4" xfId="10301" xr:uid="{00000000-0005-0000-0000-000039280000}"/>
    <cellStyle name="Celkem 6 2 5" xfId="10302" xr:uid="{00000000-0005-0000-0000-00003A280000}"/>
    <cellStyle name="Celkem 6 3" xfId="10303" xr:uid="{00000000-0005-0000-0000-00003B280000}"/>
    <cellStyle name="Celkem 6 3 2" xfId="10304" xr:uid="{00000000-0005-0000-0000-00003C280000}"/>
    <cellStyle name="Celkem 6 3 2 2" xfId="10305" xr:uid="{00000000-0005-0000-0000-00003D280000}"/>
    <cellStyle name="Celkem 6 3 2 3" xfId="10306" xr:uid="{00000000-0005-0000-0000-00003E280000}"/>
    <cellStyle name="Celkem 6 3 3" xfId="10307" xr:uid="{00000000-0005-0000-0000-00003F280000}"/>
    <cellStyle name="Celkem 6 3 4" xfId="10308" xr:uid="{00000000-0005-0000-0000-000040280000}"/>
    <cellStyle name="Celkem 6 4" xfId="10309" xr:uid="{00000000-0005-0000-0000-000041280000}"/>
    <cellStyle name="Celkem 6 4 2" xfId="10310" xr:uid="{00000000-0005-0000-0000-000042280000}"/>
    <cellStyle name="Celkem 6 4 3" xfId="10311" xr:uid="{00000000-0005-0000-0000-000043280000}"/>
    <cellStyle name="Celkem 6 5" xfId="10312" xr:uid="{00000000-0005-0000-0000-000044280000}"/>
    <cellStyle name="Celkem 6 6" xfId="10313" xr:uid="{00000000-0005-0000-0000-000045280000}"/>
    <cellStyle name="Celkem 7" xfId="10314" xr:uid="{00000000-0005-0000-0000-000046280000}"/>
    <cellStyle name="Celkem 7 2" xfId="10315" xr:uid="{00000000-0005-0000-0000-000047280000}"/>
    <cellStyle name="Celkem 7 2 2" xfId="10316" xr:uid="{00000000-0005-0000-0000-000048280000}"/>
    <cellStyle name="Celkem 7 2 2 2" xfId="10317" xr:uid="{00000000-0005-0000-0000-000049280000}"/>
    <cellStyle name="Celkem 7 2 2 3" xfId="10318" xr:uid="{00000000-0005-0000-0000-00004A280000}"/>
    <cellStyle name="Celkem 7 2 3" xfId="10319" xr:uid="{00000000-0005-0000-0000-00004B280000}"/>
    <cellStyle name="Celkem 7 2 4" xfId="10320" xr:uid="{00000000-0005-0000-0000-00004C280000}"/>
    <cellStyle name="Celkem 7 3" xfId="10321" xr:uid="{00000000-0005-0000-0000-00004D280000}"/>
    <cellStyle name="Celkem 7 3 2" xfId="10322" xr:uid="{00000000-0005-0000-0000-00004E280000}"/>
    <cellStyle name="Celkem 7 3 3" xfId="10323" xr:uid="{00000000-0005-0000-0000-00004F280000}"/>
    <cellStyle name="Celkem 7 4" xfId="10324" xr:uid="{00000000-0005-0000-0000-000050280000}"/>
    <cellStyle name="Celkem 7 5" xfId="10325" xr:uid="{00000000-0005-0000-0000-000051280000}"/>
    <cellStyle name="Celkem 8" xfId="10326" xr:uid="{00000000-0005-0000-0000-000052280000}"/>
    <cellStyle name="Celkem 8 2" xfId="10327" xr:uid="{00000000-0005-0000-0000-000053280000}"/>
    <cellStyle name="Celkem 8 2 2" xfId="10328" xr:uid="{00000000-0005-0000-0000-000054280000}"/>
    <cellStyle name="Celkem 8 2 3" xfId="10329" xr:uid="{00000000-0005-0000-0000-000055280000}"/>
    <cellStyle name="Celkem 8 3" xfId="10330" xr:uid="{00000000-0005-0000-0000-000056280000}"/>
    <cellStyle name="Celkem 8 4" xfId="10331" xr:uid="{00000000-0005-0000-0000-000057280000}"/>
    <cellStyle name="Celkem 9" xfId="10332" xr:uid="{00000000-0005-0000-0000-000058280000}"/>
    <cellStyle name="Celkem 9 2" xfId="10333" xr:uid="{00000000-0005-0000-0000-000059280000}"/>
    <cellStyle name="Celkem 9 3" xfId="10334" xr:uid="{00000000-0005-0000-0000-00005A280000}"/>
    <cellStyle name="Check Cell" xfId="10335" xr:uid="{00000000-0005-0000-0000-00005B280000}"/>
    <cellStyle name="Check Cell 10" xfId="10336" xr:uid="{00000000-0005-0000-0000-00005C280000}"/>
    <cellStyle name="Check Cell 11" xfId="10337" xr:uid="{00000000-0005-0000-0000-00005D280000}"/>
    <cellStyle name="Check Cell 12" xfId="10338" xr:uid="{00000000-0005-0000-0000-00005E280000}"/>
    <cellStyle name="Check Cell 13" xfId="10339" xr:uid="{00000000-0005-0000-0000-00005F280000}"/>
    <cellStyle name="Check Cell 14" xfId="10340" xr:uid="{00000000-0005-0000-0000-000060280000}"/>
    <cellStyle name="Check Cell 15" xfId="10341" xr:uid="{00000000-0005-0000-0000-000061280000}"/>
    <cellStyle name="Check Cell 16" xfId="10342" xr:uid="{00000000-0005-0000-0000-000062280000}"/>
    <cellStyle name="Check Cell 17" xfId="10343" xr:uid="{00000000-0005-0000-0000-000063280000}"/>
    <cellStyle name="Check Cell 18" xfId="10344" xr:uid="{00000000-0005-0000-0000-000064280000}"/>
    <cellStyle name="Check Cell 19" xfId="10345" xr:uid="{00000000-0005-0000-0000-000065280000}"/>
    <cellStyle name="Check Cell 2" xfId="10346" xr:uid="{00000000-0005-0000-0000-000066280000}"/>
    <cellStyle name="Check Cell 20" xfId="10347" xr:uid="{00000000-0005-0000-0000-000067280000}"/>
    <cellStyle name="Check Cell 3" xfId="10348" xr:uid="{00000000-0005-0000-0000-000068280000}"/>
    <cellStyle name="Check Cell 4" xfId="10349" xr:uid="{00000000-0005-0000-0000-000069280000}"/>
    <cellStyle name="Check Cell 5" xfId="10350" xr:uid="{00000000-0005-0000-0000-00006A280000}"/>
    <cellStyle name="Check Cell 6" xfId="10351" xr:uid="{00000000-0005-0000-0000-00006B280000}"/>
    <cellStyle name="Check Cell 7" xfId="10352" xr:uid="{00000000-0005-0000-0000-00006C280000}"/>
    <cellStyle name="Check Cell 8" xfId="10353" xr:uid="{00000000-0005-0000-0000-00006D280000}"/>
    <cellStyle name="Check Cell 9" xfId="10354" xr:uid="{00000000-0005-0000-0000-00006E280000}"/>
    <cellStyle name="Chybn?" xfId="10355" xr:uid="{00000000-0005-0000-0000-00006F280000}"/>
    <cellStyle name="Chybně" xfId="10356" xr:uid="{00000000-0005-0000-0000-000070280000}"/>
    <cellStyle name="Chybně 2" xfId="10357" xr:uid="{00000000-0005-0000-0000-000071280000}"/>
    <cellStyle name="ÇÏÀÌÆÛ¸µÅ©" xfId="10358" xr:uid="{00000000-0005-0000-0000-000072280000}"/>
    <cellStyle name="Co¨ma [0]_MATERAL2_구입내역_우창HP품의서" xfId="10359" xr:uid="{00000000-0005-0000-0000-000073280000}"/>
    <cellStyle name="COLONY" xfId="10360" xr:uid="{00000000-0005-0000-0000-000074280000}"/>
    <cellStyle name="Column_Title" xfId="10361" xr:uid="{00000000-0005-0000-0000-000075280000}"/>
    <cellStyle name="CombinedVol_Data" xfId="10362" xr:uid="{00000000-0005-0000-0000-000076280000}"/>
    <cellStyle name="Comma" xfId="10363" xr:uid="{00000000-0005-0000-0000-000077280000}"/>
    <cellStyle name="Comma  - Style1" xfId="10364" xr:uid="{00000000-0005-0000-0000-000078280000}"/>
    <cellStyle name="Comma  - Style1 2" xfId="10365" xr:uid="{00000000-0005-0000-0000-000079280000}"/>
    <cellStyle name="Comma  - Style1 3" xfId="10366" xr:uid="{00000000-0005-0000-0000-00007A280000}"/>
    <cellStyle name="Comma  - Style1 4" xfId="10367" xr:uid="{00000000-0005-0000-0000-00007B280000}"/>
    <cellStyle name="Comma  - Style2" xfId="10368" xr:uid="{00000000-0005-0000-0000-00007C280000}"/>
    <cellStyle name="Comma  - Style3" xfId="10369" xr:uid="{00000000-0005-0000-0000-00007D280000}"/>
    <cellStyle name="Comma  - Style4" xfId="10370" xr:uid="{00000000-0005-0000-0000-00007E280000}"/>
    <cellStyle name="Comma  - Style5" xfId="10371" xr:uid="{00000000-0005-0000-0000-00007F280000}"/>
    <cellStyle name="Comma  - Style6" xfId="10372" xr:uid="{00000000-0005-0000-0000-000080280000}"/>
    <cellStyle name="Comma  - Style7" xfId="10373" xr:uid="{00000000-0005-0000-0000-000081280000}"/>
    <cellStyle name="Comma  - Style8" xfId="10374" xr:uid="{00000000-0005-0000-0000-000082280000}"/>
    <cellStyle name="Comma [0]" xfId="1" xr:uid="{00000000-0005-0000-0000-000083280000}"/>
    <cellStyle name="Comma [0] 10" xfId="10375" xr:uid="{00000000-0005-0000-0000-000084280000}"/>
    <cellStyle name="Comma [0] 11" xfId="10376" xr:uid="{00000000-0005-0000-0000-000085280000}"/>
    <cellStyle name="Comma [0] 11 2" xfId="10377" xr:uid="{00000000-0005-0000-0000-000086280000}"/>
    <cellStyle name="Comma [0] 11 2 2" xfId="10378" xr:uid="{00000000-0005-0000-0000-000087280000}"/>
    <cellStyle name="Comma [0] 11 3" xfId="10379" xr:uid="{00000000-0005-0000-0000-000088280000}"/>
    <cellStyle name="Comma [0] 11 3 2" xfId="10380" xr:uid="{00000000-0005-0000-0000-000089280000}"/>
    <cellStyle name="Comma [0] 11 4" xfId="10381" xr:uid="{00000000-0005-0000-0000-00008A280000}"/>
    <cellStyle name="Comma [0] 11_ÃÖÁ YIELD REPORT 8ù ÀÎµµ Oct R1" xfId="10382" xr:uid="{00000000-0005-0000-0000-00008B280000}"/>
    <cellStyle name="Comma [0] 12" xfId="10383" xr:uid="{00000000-0005-0000-0000-00008C280000}"/>
    <cellStyle name="Comma [0] 12 2" xfId="10384" xr:uid="{00000000-0005-0000-0000-00008D280000}"/>
    <cellStyle name="Comma [0] 12 3" xfId="10385" xr:uid="{00000000-0005-0000-0000-00008E280000}"/>
    <cellStyle name="Comma [0] 12_ÃÖÁ YIELD REPORT 8ù ÀÎµµ Oct R1" xfId="10386" xr:uid="{00000000-0005-0000-0000-00008F280000}"/>
    <cellStyle name="Comma [0] 13" xfId="10387" xr:uid="{00000000-0005-0000-0000-000090280000}"/>
    <cellStyle name="Comma [0] 13 2" xfId="10388" xr:uid="{00000000-0005-0000-0000-000091280000}"/>
    <cellStyle name="Comma [0] 13 3" xfId="10389" xr:uid="{00000000-0005-0000-0000-000092280000}"/>
    <cellStyle name="Comma [0] 13_ÃÖÁ YIELD REPORT 8ù ÀÎµµ Oct R1" xfId="10390" xr:uid="{00000000-0005-0000-0000-000093280000}"/>
    <cellStyle name="Comma [0] 14" xfId="10391" xr:uid="{00000000-0005-0000-0000-000094280000}"/>
    <cellStyle name="Comma [0] 14 2" xfId="10392" xr:uid="{00000000-0005-0000-0000-000095280000}"/>
    <cellStyle name="Comma [0] 14 3" xfId="10393" xr:uid="{00000000-0005-0000-0000-000096280000}"/>
    <cellStyle name="Comma [0] 14_ÃÖÁ YIELD REPORT 8ù ÀÎµµ Oct R1" xfId="10394" xr:uid="{00000000-0005-0000-0000-000097280000}"/>
    <cellStyle name="Comma [0] 15" xfId="10395" xr:uid="{00000000-0005-0000-0000-000098280000}"/>
    <cellStyle name="Comma [0] 15 2" xfId="10396" xr:uid="{00000000-0005-0000-0000-000099280000}"/>
    <cellStyle name="Comma [0] 16" xfId="10397" xr:uid="{00000000-0005-0000-0000-00009A280000}"/>
    <cellStyle name="Comma [0] 16 2" xfId="10398" xr:uid="{00000000-0005-0000-0000-00009B280000}"/>
    <cellStyle name="Comma [0] 16 3" xfId="10399" xr:uid="{00000000-0005-0000-0000-00009C280000}"/>
    <cellStyle name="Comma [0] 16_ÃÖÁ YIELD REPORT 8ù ÀÎµµ Oct R1" xfId="10400" xr:uid="{00000000-0005-0000-0000-00009D280000}"/>
    <cellStyle name="Comma [0] 17" xfId="10401" xr:uid="{00000000-0005-0000-0000-00009E280000}"/>
    <cellStyle name="Comma [0] 17 2" xfId="10402" xr:uid="{00000000-0005-0000-0000-00009F280000}"/>
    <cellStyle name="Comma [0] 17 3" xfId="10403" xr:uid="{00000000-0005-0000-0000-0000A0280000}"/>
    <cellStyle name="Comma [0] 17_ÃÖÁ YIELD REPORT 8ù ÀÎµµ Oct R1" xfId="10404" xr:uid="{00000000-0005-0000-0000-0000A1280000}"/>
    <cellStyle name="Comma [0] 18" xfId="10405" xr:uid="{00000000-0005-0000-0000-0000A2280000}"/>
    <cellStyle name="Comma [0] 18 2" xfId="10406" xr:uid="{00000000-0005-0000-0000-0000A3280000}"/>
    <cellStyle name="Comma [0] 19" xfId="10407" xr:uid="{00000000-0005-0000-0000-0000A4280000}"/>
    <cellStyle name="Comma [0] 19 2" xfId="10408" xr:uid="{00000000-0005-0000-0000-0000A5280000}"/>
    <cellStyle name="Comma [0] 2" xfId="10409" xr:uid="{00000000-0005-0000-0000-0000A6280000}"/>
    <cellStyle name="Comma [0] 2 2" xfId="10410" xr:uid="{00000000-0005-0000-0000-0000A7280000}"/>
    <cellStyle name="Comma [0] 2 2 2" xfId="10411" xr:uid="{00000000-0005-0000-0000-0000A8280000}"/>
    <cellStyle name="Comma [0] 2 2 2 2" xfId="10412" xr:uid="{00000000-0005-0000-0000-0000A9280000}"/>
    <cellStyle name="Comma [0] 2 2 2 5" xfId="10413" xr:uid="{00000000-0005-0000-0000-0000AA280000}"/>
    <cellStyle name="Comma [0] 2 2 3" xfId="10414" xr:uid="{00000000-0005-0000-0000-0000AB280000}"/>
    <cellStyle name="Comma [0] 2 2 4" xfId="10415" xr:uid="{00000000-0005-0000-0000-0000AC280000}"/>
    <cellStyle name="Comma [0] 2 2 5" xfId="10416" xr:uid="{00000000-0005-0000-0000-0000AD280000}"/>
    <cellStyle name="Comma [0] 2 3" xfId="10417" xr:uid="{00000000-0005-0000-0000-0000AE280000}"/>
    <cellStyle name="Comma [0] 2 4" xfId="10418" xr:uid="{00000000-0005-0000-0000-0000AF280000}"/>
    <cellStyle name="Comma [0] 2 5" xfId="10419" xr:uid="{00000000-0005-0000-0000-0000B0280000}"/>
    <cellStyle name="Comma [0] 2 6" xfId="10420" xr:uid="{00000000-0005-0000-0000-0000B1280000}"/>
    <cellStyle name="Comma [0] 2 7" xfId="35669" xr:uid="{00000000-0005-0000-0000-0000B2280000}"/>
    <cellStyle name="Comma [0] 20" xfId="10421" xr:uid="{00000000-0005-0000-0000-0000B3280000}"/>
    <cellStyle name="Comma [0] 21" xfId="10422" xr:uid="{00000000-0005-0000-0000-0000B4280000}"/>
    <cellStyle name="Comma [0] 21 2" xfId="10423" xr:uid="{00000000-0005-0000-0000-0000B5280000}"/>
    <cellStyle name="Comma [0] 21 3" xfId="10424" xr:uid="{00000000-0005-0000-0000-0000B6280000}"/>
    <cellStyle name="Comma [0] 21_ÃÖÁ YIELD REPORT 8ù ÀÎµµ Oct R1" xfId="10425" xr:uid="{00000000-0005-0000-0000-0000B7280000}"/>
    <cellStyle name="Comma [0] 22" xfId="10426" xr:uid="{00000000-0005-0000-0000-0000B8280000}"/>
    <cellStyle name="Comma [0] 22 2" xfId="10427" xr:uid="{00000000-0005-0000-0000-0000B9280000}"/>
    <cellStyle name="Comma [0] 22 3" xfId="10428" xr:uid="{00000000-0005-0000-0000-0000BA280000}"/>
    <cellStyle name="Comma [0] 22_ÃÖÁ YIELD REPORT 8ù ÀÎµµ Oct R1" xfId="10429" xr:uid="{00000000-0005-0000-0000-0000BB280000}"/>
    <cellStyle name="Comma [0] 23" xfId="10430" xr:uid="{00000000-0005-0000-0000-0000BC280000}"/>
    <cellStyle name="Comma [0] 24" xfId="10431" xr:uid="{00000000-0005-0000-0000-0000BD280000}"/>
    <cellStyle name="Comma [0] 25" xfId="10432" xr:uid="{00000000-0005-0000-0000-0000BE280000}"/>
    <cellStyle name="Comma [0] 26" xfId="10433" xr:uid="{00000000-0005-0000-0000-0000BF280000}"/>
    <cellStyle name="Comma [0] 27" xfId="10434" xr:uid="{00000000-0005-0000-0000-0000C0280000}"/>
    <cellStyle name="Comma [0] 28" xfId="10435" xr:uid="{00000000-0005-0000-0000-0000C1280000}"/>
    <cellStyle name="Comma [0] 29" xfId="10436" xr:uid="{00000000-0005-0000-0000-0000C2280000}"/>
    <cellStyle name="Comma [0] 3" xfId="10437" xr:uid="{00000000-0005-0000-0000-0000C3280000}"/>
    <cellStyle name="Comma [0] 3 2" xfId="10438" xr:uid="{00000000-0005-0000-0000-0000C4280000}"/>
    <cellStyle name="Comma [0] 3 3" xfId="10439" xr:uid="{00000000-0005-0000-0000-0000C5280000}"/>
    <cellStyle name="Comma [0] 3 4" xfId="10440" xr:uid="{00000000-0005-0000-0000-0000C6280000}"/>
    <cellStyle name="Comma [0] 3 5" xfId="35649" xr:uid="{00000000-0005-0000-0000-0000C7280000}"/>
    <cellStyle name="Comma [0] 3 6" xfId="35661" xr:uid="{00000000-0005-0000-0000-0000C8280000}"/>
    <cellStyle name="Comma [0] 3_ÃÖÁ YIELD REPORT 8ù ÀÎµµ Oct R1" xfId="10441" xr:uid="{00000000-0005-0000-0000-0000C9280000}"/>
    <cellStyle name="Comma [0] 30" xfId="10442" xr:uid="{00000000-0005-0000-0000-0000CA280000}"/>
    <cellStyle name="Comma [0] 31" xfId="10443" xr:uid="{00000000-0005-0000-0000-0000CB280000}"/>
    <cellStyle name="Comma [0] 31 4" xfId="10444" xr:uid="{00000000-0005-0000-0000-0000CC280000}"/>
    <cellStyle name="Comma [0] 32" xfId="10445" xr:uid="{00000000-0005-0000-0000-0000CD280000}"/>
    <cellStyle name="Comma [0] 33" xfId="10446" xr:uid="{00000000-0005-0000-0000-0000CE280000}"/>
    <cellStyle name="Comma [0] 34" xfId="10447" xr:uid="{00000000-0005-0000-0000-0000CF280000}"/>
    <cellStyle name="Comma [0] 34 2" xfId="10448" xr:uid="{00000000-0005-0000-0000-0000D0280000}"/>
    <cellStyle name="Comma [0] 35" xfId="10449" xr:uid="{00000000-0005-0000-0000-0000D1280000}"/>
    <cellStyle name="Comma [0] 36" xfId="10450" xr:uid="{00000000-0005-0000-0000-0000D2280000}"/>
    <cellStyle name="Comma [0] 37" xfId="10451" xr:uid="{00000000-0005-0000-0000-0000D3280000}"/>
    <cellStyle name="Comma [0] 38" xfId="10452" xr:uid="{00000000-0005-0000-0000-0000D4280000}"/>
    <cellStyle name="Comma [0] 39" xfId="35648" xr:uid="{00000000-0005-0000-0000-0000D5280000}"/>
    <cellStyle name="Comma [0] 4" xfId="10453" xr:uid="{00000000-0005-0000-0000-0000D6280000}"/>
    <cellStyle name="Comma [0] 4 2" xfId="10454" xr:uid="{00000000-0005-0000-0000-0000D7280000}"/>
    <cellStyle name="Comma [0] 4 3" xfId="10455" xr:uid="{00000000-0005-0000-0000-0000D8280000}"/>
    <cellStyle name="Comma [0] 40" xfId="35653" xr:uid="{00000000-0005-0000-0000-0000D9280000}"/>
    <cellStyle name="Comma [0] 5" xfId="10456" xr:uid="{00000000-0005-0000-0000-0000DA280000}"/>
    <cellStyle name="Comma [0] 5 2" xfId="10457" xr:uid="{00000000-0005-0000-0000-0000DB280000}"/>
    <cellStyle name="Comma [0] 6" xfId="10458" xr:uid="{00000000-0005-0000-0000-0000DC280000}"/>
    <cellStyle name="Comma [0] 7" xfId="10459" xr:uid="{00000000-0005-0000-0000-0000DD280000}"/>
    <cellStyle name="Comma [0] 8" xfId="10460" xr:uid="{00000000-0005-0000-0000-0000DE280000}"/>
    <cellStyle name="Comma [0] 9" xfId="10461" xr:uid="{00000000-0005-0000-0000-0000DF280000}"/>
    <cellStyle name="Comma [0]_ SG&amp;A Bridge " xfId="10462" xr:uid="{00000000-0005-0000-0000-0000E0280000}"/>
    <cellStyle name="Comma [00]" xfId="10463" xr:uid="{00000000-0005-0000-0000-0000E1280000}"/>
    <cellStyle name="Comma [00] 2" xfId="10464" xr:uid="{00000000-0005-0000-0000-0000E2280000}"/>
    <cellStyle name="Comma 10" xfId="10465" xr:uid="{00000000-0005-0000-0000-0000E3280000}"/>
    <cellStyle name="Comma 10 2" xfId="10466" xr:uid="{00000000-0005-0000-0000-0000E4280000}"/>
    <cellStyle name="Comma 11" xfId="10467" xr:uid="{00000000-0005-0000-0000-0000E5280000}"/>
    <cellStyle name="Comma 12" xfId="10468" xr:uid="{00000000-0005-0000-0000-0000E6280000}"/>
    <cellStyle name="Comma 13" xfId="10469" xr:uid="{00000000-0005-0000-0000-0000E7280000}"/>
    <cellStyle name="Comma 13 2" xfId="35643" xr:uid="{00000000-0005-0000-0000-0000E8280000}"/>
    <cellStyle name="Comma 14" xfId="35641" xr:uid="{00000000-0005-0000-0000-0000E9280000}"/>
    <cellStyle name="Comma 15" xfId="35644" xr:uid="{00000000-0005-0000-0000-0000EA280000}"/>
    <cellStyle name="Comma 16" xfId="35656" xr:uid="{00000000-0005-0000-0000-0000EB280000}"/>
    <cellStyle name="Comma 17" xfId="35658" xr:uid="{00000000-0005-0000-0000-0000EC280000}"/>
    <cellStyle name="Comma 2" xfId="10470" xr:uid="{00000000-0005-0000-0000-0000ED280000}"/>
    <cellStyle name="Comma 2 2" xfId="10471" xr:uid="{00000000-0005-0000-0000-0000EE280000}"/>
    <cellStyle name="Comma 2 2 2" xfId="10472" xr:uid="{00000000-0005-0000-0000-0000EF280000}"/>
    <cellStyle name="Comma 2 2 2 2" xfId="10473" xr:uid="{00000000-0005-0000-0000-0000F0280000}"/>
    <cellStyle name="Comma 2 2 3" xfId="10474" xr:uid="{00000000-0005-0000-0000-0000F1280000}"/>
    <cellStyle name="Comma 2 2 4" xfId="10475" xr:uid="{00000000-0005-0000-0000-0000F2280000}"/>
    <cellStyle name="Comma 2 3" xfId="10476" xr:uid="{00000000-0005-0000-0000-0000F3280000}"/>
    <cellStyle name="Comma 2 4" xfId="10477" xr:uid="{00000000-0005-0000-0000-0000F4280000}"/>
    <cellStyle name="Comma 2 5" xfId="10478" xr:uid="{00000000-0005-0000-0000-0000F5280000}"/>
    <cellStyle name="Comma 2 6" xfId="10479" xr:uid="{00000000-0005-0000-0000-0000F6280000}"/>
    <cellStyle name="Comma 2 7" xfId="35670" xr:uid="{00000000-0005-0000-0000-0000F7280000}"/>
    <cellStyle name="Comma 3" xfId="10480" xr:uid="{00000000-0005-0000-0000-0000F8280000}"/>
    <cellStyle name="Comma 3 2" xfId="10481" xr:uid="{00000000-0005-0000-0000-0000F9280000}"/>
    <cellStyle name="Comma 3 3" xfId="35671" xr:uid="{00000000-0005-0000-0000-0000FA280000}"/>
    <cellStyle name="Comma 34" xfId="10482" xr:uid="{00000000-0005-0000-0000-0000FB280000}"/>
    <cellStyle name="Comma 34 4" xfId="10483" xr:uid="{00000000-0005-0000-0000-0000FC280000}"/>
    <cellStyle name="Comma 4" xfId="10484" xr:uid="{00000000-0005-0000-0000-0000FD280000}"/>
    <cellStyle name="Comma 4 2" xfId="10485" xr:uid="{00000000-0005-0000-0000-0000FE280000}"/>
    <cellStyle name="Comma 4 3" xfId="10486" xr:uid="{00000000-0005-0000-0000-0000FF280000}"/>
    <cellStyle name="Comma 4 4" xfId="10487" xr:uid="{00000000-0005-0000-0000-000000290000}"/>
    <cellStyle name="Comma 4 5" xfId="35672" xr:uid="{00000000-0005-0000-0000-000001290000}"/>
    <cellStyle name="Comma 5" xfId="10488" xr:uid="{00000000-0005-0000-0000-000002290000}"/>
    <cellStyle name="Comma 5 2" xfId="10489" xr:uid="{00000000-0005-0000-0000-000003290000}"/>
    <cellStyle name="Comma 6" xfId="10490" xr:uid="{00000000-0005-0000-0000-000004290000}"/>
    <cellStyle name="Comma 6 2" xfId="10491" xr:uid="{00000000-0005-0000-0000-000005290000}"/>
    <cellStyle name="Comma 6 3" xfId="10492" xr:uid="{00000000-0005-0000-0000-000006290000}"/>
    <cellStyle name="Comma 7" xfId="10493" xr:uid="{00000000-0005-0000-0000-000007290000}"/>
    <cellStyle name="Comma 7 2" xfId="10494" xr:uid="{00000000-0005-0000-0000-000008290000}"/>
    <cellStyle name="Comma 7 3" xfId="10495" xr:uid="{00000000-0005-0000-0000-000009290000}"/>
    <cellStyle name="Comma 7 3 2" xfId="10496" xr:uid="{00000000-0005-0000-0000-00000A290000}"/>
    <cellStyle name="Comma 7 4" xfId="10497" xr:uid="{00000000-0005-0000-0000-00000B290000}"/>
    <cellStyle name="Comma 7 5" xfId="10498" xr:uid="{00000000-0005-0000-0000-00000C290000}"/>
    <cellStyle name="Comma 8" xfId="10499" xr:uid="{00000000-0005-0000-0000-00000D290000}"/>
    <cellStyle name="Comma 8 2" xfId="10500" xr:uid="{00000000-0005-0000-0000-00000E290000}"/>
    <cellStyle name="Comma 8 3" xfId="10501" xr:uid="{00000000-0005-0000-0000-00000F290000}"/>
    <cellStyle name="Comma 9" xfId="10502" xr:uid="{00000000-0005-0000-0000-000010290000}"/>
    <cellStyle name="Comma 9 2" xfId="10503" xr:uid="{00000000-0005-0000-0000-000011290000}"/>
    <cellStyle name="comma zerodec" xfId="10504" xr:uid="{00000000-0005-0000-0000-000012290000}"/>
    <cellStyle name="comma zerodec 2" xfId="10505" xr:uid="{00000000-0005-0000-0000-000013290000}"/>
    <cellStyle name="comma zerodec 3" xfId="10506" xr:uid="{00000000-0005-0000-0000-000014290000}"/>
    <cellStyle name="comma zerodec 4" xfId="10507" xr:uid="{00000000-0005-0000-0000-000015290000}"/>
    <cellStyle name="Comma[2]" xfId="10508" xr:uid="{00000000-0005-0000-0000-000016290000}"/>
    <cellStyle name="Comma_ SG&amp;A Bridge " xfId="10509" xr:uid="{00000000-0005-0000-0000-000017290000}"/>
    <cellStyle name="Comma0" xfId="10510" xr:uid="{00000000-0005-0000-0000-000018290000}"/>
    <cellStyle name="Copied" xfId="10511" xr:uid="{00000000-0005-0000-0000-000019290000}"/>
    <cellStyle name="Cost" xfId="10512" xr:uid="{00000000-0005-0000-0000-00001A290000}"/>
    <cellStyle name="Curren - Style2" xfId="10513" xr:uid="{00000000-0005-0000-0000-00001B290000}"/>
    <cellStyle name="Curren - Style2 2" xfId="10514" xr:uid="{00000000-0005-0000-0000-00001C290000}"/>
    <cellStyle name="Curren - Style2 3" xfId="10515" xr:uid="{00000000-0005-0000-0000-00001D290000}"/>
    <cellStyle name="Curren?_x0012_퐀_x0017_?" xfId="10516" xr:uid="{00000000-0005-0000-0000-00001E290000}"/>
    <cellStyle name="Currency" xfId="10517" xr:uid="{00000000-0005-0000-0000-00001F290000}"/>
    <cellStyle name="Currency $" xfId="10518" xr:uid="{00000000-0005-0000-0000-000020290000}"/>
    <cellStyle name="Currency $ 2" xfId="10519" xr:uid="{00000000-0005-0000-0000-000021290000}"/>
    <cellStyle name="Currency $ 3" xfId="10520" xr:uid="{00000000-0005-0000-0000-000022290000}"/>
    <cellStyle name="Currency [0]" xfId="10521" xr:uid="{00000000-0005-0000-0000-000023290000}"/>
    <cellStyle name="Currency [0] 2" xfId="10522" xr:uid="{00000000-0005-0000-0000-000024290000}"/>
    <cellStyle name="Currency [0] 2 2" xfId="10523" xr:uid="{00000000-0005-0000-0000-000025290000}"/>
    <cellStyle name="Currency [0] 3" xfId="10524" xr:uid="{00000000-0005-0000-0000-000026290000}"/>
    <cellStyle name="Currency [00]" xfId="10525" xr:uid="{00000000-0005-0000-0000-000027290000}"/>
    <cellStyle name="Currency [00] 2" xfId="10526" xr:uid="{00000000-0005-0000-0000-000028290000}"/>
    <cellStyle name="Currency [00] 3" xfId="10527" xr:uid="{00000000-0005-0000-0000-000029290000}"/>
    <cellStyle name="Currency ]_[0ASZS9504.XLM_Mktg Prog" xfId="10528" xr:uid="{00000000-0005-0000-0000-00002A290000}"/>
    <cellStyle name="Currency 2" xfId="10529" xr:uid="{00000000-0005-0000-0000-00002B290000}"/>
    <cellStyle name="Currency 3" xfId="10530" xr:uid="{00000000-0005-0000-0000-00002C290000}"/>
    <cellStyle name="Currency 3 2" xfId="35646" xr:uid="{00000000-0005-0000-0000-00002D290000}"/>
    <cellStyle name="Currency 4" xfId="10531" xr:uid="{00000000-0005-0000-0000-00002E290000}"/>
    <cellStyle name="Currency 5" xfId="10532" xr:uid="{00000000-0005-0000-0000-00002F290000}"/>
    <cellStyle name="Currency 6" xfId="10533" xr:uid="{00000000-0005-0000-0000-000030290000}"/>
    <cellStyle name="Currency 7" xfId="35645" xr:uid="{00000000-0005-0000-0000-000031290000}"/>
    <cellStyle name="Currency 8" xfId="35659" xr:uid="{00000000-0005-0000-0000-000032290000}"/>
    <cellStyle name="Currency[2]" xfId="10534" xr:uid="{00000000-0005-0000-0000-000033290000}"/>
    <cellStyle name="Currency[2] 2" xfId="10535" xr:uid="{00000000-0005-0000-0000-000034290000}"/>
    <cellStyle name="Currency[2] 3" xfId="10536" xr:uid="{00000000-0005-0000-0000-000035290000}"/>
    <cellStyle name="Currency_ SG&amp;A Bridge " xfId="10537" xr:uid="{00000000-0005-0000-0000-000036290000}"/>
    <cellStyle name="Currency0" xfId="10538" xr:uid="{00000000-0005-0000-0000-000037290000}"/>
    <cellStyle name="Currency1" xfId="10539" xr:uid="{00000000-0005-0000-0000-000038290000}"/>
    <cellStyle name="Currency1 2" xfId="10540" xr:uid="{00000000-0005-0000-0000-000039290000}"/>
    <cellStyle name="Currency1 2 2" xfId="10541" xr:uid="{00000000-0005-0000-0000-00003A290000}"/>
    <cellStyle name="Currency1_IPKTSK11106A(도메인 사용연장 갱신 직접지급품의건)" xfId="10542" xr:uid="{00000000-0005-0000-0000-00003B290000}"/>
    <cellStyle name="custom" xfId="10543" xr:uid="{00000000-0005-0000-0000-00003C290000}"/>
    <cellStyle name="custom 2" xfId="10544" xr:uid="{00000000-0005-0000-0000-00003D290000}"/>
    <cellStyle name="custom 3" xfId="10545" xr:uid="{00000000-0005-0000-0000-00003E290000}"/>
    <cellStyle name="Date" xfId="10546" xr:uid="{00000000-0005-0000-0000-00003F290000}"/>
    <cellStyle name="Date 2" xfId="10547" xr:uid="{00000000-0005-0000-0000-000040290000}"/>
    <cellStyle name="Date 3" xfId="10548" xr:uid="{00000000-0005-0000-0000-000041290000}"/>
    <cellStyle name="Date Short" xfId="10549" xr:uid="{00000000-0005-0000-0000-000042290000}"/>
    <cellStyle name="Date_0. HMMA 5개년 생산성 향상계획" xfId="10550" xr:uid="{00000000-0005-0000-0000-000043290000}"/>
    <cellStyle name="DATPDATPDATPDAT?PATE" xfId="10551" xr:uid="{00000000-0005-0000-0000-000044290000}"/>
    <cellStyle name="DATPDATPDATPDAT氌PATE" xfId="10552" xr:uid="{00000000-0005-0000-0000-000045290000}"/>
    <cellStyle name="Datum" xfId="10553" xr:uid="{00000000-0005-0000-0000-000046290000}"/>
    <cellStyle name="Datum 2" xfId="10554" xr:uid="{00000000-0005-0000-0000-000047290000}"/>
    <cellStyle name="dec2hex" xfId="10555" xr:uid="{00000000-0005-0000-0000-000048290000}"/>
    <cellStyle name="DELTA" xfId="10556" xr:uid="{00000000-0005-0000-0000-000049290000}"/>
    <cellStyle name="Dezimal [0]_Aufwand" xfId="10557" xr:uid="{00000000-0005-0000-0000-00004A290000}"/>
    <cellStyle name="Dezimal_Aufwand" xfId="10558" xr:uid="{00000000-0005-0000-0000-00004B290000}"/>
    <cellStyle name="Discontinued" xfId="10559" xr:uid="{00000000-0005-0000-0000-00004C290000}"/>
    <cellStyle name="Discontinued 2" xfId="10560" xr:uid="{00000000-0005-0000-0000-00004D290000}"/>
    <cellStyle name="Discontinued 2 2" xfId="10561" xr:uid="{00000000-0005-0000-0000-00004E290000}"/>
    <cellStyle name="Discontinued 2 3" xfId="10562" xr:uid="{00000000-0005-0000-0000-00004F290000}"/>
    <cellStyle name="Discontinued 2 4" xfId="10563" xr:uid="{00000000-0005-0000-0000-000050290000}"/>
    <cellStyle name="Discontinued 3" xfId="10564" xr:uid="{00000000-0005-0000-0000-000051290000}"/>
    <cellStyle name="Discontinued 4" xfId="10565" xr:uid="{00000000-0005-0000-0000-000052290000}"/>
    <cellStyle name="Discontinued 5" xfId="10566" xr:uid="{00000000-0005-0000-0000-000053290000}"/>
    <cellStyle name="Discontinued 6" xfId="10567" xr:uid="{00000000-0005-0000-0000-000054290000}"/>
    <cellStyle name="Dollar (zero dec)" xfId="10568" xr:uid="{00000000-0005-0000-0000-000055290000}"/>
    <cellStyle name="Dollar (zero dec) 2" xfId="10569" xr:uid="{00000000-0005-0000-0000-000056290000}"/>
    <cellStyle name="Dollar (zero dec) 3" xfId="10570" xr:uid="{00000000-0005-0000-0000-000057290000}"/>
    <cellStyle name="Dollar (zero dec) 4" xfId="10571" xr:uid="{00000000-0005-0000-0000-000058290000}"/>
    <cellStyle name="DOWN" xfId="10572" xr:uid="{00000000-0005-0000-0000-000059290000}"/>
    <cellStyle name="Dziesiętny [0]_Daily Report - April'2001" xfId="10573" xr:uid="{00000000-0005-0000-0000-00005A290000}"/>
    <cellStyle name="Dziesiętny_Daily Report - April'2001" xfId="10574" xr:uid="{00000000-0005-0000-0000-00005B290000}"/>
    <cellStyle name="E¡ⓒ¨¡o¡¾aE¡I_￠?¡IAⓒª¨￢I " xfId="10575" xr:uid="{00000000-0005-0000-0000-00005C290000}"/>
    <cellStyle name="E¡ⓒ¨¡o¡¾aE¡I0_D20￠￥e D24 COST¨￢n¡¾ⓒø " xfId="10576" xr:uid="{00000000-0005-0000-0000-00005D290000}"/>
    <cellStyle name="Edited_Data" xfId="10577" xr:uid="{00000000-0005-0000-0000-00005E290000}"/>
    <cellStyle name="ᲲéᴲéᶲéḲéẲéἲéᾲé′é₲éℲé↲é" xfId="10578" xr:uid="{00000000-0005-0000-0000-00005F290000}"/>
    <cellStyle name="en" xfId="10579" xr:uid="{00000000-0005-0000-0000-000060290000}"/>
    <cellStyle name="Enter Currency (0)" xfId="10580" xr:uid="{00000000-0005-0000-0000-000061290000}"/>
    <cellStyle name="Enter Currency (0) 2" xfId="10581" xr:uid="{00000000-0005-0000-0000-000062290000}"/>
    <cellStyle name="Enter Currency (2)" xfId="10582" xr:uid="{00000000-0005-0000-0000-000063290000}"/>
    <cellStyle name="Enter Currency (2) 2" xfId="10583" xr:uid="{00000000-0005-0000-0000-000064290000}"/>
    <cellStyle name="Enter Currency (2) 3" xfId="10584" xr:uid="{00000000-0005-0000-0000-000065290000}"/>
    <cellStyle name="Enter Units (0)" xfId="10585" xr:uid="{00000000-0005-0000-0000-000066290000}"/>
    <cellStyle name="Enter Units (0) 2" xfId="10586" xr:uid="{00000000-0005-0000-0000-000067290000}"/>
    <cellStyle name="Enter Units (1)" xfId="10587" xr:uid="{00000000-0005-0000-0000-000068290000}"/>
    <cellStyle name="Enter Units (1) 2" xfId="10588" xr:uid="{00000000-0005-0000-0000-000069290000}"/>
    <cellStyle name="Enter Units (1) 3" xfId="10589" xr:uid="{00000000-0005-0000-0000-00006A290000}"/>
    <cellStyle name="Enter Units (2)" xfId="10590" xr:uid="{00000000-0005-0000-0000-00006B290000}"/>
    <cellStyle name="Enter Units (2) 2" xfId="10591" xr:uid="{00000000-0005-0000-0000-00006C290000}"/>
    <cellStyle name="Enter Units (2) 3" xfId="10592" xr:uid="{00000000-0005-0000-0000-00006D290000}"/>
    <cellStyle name="Entered" xfId="10593" xr:uid="{00000000-0005-0000-0000-00006E290000}"/>
    <cellStyle name="Estimated_Data" xfId="10594" xr:uid="{00000000-0005-0000-0000-00006F290000}"/>
    <cellStyle name="ETAIL FY96" xfId="10595" xr:uid="{00000000-0005-0000-0000-000070290000}"/>
    <cellStyle name="ETAIL Q1" xfId="10596" xr:uid="{00000000-0005-0000-0000-000071290000}"/>
    <cellStyle name="ETAIL Q2" xfId="10597" xr:uid="{00000000-0005-0000-0000-000072290000}"/>
    <cellStyle name="Euro" xfId="10598" xr:uid="{00000000-0005-0000-0000-000073290000}"/>
    <cellStyle name="Euro 2" xfId="10599" xr:uid="{00000000-0005-0000-0000-000074290000}"/>
    <cellStyle name="Euro 3" xfId="10600" xr:uid="{00000000-0005-0000-0000-000075290000}"/>
    <cellStyle name="Excel_BuiltIn_Neutral 1" xfId="10601" xr:uid="{00000000-0005-0000-0000-000076290000}"/>
    <cellStyle name="Explanatory Text" xfId="10602" xr:uid="{00000000-0005-0000-0000-000077290000}"/>
    <cellStyle name="Explanatory Text 10" xfId="10603" xr:uid="{00000000-0005-0000-0000-000078290000}"/>
    <cellStyle name="Explanatory Text 11" xfId="10604" xr:uid="{00000000-0005-0000-0000-000079290000}"/>
    <cellStyle name="Explanatory Text 12" xfId="10605" xr:uid="{00000000-0005-0000-0000-00007A290000}"/>
    <cellStyle name="Explanatory Text 13" xfId="10606" xr:uid="{00000000-0005-0000-0000-00007B290000}"/>
    <cellStyle name="Explanatory Text 14" xfId="10607" xr:uid="{00000000-0005-0000-0000-00007C290000}"/>
    <cellStyle name="Explanatory Text 15" xfId="10608" xr:uid="{00000000-0005-0000-0000-00007D290000}"/>
    <cellStyle name="Explanatory Text 16" xfId="10609" xr:uid="{00000000-0005-0000-0000-00007E290000}"/>
    <cellStyle name="Explanatory Text 17" xfId="10610" xr:uid="{00000000-0005-0000-0000-00007F290000}"/>
    <cellStyle name="Explanatory Text 18" xfId="10611" xr:uid="{00000000-0005-0000-0000-000080290000}"/>
    <cellStyle name="Explanatory Text 19" xfId="10612" xr:uid="{00000000-0005-0000-0000-000081290000}"/>
    <cellStyle name="Explanatory Text 2" xfId="10613" xr:uid="{00000000-0005-0000-0000-000082290000}"/>
    <cellStyle name="Explanatory Text 3" xfId="10614" xr:uid="{00000000-0005-0000-0000-000083290000}"/>
    <cellStyle name="Explanatory Text 4" xfId="10615" xr:uid="{00000000-0005-0000-0000-000084290000}"/>
    <cellStyle name="Explanatory Text 5" xfId="10616" xr:uid="{00000000-0005-0000-0000-000085290000}"/>
    <cellStyle name="Explanatory Text 6" xfId="10617" xr:uid="{00000000-0005-0000-0000-000086290000}"/>
    <cellStyle name="Explanatory Text 7" xfId="10618" xr:uid="{00000000-0005-0000-0000-000087290000}"/>
    <cellStyle name="Explanatory Text 8" xfId="10619" xr:uid="{00000000-0005-0000-0000-000088290000}"/>
    <cellStyle name="Explanatory Text 9" xfId="10620" xr:uid="{00000000-0005-0000-0000-000089290000}"/>
    <cellStyle name="Fest" xfId="10621" xr:uid="{00000000-0005-0000-0000-00008A290000}"/>
    <cellStyle name="Fixed" xfId="10622" xr:uid="{00000000-0005-0000-0000-00008B290000}"/>
    <cellStyle name="Fixed 2" xfId="10623" xr:uid="{00000000-0005-0000-0000-00008C290000}"/>
    <cellStyle name="Fixed 3" xfId="10624" xr:uid="{00000000-0005-0000-0000-00008D290000}"/>
    <cellStyle name="ƒnƒCƒp[ƒŠƒ“ƒN" xfId="10625" xr:uid="{00000000-0005-0000-0000-00008E290000}"/>
    <cellStyle name="Followed Hyperlink" xfId="10626" xr:uid="{00000000-0005-0000-0000-00008F290000}"/>
    <cellStyle name="Followed Hyperlink 2" xfId="10627" xr:uid="{00000000-0005-0000-0000-000090290000}"/>
    <cellStyle name="Followed Hyperlink 3" xfId="10628" xr:uid="{00000000-0005-0000-0000-000091290000}"/>
    <cellStyle name="Forecast_Data" xfId="10629" xr:uid="{00000000-0005-0000-0000-000092290000}"/>
    <cellStyle name="Gitterplan" xfId="10630" xr:uid="{00000000-0005-0000-0000-000093290000}"/>
    <cellStyle name="Gitterplan 2" xfId="10631" xr:uid="{00000000-0005-0000-0000-000094290000}"/>
    <cellStyle name="Gitterplan 3" xfId="10632" xr:uid="{00000000-0005-0000-0000-000095290000}"/>
    <cellStyle name="Good" xfId="10633" xr:uid="{00000000-0005-0000-0000-000096290000}"/>
    <cellStyle name="Good 10" xfId="10634" xr:uid="{00000000-0005-0000-0000-000097290000}"/>
    <cellStyle name="Good 11" xfId="10635" xr:uid="{00000000-0005-0000-0000-000098290000}"/>
    <cellStyle name="Good 12" xfId="10636" xr:uid="{00000000-0005-0000-0000-000099290000}"/>
    <cellStyle name="Good 13" xfId="10637" xr:uid="{00000000-0005-0000-0000-00009A290000}"/>
    <cellStyle name="Good 14" xfId="10638" xr:uid="{00000000-0005-0000-0000-00009B290000}"/>
    <cellStyle name="Good 15" xfId="10639" xr:uid="{00000000-0005-0000-0000-00009C290000}"/>
    <cellStyle name="Good 16" xfId="10640" xr:uid="{00000000-0005-0000-0000-00009D290000}"/>
    <cellStyle name="Good 17" xfId="10641" xr:uid="{00000000-0005-0000-0000-00009E290000}"/>
    <cellStyle name="Good 18" xfId="10642" xr:uid="{00000000-0005-0000-0000-00009F290000}"/>
    <cellStyle name="Good 19" xfId="10643" xr:uid="{00000000-0005-0000-0000-0000A0290000}"/>
    <cellStyle name="Good 2" xfId="10644" xr:uid="{00000000-0005-0000-0000-0000A1290000}"/>
    <cellStyle name="Good 20" xfId="10645" xr:uid="{00000000-0005-0000-0000-0000A2290000}"/>
    <cellStyle name="Good 20 2" xfId="10646" xr:uid="{00000000-0005-0000-0000-0000A3290000}"/>
    <cellStyle name="Good 21" xfId="10647" xr:uid="{00000000-0005-0000-0000-0000A4290000}"/>
    <cellStyle name="Good 3" xfId="10648" xr:uid="{00000000-0005-0000-0000-0000A5290000}"/>
    <cellStyle name="Good 4" xfId="10649" xr:uid="{00000000-0005-0000-0000-0000A6290000}"/>
    <cellStyle name="Good 5" xfId="10650" xr:uid="{00000000-0005-0000-0000-0000A7290000}"/>
    <cellStyle name="Good 6" xfId="10651" xr:uid="{00000000-0005-0000-0000-0000A8290000}"/>
    <cellStyle name="Good 7" xfId="10652" xr:uid="{00000000-0005-0000-0000-0000A9290000}"/>
    <cellStyle name="Good 8" xfId="10653" xr:uid="{00000000-0005-0000-0000-0000AA290000}"/>
    <cellStyle name="Good 9" xfId="10654" xr:uid="{00000000-0005-0000-0000-0000AB290000}"/>
    <cellStyle name="Grey" xfId="10655" xr:uid="{00000000-0005-0000-0000-0000AC290000}"/>
    <cellStyle name="Grey 2" xfId="10656" xr:uid="{00000000-0005-0000-0000-0000AD290000}"/>
    <cellStyle name="Grey 3" xfId="10657" xr:uid="{00000000-0005-0000-0000-0000AE290000}"/>
    <cellStyle name="Grey_미검수 소급현황_2월" xfId="10658" xr:uid="{00000000-0005-0000-0000-0000AF290000}"/>
    <cellStyle name="HEADER" xfId="10659" xr:uid="{00000000-0005-0000-0000-0000B0290000}"/>
    <cellStyle name="HEADER 2" xfId="10660" xr:uid="{00000000-0005-0000-0000-0000B1290000}"/>
    <cellStyle name="Header1" xfId="10661" xr:uid="{00000000-0005-0000-0000-0000B2290000}"/>
    <cellStyle name="Header1 10" xfId="10662" xr:uid="{00000000-0005-0000-0000-0000B3290000}"/>
    <cellStyle name="Header1 10 2" xfId="10663" xr:uid="{00000000-0005-0000-0000-0000B4290000}"/>
    <cellStyle name="Header1 10 2 2" xfId="10664" xr:uid="{00000000-0005-0000-0000-0000B5290000}"/>
    <cellStyle name="Header1 10 2 3" xfId="10665" xr:uid="{00000000-0005-0000-0000-0000B6290000}"/>
    <cellStyle name="Header1 10 3" xfId="10666" xr:uid="{00000000-0005-0000-0000-0000B7290000}"/>
    <cellStyle name="Header1 10 4" xfId="10667" xr:uid="{00000000-0005-0000-0000-0000B8290000}"/>
    <cellStyle name="Header1 11" xfId="10668" xr:uid="{00000000-0005-0000-0000-0000B9290000}"/>
    <cellStyle name="Header1 11 2" xfId="10669" xr:uid="{00000000-0005-0000-0000-0000BA290000}"/>
    <cellStyle name="Header1 11 3" xfId="10670" xr:uid="{00000000-0005-0000-0000-0000BB290000}"/>
    <cellStyle name="Header1 12" xfId="10671" xr:uid="{00000000-0005-0000-0000-0000BC290000}"/>
    <cellStyle name="Header1 13" xfId="10672" xr:uid="{00000000-0005-0000-0000-0000BD290000}"/>
    <cellStyle name="Header1 14" xfId="10673" xr:uid="{00000000-0005-0000-0000-0000BE290000}"/>
    <cellStyle name="Header1 2" xfId="10674" xr:uid="{00000000-0005-0000-0000-0000BF290000}"/>
    <cellStyle name="Header1 2 10" xfId="10675" xr:uid="{00000000-0005-0000-0000-0000C0290000}"/>
    <cellStyle name="Header1 2 11" xfId="10676" xr:uid="{00000000-0005-0000-0000-0000C1290000}"/>
    <cellStyle name="Header1 2 12" xfId="10677" xr:uid="{00000000-0005-0000-0000-0000C2290000}"/>
    <cellStyle name="Header1 2 2" xfId="10678" xr:uid="{00000000-0005-0000-0000-0000C3290000}"/>
    <cellStyle name="Header1 2 2 10" xfId="10679" xr:uid="{00000000-0005-0000-0000-0000C4290000}"/>
    <cellStyle name="Header1 2 2 2" xfId="10680" xr:uid="{00000000-0005-0000-0000-0000C5290000}"/>
    <cellStyle name="Header1 2 2 2 2" xfId="10681" xr:uid="{00000000-0005-0000-0000-0000C6290000}"/>
    <cellStyle name="Header1 2 2 2 2 2" xfId="10682" xr:uid="{00000000-0005-0000-0000-0000C7290000}"/>
    <cellStyle name="Header1 2 2 2 2 2 2" xfId="10683" xr:uid="{00000000-0005-0000-0000-0000C8290000}"/>
    <cellStyle name="Header1 2 2 2 2 2 2 2" xfId="10684" xr:uid="{00000000-0005-0000-0000-0000C9290000}"/>
    <cellStyle name="Header1 2 2 2 2 2 2 2 2" xfId="10685" xr:uid="{00000000-0005-0000-0000-0000CA290000}"/>
    <cellStyle name="Header1 2 2 2 2 2 2 2 3" xfId="10686" xr:uid="{00000000-0005-0000-0000-0000CB290000}"/>
    <cellStyle name="Header1 2 2 2 2 2 2 3" xfId="10687" xr:uid="{00000000-0005-0000-0000-0000CC290000}"/>
    <cellStyle name="Header1 2 2 2 2 2 2 3 2" xfId="10688" xr:uid="{00000000-0005-0000-0000-0000CD290000}"/>
    <cellStyle name="Header1 2 2 2 2 2 2 3 3" xfId="10689" xr:uid="{00000000-0005-0000-0000-0000CE290000}"/>
    <cellStyle name="Header1 2 2 2 2 2 2 4" xfId="10690" xr:uid="{00000000-0005-0000-0000-0000CF290000}"/>
    <cellStyle name="Header1 2 2 2 2 2 2 5" xfId="10691" xr:uid="{00000000-0005-0000-0000-0000D0290000}"/>
    <cellStyle name="Header1 2 2 2 2 2 3" xfId="10692" xr:uid="{00000000-0005-0000-0000-0000D1290000}"/>
    <cellStyle name="Header1 2 2 2 2 2 3 2" xfId="10693" xr:uid="{00000000-0005-0000-0000-0000D2290000}"/>
    <cellStyle name="Header1 2 2 2 2 2 3 2 2" xfId="10694" xr:uid="{00000000-0005-0000-0000-0000D3290000}"/>
    <cellStyle name="Header1 2 2 2 2 2 3 2 3" xfId="10695" xr:uid="{00000000-0005-0000-0000-0000D4290000}"/>
    <cellStyle name="Header1 2 2 2 2 2 3 3" xfId="10696" xr:uid="{00000000-0005-0000-0000-0000D5290000}"/>
    <cellStyle name="Header1 2 2 2 2 2 3 3 2" xfId="10697" xr:uid="{00000000-0005-0000-0000-0000D6290000}"/>
    <cellStyle name="Header1 2 2 2 2 2 3 3 3" xfId="10698" xr:uid="{00000000-0005-0000-0000-0000D7290000}"/>
    <cellStyle name="Header1 2 2 2 2 2 3 4" xfId="10699" xr:uid="{00000000-0005-0000-0000-0000D8290000}"/>
    <cellStyle name="Header1 2 2 2 2 2 3 5" xfId="10700" xr:uid="{00000000-0005-0000-0000-0000D9290000}"/>
    <cellStyle name="Header1 2 2 2 2 2 4" xfId="10701" xr:uid="{00000000-0005-0000-0000-0000DA290000}"/>
    <cellStyle name="Header1 2 2 2 2 2 5" xfId="10702" xr:uid="{00000000-0005-0000-0000-0000DB290000}"/>
    <cellStyle name="Header1 2 2 2 2 3" xfId="10703" xr:uid="{00000000-0005-0000-0000-0000DC290000}"/>
    <cellStyle name="Header1 2 2 2 2 3 2" xfId="10704" xr:uid="{00000000-0005-0000-0000-0000DD290000}"/>
    <cellStyle name="Header1 2 2 2 2 3 2 2" xfId="10705" xr:uid="{00000000-0005-0000-0000-0000DE290000}"/>
    <cellStyle name="Header1 2 2 2 2 3 2 2 2" xfId="10706" xr:uid="{00000000-0005-0000-0000-0000DF290000}"/>
    <cellStyle name="Header1 2 2 2 2 3 2 2 3" xfId="10707" xr:uid="{00000000-0005-0000-0000-0000E0290000}"/>
    <cellStyle name="Header1 2 2 2 2 3 2 3" xfId="10708" xr:uid="{00000000-0005-0000-0000-0000E1290000}"/>
    <cellStyle name="Header1 2 2 2 2 3 2 3 2" xfId="10709" xr:uid="{00000000-0005-0000-0000-0000E2290000}"/>
    <cellStyle name="Header1 2 2 2 2 3 2 3 3" xfId="10710" xr:uid="{00000000-0005-0000-0000-0000E3290000}"/>
    <cellStyle name="Header1 2 2 2 2 3 2 4" xfId="10711" xr:uid="{00000000-0005-0000-0000-0000E4290000}"/>
    <cellStyle name="Header1 2 2 2 2 3 2 5" xfId="10712" xr:uid="{00000000-0005-0000-0000-0000E5290000}"/>
    <cellStyle name="Header1 2 2 2 2 3 3" xfId="10713" xr:uid="{00000000-0005-0000-0000-0000E6290000}"/>
    <cellStyle name="Header1 2 2 2 2 3 3 2" xfId="10714" xr:uid="{00000000-0005-0000-0000-0000E7290000}"/>
    <cellStyle name="Header1 2 2 2 2 3 3 2 2" xfId="10715" xr:uid="{00000000-0005-0000-0000-0000E8290000}"/>
    <cellStyle name="Header1 2 2 2 2 3 3 2 3" xfId="10716" xr:uid="{00000000-0005-0000-0000-0000E9290000}"/>
    <cellStyle name="Header1 2 2 2 2 3 3 3" xfId="10717" xr:uid="{00000000-0005-0000-0000-0000EA290000}"/>
    <cellStyle name="Header1 2 2 2 2 3 3 3 2" xfId="10718" xr:uid="{00000000-0005-0000-0000-0000EB290000}"/>
    <cellStyle name="Header1 2 2 2 2 3 3 3 3" xfId="10719" xr:uid="{00000000-0005-0000-0000-0000EC290000}"/>
    <cellStyle name="Header1 2 2 2 2 3 3 4" xfId="10720" xr:uid="{00000000-0005-0000-0000-0000ED290000}"/>
    <cellStyle name="Header1 2 2 2 2 3 3 5" xfId="10721" xr:uid="{00000000-0005-0000-0000-0000EE290000}"/>
    <cellStyle name="Header1 2 2 2 2 3 4" xfId="10722" xr:uid="{00000000-0005-0000-0000-0000EF290000}"/>
    <cellStyle name="Header1 2 2 2 2 3 5" xfId="10723" xr:uid="{00000000-0005-0000-0000-0000F0290000}"/>
    <cellStyle name="Header1 2 2 2 2 4" xfId="10724" xr:uid="{00000000-0005-0000-0000-0000F1290000}"/>
    <cellStyle name="Header1 2 2 2 2 4 2" xfId="10725" xr:uid="{00000000-0005-0000-0000-0000F2290000}"/>
    <cellStyle name="Header1 2 2 2 2 4 2 2" xfId="10726" xr:uid="{00000000-0005-0000-0000-0000F3290000}"/>
    <cellStyle name="Header1 2 2 2 2 4 2 3" xfId="10727" xr:uid="{00000000-0005-0000-0000-0000F4290000}"/>
    <cellStyle name="Header1 2 2 2 2 4 3" xfId="10728" xr:uid="{00000000-0005-0000-0000-0000F5290000}"/>
    <cellStyle name="Header1 2 2 2 2 4 3 2" xfId="10729" xr:uid="{00000000-0005-0000-0000-0000F6290000}"/>
    <cellStyle name="Header1 2 2 2 2 4 3 3" xfId="10730" xr:uid="{00000000-0005-0000-0000-0000F7290000}"/>
    <cellStyle name="Header1 2 2 2 2 4 4" xfId="10731" xr:uid="{00000000-0005-0000-0000-0000F8290000}"/>
    <cellStyle name="Header1 2 2 2 2 4 5" xfId="10732" xr:uid="{00000000-0005-0000-0000-0000F9290000}"/>
    <cellStyle name="Header1 2 2 2 2 5" xfId="10733" xr:uid="{00000000-0005-0000-0000-0000FA290000}"/>
    <cellStyle name="Header1 2 2 2 2 5 2" xfId="10734" xr:uid="{00000000-0005-0000-0000-0000FB290000}"/>
    <cellStyle name="Header1 2 2 2 2 5 2 2" xfId="10735" xr:uid="{00000000-0005-0000-0000-0000FC290000}"/>
    <cellStyle name="Header1 2 2 2 2 5 2 3" xfId="10736" xr:uid="{00000000-0005-0000-0000-0000FD290000}"/>
    <cellStyle name="Header1 2 2 2 2 5 3" xfId="10737" xr:uid="{00000000-0005-0000-0000-0000FE290000}"/>
    <cellStyle name="Header1 2 2 2 2 5 3 2" xfId="10738" xr:uid="{00000000-0005-0000-0000-0000FF290000}"/>
    <cellStyle name="Header1 2 2 2 2 5 3 3" xfId="10739" xr:uid="{00000000-0005-0000-0000-0000002A0000}"/>
    <cellStyle name="Header1 2 2 2 2 5 4" xfId="10740" xr:uid="{00000000-0005-0000-0000-0000012A0000}"/>
    <cellStyle name="Header1 2 2 2 2 5 5" xfId="10741" xr:uid="{00000000-0005-0000-0000-0000022A0000}"/>
    <cellStyle name="Header1 2 2 2 2 6" xfId="10742" xr:uid="{00000000-0005-0000-0000-0000032A0000}"/>
    <cellStyle name="Header1 2 2 2 2 6 2" xfId="10743" xr:uid="{00000000-0005-0000-0000-0000042A0000}"/>
    <cellStyle name="Header1 2 2 2 2 6 3" xfId="10744" xr:uid="{00000000-0005-0000-0000-0000052A0000}"/>
    <cellStyle name="Header1 2 2 2 2 7" xfId="10745" xr:uid="{00000000-0005-0000-0000-0000062A0000}"/>
    <cellStyle name="Header1 2 2 2 2 7 2" xfId="10746" xr:uid="{00000000-0005-0000-0000-0000072A0000}"/>
    <cellStyle name="Header1 2 2 2 2 7 3" xfId="10747" xr:uid="{00000000-0005-0000-0000-0000082A0000}"/>
    <cellStyle name="Header1 2 2 2 2 8" xfId="10748" xr:uid="{00000000-0005-0000-0000-0000092A0000}"/>
    <cellStyle name="Header1 2 2 2 2 9" xfId="10749" xr:uid="{00000000-0005-0000-0000-00000A2A0000}"/>
    <cellStyle name="Header1 2 2 2 3" xfId="10750" xr:uid="{00000000-0005-0000-0000-00000B2A0000}"/>
    <cellStyle name="Header1 2 2 2 3 2" xfId="10751" xr:uid="{00000000-0005-0000-0000-00000C2A0000}"/>
    <cellStyle name="Header1 2 2 2 3 2 2" xfId="10752" xr:uid="{00000000-0005-0000-0000-00000D2A0000}"/>
    <cellStyle name="Header1 2 2 2 3 2 2 2" xfId="10753" xr:uid="{00000000-0005-0000-0000-00000E2A0000}"/>
    <cellStyle name="Header1 2 2 2 3 2 2 3" xfId="10754" xr:uid="{00000000-0005-0000-0000-00000F2A0000}"/>
    <cellStyle name="Header1 2 2 2 3 2 3" xfId="10755" xr:uid="{00000000-0005-0000-0000-0000102A0000}"/>
    <cellStyle name="Header1 2 2 2 3 2 3 2" xfId="10756" xr:uid="{00000000-0005-0000-0000-0000112A0000}"/>
    <cellStyle name="Header1 2 2 2 3 2 3 3" xfId="10757" xr:uid="{00000000-0005-0000-0000-0000122A0000}"/>
    <cellStyle name="Header1 2 2 2 3 2 4" xfId="10758" xr:uid="{00000000-0005-0000-0000-0000132A0000}"/>
    <cellStyle name="Header1 2 2 2 3 2 5" xfId="10759" xr:uid="{00000000-0005-0000-0000-0000142A0000}"/>
    <cellStyle name="Header1 2 2 2 3 3" xfId="10760" xr:uid="{00000000-0005-0000-0000-0000152A0000}"/>
    <cellStyle name="Header1 2 2 2 3 3 2" xfId="10761" xr:uid="{00000000-0005-0000-0000-0000162A0000}"/>
    <cellStyle name="Header1 2 2 2 3 3 2 2" xfId="10762" xr:uid="{00000000-0005-0000-0000-0000172A0000}"/>
    <cellStyle name="Header1 2 2 2 3 3 2 3" xfId="10763" xr:uid="{00000000-0005-0000-0000-0000182A0000}"/>
    <cellStyle name="Header1 2 2 2 3 3 3" xfId="10764" xr:uid="{00000000-0005-0000-0000-0000192A0000}"/>
    <cellStyle name="Header1 2 2 2 3 3 3 2" xfId="10765" xr:uid="{00000000-0005-0000-0000-00001A2A0000}"/>
    <cellStyle name="Header1 2 2 2 3 3 3 3" xfId="10766" xr:uid="{00000000-0005-0000-0000-00001B2A0000}"/>
    <cellStyle name="Header1 2 2 2 3 3 4" xfId="10767" xr:uid="{00000000-0005-0000-0000-00001C2A0000}"/>
    <cellStyle name="Header1 2 2 2 3 3 5" xfId="10768" xr:uid="{00000000-0005-0000-0000-00001D2A0000}"/>
    <cellStyle name="Header1 2 2 2 3 4" xfId="10769" xr:uid="{00000000-0005-0000-0000-00001E2A0000}"/>
    <cellStyle name="Header1 2 2 2 3 5" xfId="10770" xr:uid="{00000000-0005-0000-0000-00001F2A0000}"/>
    <cellStyle name="Header1 2 2 2 4" xfId="10771" xr:uid="{00000000-0005-0000-0000-0000202A0000}"/>
    <cellStyle name="Header1 2 2 2 4 2" xfId="10772" xr:uid="{00000000-0005-0000-0000-0000212A0000}"/>
    <cellStyle name="Header1 2 2 2 4 2 2" xfId="10773" xr:uid="{00000000-0005-0000-0000-0000222A0000}"/>
    <cellStyle name="Header1 2 2 2 4 2 2 2" xfId="10774" xr:uid="{00000000-0005-0000-0000-0000232A0000}"/>
    <cellStyle name="Header1 2 2 2 4 2 2 3" xfId="10775" xr:uid="{00000000-0005-0000-0000-0000242A0000}"/>
    <cellStyle name="Header1 2 2 2 4 2 3" xfId="10776" xr:uid="{00000000-0005-0000-0000-0000252A0000}"/>
    <cellStyle name="Header1 2 2 2 4 2 3 2" xfId="10777" xr:uid="{00000000-0005-0000-0000-0000262A0000}"/>
    <cellStyle name="Header1 2 2 2 4 2 3 3" xfId="10778" xr:uid="{00000000-0005-0000-0000-0000272A0000}"/>
    <cellStyle name="Header1 2 2 2 4 2 4" xfId="10779" xr:uid="{00000000-0005-0000-0000-0000282A0000}"/>
    <cellStyle name="Header1 2 2 2 4 2 5" xfId="10780" xr:uid="{00000000-0005-0000-0000-0000292A0000}"/>
    <cellStyle name="Header1 2 2 2 4 3" xfId="10781" xr:uid="{00000000-0005-0000-0000-00002A2A0000}"/>
    <cellStyle name="Header1 2 2 2 4 4" xfId="10782" xr:uid="{00000000-0005-0000-0000-00002B2A0000}"/>
    <cellStyle name="Header1 2 2 2 5" xfId="10783" xr:uid="{00000000-0005-0000-0000-00002C2A0000}"/>
    <cellStyle name="Header1 2 2 2 5 2" xfId="10784" xr:uid="{00000000-0005-0000-0000-00002D2A0000}"/>
    <cellStyle name="Header1 2 2 2 5 2 2" xfId="10785" xr:uid="{00000000-0005-0000-0000-00002E2A0000}"/>
    <cellStyle name="Header1 2 2 2 5 2 3" xfId="10786" xr:uid="{00000000-0005-0000-0000-00002F2A0000}"/>
    <cellStyle name="Header1 2 2 2 5 3" xfId="10787" xr:uid="{00000000-0005-0000-0000-0000302A0000}"/>
    <cellStyle name="Header1 2 2 2 5 3 2" xfId="10788" xr:uid="{00000000-0005-0000-0000-0000312A0000}"/>
    <cellStyle name="Header1 2 2 2 5 3 3" xfId="10789" xr:uid="{00000000-0005-0000-0000-0000322A0000}"/>
    <cellStyle name="Header1 2 2 2 5 4" xfId="10790" xr:uid="{00000000-0005-0000-0000-0000332A0000}"/>
    <cellStyle name="Header1 2 2 2 5 5" xfId="10791" xr:uid="{00000000-0005-0000-0000-0000342A0000}"/>
    <cellStyle name="Header1 2 2 2 6" xfId="10792" xr:uid="{00000000-0005-0000-0000-0000352A0000}"/>
    <cellStyle name="Header1 2 2 2 6 2" xfId="10793" xr:uid="{00000000-0005-0000-0000-0000362A0000}"/>
    <cellStyle name="Header1 2 2 2 6 2 2" xfId="10794" xr:uid="{00000000-0005-0000-0000-0000372A0000}"/>
    <cellStyle name="Header1 2 2 2 6 2 3" xfId="10795" xr:uid="{00000000-0005-0000-0000-0000382A0000}"/>
    <cellStyle name="Header1 2 2 2 6 3" xfId="10796" xr:uid="{00000000-0005-0000-0000-0000392A0000}"/>
    <cellStyle name="Header1 2 2 2 6 4" xfId="10797" xr:uid="{00000000-0005-0000-0000-00003A2A0000}"/>
    <cellStyle name="Header1 2 2 2 7" xfId="10798" xr:uid="{00000000-0005-0000-0000-00003B2A0000}"/>
    <cellStyle name="Header1 2 2 2 7 2" xfId="10799" xr:uid="{00000000-0005-0000-0000-00003C2A0000}"/>
    <cellStyle name="Header1 2 2 2 7 3" xfId="10800" xr:uid="{00000000-0005-0000-0000-00003D2A0000}"/>
    <cellStyle name="Header1 2 2 2 8" xfId="10801" xr:uid="{00000000-0005-0000-0000-00003E2A0000}"/>
    <cellStyle name="Header1 2 2 2 9" xfId="10802" xr:uid="{00000000-0005-0000-0000-00003F2A0000}"/>
    <cellStyle name="Header1 2 2 3" xfId="10803" xr:uid="{00000000-0005-0000-0000-0000402A0000}"/>
    <cellStyle name="Header1 2 2 3 2" xfId="10804" xr:uid="{00000000-0005-0000-0000-0000412A0000}"/>
    <cellStyle name="Header1 2 2 3 2 2" xfId="10805" xr:uid="{00000000-0005-0000-0000-0000422A0000}"/>
    <cellStyle name="Header1 2 2 3 2 2 2" xfId="10806" xr:uid="{00000000-0005-0000-0000-0000432A0000}"/>
    <cellStyle name="Header1 2 2 3 2 2 2 2" xfId="10807" xr:uid="{00000000-0005-0000-0000-0000442A0000}"/>
    <cellStyle name="Header1 2 2 3 2 2 2 3" xfId="10808" xr:uid="{00000000-0005-0000-0000-0000452A0000}"/>
    <cellStyle name="Header1 2 2 3 2 2 3" xfId="10809" xr:uid="{00000000-0005-0000-0000-0000462A0000}"/>
    <cellStyle name="Header1 2 2 3 2 2 3 2" xfId="10810" xr:uid="{00000000-0005-0000-0000-0000472A0000}"/>
    <cellStyle name="Header1 2 2 3 2 2 3 3" xfId="10811" xr:uid="{00000000-0005-0000-0000-0000482A0000}"/>
    <cellStyle name="Header1 2 2 3 2 2 4" xfId="10812" xr:uid="{00000000-0005-0000-0000-0000492A0000}"/>
    <cellStyle name="Header1 2 2 3 2 2 5" xfId="10813" xr:uid="{00000000-0005-0000-0000-00004A2A0000}"/>
    <cellStyle name="Header1 2 2 3 2 3" xfId="10814" xr:uid="{00000000-0005-0000-0000-00004B2A0000}"/>
    <cellStyle name="Header1 2 2 3 2 3 2" xfId="10815" xr:uid="{00000000-0005-0000-0000-00004C2A0000}"/>
    <cellStyle name="Header1 2 2 3 2 3 2 2" xfId="10816" xr:uid="{00000000-0005-0000-0000-00004D2A0000}"/>
    <cellStyle name="Header1 2 2 3 2 3 2 3" xfId="10817" xr:uid="{00000000-0005-0000-0000-00004E2A0000}"/>
    <cellStyle name="Header1 2 2 3 2 3 3" xfId="10818" xr:uid="{00000000-0005-0000-0000-00004F2A0000}"/>
    <cellStyle name="Header1 2 2 3 2 3 3 2" xfId="10819" xr:uid="{00000000-0005-0000-0000-0000502A0000}"/>
    <cellStyle name="Header1 2 2 3 2 3 3 3" xfId="10820" xr:uid="{00000000-0005-0000-0000-0000512A0000}"/>
    <cellStyle name="Header1 2 2 3 2 3 4" xfId="10821" xr:uid="{00000000-0005-0000-0000-0000522A0000}"/>
    <cellStyle name="Header1 2 2 3 2 3 5" xfId="10822" xr:uid="{00000000-0005-0000-0000-0000532A0000}"/>
    <cellStyle name="Header1 2 2 3 2 4" xfId="10823" xr:uid="{00000000-0005-0000-0000-0000542A0000}"/>
    <cellStyle name="Header1 2 2 3 2 5" xfId="10824" xr:uid="{00000000-0005-0000-0000-0000552A0000}"/>
    <cellStyle name="Header1 2 2 3 3" xfId="10825" xr:uid="{00000000-0005-0000-0000-0000562A0000}"/>
    <cellStyle name="Header1 2 2 3 3 2" xfId="10826" xr:uid="{00000000-0005-0000-0000-0000572A0000}"/>
    <cellStyle name="Header1 2 2 3 3 2 2" xfId="10827" xr:uid="{00000000-0005-0000-0000-0000582A0000}"/>
    <cellStyle name="Header1 2 2 3 3 2 2 2" xfId="10828" xr:uid="{00000000-0005-0000-0000-0000592A0000}"/>
    <cellStyle name="Header1 2 2 3 3 2 2 3" xfId="10829" xr:uid="{00000000-0005-0000-0000-00005A2A0000}"/>
    <cellStyle name="Header1 2 2 3 3 2 3" xfId="10830" xr:uid="{00000000-0005-0000-0000-00005B2A0000}"/>
    <cellStyle name="Header1 2 2 3 3 2 3 2" xfId="10831" xr:uid="{00000000-0005-0000-0000-00005C2A0000}"/>
    <cellStyle name="Header1 2 2 3 3 2 3 3" xfId="10832" xr:uid="{00000000-0005-0000-0000-00005D2A0000}"/>
    <cellStyle name="Header1 2 2 3 3 2 4" xfId="10833" xr:uid="{00000000-0005-0000-0000-00005E2A0000}"/>
    <cellStyle name="Header1 2 2 3 3 2 5" xfId="10834" xr:uid="{00000000-0005-0000-0000-00005F2A0000}"/>
    <cellStyle name="Header1 2 2 3 3 3" xfId="10835" xr:uid="{00000000-0005-0000-0000-0000602A0000}"/>
    <cellStyle name="Header1 2 2 3 3 3 2" xfId="10836" xr:uid="{00000000-0005-0000-0000-0000612A0000}"/>
    <cellStyle name="Header1 2 2 3 3 3 2 2" xfId="10837" xr:uid="{00000000-0005-0000-0000-0000622A0000}"/>
    <cellStyle name="Header1 2 2 3 3 3 2 3" xfId="10838" xr:uid="{00000000-0005-0000-0000-0000632A0000}"/>
    <cellStyle name="Header1 2 2 3 3 3 3" xfId="10839" xr:uid="{00000000-0005-0000-0000-0000642A0000}"/>
    <cellStyle name="Header1 2 2 3 3 3 3 2" xfId="10840" xr:uid="{00000000-0005-0000-0000-0000652A0000}"/>
    <cellStyle name="Header1 2 2 3 3 3 3 3" xfId="10841" xr:uid="{00000000-0005-0000-0000-0000662A0000}"/>
    <cellStyle name="Header1 2 2 3 3 3 4" xfId="10842" xr:uid="{00000000-0005-0000-0000-0000672A0000}"/>
    <cellStyle name="Header1 2 2 3 3 3 5" xfId="10843" xr:uid="{00000000-0005-0000-0000-0000682A0000}"/>
    <cellStyle name="Header1 2 2 3 3 4" xfId="10844" xr:uid="{00000000-0005-0000-0000-0000692A0000}"/>
    <cellStyle name="Header1 2 2 3 3 5" xfId="10845" xr:uid="{00000000-0005-0000-0000-00006A2A0000}"/>
    <cellStyle name="Header1 2 2 3 4" xfId="10846" xr:uid="{00000000-0005-0000-0000-00006B2A0000}"/>
    <cellStyle name="Header1 2 2 3 4 2" xfId="10847" xr:uid="{00000000-0005-0000-0000-00006C2A0000}"/>
    <cellStyle name="Header1 2 2 3 4 2 2" xfId="10848" xr:uid="{00000000-0005-0000-0000-00006D2A0000}"/>
    <cellStyle name="Header1 2 2 3 4 2 3" xfId="10849" xr:uid="{00000000-0005-0000-0000-00006E2A0000}"/>
    <cellStyle name="Header1 2 2 3 4 3" xfId="10850" xr:uid="{00000000-0005-0000-0000-00006F2A0000}"/>
    <cellStyle name="Header1 2 2 3 4 3 2" xfId="10851" xr:uid="{00000000-0005-0000-0000-0000702A0000}"/>
    <cellStyle name="Header1 2 2 3 4 3 3" xfId="10852" xr:uid="{00000000-0005-0000-0000-0000712A0000}"/>
    <cellStyle name="Header1 2 2 3 4 4" xfId="10853" xr:uid="{00000000-0005-0000-0000-0000722A0000}"/>
    <cellStyle name="Header1 2 2 3 4 5" xfId="10854" xr:uid="{00000000-0005-0000-0000-0000732A0000}"/>
    <cellStyle name="Header1 2 2 3 5" xfId="10855" xr:uid="{00000000-0005-0000-0000-0000742A0000}"/>
    <cellStyle name="Header1 2 2 3 5 2" xfId="10856" xr:uid="{00000000-0005-0000-0000-0000752A0000}"/>
    <cellStyle name="Header1 2 2 3 5 2 2" xfId="10857" xr:uid="{00000000-0005-0000-0000-0000762A0000}"/>
    <cellStyle name="Header1 2 2 3 5 2 3" xfId="10858" xr:uid="{00000000-0005-0000-0000-0000772A0000}"/>
    <cellStyle name="Header1 2 2 3 5 3" xfId="10859" xr:uid="{00000000-0005-0000-0000-0000782A0000}"/>
    <cellStyle name="Header1 2 2 3 5 3 2" xfId="10860" xr:uid="{00000000-0005-0000-0000-0000792A0000}"/>
    <cellStyle name="Header1 2 2 3 5 3 3" xfId="10861" xr:uid="{00000000-0005-0000-0000-00007A2A0000}"/>
    <cellStyle name="Header1 2 2 3 5 4" xfId="10862" xr:uid="{00000000-0005-0000-0000-00007B2A0000}"/>
    <cellStyle name="Header1 2 2 3 5 5" xfId="10863" xr:uid="{00000000-0005-0000-0000-00007C2A0000}"/>
    <cellStyle name="Header1 2 2 3 6" xfId="10864" xr:uid="{00000000-0005-0000-0000-00007D2A0000}"/>
    <cellStyle name="Header1 2 2 3 6 2" xfId="10865" xr:uid="{00000000-0005-0000-0000-00007E2A0000}"/>
    <cellStyle name="Header1 2 2 3 6 3" xfId="10866" xr:uid="{00000000-0005-0000-0000-00007F2A0000}"/>
    <cellStyle name="Header1 2 2 3 7" xfId="10867" xr:uid="{00000000-0005-0000-0000-0000802A0000}"/>
    <cellStyle name="Header1 2 2 3 7 2" xfId="10868" xr:uid="{00000000-0005-0000-0000-0000812A0000}"/>
    <cellStyle name="Header1 2 2 3 7 3" xfId="10869" xr:uid="{00000000-0005-0000-0000-0000822A0000}"/>
    <cellStyle name="Header1 2 2 3 8" xfId="10870" xr:uid="{00000000-0005-0000-0000-0000832A0000}"/>
    <cellStyle name="Header1 2 2 3 9" xfId="10871" xr:uid="{00000000-0005-0000-0000-0000842A0000}"/>
    <cellStyle name="Header1 2 2 4" xfId="10872" xr:uid="{00000000-0005-0000-0000-0000852A0000}"/>
    <cellStyle name="Header1 2 2 4 2" xfId="10873" xr:uid="{00000000-0005-0000-0000-0000862A0000}"/>
    <cellStyle name="Header1 2 2 4 2 2" xfId="10874" xr:uid="{00000000-0005-0000-0000-0000872A0000}"/>
    <cellStyle name="Header1 2 2 4 2 2 2" xfId="10875" xr:uid="{00000000-0005-0000-0000-0000882A0000}"/>
    <cellStyle name="Header1 2 2 4 2 2 3" xfId="10876" xr:uid="{00000000-0005-0000-0000-0000892A0000}"/>
    <cellStyle name="Header1 2 2 4 2 3" xfId="10877" xr:uid="{00000000-0005-0000-0000-00008A2A0000}"/>
    <cellStyle name="Header1 2 2 4 2 3 2" xfId="10878" xr:uid="{00000000-0005-0000-0000-00008B2A0000}"/>
    <cellStyle name="Header1 2 2 4 2 3 3" xfId="10879" xr:uid="{00000000-0005-0000-0000-00008C2A0000}"/>
    <cellStyle name="Header1 2 2 4 2 4" xfId="10880" xr:uid="{00000000-0005-0000-0000-00008D2A0000}"/>
    <cellStyle name="Header1 2 2 4 2 5" xfId="10881" xr:uid="{00000000-0005-0000-0000-00008E2A0000}"/>
    <cellStyle name="Header1 2 2 4 3" xfId="10882" xr:uid="{00000000-0005-0000-0000-00008F2A0000}"/>
    <cellStyle name="Header1 2 2 4 3 2" xfId="10883" xr:uid="{00000000-0005-0000-0000-0000902A0000}"/>
    <cellStyle name="Header1 2 2 4 3 2 2" xfId="10884" xr:uid="{00000000-0005-0000-0000-0000912A0000}"/>
    <cellStyle name="Header1 2 2 4 3 2 3" xfId="10885" xr:uid="{00000000-0005-0000-0000-0000922A0000}"/>
    <cellStyle name="Header1 2 2 4 3 3" xfId="10886" xr:uid="{00000000-0005-0000-0000-0000932A0000}"/>
    <cellStyle name="Header1 2 2 4 3 3 2" xfId="10887" xr:uid="{00000000-0005-0000-0000-0000942A0000}"/>
    <cellStyle name="Header1 2 2 4 3 3 3" xfId="10888" xr:uid="{00000000-0005-0000-0000-0000952A0000}"/>
    <cellStyle name="Header1 2 2 4 3 4" xfId="10889" xr:uid="{00000000-0005-0000-0000-0000962A0000}"/>
    <cellStyle name="Header1 2 2 4 3 5" xfId="10890" xr:uid="{00000000-0005-0000-0000-0000972A0000}"/>
    <cellStyle name="Header1 2 2 4 4" xfId="10891" xr:uid="{00000000-0005-0000-0000-0000982A0000}"/>
    <cellStyle name="Header1 2 2 4 5" xfId="10892" xr:uid="{00000000-0005-0000-0000-0000992A0000}"/>
    <cellStyle name="Header1 2 2 5" xfId="10893" xr:uid="{00000000-0005-0000-0000-00009A2A0000}"/>
    <cellStyle name="Header1 2 2 5 2" xfId="10894" xr:uid="{00000000-0005-0000-0000-00009B2A0000}"/>
    <cellStyle name="Header1 2 2 5 2 2" xfId="10895" xr:uid="{00000000-0005-0000-0000-00009C2A0000}"/>
    <cellStyle name="Header1 2 2 5 2 2 2" xfId="10896" xr:uid="{00000000-0005-0000-0000-00009D2A0000}"/>
    <cellStyle name="Header1 2 2 5 2 2 3" xfId="10897" xr:uid="{00000000-0005-0000-0000-00009E2A0000}"/>
    <cellStyle name="Header1 2 2 5 2 3" xfId="10898" xr:uid="{00000000-0005-0000-0000-00009F2A0000}"/>
    <cellStyle name="Header1 2 2 5 2 3 2" xfId="10899" xr:uid="{00000000-0005-0000-0000-0000A02A0000}"/>
    <cellStyle name="Header1 2 2 5 2 3 3" xfId="10900" xr:uid="{00000000-0005-0000-0000-0000A12A0000}"/>
    <cellStyle name="Header1 2 2 5 2 4" xfId="10901" xr:uid="{00000000-0005-0000-0000-0000A22A0000}"/>
    <cellStyle name="Header1 2 2 5 2 5" xfId="10902" xr:uid="{00000000-0005-0000-0000-0000A32A0000}"/>
    <cellStyle name="Header1 2 2 5 3" xfId="10903" xr:uid="{00000000-0005-0000-0000-0000A42A0000}"/>
    <cellStyle name="Header1 2 2 5 4" xfId="10904" xr:uid="{00000000-0005-0000-0000-0000A52A0000}"/>
    <cellStyle name="Header1 2 2 6" xfId="10905" xr:uid="{00000000-0005-0000-0000-0000A62A0000}"/>
    <cellStyle name="Header1 2 2 6 2" xfId="10906" xr:uid="{00000000-0005-0000-0000-0000A72A0000}"/>
    <cellStyle name="Header1 2 2 6 2 2" xfId="10907" xr:uid="{00000000-0005-0000-0000-0000A82A0000}"/>
    <cellStyle name="Header1 2 2 6 2 3" xfId="10908" xr:uid="{00000000-0005-0000-0000-0000A92A0000}"/>
    <cellStyle name="Header1 2 2 6 3" xfId="10909" xr:uid="{00000000-0005-0000-0000-0000AA2A0000}"/>
    <cellStyle name="Header1 2 2 6 3 2" xfId="10910" xr:uid="{00000000-0005-0000-0000-0000AB2A0000}"/>
    <cellStyle name="Header1 2 2 6 3 3" xfId="10911" xr:uid="{00000000-0005-0000-0000-0000AC2A0000}"/>
    <cellStyle name="Header1 2 2 6 4" xfId="10912" xr:uid="{00000000-0005-0000-0000-0000AD2A0000}"/>
    <cellStyle name="Header1 2 2 6 5" xfId="10913" xr:uid="{00000000-0005-0000-0000-0000AE2A0000}"/>
    <cellStyle name="Header1 2 2 7" xfId="10914" xr:uid="{00000000-0005-0000-0000-0000AF2A0000}"/>
    <cellStyle name="Header1 2 2 7 2" xfId="10915" xr:uid="{00000000-0005-0000-0000-0000B02A0000}"/>
    <cellStyle name="Header1 2 2 7 2 2" xfId="10916" xr:uid="{00000000-0005-0000-0000-0000B12A0000}"/>
    <cellStyle name="Header1 2 2 7 2 3" xfId="10917" xr:uid="{00000000-0005-0000-0000-0000B22A0000}"/>
    <cellStyle name="Header1 2 2 7 3" xfId="10918" xr:uid="{00000000-0005-0000-0000-0000B32A0000}"/>
    <cellStyle name="Header1 2 2 7 4" xfId="10919" xr:uid="{00000000-0005-0000-0000-0000B42A0000}"/>
    <cellStyle name="Header1 2 2 8" xfId="10920" xr:uid="{00000000-0005-0000-0000-0000B52A0000}"/>
    <cellStyle name="Header1 2 2 8 2" xfId="10921" xr:uid="{00000000-0005-0000-0000-0000B62A0000}"/>
    <cellStyle name="Header1 2 2 8 3" xfId="10922" xr:uid="{00000000-0005-0000-0000-0000B72A0000}"/>
    <cellStyle name="Header1 2 2 9" xfId="10923" xr:uid="{00000000-0005-0000-0000-0000B82A0000}"/>
    <cellStyle name="Header1 2 3" xfId="10924" xr:uid="{00000000-0005-0000-0000-0000B92A0000}"/>
    <cellStyle name="Header1 2 3 2" xfId="10925" xr:uid="{00000000-0005-0000-0000-0000BA2A0000}"/>
    <cellStyle name="Header1 2 3 2 2" xfId="10926" xr:uid="{00000000-0005-0000-0000-0000BB2A0000}"/>
    <cellStyle name="Header1 2 3 2 2 2" xfId="10927" xr:uid="{00000000-0005-0000-0000-0000BC2A0000}"/>
    <cellStyle name="Header1 2 3 2 2 2 2" xfId="10928" xr:uid="{00000000-0005-0000-0000-0000BD2A0000}"/>
    <cellStyle name="Header1 2 3 2 2 2 2 2" xfId="10929" xr:uid="{00000000-0005-0000-0000-0000BE2A0000}"/>
    <cellStyle name="Header1 2 3 2 2 2 2 3" xfId="10930" xr:uid="{00000000-0005-0000-0000-0000BF2A0000}"/>
    <cellStyle name="Header1 2 3 2 2 2 3" xfId="10931" xr:uid="{00000000-0005-0000-0000-0000C02A0000}"/>
    <cellStyle name="Header1 2 3 2 2 2 3 2" xfId="10932" xr:uid="{00000000-0005-0000-0000-0000C12A0000}"/>
    <cellStyle name="Header1 2 3 2 2 2 3 3" xfId="10933" xr:uid="{00000000-0005-0000-0000-0000C22A0000}"/>
    <cellStyle name="Header1 2 3 2 2 2 4" xfId="10934" xr:uid="{00000000-0005-0000-0000-0000C32A0000}"/>
    <cellStyle name="Header1 2 3 2 2 2 5" xfId="10935" xr:uid="{00000000-0005-0000-0000-0000C42A0000}"/>
    <cellStyle name="Header1 2 3 2 2 3" xfId="10936" xr:uid="{00000000-0005-0000-0000-0000C52A0000}"/>
    <cellStyle name="Header1 2 3 2 2 3 2" xfId="10937" xr:uid="{00000000-0005-0000-0000-0000C62A0000}"/>
    <cellStyle name="Header1 2 3 2 2 3 2 2" xfId="10938" xr:uid="{00000000-0005-0000-0000-0000C72A0000}"/>
    <cellStyle name="Header1 2 3 2 2 3 2 3" xfId="10939" xr:uid="{00000000-0005-0000-0000-0000C82A0000}"/>
    <cellStyle name="Header1 2 3 2 2 3 3" xfId="10940" xr:uid="{00000000-0005-0000-0000-0000C92A0000}"/>
    <cellStyle name="Header1 2 3 2 2 3 3 2" xfId="10941" xr:uid="{00000000-0005-0000-0000-0000CA2A0000}"/>
    <cellStyle name="Header1 2 3 2 2 3 3 3" xfId="10942" xr:uid="{00000000-0005-0000-0000-0000CB2A0000}"/>
    <cellStyle name="Header1 2 3 2 2 3 4" xfId="10943" xr:uid="{00000000-0005-0000-0000-0000CC2A0000}"/>
    <cellStyle name="Header1 2 3 2 2 3 5" xfId="10944" xr:uid="{00000000-0005-0000-0000-0000CD2A0000}"/>
    <cellStyle name="Header1 2 3 2 2 4" xfId="10945" xr:uid="{00000000-0005-0000-0000-0000CE2A0000}"/>
    <cellStyle name="Header1 2 3 2 2 5" xfId="10946" xr:uid="{00000000-0005-0000-0000-0000CF2A0000}"/>
    <cellStyle name="Header1 2 3 2 3" xfId="10947" xr:uid="{00000000-0005-0000-0000-0000D02A0000}"/>
    <cellStyle name="Header1 2 3 2 3 2" xfId="10948" xr:uid="{00000000-0005-0000-0000-0000D12A0000}"/>
    <cellStyle name="Header1 2 3 2 3 2 2" xfId="10949" xr:uid="{00000000-0005-0000-0000-0000D22A0000}"/>
    <cellStyle name="Header1 2 3 2 3 2 2 2" xfId="10950" xr:uid="{00000000-0005-0000-0000-0000D32A0000}"/>
    <cellStyle name="Header1 2 3 2 3 2 2 3" xfId="10951" xr:uid="{00000000-0005-0000-0000-0000D42A0000}"/>
    <cellStyle name="Header1 2 3 2 3 2 3" xfId="10952" xr:uid="{00000000-0005-0000-0000-0000D52A0000}"/>
    <cellStyle name="Header1 2 3 2 3 2 3 2" xfId="10953" xr:uid="{00000000-0005-0000-0000-0000D62A0000}"/>
    <cellStyle name="Header1 2 3 2 3 2 3 3" xfId="10954" xr:uid="{00000000-0005-0000-0000-0000D72A0000}"/>
    <cellStyle name="Header1 2 3 2 3 2 4" xfId="10955" xr:uid="{00000000-0005-0000-0000-0000D82A0000}"/>
    <cellStyle name="Header1 2 3 2 3 2 5" xfId="10956" xr:uid="{00000000-0005-0000-0000-0000D92A0000}"/>
    <cellStyle name="Header1 2 3 2 3 3" xfId="10957" xr:uid="{00000000-0005-0000-0000-0000DA2A0000}"/>
    <cellStyle name="Header1 2 3 2 3 3 2" xfId="10958" xr:uid="{00000000-0005-0000-0000-0000DB2A0000}"/>
    <cellStyle name="Header1 2 3 2 3 3 2 2" xfId="10959" xr:uid="{00000000-0005-0000-0000-0000DC2A0000}"/>
    <cellStyle name="Header1 2 3 2 3 3 2 3" xfId="10960" xr:uid="{00000000-0005-0000-0000-0000DD2A0000}"/>
    <cellStyle name="Header1 2 3 2 3 3 3" xfId="10961" xr:uid="{00000000-0005-0000-0000-0000DE2A0000}"/>
    <cellStyle name="Header1 2 3 2 3 3 3 2" xfId="10962" xr:uid="{00000000-0005-0000-0000-0000DF2A0000}"/>
    <cellStyle name="Header1 2 3 2 3 3 3 3" xfId="10963" xr:uid="{00000000-0005-0000-0000-0000E02A0000}"/>
    <cellStyle name="Header1 2 3 2 3 3 4" xfId="10964" xr:uid="{00000000-0005-0000-0000-0000E12A0000}"/>
    <cellStyle name="Header1 2 3 2 3 3 5" xfId="10965" xr:uid="{00000000-0005-0000-0000-0000E22A0000}"/>
    <cellStyle name="Header1 2 3 2 3 4" xfId="10966" xr:uid="{00000000-0005-0000-0000-0000E32A0000}"/>
    <cellStyle name="Header1 2 3 2 3 5" xfId="10967" xr:uid="{00000000-0005-0000-0000-0000E42A0000}"/>
    <cellStyle name="Header1 2 3 2 4" xfId="10968" xr:uid="{00000000-0005-0000-0000-0000E52A0000}"/>
    <cellStyle name="Header1 2 3 2 4 2" xfId="10969" xr:uid="{00000000-0005-0000-0000-0000E62A0000}"/>
    <cellStyle name="Header1 2 3 2 4 2 2" xfId="10970" xr:uid="{00000000-0005-0000-0000-0000E72A0000}"/>
    <cellStyle name="Header1 2 3 2 4 2 3" xfId="10971" xr:uid="{00000000-0005-0000-0000-0000E82A0000}"/>
    <cellStyle name="Header1 2 3 2 4 3" xfId="10972" xr:uid="{00000000-0005-0000-0000-0000E92A0000}"/>
    <cellStyle name="Header1 2 3 2 4 3 2" xfId="10973" xr:uid="{00000000-0005-0000-0000-0000EA2A0000}"/>
    <cellStyle name="Header1 2 3 2 4 3 3" xfId="10974" xr:uid="{00000000-0005-0000-0000-0000EB2A0000}"/>
    <cellStyle name="Header1 2 3 2 4 4" xfId="10975" xr:uid="{00000000-0005-0000-0000-0000EC2A0000}"/>
    <cellStyle name="Header1 2 3 2 4 5" xfId="10976" xr:uid="{00000000-0005-0000-0000-0000ED2A0000}"/>
    <cellStyle name="Header1 2 3 2 5" xfId="10977" xr:uid="{00000000-0005-0000-0000-0000EE2A0000}"/>
    <cellStyle name="Header1 2 3 2 5 2" xfId="10978" xr:uid="{00000000-0005-0000-0000-0000EF2A0000}"/>
    <cellStyle name="Header1 2 3 2 5 2 2" xfId="10979" xr:uid="{00000000-0005-0000-0000-0000F02A0000}"/>
    <cellStyle name="Header1 2 3 2 5 2 3" xfId="10980" xr:uid="{00000000-0005-0000-0000-0000F12A0000}"/>
    <cellStyle name="Header1 2 3 2 5 3" xfId="10981" xr:uid="{00000000-0005-0000-0000-0000F22A0000}"/>
    <cellStyle name="Header1 2 3 2 5 3 2" xfId="10982" xr:uid="{00000000-0005-0000-0000-0000F32A0000}"/>
    <cellStyle name="Header1 2 3 2 5 3 3" xfId="10983" xr:uid="{00000000-0005-0000-0000-0000F42A0000}"/>
    <cellStyle name="Header1 2 3 2 5 4" xfId="10984" xr:uid="{00000000-0005-0000-0000-0000F52A0000}"/>
    <cellStyle name="Header1 2 3 2 5 5" xfId="10985" xr:uid="{00000000-0005-0000-0000-0000F62A0000}"/>
    <cellStyle name="Header1 2 3 2 6" xfId="10986" xr:uid="{00000000-0005-0000-0000-0000F72A0000}"/>
    <cellStyle name="Header1 2 3 2 6 2" xfId="10987" xr:uid="{00000000-0005-0000-0000-0000F82A0000}"/>
    <cellStyle name="Header1 2 3 2 6 3" xfId="10988" xr:uid="{00000000-0005-0000-0000-0000F92A0000}"/>
    <cellStyle name="Header1 2 3 2 7" xfId="10989" xr:uid="{00000000-0005-0000-0000-0000FA2A0000}"/>
    <cellStyle name="Header1 2 3 2 7 2" xfId="10990" xr:uid="{00000000-0005-0000-0000-0000FB2A0000}"/>
    <cellStyle name="Header1 2 3 2 7 3" xfId="10991" xr:uid="{00000000-0005-0000-0000-0000FC2A0000}"/>
    <cellStyle name="Header1 2 3 2 8" xfId="10992" xr:uid="{00000000-0005-0000-0000-0000FD2A0000}"/>
    <cellStyle name="Header1 2 3 2 9" xfId="10993" xr:uid="{00000000-0005-0000-0000-0000FE2A0000}"/>
    <cellStyle name="Header1 2 3 3" xfId="10994" xr:uid="{00000000-0005-0000-0000-0000FF2A0000}"/>
    <cellStyle name="Header1 2 3 3 2" xfId="10995" xr:uid="{00000000-0005-0000-0000-0000002B0000}"/>
    <cellStyle name="Header1 2 3 3 2 2" xfId="10996" xr:uid="{00000000-0005-0000-0000-0000012B0000}"/>
    <cellStyle name="Header1 2 3 3 2 2 2" xfId="10997" xr:uid="{00000000-0005-0000-0000-0000022B0000}"/>
    <cellStyle name="Header1 2 3 3 2 2 3" xfId="10998" xr:uid="{00000000-0005-0000-0000-0000032B0000}"/>
    <cellStyle name="Header1 2 3 3 2 3" xfId="10999" xr:uid="{00000000-0005-0000-0000-0000042B0000}"/>
    <cellStyle name="Header1 2 3 3 2 3 2" xfId="11000" xr:uid="{00000000-0005-0000-0000-0000052B0000}"/>
    <cellStyle name="Header1 2 3 3 2 3 3" xfId="11001" xr:uid="{00000000-0005-0000-0000-0000062B0000}"/>
    <cellStyle name="Header1 2 3 3 2 4" xfId="11002" xr:uid="{00000000-0005-0000-0000-0000072B0000}"/>
    <cellStyle name="Header1 2 3 3 2 5" xfId="11003" xr:uid="{00000000-0005-0000-0000-0000082B0000}"/>
    <cellStyle name="Header1 2 3 3 3" xfId="11004" xr:uid="{00000000-0005-0000-0000-0000092B0000}"/>
    <cellStyle name="Header1 2 3 3 3 2" xfId="11005" xr:uid="{00000000-0005-0000-0000-00000A2B0000}"/>
    <cellStyle name="Header1 2 3 3 3 2 2" xfId="11006" xr:uid="{00000000-0005-0000-0000-00000B2B0000}"/>
    <cellStyle name="Header1 2 3 3 3 2 3" xfId="11007" xr:uid="{00000000-0005-0000-0000-00000C2B0000}"/>
    <cellStyle name="Header1 2 3 3 3 3" xfId="11008" xr:uid="{00000000-0005-0000-0000-00000D2B0000}"/>
    <cellStyle name="Header1 2 3 3 3 3 2" xfId="11009" xr:uid="{00000000-0005-0000-0000-00000E2B0000}"/>
    <cellStyle name="Header1 2 3 3 3 3 3" xfId="11010" xr:uid="{00000000-0005-0000-0000-00000F2B0000}"/>
    <cellStyle name="Header1 2 3 3 3 4" xfId="11011" xr:uid="{00000000-0005-0000-0000-0000102B0000}"/>
    <cellStyle name="Header1 2 3 3 3 5" xfId="11012" xr:uid="{00000000-0005-0000-0000-0000112B0000}"/>
    <cellStyle name="Header1 2 3 3 4" xfId="11013" xr:uid="{00000000-0005-0000-0000-0000122B0000}"/>
    <cellStyle name="Header1 2 3 3 5" xfId="11014" xr:uid="{00000000-0005-0000-0000-0000132B0000}"/>
    <cellStyle name="Header1 2 3 4" xfId="11015" xr:uid="{00000000-0005-0000-0000-0000142B0000}"/>
    <cellStyle name="Header1 2 3 4 2" xfId="11016" xr:uid="{00000000-0005-0000-0000-0000152B0000}"/>
    <cellStyle name="Header1 2 3 4 2 2" xfId="11017" xr:uid="{00000000-0005-0000-0000-0000162B0000}"/>
    <cellStyle name="Header1 2 3 4 2 2 2" xfId="11018" xr:uid="{00000000-0005-0000-0000-0000172B0000}"/>
    <cellStyle name="Header1 2 3 4 2 2 3" xfId="11019" xr:uid="{00000000-0005-0000-0000-0000182B0000}"/>
    <cellStyle name="Header1 2 3 4 2 3" xfId="11020" xr:uid="{00000000-0005-0000-0000-0000192B0000}"/>
    <cellStyle name="Header1 2 3 4 2 3 2" xfId="11021" xr:uid="{00000000-0005-0000-0000-00001A2B0000}"/>
    <cellStyle name="Header1 2 3 4 2 3 3" xfId="11022" xr:uid="{00000000-0005-0000-0000-00001B2B0000}"/>
    <cellStyle name="Header1 2 3 4 2 4" xfId="11023" xr:uid="{00000000-0005-0000-0000-00001C2B0000}"/>
    <cellStyle name="Header1 2 3 4 2 5" xfId="11024" xr:uid="{00000000-0005-0000-0000-00001D2B0000}"/>
    <cellStyle name="Header1 2 3 4 3" xfId="11025" xr:uid="{00000000-0005-0000-0000-00001E2B0000}"/>
    <cellStyle name="Header1 2 3 4 4" xfId="11026" xr:uid="{00000000-0005-0000-0000-00001F2B0000}"/>
    <cellStyle name="Header1 2 3 5" xfId="11027" xr:uid="{00000000-0005-0000-0000-0000202B0000}"/>
    <cellStyle name="Header1 2 3 5 2" xfId="11028" xr:uid="{00000000-0005-0000-0000-0000212B0000}"/>
    <cellStyle name="Header1 2 3 5 2 2" xfId="11029" xr:uid="{00000000-0005-0000-0000-0000222B0000}"/>
    <cellStyle name="Header1 2 3 5 2 3" xfId="11030" xr:uid="{00000000-0005-0000-0000-0000232B0000}"/>
    <cellStyle name="Header1 2 3 5 3" xfId="11031" xr:uid="{00000000-0005-0000-0000-0000242B0000}"/>
    <cellStyle name="Header1 2 3 5 3 2" xfId="11032" xr:uid="{00000000-0005-0000-0000-0000252B0000}"/>
    <cellStyle name="Header1 2 3 5 3 3" xfId="11033" xr:uid="{00000000-0005-0000-0000-0000262B0000}"/>
    <cellStyle name="Header1 2 3 5 4" xfId="11034" xr:uid="{00000000-0005-0000-0000-0000272B0000}"/>
    <cellStyle name="Header1 2 3 5 5" xfId="11035" xr:uid="{00000000-0005-0000-0000-0000282B0000}"/>
    <cellStyle name="Header1 2 3 6" xfId="11036" xr:uid="{00000000-0005-0000-0000-0000292B0000}"/>
    <cellStyle name="Header1 2 3 6 2" xfId="11037" xr:uid="{00000000-0005-0000-0000-00002A2B0000}"/>
    <cellStyle name="Header1 2 3 6 2 2" xfId="11038" xr:uid="{00000000-0005-0000-0000-00002B2B0000}"/>
    <cellStyle name="Header1 2 3 6 2 3" xfId="11039" xr:uid="{00000000-0005-0000-0000-00002C2B0000}"/>
    <cellStyle name="Header1 2 3 6 3" xfId="11040" xr:uid="{00000000-0005-0000-0000-00002D2B0000}"/>
    <cellStyle name="Header1 2 3 6 4" xfId="11041" xr:uid="{00000000-0005-0000-0000-00002E2B0000}"/>
    <cellStyle name="Header1 2 3 7" xfId="11042" xr:uid="{00000000-0005-0000-0000-00002F2B0000}"/>
    <cellStyle name="Header1 2 3 7 2" xfId="11043" xr:uid="{00000000-0005-0000-0000-0000302B0000}"/>
    <cellStyle name="Header1 2 3 7 3" xfId="11044" xr:uid="{00000000-0005-0000-0000-0000312B0000}"/>
    <cellStyle name="Header1 2 3 8" xfId="11045" xr:uid="{00000000-0005-0000-0000-0000322B0000}"/>
    <cellStyle name="Header1 2 3 9" xfId="11046" xr:uid="{00000000-0005-0000-0000-0000332B0000}"/>
    <cellStyle name="Header1 2 4" xfId="11047" xr:uid="{00000000-0005-0000-0000-0000342B0000}"/>
    <cellStyle name="Header1 2 4 2" xfId="11048" xr:uid="{00000000-0005-0000-0000-0000352B0000}"/>
    <cellStyle name="Header1 2 4 2 2" xfId="11049" xr:uid="{00000000-0005-0000-0000-0000362B0000}"/>
    <cellStyle name="Header1 2 4 2 2 2" xfId="11050" xr:uid="{00000000-0005-0000-0000-0000372B0000}"/>
    <cellStyle name="Header1 2 4 2 2 2 2" xfId="11051" xr:uid="{00000000-0005-0000-0000-0000382B0000}"/>
    <cellStyle name="Header1 2 4 2 2 2 3" xfId="11052" xr:uid="{00000000-0005-0000-0000-0000392B0000}"/>
    <cellStyle name="Header1 2 4 2 2 3" xfId="11053" xr:uid="{00000000-0005-0000-0000-00003A2B0000}"/>
    <cellStyle name="Header1 2 4 2 2 3 2" xfId="11054" xr:uid="{00000000-0005-0000-0000-00003B2B0000}"/>
    <cellStyle name="Header1 2 4 2 2 3 3" xfId="11055" xr:uid="{00000000-0005-0000-0000-00003C2B0000}"/>
    <cellStyle name="Header1 2 4 2 2 4" xfId="11056" xr:uid="{00000000-0005-0000-0000-00003D2B0000}"/>
    <cellStyle name="Header1 2 4 2 2 5" xfId="11057" xr:uid="{00000000-0005-0000-0000-00003E2B0000}"/>
    <cellStyle name="Header1 2 4 2 3" xfId="11058" xr:uid="{00000000-0005-0000-0000-00003F2B0000}"/>
    <cellStyle name="Header1 2 4 2 3 2" xfId="11059" xr:uid="{00000000-0005-0000-0000-0000402B0000}"/>
    <cellStyle name="Header1 2 4 2 3 2 2" xfId="11060" xr:uid="{00000000-0005-0000-0000-0000412B0000}"/>
    <cellStyle name="Header1 2 4 2 3 2 3" xfId="11061" xr:uid="{00000000-0005-0000-0000-0000422B0000}"/>
    <cellStyle name="Header1 2 4 2 3 3" xfId="11062" xr:uid="{00000000-0005-0000-0000-0000432B0000}"/>
    <cellStyle name="Header1 2 4 2 3 3 2" xfId="11063" xr:uid="{00000000-0005-0000-0000-0000442B0000}"/>
    <cellStyle name="Header1 2 4 2 3 3 3" xfId="11064" xr:uid="{00000000-0005-0000-0000-0000452B0000}"/>
    <cellStyle name="Header1 2 4 2 3 4" xfId="11065" xr:uid="{00000000-0005-0000-0000-0000462B0000}"/>
    <cellStyle name="Header1 2 4 2 3 5" xfId="11066" xr:uid="{00000000-0005-0000-0000-0000472B0000}"/>
    <cellStyle name="Header1 2 4 2 4" xfId="11067" xr:uid="{00000000-0005-0000-0000-0000482B0000}"/>
    <cellStyle name="Header1 2 4 2 5" xfId="11068" xr:uid="{00000000-0005-0000-0000-0000492B0000}"/>
    <cellStyle name="Header1 2 4 3" xfId="11069" xr:uid="{00000000-0005-0000-0000-00004A2B0000}"/>
    <cellStyle name="Header1 2 4 3 2" xfId="11070" xr:uid="{00000000-0005-0000-0000-00004B2B0000}"/>
    <cellStyle name="Header1 2 4 3 2 2" xfId="11071" xr:uid="{00000000-0005-0000-0000-00004C2B0000}"/>
    <cellStyle name="Header1 2 4 3 2 2 2" xfId="11072" xr:uid="{00000000-0005-0000-0000-00004D2B0000}"/>
    <cellStyle name="Header1 2 4 3 2 2 3" xfId="11073" xr:uid="{00000000-0005-0000-0000-00004E2B0000}"/>
    <cellStyle name="Header1 2 4 3 2 3" xfId="11074" xr:uid="{00000000-0005-0000-0000-00004F2B0000}"/>
    <cellStyle name="Header1 2 4 3 2 3 2" xfId="11075" xr:uid="{00000000-0005-0000-0000-0000502B0000}"/>
    <cellStyle name="Header1 2 4 3 2 3 3" xfId="11076" xr:uid="{00000000-0005-0000-0000-0000512B0000}"/>
    <cellStyle name="Header1 2 4 3 2 4" xfId="11077" xr:uid="{00000000-0005-0000-0000-0000522B0000}"/>
    <cellStyle name="Header1 2 4 3 2 5" xfId="11078" xr:uid="{00000000-0005-0000-0000-0000532B0000}"/>
    <cellStyle name="Header1 2 4 3 3" xfId="11079" xr:uid="{00000000-0005-0000-0000-0000542B0000}"/>
    <cellStyle name="Header1 2 4 3 3 2" xfId="11080" xr:uid="{00000000-0005-0000-0000-0000552B0000}"/>
    <cellStyle name="Header1 2 4 3 3 2 2" xfId="11081" xr:uid="{00000000-0005-0000-0000-0000562B0000}"/>
    <cellStyle name="Header1 2 4 3 3 2 3" xfId="11082" xr:uid="{00000000-0005-0000-0000-0000572B0000}"/>
    <cellStyle name="Header1 2 4 3 3 3" xfId="11083" xr:uid="{00000000-0005-0000-0000-0000582B0000}"/>
    <cellStyle name="Header1 2 4 3 3 3 2" xfId="11084" xr:uid="{00000000-0005-0000-0000-0000592B0000}"/>
    <cellStyle name="Header1 2 4 3 3 3 3" xfId="11085" xr:uid="{00000000-0005-0000-0000-00005A2B0000}"/>
    <cellStyle name="Header1 2 4 3 3 4" xfId="11086" xr:uid="{00000000-0005-0000-0000-00005B2B0000}"/>
    <cellStyle name="Header1 2 4 3 3 5" xfId="11087" xr:uid="{00000000-0005-0000-0000-00005C2B0000}"/>
    <cellStyle name="Header1 2 4 3 4" xfId="11088" xr:uid="{00000000-0005-0000-0000-00005D2B0000}"/>
    <cellStyle name="Header1 2 4 3 5" xfId="11089" xr:uid="{00000000-0005-0000-0000-00005E2B0000}"/>
    <cellStyle name="Header1 2 4 4" xfId="11090" xr:uid="{00000000-0005-0000-0000-00005F2B0000}"/>
    <cellStyle name="Header1 2 4 4 2" xfId="11091" xr:uid="{00000000-0005-0000-0000-0000602B0000}"/>
    <cellStyle name="Header1 2 4 4 2 2" xfId="11092" xr:uid="{00000000-0005-0000-0000-0000612B0000}"/>
    <cellStyle name="Header1 2 4 4 2 3" xfId="11093" xr:uid="{00000000-0005-0000-0000-0000622B0000}"/>
    <cellStyle name="Header1 2 4 4 3" xfId="11094" xr:uid="{00000000-0005-0000-0000-0000632B0000}"/>
    <cellStyle name="Header1 2 4 4 3 2" xfId="11095" xr:uid="{00000000-0005-0000-0000-0000642B0000}"/>
    <cellStyle name="Header1 2 4 4 3 3" xfId="11096" xr:uid="{00000000-0005-0000-0000-0000652B0000}"/>
    <cellStyle name="Header1 2 4 4 4" xfId="11097" xr:uid="{00000000-0005-0000-0000-0000662B0000}"/>
    <cellStyle name="Header1 2 4 4 5" xfId="11098" xr:uid="{00000000-0005-0000-0000-0000672B0000}"/>
    <cellStyle name="Header1 2 4 5" xfId="11099" xr:uid="{00000000-0005-0000-0000-0000682B0000}"/>
    <cellStyle name="Header1 2 4 5 2" xfId="11100" xr:uid="{00000000-0005-0000-0000-0000692B0000}"/>
    <cellStyle name="Header1 2 4 5 2 2" xfId="11101" xr:uid="{00000000-0005-0000-0000-00006A2B0000}"/>
    <cellStyle name="Header1 2 4 5 2 3" xfId="11102" xr:uid="{00000000-0005-0000-0000-00006B2B0000}"/>
    <cellStyle name="Header1 2 4 5 3" xfId="11103" xr:uid="{00000000-0005-0000-0000-00006C2B0000}"/>
    <cellStyle name="Header1 2 4 5 3 2" xfId="11104" xr:uid="{00000000-0005-0000-0000-00006D2B0000}"/>
    <cellStyle name="Header1 2 4 5 3 3" xfId="11105" xr:uid="{00000000-0005-0000-0000-00006E2B0000}"/>
    <cellStyle name="Header1 2 4 5 4" xfId="11106" xr:uid="{00000000-0005-0000-0000-00006F2B0000}"/>
    <cellStyle name="Header1 2 4 5 5" xfId="11107" xr:uid="{00000000-0005-0000-0000-0000702B0000}"/>
    <cellStyle name="Header1 2 4 6" xfId="11108" xr:uid="{00000000-0005-0000-0000-0000712B0000}"/>
    <cellStyle name="Header1 2 4 6 2" xfId="11109" xr:uid="{00000000-0005-0000-0000-0000722B0000}"/>
    <cellStyle name="Header1 2 4 6 3" xfId="11110" xr:uid="{00000000-0005-0000-0000-0000732B0000}"/>
    <cellStyle name="Header1 2 4 7" xfId="11111" xr:uid="{00000000-0005-0000-0000-0000742B0000}"/>
    <cellStyle name="Header1 2 4 7 2" xfId="11112" xr:uid="{00000000-0005-0000-0000-0000752B0000}"/>
    <cellStyle name="Header1 2 4 7 3" xfId="11113" xr:uid="{00000000-0005-0000-0000-0000762B0000}"/>
    <cellStyle name="Header1 2 4 8" xfId="11114" xr:uid="{00000000-0005-0000-0000-0000772B0000}"/>
    <cellStyle name="Header1 2 4 9" xfId="11115" xr:uid="{00000000-0005-0000-0000-0000782B0000}"/>
    <cellStyle name="Header1 2 5" xfId="11116" xr:uid="{00000000-0005-0000-0000-0000792B0000}"/>
    <cellStyle name="Header1 2 5 2" xfId="11117" xr:uid="{00000000-0005-0000-0000-00007A2B0000}"/>
    <cellStyle name="Header1 2 5 2 2" xfId="11118" xr:uid="{00000000-0005-0000-0000-00007B2B0000}"/>
    <cellStyle name="Header1 2 5 2 2 2" xfId="11119" xr:uid="{00000000-0005-0000-0000-00007C2B0000}"/>
    <cellStyle name="Header1 2 5 2 2 3" xfId="11120" xr:uid="{00000000-0005-0000-0000-00007D2B0000}"/>
    <cellStyle name="Header1 2 5 2 3" xfId="11121" xr:uid="{00000000-0005-0000-0000-00007E2B0000}"/>
    <cellStyle name="Header1 2 5 2 3 2" xfId="11122" xr:uid="{00000000-0005-0000-0000-00007F2B0000}"/>
    <cellStyle name="Header1 2 5 2 3 3" xfId="11123" xr:uid="{00000000-0005-0000-0000-0000802B0000}"/>
    <cellStyle name="Header1 2 5 2 4" xfId="11124" xr:uid="{00000000-0005-0000-0000-0000812B0000}"/>
    <cellStyle name="Header1 2 5 2 5" xfId="11125" xr:uid="{00000000-0005-0000-0000-0000822B0000}"/>
    <cellStyle name="Header1 2 5 3" xfId="11126" xr:uid="{00000000-0005-0000-0000-0000832B0000}"/>
    <cellStyle name="Header1 2 5 3 2" xfId="11127" xr:uid="{00000000-0005-0000-0000-0000842B0000}"/>
    <cellStyle name="Header1 2 5 3 2 2" xfId="11128" xr:uid="{00000000-0005-0000-0000-0000852B0000}"/>
    <cellStyle name="Header1 2 5 3 2 3" xfId="11129" xr:uid="{00000000-0005-0000-0000-0000862B0000}"/>
    <cellStyle name="Header1 2 5 3 3" xfId="11130" xr:uid="{00000000-0005-0000-0000-0000872B0000}"/>
    <cellStyle name="Header1 2 5 3 3 2" xfId="11131" xr:uid="{00000000-0005-0000-0000-0000882B0000}"/>
    <cellStyle name="Header1 2 5 3 3 3" xfId="11132" xr:uid="{00000000-0005-0000-0000-0000892B0000}"/>
    <cellStyle name="Header1 2 5 3 4" xfId="11133" xr:uid="{00000000-0005-0000-0000-00008A2B0000}"/>
    <cellStyle name="Header1 2 5 3 5" xfId="11134" xr:uid="{00000000-0005-0000-0000-00008B2B0000}"/>
    <cellStyle name="Header1 2 5 4" xfId="11135" xr:uid="{00000000-0005-0000-0000-00008C2B0000}"/>
    <cellStyle name="Header1 2 5 5" xfId="11136" xr:uid="{00000000-0005-0000-0000-00008D2B0000}"/>
    <cellStyle name="Header1 2 6" xfId="11137" xr:uid="{00000000-0005-0000-0000-00008E2B0000}"/>
    <cellStyle name="Header1 2 6 2" xfId="11138" xr:uid="{00000000-0005-0000-0000-00008F2B0000}"/>
    <cellStyle name="Header1 2 6 2 2" xfId="11139" xr:uid="{00000000-0005-0000-0000-0000902B0000}"/>
    <cellStyle name="Header1 2 6 2 2 2" xfId="11140" xr:uid="{00000000-0005-0000-0000-0000912B0000}"/>
    <cellStyle name="Header1 2 6 2 2 3" xfId="11141" xr:uid="{00000000-0005-0000-0000-0000922B0000}"/>
    <cellStyle name="Header1 2 6 2 3" xfId="11142" xr:uid="{00000000-0005-0000-0000-0000932B0000}"/>
    <cellStyle name="Header1 2 6 2 3 2" xfId="11143" xr:uid="{00000000-0005-0000-0000-0000942B0000}"/>
    <cellStyle name="Header1 2 6 2 3 3" xfId="11144" xr:uid="{00000000-0005-0000-0000-0000952B0000}"/>
    <cellStyle name="Header1 2 6 2 4" xfId="11145" xr:uid="{00000000-0005-0000-0000-0000962B0000}"/>
    <cellStyle name="Header1 2 6 2 5" xfId="11146" xr:uid="{00000000-0005-0000-0000-0000972B0000}"/>
    <cellStyle name="Header1 2 6 3" xfId="11147" xr:uid="{00000000-0005-0000-0000-0000982B0000}"/>
    <cellStyle name="Header1 2 6 4" xfId="11148" xr:uid="{00000000-0005-0000-0000-0000992B0000}"/>
    <cellStyle name="Header1 2 7" xfId="11149" xr:uid="{00000000-0005-0000-0000-00009A2B0000}"/>
    <cellStyle name="Header1 2 7 2" xfId="11150" xr:uid="{00000000-0005-0000-0000-00009B2B0000}"/>
    <cellStyle name="Header1 2 7 2 2" xfId="11151" xr:uid="{00000000-0005-0000-0000-00009C2B0000}"/>
    <cellStyle name="Header1 2 7 2 3" xfId="11152" xr:uid="{00000000-0005-0000-0000-00009D2B0000}"/>
    <cellStyle name="Header1 2 7 3" xfId="11153" xr:uid="{00000000-0005-0000-0000-00009E2B0000}"/>
    <cellStyle name="Header1 2 7 3 2" xfId="11154" xr:uid="{00000000-0005-0000-0000-00009F2B0000}"/>
    <cellStyle name="Header1 2 7 3 3" xfId="11155" xr:uid="{00000000-0005-0000-0000-0000A02B0000}"/>
    <cellStyle name="Header1 2 7 4" xfId="11156" xr:uid="{00000000-0005-0000-0000-0000A12B0000}"/>
    <cellStyle name="Header1 2 7 5" xfId="11157" xr:uid="{00000000-0005-0000-0000-0000A22B0000}"/>
    <cellStyle name="Header1 2 8" xfId="11158" xr:uid="{00000000-0005-0000-0000-0000A32B0000}"/>
    <cellStyle name="Header1 2 8 2" xfId="11159" xr:uid="{00000000-0005-0000-0000-0000A42B0000}"/>
    <cellStyle name="Header1 2 8 2 2" xfId="11160" xr:uid="{00000000-0005-0000-0000-0000A52B0000}"/>
    <cellStyle name="Header1 2 8 2 3" xfId="11161" xr:uid="{00000000-0005-0000-0000-0000A62B0000}"/>
    <cellStyle name="Header1 2 8 3" xfId="11162" xr:uid="{00000000-0005-0000-0000-0000A72B0000}"/>
    <cellStyle name="Header1 2 8 4" xfId="11163" xr:uid="{00000000-0005-0000-0000-0000A82B0000}"/>
    <cellStyle name="Header1 2 9" xfId="11164" xr:uid="{00000000-0005-0000-0000-0000A92B0000}"/>
    <cellStyle name="Header1 2 9 2" xfId="11165" xr:uid="{00000000-0005-0000-0000-0000AA2B0000}"/>
    <cellStyle name="Header1 2 9 3" xfId="11166" xr:uid="{00000000-0005-0000-0000-0000AB2B0000}"/>
    <cellStyle name="Header1 3" xfId="11167" xr:uid="{00000000-0005-0000-0000-0000AC2B0000}"/>
    <cellStyle name="Header1 3 10" xfId="11168" xr:uid="{00000000-0005-0000-0000-0000AD2B0000}"/>
    <cellStyle name="Header1 3 11" xfId="11169" xr:uid="{00000000-0005-0000-0000-0000AE2B0000}"/>
    <cellStyle name="Header1 3 12" xfId="11170" xr:uid="{00000000-0005-0000-0000-0000AF2B0000}"/>
    <cellStyle name="Header1 3 2" xfId="11171" xr:uid="{00000000-0005-0000-0000-0000B02B0000}"/>
    <cellStyle name="Header1 3 2 10" xfId="11172" xr:uid="{00000000-0005-0000-0000-0000B12B0000}"/>
    <cellStyle name="Header1 3 2 2" xfId="11173" xr:uid="{00000000-0005-0000-0000-0000B22B0000}"/>
    <cellStyle name="Header1 3 2 2 2" xfId="11174" xr:uid="{00000000-0005-0000-0000-0000B32B0000}"/>
    <cellStyle name="Header1 3 2 2 2 2" xfId="11175" xr:uid="{00000000-0005-0000-0000-0000B42B0000}"/>
    <cellStyle name="Header1 3 2 2 2 2 2" xfId="11176" xr:uid="{00000000-0005-0000-0000-0000B52B0000}"/>
    <cellStyle name="Header1 3 2 2 2 2 2 2" xfId="11177" xr:uid="{00000000-0005-0000-0000-0000B62B0000}"/>
    <cellStyle name="Header1 3 2 2 2 2 2 2 2" xfId="11178" xr:uid="{00000000-0005-0000-0000-0000B72B0000}"/>
    <cellStyle name="Header1 3 2 2 2 2 2 2 3" xfId="11179" xr:uid="{00000000-0005-0000-0000-0000B82B0000}"/>
    <cellStyle name="Header1 3 2 2 2 2 2 3" xfId="11180" xr:uid="{00000000-0005-0000-0000-0000B92B0000}"/>
    <cellStyle name="Header1 3 2 2 2 2 2 3 2" xfId="11181" xr:uid="{00000000-0005-0000-0000-0000BA2B0000}"/>
    <cellStyle name="Header1 3 2 2 2 2 2 3 3" xfId="11182" xr:uid="{00000000-0005-0000-0000-0000BB2B0000}"/>
    <cellStyle name="Header1 3 2 2 2 2 2 4" xfId="11183" xr:uid="{00000000-0005-0000-0000-0000BC2B0000}"/>
    <cellStyle name="Header1 3 2 2 2 2 2 5" xfId="11184" xr:uid="{00000000-0005-0000-0000-0000BD2B0000}"/>
    <cellStyle name="Header1 3 2 2 2 2 3" xfId="11185" xr:uid="{00000000-0005-0000-0000-0000BE2B0000}"/>
    <cellStyle name="Header1 3 2 2 2 2 3 2" xfId="11186" xr:uid="{00000000-0005-0000-0000-0000BF2B0000}"/>
    <cellStyle name="Header1 3 2 2 2 2 3 2 2" xfId="11187" xr:uid="{00000000-0005-0000-0000-0000C02B0000}"/>
    <cellStyle name="Header1 3 2 2 2 2 3 2 3" xfId="11188" xr:uid="{00000000-0005-0000-0000-0000C12B0000}"/>
    <cellStyle name="Header1 3 2 2 2 2 3 3" xfId="11189" xr:uid="{00000000-0005-0000-0000-0000C22B0000}"/>
    <cellStyle name="Header1 3 2 2 2 2 3 3 2" xfId="11190" xr:uid="{00000000-0005-0000-0000-0000C32B0000}"/>
    <cellStyle name="Header1 3 2 2 2 2 3 3 3" xfId="11191" xr:uid="{00000000-0005-0000-0000-0000C42B0000}"/>
    <cellStyle name="Header1 3 2 2 2 2 3 4" xfId="11192" xr:uid="{00000000-0005-0000-0000-0000C52B0000}"/>
    <cellStyle name="Header1 3 2 2 2 2 3 5" xfId="11193" xr:uid="{00000000-0005-0000-0000-0000C62B0000}"/>
    <cellStyle name="Header1 3 2 2 2 2 4" xfId="11194" xr:uid="{00000000-0005-0000-0000-0000C72B0000}"/>
    <cellStyle name="Header1 3 2 2 2 2 5" xfId="11195" xr:uid="{00000000-0005-0000-0000-0000C82B0000}"/>
    <cellStyle name="Header1 3 2 2 2 3" xfId="11196" xr:uid="{00000000-0005-0000-0000-0000C92B0000}"/>
    <cellStyle name="Header1 3 2 2 2 3 2" xfId="11197" xr:uid="{00000000-0005-0000-0000-0000CA2B0000}"/>
    <cellStyle name="Header1 3 2 2 2 3 2 2" xfId="11198" xr:uid="{00000000-0005-0000-0000-0000CB2B0000}"/>
    <cellStyle name="Header1 3 2 2 2 3 2 2 2" xfId="11199" xr:uid="{00000000-0005-0000-0000-0000CC2B0000}"/>
    <cellStyle name="Header1 3 2 2 2 3 2 2 3" xfId="11200" xr:uid="{00000000-0005-0000-0000-0000CD2B0000}"/>
    <cellStyle name="Header1 3 2 2 2 3 2 3" xfId="11201" xr:uid="{00000000-0005-0000-0000-0000CE2B0000}"/>
    <cellStyle name="Header1 3 2 2 2 3 2 3 2" xfId="11202" xr:uid="{00000000-0005-0000-0000-0000CF2B0000}"/>
    <cellStyle name="Header1 3 2 2 2 3 2 3 3" xfId="11203" xr:uid="{00000000-0005-0000-0000-0000D02B0000}"/>
    <cellStyle name="Header1 3 2 2 2 3 2 4" xfId="11204" xr:uid="{00000000-0005-0000-0000-0000D12B0000}"/>
    <cellStyle name="Header1 3 2 2 2 3 2 5" xfId="11205" xr:uid="{00000000-0005-0000-0000-0000D22B0000}"/>
    <cellStyle name="Header1 3 2 2 2 3 3" xfId="11206" xr:uid="{00000000-0005-0000-0000-0000D32B0000}"/>
    <cellStyle name="Header1 3 2 2 2 3 3 2" xfId="11207" xr:uid="{00000000-0005-0000-0000-0000D42B0000}"/>
    <cellStyle name="Header1 3 2 2 2 3 3 2 2" xfId="11208" xr:uid="{00000000-0005-0000-0000-0000D52B0000}"/>
    <cellStyle name="Header1 3 2 2 2 3 3 2 3" xfId="11209" xr:uid="{00000000-0005-0000-0000-0000D62B0000}"/>
    <cellStyle name="Header1 3 2 2 2 3 3 3" xfId="11210" xr:uid="{00000000-0005-0000-0000-0000D72B0000}"/>
    <cellStyle name="Header1 3 2 2 2 3 3 3 2" xfId="11211" xr:uid="{00000000-0005-0000-0000-0000D82B0000}"/>
    <cellStyle name="Header1 3 2 2 2 3 3 3 3" xfId="11212" xr:uid="{00000000-0005-0000-0000-0000D92B0000}"/>
    <cellStyle name="Header1 3 2 2 2 3 3 4" xfId="11213" xr:uid="{00000000-0005-0000-0000-0000DA2B0000}"/>
    <cellStyle name="Header1 3 2 2 2 3 3 5" xfId="11214" xr:uid="{00000000-0005-0000-0000-0000DB2B0000}"/>
    <cellStyle name="Header1 3 2 2 2 3 4" xfId="11215" xr:uid="{00000000-0005-0000-0000-0000DC2B0000}"/>
    <cellStyle name="Header1 3 2 2 2 3 5" xfId="11216" xr:uid="{00000000-0005-0000-0000-0000DD2B0000}"/>
    <cellStyle name="Header1 3 2 2 2 4" xfId="11217" xr:uid="{00000000-0005-0000-0000-0000DE2B0000}"/>
    <cellStyle name="Header1 3 2 2 2 4 2" xfId="11218" xr:uid="{00000000-0005-0000-0000-0000DF2B0000}"/>
    <cellStyle name="Header1 3 2 2 2 4 2 2" xfId="11219" xr:uid="{00000000-0005-0000-0000-0000E02B0000}"/>
    <cellStyle name="Header1 3 2 2 2 4 2 3" xfId="11220" xr:uid="{00000000-0005-0000-0000-0000E12B0000}"/>
    <cellStyle name="Header1 3 2 2 2 4 3" xfId="11221" xr:uid="{00000000-0005-0000-0000-0000E22B0000}"/>
    <cellStyle name="Header1 3 2 2 2 4 3 2" xfId="11222" xr:uid="{00000000-0005-0000-0000-0000E32B0000}"/>
    <cellStyle name="Header1 3 2 2 2 4 3 3" xfId="11223" xr:uid="{00000000-0005-0000-0000-0000E42B0000}"/>
    <cellStyle name="Header1 3 2 2 2 4 4" xfId="11224" xr:uid="{00000000-0005-0000-0000-0000E52B0000}"/>
    <cellStyle name="Header1 3 2 2 2 4 5" xfId="11225" xr:uid="{00000000-0005-0000-0000-0000E62B0000}"/>
    <cellStyle name="Header1 3 2 2 2 5" xfId="11226" xr:uid="{00000000-0005-0000-0000-0000E72B0000}"/>
    <cellStyle name="Header1 3 2 2 2 5 2" xfId="11227" xr:uid="{00000000-0005-0000-0000-0000E82B0000}"/>
    <cellStyle name="Header1 3 2 2 2 5 2 2" xfId="11228" xr:uid="{00000000-0005-0000-0000-0000E92B0000}"/>
    <cellStyle name="Header1 3 2 2 2 5 2 3" xfId="11229" xr:uid="{00000000-0005-0000-0000-0000EA2B0000}"/>
    <cellStyle name="Header1 3 2 2 2 5 3" xfId="11230" xr:uid="{00000000-0005-0000-0000-0000EB2B0000}"/>
    <cellStyle name="Header1 3 2 2 2 5 3 2" xfId="11231" xr:uid="{00000000-0005-0000-0000-0000EC2B0000}"/>
    <cellStyle name="Header1 3 2 2 2 5 3 3" xfId="11232" xr:uid="{00000000-0005-0000-0000-0000ED2B0000}"/>
    <cellStyle name="Header1 3 2 2 2 5 4" xfId="11233" xr:uid="{00000000-0005-0000-0000-0000EE2B0000}"/>
    <cellStyle name="Header1 3 2 2 2 5 5" xfId="11234" xr:uid="{00000000-0005-0000-0000-0000EF2B0000}"/>
    <cellStyle name="Header1 3 2 2 2 6" xfId="11235" xr:uid="{00000000-0005-0000-0000-0000F02B0000}"/>
    <cellStyle name="Header1 3 2 2 2 6 2" xfId="11236" xr:uid="{00000000-0005-0000-0000-0000F12B0000}"/>
    <cellStyle name="Header1 3 2 2 2 6 3" xfId="11237" xr:uid="{00000000-0005-0000-0000-0000F22B0000}"/>
    <cellStyle name="Header1 3 2 2 2 7" xfId="11238" xr:uid="{00000000-0005-0000-0000-0000F32B0000}"/>
    <cellStyle name="Header1 3 2 2 2 7 2" xfId="11239" xr:uid="{00000000-0005-0000-0000-0000F42B0000}"/>
    <cellStyle name="Header1 3 2 2 2 7 3" xfId="11240" xr:uid="{00000000-0005-0000-0000-0000F52B0000}"/>
    <cellStyle name="Header1 3 2 2 2 8" xfId="11241" xr:uid="{00000000-0005-0000-0000-0000F62B0000}"/>
    <cellStyle name="Header1 3 2 2 2 9" xfId="11242" xr:uid="{00000000-0005-0000-0000-0000F72B0000}"/>
    <cellStyle name="Header1 3 2 2 3" xfId="11243" xr:uid="{00000000-0005-0000-0000-0000F82B0000}"/>
    <cellStyle name="Header1 3 2 2 3 2" xfId="11244" xr:uid="{00000000-0005-0000-0000-0000F92B0000}"/>
    <cellStyle name="Header1 3 2 2 3 2 2" xfId="11245" xr:uid="{00000000-0005-0000-0000-0000FA2B0000}"/>
    <cellStyle name="Header1 3 2 2 3 2 2 2" xfId="11246" xr:uid="{00000000-0005-0000-0000-0000FB2B0000}"/>
    <cellStyle name="Header1 3 2 2 3 2 2 3" xfId="11247" xr:uid="{00000000-0005-0000-0000-0000FC2B0000}"/>
    <cellStyle name="Header1 3 2 2 3 2 3" xfId="11248" xr:uid="{00000000-0005-0000-0000-0000FD2B0000}"/>
    <cellStyle name="Header1 3 2 2 3 2 3 2" xfId="11249" xr:uid="{00000000-0005-0000-0000-0000FE2B0000}"/>
    <cellStyle name="Header1 3 2 2 3 2 3 3" xfId="11250" xr:uid="{00000000-0005-0000-0000-0000FF2B0000}"/>
    <cellStyle name="Header1 3 2 2 3 2 4" xfId="11251" xr:uid="{00000000-0005-0000-0000-0000002C0000}"/>
    <cellStyle name="Header1 3 2 2 3 2 5" xfId="11252" xr:uid="{00000000-0005-0000-0000-0000012C0000}"/>
    <cellStyle name="Header1 3 2 2 3 3" xfId="11253" xr:uid="{00000000-0005-0000-0000-0000022C0000}"/>
    <cellStyle name="Header1 3 2 2 3 3 2" xfId="11254" xr:uid="{00000000-0005-0000-0000-0000032C0000}"/>
    <cellStyle name="Header1 3 2 2 3 3 2 2" xfId="11255" xr:uid="{00000000-0005-0000-0000-0000042C0000}"/>
    <cellStyle name="Header1 3 2 2 3 3 2 3" xfId="11256" xr:uid="{00000000-0005-0000-0000-0000052C0000}"/>
    <cellStyle name="Header1 3 2 2 3 3 3" xfId="11257" xr:uid="{00000000-0005-0000-0000-0000062C0000}"/>
    <cellStyle name="Header1 3 2 2 3 3 3 2" xfId="11258" xr:uid="{00000000-0005-0000-0000-0000072C0000}"/>
    <cellStyle name="Header1 3 2 2 3 3 3 3" xfId="11259" xr:uid="{00000000-0005-0000-0000-0000082C0000}"/>
    <cellStyle name="Header1 3 2 2 3 3 4" xfId="11260" xr:uid="{00000000-0005-0000-0000-0000092C0000}"/>
    <cellStyle name="Header1 3 2 2 3 3 5" xfId="11261" xr:uid="{00000000-0005-0000-0000-00000A2C0000}"/>
    <cellStyle name="Header1 3 2 2 3 4" xfId="11262" xr:uid="{00000000-0005-0000-0000-00000B2C0000}"/>
    <cellStyle name="Header1 3 2 2 3 5" xfId="11263" xr:uid="{00000000-0005-0000-0000-00000C2C0000}"/>
    <cellStyle name="Header1 3 2 2 4" xfId="11264" xr:uid="{00000000-0005-0000-0000-00000D2C0000}"/>
    <cellStyle name="Header1 3 2 2 4 2" xfId="11265" xr:uid="{00000000-0005-0000-0000-00000E2C0000}"/>
    <cellStyle name="Header1 3 2 2 4 2 2" xfId="11266" xr:uid="{00000000-0005-0000-0000-00000F2C0000}"/>
    <cellStyle name="Header1 3 2 2 4 2 2 2" xfId="11267" xr:uid="{00000000-0005-0000-0000-0000102C0000}"/>
    <cellStyle name="Header1 3 2 2 4 2 2 3" xfId="11268" xr:uid="{00000000-0005-0000-0000-0000112C0000}"/>
    <cellStyle name="Header1 3 2 2 4 2 3" xfId="11269" xr:uid="{00000000-0005-0000-0000-0000122C0000}"/>
    <cellStyle name="Header1 3 2 2 4 2 3 2" xfId="11270" xr:uid="{00000000-0005-0000-0000-0000132C0000}"/>
    <cellStyle name="Header1 3 2 2 4 2 3 3" xfId="11271" xr:uid="{00000000-0005-0000-0000-0000142C0000}"/>
    <cellStyle name="Header1 3 2 2 4 2 4" xfId="11272" xr:uid="{00000000-0005-0000-0000-0000152C0000}"/>
    <cellStyle name="Header1 3 2 2 4 2 5" xfId="11273" xr:uid="{00000000-0005-0000-0000-0000162C0000}"/>
    <cellStyle name="Header1 3 2 2 4 3" xfId="11274" xr:uid="{00000000-0005-0000-0000-0000172C0000}"/>
    <cellStyle name="Header1 3 2 2 4 4" xfId="11275" xr:uid="{00000000-0005-0000-0000-0000182C0000}"/>
    <cellStyle name="Header1 3 2 2 5" xfId="11276" xr:uid="{00000000-0005-0000-0000-0000192C0000}"/>
    <cellStyle name="Header1 3 2 2 5 2" xfId="11277" xr:uid="{00000000-0005-0000-0000-00001A2C0000}"/>
    <cellStyle name="Header1 3 2 2 5 2 2" xfId="11278" xr:uid="{00000000-0005-0000-0000-00001B2C0000}"/>
    <cellStyle name="Header1 3 2 2 5 2 3" xfId="11279" xr:uid="{00000000-0005-0000-0000-00001C2C0000}"/>
    <cellStyle name="Header1 3 2 2 5 3" xfId="11280" xr:uid="{00000000-0005-0000-0000-00001D2C0000}"/>
    <cellStyle name="Header1 3 2 2 5 3 2" xfId="11281" xr:uid="{00000000-0005-0000-0000-00001E2C0000}"/>
    <cellStyle name="Header1 3 2 2 5 3 3" xfId="11282" xr:uid="{00000000-0005-0000-0000-00001F2C0000}"/>
    <cellStyle name="Header1 3 2 2 5 4" xfId="11283" xr:uid="{00000000-0005-0000-0000-0000202C0000}"/>
    <cellStyle name="Header1 3 2 2 5 5" xfId="11284" xr:uid="{00000000-0005-0000-0000-0000212C0000}"/>
    <cellStyle name="Header1 3 2 2 6" xfId="11285" xr:uid="{00000000-0005-0000-0000-0000222C0000}"/>
    <cellStyle name="Header1 3 2 2 6 2" xfId="11286" xr:uid="{00000000-0005-0000-0000-0000232C0000}"/>
    <cellStyle name="Header1 3 2 2 6 2 2" xfId="11287" xr:uid="{00000000-0005-0000-0000-0000242C0000}"/>
    <cellStyle name="Header1 3 2 2 6 2 3" xfId="11288" xr:uid="{00000000-0005-0000-0000-0000252C0000}"/>
    <cellStyle name="Header1 3 2 2 6 3" xfId="11289" xr:uid="{00000000-0005-0000-0000-0000262C0000}"/>
    <cellStyle name="Header1 3 2 2 6 4" xfId="11290" xr:uid="{00000000-0005-0000-0000-0000272C0000}"/>
    <cellStyle name="Header1 3 2 2 7" xfId="11291" xr:uid="{00000000-0005-0000-0000-0000282C0000}"/>
    <cellStyle name="Header1 3 2 2 7 2" xfId="11292" xr:uid="{00000000-0005-0000-0000-0000292C0000}"/>
    <cellStyle name="Header1 3 2 2 7 3" xfId="11293" xr:uid="{00000000-0005-0000-0000-00002A2C0000}"/>
    <cellStyle name="Header1 3 2 2 8" xfId="11294" xr:uid="{00000000-0005-0000-0000-00002B2C0000}"/>
    <cellStyle name="Header1 3 2 2 9" xfId="11295" xr:uid="{00000000-0005-0000-0000-00002C2C0000}"/>
    <cellStyle name="Header1 3 2 3" xfId="11296" xr:uid="{00000000-0005-0000-0000-00002D2C0000}"/>
    <cellStyle name="Header1 3 2 3 2" xfId="11297" xr:uid="{00000000-0005-0000-0000-00002E2C0000}"/>
    <cellStyle name="Header1 3 2 3 2 2" xfId="11298" xr:uid="{00000000-0005-0000-0000-00002F2C0000}"/>
    <cellStyle name="Header1 3 2 3 2 2 2" xfId="11299" xr:uid="{00000000-0005-0000-0000-0000302C0000}"/>
    <cellStyle name="Header1 3 2 3 2 2 2 2" xfId="11300" xr:uid="{00000000-0005-0000-0000-0000312C0000}"/>
    <cellStyle name="Header1 3 2 3 2 2 2 3" xfId="11301" xr:uid="{00000000-0005-0000-0000-0000322C0000}"/>
    <cellStyle name="Header1 3 2 3 2 2 3" xfId="11302" xr:uid="{00000000-0005-0000-0000-0000332C0000}"/>
    <cellStyle name="Header1 3 2 3 2 2 3 2" xfId="11303" xr:uid="{00000000-0005-0000-0000-0000342C0000}"/>
    <cellStyle name="Header1 3 2 3 2 2 3 3" xfId="11304" xr:uid="{00000000-0005-0000-0000-0000352C0000}"/>
    <cellStyle name="Header1 3 2 3 2 2 4" xfId="11305" xr:uid="{00000000-0005-0000-0000-0000362C0000}"/>
    <cellStyle name="Header1 3 2 3 2 2 5" xfId="11306" xr:uid="{00000000-0005-0000-0000-0000372C0000}"/>
    <cellStyle name="Header1 3 2 3 2 3" xfId="11307" xr:uid="{00000000-0005-0000-0000-0000382C0000}"/>
    <cellStyle name="Header1 3 2 3 2 3 2" xfId="11308" xr:uid="{00000000-0005-0000-0000-0000392C0000}"/>
    <cellStyle name="Header1 3 2 3 2 3 2 2" xfId="11309" xr:uid="{00000000-0005-0000-0000-00003A2C0000}"/>
    <cellStyle name="Header1 3 2 3 2 3 2 3" xfId="11310" xr:uid="{00000000-0005-0000-0000-00003B2C0000}"/>
    <cellStyle name="Header1 3 2 3 2 3 3" xfId="11311" xr:uid="{00000000-0005-0000-0000-00003C2C0000}"/>
    <cellStyle name="Header1 3 2 3 2 3 3 2" xfId="11312" xr:uid="{00000000-0005-0000-0000-00003D2C0000}"/>
    <cellStyle name="Header1 3 2 3 2 3 3 3" xfId="11313" xr:uid="{00000000-0005-0000-0000-00003E2C0000}"/>
    <cellStyle name="Header1 3 2 3 2 3 4" xfId="11314" xr:uid="{00000000-0005-0000-0000-00003F2C0000}"/>
    <cellStyle name="Header1 3 2 3 2 3 5" xfId="11315" xr:uid="{00000000-0005-0000-0000-0000402C0000}"/>
    <cellStyle name="Header1 3 2 3 2 4" xfId="11316" xr:uid="{00000000-0005-0000-0000-0000412C0000}"/>
    <cellStyle name="Header1 3 2 3 2 5" xfId="11317" xr:uid="{00000000-0005-0000-0000-0000422C0000}"/>
    <cellStyle name="Header1 3 2 3 3" xfId="11318" xr:uid="{00000000-0005-0000-0000-0000432C0000}"/>
    <cellStyle name="Header1 3 2 3 3 2" xfId="11319" xr:uid="{00000000-0005-0000-0000-0000442C0000}"/>
    <cellStyle name="Header1 3 2 3 3 2 2" xfId="11320" xr:uid="{00000000-0005-0000-0000-0000452C0000}"/>
    <cellStyle name="Header1 3 2 3 3 2 2 2" xfId="11321" xr:uid="{00000000-0005-0000-0000-0000462C0000}"/>
    <cellStyle name="Header1 3 2 3 3 2 2 3" xfId="11322" xr:uid="{00000000-0005-0000-0000-0000472C0000}"/>
    <cellStyle name="Header1 3 2 3 3 2 3" xfId="11323" xr:uid="{00000000-0005-0000-0000-0000482C0000}"/>
    <cellStyle name="Header1 3 2 3 3 2 3 2" xfId="11324" xr:uid="{00000000-0005-0000-0000-0000492C0000}"/>
    <cellStyle name="Header1 3 2 3 3 2 3 3" xfId="11325" xr:uid="{00000000-0005-0000-0000-00004A2C0000}"/>
    <cellStyle name="Header1 3 2 3 3 2 4" xfId="11326" xr:uid="{00000000-0005-0000-0000-00004B2C0000}"/>
    <cellStyle name="Header1 3 2 3 3 2 5" xfId="11327" xr:uid="{00000000-0005-0000-0000-00004C2C0000}"/>
    <cellStyle name="Header1 3 2 3 3 3" xfId="11328" xr:uid="{00000000-0005-0000-0000-00004D2C0000}"/>
    <cellStyle name="Header1 3 2 3 3 3 2" xfId="11329" xr:uid="{00000000-0005-0000-0000-00004E2C0000}"/>
    <cellStyle name="Header1 3 2 3 3 3 2 2" xfId="11330" xr:uid="{00000000-0005-0000-0000-00004F2C0000}"/>
    <cellStyle name="Header1 3 2 3 3 3 2 3" xfId="11331" xr:uid="{00000000-0005-0000-0000-0000502C0000}"/>
    <cellStyle name="Header1 3 2 3 3 3 3" xfId="11332" xr:uid="{00000000-0005-0000-0000-0000512C0000}"/>
    <cellStyle name="Header1 3 2 3 3 3 3 2" xfId="11333" xr:uid="{00000000-0005-0000-0000-0000522C0000}"/>
    <cellStyle name="Header1 3 2 3 3 3 3 3" xfId="11334" xr:uid="{00000000-0005-0000-0000-0000532C0000}"/>
    <cellStyle name="Header1 3 2 3 3 3 4" xfId="11335" xr:uid="{00000000-0005-0000-0000-0000542C0000}"/>
    <cellStyle name="Header1 3 2 3 3 3 5" xfId="11336" xr:uid="{00000000-0005-0000-0000-0000552C0000}"/>
    <cellStyle name="Header1 3 2 3 3 4" xfId="11337" xr:uid="{00000000-0005-0000-0000-0000562C0000}"/>
    <cellStyle name="Header1 3 2 3 3 5" xfId="11338" xr:uid="{00000000-0005-0000-0000-0000572C0000}"/>
    <cellStyle name="Header1 3 2 3 4" xfId="11339" xr:uid="{00000000-0005-0000-0000-0000582C0000}"/>
    <cellStyle name="Header1 3 2 3 4 2" xfId="11340" xr:uid="{00000000-0005-0000-0000-0000592C0000}"/>
    <cellStyle name="Header1 3 2 3 4 2 2" xfId="11341" xr:uid="{00000000-0005-0000-0000-00005A2C0000}"/>
    <cellStyle name="Header1 3 2 3 4 2 3" xfId="11342" xr:uid="{00000000-0005-0000-0000-00005B2C0000}"/>
    <cellStyle name="Header1 3 2 3 4 3" xfId="11343" xr:uid="{00000000-0005-0000-0000-00005C2C0000}"/>
    <cellStyle name="Header1 3 2 3 4 3 2" xfId="11344" xr:uid="{00000000-0005-0000-0000-00005D2C0000}"/>
    <cellStyle name="Header1 3 2 3 4 3 3" xfId="11345" xr:uid="{00000000-0005-0000-0000-00005E2C0000}"/>
    <cellStyle name="Header1 3 2 3 4 4" xfId="11346" xr:uid="{00000000-0005-0000-0000-00005F2C0000}"/>
    <cellStyle name="Header1 3 2 3 4 5" xfId="11347" xr:uid="{00000000-0005-0000-0000-0000602C0000}"/>
    <cellStyle name="Header1 3 2 3 5" xfId="11348" xr:uid="{00000000-0005-0000-0000-0000612C0000}"/>
    <cellStyle name="Header1 3 2 3 5 2" xfId="11349" xr:uid="{00000000-0005-0000-0000-0000622C0000}"/>
    <cellStyle name="Header1 3 2 3 5 2 2" xfId="11350" xr:uid="{00000000-0005-0000-0000-0000632C0000}"/>
    <cellStyle name="Header1 3 2 3 5 2 3" xfId="11351" xr:uid="{00000000-0005-0000-0000-0000642C0000}"/>
    <cellStyle name="Header1 3 2 3 5 3" xfId="11352" xr:uid="{00000000-0005-0000-0000-0000652C0000}"/>
    <cellStyle name="Header1 3 2 3 5 3 2" xfId="11353" xr:uid="{00000000-0005-0000-0000-0000662C0000}"/>
    <cellStyle name="Header1 3 2 3 5 3 3" xfId="11354" xr:uid="{00000000-0005-0000-0000-0000672C0000}"/>
    <cellStyle name="Header1 3 2 3 5 4" xfId="11355" xr:uid="{00000000-0005-0000-0000-0000682C0000}"/>
    <cellStyle name="Header1 3 2 3 5 5" xfId="11356" xr:uid="{00000000-0005-0000-0000-0000692C0000}"/>
    <cellStyle name="Header1 3 2 3 6" xfId="11357" xr:uid="{00000000-0005-0000-0000-00006A2C0000}"/>
    <cellStyle name="Header1 3 2 3 6 2" xfId="11358" xr:uid="{00000000-0005-0000-0000-00006B2C0000}"/>
    <cellStyle name="Header1 3 2 3 6 3" xfId="11359" xr:uid="{00000000-0005-0000-0000-00006C2C0000}"/>
    <cellStyle name="Header1 3 2 3 7" xfId="11360" xr:uid="{00000000-0005-0000-0000-00006D2C0000}"/>
    <cellStyle name="Header1 3 2 3 7 2" xfId="11361" xr:uid="{00000000-0005-0000-0000-00006E2C0000}"/>
    <cellStyle name="Header1 3 2 3 7 3" xfId="11362" xr:uid="{00000000-0005-0000-0000-00006F2C0000}"/>
    <cellStyle name="Header1 3 2 3 8" xfId="11363" xr:uid="{00000000-0005-0000-0000-0000702C0000}"/>
    <cellStyle name="Header1 3 2 3 9" xfId="11364" xr:uid="{00000000-0005-0000-0000-0000712C0000}"/>
    <cellStyle name="Header1 3 2 4" xfId="11365" xr:uid="{00000000-0005-0000-0000-0000722C0000}"/>
    <cellStyle name="Header1 3 2 4 2" xfId="11366" xr:uid="{00000000-0005-0000-0000-0000732C0000}"/>
    <cellStyle name="Header1 3 2 4 2 2" xfId="11367" xr:uid="{00000000-0005-0000-0000-0000742C0000}"/>
    <cellStyle name="Header1 3 2 4 2 2 2" xfId="11368" xr:uid="{00000000-0005-0000-0000-0000752C0000}"/>
    <cellStyle name="Header1 3 2 4 2 2 3" xfId="11369" xr:uid="{00000000-0005-0000-0000-0000762C0000}"/>
    <cellStyle name="Header1 3 2 4 2 3" xfId="11370" xr:uid="{00000000-0005-0000-0000-0000772C0000}"/>
    <cellStyle name="Header1 3 2 4 2 3 2" xfId="11371" xr:uid="{00000000-0005-0000-0000-0000782C0000}"/>
    <cellStyle name="Header1 3 2 4 2 3 3" xfId="11372" xr:uid="{00000000-0005-0000-0000-0000792C0000}"/>
    <cellStyle name="Header1 3 2 4 2 4" xfId="11373" xr:uid="{00000000-0005-0000-0000-00007A2C0000}"/>
    <cellStyle name="Header1 3 2 4 2 5" xfId="11374" xr:uid="{00000000-0005-0000-0000-00007B2C0000}"/>
    <cellStyle name="Header1 3 2 4 3" xfId="11375" xr:uid="{00000000-0005-0000-0000-00007C2C0000}"/>
    <cellStyle name="Header1 3 2 4 3 2" xfId="11376" xr:uid="{00000000-0005-0000-0000-00007D2C0000}"/>
    <cellStyle name="Header1 3 2 4 3 2 2" xfId="11377" xr:uid="{00000000-0005-0000-0000-00007E2C0000}"/>
    <cellStyle name="Header1 3 2 4 3 2 3" xfId="11378" xr:uid="{00000000-0005-0000-0000-00007F2C0000}"/>
    <cellStyle name="Header1 3 2 4 3 3" xfId="11379" xr:uid="{00000000-0005-0000-0000-0000802C0000}"/>
    <cellStyle name="Header1 3 2 4 3 3 2" xfId="11380" xr:uid="{00000000-0005-0000-0000-0000812C0000}"/>
    <cellStyle name="Header1 3 2 4 3 3 3" xfId="11381" xr:uid="{00000000-0005-0000-0000-0000822C0000}"/>
    <cellStyle name="Header1 3 2 4 3 4" xfId="11382" xr:uid="{00000000-0005-0000-0000-0000832C0000}"/>
    <cellStyle name="Header1 3 2 4 3 5" xfId="11383" xr:uid="{00000000-0005-0000-0000-0000842C0000}"/>
    <cellStyle name="Header1 3 2 4 4" xfId="11384" xr:uid="{00000000-0005-0000-0000-0000852C0000}"/>
    <cellStyle name="Header1 3 2 4 5" xfId="11385" xr:uid="{00000000-0005-0000-0000-0000862C0000}"/>
    <cellStyle name="Header1 3 2 5" xfId="11386" xr:uid="{00000000-0005-0000-0000-0000872C0000}"/>
    <cellStyle name="Header1 3 2 5 2" xfId="11387" xr:uid="{00000000-0005-0000-0000-0000882C0000}"/>
    <cellStyle name="Header1 3 2 5 2 2" xfId="11388" xr:uid="{00000000-0005-0000-0000-0000892C0000}"/>
    <cellStyle name="Header1 3 2 5 2 2 2" xfId="11389" xr:uid="{00000000-0005-0000-0000-00008A2C0000}"/>
    <cellStyle name="Header1 3 2 5 2 2 3" xfId="11390" xr:uid="{00000000-0005-0000-0000-00008B2C0000}"/>
    <cellStyle name="Header1 3 2 5 2 3" xfId="11391" xr:uid="{00000000-0005-0000-0000-00008C2C0000}"/>
    <cellStyle name="Header1 3 2 5 2 3 2" xfId="11392" xr:uid="{00000000-0005-0000-0000-00008D2C0000}"/>
    <cellStyle name="Header1 3 2 5 2 3 3" xfId="11393" xr:uid="{00000000-0005-0000-0000-00008E2C0000}"/>
    <cellStyle name="Header1 3 2 5 2 4" xfId="11394" xr:uid="{00000000-0005-0000-0000-00008F2C0000}"/>
    <cellStyle name="Header1 3 2 5 2 5" xfId="11395" xr:uid="{00000000-0005-0000-0000-0000902C0000}"/>
    <cellStyle name="Header1 3 2 5 3" xfId="11396" xr:uid="{00000000-0005-0000-0000-0000912C0000}"/>
    <cellStyle name="Header1 3 2 5 4" xfId="11397" xr:uid="{00000000-0005-0000-0000-0000922C0000}"/>
    <cellStyle name="Header1 3 2 6" xfId="11398" xr:uid="{00000000-0005-0000-0000-0000932C0000}"/>
    <cellStyle name="Header1 3 2 6 2" xfId="11399" xr:uid="{00000000-0005-0000-0000-0000942C0000}"/>
    <cellStyle name="Header1 3 2 6 2 2" xfId="11400" xr:uid="{00000000-0005-0000-0000-0000952C0000}"/>
    <cellStyle name="Header1 3 2 6 2 3" xfId="11401" xr:uid="{00000000-0005-0000-0000-0000962C0000}"/>
    <cellStyle name="Header1 3 2 6 3" xfId="11402" xr:uid="{00000000-0005-0000-0000-0000972C0000}"/>
    <cellStyle name="Header1 3 2 6 3 2" xfId="11403" xr:uid="{00000000-0005-0000-0000-0000982C0000}"/>
    <cellStyle name="Header1 3 2 6 3 3" xfId="11404" xr:uid="{00000000-0005-0000-0000-0000992C0000}"/>
    <cellStyle name="Header1 3 2 6 4" xfId="11405" xr:uid="{00000000-0005-0000-0000-00009A2C0000}"/>
    <cellStyle name="Header1 3 2 6 5" xfId="11406" xr:uid="{00000000-0005-0000-0000-00009B2C0000}"/>
    <cellStyle name="Header1 3 2 7" xfId="11407" xr:uid="{00000000-0005-0000-0000-00009C2C0000}"/>
    <cellStyle name="Header1 3 2 7 2" xfId="11408" xr:uid="{00000000-0005-0000-0000-00009D2C0000}"/>
    <cellStyle name="Header1 3 2 7 2 2" xfId="11409" xr:uid="{00000000-0005-0000-0000-00009E2C0000}"/>
    <cellStyle name="Header1 3 2 7 2 3" xfId="11410" xr:uid="{00000000-0005-0000-0000-00009F2C0000}"/>
    <cellStyle name="Header1 3 2 7 3" xfId="11411" xr:uid="{00000000-0005-0000-0000-0000A02C0000}"/>
    <cellStyle name="Header1 3 2 7 4" xfId="11412" xr:uid="{00000000-0005-0000-0000-0000A12C0000}"/>
    <cellStyle name="Header1 3 2 8" xfId="11413" xr:uid="{00000000-0005-0000-0000-0000A22C0000}"/>
    <cellStyle name="Header1 3 2 8 2" xfId="11414" xr:uid="{00000000-0005-0000-0000-0000A32C0000}"/>
    <cellStyle name="Header1 3 2 8 3" xfId="11415" xr:uid="{00000000-0005-0000-0000-0000A42C0000}"/>
    <cellStyle name="Header1 3 2 9" xfId="11416" xr:uid="{00000000-0005-0000-0000-0000A52C0000}"/>
    <cellStyle name="Header1 3 3" xfId="11417" xr:uid="{00000000-0005-0000-0000-0000A62C0000}"/>
    <cellStyle name="Header1 3 3 2" xfId="11418" xr:uid="{00000000-0005-0000-0000-0000A72C0000}"/>
    <cellStyle name="Header1 3 3 2 2" xfId="11419" xr:uid="{00000000-0005-0000-0000-0000A82C0000}"/>
    <cellStyle name="Header1 3 3 2 2 2" xfId="11420" xr:uid="{00000000-0005-0000-0000-0000A92C0000}"/>
    <cellStyle name="Header1 3 3 2 2 2 2" xfId="11421" xr:uid="{00000000-0005-0000-0000-0000AA2C0000}"/>
    <cellStyle name="Header1 3 3 2 2 2 2 2" xfId="11422" xr:uid="{00000000-0005-0000-0000-0000AB2C0000}"/>
    <cellStyle name="Header1 3 3 2 2 2 2 3" xfId="11423" xr:uid="{00000000-0005-0000-0000-0000AC2C0000}"/>
    <cellStyle name="Header1 3 3 2 2 2 3" xfId="11424" xr:uid="{00000000-0005-0000-0000-0000AD2C0000}"/>
    <cellStyle name="Header1 3 3 2 2 2 3 2" xfId="11425" xr:uid="{00000000-0005-0000-0000-0000AE2C0000}"/>
    <cellStyle name="Header1 3 3 2 2 2 3 3" xfId="11426" xr:uid="{00000000-0005-0000-0000-0000AF2C0000}"/>
    <cellStyle name="Header1 3 3 2 2 2 4" xfId="11427" xr:uid="{00000000-0005-0000-0000-0000B02C0000}"/>
    <cellStyle name="Header1 3 3 2 2 2 5" xfId="11428" xr:uid="{00000000-0005-0000-0000-0000B12C0000}"/>
    <cellStyle name="Header1 3 3 2 2 3" xfId="11429" xr:uid="{00000000-0005-0000-0000-0000B22C0000}"/>
    <cellStyle name="Header1 3 3 2 2 3 2" xfId="11430" xr:uid="{00000000-0005-0000-0000-0000B32C0000}"/>
    <cellStyle name="Header1 3 3 2 2 3 2 2" xfId="11431" xr:uid="{00000000-0005-0000-0000-0000B42C0000}"/>
    <cellStyle name="Header1 3 3 2 2 3 2 3" xfId="11432" xr:uid="{00000000-0005-0000-0000-0000B52C0000}"/>
    <cellStyle name="Header1 3 3 2 2 3 3" xfId="11433" xr:uid="{00000000-0005-0000-0000-0000B62C0000}"/>
    <cellStyle name="Header1 3 3 2 2 3 3 2" xfId="11434" xr:uid="{00000000-0005-0000-0000-0000B72C0000}"/>
    <cellStyle name="Header1 3 3 2 2 3 3 3" xfId="11435" xr:uid="{00000000-0005-0000-0000-0000B82C0000}"/>
    <cellStyle name="Header1 3 3 2 2 3 4" xfId="11436" xr:uid="{00000000-0005-0000-0000-0000B92C0000}"/>
    <cellStyle name="Header1 3 3 2 2 3 5" xfId="11437" xr:uid="{00000000-0005-0000-0000-0000BA2C0000}"/>
    <cellStyle name="Header1 3 3 2 2 4" xfId="11438" xr:uid="{00000000-0005-0000-0000-0000BB2C0000}"/>
    <cellStyle name="Header1 3 3 2 2 5" xfId="11439" xr:uid="{00000000-0005-0000-0000-0000BC2C0000}"/>
    <cellStyle name="Header1 3 3 2 3" xfId="11440" xr:uid="{00000000-0005-0000-0000-0000BD2C0000}"/>
    <cellStyle name="Header1 3 3 2 3 2" xfId="11441" xr:uid="{00000000-0005-0000-0000-0000BE2C0000}"/>
    <cellStyle name="Header1 3 3 2 3 2 2" xfId="11442" xr:uid="{00000000-0005-0000-0000-0000BF2C0000}"/>
    <cellStyle name="Header1 3 3 2 3 2 2 2" xfId="11443" xr:uid="{00000000-0005-0000-0000-0000C02C0000}"/>
    <cellStyle name="Header1 3 3 2 3 2 2 3" xfId="11444" xr:uid="{00000000-0005-0000-0000-0000C12C0000}"/>
    <cellStyle name="Header1 3 3 2 3 2 3" xfId="11445" xr:uid="{00000000-0005-0000-0000-0000C22C0000}"/>
    <cellStyle name="Header1 3 3 2 3 2 3 2" xfId="11446" xr:uid="{00000000-0005-0000-0000-0000C32C0000}"/>
    <cellStyle name="Header1 3 3 2 3 2 3 3" xfId="11447" xr:uid="{00000000-0005-0000-0000-0000C42C0000}"/>
    <cellStyle name="Header1 3 3 2 3 2 4" xfId="11448" xr:uid="{00000000-0005-0000-0000-0000C52C0000}"/>
    <cellStyle name="Header1 3 3 2 3 2 5" xfId="11449" xr:uid="{00000000-0005-0000-0000-0000C62C0000}"/>
    <cellStyle name="Header1 3 3 2 3 3" xfId="11450" xr:uid="{00000000-0005-0000-0000-0000C72C0000}"/>
    <cellStyle name="Header1 3 3 2 3 3 2" xfId="11451" xr:uid="{00000000-0005-0000-0000-0000C82C0000}"/>
    <cellStyle name="Header1 3 3 2 3 3 2 2" xfId="11452" xr:uid="{00000000-0005-0000-0000-0000C92C0000}"/>
    <cellStyle name="Header1 3 3 2 3 3 2 3" xfId="11453" xr:uid="{00000000-0005-0000-0000-0000CA2C0000}"/>
    <cellStyle name="Header1 3 3 2 3 3 3" xfId="11454" xr:uid="{00000000-0005-0000-0000-0000CB2C0000}"/>
    <cellStyle name="Header1 3 3 2 3 3 3 2" xfId="11455" xr:uid="{00000000-0005-0000-0000-0000CC2C0000}"/>
    <cellStyle name="Header1 3 3 2 3 3 3 3" xfId="11456" xr:uid="{00000000-0005-0000-0000-0000CD2C0000}"/>
    <cellStyle name="Header1 3 3 2 3 3 4" xfId="11457" xr:uid="{00000000-0005-0000-0000-0000CE2C0000}"/>
    <cellStyle name="Header1 3 3 2 3 3 5" xfId="11458" xr:uid="{00000000-0005-0000-0000-0000CF2C0000}"/>
    <cellStyle name="Header1 3 3 2 3 4" xfId="11459" xr:uid="{00000000-0005-0000-0000-0000D02C0000}"/>
    <cellStyle name="Header1 3 3 2 3 5" xfId="11460" xr:uid="{00000000-0005-0000-0000-0000D12C0000}"/>
    <cellStyle name="Header1 3 3 2 4" xfId="11461" xr:uid="{00000000-0005-0000-0000-0000D22C0000}"/>
    <cellStyle name="Header1 3 3 2 4 2" xfId="11462" xr:uid="{00000000-0005-0000-0000-0000D32C0000}"/>
    <cellStyle name="Header1 3 3 2 4 2 2" xfId="11463" xr:uid="{00000000-0005-0000-0000-0000D42C0000}"/>
    <cellStyle name="Header1 3 3 2 4 2 3" xfId="11464" xr:uid="{00000000-0005-0000-0000-0000D52C0000}"/>
    <cellStyle name="Header1 3 3 2 4 3" xfId="11465" xr:uid="{00000000-0005-0000-0000-0000D62C0000}"/>
    <cellStyle name="Header1 3 3 2 4 3 2" xfId="11466" xr:uid="{00000000-0005-0000-0000-0000D72C0000}"/>
    <cellStyle name="Header1 3 3 2 4 3 3" xfId="11467" xr:uid="{00000000-0005-0000-0000-0000D82C0000}"/>
    <cellStyle name="Header1 3 3 2 4 4" xfId="11468" xr:uid="{00000000-0005-0000-0000-0000D92C0000}"/>
    <cellStyle name="Header1 3 3 2 4 5" xfId="11469" xr:uid="{00000000-0005-0000-0000-0000DA2C0000}"/>
    <cellStyle name="Header1 3 3 2 5" xfId="11470" xr:uid="{00000000-0005-0000-0000-0000DB2C0000}"/>
    <cellStyle name="Header1 3 3 2 5 2" xfId="11471" xr:uid="{00000000-0005-0000-0000-0000DC2C0000}"/>
    <cellStyle name="Header1 3 3 2 5 2 2" xfId="11472" xr:uid="{00000000-0005-0000-0000-0000DD2C0000}"/>
    <cellStyle name="Header1 3 3 2 5 2 3" xfId="11473" xr:uid="{00000000-0005-0000-0000-0000DE2C0000}"/>
    <cellStyle name="Header1 3 3 2 5 3" xfId="11474" xr:uid="{00000000-0005-0000-0000-0000DF2C0000}"/>
    <cellStyle name="Header1 3 3 2 5 3 2" xfId="11475" xr:uid="{00000000-0005-0000-0000-0000E02C0000}"/>
    <cellStyle name="Header1 3 3 2 5 3 3" xfId="11476" xr:uid="{00000000-0005-0000-0000-0000E12C0000}"/>
    <cellStyle name="Header1 3 3 2 5 4" xfId="11477" xr:uid="{00000000-0005-0000-0000-0000E22C0000}"/>
    <cellStyle name="Header1 3 3 2 5 5" xfId="11478" xr:uid="{00000000-0005-0000-0000-0000E32C0000}"/>
    <cellStyle name="Header1 3 3 2 6" xfId="11479" xr:uid="{00000000-0005-0000-0000-0000E42C0000}"/>
    <cellStyle name="Header1 3 3 2 6 2" xfId="11480" xr:uid="{00000000-0005-0000-0000-0000E52C0000}"/>
    <cellStyle name="Header1 3 3 2 6 3" xfId="11481" xr:uid="{00000000-0005-0000-0000-0000E62C0000}"/>
    <cellStyle name="Header1 3 3 2 7" xfId="11482" xr:uid="{00000000-0005-0000-0000-0000E72C0000}"/>
    <cellStyle name="Header1 3 3 2 7 2" xfId="11483" xr:uid="{00000000-0005-0000-0000-0000E82C0000}"/>
    <cellStyle name="Header1 3 3 2 7 3" xfId="11484" xr:uid="{00000000-0005-0000-0000-0000E92C0000}"/>
    <cellStyle name="Header1 3 3 2 8" xfId="11485" xr:uid="{00000000-0005-0000-0000-0000EA2C0000}"/>
    <cellStyle name="Header1 3 3 2 9" xfId="11486" xr:uid="{00000000-0005-0000-0000-0000EB2C0000}"/>
    <cellStyle name="Header1 3 3 3" xfId="11487" xr:uid="{00000000-0005-0000-0000-0000EC2C0000}"/>
    <cellStyle name="Header1 3 3 3 2" xfId="11488" xr:uid="{00000000-0005-0000-0000-0000ED2C0000}"/>
    <cellStyle name="Header1 3 3 3 2 2" xfId="11489" xr:uid="{00000000-0005-0000-0000-0000EE2C0000}"/>
    <cellStyle name="Header1 3 3 3 2 2 2" xfId="11490" xr:uid="{00000000-0005-0000-0000-0000EF2C0000}"/>
    <cellStyle name="Header1 3 3 3 2 2 3" xfId="11491" xr:uid="{00000000-0005-0000-0000-0000F02C0000}"/>
    <cellStyle name="Header1 3 3 3 2 3" xfId="11492" xr:uid="{00000000-0005-0000-0000-0000F12C0000}"/>
    <cellStyle name="Header1 3 3 3 2 3 2" xfId="11493" xr:uid="{00000000-0005-0000-0000-0000F22C0000}"/>
    <cellStyle name="Header1 3 3 3 2 3 3" xfId="11494" xr:uid="{00000000-0005-0000-0000-0000F32C0000}"/>
    <cellStyle name="Header1 3 3 3 2 4" xfId="11495" xr:uid="{00000000-0005-0000-0000-0000F42C0000}"/>
    <cellStyle name="Header1 3 3 3 2 5" xfId="11496" xr:uid="{00000000-0005-0000-0000-0000F52C0000}"/>
    <cellStyle name="Header1 3 3 3 3" xfId="11497" xr:uid="{00000000-0005-0000-0000-0000F62C0000}"/>
    <cellStyle name="Header1 3 3 3 3 2" xfId="11498" xr:uid="{00000000-0005-0000-0000-0000F72C0000}"/>
    <cellStyle name="Header1 3 3 3 3 2 2" xfId="11499" xr:uid="{00000000-0005-0000-0000-0000F82C0000}"/>
    <cellStyle name="Header1 3 3 3 3 2 3" xfId="11500" xr:uid="{00000000-0005-0000-0000-0000F92C0000}"/>
    <cellStyle name="Header1 3 3 3 3 3" xfId="11501" xr:uid="{00000000-0005-0000-0000-0000FA2C0000}"/>
    <cellStyle name="Header1 3 3 3 3 3 2" xfId="11502" xr:uid="{00000000-0005-0000-0000-0000FB2C0000}"/>
    <cellStyle name="Header1 3 3 3 3 3 3" xfId="11503" xr:uid="{00000000-0005-0000-0000-0000FC2C0000}"/>
    <cellStyle name="Header1 3 3 3 3 4" xfId="11504" xr:uid="{00000000-0005-0000-0000-0000FD2C0000}"/>
    <cellStyle name="Header1 3 3 3 3 5" xfId="11505" xr:uid="{00000000-0005-0000-0000-0000FE2C0000}"/>
    <cellStyle name="Header1 3 3 3 4" xfId="11506" xr:uid="{00000000-0005-0000-0000-0000FF2C0000}"/>
    <cellStyle name="Header1 3 3 3 5" xfId="11507" xr:uid="{00000000-0005-0000-0000-0000002D0000}"/>
    <cellStyle name="Header1 3 3 4" xfId="11508" xr:uid="{00000000-0005-0000-0000-0000012D0000}"/>
    <cellStyle name="Header1 3 3 4 2" xfId="11509" xr:uid="{00000000-0005-0000-0000-0000022D0000}"/>
    <cellStyle name="Header1 3 3 4 2 2" xfId="11510" xr:uid="{00000000-0005-0000-0000-0000032D0000}"/>
    <cellStyle name="Header1 3 3 4 2 2 2" xfId="11511" xr:uid="{00000000-0005-0000-0000-0000042D0000}"/>
    <cellStyle name="Header1 3 3 4 2 2 3" xfId="11512" xr:uid="{00000000-0005-0000-0000-0000052D0000}"/>
    <cellStyle name="Header1 3 3 4 2 3" xfId="11513" xr:uid="{00000000-0005-0000-0000-0000062D0000}"/>
    <cellStyle name="Header1 3 3 4 2 3 2" xfId="11514" xr:uid="{00000000-0005-0000-0000-0000072D0000}"/>
    <cellStyle name="Header1 3 3 4 2 3 3" xfId="11515" xr:uid="{00000000-0005-0000-0000-0000082D0000}"/>
    <cellStyle name="Header1 3 3 4 2 4" xfId="11516" xr:uid="{00000000-0005-0000-0000-0000092D0000}"/>
    <cellStyle name="Header1 3 3 4 2 5" xfId="11517" xr:uid="{00000000-0005-0000-0000-00000A2D0000}"/>
    <cellStyle name="Header1 3 3 4 3" xfId="11518" xr:uid="{00000000-0005-0000-0000-00000B2D0000}"/>
    <cellStyle name="Header1 3 3 4 4" xfId="11519" xr:uid="{00000000-0005-0000-0000-00000C2D0000}"/>
    <cellStyle name="Header1 3 3 5" xfId="11520" xr:uid="{00000000-0005-0000-0000-00000D2D0000}"/>
    <cellStyle name="Header1 3 3 5 2" xfId="11521" xr:uid="{00000000-0005-0000-0000-00000E2D0000}"/>
    <cellStyle name="Header1 3 3 5 2 2" xfId="11522" xr:uid="{00000000-0005-0000-0000-00000F2D0000}"/>
    <cellStyle name="Header1 3 3 5 2 3" xfId="11523" xr:uid="{00000000-0005-0000-0000-0000102D0000}"/>
    <cellStyle name="Header1 3 3 5 3" xfId="11524" xr:uid="{00000000-0005-0000-0000-0000112D0000}"/>
    <cellStyle name="Header1 3 3 5 3 2" xfId="11525" xr:uid="{00000000-0005-0000-0000-0000122D0000}"/>
    <cellStyle name="Header1 3 3 5 3 3" xfId="11526" xr:uid="{00000000-0005-0000-0000-0000132D0000}"/>
    <cellStyle name="Header1 3 3 5 4" xfId="11527" xr:uid="{00000000-0005-0000-0000-0000142D0000}"/>
    <cellStyle name="Header1 3 3 5 5" xfId="11528" xr:uid="{00000000-0005-0000-0000-0000152D0000}"/>
    <cellStyle name="Header1 3 3 6" xfId="11529" xr:uid="{00000000-0005-0000-0000-0000162D0000}"/>
    <cellStyle name="Header1 3 3 6 2" xfId="11530" xr:uid="{00000000-0005-0000-0000-0000172D0000}"/>
    <cellStyle name="Header1 3 3 6 2 2" xfId="11531" xr:uid="{00000000-0005-0000-0000-0000182D0000}"/>
    <cellStyle name="Header1 3 3 6 2 3" xfId="11532" xr:uid="{00000000-0005-0000-0000-0000192D0000}"/>
    <cellStyle name="Header1 3 3 6 3" xfId="11533" xr:uid="{00000000-0005-0000-0000-00001A2D0000}"/>
    <cellStyle name="Header1 3 3 6 4" xfId="11534" xr:uid="{00000000-0005-0000-0000-00001B2D0000}"/>
    <cellStyle name="Header1 3 3 7" xfId="11535" xr:uid="{00000000-0005-0000-0000-00001C2D0000}"/>
    <cellStyle name="Header1 3 3 7 2" xfId="11536" xr:uid="{00000000-0005-0000-0000-00001D2D0000}"/>
    <cellStyle name="Header1 3 3 7 3" xfId="11537" xr:uid="{00000000-0005-0000-0000-00001E2D0000}"/>
    <cellStyle name="Header1 3 3 8" xfId="11538" xr:uid="{00000000-0005-0000-0000-00001F2D0000}"/>
    <cellStyle name="Header1 3 3 9" xfId="11539" xr:uid="{00000000-0005-0000-0000-0000202D0000}"/>
    <cellStyle name="Header1 3 4" xfId="11540" xr:uid="{00000000-0005-0000-0000-0000212D0000}"/>
    <cellStyle name="Header1 3 4 2" xfId="11541" xr:uid="{00000000-0005-0000-0000-0000222D0000}"/>
    <cellStyle name="Header1 3 4 2 2" xfId="11542" xr:uid="{00000000-0005-0000-0000-0000232D0000}"/>
    <cellStyle name="Header1 3 4 2 2 2" xfId="11543" xr:uid="{00000000-0005-0000-0000-0000242D0000}"/>
    <cellStyle name="Header1 3 4 2 2 2 2" xfId="11544" xr:uid="{00000000-0005-0000-0000-0000252D0000}"/>
    <cellStyle name="Header1 3 4 2 2 2 3" xfId="11545" xr:uid="{00000000-0005-0000-0000-0000262D0000}"/>
    <cellStyle name="Header1 3 4 2 2 3" xfId="11546" xr:uid="{00000000-0005-0000-0000-0000272D0000}"/>
    <cellStyle name="Header1 3 4 2 2 3 2" xfId="11547" xr:uid="{00000000-0005-0000-0000-0000282D0000}"/>
    <cellStyle name="Header1 3 4 2 2 3 3" xfId="11548" xr:uid="{00000000-0005-0000-0000-0000292D0000}"/>
    <cellStyle name="Header1 3 4 2 2 4" xfId="11549" xr:uid="{00000000-0005-0000-0000-00002A2D0000}"/>
    <cellStyle name="Header1 3 4 2 2 5" xfId="11550" xr:uid="{00000000-0005-0000-0000-00002B2D0000}"/>
    <cellStyle name="Header1 3 4 2 3" xfId="11551" xr:uid="{00000000-0005-0000-0000-00002C2D0000}"/>
    <cellStyle name="Header1 3 4 2 3 2" xfId="11552" xr:uid="{00000000-0005-0000-0000-00002D2D0000}"/>
    <cellStyle name="Header1 3 4 2 3 2 2" xfId="11553" xr:uid="{00000000-0005-0000-0000-00002E2D0000}"/>
    <cellStyle name="Header1 3 4 2 3 2 3" xfId="11554" xr:uid="{00000000-0005-0000-0000-00002F2D0000}"/>
    <cellStyle name="Header1 3 4 2 3 3" xfId="11555" xr:uid="{00000000-0005-0000-0000-0000302D0000}"/>
    <cellStyle name="Header1 3 4 2 3 3 2" xfId="11556" xr:uid="{00000000-0005-0000-0000-0000312D0000}"/>
    <cellStyle name="Header1 3 4 2 3 3 3" xfId="11557" xr:uid="{00000000-0005-0000-0000-0000322D0000}"/>
    <cellStyle name="Header1 3 4 2 3 4" xfId="11558" xr:uid="{00000000-0005-0000-0000-0000332D0000}"/>
    <cellStyle name="Header1 3 4 2 3 5" xfId="11559" xr:uid="{00000000-0005-0000-0000-0000342D0000}"/>
    <cellStyle name="Header1 3 4 2 4" xfId="11560" xr:uid="{00000000-0005-0000-0000-0000352D0000}"/>
    <cellStyle name="Header1 3 4 2 5" xfId="11561" xr:uid="{00000000-0005-0000-0000-0000362D0000}"/>
    <cellStyle name="Header1 3 4 3" xfId="11562" xr:uid="{00000000-0005-0000-0000-0000372D0000}"/>
    <cellStyle name="Header1 3 4 3 2" xfId="11563" xr:uid="{00000000-0005-0000-0000-0000382D0000}"/>
    <cellStyle name="Header1 3 4 3 2 2" xfId="11564" xr:uid="{00000000-0005-0000-0000-0000392D0000}"/>
    <cellStyle name="Header1 3 4 3 2 2 2" xfId="11565" xr:uid="{00000000-0005-0000-0000-00003A2D0000}"/>
    <cellStyle name="Header1 3 4 3 2 2 3" xfId="11566" xr:uid="{00000000-0005-0000-0000-00003B2D0000}"/>
    <cellStyle name="Header1 3 4 3 2 3" xfId="11567" xr:uid="{00000000-0005-0000-0000-00003C2D0000}"/>
    <cellStyle name="Header1 3 4 3 2 3 2" xfId="11568" xr:uid="{00000000-0005-0000-0000-00003D2D0000}"/>
    <cellStyle name="Header1 3 4 3 2 3 3" xfId="11569" xr:uid="{00000000-0005-0000-0000-00003E2D0000}"/>
    <cellStyle name="Header1 3 4 3 2 4" xfId="11570" xr:uid="{00000000-0005-0000-0000-00003F2D0000}"/>
    <cellStyle name="Header1 3 4 3 2 5" xfId="11571" xr:uid="{00000000-0005-0000-0000-0000402D0000}"/>
    <cellStyle name="Header1 3 4 3 3" xfId="11572" xr:uid="{00000000-0005-0000-0000-0000412D0000}"/>
    <cellStyle name="Header1 3 4 3 3 2" xfId="11573" xr:uid="{00000000-0005-0000-0000-0000422D0000}"/>
    <cellStyle name="Header1 3 4 3 3 2 2" xfId="11574" xr:uid="{00000000-0005-0000-0000-0000432D0000}"/>
    <cellStyle name="Header1 3 4 3 3 2 3" xfId="11575" xr:uid="{00000000-0005-0000-0000-0000442D0000}"/>
    <cellStyle name="Header1 3 4 3 3 3" xfId="11576" xr:uid="{00000000-0005-0000-0000-0000452D0000}"/>
    <cellStyle name="Header1 3 4 3 3 3 2" xfId="11577" xr:uid="{00000000-0005-0000-0000-0000462D0000}"/>
    <cellStyle name="Header1 3 4 3 3 3 3" xfId="11578" xr:uid="{00000000-0005-0000-0000-0000472D0000}"/>
    <cellStyle name="Header1 3 4 3 3 4" xfId="11579" xr:uid="{00000000-0005-0000-0000-0000482D0000}"/>
    <cellStyle name="Header1 3 4 3 3 5" xfId="11580" xr:uid="{00000000-0005-0000-0000-0000492D0000}"/>
    <cellStyle name="Header1 3 4 3 4" xfId="11581" xr:uid="{00000000-0005-0000-0000-00004A2D0000}"/>
    <cellStyle name="Header1 3 4 3 5" xfId="11582" xr:uid="{00000000-0005-0000-0000-00004B2D0000}"/>
    <cellStyle name="Header1 3 4 4" xfId="11583" xr:uid="{00000000-0005-0000-0000-00004C2D0000}"/>
    <cellStyle name="Header1 3 4 4 2" xfId="11584" xr:uid="{00000000-0005-0000-0000-00004D2D0000}"/>
    <cellStyle name="Header1 3 4 4 2 2" xfId="11585" xr:uid="{00000000-0005-0000-0000-00004E2D0000}"/>
    <cellStyle name="Header1 3 4 4 2 3" xfId="11586" xr:uid="{00000000-0005-0000-0000-00004F2D0000}"/>
    <cellStyle name="Header1 3 4 4 3" xfId="11587" xr:uid="{00000000-0005-0000-0000-0000502D0000}"/>
    <cellStyle name="Header1 3 4 4 3 2" xfId="11588" xr:uid="{00000000-0005-0000-0000-0000512D0000}"/>
    <cellStyle name="Header1 3 4 4 3 3" xfId="11589" xr:uid="{00000000-0005-0000-0000-0000522D0000}"/>
    <cellStyle name="Header1 3 4 4 4" xfId="11590" xr:uid="{00000000-0005-0000-0000-0000532D0000}"/>
    <cellStyle name="Header1 3 4 4 5" xfId="11591" xr:uid="{00000000-0005-0000-0000-0000542D0000}"/>
    <cellStyle name="Header1 3 4 5" xfId="11592" xr:uid="{00000000-0005-0000-0000-0000552D0000}"/>
    <cellStyle name="Header1 3 4 5 2" xfId="11593" xr:uid="{00000000-0005-0000-0000-0000562D0000}"/>
    <cellStyle name="Header1 3 4 5 2 2" xfId="11594" xr:uid="{00000000-0005-0000-0000-0000572D0000}"/>
    <cellStyle name="Header1 3 4 5 2 3" xfId="11595" xr:uid="{00000000-0005-0000-0000-0000582D0000}"/>
    <cellStyle name="Header1 3 4 5 3" xfId="11596" xr:uid="{00000000-0005-0000-0000-0000592D0000}"/>
    <cellStyle name="Header1 3 4 5 3 2" xfId="11597" xr:uid="{00000000-0005-0000-0000-00005A2D0000}"/>
    <cellStyle name="Header1 3 4 5 3 3" xfId="11598" xr:uid="{00000000-0005-0000-0000-00005B2D0000}"/>
    <cellStyle name="Header1 3 4 5 4" xfId="11599" xr:uid="{00000000-0005-0000-0000-00005C2D0000}"/>
    <cellStyle name="Header1 3 4 5 5" xfId="11600" xr:uid="{00000000-0005-0000-0000-00005D2D0000}"/>
    <cellStyle name="Header1 3 4 6" xfId="11601" xr:uid="{00000000-0005-0000-0000-00005E2D0000}"/>
    <cellStyle name="Header1 3 4 6 2" xfId="11602" xr:uid="{00000000-0005-0000-0000-00005F2D0000}"/>
    <cellStyle name="Header1 3 4 6 3" xfId="11603" xr:uid="{00000000-0005-0000-0000-0000602D0000}"/>
    <cellStyle name="Header1 3 4 7" xfId="11604" xr:uid="{00000000-0005-0000-0000-0000612D0000}"/>
    <cellStyle name="Header1 3 4 7 2" xfId="11605" xr:uid="{00000000-0005-0000-0000-0000622D0000}"/>
    <cellStyle name="Header1 3 4 7 3" xfId="11606" xr:uid="{00000000-0005-0000-0000-0000632D0000}"/>
    <cellStyle name="Header1 3 4 8" xfId="11607" xr:uid="{00000000-0005-0000-0000-0000642D0000}"/>
    <cellStyle name="Header1 3 4 9" xfId="11608" xr:uid="{00000000-0005-0000-0000-0000652D0000}"/>
    <cellStyle name="Header1 3 5" xfId="11609" xr:uid="{00000000-0005-0000-0000-0000662D0000}"/>
    <cellStyle name="Header1 3 5 2" xfId="11610" xr:uid="{00000000-0005-0000-0000-0000672D0000}"/>
    <cellStyle name="Header1 3 5 2 2" xfId="11611" xr:uid="{00000000-0005-0000-0000-0000682D0000}"/>
    <cellStyle name="Header1 3 5 2 2 2" xfId="11612" xr:uid="{00000000-0005-0000-0000-0000692D0000}"/>
    <cellStyle name="Header1 3 5 2 2 3" xfId="11613" xr:uid="{00000000-0005-0000-0000-00006A2D0000}"/>
    <cellStyle name="Header1 3 5 2 3" xfId="11614" xr:uid="{00000000-0005-0000-0000-00006B2D0000}"/>
    <cellStyle name="Header1 3 5 2 3 2" xfId="11615" xr:uid="{00000000-0005-0000-0000-00006C2D0000}"/>
    <cellStyle name="Header1 3 5 2 3 3" xfId="11616" xr:uid="{00000000-0005-0000-0000-00006D2D0000}"/>
    <cellStyle name="Header1 3 5 2 4" xfId="11617" xr:uid="{00000000-0005-0000-0000-00006E2D0000}"/>
    <cellStyle name="Header1 3 5 2 5" xfId="11618" xr:uid="{00000000-0005-0000-0000-00006F2D0000}"/>
    <cellStyle name="Header1 3 5 3" xfId="11619" xr:uid="{00000000-0005-0000-0000-0000702D0000}"/>
    <cellStyle name="Header1 3 5 3 2" xfId="11620" xr:uid="{00000000-0005-0000-0000-0000712D0000}"/>
    <cellStyle name="Header1 3 5 3 2 2" xfId="11621" xr:uid="{00000000-0005-0000-0000-0000722D0000}"/>
    <cellStyle name="Header1 3 5 3 2 3" xfId="11622" xr:uid="{00000000-0005-0000-0000-0000732D0000}"/>
    <cellStyle name="Header1 3 5 3 3" xfId="11623" xr:uid="{00000000-0005-0000-0000-0000742D0000}"/>
    <cellStyle name="Header1 3 5 3 3 2" xfId="11624" xr:uid="{00000000-0005-0000-0000-0000752D0000}"/>
    <cellStyle name="Header1 3 5 3 3 3" xfId="11625" xr:uid="{00000000-0005-0000-0000-0000762D0000}"/>
    <cellStyle name="Header1 3 5 3 4" xfId="11626" xr:uid="{00000000-0005-0000-0000-0000772D0000}"/>
    <cellStyle name="Header1 3 5 3 5" xfId="11627" xr:uid="{00000000-0005-0000-0000-0000782D0000}"/>
    <cellStyle name="Header1 3 5 4" xfId="11628" xr:uid="{00000000-0005-0000-0000-0000792D0000}"/>
    <cellStyle name="Header1 3 5 5" xfId="11629" xr:uid="{00000000-0005-0000-0000-00007A2D0000}"/>
    <cellStyle name="Header1 3 6" xfId="11630" xr:uid="{00000000-0005-0000-0000-00007B2D0000}"/>
    <cellStyle name="Header1 3 6 2" xfId="11631" xr:uid="{00000000-0005-0000-0000-00007C2D0000}"/>
    <cellStyle name="Header1 3 6 2 2" xfId="11632" xr:uid="{00000000-0005-0000-0000-00007D2D0000}"/>
    <cellStyle name="Header1 3 6 2 2 2" xfId="11633" xr:uid="{00000000-0005-0000-0000-00007E2D0000}"/>
    <cellStyle name="Header1 3 6 2 2 3" xfId="11634" xr:uid="{00000000-0005-0000-0000-00007F2D0000}"/>
    <cellStyle name="Header1 3 6 2 3" xfId="11635" xr:uid="{00000000-0005-0000-0000-0000802D0000}"/>
    <cellStyle name="Header1 3 6 2 3 2" xfId="11636" xr:uid="{00000000-0005-0000-0000-0000812D0000}"/>
    <cellStyle name="Header1 3 6 2 3 3" xfId="11637" xr:uid="{00000000-0005-0000-0000-0000822D0000}"/>
    <cellStyle name="Header1 3 6 2 4" xfId="11638" xr:uid="{00000000-0005-0000-0000-0000832D0000}"/>
    <cellStyle name="Header1 3 6 2 5" xfId="11639" xr:uid="{00000000-0005-0000-0000-0000842D0000}"/>
    <cellStyle name="Header1 3 6 3" xfId="11640" xr:uid="{00000000-0005-0000-0000-0000852D0000}"/>
    <cellStyle name="Header1 3 6 4" xfId="11641" xr:uid="{00000000-0005-0000-0000-0000862D0000}"/>
    <cellStyle name="Header1 3 7" xfId="11642" xr:uid="{00000000-0005-0000-0000-0000872D0000}"/>
    <cellStyle name="Header1 3 7 2" xfId="11643" xr:uid="{00000000-0005-0000-0000-0000882D0000}"/>
    <cellStyle name="Header1 3 7 2 2" xfId="11644" xr:uid="{00000000-0005-0000-0000-0000892D0000}"/>
    <cellStyle name="Header1 3 7 2 3" xfId="11645" xr:uid="{00000000-0005-0000-0000-00008A2D0000}"/>
    <cellStyle name="Header1 3 7 3" xfId="11646" xr:uid="{00000000-0005-0000-0000-00008B2D0000}"/>
    <cellStyle name="Header1 3 7 3 2" xfId="11647" xr:uid="{00000000-0005-0000-0000-00008C2D0000}"/>
    <cellStyle name="Header1 3 7 3 3" xfId="11648" xr:uid="{00000000-0005-0000-0000-00008D2D0000}"/>
    <cellStyle name="Header1 3 7 4" xfId="11649" xr:uid="{00000000-0005-0000-0000-00008E2D0000}"/>
    <cellStyle name="Header1 3 7 5" xfId="11650" xr:uid="{00000000-0005-0000-0000-00008F2D0000}"/>
    <cellStyle name="Header1 3 8" xfId="11651" xr:uid="{00000000-0005-0000-0000-0000902D0000}"/>
    <cellStyle name="Header1 3 8 2" xfId="11652" xr:uid="{00000000-0005-0000-0000-0000912D0000}"/>
    <cellStyle name="Header1 3 8 2 2" xfId="11653" xr:uid="{00000000-0005-0000-0000-0000922D0000}"/>
    <cellStyle name="Header1 3 8 2 3" xfId="11654" xr:uid="{00000000-0005-0000-0000-0000932D0000}"/>
    <cellStyle name="Header1 3 8 3" xfId="11655" xr:uid="{00000000-0005-0000-0000-0000942D0000}"/>
    <cellStyle name="Header1 3 8 4" xfId="11656" xr:uid="{00000000-0005-0000-0000-0000952D0000}"/>
    <cellStyle name="Header1 3 9" xfId="11657" xr:uid="{00000000-0005-0000-0000-0000962D0000}"/>
    <cellStyle name="Header1 3 9 2" xfId="11658" xr:uid="{00000000-0005-0000-0000-0000972D0000}"/>
    <cellStyle name="Header1 3 9 3" xfId="11659" xr:uid="{00000000-0005-0000-0000-0000982D0000}"/>
    <cellStyle name="Header1 4" xfId="11660" xr:uid="{00000000-0005-0000-0000-0000992D0000}"/>
    <cellStyle name="Header1 4 10" xfId="11661" xr:uid="{00000000-0005-0000-0000-00009A2D0000}"/>
    <cellStyle name="Header1 4 2" xfId="11662" xr:uid="{00000000-0005-0000-0000-00009B2D0000}"/>
    <cellStyle name="Header1 4 2 2" xfId="11663" xr:uid="{00000000-0005-0000-0000-00009C2D0000}"/>
    <cellStyle name="Header1 4 2 2 2" xfId="11664" xr:uid="{00000000-0005-0000-0000-00009D2D0000}"/>
    <cellStyle name="Header1 4 2 2 2 2" xfId="11665" xr:uid="{00000000-0005-0000-0000-00009E2D0000}"/>
    <cellStyle name="Header1 4 2 2 2 2 2" xfId="11666" xr:uid="{00000000-0005-0000-0000-00009F2D0000}"/>
    <cellStyle name="Header1 4 2 2 2 2 2 2" xfId="11667" xr:uid="{00000000-0005-0000-0000-0000A02D0000}"/>
    <cellStyle name="Header1 4 2 2 2 2 2 3" xfId="11668" xr:uid="{00000000-0005-0000-0000-0000A12D0000}"/>
    <cellStyle name="Header1 4 2 2 2 2 3" xfId="11669" xr:uid="{00000000-0005-0000-0000-0000A22D0000}"/>
    <cellStyle name="Header1 4 2 2 2 2 3 2" xfId="11670" xr:uid="{00000000-0005-0000-0000-0000A32D0000}"/>
    <cellStyle name="Header1 4 2 2 2 2 3 3" xfId="11671" xr:uid="{00000000-0005-0000-0000-0000A42D0000}"/>
    <cellStyle name="Header1 4 2 2 2 2 4" xfId="11672" xr:uid="{00000000-0005-0000-0000-0000A52D0000}"/>
    <cellStyle name="Header1 4 2 2 2 2 5" xfId="11673" xr:uid="{00000000-0005-0000-0000-0000A62D0000}"/>
    <cellStyle name="Header1 4 2 2 2 3" xfId="11674" xr:uid="{00000000-0005-0000-0000-0000A72D0000}"/>
    <cellStyle name="Header1 4 2 2 2 3 2" xfId="11675" xr:uid="{00000000-0005-0000-0000-0000A82D0000}"/>
    <cellStyle name="Header1 4 2 2 2 3 2 2" xfId="11676" xr:uid="{00000000-0005-0000-0000-0000A92D0000}"/>
    <cellStyle name="Header1 4 2 2 2 3 2 3" xfId="11677" xr:uid="{00000000-0005-0000-0000-0000AA2D0000}"/>
    <cellStyle name="Header1 4 2 2 2 3 3" xfId="11678" xr:uid="{00000000-0005-0000-0000-0000AB2D0000}"/>
    <cellStyle name="Header1 4 2 2 2 3 3 2" xfId="11679" xr:uid="{00000000-0005-0000-0000-0000AC2D0000}"/>
    <cellStyle name="Header1 4 2 2 2 3 3 3" xfId="11680" xr:uid="{00000000-0005-0000-0000-0000AD2D0000}"/>
    <cellStyle name="Header1 4 2 2 2 3 4" xfId="11681" xr:uid="{00000000-0005-0000-0000-0000AE2D0000}"/>
    <cellStyle name="Header1 4 2 2 2 3 5" xfId="11682" xr:uid="{00000000-0005-0000-0000-0000AF2D0000}"/>
    <cellStyle name="Header1 4 2 2 2 4" xfId="11683" xr:uid="{00000000-0005-0000-0000-0000B02D0000}"/>
    <cellStyle name="Header1 4 2 2 2 5" xfId="11684" xr:uid="{00000000-0005-0000-0000-0000B12D0000}"/>
    <cellStyle name="Header1 4 2 2 3" xfId="11685" xr:uid="{00000000-0005-0000-0000-0000B22D0000}"/>
    <cellStyle name="Header1 4 2 2 3 2" xfId="11686" xr:uid="{00000000-0005-0000-0000-0000B32D0000}"/>
    <cellStyle name="Header1 4 2 2 3 2 2" xfId="11687" xr:uid="{00000000-0005-0000-0000-0000B42D0000}"/>
    <cellStyle name="Header1 4 2 2 3 2 2 2" xfId="11688" xr:uid="{00000000-0005-0000-0000-0000B52D0000}"/>
    <cellStyle name="Header1 4 2 2 3 2 2 3" xfId="11689" xr:uid="{00000000-0005-0000-0000-0000B62D0000}"/>
    <cellStyle name="Header1 4 2 2 3 2 3" xfId="11690" xr:uid="{00000000-0005-0000-0000-0000B72D0000}"/>
    <cellStyle name="Header1 4 2 2 3 2 3 2" xfId="11691" xr:uid="{00000000-0005-0000-0000-0000B82D0000}"/>
    <cellStyle name="Header1 4 2 2 3 2 3 3" xfId="11692" xr:uid="{00000000-0005-0000-0000-0000B92D0000}"/>
    <cellStyle name="Header1 4 2 2 3 2 4" xfId="11693" xr:uid="{00000000-0005-0000-0000-0000BA2D0000}"/>
    <cellStyle name="Header1 4 2 2 3 2 5" xfId="11694" xr:uid="{00000000-0005-0000-0000-0000BB2D0000}"/>
    <cellStyle name="Header1 4 2 2 3 3" xfId="11695" xr:uid="{00000000-0005-0000-0000-0000BC2D0000}"/>
    <cellStyle name="Header1 4 2 2 3 3 2" xfId="11696" xr:uid="{00000000-0005-0000-0000-0000BD2D0000}"/>
    <cellStyle name="Header1 4 2 2 3 3 2 2" xfId="11697" xr:uid="{00000000-0005-0000-0000-0000BE2D0000}"/>
    <cellStyle name="Header1 4 2 2 3 3 2 3" xfId="11698" xr:uid="{00000000-0005-0000-0000-0000BF2D0000}"/>
    <cellStyle name="Header1 4 2 2 3 3 3" xfId="11699" xr:uid="{00000000-0005-0000-0000-0000C02D0000}"/>
    <cellStyle name="Header1 4 2 2 3 3 3 2" xfId="11700" xr:uid="{00000000-0005-0000-0000-0000C12D0000}"/>
    <cellStyle name="Header1 4 2 2 3 3 3 3" xfId="11701" xr:uid="{00000000-0005-0000-0000-0000C22D0000}"/>
    <cellStyle name="Header1 4 2 2 3 3 4" xfId="11702" xr:uid="{00000000-0005-0000-0000-0000C32D0000}"/>
    <cellStyle name="Header1 4 2 2 3 3 5" xfId="11703" xr:uid="{00000000-0005-0000-0000-0000C42D0000}"/>
    <cellStyle name="Header1 4 2 2 3 4" xfId="11704" xr:uid="{00000000-0005-0000-0000-0000C52D0000}"/>
    <cellStyle name="Header1 4 2 2 3 5" xfId="11705" xr:uid="{00000000-0005-0000-0000-0000C62D0000}"/>
    <cellStyle name="Header1 4 2 2 4" xfId="11706" xr:uid="{00000000-0005-0000-0000-0000C72D0000}"/>
    <cellStyle name="Header1 4 2 2 4 2" xfId="11707" xr:uid="{00000000-0005-0000-0000-0000C82D0000}"/>
    <cellStyle name="Header1 4 2 2 4 2 2" xfId="11708" xr:uid="{00000000-0005-0000-0000-0000C92D0000}"/>
    <cellStyle name="Header1 4 2 2 4 2 3" xfId="11709" xr:uid="{00000000-0005-0000-0000-0000CA2D0000}"/>
    <cellStyle name="Header1 4 2 2 4 3" xfId="11710" xr:uid="{00000000-0005-0000-0000-0000CB2D0000}"/>
    <cellStyle name="Header1 4 2 2 4 3 2" xfId="11711" xr:uid="{00000000-0005-0000-0000-0000CC2D0000}"/>
    <cellStyle name="Header1 4 2 2 4 3 3" xfId="11712" xr:uid="{00000000-0005-0000-0000-0000CD2D0000}"/>
    <cellStyle name="Header1 4 2 2 4 4" xfId="11713" xr:uid="{00000000-0005-0000-0000-0000CE2D0000}"/>
    <cellStyle name="Header1 4 2 2 4 5" xfId="11714" xr:uid="{00000000-0005-0000-0000-0000CF2D0000}"/>
    <cellStyle name="Header1 4 2 2 5" xfId="11715" xr:uid="{00000000-0005-0000-0000-0000D02D0000}"/>
    <cellStyle name="Header1 4 2 2 5 2" xfId="11716" xr:uid="{00000000-0005-0000-0000-0000D12D0000}"/>
    <cellStyle name="Header1 4 2 2 5 2 2" xfId="11717" xr:uid="{00000000-0005-0000-0000-0000D22D0000}"/>
    <cellStyle name="Header1 4 2 2 5 2 3" xfId="11718" xr:uid="{00000000-0005-0000-0000-0000D32D0000}"/>
    <cellStyle name="Header1 4 2 2 5 3" xfId="11719" xr:uid="{00000000-0005-0000-0000-0000D42D0000}"/>
    <cellStyle name="Header1 4 2 2 5 3 2" xfId="11720" xr:uid="{00000000-0005-0000-0000-0000D52D0000}"/>
    <cellStyle name="Header1 4 2 2 5 3 3" xfId="11721" xr:uid="{00000000-0005-0000-0000-0000D62D0000}"/>
    <cellStyle name="Header1 4 2 2 5 4" xfId="11722" xr:uid="{00000000-0005-0000-0000-0000D72D0000}"/>
    <cellStyle name="Header1 4 2 2 5 5" xfId="11723" xr:uid="{00000000-0005-0000-0000-0000D82D0000}"/>
    <cellStyle name="Header1 4 2 2 6" xfId="11724" xr:uid="{00000000-0005-0000-0000-0000D92D0000}"/>
    <cellStyle name="Header1 4 2 2 6 2" xfId="11725" xr:uid="{00000000-0005-0000-0000-0000DA2D0000}"/>
    <cellStyle name="Header1 4 2 2 6 3" xfId="11726" xr:uid="{00000000-0005-0000-0000-0000DB2D0000}"/>
    <cellStyle name="Header1 4 2 2 7" xfId="11727" xr:uid="{00000000-0005-0000-0000-0000DC2D0000}"/>
    <cellStyle name="Header1 4 2 2 7 2" xfId="11728" xr:uid="{00000000-0005-0000-0000-0000DD2D0000}"/>
    <cellStyle name="Header1 4 2 2 7 3" xfId="11729" xr:uid="{00000000-0005-0000-0000-0000DE2D0000}"/>
    <cellStyle name="Header1 4 2 2 8" xfId="11730" xr:uid="{00000000-0005-0000-0000-0000DF2D0000}"/>
    <cellStyle name="Header1 4 2 2 9" xfId="11731" xr:uid="{00000000-0005-0000-0000-0000E02D0000}"/>
    <cellStyle name="Header1 4 2 3" xfId="11732" xr:uid="{00000000-0005-0000-0000-0000E12D0000}"/>
    <cellStyle name="Header1 4 2 3 2" xfId="11733" xr:uid="{00000000-0005-0000-0000-0000E22D0000}"/>
    <cellStyle name="Header1 4 2 3 2 2" xfId="11734" xr:uid="{00000000-0005-0000-0000-0000E32D0000}"/>
    <cellStyle name="Header1 4 2 3 2 2 2" xfId="11735" xr:uid="{00000000-0005-0000-0000-0000E42D0000}"/>
    <cellStyle name="Header1 4 2 3 2 2 3" xfId="11736" xr:uid="{00000000-0005-0000-0000-0000E52D0000}"/>
    <cellStyle name="Header1 4 2 3 2 3" xfId="11737" xr:uid="{00000000-0005-0000-0000-0000E62D0000}"/>
    <cellStyle name="Header1 4 2 3 2 3 2" xfId="11738" xr:uid="{00000000-0005-0000-0000-0000E72D0000}"/>
    <cellStyle name="Header1 4 2 3 2 3 3" xfId="11739" xr:uid="{00000000-0005-0000-0000-0000E82D0000}"/>
    <cellStyle name="Header1 4 2 3 2 4" xfId="11740" xr:uid="{00000000-0005-0000-0000-0000E92D0000}"/>
    <cellStyle name="Header1 4 2 3 2 5" xfId="11741" xr:uid="{00000000-0005-0000-0000-0000EA2D0000}"/>
    <cellStyle name="Header1 4 2 3 3" xfId="11742" xr:uid="{00000000-0005-0000-0000-0000EB2D0000}"/>
    <cellStyle name="Header1 4 2 3 3 2" xfId="11743" xr:uid="{00000000-0005-0000-0000-0000EC2D0000}"/>
    <cellStyle name="Header1 4 2 3 3 2 2" xfId="11744" xr:uid="{00000000-0005-0000-0000-0000ED2D0000}"/>
    <cellStyle name="Header1 4 2 3 3 2 3" xfId="11745" xr:uid="{00000000-0005-0000-0000-0000EE2D0000}"/>
    <cellStyle name="Header1 4 2 3 3 3" xfId="11746" xr:uid="{00000000-0005-0000-0000-0000EF2D0000}"/>
    <cellStyle name="Header1 4 2 3 3 3 2" xfId="11747" xr:uid="{00000000-0005-0000-0000-0000F02D0000}"/>
    <cellStyle name="Header1 4 2 3 3 3 3" xfId="11748" xr:uid="{00000000-0005-0000-0000-0000F12D0000}"/>
    <cellStyle name="Header1 4 2 3 3 4" xfId="11749" xr:uid="{00000000-0005-0000-0000-0000F22D0000}"/>
    <cellStyle name="Header1 4 2 3 3 5" xfId="11750" xr:uid="{00000000-0005-0000-0000-0000F32D0000}"/>
    <cellStyle name="Header1 4 2 3 4" xfId="11751" xr:uid="{00000000-0005-0000-0000-0000F42D0000}"/>
    <cellStyle name="Header1 4 2 3 5" xfId="11752" xr:uid="{00000000-0005-0000-0000-0000F52D0000}"/>
    <cellStyle name="Header1 4 2 4" xfId="11753" xr:uid="{00000000-0005-0000-0000-0000F62D0000}"/>
    <cellStyle name="Header1 4 2 4 2" xfId="11754" xr:uid="{00000000-0005-0000-0000-0000F72D0000}"/>
    <cellStyle name="Header1 4 2 4 2 2" xfId="11755" xr:uid="{00000000-0005-0000-0000-0000F82D0000}"/>
    <cellStyle name="Header1 4 2 4 2 2 2" xfId="11756" xr:uid="{00000000-0005-0000-0000-0000F92D0000}"/>
    <cellStyle name="Header1 4 2 4 2 2 3" xfId="11757" xr:uid="{00000000-0005-0000-0000-0000FA2D0000}"/>
    <cellStyle name="Header1 4 2 4 2 3" xfId="11758" xr:uid="{00000000-0005-0000-0000-0000FB2D0000}"/>
    <cellStyle name="Header1 4 2 4 2 3 2" xfId="11759" xr:uid="{00000000-0005-0000-0000-0000FC2D0000}"/>
    <cellStyle name="Header1 4 2 4 2 3 3" xfId="11760" xr:uid="{00000000-0005-0000-0000-0000FD2D0000}"/>
    <cellStyle name="Header1 4 2 4 2 4" xfId="11761" xr:uid="{00000000-0005-0000-0000-0000FE2D0000}"/>
    <cellStyle name="Header1 4 2 4 2 5" xfId="11762" xr:uid="{00000000-0005-0000-0000-0000FF2D0000}"/>
    <cellStyle name="Header1 4 2 4 3" xfId="11763" xr:uid="{00000000-0005-0000-0000-0000002E0000}"/>
    <cellStyle name="Header1 4 2 4 4" xfId="11764" xr:uid="{00000000-0005-0000-0000-0000012E0000}"/>
    <cellStyle name="Header1 4 2 5" xfId="11765" xr:uid="{00000000-0005-0000-0000-0000022E0000}"/>
    <cellStyle name="Header1 4 2 5 2" xfId="11766" xr:uid="{00000000-0005-0000-0000-0000032E0000}"/>
    <cellStyle name="Header1 4 2 5 2 2" xfId="11767" xr:uid="{00000000-0005-0000-0000-0000042E0000}"/>
    <cellStyle name="Header1 4 2 5 2 3" xfId="11768" xr:uid="{00000000-0005-0000-0000-0000052E0000}"/>
    <cellStyle name="Header1 4 2 5 3" xfId="11769" xr:uid="{00000000-0005-0000-0000-0000062E0000}"/>
    <cellStyle name="Header1 4 2 5 3 2" xfId="11770" xr:uid="{00000000-0005-0000-0000-0000072E0000}"/>
    <cellStyle name="Header1 4 2 5 3 3" xfId="11771" xr:uid="{00000000-0005-0000-0000-0000082E0000}"/>
    <cellStyle name="Header1 4 2 5 4" xfId="11772" xr:uid="{00000000-0005-0000-0000-0000092E0000}"/>
    <cellStyle name="Header1 4 2 5 5" xfId="11773" xr:uid="{00000000-0005-0000-0000-00000A2E0000}"/>
    <cellStyle name="Header1 4 2 6" xfId="11774" xr:uid="{00000000-0005-0000-0000-00000B2E0000}"/>
    <cellStyle name="Header1 4 2 6 2" xfId="11775" xr:uid="{00000000-0005-0000-0000-00000C2E0000}"/>
    <cellStyle name="Header1 4 2 6 2 2" xfId="11776" xr:uid="{00000000-0005-0000-0000-00000D2E0000}"/>
    <cellStyle name="Header1 4 2 6 2 3" xfId="11777" xr:uid="{00000000-0005-0000-0000-00000E2E0000}"/>
    <cellStyle name="Header1 4 2 6 3" xfId="11778" xr:uid="{00000000-0005-0000-0000-00000F2E0000}"/>
    <cellStyle name="Header1 4 2 6 4" xfId="11779" xr:uid="{00000000-0005-0000-0000-0000102E0000}"/>
    <cellStyle name="Header1 4 2 7" xfId="11780" xr:uid="{00000000-0005-0000-0000-0000112E0000}"/>
    <cellStyle name="Header1 4 2 7 2" xfId="11781" xr:uid="{00000000-0005-0000-0000-0000122E0000}"/>
    <cellStyle name="Header1 4 2 7 3" xfId="11782" xr:uid="{00000000-0005-0000-0000-0000132E0000}"/>
    <cellStyle name="Header1 4 2 8" xfId="11783" xr:uid="{00000000-0005-0000-0000-0000142E0000}"/>
    <cellStyle name="Header1 4 2 9" xfId="11784" xr:uid="{00000000-0005-0000-0000-0000152E0000}"/>
    <cellStyle name="Header1 4 3" xfId="11785" xr:uid="{00000000-0005-0000-0000-0000162E0000}"/>
    <cellStyle name="Header1 4 3 2" xfId="11786" xr:uid="{00000000-0005-0000-0000-0000172E0000}"/>
    <cellStyle name="Header1 4 3 2 2" xfId="11787" xr:uid="{00000000-0005-0000-0000-0000182E0000}"/>
    <cellStyle name="Header1 4 3 2 2 2" xfId="11788" xr:uid="{00000000-0005-0000-0000-0000192E0000}"/>
    <cellStyle name="Header1 4 3 2 2 2 2" xfId="11789" xr:uid="{00000000-0005-0000-0000-00001A2E0000}"/>
    <cellStyle name="Header1 4 3 2 2 2 3" xfId="11790" xr:uid="{00000000-0005-0000-0000-00001B2E0000}"/>
    <cellStyle name="Header1 4 3 2 2 3" xfId="11791" xr:uid="{00000000-0005-0000-0000-00001C2E0000}"/>
    <cellStyle name="Header1 4 3 2 2 3 2" xfId="11792" xr:uid="{00000000-0005-0000-0000-00001D2E0000}"/>
    <cellStyle name="Header1 4 3 2 2 3 3" xfId="11793" xr:uid="{00000000-0005-0000-0000-00001E2E0000}"/>
    <cellStyle name="Header1 4 3 2 2 4" xfId="11794" xr:uid="{00000000-0005-0000-0000-00001F2E0000}"/>
    <cellStyle name="Header1 4 3 2 2 5" xfId="11795" xr:uid="{00000000-0005-0000-0000-0000202E0000}"/>
    <cellStyle name="Header1 4 3 2 3" xfId="11796" xr:uid="{00000000-0005-0000-0000-0000212E0000}"/>
    <cellStyle name="Header1 4 3 2 3 2" xfId="11797" xr:uid="{00000000-0005-0000-0000-0000222E0000}"/>
    <cellStyle name="Header1 4 3 2 3 2 2" xfId="11798" xr:uid="{00000000-0005-0000-0000-0000232E0000}"/>
    <cellStyle name="Header1 4 3 2 3 2 3" xfId="11799" xr:uid="{00000000-0005-0000-0000-0000242E0000}"/>
    <cellStyle name="Header1 4 3 2 3 3" xfId="11800" xr:uid="{00000000-0005-0000-0000-0000252E0000}"/>
    <cellStyle name="Header1 4 3 2 3 3 2" xfId="11801" xr:uid="{00000000-0005-0000-0000-0000262E0000}"/>
    <cellStyle name="Header1 4 3 2 3 3 3" xfId="11802" xr:uid="{00000000-0005-0000-0000-0000272E0000}"/>
    <cellStyle name="Header1 4 3 2 3 4" xfId="11803" xr:uid="{00000000-0005-0000-0000-0000282E0000}"/>
    <cellStyle name="Header1 4 3 2 3 5" xfId="11804" xr:uid="{00000000-0005-0000-0000-0000292E0000}"/>
    <cellStyle name="Header1 4 3 2 4" xfId="11805" xr:uid="{00000000-0005-0000-0000-00002A2E0000}"/>
    <cellStyle name="Header1 4 3 2 5" xfId="11806" xr:uid="{00000000-0005-0000-0000-00002B2E0000}"/>
    <cellStyle name="Header1 4 3 3" xfId="11807" xr:uid="{00000000-0005-0000-0000-00002C2E0000}"/>
    <cellStyle name="Header1 4 3 3 2" xfId="11808" xr:uid="{00000000-0005-0000-0000-00002D2E0000}"/>
    <cellStyle name="Header1 4 3 3 2 2" xfId="11809" xr:uid="{00000000-0005-0000-0000-00002E2E0000}"/>
    <cellStyle name="Header1 4 3 3 2 2 2" xfId="11810" xr:uid="{00000000-0005-0000-0000-00002F2E0000}"/>
    <cellStyle name="Header1 4 3 3 2 2 3" xfId="11811" xr:uid="{00000000-0005-0000-0000-0000302E0000}"/>
    <cellStyle name="Header1 4 3 3 2 3" xfId="11812" xr:uid="{00000000-0005-0000-0000-0000312E0000}"/>
    <cellStyle name="Header1 4 3 3 2 3 2" xfId="11813" xr:uid="{00000000-0005-0000-0000-0000322E0000}"/>
    <cellStyle name="Header1 4 3 3 2 3 3" xfId="11814" xr:uid="{00000000-0005-0000-0000-0000332E0000}"/>
    <cellStyle name="Header1 4 3 3 2 4" xfId="11815" xr:uid="{00000000-0005-0000-0000-0000342E0000}"/>
    <cellStyle name="Header1 4 3 3 2 5" xfId="11816" xr:uid="{00000000-0005-0000-0000-0000352E0000}"/>
    <cellStyle name="Header1 4 3 3 3" xfId="11817" xr:uid="{00000000-0005-0000-0000-0000362E0000}"/>
    <cellStyle name="Header1 4 3 3 3 2" xfId="11818" xr:uid="{00000000-0005-0000-0000-0000372E0000}"/>
    <cellStyle name="Header1 4 3 3 3 2 2" xfId="11819" xr:uid="{00000000-0005-0000-0000-0000382E0000}"/>
    <cellStyle name="Header1 4 3 3 3 2 3" xfId="11820" xr:uid="{00000000-0005-0000-0000-0000392E0000}"/>
    <cellStyle name="Header1 4 3 3 3 3" xfId="11821" xr:uid="{00000000-0005-0000-0000-00003A2E0000}"/>
    <cellStyle name="Header1 4 3 3 3 3 2" xfId="11822" xr:uid="{00000000-0005-0000-0000-00003B2E0000}"/>
    <cellStyle name="Header1 4 3 3 3 3 3" xfId="11823" xr:uid="{00000000-0005-0000-0000-00003C2E0000}"/>
    <cellStyle name="Header1 4 3 3 3 4" xfId="11824" xr:uid="{00000000-0005-0000-0000-00003D2E0000}"/>
    <cellStyle name="Header1 4 3 3 3 5" xfId="11825" xr:uid="{00000000-0005-0000-0000-00003E2E0000}"/>
    <cellStyle name="Header1 4 3 3 4" xfId="11826" xr:uid="{00000000-0005-0000-0000-00003F2E0000}"/>
    <cellStyle name="Header1 4 3 3 5" xfId="11827" xr:uid="{00000000-0005-0000-0000-0000402E0000}"/>
    <cellStyle name="Header1 4 3 4" xfId="11828" xr:uid="{00000000-0005-0000-0000-0000412E0000}"/>
    <cellStyle name="Header1 4 3 4 2" xfId="11829" xr:uid="{00000000-0005-0000-0000-0000422E0000}"/>
    <cellStyle name="Header1 4 3 4 2 2" xfId="11830" xr:uid="{00000000-0005-0000-0000-0000432E0000}"/>
    <cellStyle name="Header1 4 3 4 2 3" xfId="11831" xr:uid="{00000000-0005-0000-0000-0000442E0000}"/>
    <cellStyle name="Header1 4 3 4 3" xfId="11832" xr:uid="{00000000-0005-0000-0000-0000452E0000}"/>
    <cellStyle name="Header1 4 3 4 3 2" xfId="11833" xr:uid="{00000000-0005-0000-0000-0000462E0000}"/>
    <cellStyle name="Header1 4 3 4 3 3" xfId="11834" xr:uid="{00000000-0005-0000-0000-0000472E0000}"/>
    <cellStyle name="Header1 4 3 4 4" xfId="11835" xr:uid="{00000000-0005-0000-0000-0000482E0000}"/>
    <cellStyle name="Header1 4 3 4 5" xfId="11836" xr:uid="{00000000-0005-0000-0000-0000492E0000}"/>
    <cellStyle name="Header1 4 3 5" xfId="11837" xr:uid="{00000000-0005-0000-0000-00004A2E0000}"/>
    <cellStyle name="Header1 4 3 5 2" xfId="11838" xr:uid="{00000000-0005-0000-0000-00004B2E0000}"/>
    <cellStyle name="Header1 4 3 5 2 2" xfId="11839" xr:uid="{00000000-0005-0000-0000-00004C2E0000}"/>
    <cellStyle name="Header1 4 3 5 2 3" xfId="11840" xr:uid="{00000000-0005-0000-0000-00004D2E0000}"/>
    <cellStyle name="Header1 4 3 5 3" xfId="11841" xr:uid="{00000000-0005-0000-0000-00004E2E0000}"/>
    <cellStyle name="Header1 4 3 5 3 2" xfId="11842" xr:uid="{00000000-0005-0000-0000-00004F2E0000}"/>
    <cellStyle name="Header1 4 3 5 3 3" xfId="11843" xr:uid="{00000000-0005-0000-0000-0000502E0000}"/>
    <cellStyle name="Header1 4 3 5 4" xfId="11844" xr:uid="{00000000-0005-0000-0000-0000512E0000}"/>
    <cellStyle name="Header1 4 3 5 5" xfId="11845" xr:uid="{00000000-0005-0000-0000-0000522E0000}"/>
    <cellStyle name="Header1 4 3 6" xfId="11846" xr:uid="{00000000-0005-0000-0000-0000532E0000}"/>
    <cellStyle name="Header1 4 3 6 2" xfId="11847" xr:uid="{00000000-0005-0000-0000-0000542E0000}"/>
    <cellStyle name="Header1 4 3 6 3" xfId="11848" xr:uid="{00000000-0005-0000-0000-0000552E0000}"/>
    <cellStyle name="Header1 4 3 7" xfId="11849" xr:uid="{00000000-0005-0000-0000-0000562E0000}"/>
    <cellStyle name="Header1 4 3 7 2" xfId="11850" xr:uid="{00000000-0005-0000-0000-0000572E0000}"/>
    <cellStyle name="Header1 4 3 7 3" xfId="11851" xr:uid="{00000000-0005-0000-0000-0000582E0000}"/>
    <cellStyle name="Header1 4 3 8" xfId="11852" xr:uid="{00000000-0005-0000-0000-0000592E0000}"/>
    <cellStyle name="Header1 4 3 9" xfId="11853" xr:uid="{00000000-0005-0000-0000-00005A2E0000}"/>
    <cellStyle name="Header1 4 4" xfId="11854" xr:uid="{00000000-0005-0000-0000-00005B2E0000}"/>
    <cellStyle name="Header1 4 4 2" xfId="11855" xr:uid="{00000000-0005-0000-0000-00005C2E0000}"/>
    <cellStyle name="Header1 4 4 2 2" xfId="11856" xr:uid="{00000000-0005-0000-0000-00005D2E0000}"/>
    <cellStyle name="Header1 4 4 2 2 2" xfId="11857" xr:uid="{00000000-0005-0000-0000-00005E2E0000}"/>
    <cellStyle name="Header1 4 4 2 2 3" xfId="11858" xr:uid="{00000000-0005-0000-0000-00005F2E0000}"/>
    <cellStyle name="Header1 4 4 2 3" xfId="11859" xr:uid="{00000000-0005-0000-0000-0000602E0000}"/>
    <cellStyle name="Header1 4 4 2 3 2" xfId="11860" xr:uid="{00000000-0005-0000-0000-0000612E0000}"/>
    <cellStyle name="Header1 4 4 2 3 3" xfId="11861" xr:uid="{00000000-0005-0000-0000-0000622E0000}"/>
    <cellStyle name="Header1 4 4 2 4" xfId="11862" xr:uid="{00000000-0005-0000-0000-0000632E0000}"/>
    <cellStyle name="Header1 4 4 2 5" xfId="11863" xr:uid="{00000000-0005-0000-0000-0000642E0000}"/>
    <cellStyle name="Header1 4 4 3" xfId="11864" xr:uid="{00000000-0005-0000-0000-0000652E0000}"/>
    <cellStyle name="Header1 4 4 3 2" xfId="11865" xr:uid="{00000000-0005-0000-0000-0000662E0000}"/>
    <cellStyle name="Header1 4 4 3 2 2" xfId="11866" xr:uid="{00000000-0005-0000-0000-0000672E0000}"/>
    <cellStyle name="Header1 4 4 3 2 3" xfId="11867" xr:uid="{00000000-0005-0000-0000-0000682E0000}"/>
    <cellStyle name="Header1 4 4 3 3" xfId="11868" xr:uid="{00000000-0005-0000-0000-0000692E0000}"/>
    <cellStyle name="Header1 4 4 3 3 2" xfId="11869" xr:uid="{00000000-0005-0000-0000-00006A2E0000}"/>
    <cellStyle name="Header1 4 4 3 3 3" xfId="11870" xr:uid="{00000000-0005-0000-0000-00006B2E0000}"/>
    <cellStyle name="Header1 4 4 3 4" xfId="11871" xr:uid="{00000000-0005-0000-0000-00006C2E0000}"/>
    <cellStyle name="Header1 4 4 3 5" xfId="11872" xr:uid="{00000000-0005-0000-0000-00006D2E0000}"/>
    <cellStyle name="Header1 4 4 4" xfId="11873" xr:uid="{00000000-0005-0000-0000-00006E2E0000}"/>
    <cellStyle name="Header1 4 4 5" xfId="11874" xr:uid="{00000000-0005-0000-0000-00006F2E0000}"/>
    <cellStyle name="Header1 4 5" xfId="11875" xr:uid="{00000000-0005-0000-0000-0000702E0000}"/>
    <cellStyle name="Header1 4 5 2" xfId="11876" xr:uid="{00000000-0005-0000-0000-0000712E0000}"/>
    <cellStyle name="Header1 4 5 2 2" xfId="11877" xr:uid="{00000000-0005-0000-0000-0000722E0000}"/>
    <cellStyle name="Header1 4 5 2 2 2" xfId="11878" xr:uid="{00000000-0005-0000-0000-0000732E0000}"/>
    <cellStyle name="Header1 4 5 2 2 3" xfId="11879" xr:uid="{00000000-0005-0000-0000-0000742E0000}"/>
    <cellStyle name="Header1 4 5 2 3" xfId="11880" xr:uid="{00000000-0005-0000-0000-0000752E0000}"/>
    <cellStyle name="Header1 4 5 2 3 2" xfId="11881" xr:uid="{00000000-0005-0000-0000-0000762E0000}"/>
    <cellStyle name="Header1 4 5 2 3 3" xfId="11882" xr:uid="{00000000-0005-0000-0000-0000772E0000}"/>
    <cellStyle name="Header1 4 5 2 4" xfId="11883" xr:uid="{00000000-0005-0000-0000-0000782E0000}"/>
    <cellStyle name="Header1 4 5 2 5" xfId="11884" xr:uid="{00000000-0005-0000-0000-0000792E0000}"/>
    <cellStyle name="Header1 4 5 3" xfId="11885" xr:uid="{00000000-0005-0000-0000-00007A2E0000}"/>
    <cellStyle name="Header1 4 5 4" xfId="11886" xr:uid="{00000000-0005-0000-0000-00007B2E0000}"/>
    <cellStyle name="Header1 4 6" xfId="11887" xr:uid="{00000000-0005-0000-0000-00007C2E0000}"/>
    <cellStyle name="Header1 4 6 2" xfId="11888" xr:uid="{00000000-0005-0000-0000-00007D2E0000}"/>
    <cellStyle name="Header1 4 6 2 2" xfId="11889" xr:uid="{00000000-0005-0000-0000-00007E2E0000}"/>
    <cellStyle name="Header1 4 6 2 3" xfId="11890" xr:uid="{00000000-0005-0000-0000-00007F2E0000}"/>
    <cellStyle name="Header1 4 6 3" xfId="11891" xr:uid="{00000000-0005-0000-0000-0000802E0000}"/>
    <cellStyle name="Header1 4 6 3 2" xfId="11892" xr:uid="{00000000-0005-0000-0000-0000812E0000}"/>
    <cellStyle name="Header1 4 6 3 3" xfId="11893" xr:uid="{00000000-0005-0000-0000-0000822E0000}"/>
    <cellStyle name="Header1 4 6 4" xfId="11894" xr:uid="{00000000-0005-0000-0000-0000832E0000}"/>
    <cellStyle name="Header1 4 6 5" xfId="11895" xr:uid="{00000000-0005-0000-0000-0000842E0000}"/>
    <cellStyle name="Header1 4 7" xfId="11896" xr:uid="{00000000-0005-0000-0000-0000852E0000}"/>
    <cellStyle name="Header1 4 7 2" xfId="11897" xr:uid="{00000000-0005-0000-0000-0000862E0000}"/>
    <cellStyle name="Header1 4 7 2 2" xfId="11898" xr:uid="{00000000-0005-0000-0000-0000872E0000}"/>
    <cellStyle name="Header1 4 7 2 3" xfId="11899" xr:uid="{00000000-0005-0000-0000-0000882E0000}"/>
    <cellStyle name="Header1 4 7 3" xfId="11900" xr:uid="{00000000-0005-0000-0000-0000892E0000}"/>
    <cellStyle name="Header1 4 7 4" xfId="11901" xr:uid="{00000000-0005-0000-0000-00008A2E0000}"/>
    <cellStyle name="Header1 4 8" xfId="11902" xr:uid="{00000000-0005-0000-0000-00008B2E0000}"/>
    <cellStyle name="Header1 4 8 2" xfId="11903" xr:uid="{00000000-0005-0000-0000-00008C2E0000}"/>
    <cellStyle name="Header1 4 8 3" xfId="11904" xr:uid="{00000000-0005-0000-0000-00008D2E0000}"/>
    <cellStyle name="Header1 4 9" xfId="11905" xr:uid="{00000000-0005-0000-0000-00008E2E0000}"/>
    <cellStyle name="Header1 5" xfId="11906" xr:uid="{00000000-0005-0000-0000-00008F2E0000}"/>
    <cellStyle name="Header1 5 2" xfId="11907" xr:uid="{00000000-0005-0000-0000-0000902E0000}"/>
    <cellStyle name="Header1 5 2 2" xfId="11908" xr:uid="{00000000-0005-0000-0000-0000912E0000}"/>
    <cellStyle name="Header1 5 2 2 2" xfId="11909" xr:uid="{00000000-0005-0000-0000-0000922E0000}"/>
    <cellStyle name="Header1 5 2 2 2 2" xfId="11910" xr:uid="{00000000-0005-0000-0000-0000932E0000}"/>
    <cellStyle name="Header1 5 2 2 2 2 2" xfId="11911" xr:uid="{00000000-0005-0000-0000-0000942E0000}"/>
    <cellStyle name="Header1 5 2 2 2 2 3" xfId="11912" xr:uid="{00000000-0005-0000-0000-0000952E0000}"/>
    <cellStyle name="Header1 5 2 2 2 3" xfId="11913" xr:uid="{00000000-0005-0000-0000-0000962E0000}"/>
    <cellStyle name="Header1 5 2 2 2 3 2" xfId="11914" xr:uid="{00000000-0005-0000-0000-0000972E0000}"/>
    <cellStyle name="Header1 5 2 2 2 3 3" xfId="11915" xr:uid="{00000000-0005-0000-0000-0000982E0000}"/>
    <cellStyle name="Header1 5 2 2 2 4" xfId="11916" xr:uid="{00000000-0005-0000-0000-0000992E0000}"/>
    <cellStyle name="Header1 5 2 2 2 5" xfId="11917" xr:uid="{00000000-0005-0000-0000-00009A2E0000}"/>
    <cellStyle name="Header1 5 2 2 3" xfId="11918" xr:uid="{00000000-0005-0000-0000-00009B2E0000}"/>
    <cellStyle name="Header1 5 2 2 3 2" xfId="11919" xr:uid="{00000000-0005-0000-0000-00009C2E0000}"/>
    <cellStyle name="Header1 5 2 2 3 2 2" xfId="11920" xr:uid="{00000000-0005-0000-0000-00009D2E0000}"/>
    <cellStyle name="Header1 5 2 2 3 2 3" xfId="11921" xr:uid="{00000000-0005-0000-0000-00009E2E0000}"/>
    <cellStyle name="Header1 5 2 2 3 3" xfId="11922" xr:uid="{00000000-0005-0000-0000-00009F2E0000}"/>
    <cellStyle name="Header1 5 2 2 3 3 2" xfId="11923" xr:uid="{00000000-0005-0000-0000-0000A02E0000}"/>
    <cellStyle name="Header1 5 2 2 3 3 3" xfId="11924" xr:uid="{00000000-0005-0000-0000-0000A12E0000}"/>
    <cellStyle name="Header1 5 2 2 3 4" xfId="11925" xr:uid="{00000000-0005-0000-0000-0000A22E0000}"/>
    <cellStyle name="Header1 5 2 2 3 5" xfId="11926" xr:uid="{00000000-0005-0000-0000-0000A32E0000}"/>
    <cellStyle name="Header1 5 2 2 4" xfId="11927" xr:uid="{00000000-0005-0000-0000-0000A42E0000}"/>
    <cellStyle name="Header1 5 2 2 5" xfId="11928" xr:uid="{00000000-0005-0000-0000-0000A52E0000}"/>
    <cellStyle name="Header1 5 2 3" xfId="11929" xr:uid="{00000000-0005-0000-0000-0000A62E0000}"/>
    <cellStyle name="Header1 5 2 3 2" xfId="11930" xr:uid="{00000000-0005-0000-0000-0000A72E0000}"/>
    <cellStyle name="Header1 5 2 3 2 2" xfId="11931" xr:uid="{00000000-0005-0000-0000-0000A82E0000}"/>
    <cellStyle name="Header1 5 2 3 2 2 2" xfId="11932" xr:uid="{00000000-0005-0000-0000-0000A92E0000}"/>
    <cellStyle name="Header1 5 2 3 2 2 3" xfId="11933" xr:uid="{00000000-0005-0000-0000-0000AA2E0000}"/>
    <cellStyle name="Header1 5 2 3 2 3" xfId="11934" xr:uid="{00000000-0005-0000-0000-0000AB2E0000}"/>
    <cellStyle name="Header1 5 2 3 2 3 2" xfId="11935" xr:uid="{00000000-0005-0000-0000-0000AC2E0000}"/>
    <cellStyle name="Header1 5 2 3 2 3 3" xfId="11936" xr:uid="{00000000-0005-0000-0000-0000AD2E0000}"/>
    <cellStyle name="Header1 5 2 3 2 4" xfId="11937" xr:uid="{00000000-0005-0000-0000-0000AE2E0000}"/>
    <cellStyle name="Header1 5 2 3 2 5" xfId="11938" xr:uid="{00000000-0005-0000-0000-0000AF2E0000}"/>
    <cellStyle name="Header1 5 2 3 3" xfId="11939" xr:uid="{00000000-0005-0000-0000-0000B02E0000}"/>
    <cellStyle name="Header1 5 2 3 3 2" xfId="11940" xr:uid="{00000000-0005-0000-0000-0000B12E0000}"/>
    <cellStyle name="Header1 5 2 3 3 2 2" xfId="11941" xr:uid="{00000000-0005-0000-0000-0000B22E0000}"/>
    <cellStyle name="Header1 5 2 3 3 2 3" xfId="11942" xr:uid="{00000000-0005-0000-0000-0000B32E0000}"/>
    <cellStyle name="Header1 5 2 3 3 3" xfId="11943" xr:uid="{00000000-0005-0000-0000-0000B42E0000}"/>
    <cellStyle name="Header1 5 2 3 3 3 2" xfId="11944" xr:uid="{00000000-0005-0000-0000-0000B52E0000}"/>
    <cellStyle name="Header1 5 2 3 3 3 3" xfId="11945" xr:uid="{00000000-0005-0000-0000-0000B62E0000}"/>
    <cellStyle name="Header1 5 2 3 3 4" xfId="11946" xr:uid="{00000000-0005-0000-0000-0000B72E0000}"/>
    <cellStyle name="Header1 5 2 3 3 5" xfId="11947" xr:uid="{00000000-0005-0000-0000-0000B82E0000}"/>
    <cellStyle name="Header1 5 2 3 4" xfId="11948" xr:uid="{00000000-0005-0000-0000-0000B92E0000}"/>
    <cellStyle name="Header1 5 2 3 5" xfId="11949" xr:uid="{00000000-0005-0000-0000-0000BA2E0000}"/>
    <cellStyle name="Header1 5 2 4" xfId="11950" xr:uid="{00000000-0005-0000-0000-0000BB2E0000}"/>
    <cellStyle name="Header1 5 2 4 2" xfId="11951" xr:uid="{00000000-0005-0000-0000-0000BC2E0000}"/>
    <cellStyle name="Header1 5 2 4 2 2" xfId="11952" xr:uid="{00000000-0005-0000-0000-0000BD2E0000}"/>
    <cellStyle name="Header1 5 2 4 2 3" xfId="11953" xr:uid="{00000000-0005-0000-0000-0000BE2E0000}"/>
    <cellStyle name="Header1 5 2 4 3" xfId="11954" xr:uid="{00000000-0005-0000-0000-0000BF2E0000}"/>
    <cellStyle name="Header1 5 2 4 3 2" xfId="11955" xr:uid="{00000000-0005-0000-0000-0000C02E0000}"/>
    <cellStyle name="Header1 5 2 4 3 3" xfId="11956" xr:uid="{00000000-0005-0000-0000-0000C12E0000}"/>
    <cellStyle name="Header1 5 2 4 4" xfId="11957" xr:uid="{00000000-0005-0000-0000-0000C22E0000}"/>
    <cellStyle name="Header1 5 2 4 5" xfId="11958" xr:uid="{00000000-0005-0000-0000-0000C32E0000}"/>
    <cellStyle name="Header1 5 2 5" xfId="11959" xr:uid="{00000000-0005-0000-0000-0000C42E0000}"/>
    <cellStyle name="Header1 5 2 5 2" xfId="11960" xr:uid="{00000000-0005-0000-0000-0000C52E0000}"/>
    <cellStyle name="Header1 5 2 5 2 2" xfId="11961" xr:uid="{00000000-0005-0000-0000-0000C62E0000}"/>
    <cellStyle name="Header1 5 2 5 2 3" xfId="11962" xr:uid="{00000000-0005-0000-0000-0000C72E0000}"/>
    <cellStyle name="Header1 5 2 5 3" xfId="11963" xr:uid="{00000000-0005-0000-0000-0000C82E0000}"/>
    <cellStyle name="Header1 5 2 5 3 2" xfId="11964" xr:uid="{00000000-0005-0000-0000-0000C92E0000}"/>
    <cellStyle name="Header1 5 2 5 3 3" xfId="11965" xr:uid="{00000000-0005-0000-0000-0000CA2E0000}"/>
    <cellStyle name="Header1 5 2 5 4" xfId="11966" xr:uid="{00000000-0005-0000-0000-0000CB2E0000}"/>
    <cellStyle name="Header1 5 2 5 5" xfId="11967" xr:uid="{00000000-0005-0000-0000-0000CC2E0000}"/>
    <cellStyle name="Header1 5 2 6" xfId="11968" xr:uid="{00000000-0005-0000-0000-0000CD2E0000}"/>
    <cellStyle name="Header1 5 2 6 2" xfId="11969" xr:uid="{00000000-0005-0000-0000-0000CE2E0000}"/>
    <cellStyle name="Header1 5 2 6 3" xfId="11970" xr:uid="{00000000-0005-0000-0000-0000CF2E0000}"/>
    <cellStyle name="Header1 5 2 7" xfId="11971" xr:uid="{00000000-0005-0000-0000-0000D02E0000}"/>
    <cellStyle name="Header1 5 2 7 2" xfId="11972" xr:uid="{00000000-0005-0000-0000-0000D12E0000}"/>
    <cellStyle name="Header1 5 2 7 3" xfId="11973" xr:uid="{00000000-0005-0000-0000-0000D22E0000}"/>
    <cellStyle name="Header1 5 2 8" xfId="11974" xr:uid="{00000000-0005-0000-0000-0000D32E0000}"/>
    <cellStyle name="Header1 5 2 9" xfId="11975" xr:uid="{00000000-0005-0000-0000-0000D42E0000}"/>
    <cellStyle name="Header1 5 3" xfId="11976" xr:uid="{00000000-0005-0000-0000-0000D52E0000}"/>
    <cellStyle name="Header1 5 3 2" xfId="11977" xr:uid="{00000000-0005-0000-0000-0000D62E0000}"/>
    <cellStyle name="Header1 5 3 2 2" xfId="11978" xr:uid="{00000000-0005-0000-0000-0000D72E0000}"/>
    <cellStyle name="Header1 5 3 2 2 2" xfId="11979" xr:uid="{00000000-0005-0000-0000-0000D82E0000}"/>
    <cellStyle name="Header1 5 3 2 2 3" xfId="11980" xr:uid="{00000000-0005-0000-0000-0000D92E0000}"/>
    <cellStyle name="Header1 5 3 2 3" xfId="11981" xr:uid="{00000000-0005-0000-0000-0000DA2E0000}"/>
    <cellStyle name="Header1 5 3 2 3 2" xfId="11982" xr:uid="{00000000-0005-0000-0000-0000DB2E0000}"/>
    <cellStyle name="Header1 5 3 2 3 3" xfId="11983" xr:uid="{00000000-0005-0000-0000-0000DC2E0000}"/>
    <cellStyle name="Header1 5 3 2 4" xfId="11984" xr:uid="{00000000-0005-0000-0000-0000DD2E0000}"/>
    <cellStyle name="Header1 5 3 2 5" xfId="11985" xr:uid="{00000000-0005-0000-0000-0000DE2E0000}"/>
    <cellStyle name="Header1 5 3 3" xfId="11986" xr:uid="{00000000-0005-0000-0000-0000DF2E0000}"/>
    <cellStyle name="Header1 5 3 3 2" xfId="11987" xr:uid="{00000000-0005-0000-0000-0000E02E0000}"/>
    <cellStyle name="Header1 5 3 3 2 2" xfId="11988" xr:uid="{00000000-0005-0000-0000-0000E12E0000}"/>
    <cellStyle name="Header1 5 3 3 2 3" xfId="11989" xr:uid="{00000000-0005-0000-0000-0000E22E0000}"/>
    <cellStyle name="Header1 5 3 3 3" xfId="11990" xr:uid="{00000000-0005-0000-0000-0000E32E0000}"/>
    <cellStyle name="Header1 5 3 3 3 2" xfId="11991" xr:uid="{00000000-0005-0000-0000-0000E42E0000}"/>
    <cellStyle name="Header1 5 3 3 3 3" xfId="11992" xr:uid="{00000000-0005-0000-0000-0000E52E0000}"/>
    <cellStyle name="Header1 5 3 3 4" xfId="11993" xr:uid="{00000000-0005-0000-0000-0000E62E0000}"/>
    <cellStyle name="Header1 5 3 3 5" xfId="11994" xr:uid="{00000000-0005-0000-0000-0000E72E0000}"/>
    <cellStyle name="Header1 5 3 4" xfId="11995" xr:uid="{00000000-0005-0000-0000-0000E82E0000}"/>
    <cellStyle name="Header1 5 3 5" xfId="11996" xr:uid="{00000000-0005-0000-0000-0000E92E0000}"/>
    <cellStyle name="Header1 5 4" xfId="11997" xr:uid="{00000000-0005-0000-0000-0000EA2E0000}"/>
    <cellStyle name="Header1 5 4 2" xfId="11998" xr:uid="{00000000-0005-0000-0000-0000EB2E0000}"/>
    <cellStyle name="Header1 5 4 2 2" xfId="11999" xr:uid="{00000000-0005-0000-0000-0000EC2E0000}"/>
    <cellStyle name="Header1 5 4 2 2 2" xfId="12000" xr:uid="{00000000-0005-0000-0000-0000ED2E0000}"/>
    <cellStyle name="Header1 5 4 2 2 3" xfId="12001" xr:uid="{00000000-0005-0000-0000-0000EE2E0000}"/>
    <cellStyle name="Header1 5 4 2 3" xfId="12002" xr:uid="{00000000-0005-0000-0000-0000EF2E0000}"/>
    <cellStyle name="Header1 5 4 2 3 2" xfId="12003" xr:uid="{00000000-0005-0000-0000-0000F02E0000}"/>
    <cellStyle name="Header1 5 4 2 3 3" xfId="12004" xr:uid="{00000000-0005-0000-0000-0000F12E0000}"/>
    <cellStyle name="Header1 5 4 2 4" xfId="12005" xr:uid="{00000000-0005-0000-0000-0000F22E0000}"/>
    <cellStyle name="Header1 5 4 2 5" xfId="12006" xr:uid="{00000000-0005-0000-0000-0000F32E0000}"/>
    <cellStyle name="Header1 5 4 3" xfId="12007" xr:uid="{00000000-0005-0000-0000-0000F42E0000}"/>
    <cellStyle name="Header1 5 4 4" xfId="12008" xr:uid="{00000000-0005-0000-0000-0000F52E0000}"/>
    <cellStyle name="Header1 5 5" xfId="12009" xr:uid="{00000000-0005-0000-0000-0000F62E0000}"/>
    <cellStyle name="Header1 5 5 2" xfId="12010" xr:uid="{00000000-0005-0000-0000-0000F72E0000}"/>
    <cellStyle name="Header1 5 5 2 2" xfId="12011" xr:uid="{00000000-0005-0000-0000-0000F82E0000}"/>
    <cellStyle name="Header1 5 5 2 3" xfId="12012" xr:uid="{00000000-0005-0000-0000-0000F92E0000}"/>
    <cellStyle name="Header1 5 5 3" xfId="12013" xr:uid="{00000000-0005-0000-0000-0000FA2E0000}"/>
    <cellStyle name="Header1 5 5 3 2" xfId="12014" xr:uid="{00000000-0005-0000-0000-0000FB2E0000}"/>
    <cellStyle name="Header1 5 5 3 3" xfId="12015" xr:uid="{00000000-0005-0000-0000-0000FC2E0000}"/>
    <cellStyle name="Header1 5 5 4" xfId="12016" xr:uid="{00000000-0005-0000-0000-0000FD2E0000}"/>
    <cellStyle name="Header1 5 5 5" xfId="12017" xr:uid="{00000000-0005-0000-0000-0000FE2E0000}"/>
    <cellStyle name="Header1 5 6" xfId="12018" xr:uid="{00000000-0005-0000-0000-0000FF2E0000}"/>
    <cellStyle name="Header1 5 6 2" xfId="12019" xr:uid="{00000000-0005-0000-0000-0000002F0000}"/>
    <cellStyle name="Header1 5 6 2 2" xfId="12020" xr:uid="{00000000-0005-0000-0000-0000012F0000}"/>
    <cellStyle name="Header1 5 6 2 3" xfId="12021" xr:uid="{00000000-0005-0000-0000-0000022F0000}"/>
    <cellStyle name="Header1 5 6 3" xfId="12022" xr:uid="{00000000-0005-0000-0000-0000032F0000}"/>
    <cellStyle name="Header1 5 6 4" xfId="12023" xr:uid="{00000000-0005-0000-0000-0000042F0000}"/>
    <cellStyle name="Header1 5 7" xfId="12024" xr:uid="{00000000-0005-0000-0000-0000052F0000}"/>
    <cellStyle name="Header1 5 7 2" xfId="12025" xr:uid="{00000000-0005-0000-0000-0000062F0000}"/>
    <cellStyle name="Header1 5 7 3" xfId="12026" xr:uid="{00000000-0005-0000-0000-0000072F0000}"/>
    <cellStyle name="Header1 5 8" xfId="12027" xr:uid="{00000000-0005-0000-0000-0000082F0000}"/>
    <cellStyle name="Header1 5 9" xfId="12028" xr:uid="{00000000-0005-0000-0000-0000092F0000}"/>
    <cellStyle name="Header1 6" xfId="12029" xr:uid="{00000000-0005-0000-0000-00000A2F0000}"/>
    <cellStyle name="Header1 6 2" xfId="12030" xr:uid="{00000000-0005-0000-0000-00000B2F0000}"/>
    <cellStyle name="Header1 6 2 2" xfId="12031" xr:uid="{00000000-0005-0000-0000-00000C2F0000}"/>
    <cellStyle name="Header1 6 2 2 2" xfId="12032" xr:uid="{00000000-0005-0000-0000-00000D2F0000}"/>
    <cellStyle name="Header1 6 2 2 2 2" xfId="12033" xr:uid="{00000000-0005-0000-0000-00000E2F0000}"/>
    <cellStyle name="Header1 6 2 2 2 3" xfId="12034" xr:uid="{00000000-0005-0000-0000-00000F2F0000}"/>
    <cellStyle name="Header1 6 2 2 3" xfId="12035" xr:uid="{00000000-0005-0000-0000-0000102F0000}"/>
    <cellStyle name="Header1 6 2 2 3 2" xfId="12036" xr:uid="{00000000-0005-0000-0000-0000112F0000}"/>
    <cellStyle name="Header1 6 2 2 3 3" xfId="12037" xr:uid="{00000000-0005-0000-0000-0000122F0000}"/>
    <cellStyle name="Header1 6 2 2 4" xfId="12038" xr:uid="{00000000-0005-0000-0000-0000132F0000}"/>
    <cellStyle name="Header1 6 2 2 5" xfId="12039" xr:uid="{00000000-0005-0000-0000-0000142F0000}"/>
    <cellStyle name="Header1 6 2 3" xfId="12040" xr:uid="{00000000-0005-0000-0000-0000152F0000}"/>
    <cellStyle name="Header1 6 2 3 2" xfId="12041" xr:uid="{00000000-0005-0000-0000-0000162F0000}"/>
    <cellStyle name="Header1 6 2 3 2 2" xfId="12042" xr:uid="{00000000-0005-0000-0000-0000172F0000}"/>
    <cellStyle name="Header1 6 2 3 2 3" xfId="12043" xr:uid="{00000000-0005-0000-0000-0000182F0000}"/>
    <cellStyle name="Header1 6 2 3 3" xfId="12044" xr:uid="{00000000-0005-0000-0000-0000192F0000}"/>
    <cellStyle name="Header1 6 2 3 3 2" xfId="12045" xr:uid="{00000000-0005-0000-0000-00001A2F0000}"/>
    <cellStyle name="Header1 6 2 3 3 3" xfId="12046" xr:uid="{00000000-0005-0000-0000-00001B2F0000}"/>
    <cellStyle name="Header1 6 2 3 4" xfId="12047" xr:uid="{00000000-0005-0000-0000-00001C2F0000}"/>
    <cellStyle name="Header1 6 2 3 5" xfId="12048" xr:uid="{00000000-0005-0000-0000-00001D2F0000}"/>
    <cellStyle name="Header1 6 2 4" xfId="12049" xr:uid="{00000000-0005-0000-0000-00001E2F0000}"/>
    <cellStyle name="Header1 6 2 5" xfId="12050" xr:uid="{00000000-0005-0000-0000-00001F2F0000}"/>
    <cellStyle name="Header1 6 3" xfId="12051" xr:uid="{00000000-0005-0000-0000-0000202F0000}"/>
    <cellStyle name="Header1 6 3 2" xfId="12052" xr:uid="{00000000-0005-0000-0000-0000212F0000}"/>
    <cellStyle name="Header1 6 3 2 2" xfId="12053" xr:uid="{00000000-0005-0000-0000-0000222F0000}"/>
    <cellStyle name="Header1 6 3 2 2 2" xfId="12054" xr:uid="{00000000-0005-0000-0000-0000232F0000}"/>
    <cellStyle name="Header1 6 3 2 2 3" xfId="12055" xr:uid="{00000000-0005-0000-0000-0000242F0000}"/>
    <cellStyle name="Header1 6 3 2 3" xfId="12056" xr:uid="{00000000-0005-0000-0000-0000252F0000}"/>
    <cellStyle name="Header1 6 3 2 3 2" xfId="12057" xr:uid="{00000000-0005-0000-0000-0000262F0000}"/>
    <cellStyle name="Header1 6 3 2 3 3" xfId="12058" xr:uid="{00000000-0005-0000-0000-0000272F0000}"/>
    <cellStyle name="Header1 6 3 2 4" xfId="12059" xr:uid="{00000000-0005-0000-0000-0000282F0000}"/>
    <cellStyle name="Header1 6 3 2 5" xfId="12060" xr:uid="{00000000-0005-0000-0000-0000292F0000}"/>
    <cellStyle name="Header1 6 3 3" xfId="12061" xr:uid="{00000000-0005-0000-0000-00002A2F0000}"/>
    <cellStyle name="Header1 6 3 3 2" xfId="12062" xr:uid="{00000000-0005-0000-0000-00002B2F0000}"/>
    <cellStyle name="Header1 6 3 3 2 2" xfId="12063" xr:uid="{00000000-0005-0000-0000-00002C2F0000}"/>
    <cellStyle name="Header1 6 3 3 2 3" xfId="12064" xr:uid="{00000000-0005-0000-0000-00002D2F0000}"/>
    <cellStyle name="Header1 6 3 3 3" xfId="12065" xr:uid="{00000000-0005-0000-0000-00002E2F0000}"/>
    <cellStyle name="Header1 6 3 3 3 2" xfId="12066" xr:uid="{00000000-0005-0000-0000-00002F2F0000}"/>
    <cellStyle name="Header1 6 3 3 3 3" xfId="12067" xr:uid="{00000000-0005-0000-0000-0000302F0000}"/>
    <cellStyle name="Header1 6 3 3 4" xfId="12068" xr:uid="{00000000-0005-0000-0000-0000312F0000}"/>
    <cellStyle name="Header1 6 3 3 5" xfId="12069" xr:uid="{00000000-0005-0000-0000-0000322F0000}"/>
    <cellStyle name="Header1 6 3 4" xfId="12070" xr:uid="{00000000-0005-0000-0000-0000332F0000}"/>
    <cellStyle name="Header1 6 3 5" xfId="12071" xr:uid="{00000000-0005-0000-0000-0000342F0000}"/>
    <cellStyle name="Header1 6 4" xfId="12072" xr:uid="{00000000-0005-0000-0000-0000352F0000}"/>
    <cellStyle name="Header1 6 4 2" xfId="12073" xr:uid="{00000000-0005-0000-0000-0000362F0000}"/>
    <cellStyle name="Header1 6 4 2 2" xfId="12074" xr:uid="{00000000-0005-0000-0000-0000372F0000}"/>
    <cellStyle name="Header1 6 4 2 3" xfId="12075" xr:uid="{00000000-0005-0000-0000-0000382F0000}"/>
    <cellStyle name="Header1 6 4 3" xfId="12076" xr:uid="{00000000-0005-0000-0000-0000392F0000}"/>
    <cellStyle name="Header1 6 4 3 2" xfId="12077" xr:uid="{00000000-0005-0000-0000-00003A2F0000}"/>
    <cellStyle name="Header1 6 4 3 3" xfId="12078" xr:uid="{00000000-0005-0000-0000-00003B2F0000}"/>
    <cellStyle name="Header1 6 4 4" xfId="12079" xr:uid="{00000000-0005-0000-0000-00003C2F0000}"/>
    <cellStyle name="Header1 6 4 5" xfId="12080" xr:uid="{00000000-0005-0000-0000-00003D2F0000}"/>
    <cellStyle name="Header1 6 5" xfId="12081" xr:uid="{00000000-0005-0000-0000-00003E2F0000}"/>
    <cellStyle name="Header1 6 5 2" xfId="12082" xr:uid="{00000000-0005-0000-0000-00003F2F0000}"/>
    <cellStyle name="Header1 6 5 2 2" xfId="12083" xr:uid="{00000000-0005-0000-0000-0000402F0000}"/>
    <cellStyle name="Header1 6 5 2 3" xfId="12084" xr:uid="{00000000-0005-0000-0000-0000412F0000}"/>
    <cellStyle name="Header1 6 5 3" xfId="12085" xr:uid="{00000000-0005-0000-0000-0000422F0000}"/>
    <cellStyle name="Header1 6 5 3 2" xfId="12086" xr:uid="{00000000-0005-0000-0000-0000432F0000}"/>
    <cellStyle name="Header1 6 5 3 3" xfId="12087" xr:uid="{00000000-0005-0000-0000-0000442F0000}"/>
    <cellStyle name="Header1 6 5 4" xfId="12088" xr:uid="{00000000-0005-0000-0000-0000452F0000}"/>
    <cellStyle name="Header1 6 5 5" xfId="12089" xr:uid="{00000000-0005-0000-0000-0000462F0000}"/>
    <cellStyle name="Header1 6 6" xfId="12090" xr:uid="{00000000-0005-0000-0000-0000472F0000}"/>
    <cellStyle name="Header1 6 6 2" xfId="12091" xr:uid="{00000000-0005-0000-0000-0000482F0000}"/>
    <cellStyle name="Header1 6 6 3" xfId="12092" xr:uid="{00000000-0005-0000-0000-0000492F0000}"/>
    <cellStyle name="Header1 6 7" xfId="12093" xr:uid="{00000000-0005-0000-0000-00004A2F0000}"/>
    <cellStyle name="Header1 6 7 2" xfId="12094" xr:uid="{00000000-0005-0000-0000-00004B2F0000}"/>
    <cellStyle name="Header1 6 7 3" xfId="12095" xr:uid="{00000000-0005-0000-0000-00004C2F0000}"/>
    <cellStyle name="Header1 6 8" xfId="12096" xr:uid="{00000000-0005-0000-0000-00004D2F0000}"/>
    <cellStyle name="Header1 6 9" xfId="12097" xr:uid="{00000000-0005-0000-0000-00004E2F0000}"/>
    <cellStyle name="Header1 7" xfId="12098" xr:uid="{00000000-0005-0000-0000-00004F2F0000}"/>
    <cellStyle name="Header1 7 2" xfId="12099" xr:uid="{00000000-0005-0000-0000-0000502F0000}"/>
    <cellStyle name="Header1 7 2 2" xfId="12100" xr:uid="{00000000-0005-0000-0000-0000512F0000}"/>
    <cellStyle name="Header1 7 2 2 2" xfId="12101" xr:uid="{00000000-0005-0000-0000-0000522F0000}"/>
    <cellStyle name="Header1 7 2 2 3" xfId="12102" xr:uid="{00000000-0005-0000-0000-0000532F0000}"/>
    <cellStyle name="Header1 7 2 3" xfId="12103" xr:uid="{00000000-0005-0000-0000-0000542F0000}"/>
    <cellStyle name="Header1 7 2 3 2" xfId="12104" xr:uid="{00000000-0005-0000-0000-0000552F0000}"/>
    <cellStyle name="Header1 7 2 3 3" xfId="12105" xr:uid="{00000000-0005-0000-0000-0000562F0000}"/>
    <cellStyle name="Header1 7 2 4" xfId="12106" xr:uid="{00000000-0005-0000-0000-0000572F0000}"/>
    <cellStyle name="Header1 7 2 5" xfId="12107" xr:uid="{00000000-0005-0000-0000-0000582F0000}"/>
    <cellStyle name="Header1 7 3" xfId="12108" xr:uid="{00000000-0005-0000-0000-0000592F0000}"/>
    <cellStyle name="Header1 7 3 2" xfId="12109" xr:uid="{00000000-0005-0000-0000-00005A2F0000}"/>
    <cellStyle name="Header1 7 3 2 2" xfId="12110" xr:uid="{00000000-0005-0000-0000-00005B2F0000}"/>
    <cellStyle name="Header1 7 3 2 3" xfId="12111" xr:uid="{00000000-0005-0000-0000-00005C2F0000}"/>
    <cellStyle name="Header1 7 3 3" xfId="12112" xr:uid="{00000000-0005-0000-0000-00005D2F0000}"/>
    <cellStyle name="Header1 7 3 3 2" xfId="12113" xr:uid="{00000000-0005-0000-0000-00005E2F0000}"/>
    <cellStyle name="Header1 7 3 3 3" xfId="12114" xr:uid="{00000000-0005-0000-0000-00005F2F0000}"/>
    <cellStyle name="Header1 7 3 4" xfId="12115" xr:uid="{00000000-0005-0000-0000-0000602F0000}"/>
    <cellStyle name="Header1 7 3 5" xfId="12116" xr:uid="{00000000-0005-0000-0000-0000612F0000}"/>
    <cellStyle name="Header1 7 4" xfId="12117" xr:uid="{00000000-0005-0000-0000-0000622F0000}"/>
    <cellStyle name="Header1 7 5" xfId="12118" xr:uid="{00000000-0005-0000-0000-0000632F0000}"/>
    <cellStyle name="Header1 8" xfId="12119" xr:uid="{00000000-0005-0000-0000-0000642F0000}"/>
    <cellStyle name="Header1 8 2" xfId="12120" xr:uid="{00000000-0005-0000-0000-0000652F0000}"/>
    <cellStyle name="Header1 8 2 2" xfId="12121" xr:uid="{00000000-0005-0000-0000-0000662F0000}"/>
    <cellStyle name="Header1 8 2 2 2" xfId="12122" xr:uid="{00000000-0005-0000-0000-0000672F0000}"/>
    <cellStyle name="Header1 8 2 2 3" xfId="12123" xr:uid="{00000000-0005-0000-0000-0000682F0000}"/>
    <cellStyle name="Header1 8 2 3" xfId="12124" xr:uid="{00000000-0005-0000-0000-0000692F0000}"/>
    <cellStyle name="Header1 8 2 3 2" xfId="12125" xr:uid="{00000000-0005-0000-0000-00006A2F0000}"/>
    <cellStyle name="Header1 8 2 3 3" xfId="12126" xr:uid="{00000000-0005-0000-0000-00006B2F0000}"/>
    <cellStyle name="Header1 8 2 4" xfId="12127" xr:uid="{00000000-0005-0000-0000-00006C2F0000}"/>
    <cellStyle name="Header1 8 2 5" xfId="12128" xr:uid="{00000000-0005-0000-0000-00006D2F0000}"/>
    <cellStyle name="Header1 8 3" xfId="12129" xr:uid="{00000000-0005-0000-0000-00006E2F0000}"/>
    <cellStyle name="Header1 8 4" xfId="12130" xr:uid="{00000000-0005-0000-0000-00006F2F0000}"/>
    <cellStyle name="Header1 9" xfId="12131" xr:uid="{00000000-0005-0000-0000-0000702F0000}"/>
    <cellStyle name="Header1 9 2" xfId="12132" xr:uid="{00000000-0005-0000-0000-0000712F0000}"/>
    <cellStyle name="Header1 9 2 2" xfId="12133" xr:uid="{00000000-0005-0000-0000-0000722F0000}"/>
    <cellStyle name="Header1 9 2 3" xfId="12134" xr:uid="{00000000-0005-0000-0000-0000732F0000}"/>
    <cellStyle name="Header1 9 3" xfId="12135" xr:uid="{00000000-0005-0000-0000-0000742F0000}"/>
    <cellStyle name="Header1 9 3 2" xfId="12136" xr:uid="{00000000-0005-0000-0000-0000752F0000}"/>
    <cellStyle name="Header1 9 3 3" xfId="12137" xr:uid="{00000000-0005-0000-0000-0000762F0000}"/>
    <cellStyle name="Header1 9 4" xfId="12138" xr:uid="{00000000-0005-0000-0000-0000772F0000}"/>
    <cellStyle name="Header1 9 5" xfId="12139" xr:uid="{00000000-0005-0000-0000-0000782F0000}"/>
    <cellStyle name="Header2" xfId="12140" xr:uid="{00000000-0005-0000-0000-0000792F0000}"/>
    <cellStyle name="Header2 10" xfId="12141" xr:uid="{00000000-0005-0000-0000-00007A2F0000}"/>
    <cellStyle name="Header2 10 2" xfId="12142" xr:uid="{00000000-0005-0000-0000-00007B2F0000}"/>
    <cellStyle name="Header2 10 3" xfId="12143" xr:uid="{00000000-0005-0000-0000-00007C2F0000}"/>
    <cellStyle name="Header2 10 4" xfId="12144" xr:uid="{00000000-0005-0000-0000-00007D2F0000}"/>
    <cellStyle name="Header2 11" xfId="12145" xr:uid="{00000000-0005-0000-0000-00007E2F0000}"/>
    <cellStyle name="Header2 12" xfId="12146" xr:uid="{00000000-0005-0000-0000-00007F2F0000}"/>
    <cellStyle name="Header2 13" xfId="12147" xr:uid="{00000000-0005-0000-0000-0000802F0000}"/>
    <cellStyle name="Header2 2" xfId="12148" xr:uid="{00000000-0005-0000-0000-0000812F0000}"/>
    <cellStyle name="Header2 2 10" xfId="12149" xr:uid="{00000000-0005-0000-0000-0000822F0000}"/>
    <cellStyle name="Header2 2 11" xfId="12150" xr:uid="{00000000-0005-0000-0000-0000832F0000}"/>
    <cellStyle name="Header2 2 12" xfId="12151" xr:uid="{00000000-0005-0000-0000-0000842F0000}"/>
    <cellStyle name="Header2 2 2" xfId="12152" xr:uid="{00000000-0005-0000-0000-0000852F0000}"/>
    <cellStyle name="Header2 2 2 10" xfId="12153" xr:uid="{00000000-0005-0000-0000-0000862F0000}"/>
    <cellStyle name="Header2 2 2 11" xfId="12154" xr:uid="{00000000-0005-0000-0000-0000872F0000}"/>
    <cellStyle name="Header2 2 2 2" xfId="12155" xr:uid="{00000000-0005-0000-0000-0000882F0000}"/>
    <cellStyle name="Header2 2 2 2 10" xfId="12156" xr:uid="{00000000-0005-0000-0000-0000892F0000}"/>
    <cellStyle name="Header2 2 2 2 2" xfId="12157" xr:uid="{00000000-0005-0000-0000-00008A2F0000}"/>
    <cellStyle name="Header2 2 2 2 2 2" xfId="12158" xr:uid="{00000000-0005-0000-0000-00008B2F0000}"/>
    <cellStyle name="Header2 2 2 2 2 2 2" xfId="12159" xr:uid="{00000000-0005-0000-0000-00008C2F0000}"/>
    <cellStyle name="Header2 2 2 2 2 2 2 2" xfId="12160" xr:uid="{00000000-0005-0000-0000-00008D2F0000}"/>
    <cellStyle name="Header2 2 2 2 2 2 2 2 2" xfId="12161" xr:uid="{00000000-0005-0000-0000-00008E2F0000}"/>
    <cellStyle name="Header2 2 2 2 2 2 2 2 2 2" xfId="12162" xr:uid="{00000000-0005-0000-0000-00008F2F0000}"/>
    <cellStyle name="Header2 2 2 2 2 2 2 2 2 2 2" xfId="12163" xr:uid="{00000000-0005-0000-0000-0000902F0000}"/>
    <cellStyle name="Header2 2 2 2 2 2 2 2 2 2 3" xfId="12164" xr:uid="{00000000-0005-0000-0000-0000912F0000}"/>
    <cellStyle name="Header2 2 2 2 2 2 2 2 2 3" xfId="12165" xr:uid="{00000000-0005-0000-0000-0000922F0000}"/>
    <cellStyle name="Header2 2 2 2 2 2 2 2 2 4" xfId="12166" xr:uid="{00000000-0005-0000-0000-0000932F0000}"/>
    <cellStyle name="Header2 2 2 2 2 2 2 2 3" xfId="12167" xr:uid="{00000000-0005-0000-0000-0000942F0000}"/>
    <cellStyle name="Header2 2 2 2 2 2 2 2 3 2" xfId="12168" xr:uid="{00000000-0005-0000-0000-0000952F0000}"/>
    <cellStyle name="Header2 2 2 2 2 2 2 2 3 3" xfId="12169" xr:uid="{00000000-0005-0000-0000-0000962F0000}"/>
    <cellStyle name="Header2 2 2 2 2 2 2 2 4" xfId="12170" xr:uid="{00000000-0005-0000-0000-0000972F0000}"/>
    <cellStyle name="Header2 2 2 2 2 2 2 2 5" xfId="12171" xr:uid="{00000000-0005-0000-0000-0000982F0000}"/>
    <cellStyle name="Header2 2 2 2 2 2 2 3" xfId="12172" xr:uid="{00000000-0005-0000-0000-0000992F0000}"/>
    <cellStyle name="Header2 2 2 2 2 2 2 3 2" xfId="12173" xr:uid="{00000000-0005-0000-0000-00009A2F0000}"/>
    <cellStyle name="Header2 2 2 2 2 2 2 3 2 2" xfId="12174" xr:uid="{00000000-0005-0000-0000-00009B2F0000}"/>
    <cellStyle name="Header2 2 2 2 2 2 2 3 2 3" xfId="12175" xr:uid="{00000000-0005-0000-0000-00009C2F0000}"/>
    <cellStyle name="Header2 2 2 2 2 2 2 3 3" xfId="12176" xr:uid="{00000000-0005-0000-0000-00009D2F0000}"/>
    <cellStyle name="Header2 2 2 2 2 2 2 3 4" xfId="12177" xr:uid="{00000000-0005-0000-0000-00009E2F0000}"/>
    <cellStyle name="Header2 2 2 2 2 2 2 4" xfId="12178" xr:uid="{00000000-0005-0000-0000-00009F2F0000}"/>
    <cellStyle name="Header2 2 2 2 2 2 2 4 2" xfId="12179" xr:uid="{00000000-0005-0000-0000-0000A02F0000}"/>
    <cellStyle name="Header2 2 2 2 2 2 2 4 3" xfId="12180" xr:uid="{00000000-0005-0000-0000-0000A12F0000}"/>
    <cellStyle name="Header2 2 2 2 2 2 2 5" xfId="12181" xr:uid="{00000000-0005-0000-0000-0000A22F0000}"/>
    <cellStyle name="Header2 2 2 2 2 2 2 6" xfId="12182" xr:uid="{00000000-0005-0000-0000-0000A32F0000}"/>
    <cellStyle name="Header2 2 2 2 2 2 3" xfId="12183" xr:uid="{00000000-0005-0000-0000-0000A42F0000}"/>
    <cellStyle name="Header2 2 2 2 2 2 3 2" xfId="12184" xr:uid="{00000000-0005-0000-0000-0000A52F0000}"/>
    <cellStyle name="Header2 2 2 2 2 2 3 2 2" xfId="12185" xr:uid="{00000000-0005-0000-0000-0000A62F0000}"/>
    <cellStyle name="Header2 2 2 2 2 2 3 2 2 2" xfId="12186" xr:uid="{00000000-0005-0000-0000-0000A72F0000}"/>
    <cellStyle name="Header2 2 2 2 2 2 3 2 2 3" xfId="12187" xr:uid="{00000000-0005-0000-0000-0000A82F0000}"/>
    <cellStyle name="Header2 2 2 2 2 2 3 2 3" xfId="12188" xr:uid="{00000000-0005-0000-0000-0000A92F0000}"/>
    <cellStyle name="Header2 2 2 2 2 2 3 2 4" xfId="12189" xr:uid="{00000000-0005-0000-0000-0000AA2F0000}"/>
    <cellStyle name="Header2 2 2 2 2 2 3 3" xfId="12190" xr:uid="{00000000-0005-0000-0000-0000AB2F0000}"/>
    <cellStyle name="Header2 2 2 2 2 2 3 3 2" xfId="12191" xr:uid="{00000000-0005-0000-0000-0000AC2F0000}"/>
    <cellStyle name="Header2 2 2 2 2 2 3 3 3" xfId="12192" xr:uid="{00000000-0005-0000-0000-0000AD2F0000}"/>
    <cellStyle name="Header2 2 2 2 2 2 3 4" xfId="12193" xr:uid="{00000000-0005-0000-0000-0000AE2F0000}"/>
    <cellStyle name="Header2 2 2 2 2 2 3 5" xfId="12194" xr:uid="{00000000-0005-0000-0000-0000AF2F0000}"/>
    <cellStyle name="Header2 2 2 2 2 2 4" xfId="12195" xr:uid="{00000000-0005-0000-0000-0000B02F0000}"/>
    <cellStyle name="Header2 2 2 2 2 2 4 2" xfId="12196" xr:uid="{00000000-0005-0000-0000-0000B12F0000}"/>
    <cellStyle name="Header2 2 2 2 2 2 4 2 2" xfId="12197" xr:uid="{00000000-0005-0000-0000-0000B22F0000}"/>
    <cellStyle name="Header2 2 2 2 2 2 4 2 3" xfId="12198" xr:uid="{00000000-0005-0000-0000-0000B32F0000}"/>
    <cellStyle name="Header2 2 2 2 2 2 4 3" xfId="12199" xr:uid="{00000000-0005-0000-0000-0000B42F0000}"/>
    <cellStyle name="Header2 2 2 2 2 2 4 4" xfId="12200" xr:uid="{00000000-0005-0000-0000-0000B52F0000}"/>
    <cellStyle name="Header2 2 2 2 2 2 5" xfId="12201" xr:uid="{00000000-0005-0000-0000-0000B62F0000}"/>
    <cellStyle name="Header2 2 2 2 2 2 5 2" xfId="12202" xr:uid="{00000000-0005-0000-0000-0000B72F0000}"/>
    <cellStyle name="Header2 2 2 2 2 2 5 3" xfId="12203" xr:uid="{00000000-0005-0000-0000-0000B82F0000}"/>
    <cellStyle name="Header2 2 2 2 2 2 6" xfId="12204" xr:uid="{00000000-0005-0000-0000-0000B92F0000}"/>
    <cellStyle name="Header2 2 2 2 2 2 7" xfId="12205" xr:uid="{00000000-0005-0000-0000-0000BA2F0000}"/>
    <cellStyle name="Header2 2 2 2 2 3" xfId="12206" xr:uid="{00000000-0005-0000-0000-0000BB2F0000}"/>
    <cellStyle name="Header2 2 2 2 2 3 2" xfId="12207" xr:uid="{00000000-0005-0000-0000-0000BC2F0000}"/>
    <cellStyle name="Header2 2 2 2 2 3 2 2" xfId="12208" xr:uid="{00000000-0005-0000-0000-0000BD2F0000}"/>
    <cellStyle name="Header2 2 2 2 2 3 2 2 2" xfId="12209" xr:uid="{00000000-0005-0000-0000-0000BE2F0000}"/>
    <cellStyle name="Header2 2 2 2 2 3 2 2 2 2" xfId="12210" xr:uid="{00000000-0005-0000-0000-0000BF2F0000}"/>
    <cellStyle name="Header2 2 2 2 2 3 2 2 2 3" xfId="12211" xr:uid="{00000000-0005-0000-0000-0000C02F0000}"/>
    <cellStyle name="Header2 2 2 2 2 3 2 2 3" xfId="12212" xr:uid="{00000000-0005-0000-0000-0000C12F0000}"/>
    <cellStyle name="Header2 2 2 2 2 3 2 2 4" xfId="12213" xr:uid="{00000000-0005-0000-0000-0000C22F0000}"/>
    <cellStyle name="Header2 2 2 2 2 3 2 3" xfId="12214" xr:uid="{00000000-0005-0000-0000-0000C32F0000}"/>
    <cellStyle name="Header2 2 2 2 2 3 2 3 2" xfId="12215" xr:uid="{00000000-0005-0000-0000-0000C42F0000}"/>
    <cellStyle name="Header2 2 2 2 2 3 2 3 3" xfId="12216" xr:uid="{00000000-0005-0000-0000-0000C52F0000}"/>
    <cellStyle name="Header2 2 2 2 2 3 2 4" xfId="12217" xr:uid="{00000000-0005-0000-0000-0000C62F0000}"/>
    <cellStyle name="Header2 2 2 2 2 3 2 5" xfId="12218" xr:uid="{00000000-0005-0000-0000-0000C72F0000}"/>
    <cellStyle name="Header2 2 2 2 2 3 3" xfId="12219" xr:uid="{00000000-0005-0000-0000-0000C82F0000}"/>
    <cellStyle name="Header2 2 2 2 2 3 3 2" xfId="12220" xr:uid="{00000000-0005-0000-0000-0000C92F0000}"/>
    <cellStyle name="Header2 2 2 2 2 3 3 2 2" xfId="12221" xr:uid="{00000000-0005-0000-0000-0000CA2F0000}"/>
    <cellStyle name="Header2 2 2 2 2 3 3 2 3" xfId="12222" xr:uid="{00000000-0005-0000-0000-0000CB2F0000}"/>
    <cellStyle name="Header2 2 2 2 2 3 3 3" xfId="12223" xr:uid="{00000000-0005-0000-0000-0000CC2F0000}"/>
    <cellStyle name="Header2 2 2 2 2 3 3 4" xfId="12224" xr:uid="{00000000-0005-0000-0000-0000CD2F0000}"/>
    <cellStyle name="Header2 2 2 2 2 3 4" xfId="12225" xr:uid="{00000000-0005-0000-0000-0000CE2F0000}"/>
    <cellStyle name="Header2 2 2 2 2 3 4 2" xfId="12226" xr:uid="{00000000-0005-0000-0000-0000CF2F0000}"/>
    <cellStyle name="Header2 2 2 2 2 3 4 3" xfId="12227" xr:uid="{00000000-0005-0000-0000-0000D02F0000}"/>
    <cellStyle name="Header2 2 2 2 2 3 5" xfId="12228" xr:uid="{00000000-0005-0000-0000-0000D12F0000}"/>
    <cellStyle name="Header2 2 2 2 2 3 6" xfId="12229" xr:uid="{00000000-0005-0000-0000-0000D22F0000}"/>
    <cellStyle name="Header2 2 2 2 2 4" xfId="12230" xr:uid="{00000000-0005-0000-0000-0000D32F0000}"/>
    <cellStyle name="Header2 2 2 2 2 4 2" xfId="12231" xr:uid="{00000000-0005-0000-0000-0000D42F0000}"/>
    <cellStyle name="Header2 2 2 2 2 4 2 2" xfId="12232" xr:uid="{00000000-0005-0000-0000-0000D52F0000}"/>
    <cellStyle name="Header2 2 2 2 2 4 2 2 2" xfId="12233" xr:uid="{00000000-0005-0000-0000-0000D62F0000}"/>
    <cellStyle name="Header2 2 2 2 2 4 2 2 3" xfId="12234" xr:uid="{00000000-0005-0000-0000-0000D72F0000}"/>
    <cellStyle name="Header2 2 2 2 2 4 2 3" xfId="12235" xr:uid="{00000000-0005-0000-0000-0000D82F0000}"/>
    <cellStyle name="Header2 2 2 2 2 4 2 4" xfId="12236" xr:uid="{00000000-0005-0000-0000-0000D92F0000}"/>
    <cellStyle name="Header2 2 2 2 2 4 3" xfId="12237" xr:uid="{00000000-0005-0000-0000-0000DA2F0000}"/>
    <cellStyle name="Header2 2 2 2 2 4 3 2" xfId="12238" xr:uid="{00000000-0005-0000-0000-0000DB2F0000}"/>
    <cellStyle name="Header2 2 2 2 2 4 3 3" xfId="12239" xr:uid="{00000000-0005-0000-0000-0000DC2F0000}"/>
    <cellStyle name="Header2 2 2 2 2 4 4" xfId="12240" xr:uid="{00000000-0005-0000-0000-0000DD2F0000}"/>
    <cellStyle name="Header2 2 2 2 2 4 5" xfId="12241" xr:uid="{00000000-0005-0000-0000-0000DE2F0000}"/>
    <cellStyle name="Header2 2 2 2 2 5" xfId="12242" xr:uid="{00000000-0005-0000-0000-0000DF2F0000}"/>
    <cellStyle name="Header2 2 2 2 2 5 2" xfId="12243" xr:uid="{00000000-0005-0000-0000-0000E02F0000}"/>
    <cellStyle name="Header2 2 2 2 2 5 2 2" xfId="12244" xr:uid="{00000000-0005-0000-0000-0000E12F0000}"/>
    <cellStyle name="Header2 2 2 2 2 5 2 3" xfId="12245" xr:uid="{00000000-0005-0000-0000-0000E22F0000}"/>
    <cellStyle name="Header2 2 2 2 2 5 3" xfId="12246" xr:uid="{00000000-0005-0000-0000-0000E32F0000}"/>
    <cellStyle name="Header2 2 2 2 2 5 4" xfId="12247" xr:uid="{00000000-0005-0000-0000-0000E42F0000}"/>
    <cellStyle name="Header2 2 2 2 2 6" xfId="12248" xr:uid="{00000000-0005-0000-0000-0000E52F0000}"/>
    <cellStyle name="Header2 2 2 2 2 6 2" xfId="12249" xr:uid="{00000000-0005-0000-0000-0000E62F0000}"/>
    <cellStyle name="Header2 2 2 2 2 6 3" xfId="12250" xr:uid="{00000000-0005-0000-0000-0000E72F0000}"/>
    <cellStyle name="Header2 2 2 2 2 7" xfId="12251" xr:uid="{00000000-0005-0000-0000-0000E82F0000}"/>
    <cellStyle name="Header2 2 2 2 2 8" xfId="12252" xr:uid="{00000000-0005-0000-0000-0000E92F0000}"/>
    <cellStyle name="Header2 2 2 2 2 9" xfId="12253" xr:uid="{00000000-0005-0000-0000-0000EA2F0000}"/>
    <cellStyle name="Header2 2 2 2 3" xfId="12254" xr:uid="{00000000-0005-0000-0000-0000EB2F0000}"/>
    <cellStyle name="Header2 2 2 2 3 2" xfId="12255" xr:uid="{00000000-0005-0000-0000-0000EC2F0000}"/>
    <cellStyle name="Header2 2 2 2 3 2 2" xfId="12256" xr:uid="{00000000-0005-0000-0000-0000ED2F0000}"/>
    <cellStyle name="Header2 2 2 2 3 2 2 2" xfId="12257" xr:uid="{00000000-0005-0000-0000-0000EE2F0000}"/>
    <cellStyle name="Header2 2 2 2 3 2 2 2 2" xfId="12258" xr:uid="{00000000-0005-0000-0000-0000EF2F0000}"/>
    <cellStyle name="Header2 2 2 2 3 2 2 2 2 2" xfId="12259" xr:uid="{00000000-0005-0000-0000-0000F02F0000}"/>
    <cellStyle name="Header2 2 2 2 3 2 2 2 2 3" xfId="12260" xr:uid="{00000000-0005-0000-0000-0000F12F0000}"/>
    <cellStyle name="Header2 2 2 2 3 2 2 2 3" xfId="12261" xr:uid="{00000000-0005-0000-0000-0000F22F0000}"/>
    <cellStyle name="Header2 2 2 2 3 2 2 2 4" xfId="12262" xr:uid="{00000000-0005-0000-0000-0000F32F0000}"/>
    <cellStyle name="Header2 2 2 2 3 2 2 3" xfId="12263" xr:uid="{00000000-0005-0000-0000-0000F42F0000}"/>
    <cellStyle name="Header2 2 2 2 3 2 2 3 2" xfId="12264" xr:uid="{00000000-0005-0000-0000-0000F52F0000}"/>
    <cellStyle name="Header2 2 2 2 3 2 2 3 3" xfId="12265" xr:uid="{00000000-0005-0000-0000-0000F62F0000}"/>
    <cellStyle name="Header2 2 2 2 3 2 2 4" xfId="12266" xr:uid="{00000000-0005-0000-0000-0000F72F0000}"/>
    <cellStyle name="Header2 2 2 2 3 2 2 5" xfId="12267" xr:uid="{00000000-0005-0000-0000-0000F82F0000}"/>
    <cellStyle name="Header2 2 2 2 3 2 3" xfId="12268" xr:uid="{00000000-0005-0000-0000-0000F92F0000}"/>
    <cellStyle name="Header2 2 2 2 3 2 3 2" xfId="12269" xr:uid="{00000000-0005-0000-0000-0000FA2F0000}"/>
    <cellStyle name="Header2 2 2 2 3 2 3 2 2" xfId="12270" xr:uid="{00000000-0005-0000-0000-0000FB2F0000}"/>
    <cellStyle name="Header2 2 2 2 3 2 3 2 3" xfId="12271" xr:uid="{00000000-0005-0000-0000-0000FC2F0000}"/>
    <cellStyle name="Header2 2 2 2 3 2 3 3" xfId="12272" xr:uid="{00000000-0005-0000-0000-0000FD2F0000}"/>
    <cellStyle name="Header2 2 2 2 3 2 3 4" xfId="12273" xr:uid="{00000000-0005-0000-0000-0000FE2F0000}"/>
    <cellStyle name="Header2 2 2 2 3 2 4" xfId="12274" xr:uid="{00000000-0005-0000-0000-0000FF2F0000}"/>
    <cellStyle name="Header2 2 2 2 3 2 4 2" xfId="12275" xr:uid="{00000000-0005-0000-0000-000000300000}"/>
    <cellStyle name="Header2 2 2 2 3 2 4 3" xfId="12276" xr:uid="{00000000-0005-0000-0000-000001300000}"/>
    <cellStyle name="Header2 2 2 2 3 2 5" xfId="12277" xr:uid="{00000000-0005-0000-0000-000002300000}"/>
    <cellStyle name="Header2 2 2 2 3 2 6" xfId="12278" xr:uid="{00000000-0005-0000-0000-000003300000}"/>
    <cellStyle name="Header2 2 2 2 3 3" xfId="12279" xr:uid="{00000000-0005-0000-0000-000004300000}"/>
    <cellStyle name="Header2 2 2 2 3 3 2" xfId="12280" xr:uid="{00000000-0005-0000-0000-000005300000}"/>
    <cellStyle name="Header2 2 2 2 3 3 2 2" xfId="12281" xr:uid="{00000000-0005-0000-0000-000006300000}"/>
    <cellStyle name="Header2 2 2 2 3 3 2 2 2" xfId="12282" xr:uid="{00000000-0005-0000-0000-000007300000}"/>
    <cellStyle name="Header2 2 2 2 3 3 2 2 3" xfId="12283" xr:uid="{00000000-0005-0000-0000-000008300000}"/>
    <cellStyle name="Header2 2 2 2 3 3 2 3" xfId="12284" xr:uid="{00000000-0005-0000-0000-000009300000}"/>
    <cellStyle name="Header2 2 2 2 3 3 2 4" xfId="12285" xr:uid="{00000000-0005-0000-0000-00000A300000}"/>
    <cellStyle name="Header2 2 2 2 3 3 3" xfId="12286" xr:uid="{00000000-0005-0000-0000-00000B300000}"/>
    <cellStyle name="Header2 2 2 2 3 3 3 2" xfId="12287" xr:uid="{00000000-0005-0000-0000-00000C300000}"/>
    <cellStyle name="Header2 2 2 2 3 3 3 3" xfId="12288" xr:uid="{00000000-0005-0000-0000-00000D300000}"/>
    <cellStyle name="Header2 2 2 2 3 3 4" xfId="12289" xr:uid="{00000000-0005-0000-0000-00000E300000}"/>
    <cellStyle name="Header2 2 2 2 3 3 5" xfId="12290" xr:uid="{00000000-0005-0000-0000-00000F300000}"/>
    <cellStyle name="Header2 2 2 2 3 4" xfId="12291" xr:uid="{00000000-0005-0000-0000-000010300000}"/>
    <cellStyle name="Header2 2 2 2 3 4 2" xfId="12292" xr:uid="{00000000-0005-0000-0000-000011300000}"/>
    <cellStyle name="Header2 2 2 2 3 4 2 2" xfId="12293" xr:uid="{00000000-0005-0000-0000-000012300000}"/>
    <cellStyle name="Header2 2 2 2 3 4 2 3" xfId="12294" xr:uid="{00000000-0005-0000-0000-000013300000}"/>
    <cellStyle name="Header2 2 2 2 3 4 3" xfId="12295" xr:uid="{00000000-0005-0000-0000-000014300000}"/>
    <cellStyle name="Header2 2 2 2 3 4 4" xfId="12296" xr:uid="{00000000-0005-0000-0000-000015300000}"/>
    <cellStyle name="Header2 2 2 2 3 5" xfId="12297" xr:uid="{00000000-0005-0000-0000-000016300000}"/>
    <cellStyle name="Header2 2 2 2 3 5 2" xfId="12298" xr:uid="{00000000-0005-0000-0000-000017300000}"/>
    <cellStyle name="Header2 2 2 2 3 5 3" xfId="12299" xr:uid="{00000000-0005-0000-0000-000018300000}"/>
    <cellStyle name="Header2 2 2 2 3 6" xfId="12300" xr:uid="{00000000-0005-0000-0000-000019300000}"/>
    <cellStyle name="Header2 2 2 2 3 7" xfId="12301" xr:uid="{00000000-0005-0000-0000-00001A300000}"/>
    <cellStyle name="Header2 2 2 2 3 8" xfId="12302" xr:uid="{00000000-0005-0000-0000-00001B300000}"/>
    <cellStyle name="Header2 2 2 2 4" xfId="12303" xr:uid="{00000000-0005-0000-0000-00001C300000}"/>
    <cellStyle name="Header2 2 2 2 4 2" xfId="12304" xr:uid="{00000000-0005-0000-0000-00001D300000}"/>
    <cellStyle name="Header2 2 2 2 4 2 2" xfId="12305" xr:uid="{00000000-0005-0000-0000-00001E300000}"/>
    <cellStyle name="Header2 2 2 2 4 2 2 2" xfId="12306" xr:uid="{00000000-0005-0000-0000-00001F300000}"/>
    <cellStyle name="Header2 2 2 2 4 2 2 2 2" xfId="12307" xr:uid="{00000000-0005-0000-0000-000020300000}"/>
    <cellStyle name="Header2 2 2 2 4 2 2 2 3" xfId="12308" xr:uid="{00000000-0005-0000-0000-000021300000}"/>
    <cellStyle name="Header2 2 2 2 4 2 2 3" xfId="12309" xr:uid="{00000000-0005-0000-0000-000022300000}"/>
    <cellStyle name="Header2 2 2 2 4 2 2 4" xfId="12310" xr:uid="{00000000-0005-0000-0000-000023300000}"/>
    <cellStyle name="Header2 2 2 2 4 2 3" xfId="12311" xr:uid="{00000000-0005-0000-0000-000024300000}"/>
    <cellStyle name="Header2 2 2 2 4 2 3 2" xfId="12312" xr:uid="{00000000-0005-0000-0000-000025300000}"/>
    <cellStyle name="Header2 2 2 2 4 2 3 3" xfId="12313" xr:uid="{00000000-0005-0000-0000-000026300000}"/>
    <cellStyle name="Header2 2 2 2 4 2 4" xfId="12314" xr:uid="{00000000-0005-0000-0000-000027300000}"/>
    <cellStyle name="Header2 2 2 2 4 2 5" xfId="12315" xr:uid="{00000000-0005-0000-0000-000028300000}"/>
    <cellStyle name="Header2 2 2 2 4 3" xfId="12316" xr:uid="{00000000-0005-0000-0000-000029300000}"/>
    <cellStyle name="Header2 2 2 2 4 3 2" xfId="12317" xr:uid="{00000000-0005-0000-0000-00002A300000}"/>
    <cellStyle name="Header2 2 2 2 4 3 2 2" xfId="12318" xr:uid="{00000000-0005-0000-0000-00002B300000}"/>
    <cellStyle name="Header2 2 2 2 4 3 2 3" xfId="12319" xr:uid="{00000000-0005-0000-0000-00002C300000}"/>
    <cellStyle name="Header2 2 2 2 4 3 3" xfId="12320" xr:uid="{00000000-0005-0000-0000-00002D300000}"/>
    <cellStyle name="Header2 2 2 2 4 3 4" xfId="12321" xr:uid="{00000000-0005-0000-0000-00002E300000}"/>
    <cellStyle name="Header2 2 2 2 4 4" xfId="12322" xr:uid="{00000000-0005-0000-0000-00002F300000}"/>
    <cellStyle name="Header2 2 2 2 4 4 2" xfId="12323" xr:uid="{00000000-0005-0000-0000-000030300000}"/>
    <cellStyle name="Header2 2 2 2 4 4 3" xfId="12324" xr:uid="{00000000-0005-0000-0000-000031300000}"/>
    <cellStyle name="Header2 2 2 2 4 5" xfId="12325" xr:uid="{00000000-0005-0000-0000-000032300000}"/>
    <cellStyle name="Header2 2 2 2 4 6" xfId="12326" xr:uid="{00000000-0005-0000-0000-000033300000}"/>
    <cellStyle name="Header2 2 2 2 4 7" xfId="12327" xr:uid="{00000000-0005-0000-0000-000034300000}"/>
    <cellStyle name="Header2 2 2 2 5" xfId="12328" xr:uid="{00000000-0005-0000-0000-000035300000}"/>
    <cellStyle name="Header2 2 2 2 5 2" xfId="12329" xr:uid="{00000000-0005-0000-0000-000036300000}"/>
    <cellStyle name="Header2 2 2 2 5 2 2" xfId="12330" xr:uid="{00000000-0005-0000-0000-000037300000}"/>
    <cellStyle name="Header2 2 2 2 5 2 2 2" xfId="12331" xr:uid="{00000000-0005-0000-0000-000038300000}"/>
    <cellStyle name="Header2 2 2 2 5 2 2 3" xfId="12332" xr:uid="{00000000-0005-0000-0000-000039300000}"/>
    <cellStyle name="Header2 2 2 2 5 2 3" xfId="12333" xr:uid="{00000000-0005-0000-0000-00003A300000}"/>
    <cellStyle name="Header2 2 2 2 5 2 4" xfId="12334" xr:uid="{00000000-0005-0000-0000-00003B300000}"/>
    <cellStyle name="Header2 2 2 2 5 3" xfId="12335" xr:uid="{00000000-0005-0000-0000-00003C300000}"/>
    <cellStyle name="Header2 2 2 2 5 3 2" xfId="12336" xr:uid="{00000000-0005-0000-0000-00003D300000}"/>
    <cellStyle name="Header2 2 2 2 5 3 3" xfId="12337" xr:uid="{00000000-0005-0000-0000-00003E300000}"/>
    <cellStyle name="Header2 2 2 2 5 4" xfId="12338" xr:uid="{00000000-0005-0000-0000-00003F300000}"/>
    <cellStyle name="Header2 2 2 2 5 5" xfId="12339" xr:uid="{00000000-0005-0000-0000-000040300000}"/>
    <cellStyle name="Header2 2 2 2 5 6" xfId="12340" xr:uid="{00000000-0005-0000-0000-000041300000}"/>
    <cellStyle name="Header2 2 2 2 6" xfId="12341" xr:uid="{00000000-0005-0000-0000-000042300000}"/>
    <cellStyle name="Header2 2 2 2 6 2" xfId="12342" xr:uid="{00000000-0005-0000-0000-000043300000}"/>
    <cellStyle name="Header2 2 2 2 6 2 2" xfId="12343" xr:uid="{00000000-0005-0000-0000-000044300000}"/>
    <cellStyle name="Header2 2 2 2 6 2 3" xfId="12344" xr:uid="{00000000-0005-0000-0000-000045300000}"/>
    <cellStyle name="Header2 2 2 2 6 3" xfId="12345" xr:uid="{00000000-0005-0000-0000-000046300000}"/>
    <cellStyle name="Header2 2 2 2 6 4" xfId="12346" xr:uid="{00000000-0005-0000-0000-000047300000}"/>
    <cellStyle name="Header2 2 2 2 6 5" xfId="12347" xr:uid="{00000000-0005-0000-0000-000048300000}"/>
    <cellStyle name="Header2 2 2 2 7" xfId="12348" xr:uid="{00000000-0005-0000-0000-000049300000}"/>
    <cellStyle name="Header2 2 2 2 7 2" xfId="12349" xr:uid="{00000000-0005-0000-0000-00004A300000}"/>
    <cellStyle name="Header2 2 2 2 7 3" xfId="12350" xr:uid="{00000000-0005-0000-0000-00004B300000}"/>
    <cellStyle name="Header2 2 2 2 8" xfId="12351" xr:uid="{00000000-0005-0000-0000-00004C300000}"/>
    <cellStyle name="Header2 2 2 2 9" xfId="12352" xr:uid="{00000000-0005-0000-0000-00004D300000}"/>
    <cellStyle name="Header2 2 2 3" xfId="12353" xr:uid="{00000000-0005-0000-0000-00004E300000}"/>
    <cellStyle name="Header2 2 2 3 2" xfId="12354" xr:uid="{00000000-0005-0000-0000-00004F300000}"/>
    <cellStyle name="Header2 2 2 3 2 2" xfId="12355" xr:uid="{00000000-0005-0000-0000-000050300000}"/>
    <cellStyle name="Header2 2 2 3 2 2 2" xfId="12356" xr:uid="{00000000-0005-0000-0000-000051300000}"/>
    <cellStyle name="Header2 2 2 3 2 2 2 2" xfId="12357" xr:uid="{00000000-0005-0000-0000-000052300000}"/>
    <cellStyle name="Header2 2 2 3 2 2 2 2 2" xfId="12358" xr:uid="{00000000-0005-0000-0000-000053300000}"/>
    <cellStyle name="Header2 2 2 3 2 2 2 2 2 2" xfId="12359" xr:uid="{00000000-0005-0000-0000-000054300000}"/>
    <cellStyle name="Header2 2 2 3 2 2 2 2 2 3" xfId="12360" xr:uid="{00000000-0005-0000-0000-000055300000}"/>
    <cellStyle name="Header2 2 2 3 2 2 2 2 3" xfId="12361" xr:uid="{00000000-0005-0000-0000-000056300000}"/>
    <cellStyle name="Header2 2 2 3 2 2 2 2 4" xfId="12362" xr:uid="{00000000-0005-0000-0000-000057300000}"/>
    <cellStyle name="Header2 2 2 3 2 2 2 3" xfId="12363" xr:uid="{00000000-0005-0000-0000-000058300000}"/>
    <cellStyle name="Header2 2 2 3 2 2 2 3 2" xfId="12364" xr:uid="{00000000-0005-0000-0000-000059300000}"/>
    <cellStyle name="Header2 2 2 3 2 2 2 3 3" xfId="12365" xr:uid="{00000000-0005-0000-0000-00005A300000}"/>
    <cellStyle name="Header2 2 2 3 2 2 2 4" xfId="12366" xr:uid="{00000000-0005-0000-0000-00005B300000}"/>
    <cellStyle name="Header2 2 2 3 2 2 2 5" xfId="12367" xr:uid="{00000000-0005-0000-0000-00005C300000}"/>
    <cellStyle name="Header2 2 2 3 2 2 3" xfId="12368" xr:uid="{00000000-0005-0000-0000-00005D300000}"/>
    <cellStyle name="Header2 2 2 3 2 2 3 2" xfId="12369" xr:uid="{00000000-0005-0000-0000-00005E300000}"/>
    <cellStyle name="Header2 2 2 3 2 2 3 2 2" xfId="12370" xr:uid="{00000000-0005-0000-0000-00005F300000}"/>
    <cellStyle name="Header2 2 2 3 2 2 3 2 3" xfId="12371" xr:uid="{00000000-0005-0000-0000-000060300000}"/>
    <cellStyle name="Header2 2 2 3 2 2 3 3" xfId="12372" xr:uid="{00000000-0005-0000-0000-000061300000}"/>
    <cellStyle name="Header2 2 2 3 2 2 3 4" xfId="12373" xr:uid="{00000000-0005-0000-0000-000062300000}"/>
    <cellStyle name="Header2 2 2 3 2 2 4" xfId="12374" xr:uid="{00000000-0005-0000-0000-000063300000}"/>
    <cellStyle name="Header2 2 2 3 2 2 4 2" xfId="12375" xr:uid="{00000000-0005-0000-0000-000064300000}"/>
    <cellStyle name="Header2 2 2 3 2 2 4 3" xfId="12376" xr:uid="{00000000-0005-0000-0000-000065300000}"/>
    <cellStyle name="Header2 2 2 3 2 2 5" xfId="12377" xr:uid="{00000000-0005-0000-0000-000066300000}"/>
    <cellStyle name="Header2 2 2 3 2 2 6" xfId="12378" xr:uid="{00000000-0005-0000-0000-000067300000}"/>
    <cellStyle name="Header2 2 2 3 2 3" xfId="12379" xr:uid="{00000000-0005-0000-0000-000068300000}"/>
    <cellStyle name="Header2 2 2 3 2 3 2" xfId="12380" xr:uid="{00000000-0005-0000-0000-000069300000}"/>
    <cellStyle name="Header2 2 2 3 2 3 2 2" xfId="12381" xr:uid="{00000000-0005-0000-0000-00006A300000}"/>
    <cellStyle name="Header2 2 2 3 2 3 2 2 2" xfId="12382" xr:uid="{00000000-0005-0000-0000-00006B300000}"/>
    <cellStyle name="Header2 2 2 3 2 3 2 2 3" xfId="12383" xr:uid="{00000000-0005-0000-0000-00006C300000}"/>
    <cellStyle name="Header2 2 2 3 2 3 2 3" xfId="12384" xr:uid="{00000000-0005-0000-0000-00006D300000}"/>
    <cellStyle name="Header2 2 2 3 2 3 2 4" xfId="12385" xr:uid="{00000000-0005-0000-0000-00006E300000}"/>
    <cellStyle name="Header2 2 2 3 2 3 3" xfId="12386" xr:uid="{00000000-0005-0000-0000-00006F300000}"/>
    <cellStyle name="Header2 2 2 3 2 3 3 2" xfId="12387" xr:uid="{00000000-0005-0000-0000-000070300000}"/>
    <cellStyle name="Header2 2 2 3 2 3 3 3" xfId="12388" xr:uid="{00000000-0005-0000-0000-000071300000}"/>
    <cellStyle name="Header2 2 2 3 2 3 4" xfId="12389" xr:uid="{00000000-0005-0000-0000-000072300000}"/>
    <cellStyle name="Header2 2 2 3 2 3 5" xfId="12390" xr:uid="{00000000-0005-0000-0000-000073300000}"/>
    <cellStyle name="Header2 2 2 3 2 4" xfId="12391" xr:uid="{00000000-0005-0000-0000-000074300000}"/>
    <cellStyle name="Header2 2 2 3 2 4 2" xfId="12392" xr:uid="{00000000-0005-0000-0000-000075300000}"/>
    <cellStyle name="Header2 2 2 3 2 4 2 2" xfId="12393" xr:uid="{00000000-0005-0000-0000-000076300000}"/>
    <cellStyle name="Header2 2 2 3 2 4 2 3" xfId="12394" xr:uid="{00000000-0005-0000-0000-000077300000}"/>
    <cellStyle name="Header2 2 2 3 2 4 3" xfId="12395" xr:uid="{00000000-0005-0000-0000-000078300000}"/>
    <cellStyle name="Header2 2 2 3 2 4 4" xfId="12396" xr:uid="{00000000-0005-0000-0000-000079300000}"/>
    <cellStyle name="Header2 2 2 3 2 5" xfId="12397" xr:uid="{00000000-0005-0000-0000-00007A300000}"/>
    <cellStyle name="Header2 2 2 3 2 5 2" xfId="12398" xr:uid="{00000000-0005-0000-0000-00007B300000}"/>
    <cellStyle name="Header2 2 2 3 2 5 3" xfId="12399" xr:uid="{00000000-0005-0000-0000-00007C300000}"/>
    <cellStyle name="Header2 2 2 3 2 6" xfId="12400" xr:uid="{00000000-0005-0000-0000-00007D300000}"/>
    <cellStyle name="Header2 2 2 3 2 7" xfId="12401" xr:uid="{00000000-0005-0000-0000-00007E300000}"/>
    <cellStyle name="Header2 2 2 3 2 8" xfId="12402" xr:uid="{00000000-0005-0000-0000-00007F300000}"/>
    <cellStyle name="Header2 2 2 3 3" xfId="12403" xr:uid="{00000000-0005-0000-0000-000080300000}"/>
    <cellStyle name="Header2 2 2 3 3 2" xfId="12404" xr:uid="{00000000-0005-0000-0000-000081300000}"/>
    <cellStyle name="Header2 2 2 3 3 2 2" xfId="12405" xr:uid="{00000000-0005-0000-0000-000082300000}"/>
    <cellStyle name="Header2 2 2 3 3 2 2 2" xfId="12406" xr:uid="{00000000-0005-0000-0000-000083300000}"/>
    <cellStyle name="Header2 2 2 3 3 2 2 2 2" xfId="12407" xr:uid="{00000000-0005-0000-0000-000084300000}"/>
    <cellStyle name="Header2 2 2 3 3 2 2 2 3" xfId="12408" xr:uid="{00000000-0005-0000-0000-000085300000}"/>
    <cellStyle name="Header2 2 2 3 3 2 2 3" xfId="12409" xr:uid="{00000000-0005-0000-0000-000086300000}"/>
    <cellStyle name="Header2 2 2 3 3 2 2 4" xfId="12410" xr:uid="{00000000-0005-0000-0000-000087300000}"/>
    <cellStyle name="Header2 2 2 3 3 2 3" xfId="12411" xr:uid="{00000000-0005-0000-0000-000088300000}"/>
    <cellStyle name="Header2 2 2 3 3 2 3 2" xfId="12412" xr:uid="{00000000-0005-0000-0000-000089300000}"/>
    <cellStyle name="Header2 2 2 3 3 2 3 3" xfId="12413" xr:uid="{00000000-0005-0000-0000-00008A300000}"/>
    <cellStyle name="Header2 2 2 3 3 2 4" xfId="12414" xr:uid="{00000000-0005-0000-0000-00008B300000}"/>
    <cellStyle name="Header2 2 2 3 3 2 5" xfId="12415" xr:uid="{00000000-0005-0000-0000-00008C300000}"/>
    <cellStyle name="Header2 2 2 3 3 3" xfId="12416" xr:uid="{00000000-0005-0000-0000-00008D300000}"/>
    <cellStyle name="Header2 2 2 3 3 3 2" xfId="12417" xr:uid="{00000000-0005-0000-0000-00008E300000}"/>
    <cellStyle name="Header2 2 2 3 3 3 2 2" xfId="12418" xr:uid="{00000000-0005-0000-0000-00008F300000}"/>
    <cellStyle name="Header2 2 2 3 3 3 2 3" xfId="12419" xr:uid="{00000000-0005-0000-0000-000090300000}"/>
    <cellStyle name="Header2 2 2 3 3 3 3" xfId="12420" xr:uid="{00000000-0005-0000-0000-000091300000}"/>
    <cellStyle name="Header2 2 2 3 3 3 4" xfId="12421" xr:uid="{00000000-0005-0000-0000-000092300000}"/>
    <cellStyle name="Header2 2 2 3 3 4" xfId="12422" xr:uid="{00000000-0005-0000-0000-000093300000}"/>
    <cellStyle name="Header2 2 2 3 3 4 2" xfId="12423" xr:uid="{00000000-0005-0000-0000-000094300000}"/>
    <cellStyle name="Header2 2 2 3 3 4 3" xfId="12424" xr:uid="{00000000-0005-0000-0000-000095300000}"/>
    <cellStyle name="Header2 2 2 3 3 5" xfId="12425" xr:uid="{00000000-0005-0000-0000-000096300000}"/>
    <cellStyle name="Header2 2 2 3 3 6" xfId="12426" xr:uid="{00000000-0005-0000-0000-000097300000}"/>
    <cellStyle name="Header2 2 2 3 3 7" xfId="12427" xr:uid="{00000000-0005-0000-0000-000098300000}"/>
    <cellStyle name="Header2 2 2 3 4" xfId="12428" xr:uid="{00000000-0005-0000-0000-000099300000}"/>
    <cellStyle name="Header2 2 2 3 4 2" xfId="12429" xr:uid="{00000000-0005-0000-0000-00009A300000}"/>
    <cellStyle name="Header2 2 2 3 4 2 2" xfId="12430" xr:uid="{00000000-0005-0000-0000-00009B300000}"/>
    <cellStyle name="Header2 2 2 3 4 2 2 2" xfId="12431" xr:uid="{00000000-0005-0000-0000-00009C300000}"/>
    <cellStyle name="Header2 2 2 3 4 2 2 3" xfId="12432" xr:uid="{00000000-0005-0000-0000-00009D300000}"/>
    <cellStyle name="Header2 2 2 3 4 2 3" xfId="12433" xr:uid="{00000000-0005-0000-0000-00009E300000}"/>
    <cellStyle name="Header2 2 2 3 4 2 4" xfId="12434" xr:uid="{00000000-0005-0000-0000-00009F300000}"/>
    <cellStyle name="Header2 2 2 3 4 3" xfId="12435" xr:uid="{00000000-0005-0000-0000-0000A0300000}"/>
    <cellStyle name="Header2 2 2 3 4 3 2" xfId="12436" xr:uid="{00000000-0005-0000-0000-0000A1300000}"/>
    <cellStyle name="Header2 2 2 3 4 3 3" xfId="12437" xr:uid="{00000000-0005-0000-0000-0000A2300000}"/>
    <cellStyle name="Header2 2 2 3 4 4" xfId="12438" xr:uid="{00000000-0005-0000-0000-0000A3300000}"/>
    <cellStyle name="Header2 2 2 3 4 5" xfId="12439" xr:uid="{00000000-0005-0000-0000-0000A4300000}"/>
    <cellStyle name="Header2 2 2 3 4 6" xfId="12440" xr:uid="{00000000-0005-0000-0000-0000A5300000}"/>
    <cellStyle name="Header2 2 2 3 5" xfId="12441" xr:uid="{00000000-0005-0000-0000-0000A6300000}"/>
    <cellStyle name="Header2 2 2 3 5 2" xfId="12442" xr:uid="{00000000-0005-0000-0000-0000A7300000}"/>
    <cellStyle name="Header2 2 2 3 5 2 2" xfId="12443" xr:uid="{00000000-0005-0000-0000-0000A8300000}"/>
    <cellStyle name="Header2 2 2 3 5 2 3" xfId="12444" xr:uid="{00000000-0005-0000-0000-0000A9300000}"/>
    <cellStyle name="Header2 2 2 3 5 3" xfId="12445" xr:uid="{00000000-0005-0000-0000-0000AA300000}"/>
    <cellStyle name="Header2 2 2 3 5 4" xfId="12446" xr:uid="{00000000-0005-0000-0000-0000AB300000}"/>
    <cellStyle name="Header2 2 2 3 5 5" xfId="12447" xr:uid="{00000000-0005-0000-0000-0000AC300000}"/>
    <cellStyle name="Header2 2 2 3 6" xfId="12448" xr:uid="{00000000-0005-0000-0000-0000AD300000}"/>
    <cellStyle name="Header2 2 2 3 6 2" xfId="12449" xr:uid="{00000000-0005-0000-0000-0000AE300000}"/>
    <cellStyle name="Header2 2 2 3 6 3" xfId="12450" xr:uid="{00000000-0005-0000-0000-0000AF300000}"/>
    <cellStyle name="Header2 2 2 3 6 4" xfId="12451" xr:uid="{00000000-0005-0000-0000-0000B0300000}"/>
    <cellStyle name="Header2 2 2 3 7" xfId="12452" xr:uid="{00000000-0005-0000-0000-0000B1300000}"/>
    <cellStyle name="Header2 2 2 3 8" xfId="12453" xr:uid="{00000000-0005-0000-0000-0000B2300000}"/>
    <cellStyle name="Header2 2 2 3 9" xfId="12454" xr:uid="{00000000-0005-0000-0000-0000B3300000}"/>
    <cellStyle name="Header2 2 2 4" xfId="12455" xr:uid="{00000000-0005-0000-0000-0000B4300000}"/>
    <cellStyle name="Header2 2 2 4 2" xfId="12456" xr:uid="{00000000-0005-0000-0000-0000B5300000}"/>
    <cellStyle name="Header2 2 2 4 2 2" xfId="12457" xr:uid="{00000000-0005-0000-0000-0000B6300000}"/>
    <cellStyle name="Header2 2 2 4 2 2 2" xfId="12458" xr:uid="{00000000-0005-0000-0000-0000B7300000}"/>
    <cellStyle name="Header2 2 2 4 2 2 2 2" xfId="12459" xr:uid="{00000000-0005-0000-0000-0000B8300000}"/>
    <cellStyle name="Header2 2 2 4 2 2 2 2 2" xfId="12460" xr:uid="{00000000-0005-0000-0000-0000B9300000}"/>
    <cellStyle name="Header2 2 2 4 2 2 2 2 3" xfId="12461" xr:uid="{00000000-0005-0000-0000-0000BA300000}"/>
    <cellStyle name="Header2 2 2 4 2 2 2 3" xfId="12462" xr:uid="{00000000-0005-0000-0000-0000BB300000}"/>
    <cellStyle name="Header2 2 2 4 2 2 2 4" xfId="12463" xr:uid="{00000000-0005-0000-0000-0000BC300000}"/>
    <cellStyle name="Header2 2 2 4 2 2 3" xfId="12464" xr:uid="{00000000-0005-0000-0000-0000BD300000}"/>
    <cellStyle name="Header2 2 2 4 2 2 3 2" xfId="12465" xr:uid="{00000000-0005-0000-0000-0000BE300000}"/>
    <cellStyle name="Header2 2 2 4 2 2 3 3" xfId="12466" xr:uid="{00000000-0005-0000-0000-0000BF300000}"/>
    <cellStyle name="Header2 2 2 4 2 2 4" xfId="12467" xr:uid="{00000000-0005-0000-0000-0000C0300000}"/>
    <cellStyle name="Header2 2 2 4 2 2 5" xfId="12468" xr:uid="{00000000-0005-0000-0000-0000C1300000}"/>
    <cellStyle name="Header2 2 2 4 2 3" xfId="12469" xr:uid="{00000000-0005-0000-0000-0000C2300000}"/>
    <cellStyle name="Header2 2 2 4 2 3 2" xfId="12470" xr:uid="{00000000-0005-0000-0000-0000C3300000}"/>
    <cellStyle name="Header2 2 2 4 2 3 2 2" xfId="12471" xr:uid="{00000000-0005-0000-0000-0000C4300000}"/>
    <cellStyle name="Header2 2 2 4 2 3 2 3" xfId="12472" xr:uid="{00000000-0005-0000-0000-0000C5300000}"/>
    <cellStyle name="Header2 2 2 4 2 3 3" xfId="12473" xr:uid="{00000000-0005-0000-0000-0000C6300000}"/>
    <cellStyle name="Header2 2 2 4 2 3 4" xfId="12474" xr:uid="{00000000-0005-0000-0000-0000C7300000}"/>
    <cellStyle name="Header2 2 2 4 2 4" xfId="12475" xr:uid="{00000000-0005-0000-0000-0000C8300000}"/>
    <cellStyle name="Header2 2 2 4 2 4 2" xfId="12476" xr:uid="{00000000-0005-0000-0000-0000C9300000}"/>
    <cellStyle name="Header2 2 2 4 2 4 3" xfId="12477" xr:uid="{00000000-0005-0000-0000-0000CA300000}"/>
    <cellStyle name="Header2 2 2 4 2 5" xfId="12478" xr:uid="{00000000-0005-0000-0000-0000CB300000}"/>
    <cellStyle name="Header2 2 2 4 2 6" xfId="12479" xr:uid="{00000000-0005-0000-0000-0000CC300000}"/>
    <cellStyle name="Header2 2 2 4 3" xfId="12480" xr:uid="{00000000-0005-0000-0000-0000CD300000}"/>
    <cellStyle name="Header2 2 2 4 3 2" xfId="12481" xr:uid="{00000000-0005-0000-0000-0000CE300000}"/>
    <cellStyle name="Header2 2 2 4 3 2 2" xfId="12482" xr:uid="{00000000-0005-0000-0000-0000CF300000}"/>
    <cellStyle name="Header2 2 2 4 3 2 2 2" xfId="12483" xr:uid="{00000000-0005-0000-0000-0000D0300000}"/>
    <cellStyle name="Header2 2 2 4 3 2 2 3" xfId="12484" xr:uid="{00000000-0005-0000-0000-0000D1300000}"/>
    <cellStyle name="Header2 2 2 4 3 2 3" xfId="12485" xr:uid="{00000000-0005-0000-0000-0000D2300000}"/>
    <cellStyle name="Header2 2 2 4 3 2 4" xfId="12486" xr:uid="{00000000-0005-0000-0000-0000D3300000}"/>
    <cellStyle name="Header2 2 2 4 3 3" xfId="12487" xr:uid="{00000000-0005-0000-0000-0000D4300000}"/>
    <cellStyle name="Header2 2 2 4 3 3 2" xfId="12488" xr:uid="{00000000-0005-0000-0000-0000D5300000}"/>
    <cellStyle name="Header2 2 2 4 3 3 3" xfId="12489" xr:uid="{00000000-0005-0000-0000-0000D6300000}"/>
    <cellStyle name="Header2 2 2 4 3 4" xfId="12490" xr:uid="{00000000-0005-0000-0000-0000D7300000}"/>
    <cellStyle name="Header2 2 2 4 3 5" xfId="12491" xr:uid="{00000000-0005-0000-0000-0000D8300000}"/>
    <cellStyle name="Header2 2 2 4 4" xfId="12492" xr:uid="{00000000-0005-0000-0000-0000D9300000}"/>
    <cellStyle name="Header2 2 2 4 4 2" xfId="12493" xr:uid="{00000000-0005-0000-0000-0000DA300000}"/>
    <cellStyle name="Header2 2 2 4 4 2 2" xfId="12494" xr:uid="{00000000-0005-0000-0000-0000DB300000}"/>
    <cellStyle name="Header2 2 2 4 4 2 3" xfId="12495" xr:uid="{00000000-0005-0000-0000-0000DC300000}"/>
    <cellStyle name="Header2 2 2 4 4 3" xfId="12496" xr:uid="{00000000-0005-0000-0000-0000DD300000}"/>
    <cellStyle name="Header2 2 2 4 4 4" xfId="12497" xr:uid="{00000000-0005-0000-0000-0000DE300000}"/>
    <cellStyle name="Header2 2 2 4 5" xfId="12498" xr:uid="{00000000-0005-0000-0000-0000DF300000}"/>
    <cellStyle name="Header2 2 2 4 5 2" xfId="12499" xr:uid="{00000000-0005-0000-0000-0000E0300000}"/>
    <cellStyle name="Header2 2 2 4 5 3" xfId="12500" xr:uid="{00000000-0005-0000-0000-0000E1300000}"/>
    <cellStyle name="Header2 2 2 4 6" xfId="12501" xr:uid="{00000000-0005-0000-0000-0000E2300000}"/>
    <cellStyle name="Header2 2 2 4 7" xfId="12502" xr:uid="{00000000-0005-0000-0000-0000E3300000}"/>
    <cellStyle name="Header2 2 2 4 8" xfId="12503" xr:uid="{00000000-0005-0000-0000-0000E4300000}"/>
    <cellStyle name="Header2 2 2 5" xfId="12504" xr:uid="{00000000-0005-0000-0000-0000E5300000}"/>
    <cellStyle name="Header2 2 2 5 2" xfId="12505" xr:uid="{00000000-0005-0000-0000-0000E6300000}"/>
    <cellStyle name="Header2 2 2 5 2 2" xfId="12506" xr:uid="{00000000-0005-0000-0000-0000E7300000}"/>
    <cellStyle name="Header2 2 2 5 2 2 2" xfId="12507" xr:uid="{00000000-0005-0000-0000-0000E8300000}"/>
    <cellStyle name="Header2 2 2 5 2 2 2 2" xfId="12508" xr:uid="{00000000-0005-0000-0000-0000E9300000}"/>
    <cellStyle name="Header2 2 2 5 2 2 2 3" xfId="12509" xr:uid="{00000000-0005-0000-0000-0000EA300000}"/>
    <cellStyle name="Header2 2 2 5 2 2 3" xfId="12510" xr:uid="{00000000-0005-0000-0000-0000EB300000}"/>
    <cellStyle name="Header2 2 2 5 2 2 4" xfId="12511" xr:uid="{00000000-0005-0000-0000-0000EC300000}"/>
    <cellStyle name="Header2 2 2 5 2 3" xfId="12512" xr:uid="{00000000-0005-0000-0000-0000ED300000}"/>
    <cellStyle name="Header2 2 2 5 2 3 2" xfId="12513" xr:uid="{00000000-0005-0000-0000-0000EE300000}"/>
    <cellStyle name="Header2 2 2 5 2 3 3" xfId="12514" xr:uid="{00000000-0005-0000-0000-0000EF300000}"/>
    <cellStyle name="Header2 2 2 5 2 4" xfId="12515" xr:uid="{00000000-0005-0000-0000-0000F0300000}"/>
    <cellStyle name="Header2 2 2 5 2 5" xfId="12516" xr:uid="{00000000-0005-0000-0000-0000F1300000}"/>
    <cellStyle name="Header2 2 2 5 3" xfId="12517" xr:uid="{00000000-0005-0000-0000-0000F2300000}"/>
    <cellStyle name="Header2 2 2 5 3 2" xfId="12518" xr:uid="{00000000-0005-0000-0000-0000F3300000}"/>
    <cellStyle name="Header2 2 2 5 3 2 2" xfId="12519" xr:uid="{00000000-0005-0000-0000-0000F4300000}"/>
    <cellStyle name="Header2 2 2 5 3 2 3" xfId="12520" xr:uid="{00000000-0005-0000-0000-0000F5300000}"/>
    <cellStyle name="Header2 2 2 5 3 3" xfId="12521" xr:uid="{00000000-0005-0000-0000-0000F6300000}"/>
    <cellStyle name="Header2 2 2 5 3 4" xfId="12522" xr:uid="{00000000-0005-0000-0000-0000F7300000}"/>
    <cellStyle name="Header2 2 2 5 4" xfId="12523" xr:uid="{00000000-0005-0000-0000-0000F8300000}"/>
    <cellStyle name="Header2 2 2 5 4 2" xfId="12524" xr:uid="{00000000-0005-0000-0000-0000F9300000}"/>
    <cellStyle name="Header2 2 2 5 4 3" xfId="12525" xr:uid="{00000000-0005-0000-0000-0000FA300000}"/>
    <cellStyle name="Header2 2 2 5 5" xfId="12526" xr:uid="{00000000-0005-0000-0000-0000FB300000}"/>
    <cellStyle name="Header2 2 2 5 6" xfId="12527" xr:uid="{00000000-0005-0000-0000-0000FC300000}"/>
    <cellStyle name="Header2 2 2 5 7" xfId="12528" xr:uid="{00000000-0005-0000-0000-0000FD300000}"/>
    <cellStyle name="Header2 2 2 6" xfId="12529" xr:uid="{00000000-0005-0000-0000-0000FE300000}"/>
    <cellStyle name="Header2 2 2 6 2" xfId="12530" xr:uid="{00000000-0005-0000-0000-0000FF300000}"/>
    <cellStyle name="Header2 2 2 6 2 2" xfId="12531" xr:uid="{00000000-0005-0000-0000-000000310000}"/>
    <cellStyle name="Header2 2 2 6 2 2 2" xfId="12532" xr:uid="{00000000-0005-0000-0000-000001310000}"/>
    <cellStyle name="Header2 2 2 6 2 2 3" xfId="12533" xr:uid="{00000000-0005-0000-0000-000002310000}"/>
    <cellStyle name="Header2 2 2 6 2 3" xfId="12534" xr:uid="{00000000-0005-0000-0000-000003310000}"/>
    <cellStyle name="Header2 2 2 6 2 4" xfId="12535" xr:uid="{00000000-0005-0000-0000-000004310000}"/>
    <cellStyle name="Header2 2 2 6 3" xfId="12536" xr:uid="{00000000-0005-0000-0000-000005310000}"/>
    <cellStyle name="Header2 2 2 6 3 2" xfId="12537" xr:uid="{00000000-0005-0000-0000-000006310000}"/>
    <cellStyle name="Header2 2 2 6 3 3" xfId="12538" xr:uid="{00000000-0005-0000-0000-000007310000}"/>
    <cellStyle name="Header2 2 2 6 4" xfId="12539" xr:uid="{00000000-0005-0000-0000-000008310000}"/>
    <cellStyle name="Header2 2 2 6 5" xfId="12540" xr:uid="{00000000-0005-0000-0000-000009310000}"/>
    <cellStyle name="Header2 2 2 6 6" xfId="12541" xr:uid="{00000000-0005-0000-0000-00000A310000}"/>
    <cellStyle name="Header2 2 2 7" xfId="12542" xr:uid="{00000000-0005-0000-0000-00000B310000}"/>
    <cellStyle name="Header2 2 2 7 2" xfId="12543" xr:uid="{00000000-0005-0000-0000-00000C310000}"/>
    <cellStyle name="Header2 2 2 7 2 2" xfId="12544" xr:uid="{00000000-0005-0000-0000-00000D310000}"/>
    <cellStyle name="Header2 2 2 7 2 3" xfId="12545" xr:uid="{00000000-0005-0000-0000-00000E310000}"/>
    <cellStyle name="Header2 2 2 7 3" xfId="12546" xr:uid="{00000000-0005-0000-0000-00000F310000}"/>
    <cellStyle name="Header2 2 2 7 4" xfId="12547" xr:uid="{00000000-0005-0000-0000-000010310000}"/>
    <cellStyle name="Header2 2 2 7 5" xfId="12548" xr:uid="{00000000-0005-0000-0000-000011310000}"/>
    <cellStyle name="Header2 2 2 8" xfId="12549" xr:uid="{00000000-0005-0000-0000-000012310000}"/>
    <cellStyle name="Header2 2 2 8 2" xfId="12550" xr:uid="{00000000-0005-0000-0000-000013310000}"/>
    <cellStyle name="Header2 2 2 8 3" xfId="12551" xr:uid="{00000000-0005-0000-0000-000014310000}"/>
    <cellStyle name="Header2 2 2 8 4" xfId="12552" xr:uid="{00000000-0005-0000-0000-000015310000}"/>
    <cellStyle name="Header2 2 2 9" xfId="12553" xr:uid="{00000000-0005-0000-0000-000016310000}"/>
    <cellStyle name="Header2 2 3" xfId="12554" xr:uid="{00000000-0005-0000-0000-000017310000}"/>
    <cellStyle name="Header2 2 3 10" xfId="12555" xr:uid="{00000000-0005-0000-0000-000018310000}"/>
    <cellStyle name="Header2 2 3 2" xfId="12556" xr:uid="{00000000-0005-0000-0000-000019310000}"/>
    <cellStyle name="Header2 2 3 2 2" xfId="12557" xr:uid="{00000000-0005-0000-0000-00001A310000}"/>
    <cellStyle name="Header2 2 3 2 2 2" xfId="12558" xr:uid="{00000000-0005-0000-0000-00001B310000}"/>
    <cellStyle name="Header2 2 3 2 2 2 2" xfId="12559" xr:uid="{00000000-0005-0000-0000-00001C310000}"/>
    <cellStyle name="Header2 2 3 2 2 2 2 2" xfId="12560" xr:uid="{00000000-0005-0000-0000-00001D310000}"/>
    <cellStyle name="Header2 2 3 2 2 2 2 2 2" xfId="12561" xr:uid="{00000000-0005-0000-0000-00001E310000}"/>
    <cellStyle name="Header2 2 3 2 2 2 2 2 2 2" xfId="12562" xr:uid="{00000000-0005-0000-0000-00001F310000}"/>
    <cellStyle name="Header2 2 3 2 2 2 2 2 2 3" xfId="12563" xr:uid="{00000000-0005-0000-0000-000020310000}"/>
    <cellStyle name="Header2 2 3 2 2 2 2 2 3" xfId="12564" xr:uid="{00000000-0005-0000-0000-000021310000}"/>
    <cellStyle name="Header2 2 3 2 2 2 2 2 4" xfId="12565" xr:uid="{00000000-0005-0000-0000-000022310000}"/>
    <cellStyle name="Header2 2 3 2 2 2 2 3" xfId="12566" xr:uid="{00000000-0005-0000-0000-000023310000}"/>
    <cellStyle name="Header2 2 3 2 2 2 2 3 2" xfId="12567" xr:uid="{00000000-0005-0000-0000-000024310000}"/>
    <cellStyle name="Header2 2 3 2 2 2 2 3 3" xfId="12568" xr:uid="{00000000-0005-0000-0000-000025310000}"/>
    <cellStyle name="Header2 2 3 2 2 2 2 4" xfId="12569" xr:uid="{00000000-0005-0000-0000-000026310000}"/>
    <cellStyle name="Header2 2 3 2 2 2 2 5" xfId="12570" xr:uid="{00000000-0005-0000-0000-000027310000}"/>
    <cellStyle name="Header2 2 3 2 2 2 3" xfId="12571" xr:uid="{00000000-0005-0000-0000-000028310000}"/>
    <cellStyle name="Header2 2 3 2 2 2 3 2" xfId="12572" xr:uid="{00000000-0005-0000-0000-000029310000}"/>
    <cellStyle name="Header2 2 3 2 2 2 3 2 2" xfId="12573" xr:uid="{00000000-0005-0000-0000-00002A310000}"/>
    <cellStyle name="Header2 2 3 2 2 2 3 2 3" xfId="12574" xr:uid="{00000000-0005-0000-0000-00002B310000}"/>
    <cellStyle name="Header2 2 3 2 2 2 3 3" xfId="12575" xr:uid="{00000000-0005-0000-0000-00002C310000}"/>
    <cellStyle name="Header2 2 3 2 2 2 3 4" xfId="12576" xr:uid="{00000000-0005-0000-0000-00002D310000}"/>
    <cellStyle name="Header2 2 3 2 2 2 4" xfId="12577" xr:uid="{00000000-0005-0000-0000-00002E310000}"/>
    <cellStyle name="Header2 2 3 2 2 2 4 2" xfId="12578" xr:uid="{00000000-0005-0000-0000-00002F310000}"/>
    <cellStyle name="Header2 2 3 2 2 2 4 3" xfId="12579" xr:uid="{00000000-0005-0000-0000-000030310000}"/>
    <cellStyle name="Header2 2 3 2 2 2 5" xfId="12580" xr:uid="{00000000-0005-0000-0000-000031310000}"/>
    <cellStyle name="Header2 2 3 2 2 2 6" xfId="12581" xr:uid="{00000000-0005-0000-0000-000032310000}"/>
    <cellStyle name="Header2 2 3 2 2 3" xfId="12582" xr:uid="{00000000-0005-0000-0000-000033310000}"/>
    <cellStyle name="Header2 2 3 2 2 3 2" xfId="12583" xr:uid="{00000000-0005-0000-0000-000034310000}"/>
    <cellStyle name="Header2 2 3 2 2 3 2 2" xfId="12584" xr:uid="{00000000-0005-0000-0000-000035310000}"/>
    <cellStyle name="Header2 2 3 2 2 3 2 2 2" xfId="12585" xr:uid="{00000000-0005-0000-0000-000036310000}"/>
    <cellStyle name="Header2 2 3 2 2 3 2 2 3" xfId="12586" xr:uid="{00000000-0005-0000-0000-000037310000}"/>
    <cellStyle name="Header2 2 3 2 2 3 2 3" xfId="12587" xr:uid="{00000000-0005-0000-0000-000038310000}"/>
    <cellStyle name="Header2 2 3 2 2 3 2 4" xfId="12588" xr:uid="{00000000-0005-0000-0000-000039310000}"/>
    <cellStyle name="Header2 2 3 2 2 3 3" xfId="12589" xr:uid="{00000000-0005-0000-0000-00003A310000}"/>
    <cellStyle name="Header2 2 3 2 2 3 3 2" xfId="12590" xr:uid="{00000000-0005-0000-0000-00003B310000}"/>
    <cellStyle name="Header2 2 3 2 2 3 3 3" xfId="12591" xr:uid="{00000000-0005-0000-0000-00003C310000}"/>
    <cellStyle name="Header2 2 3 2 2 3 4" xfId="12592" xr:uid="{00000000-0005-0000-0000-00003D310000}"/>
    <cellStyle name="Header2 2 3 2 2 3 5" xfId="12593" xr:uid="{00000000-0005-0000-0000-00003E310000}"/>
    <cellStyle name="Header2 2 3 2 2 4" xfId="12594" xr:uid="{00000000-0005-0000-0000-00003F310000}"/>
    <cellStyle name="Header2 2 3 2 2 4 2" xfId="12595" xr:uid="{00000000-0005-0000-0000-000040310000}"/>
    <cellStyle name="Header2 2 3 2 2 4 2 2" xfId="12596" xr:uid="{00000000-0005-0000-0000-000041310000}"/>
    <cellStyle name="Header2 2 3 2 2 4 2 3" xfId="12597" xr:uid="{00000000-0005-0000-0000-000042310000}"/>
    <cellStyle name="Header2 2 3 2 2 4 3" xfId="12598" xr:uid="{00000000-0005-0000-0000-000043310000}"/>
    <cellStyle name="Header2 2 3 2 2 4 4" xfId="12599" xr:uid="{00000000-0005-0000-0000-000044310000}"/>
    <cellStyle name="Header2 2 3 2 2 5" xfId="12600" xr:uid="{00000000-0005-0000-0000-000045310000}"/>
    <cellStyle name="Header2 2 3 2 2 5 2" xfId="12601" xr:uid="{00000000-0005-0000-0000-000046310000}"/>
    <cellStyle name="Header2 2 3 2 2 5 3" xfId="12602" xr:uid="{00000000-0005-0000-0000-000047310000}"/>
    <cellStyle name="Header2 2 3 2 2 6" xfId="12603" xr:uid="{00000000-0005-0000-0000-000048310000}"/>
    <cellStyle name="Header2 2 3 2 2 7" xfId="12604" xr:uid="{00000000-0005-0000-0000-000049310000}"/>
    <cellStyle name="Header2 2 3 2 3" xfId="12605" xr:uid="{00000000-0005-0000-0000-00004A310000}"/>
    <cellStyle name="Header2 2 3 2 3 2" xfId="12606" xr:uid="{00000000-0005-0000-0000-00004B310000}"/>
    <cellStyle name="Header2 2 3 2 3 2 2" xfId="12607" xr:uid="{00000000-0005-0000-0000-00004C310000}"/>
    <cellStyle name="Header2 2 3 2 3 2 2 2" xfId="12608" xr:uid="{00000000-0005-0000-0000-00004D310000}"/>
    <cellStyle name="Header2 2 3 2 3 2 2 2 2" xfId="12609" xr:uid="{00000000-0005-0000-0000-00004E310000}"/>
    <cellStyle name="Header2 2 3 2 3 2 2 2 3" xfId="12610" xr:uid="{00000000-0005-0000-0000-00004F310000}"/>
    <cellStyle name="Header2 2 3 2 3 2 2 3" xfId="12611" xr:uid="{00000000-0005-0000-0000-000050310000}"/>
    <cellStyle name="Header2 2 3 2 3 2 2 4" xfId="12612" xr:uid="{00000000-0005-0000-0000-000051310000}"/>
    <cellStyle name="Header2 2 3 2 3 2 3" xfId="12613" xr:uid="{00000000-0005-0000-0000-000052310000}"/>
    <cellStyle name="Header2 2 3 2 3 2 3 2" xfId="12614" xr:uid="{00000000-0005-0000-0000-000053310000}"/>
    <cellStyle name="Header2 2 3 2 3 2 3 3" xfId="12615" xr:uid="{00000000-0005-0000-0000-000054310000}"/>
    <cellStyle name="Header2 2 3 2 3 2 4" xfId="12616" xr:uid="{00000000-0005-0000-0000-000055310000}"/>
    <cellStyle name="Header2 2 3 2 3 2 5" xfId="12617" xr:uid="{00000000-0005-0000-0000-000056310000}"/>
    <cellStyle name="Header2 2 3 2 3 3" xfId="12618" xr:uid="{00000000-0005-0000-0000-000057310000}"/>
    <cellStyle name="Header2 2 3 2 3 3 2" xfId="12619" xr:uid="{00000000-0005-0000-0000-000058310000}"/>
    <cellStyle name="Header2 2 3 2 3 3 2 2" xfId="12620" xr:uid="{00000000-0005-0000-0000-000059310000}"/>
    <cellStyle name="Header2 2 3 2 3 3 2 3" xfId="12621" xr:uid="{00000000-0005-0000-0000-00005A310000}"/>
    <cellStyle name="Header2 2 3 2 3 3 3" xfId="12622" xr:uid="{00000000-0005-0000-0000-00005B310000}"/>
    <cellStyle name="Header2 2 3 2 3 3 4" xfId="12623" xr:uid="{00000000-0005-0000-0000-00005C310000}"/>
    <cellStyle name="Header2 2 3 2 3 4" xfId="12624" xr:uid="{00000000-0005-0000-0000-00005D310000}"/>
    <cellStyle name="Header2 2 3 2 3 4 2" xfId="12625" xr:uid="{00000000-0005-0000-0000-00005E310000}"/>
    <cellStyle name="Header2 2 3 2 3 4 3" xfId="12626" xr:uid="{00000000-0005-0000-0000-00005F310000}"/>
    <cellStyle name="Header2 2 3 2 3 5" xfId="12627" xr:uid="{00000000-0005-0000-0000-000060310000}"/>
    <cellStyle name="Header2 2 3 2 3 6" xfId="12628" xr:uid="{00000000-0005-0000-0000-000061310000}"/>
    <cellStyle name="Header2 2 3 2 4" xfId="12629" xr:uid="{00000000-0005-0000-0000-000062310000}"/>
    <cellStyle name="Header2 2 3 2 4 2" xfId="12630" xr:uid="{00000000-0005-0000-0000-000063310000}"/>
    <cellStyle name="Header2 2 3 2 4 2 2" xfId="12631" xr:uid="{00000000-0005-0000-0000-000064310000}"/>
    <cellStyle name="Header2 2 3 2 4 2 2 2" xfId="12632" xr:uid="{00000000-0005-0000-0000-000065310000}"/>
    <cellStyle name="Header2 2 3 2 4 2 2 3" xfId="12633" xr:uid="{00000000-0005-0000-0000-000066310000}"/>
    <cellStyle name="Header2 2 3 2 4 2 3" xfId="12634" xr:uid="{00000000-0005-0000-0000-000067310000}"/>
    <cellStyle name="Header2 2 3 2 4 2 4" xfId="12635" xr:uid="{00000000-0005-0000-0000-000068310000}"/>
    <cellStyle name="Header2 2 3 2 4 3" xfId="12636" xr:uid="{00000000-0005-0000-0000-000069310000}"/>
    <cellStyle name="Header2 2 3 2 4 3 2" xfId="12637" xr:uid="{00000000-0005-0000-0000-00006A310000}"/>
    <cellStyle name="Header2 2 3 2 4 3 3" xfId="12638" xr:uid="{00000000-0005-0000-0000-00006B310000}"/>
    <cellStyle name="Header2 2 3 2 4 4" xfId="12639" xr:uid="{00000000-0005-0000-0000-00006C310000}"/>
    <cellStyle name="Header2 2 3 2 4 5" xfId="12640" xr:uid="{00000000-0005-0000-0000-00006D310000}"/>
    <cellStyle name="Header2 2 3 2 5" xfId="12641" xr:uid="{00000000-0005-0000-0000-00006E310000}"/>
    <cellStyle name="Header2 2 3 2 5 2" xfId="12642" xr:uid="{00000000-0005-0000-0000-00006F310000}"/>
    <cellStyle name="Header2 2 3 2 5 2 2" xfId="12643" xr:uid="{00000000-0005-0000-0000-000070310000}"/>
    <cellStyle name="Header2 2 3 2 5 2 3" xfId="12644" xr:uid="{00000000-0005-0000-0000-000071310000}"/>
    <cellStyle name="Header2 2 3 2 5 3" xfId="12645" xr:uid="{00000000-0005-0000-0000-000072310000}"/>
    <cellStyle name="Header2 2 3 2 5 4" xfId="12646" xr:uid="{00000000-0005-0000-0000-000073310000}"/>
    <cellStyle name="Header2 2 3 2 6" xfId="12647" xr:uid="{00000000-0005-0000-0000-000074310000}"/>
    <cellStyle name="Header2 2 3 2 6 2" xfId="12648" xr:uid="{00000000-0005-0000-0000-000075310000}"/>
    <cellStyle name="Header2 2 3 2 6 3" xfId="12649" xr:uid="{00000000-0005-0000-0000-000076310000}"/>
    <cellStyle name="Header2 2 3 2 7" xfId="12650" xr:uid="{00000000-0005-0000-0000-000077310000}"/>
    <cellStyle name="Header2 2 3 2 8" xfId="12651" xr:uid="{00000000-0005-0000-0000-000078310000}"/>
    <cellStyle name="Header2 2 3 2 9" xfId="12652" xr:uid="{00000000-0005-0000-0000-000079310000}"/>
    <cellStyle name="Header2 2 3 3" xfId="12653" xr:uid="{00000000-0005-0000-0000-00007A310000}"/>
    <cellStyle name="Header2 2 3 3 2" xfId="12654" xr:uid="{00000000-0005-0000-0000-00007B310000}"/>
    <cellStyle name="Header2 2 3 3 2 2" xfId="12655" xr:uid="{00000000-0005-0000-0000-00007C310000}"/>
    <cellStyle name="Header2 2 3 3 2 2 2" xfId="12656" xr:uid="{00000000-0005-0000-0000-00007D310000}"/>
    <cellStyle name="Header2 2 3 3 2 2 2 2" xfId="12657" xr:uid="{00000000-0005-0000-0000-00007E310000}"/>
    <cellStyle name="Header2 2 3 3 2 2 2 2 2" xfId="12658" xr:uid="{00000000-0005-0000-0000-00007F310000}"/>
    <cellStyle name="Header2 2 3 3 2 2 2 2 3" xfId="12659" xr:uid="{00000000-0005-0000-0000-000080310000}"/>
    <cellStyle name="Header2 2 3 3 2 2 2 3" xfId="12660" xr:uid="{00000000-0005-0000-0000-000081310000}"/>
    <cellStyle name="Header2 2 3 3 2 2 2 4" xfId="12661" xr:uid="{00000000-0005-0000-0000-000082310000}"/>
    <cellStyle name="Header2 2 3 3 2 2 3" xfId="12662" xr:uid="{00000000-0005-0000-0000-000083310000}"/>
    <cellStyle name="Header2 2 3 3 2 2 3 2" xfId="12663" xr:uid="{00000000-0005-0000-0000-000084310000}"/>
    <cellStyle name="Header2 2 3 3 2 2 3 3" xfId="12664" xr:uid="{00000000-0005-0000-0000-000085310000}"/>
    <cellStyle name="Header2 2 3 3 2 2 4" xfId="12665" xr:uid="{00000000-0005-0000-0000-000086310000}"/>
    <cellStyle name="Header2 2 3 3 2 2 5" xfId="12666" xr:uid="{00000000-0005-0000-0000-000087310000}"/>
    <cellStyle name="Header2 2 3 3 2 3" xfId="12667" xr:uid="{00000000-0005-0000-0000-000088310000}"/>
    <cellStyle name="Header2 2 3 3 2 3 2" xfId="12668" xr:uid="{00000000-0005-0000-0000-000089310000}"/>
    <cellStyle name="Header2 2 3 3 2 3 2 2" xfId="12669" xr:uid="{00000000-0005-0000-0000-00008A310000}"/>
    <cellStyle name="Header2 2 3 3 2 3 2 3" xfId="12670" xr:uid="{00000000-0005-0000-0000-00008B310000}"/>
    <cellStyle name="Header2 2 3 3 2 3 3" xfId="12671" xr:uid="{00000000-0005-0000-0000-00008C310000}"/>
    <cellStyle name="Header2 2 3 3 2 3 4" xfId="12672" xr:uid="{00000000-0005-0000-0000-00008D310000}"/>
    <cellStyle name="Header2 2 3 3 2 4" xfId="12673" xr:uid="{00000000-0005-0000-0000-00008E310000}"/>
    <cellStyle name="Header2 2 3 3 2 4 2" xfId="12674" xr:uid="{00000000-0005-0000-0000-00008F310000}"/>
    <cellStyle name="Header2 2 3 3 2 4 3" xfId="12675" xr:uid="{00000000-0005-0000-0000-000090310000}"/>
    <cellStyle name="Header2 2 3 3 2 5" xfId="12676" xr:uid="{00000000-0005-0000-0000-000091310000}"/>
    <cellStyle name="Header2 2 3 3 2 6" xfId="12677" xr:uid="{00000000-0005-0000-0000-000092310000}"/>
    <cellStyle name="Header2 2 3 3 3" xfId="12678" xr:uid="{00000000-0005-0000-0000-000093310000}"/>
    <cellStyle name="Header2 2 3 3 3 2" xfId="12679" xr:uid="{00000000-0005-0000-0000-000094310000}"/>
    <cellStyle name="Header2 2 3 3 3 2 2" xfId="12680" xr:uid="{00000000-0005-0000-0000-000095310000}"/>
    <cellStyle name="Header2 2 3 3 3 2 2 2" xfId="12681" xr:uid="{00000000-0005-0000-0000-000096310000}"/>
    <cellStyle name="Header2 2 3 3 3 2 2 3" xfId="12682" xr:uid="{00000000-0005-0000-0000-000097310000}"/>
    <cellStyle name="Header2 2 3 3 3 2 3" xfId="12683" xr:uid="{00000000-0005-0000-0000-000098310000}"/>
    <cellStyle name="Header2 2 3 3 3 2 4" xfId="12684" xr:uid="{00000000-0005-0000-0000-000099310000}"/>
    <cellStyle name="Header2 2 3 3 3 3" xfId="12685" xr:uid="{00000000-0005-0000-0000-00009A310000}"/>
    <cellStyle name="Header2 2 3 3 3 3 2" xfId="12686" xr:uid="{00000000-0005-0000-0000-00009B310000}"/>
    <cellStyle name="Header2 2 3 3 3 3 3" xfId="12687" xr:uid="{00000000-0005-0000-0000-00009C310000}"/>
    <cellStyle name="Header2 2 3 3 3 4" xfId="12688" xr:uid="{00000000-0005-0000-0000-00009D310000}"/>
    <cellStyle name="Header2 2 3 3 3 5" xfId="12689" xr:uid="{00000000-0005-0000-0000-00009E310000}"/>
    <cellStyle name="Header2 2 3 3 4" xfId="12690" xr:uid="{00000000-0005-0000-0000-00009F310000}"/>
    <cellStyle name="Header2 2 3 3 4 2" xfId="12691" xr:uid="{00000000-0005-0000-0000-0000A0310000}"/>
    <cellStyle name="Header2 2 3 3 4 2 2" xfId="12692" xr:uid="{00000000-0005-0000-0000-0000A1310000}"/>
    <cellStyle name="Header2 2 3 3 4 2 3" xfId="12693" xr:uid="{00000000-0005-0000-0000-0000A2310000}"/>
    <cellStyle name="Header2 2 3 3 4 3" xfId="12694" xr:uid="{00000000-0005-0000-0000-0000A3310000}"/>
    <cellStyle name="Header2 2 3 3 4 4" xfId="12695" xr:uid="{00000000-0005-0000-0000-0000A4310000}"/>
    <cellStyle name="Header2 2 3 3 5" xfId="12696" xr:uid="{00000000-0005-0000-0000-0000A5310000}"/>
    <cellStyle name="Header2 2 3 3 5 2" xfId="12697" xr:uid="{00000000-0005-0000-0000-0000A6310000}"/>
    <cellStyle name="Header2 2 3 3 5 3" xfId="12698" xr:uid="{00000000-0005-0000-0000-0000A7310000}"/>
    <cellStyle name="Header2 2 3 3 6" xfId="12699" xr:uid="{00000000-0005-0000-0000-0000A8310000}"/>
    <cellStyle name="Header2 2 3 3 7" xfId="12700" xr:uid="{00000000-0005-0000-0000-0000A9310000}"/>
    <cellStyle name="Header2 2 3 3 8" xfId="12701" xr:uid="{00000000-0005-0000-0000-0000AA310000}"/>
    <cellStyle name="Header2 2 3 4" xfId="12702" xr:uid="{00000000-0005-0000-0000-0000AB310000}"/>
    <cellStyle name="Header2 2 3 4 2" xfId="12703" xr:uid="{00000000-0005-0000-0000-0000AC310000}"/>
    <cellStyle name="Header2 2 3 4 2 2" xfId="12704" xr:uid="{00000000-0005-0000-0000-0000AD310000}"/>
    <cellStyle name="Header2 2 3 4 2 2 2" xfId="12705" xr:uid="{00000000-0005-0000-0000-0000AE310000}"/>
    <cellStyle name="Header2 2 3 4 2 2 2 2" xfId="12706" xr:uid="{00000000-0005-0000-0000-0000AF310000}"/>
    <cellStyle name="Header2 2 3 4 2 2 2 3" xfId="12707" xr:uid="{00000000-0005-0000-0000-0000B0310000}"/>
    <cellStyle name="Header2 2 3 4 2 2 3" xfId="12708" xr:uid="{00000000-0005-0000-0000-0000B1310000}"/>
    <cellStyle name="Header2 2 3 4 2 2 4" xfId="12709" xr:uid="{00000000-0005-0000-0000-0000B2310000}"/>
    <cellStyle name="Header2 2 3 4 2 3" xfId="12710" xr:uid="{00000000-0005-0000-0000-0000B3310000}"/>
    <cellStyle name="Header2 2 3 4 2 3 2" xfId="12711" xr:uid="{00000000-0005-0000-0000-0000B4310000}"/>
    <cellStyle name="Header2 2 3 4 2 3 3" xfId="12712" xr:uid="{00000000-0005-0000-0000-0000B5310000}"/>
    <cellStyle name="Header2 2 3 4 2 4" xfId="12713" xr:uid="{00000000-0005-0000-0000-0000B6310000}"/>
    <cellStyle name="Header2 2 3 4 2 5" xfId="12714" xr:uid="{00000000-0005-0000-0000-0000B7310000}"/>
    <cellStyle name="Header2 2 3 4 3" xfId="12715" xr:uid="{00000000-0005-0000-0000-0000B8310000}"/>
    <cellStyle name="Header2 2 3 4 3 2" xfId="12716" xr:uid="{00000000-0005-0000-0000-0000B9310000}"/>
    <cellStyle name="Header2 2 3 4 3 2 2" xfId="12717" xr:uid="{00000000-0005-0000-0000-0000BA310000}"/>
    <cellStyle name="Header2 2 3 4 3 2 3" xfId="12718" xr:uid="{00000000-0005-0000-0000-0000BB310000}"/>
    <cellStyle name="Header2 2 3 4 3 3" xfId="12719" xr:uid="{00000000-0005-0000-0000-0000BC310000}"/>
    <cellStyle name="Header2 2 3 4 3 4" xfId="12720" xr:uid="{00000000-0005-0000-0000-0000BD310000}"/>
    <cellStyle name="Header2 2 3 4 4" xfId="12721" xr:uid="{00000000-0005-0000-0000-0000BE310000}"/>
    <cellStyle name="Header2 2 3 4 4 2" xfId="12722" xr:uid="{00000000-0005-0000-0000-0000BF310000}"/>
    <cellStyle name="Header2 2 3 4 4 3" xfId="12723" xr:uid="{00000000-0005-0000-0000-0000C0310000}"/>
    <cellStyle name="Header2 2 3 4 5" xfId="12724" xr:uid="{00000000-0005-0000-0000-0000C1310000}"/>
    <cellStyle name="Header2 2 3 4 6" xfId="12725" xr:uid="{00000000-0005-0000-0000-0000C2310000}"/>
    <cellStyle name="Header2 2 3 4 7" xfId="12726" xr:uid="{00000000-0005-0000-0000-0000C3310000}"/>
    <cellStyle name="Header2 2 3 5" xfId="12727" xr:uid="{00000000-0005-0000-0000-0000C4310000}"/>
    <cellStyle name="Header2 2 3 5 2" xfId="12728" xr:uid="{00000000-0005-0000-0000-0000C5310000}"/>
    <cellStyle name="Header2 2 3 5 2 2" xfId="12729" xr:uid="{00000000-0005-0000-0000-0000C6310000}"/>
    <cellStyle name="Header2 2 3 5 2 2 2" xfId="12730" xr:uid="{00000000-0005-0000-0000-0000C7310000}"/>
    <cellStyle name="Header2 2 3 5 2 2 3" xfId="12731" xr:uid="{00000000-0005-0000-0000-0000C8310000}"/>
    <cellStyle name="Header2 2 3 5 2 3" xfId="12732" xr:uid="{00000000-0005-0000-0000-0000C9310000}"/>
    <cellStyle name="Header2 2 3 5 2 4" xfId="12733" xr:uid="{00000000-0005-0000-0000-0000CA310000}"/>
    <cellStyle name="Header2 2 3 5 3" xfId="12734" xr:uid="{00000000-0005-0000-0000-0000CB310000}"/>
    <cellStyle name="Header2 2 3 5 3 2" xfId="12735" xr:uid="{00000000-0005-0000-0000-0000CC310000}"/>
    <cellStyle name="Header2 2 3 5 3 3" xfId="12736" xr:uid="{00000000-0005-0000-0000-0000CD310000}"/>
    <cellStyle name="Header2 2 3 5 4" xfId="12737" xr:uid="{00000000-0005-0000-0000-0000CE310000}"/>
    <cellStyle name="Header2 2 3 5 5" xfId="12738" xr:uid="{00000000-0005-0000-0000-0000CF310000}"/>
    <cellStyle name="Header2 2 3 5 6" xfId="12739" xr:uid="{00000000-0005-0000-0000-0000D0310000}"/>
    <cellStyle name="Header2 2 3 6" xfId="12740" xr:uid="{00000000-0005-0000-0000-0000D1310000}"/>
    <cellStyle name="Header2 2 3 6 2" xfId="12741" xr:uid="{00000000-0005-0000-0000-0000D2310000}"/>
    <cellStyle name="Header2 2 3 6 2 2" xfId="12742" xr:uid="{00000000-0005-0000-0000-0000D3310000}"/>
    <cellStyle name="Header2 2 3 6 2 3" xfId="12743" xr:uid="{00000000-0005-0000-0000-0000D4310000}"/>
    <cellStyle name="Header2 2 3 6 3" xfId="12744" xr:uid="{00000000-0005-0000-0000-0000D5310000}"/>
    <cellStyle name="Header2 2 3 6 4" xfId="12745" xr:uid="{00000000-0005-0000-0000-0000D6310000}"/>
    <cellStyle name="Header2 2 3 6 5" xfId="12746" xr:uid="{00000000-0005-0000-0000-0000D7310000}"/>
    <cellStyle name="Header2 2 3 7" xfId="12747" xr:uid="{00000000-0005-0000-0000-0000D8310000}"/>
    <cellStyle name="Header2 2 3 7 2" xfId="12748" xr:uid="{00000000-0005-0000-0000-0000D9310000}"/>
    <cellStyle name="Header2 2 3 7 3" xfId="12749" xr:uid="{00000000-0005-0000-0000-0000DA310000}"/>
    <cellStyle name="Header2 2 3 8" xfId="12750" xr:uid="{00000000-0005-0000-0000-0000DB310000}"/>
    <cellStyle name="Header2 2 3 9" xfId="12751" xr:uid="{00000000-0005-0000-0000-0000DC310000}"/>
    <cellStyle name="Header2 2 4" xfId="12752" xr:uid="{00000000-0005-0000-0000-0000DD310000}"/>
    <cellStyle name="Header2 2 4 2" xfId="12753" xr:uid="{00000000-0005-0000-0000-0000DE310000}"/>
    <cellStyle name="Header2 2 4 2 2" xfId="12754" xr:uid="{00000000-0005-0000-0000-0000DF310000}"/>
    <cellStyle name="Header2 2 4 2 2 2" xfId="12755" xr:uid="{00000000-0005-0000-0000-0000E0310000}"/>
    <cellStyle name="Header2 2 4 2 2 2 2" xfId="12756" xr:uid="{00000000-0005-0000-0000-0000E1310000}"/>
    <cellStyle name="Header2 2 4 2 2 2 2 2" xfId="12757" xr:uid="{00000000-0005-0000-0000-0000E2310000}"/>
    <cellStyle name="Header2 2 4 2 2 2 2 2 2" xfId="12758" xr:uid="{00000000-0005-0000-0000-0000E3310000}"/>
    <cellStyle name="Header2 2 4 2 2 2 2 2 3" xfId="12759" xr:uid="{00000000-0005-0000-0000-0000E4310000}"/>
    <cellStyle name="Header2 2 4 2 2 2 2 3" xfId="12760" xr:uid="{00000000-0005-0000-0000-0000E5310000}"/>
    <cellStyle name="Header2 2 4 2 2 2 2 4" xfId="12761" xr:uid="{00000000-0005-0000-0000-0000E6310000}"/>
    <cellStyle name="Header2 2 4 2 2 2 3" xfId="12762" xr:uid="{00000000-0005-0000-0000-0000E7310000}"/>
    <cellStyle name="Header2 2 4 2 2 2 3 2" xfId="12763" xr:uid="{00000000-0005-0000-0000-0000E8310000}"/>
    <cellStyle name="Header2 2 4 2 2 2 3 3" xfId="12764" xr:uid="{00000000-0005-0000-0000-0000E9310000}"/>
    <cellStyle name="Header2 2 4 2 2 2 4" xfId="12765" xr:uid="{00000000-0005-0000-0000-0000EA310000}"/>
    <cellStyle name="Header2 2 4 2 2 2 5" xfId="12766" xr:uid="{00000000-0005-0000-0000-0000EB310000}"/>
    <cellStyle name="Header2 2 4 2 2 3" xfId="12767" xr:uid="{00000000-0005-0000-0000-0000EC310000}"/>
    <cellStyle name="Header2 2 4 2 2 3 2" xfId="12768" xr:uid="{00000000-0005-0000-0000-0000ED310000}"/>
    <cellStyle name="Header2 2 4 2 2 3 2 2" xfId="12769" xr:uid="{00000000-0005-0000-0000-0000EE310000}"/>
    <cellStyle name="Header2 2 4 2 2 3 2 3" xfId="12770" xr:uid="{00000000-0005-0000-0000-0000EF310000}"/>
    <cellStyle name="Header2 2 4 2 2 3 3" xfId="12771" xr:uid="{00000000-0005-0000-0000-0000F0310000}"/>
    <cellStyle name="Header2 2 4 2 2 3 4" xfId="12772" xr:uid="{00000000-0005-0000-0000-0000F1310000}"/>
    <cellStyle name="Header2 2 4 2 2 4" xfId="12773" xr:uid="{00000000-0005-0000-0000-0000F2310000}"/>
    <cellStyle name="Header2 2 4 2 2 4 2" xfId="12774" xr:uid="{00000000-0005-0000-0000-0000F3310000}"/>
    <cellStyle name="Header2 2 4 2 2 4 3" xfId="12775" xr:uid="{00000000-0005-0000-0000-0000F4310000}"/>
    <cellStyle name="Header2 2 4 2 2 5" xfId="12776" xr:uid="{00000000-0005-0000-0000-0000F5310000}"/>
    <cellStyle name="Header2 2 4 2 2 6" xfId="12777" xr:uid="{00000000-0005-0000-0000-0000F6310000}"/>
    <cellStyle name="Header2 2 4 2 3" xfId="12778" xr:uid="{00000000-0005-0000-0000-0000F7310000}"/>
    <cellStyle name="Header2 2 4 2 3 2" xfId="12779" xr:uid="{00000000-0005-0000-0000-0000F8310000}"/>
    <cellStyle name="Header2 2 4 2 3 2 2" xfId="12780" xr:uid="{00000000-0005-0000-0000-0000F9310000}"/>
    <cellStyle name="Header2 2 4 2 3 2 2 2" xfId="12781" xr:uid="{00000000-0005-0000-0000-0000FA310000}"/>
    <cellStyle name="Header2 2 4 2 3 2 2 3" xfId="12782" xr:uid="{00000000-0005-0000-0000-0000FB310000}"/>
    <cellStyle name="Header2 2 4 2 3 2 3" xfId="12783" xr:uid="{00000000-0005-0000-0000-0000FC310000}"/>
    <cellStyle name="Header2 2 4 2 3 2 4" xfId="12784" xr:uid="{00000000-0005-0000-0000-0000FD310000}"/>
    <cellStyle name="Header2 2 4 2 3 3" xfId="12785" xr:uid="{00000000-0005-0000-0000-0000FE310000}"/>
    <cellStyle name="Header2 2 4 2 3 3 2" xfId="12786" xr:uid="{00000000-0005-0000-0000-0000FF310000}"/>
    <cellStyle name="Header2 2 4 2 3 3 3" xfId="12787" xr:uid="{00000000-0005-0000-0000-000000320000}"/>
    <cellStyle name="Header2 2 4 2 3 4" xfId="12788" xr:uid="{00000000-0005-0000-0000-000001320000}"/>
    <cellStyle name="Header2 2 4 2 3 5" xfId="12789" xr:uid="{00000000-0005-0000-0000-000002320000}"/>
    <cellStyle name="Header2 2 4 2 4" xfId="12790" xr:uid="{00000000-0005-0000-0000-000003320000}"/>
    <cellStyle name="Header2 2 4 2 4 2" xfId="12791" xr:uid="{00000000-0005-0000-0000-000004320000}"/>
    <cellStyle name="Header2 2 4 2 4 2 2" xfId="12792" xr:uid="{00000000-0005-0000-0000-000005320000}"/>
    <cellStyle name="Header2 2 4 2 4 2 3" xfId="12793" xr:uid="{00000000-0005-0000-0000-000006320000}"/>
    <cellStyle name="Header2 2 4 2 4 3" xfId="12794" xr:uid="{00000000-0005-0000-0000-000007320000}"/>
    <cellStyle name="Header2 2 4 2 4 4" xfId="12795" xr:uid="{00000000-0005-0000-0000-000008320000}"/>
    <cellStyle name="Header2 2 4 2 5" xfId="12796" xr:uid="{00000000-0005-0000-0000-000009320000}"/>
    <cellStyle name="Header2 2 4 2 5 2" xfId="12797" xr:uid="{00000000-0005-0000-0000-00000A320000}"/>
    <cellStyle name="Header2 2 4 2 5 3" xfId="12798" xr:uid="{00000000-0005-0000-0000-00000B320000}"/>
    <cellStyle name="Header2 2 4 2 6" xfId="12799" xr:uid="{00000000-0005-0000-0000-00000C320000}"/>
    <cellStyle name="Header2 2 4 2 7" xfId="12800" xr:uid="{00000000-0005-0000-0000-00000D320000}"/>
    <cellStyle name="Header2 2 4 2 8" xfId="12801" xr:uid="{00000000-0005-0000-0000-00000E320000}"/>
    <cellStyle name="Header2 2 4 3" xfId="12802" xr:uid="{00000000-0005-0000-0000-00000F320000}"/>
    <cellStyle name="Header2 2 4 3 2" xfId="12803" xr:uid="{00000000-0005-0000-0000-000010320000}"/>
    <cellStyle name="Header2 2 4 3 2 2" xfId="12804" xr:uid="{00000000-0005-0000-0000-000011320000}"/>
    <cellStyle name="Header2 2 4 3 2 2 2" xfId="12805" xr:uid="{00000000-0005-0000-0000-000012320000}"/>
    <cellStyle name="Header2 2 4 3 2 2 2 2" xfId="12806" xr:uid="{00000000-0005-0000-0000-000013320000}"/>
    <cellStyle name="Header2 2 4 3 2 2 2 3" xfId="12807" xr:uid="{00000000-0005-0000-0000-000014320000}"/>
    <cellStyle name="Header2 2 4 3 2 2 3" xfId="12808" xr:uid="{00000000-0005-0000-0000-000015320000}"/>
    <cellStyle name="Header2 2 4 3 2 2 4" xfId="12809" xr:uid="{00000000-0005-0000-0000-000016320000}"/>
    <cellStyle name="Header2 2 4 3 2 3" xfId="12810" xr:uid="{00000000-0005-0000-0000-000017320000}"/>
    <cellStyle name="Header2 2 4 3 2 3 2" xfId="12811" xr:uid="{00000000-0005-0000-0000-000018320000}"/>
    <cellStyle name="Header2 2 4 3 2 3 3" xfId="12812" xr:uid="{00000000-0005-0000-0000-000019320000}"/>
    <cellStyle name="Header2 2 4 3 2 4" xfId="12813" xr:uid="{00000000-0005-0000-0000-00001A320000}"/>
    <cellStyle name="Header2 2 4 3 2 5" xfId="12814" xr:uid="{00000000-0005-0000-0000-00001B320000}"/>
    <cellStyle name="Header2 2 4 3 3" xfId="12815" xr:uid="{00000000-0005-0000-0000-00001C320000}"/>
    <cellStyle name="Header2 2 4 3 3 2" xfId="12816" xr:uid="{00000000-0005-0000-0000-00001D320000}"/>
    <cellStyle name="Header2 2 4 3 3 2 2" xfId="12817" xr:uid="{00000000-0005-0000-0000-00001E320000}"/>
    <cellStyle name="Header2 2 4 3 3 2 3" xfId="12818" xr:uid="{00000000-0005-0000-0000-00001F320000}"/>
    <cellStyle name="Header2 2 4 3 3 3" xfId="12819" xr:uid="{00000000-0005-0000-0000-000020320000}"/>
    <cellStyle name="Header2 2 4 3 3 4" xfId="12820" xr:uid="{00000000-0005-0000-0000-000021320000}"/>
    <cellStyle name="Header2 2 4 3 4" xfId="12821" xr:uid="{00000000-0005-0000-0000-000022320000}"/>
    <cellStyle name="Header2 2 4 3 4 2" xfId="12822" xr:uid="{00000000-0005-0000-0000-000023320000}"/>
    <cellStyle name="Header2 2 4 3 4 3" xfId="12823" xr:uid="{00000000-0005-0000-0000-000024320000}"/>
    <cellStyle name="Header2 2 4 3 5" xfId="12824" xr:uid="{00000000-0005-0000-0000-000025320000}"/>
    <cellStyle name="Header2 2 4 3 6" xfId="12825" xr:uid="{00000000-0005-0000-0000-000026320000}"/>
    <cellStyle name="Header2 2 4 3 7" xfId="12826" xr:uid="{00000000-0005-0000-0000-000027320000}"/>
    <cellStyle name="Header2 2 4 4" xfId="12827" xr:uid="{00000000-0005-0000-0000-000028320000}"/>
    <cellStyle name="Header2 2 4 4 2" xfId="12828" xr:uid="{00000000-0005-0000-0000-000029320000}"/>
    <cellStyle name="Header2 2 4 4 2 2" xfId="12829" xr:uid="{00000000-0005-0000-0000-00002A320000}"/>
    <cellStyle name="Header2 2 4 4 2 2 2" xfId="12830" xr:uid="{00000000-0005-0000-0000-00002B320000}"/>
    <cellStyle name="Header2 2 4 4 2 2 3" xfId="12831" xr:uid="{00000000-0005-0000-0000-00002C320000}"/>
    <cellStyle name="Header2 2 4 4 2 3" xfId="12832" xr:uid="{00000000-0005-0000-0000-00002D320000}"/>
    <cellStyle name="Header2 2 4 4 2 4" xfId="12833" xr:uid="{00000000-0005-0000-0000-00002E320000}"/>
    <cellStyle name="Header2 2 4 4 3" xfId="12834" xr:uid="{00000000-0005-0000-0000-00002F320000}"/>
    <cellStyle name="Header2 2 4 4 3 2" xfId="12835" xr:uid="{00000000-0005-0000-0000-000030320000}"/>
    <cellStyle name="Header2 2 4 4 3 3" xfId="12836" xr:uid="{00000000-0005-0000-0000-000031320000}"/>
    <cellStyle name="Header2 2 4 4 4" xfId="12837" xr:uid="{00000000-0005-0000-0000-000032320000}"/>
    <cellStyle name="Header2 2 4 4 5" xfId="12838" xr:uid="{00000000-0005-0000-0000-000033320000}"/>
    <cellStyle name="Header2 2 4 4 6" xfId="12839" xr:uid="{00000000-0005-0000-0000-000034320000}"/>
    <cellStyle name="Header2 2 4 5" xfId="12840" xr:uid="{00000000-0005-0000-0000-000035320000}"/>
    <cellStyle name="Header2 2 4 5 2" xfId="12841" xr:uid="{00000000-0005-0000-0000-000036320000}"/>
    <cellStyle name="Header2 2 4 5 2 2" xfId="12842" xr:uid="{00000000-0005-0000-0000-000037320000}"/>
    <cellStyle name="Header2 2 4 5 2 3" xfId="12843" xr:uid="{00000000-0005-0000-0000-000038320000}"/>
    <cellStyle name="Header2 2 4 5 3" xfId="12844" xr:uid="{00000000-0005-0000-0000-000039320000}"/>
    <cellStyle name="Header2 2 4 5 4" xfId="12845" xr:uid="{00000000-0005-0000-0000-00003A320000}"/>
    <cellStyle name="Header2 2 4 5 5" xfId="12846" xr:uid="{00000000-0005-0000-0000-00003B320000}"/>
    <cellStyle name="Header2 2 4 6" xfId="12847" xr:uid="{00000000-0005-0000-0000-00003C320000}"/>
    <cellStyle name="Header2 2 4 6 2" xfId="12848" xr:uid="{00000000-0005-0000-0000-00003D320000}"/>
    <cellStyle name="Header2 2 4 6 3" xfId="12849" xr:uid="{00000000-0005-0000-0000-00003E320000}"/>
    <cellStyle name="Header2 2 4 6 4" xfId="12850" xr:uid="{00000000-0005-0000-0000-00003F320000}"/>
    <cellStyle name="Header2 2 4 7" xfId="12851" xr:uid="{00000000-0005-0000-0000-000040320000}"/>
    <cellStyle name="Header2 2 4 8" xfId="12852" xr:uid="{00000000-0005-0000-0000-000041320000}"/>
    <cellStyle name="Header2 2 4 9" xfId="12853" xr:uid="{00000000-0005-0000-0000-000042320000}"/>
    <cellStyle name="Header2 2 5" xfId="12854" xr:uid="{00000000-0005-0000-0000-000043320000}"/>
    <cellStyle name="Header2 2 5 2" xfId="12855" xr:uid="{00000000-0005-0000-0000-000044320000}"/>
    <cellStyle name="Header2 2 5 2 2" xfId="12856" xr:uid="{00000000-0005-0000-0000-000045320000}"/>
    <cellStyle name="Header2 2 5 2 2 2" xfId="12857" xr:uid="{00000000-0005-0000-0000-000046320000}"/>
    <cellStyle name="Header2 2 5 2 2 2 2" xfId="12858" xr:uid="{00000000-0005-0000-0000-000047320000}"/>
    <cellStyle name="Header2 2 5 2 2 2 2 2" xfId="12859" xr:uid="{00000000-0005-0000-0000-000048320000}"/>
    <cellStyle name="Header2 2 5 2 2 2 2 3" xfId="12860" xr:uid="{00000000-0005-0000-0000-000049320000}"/>
    <cellStyle name="Header2 2 5 2 2 2 3" xfId="12861" xr:uid="{00000000-0005-0000-0000-00004A320000}"/>
    <cellStyle name="Header2 2 5 2 2 2 4" xfId="12862" xr:uid="{00000000-0005-0000-0000-00004B320000}"/>
    <cellStyle name="Header2 2 5 2 2 3" xfId="12863" xr:uid="{00000000-0005-0000-0000-00004C320000}"/>
    <cellStyle name="Header2 2 5 2 2 3 2" xfId="12864" xr:uid="{00000000-0005-0000-0000-00004D320000}"/>
    <cellStyle name="Header2 2 5 2 2 3 3" xfId="12865" xr:uid="{00000000-0005-0000-0000-00004E320000}"/>
    <cellStyle name="Header2 2 5 2 2 4" xfId="12866" xr:uid="{00000000-0005-0000-0000-00004F320000}"/>
    <cellStyle name="Header2 2 5 2 2 5" xfId="12867" xr:uid="{00000000-0005-0000-0000-000050320000}"/>
    <cellStyle name="Header2 2 5 2 3" xfId="12868" xr:uid="{00000000-0005-0000-0000-000051320000}"/>
    <cellStyle name="Header2 2 5 2 3 2" xfId="12869" xr:uid="{00000000-0005-0000-0000-000052320000}"/>
    <cellStyle name="Header2 2 5 2 3 2 2" xfId="12870" xr:uid="{00000000-0005-0000-0000-000053320000}"/>
    <cellStyle name="Header2 2 5 2 3 2 3" xfId="12871" xr:uid="{00000000-0005-0000-0000-000054320000}"/>
    <cellStyle name="Header2 2 5 2 3 3" xfId="12872" xr:uid="{00000000-0005-0000-0000-000055320000}"/>
    <cellStyle name="Header2 2 5 2 3 4" xfId="12873" xr:uid="{00000000-0005-0000-0000-000056320000}"/>
    <cellStyle name="Header2 2 5 2 4" xfId="12874" xr:uid="{00000000-0005-0000-0000-000057320000}"/>
    <cellStyle name="Header2 2 5 2 4 2" xfId="12875" xr:uid="{00000000-0005-0000-0000-000058320000}"/>
    <cellStyle name="Header2 2 5 2 4 3" xfId="12876" xr:uid="{00000000-0005-0000-0000-000059320000}"/>
    <cellStyle name="Header2 2 5 2 5" xfId="12877" xr:uid="{00000000-0005-0000-0000-00005A320000}"/>
    <cellStyle name="Header2 2 5 2 6" xfId="12878" xr:uid="{00000000-0005-0000-0000-00005B320000}"/>
    <cellStyle name="Header2 2 5 3" xfId="12879" xr:uid="{00000000-0005-0000-0000-00005C320000}"/>
    <cellStyle name="Header2 2 5 3 2" xfId="12880" xr:uid="{00000000-0005-0000-0000-00005D320000}"/>
    <cellStyle name="Header2 2 5 3 2 2" xfId="12881" xr:uid="{00000000-0005-0000-0000-00005E320000}"/>
    <cellStyle name="Header2 2 5 3 2 2 2" xfId="12882" xr:uid="{00000000-0005-0000-0000-00005F320000}"/>
    <cellStyle name="Header2 2 5 3 2 2 3" xfId="12883" xr:uid="{00000000-0005-0000-0000-000060320000}"/>
    <cellStyle name="Header2 2 5 3 2 3" xfId="12884" xr:uid="{00000000-0005-0000-0000-000061320000}"/>
    <cellStyle name="Header2 2 5 3 2 4" xfId="12885" xr:uid="{00000000-0005-0000-0000-000062320000}"/>
    <cellStyle name="Header2 2 5 3 3" xfId="12886" xr:uid="{00000000-0005-0000-0000-000063320000}"/>
    <cellStyle name="Header2 2 5 3 3 2" xfId="12887" xr:uid="{00000000-0005-0000-0000-000064320000}"/>
    <cellStyle name="Header2 2 5 3 3 3" xfId="12888" xr:uid="{00000000-0005-0000-0000-000065320000}"/>
    <cellStyle name="Header2 2 5 3 4" xfId="12889" xr:uid="{00000000-0005-0000-0000-000066320000}"/>
    <cellStyle name="Header2 2 5 3 5" xfId="12890" xr:uid="{00000000-0005-0000-0000-000067320000}"/>
    <cellStyle name="Header2 2 5 4" xfId="12891" xr:uid="{00000000-0005-0000-0000-000068320000}"/>
    <cellStyle name="Header2 2 5 4 2" xfId="12892" xr:uid="{00000000-0005-0000-0000-000069320000}"/>
    <cellStyle name="Header2 2 5 4 2 2" xfId="12893" xr:uid="{00000000-0005-0000-0000-00006A320000}"/>
    <cellStyle name="Header2 2 5 4 2 3" xfId="12894" xr:uid="{00000000-0005-0000-0000-00006B320000}"/>
    <cellStyle name="Header2 2 5 4 3" xfId="12895" xr:uid="{00000000-0005-0000-0000-00006C320000}"/>
    <cellStyle name="Header2 2 5 4 4" xfId="12896" xr:uid="{00000000-0005-0000-0000-00006D320000}"/>
    <cellStyle name="Header2 2 5 5" xfId="12897" xr:uid="{00000000-0005-0000-0000-00006E320000}"/>
    <cellStyle name="Header2 2 5 5 2" xfId="12898" xr:uid="{00000000-0005-0000-0000-00006F320000}"/>
    <cellStyle name="Header2 2 5 5 3" xfId="12899" xr:uid="{00000000-0005-0000-0000-000070320000}"/>
    <cellStyle name="Header2 2 5 6" xfId="12900" xr:uid="{00000000-0005-0000-0000-000071320000}"/>
    <cellStyle name="Header2 2 5 7" xfId="12901" xr:uid="{00000000-0005-0000-0000-000072320000}"/>
    <cellStyle name="Header2 2 5 8" xfId="12902" xr:uid="{00000000-0005-0000-0000-000073320000}"/>
    <cellStyle name="Header2 2 6" xfId="12903" xr:uid="{00000000-0005-0000-0000-000074320000}"/>
    <cellStyle name="Header2 2 6 2" xfId="12904" xr:uid="{00000000-0005-0000-0000-000075320000}"/>
    <cellStyle name="Header2 2 6 2 2" xfId="12905" xr:uid="{00000000-0005-0000-0000-000076320000}"/>
    <cellStyle name="Header2 2 6 2 2 2" xfId="12906" xr:uid="{00000000-0005-0000-0000-000077320000}"/>
    <cellStyle name="Header2 2 6 2 2 2 2" xfId="12907" xr:uid="{00000000-0005-0000-0000-000078320000}"/>
    <cellStyle name="Header2 2 6 2 2 2 3" xfId="12908" xr:uid="{00000000-0005-0000-0000-000079320000}"/>
    <cellStyle name="Header2 2 6 2 2 3" xfId="12909" xr:uid="{00000000-0005-0000-0000-00007A320000}"/>
    <cellStyle name="Header2 2 6 2 2 4" xfId="12910" xr:uid="{00000000-0005-0000-0000-00007B320000}"/>
    <cellStyle name="Header2 2 6 2 3" xfId="12911" xr:uid="{00000000-0005-0000-0000-00007C320000}"/>
    <cellStyle name="Header2 2 6 2 3 2" xfId="12912" xr:uid="{00000000-0005-0000-0000-00007D320000}"/>
    <cellStyle name="Header2 2 6 2 3 3" xfId="12913" xr:uid="{00000000-0005-0000-0000-00007E320000}"/>
    <cellStyle name="Header2 2 6 2 4" xfId="12914" xr:uid="{00000000-0005-0000-0000-00007F320000}"/>
    <cellStyle name="Header2 2 6 2 5" xfId="12915" xr:uid="{00000000-0005-0000-0000-000080320000}"/>
    <cellStyle name="Header2 2 6 3" xfId="12916" xr:uid="{00000000-0005-0000-0000-000081320000}"/>
    <cellStyle name="Header2 2 6 3 2" xfId="12917" xr:uid="{00000000-0005-0000-0000-000082320000}"/>
    <cellStyle name="Header2 2 6 3 2 2" xfId="12918" xr:uid="{00000000-0005-0000-0000-000083320000}"/>
    <cellStyle name="Header2 2 6 3 2 3" xfId="12919" xr:uid="{00000000-0005-0000-0000-000084320000}"/>
    <cellStyle name="Header2 2 6 3 3" xfId="12920" xr:uid="{00000000-0005-0000-0000-000085320000}"/>
    <cellStyle name="Header2 2 6 3 4" xfId="12921" xr:uid="{00000000-0005-0000-0000-000086320000}"/>
    <cellStyle name="Header2 2 6 4" xfId="12922" xr:uid="{00000000-0005-0000-0000-000087320000}"/>
    <cellStyle name="Header2 2 6 4 2" xfId="12923" xr:uid="{00000000-0005-0000-0000-000088320000}"/>
    <cellStyle name="Header2 2 6 4 3" xfId="12924" xr:uid="{00000000-0005-0000-0000-000089320000}"/>
    <cellStyle name="Header2 2 6 5" xfId="12925" xr:uid="{00000000-0005-0000-0000-00008A320000}"/>
    <cellStyle name="Header2 2 6 6" xfId="12926" xr:uid="{00000000-0005-0000-0000-00008B320000}"/>
    <cellStyle name="Header2 2 6 7" xfId="12927" xr:uid="{00000000-0005-0000-0000-00008C320000}"/>
    <cellStyle name="Header2 2 7" xfId="12928" xr:uid="{00000000-0005-0000-0000-00008D320000}"/>
    <cellStyle name="Header2 2 7 2" xfId="12929" xr:uid="{00000000-0005-0000-0000-00008E320000}"/>
    <cellStyle name="Header2 2 7 2 2" xfId="12930" xr:uid="{00000000-0005-0000-0000-00008F320000}"/>
    <cellStyle name="Header2 2 7 2 2 2" xfId="12931" xr:uid="{00000000-0005-0000-0000-000090320000}"/>
    <cellStyle name="Header2 2 7 2 2 3" xfId="12932" xr:uid="{00000000-0005-0000-0000-000091320000}"/>
    <cellStyle name="Header2 2 7 2 3" xfId="12933" xr:uid="{00000000-0005-0000-0000-000092320000}"/>
    <cellStyle name="Header2 2 7 2 4" xfId="12934" xr:uid="{00000000-0005-0000-0000-000093320000}"/>
    <cellStyle name="Header2 2 7 3" xfId="12935" xr:uid="{00000000-0005-0000-0000-000094320000}"/>
    <cellStyle name="Header2 2 7 3 2" xfId="12936" xr:uid="{00000000-0005-0000-0000-000095320000}"/>
    <cellStyle name="Header2 2 7 3 3" xfId="12937" xr:uid="{00000000-0005-0000-0000-000096320000}"/>
    <cellStyle name="Header2 2 7 4" xfId="12938" xr:uid="{00000000-0005-0000-0000-000097320000}"/>
    <cellStyle name="Header2 2 7 5" xfId="12939" xr:uid="{00000000-0005-0000-0000-000098320000}"/>
    <cellStyle name="Header2 2 7 6" xfId="12940" xr:uid="{00000000-0005-0000-0000-000099320000}"/>
    <cellStyle name="Header2 2 8" xfId="12941" xr:uid="{00000000-0005-0000-0000-00009A320000}"/>
    <cellStyle name="Header2 2 8 2" xfId="12942" xr:uid="{00000000-0005-0000-0000-00009B320000}"/>
    <cellStyle name="Header2 2 8 2 2" xfId="12943" xr:uid="{00000000-0005-0000-0000-00009C320000}"/>
    <cellStyle name="Header2 2 8 2 3" xfId="12944" xr:uid="{00000000-0005-0000-0000-00009D320000}"/>
    <cellStyle name="Header2 2 8 3" xfId="12945" xr:uid="{00000000-0005-0000-0000-00009E320000}"/>
    <cellStyle name="Header2 2 8 4" xfId="12946" xr:uid="{00000000-0005-0000-0000-00009F320000}"/>
    <cellStyle name="Header2 2 8 5" xfId="12947" xr:uid="{00000000-0005-0000-0000-0000A0320000}"/>
    <cellStyle name="Header2 2 9" xfId="12948" xr:uid="{00000000-0005-0000-0000-0000A1320000}"/>
    <cellStyle name="Header2 2 9 2" xfId="12949" xr:uid="{00000000-0005-0000-0000-0000A2320000}"/>
    <cellStyle name="Header2 2 9 3" xfId="12950" xr:uid="{00000000-0005-0000-0000-0000A3320000}"/>
    <cellStyle name="Header2 2 9 4" xfId="12951" xr:uid="{00000000-0005-0000-0000-0000A4320000}"/>
    <cellStyle name="Header2 3" xfId="12952" xr:uid="{00000000-0005-0000-0000-0000A5320000}"/>
    <cellStyle name="Header2 3 10" xfId="12953" xr:uid="{00000000-0005-0000-0000-0000A6320000}"/>
    <cellStyle name="Header2 3 11" xfId="12954" xr:uid="{00000000-0005-0000-0000-0000A7320000}"/>
    <cellStyle name="Header2 3 2" xfId="12955" xr:uid="{00000000-0005-0000-0000-0000A8320000}"/>
    <cellStyle name="Header2 3 2 2" xfId="12956" xr:uid="{00000000-0005-0000-0000-0000A9320000}"/>
    <cellStyle name="Header2 3 2 2 2" xfId="12957" xr:uid="{00000000-0005-0000-0000-0000AA320000}"/>
    <cellStyle name="Header2 3 2 2 2 2" xfId="12958" xr:uid="{00000000-0005-0000-0000-0000AB320000}"/>
    <cellStyle name="Header2 3 2 2 2 2 2" xfId="12959" xr:uid="{00000000-0005-0000-0000-0000AC320000}"/>
    <cellStyle name="Header2 3 2 2 2 2 2 2" xfId="12960" xr:uid="{00000000-0005-0000-0000-0000AD320000}"/>
    <cellStyle name="Header2 3 2 2 2 2 2 2 2" xfId="12961" xr:uid="{00000000-0005-0000-0000-0000AE320000}"/>
    <cellStyle name="Header2 3 2 2 2 2 2 2 3" xfId="12962" xr:uid="{00000000-0005-0000-0000-0000AF320000}"/>
    <cellStyle name="Header2 3 2 2 2 2 2 3" xfId="12963" xr:uid="{00000000-0005-0000-0000-0000B0320000}"/>
    <cellStyle name="Header2 3 2 2 2 2 2 4" xfId="12964" xr:uid="{00000000-0005-0000-0000-0000B1320000}"/>
    <cellStyle name="Header2 3 2 2 2 2 3" xfId="12965" xr:uid="{00000000-0005-0000-0000-0000B2320000}"/>
    <cellStyle name="Header2 3 2 2 2 2 3 2" xfId="12966" xr:uid="{00000000-0005-0000-0000-0000B3320000}"/>
    <cellStyle name="Header2 3 2 2 2 2 3 3" xfId="12967" xr:uid="{00000000-0005-0000-0000-0000B4320000}"/>
    <cellStyle name="Header2 3 2 2 2 2 4" xfId="12968" xr:uid="{00000000-0005-0000-0000-0000B5320000}"/>
    <cellStyle name="Header2 3 2 2 2 2 5" xfId="12969" xr:uid="{00000000-0005-0000-0000-0000B6320000}"/>
    <cellStyle name="Header2 3 2 2 2 3" xfId="12970" xr:uid="{00000000-0005-0000-0000-0000B7320000}"/>
    <cellStyle name="Header2 3 2 2 2 3 2" xfId="12971" xr:uid="{00000000-0005-0000-0000-0000B8320000}"/>
    <cellStyle name="Header2 3 2 2 2 3 2 2" xfId="12972" xr:uid="{00000000-0005-0000-0000-0000B9320000}"/>
    <cellStyle name="Header2 3 2 2 2 3 2 3" xfId="12973" xr:uid="{00000000-0005-0000-0000-0000BA320000}"/>
    <cellStyle name="Header2 3 2 2 2 3 3" xfId="12974" xr:uid="{00000000-0005-0000-0000-0000BB320000}"/>
    <cellStyle name="Header2 3 2 2 2 3 4" xfId="12975" xr:uid="{00000000-0005-0000-0000-0000BC320000}"/>
    <cellStyle name="Header2 3 2 2 2 4" xfId="12976" xr:uid="{00000000-0005-0000-0000-0000BD320000}"/>
    <cellStyle name="Header2 3 2 2 2 4 2" xfId="12977" xr:uid="{00000000-0005-0000-0000-0000BE320000}"/>
    <cellStyle name="Header2 3 2 2 2 4 3" xfId="12978" xr:uid="{00000000-0005-0000-0000-0000BF320000}"/>
    <cellStyle name="Header2 3 2 2 2 5" xfId="12979" xr:uid="{00000000-0005-0000-0000-0000C0320000}"/>
    <cellStyle name="Header2 3 2 2 2 6" xfId="12980" xr:uid="{00000000-0005-0000-0000-0000C1320000}"/>
    <cellStyle name="Header2 3 2 2 3" xfId="12981" xr:uid="{00000000-0005-0000-0000-0000C2320000}"/>
    <cellStyle name="Header2 3 2 2 3 2" xfId="12982" xr:uid="{00000000-0005-0000-0000-0000C3320000}"/>
    <cellStyle name="Header2 3 2 2 3 2 2" xfId="12983" xr:uid="{00000000-0005-0000-0000-0000C4320000}"/>
    <cellStyle name="Header2 3 2 2 3 2 2 2" xfId="12984" xr:uid="{00000000-0005-0000-0000-0000C5320000}"/>
    <cellStyle name="Header2 3 2 2 3 2 2 3" xfId="12985" xr:uid="{00000000-0005-0000-0000-0000C6320000}"/>
    <cellStyle name="Header2 3 2 2 3 2 3" xfId="12986" xr:uid="{00000000-0005-0000-0000-0000C7320000}"/>
    <cellStyle name="Header2 3 2 2 3 2 4" xfId="12987" xr:uid="{00000000-0005-0000-0000-0000C8320000}"/>
    <cellStyle name="Header2 3 2 2 3 3" xfId="12988" xr:uid="{00000000-0005-0000-0000-0000C9320000}"/>
    <cellStyle name="Header2 3 2 2 3 3 2" xfId="12989" xr:uid="{00000000-0005-0000-0000-0000CA320000}"/>
    <cellStyle name="Header2 3 2 2 3 3 3" xfId="12990" xr:uid="{00000000-0005-0000-0000-0000CB320000}"/>
    <cellStyle name="Header2 3 2 2 3 4" xfId="12991" xr:uid="{00000000-0005-0000-0000-0000CC320000}"/>
    <cellStyle name="Header2 3 2 2 3 5" xfId="12992" xr:uid="{00000000-0005-0000-0000-0000CD320000}"/>
    <cellStyle name="Header2 3 2 2 4" xfId="12993" xr:uid="{00000000-0005-0000-0000-0000CE320000}"/>
    <cellStyle name="Header2 3 2 2 4 2" xfId="12994" xr:uid="{00000000-0005-0000-0000-0000CF320000}"/>
    <cellStyle name="Header2 3 2 2 4 2 2" xfId="12995" xr:uid="{00000000-0005-0000-0000-0000D0320000}"/>
    <cellStyle name="Header2 3 2 2 4 2 3" xfId="12996" xr:uid="{00000000-0005-0000-0000-0000D1320000}"/>
    <cellStyle name="Header2 3 2 2 4 3" xfId="12997" xr:uid="{00000000-0005-0000-0000-0000D2320000}"/>
    <cellStyle name="Header2 3 2 2 4 4" xfId="12998" xr:uid="{00000000-0005-0000-0000-0000D3320000}"/>
    <cellStyle name="Header2 3 2 2 5" xfId="12999" xr:uid="{00000000-0005-0000-0000-0000D4320000}"/>
    <cellStyle name="Header2 3 2 2 5 2" xfId="13000" xr:uid="{00000000-0005-0000-0000-0000D5320000}"/>
    <cellStyle name="Header2 3 2 2 5 3" xfId="13001" xr:uid="{00000000-0005-0000-0000-0000D6320000}"/>
    <cellStyle name="Header2 3 2 2 6" xfId="13002" xr:uid="{00000000-0005-0000-0000-0000D7320000}"/>
    <cellStyle name="Header2 3 2 2 7" xfId="13003" xr:uid="{00000000-0005-0000-0000-0000D8320000}"/>
    <cellStyle name="Header2 3 2 2 8" xfId="13004" xr:uid="{00000000-0005-0000-0000-0000D9320000}"/>
    <cellStyle name="Header2 3 2 3" xfId="13005" xr:uid="{00000000-0005-0000-0000-0000DA320000}"/>
    <cellStyle name="Header2 3 2 3 2" xfId="13006" xr:uid="{00000000-0005-0000-0000-0000DB320000}"/>
    <cellStyle name="Header2 3 2 3 2 2" xfId="13007" xr:uid="{00000000-0005-0000-0000-0000DC320000}"/>
    <cellStyle name="Header2 3 2 3 2 2 2" xfId="13008" xr:uid="{00000000-0005-0000-0000-0000DD320000}"/>
    <cellStyle name="Header2 3 2 3 2 2 2 2" xfId="13009" xr:uid="{00000000-0005-0000-0000-0000DE320000}"/>
    <cellStyle name="Header2 3 2 3 2 2 2 3" xfId="13010" xr:uid="{00000000-0005-0000-0000-0000DF320000}"/>
    <cellStyle name="Header2 3 2 3 2 2 3" xfId="13011" xr:uid="{00000000-0005-0000-0000-0000E0320000}"/>
    <cellStyle name="Header2 3 2 3 2 2 4" xfId="13012" xr:uid="{00000000-0005-0000-0000-0000E1320000}"/>
    <cellStyle name="Header2 3 2 3 2 3" xfId="13013" xr:uid="{00000000-0005-0000-0000-0000E2320000}"/>
    <cellStyle name="Header2 3 2 3 2 3 2" xfId="13014" xr:uid="{00000000-0005-0000-0000-0000E3320000}"/>
    <cellStyle name="Header2 3 2 3 2 3 3" xfId="13015" xr:uid="{00000000-0005-0000-0000-0000E4320000}"/>
    <cellStyle name="Header2 3 2 3 2 4" xfId="13016" xr:uid="{00000000-0005-0000-0000-0000E5320000}"/>
    <cellStyle name="Header2 3 2 3 2 5" xfId="13017" xr:uid="{00000000-0005-0000-0000-0000E6320000}"/>
    <cellStyle name="Header2 3 2 3 3" xfId="13018" xr:uid="{00000000-0005-0000-0000-0000E7320000}"/>
    <cellStyle name="Header2 3 2 3 3 2" xfId="13019" xr:uid="{00000000-0005-0000-0000-0000E8320000}"/>
    <cellStyle name="Header2 3 2 3 3 2 2" xfId="13020" xr:uid="{00000000-0005-0000-0000-0000E9320000}"/>
    <cellStyle name="Header2 3 2 3 3 2 3" xfId="13021" xr:uid="{00000000-0005-0000-0000-0000EA320000}"/>
    <cellStyle name="Header2 3 2 3 3 3" xfId="13022" xr:uid="{00000000-0005-0000-0000-0000EB320000}"/>
    <cellStyle name="Header2 3 2 3 3 4" xfId="13023" xr:uid="{00000000-0005-0000-0000-0000EC320000}"/>
    <cellStyle name="Header2 3 2 3 4" xfId="13024" xr:uid="{00000000-0005-0000-0000-0000ED320000}"/>
    <cellStyle name="Header2 3 2 3 4 2" xfId="13025" xr:uid="{00000000-0005-0000-0000-0000EE320000}"/>
    <cellStyle name="Header2 3 2 3 4 3" xfId="13026" xr:uid="{00000000-0005-0000-0000-0000EF320000}"/>
    <cellStyle name="Header2 3 2 3 5" xfId="13027" xr:uid="{00000000-0005-0000-0000-0000F0320000}"/>
    <cellStyle name="Header2 3 2 3 6" xfId="13028" xr:uid="{00000000-0005-0000-0000-0000F1320000}"/>
    <cellStyle name="Header2 3 2 3 7" xfId="13029" xr:uid="{00000000-0005-0000-0000-0000F2320000}"/>
    <cellStyle name="Header2 3 2 4" xfId="13030" xr:uid="{00000000-0005-0000-0000-0000F3320000}"/>
    <cellStyle name="Header2 3 2 4 2" xfId="13031" xr:uid="{00000000-0005-0000-0000-0000F4320000}"/>
    <cellStyle name="Header2 3 2 4 2 2" xfId="13032" xr:uid="{00000000-0005-0000-0000-0000F5320000}"/>
    <cellStyle name="Header2 3 2 4 2 2 2" xfId="13033" xr:uid="{00000000-0005-0000-0000-0000F6320000}"/>
    <cellStyle name="Header2 3 2 4 2 2 3" xfId="13034" xr:uid="{00000000-0005-0000-0000-0000F7320000}"/>
    <cellStyle name="Header2 3 2 4 2 3" xfId="13035" xr:uid="{00000000-0005-0000-0000-0000F8320000}"/>
    <cellStyle name="Header2 3 2 4 2 4" xfId="13036" xr:uid="{00000000-0005-0000-0000-0000F9320000}"/>
    <cellStyle name="Header2 3 2 4 3" xfId="13037" xr:uid="{00000000-0005-0000-0000-0000FA320000}"/>
    <cellStyle name="Header2 3 2 4 3 2" xfId="13038" xr:uid="{00000000-0005-0000-0000-0000FB320000}"/>
    <cellStyle name="Header2 3 2 4 3 3" xfId="13039" xr:uid="{00000000-0005-0000-0000-0000FC320000}"/>
    <cellStyle name="Header2 3 2 4 4" xfId="13040" xr:uid="{00000000-0005-0000-0000-0000FD320000}"/>
    <cellStyle name="Header2 3 2 4 5" xfId="13041" xr:uid="{00000000-0005-0000-0000-0000FE320000}"/>
    <cellStyle name="Header2 3 2 4 6" xfId="13042" xr:uid="{00000000-0005-0000-0000-0000FF320000}"/>
    <cellStyle name="Header2 3 2 5" xfId="13043" xr:uid="{00000000-0005-0000-0000-000000330000}"/>
    <cellStyle name="Header2 3 2 5 2" xfId="13044" xr:uid="{00000000-0005-0000-0000-000001330000}"/>
    <cellStyle name="Header2 3 2 5 2 2" xfId="13045" xr:uid="{00000000-0005-0000-0000-000002330000}"/>
    <cellStyle name="Header2 3 2 5 2 3" xfId="13046" xr:uid="{00000000-0005-0000-0000-000003330000}"/>
    <cellStyle name="Header2 3 2 5 3" xfId="13047" xr:uid="{00000000-0005-0000-0000-000004330000}"/>
    <cellStyle name="Header2 3 2 5 4" xfId="13048" xr:uid="{00000000-0005-0000-0000-000005330000}"/>
    <cellStyle name="Header2 3 2 5 5" xfId="13049" xr:uid="{00000000-0005-0000-0000-000006330000}"/>
    <cellStyle name="Header2 3 2 6" xfId="13050" xr:uid="{00000000-0005-0000-0000-000007330000}"/>
    <cellStyle name="Header2 3 2 6 2" xfId="13051" xr:uid="{00000000-0005-0000-0000-000008330000}"/>
    <cellStyle name="Header2 3 2 6 3" xfId="13052" xr:uid="{00000000-0005-0000-0000-000009330000}"/>
    <cellStyle name="Header2 3 2 6 4" xfId="13053" xr:uid="{00000000-0005-0000-0000-00000A330000}"/>
    <cellStyle name="Header2 3 2 7" xfId="13054" xr:uid="{00000000-0005-0000-0000-00000B330000}"/>
    <cellStyle name="Header2 3 2 8" xfId="13055" xr:uid="{00000000-0005-0000-0000-00000C330000}"/>
    <cellStyle name="Header2 3 2 9" xfId="13056" xr:uid="{00000000-0005-0000-0000-00000D330000}"/>
    <cellStyle name="Header2 3 3" xfId="13057" xr:uid="{00000000-0005-0000-0000-00000E330000}"/>
    <cellStyle name="Header2 3 3 2" xfId="13058" xr:uid="{00000000-0005-0000-0000-00000F330000}"/>
    <cellStyle name="Header2 3 3 2 2" xfId="13059" xr:uid="{00000000-0005-0000-0000-000010330000}"/>
    <cellStyle name="Header2 3 3 2 2 2" xfId="13060" xr:uid="{00000000-0005-0000-0000-000011330000}"/>
    <cellStyle name="Header2 3 3 2 2 2 2" xfId="13061" xr:uid="{00000000-0005-0000-0000-000012330000}"/>
    <cellStyle name="Header2 3 3 2 2 2 2 2" xfId="13062" xr:uid="{00000000-0005-0000-0000-000013330000}"/>
    <cellStyle name="Header2 3 3 2 2 2 2 3" xfId="13063" xr:uid="{00000000-0005-0000-0000-000014330000}"/>
    <cellStyle name="Header2 3 3 2 2 2 3" xfId="13064" xr:uid="{00000000-0005-0000-0000-000015330000}"/>
    <cellStyle name="Header2 3 3 2 2 2 4" xfId="13065" xr:uid="{00000000-0005-0000-0000-000016330000}"/>
    <cellStyle name="Header2 3 3 2 2 3" xfId="13066" xr:uid="{00000000-0005-0000-0000-000017330000}"/>
    <cellStyle name="Header2 3 3 2 2 3 2" xfId="13067" xr:uid="{00000000-0005-0000-0000-000018330000}"/>
    <cellStyle name="Header2 3 3 2 2 3 3" xfId="13068" xr:uid="{00000000-0005-0000-0000-000019330000}"/>
    <cellStyle name="Header2 3 3 2 2 4" xfId="13069" xr:uid="{00000000-0005-0000-0000-00001A330000}"/>
    <cellStyle name="Header2 3 3 2 2 5" xfId="13070" xr:uid="{00000000-0005-0000-0000-00001B330000}"/>
    <cellStyle name="Header2 3 3 2 3" xfId="13071" xr:uid="{00000000-0005-0000-0000-00001C330000}"/>
    <cellStyle name="Header2 3 3 2 3 2" xfId="13072" xr:uid="{00000000-0005-0000-0000-00001D330000}"/>
    <cellStyle name="Header2 3 3 2 3 2 2" xfId="13073" xr:uid="{00000000-0005-0000-0000-00001E330000}"/>
    <cellStyle name="Header2 3 3 2 3 2 3" xfId="13074" xr:uid="{00000000-0005-0000-0000-00001F330000}"/>
    <cellStyle name="Header2 3 3 2 3 3" xfId="13075" xr:uid="{00000000-0005-0000-0000-000020330000}"/>
    <cellStyle name="Header2 3 3 2 3 4" xfId="13076" xr:uid="{00000000-0005-0000-0000-000021330000}"/>
    <cellStyle name="Header2 3 3 2 4" xfId="13077" xr:uid="{00000000-0005-0000-0000-000022330000}"/>
    <cellStyle name="Header2 3 3 2 4 2" xfId="13078" xr:uid="{00000000-0005-0000-0000-000023330000}"/>
    <cellStyle name="Header2 3 3 2 4 3" xfId="13079" xr:uid="{00000000-0005-0000-0000-000024330000}"/>
    <cellStyle name="Header2 3 3 2 5" xfId="13080" xr:uid="{00000000-0005-0000-0000-000025330000}"/>
    <cellStyle name="Header2 3 3 2 6" xfId="13081" xr:uid="{00000000-0005-0000-0000-000026330000}"/>
    <cellStyle name="Header2 3 3 2 7" xfId="13082" xr:uid="{00000000-0005-0000-0000-000027330000}"/>
    <cellStyle name="Header2 3 3 3" xfId="13083" xr:uid="{00000000-0005-0000-0000-000028330000}"/>
    <cellStyle name="Header2 3 3 3 2" xfId="13084" xr:uid="{00000000-0005-0000-0000-000029330000}"/>
    <cellStyle name="Header2 3 3 3 2 2" xfId="13085" xr:uid="{00000000-0005-0000-0000-00002A330000}"/>
    <cellStyle name="Header2 3 3 3 2 2 2" xfId="13086" xr:uid="{00000000-0005-0000-0000-00002B330000}"/>
    <cellStyle name="Header2 3 3 3 2 2 3" xfId="13087" xr:uid="{00000000-0005-0000-0000-00002C330000}"/>
    <cellStyle name="Header2 3 3 3 2 3" xfId="13088" xr:uid="{00000000-0005-0000-0000-00002D330000}"/>
    <cellStyle name="Header2 3 3 3 2 4" xfId="13089" xr:uid="{00000000-0005-0000-0000-00002E330000}"/>
    <cellStyle name="Header2 3 3 3 3" xfId="13090" xr:uid="{00000000-0005-0000-0000-00002F330000}"/>
    <cellStyle name="Header2 3 3 3 3 2" xfId="13091" xr:uid="{00000000-0005-0000-0000-000030330000}"/>
    <cellStyle name="Header2 3 3 3 3 3" xfId="13092" xr:uid="{00000000-0005-0000-0000-000031330000}"/>
    <cellStyle name="Header2 3 3 3 4" xfId="13093" xr:uid="{00000000-0005-0000-0000-000032330000}"/>
    <cellStyle name="Header2 3 3 3 5" xfId="13094" xr:uid="{00000000-0005-0000-0000-000033330000}"/>
    <cellStyle name="Header2 3 3 3 6" xfId="13095" xr:uid="{00000000-0005-0000-0000-000034330000}"/>
    <cellStyle name="Header2 3 3 4" xfId="13096" xr:uid="{00000000-0005-0000-0000-000035330000}"/>
    <cellStyle name="Header2 3 3 4 2" xfId="13097" xr:uid="{00000000-0005-0000-0000-000036330000}"/>
    <cellStyle name="Header2 3 3 4 2 2" xfId="13098" xr:uid="{00000000-0005-0000-0000-000037330000}"/>
    <cellStyle name="Header2 3 3 4 2 3" xfId="13099" xr:uid="{00000000-0005-0000-0000-000038330000}"/>
    <cellStyle name="Header2 3 3 4 3" xfId="13100" xr:uid="{00000000-0005-0000-0000-000039330000}"/>
    <cellStyle name="Header2 3 3 4 4" xfId="13101" xr:uid="{00000000-0005-0000-0000-00003A330000}"/>
    <cellStyle name="Header2 3 3 4 5" xfId="13102" xr:uid="{00000000-0005-0000-0000-00003B330000}"/>
    <cellStyle name="Header2 3 3 5" xfId="13103" xr:uid="{00000000-0005-0000-0000-00003C330000}"/>
    <cellStyle name="Header2 3 3 5 2" xfId="13104" xr:uid="{00000000-0005-0000-0000-00003D330000}"/>
    <cellStyle name="Header2 3 3 5 3" xfId="13105" xr:uid="{00000000-0005-0000-0000-00003E330000}"/>
    <cellStyle name="Header2 3 3 5 4" xfId="13106" xr:uid="{00000000-0005-0000-0000-00003F330000}"/>
    <cellStyle name="Header2 3 3 6" xfId="13107" xr:uid="{00000000-0005-0000-0000-000040330000}"/>
    <cellStyle name="Header2 3 3 6 2" xfId="13108" xr:uid="{00000000-0005-0000-0000-000041330000}"/>
    <cellStyle name="Header2 3 3 6 3" xfId="13109" xr:uid="{00000000-0005-0000-0000-000042330000}"/>
    <cellStyle name="Header2 3 3 6 4" xfId="13110" xr:uid="{00000000-0005-0000-0000-000043330000}"/>
    <cellStyle name="Header2 3 3 7" xfId="13111" xr:uid="{00000000-0005-0000-0000-000044330000}"/>
    <cellStyle name="Header2 3 3 8" xfId="13112" xr:uid="{00000000-0005-0000-0000-000045330000}"/>
    <cellStyle name="Header2 3 3 9" xfId="13113" xr:uid="{00000000-0005-0000-0000-000046330000}"/>
    <cellStyle name="Header2 3 4" xfId="13114" xr:uid="{00000000-0005-0000-0000-000047330000}"/>
    <cellStyle name="Header2 3 4 2" xfId="13115" xr:uid="{00000000-0005-0000-0000-000048330000}"/>
    <cellStyle name="Header2 3 4 2 2" xfId="13116" xr:uid="{00000000-0005-0000-0000-000049330000}"/>
    <cellStyle name="Header2 3 4 2 2 2" xfId="13117" xr:uid="{00000000-0005-0000-0000-00004A330000}"/>
    <cellStyle name="Header2 3 4 2 2 2 2" xfId="13118" xr:uid="{00000000-0005-0000-0000-00004B330000}"/>
    <cellStyle name="Header2 3 4 2 2 2 3" xfId="13119" xr:uid="{00000000-0005-0000-0000-00004C330000}"/>
    <cellStyle name="Header2 3 4 2 2 3" xfId="13120" xr:uid="{00000000-0005-0000-0000-00004D330000}"/>
    <cellStyle name="Header2 3 4 2 2 4" xfId="13121" xr:uid="{00000000-0005-0000-0000-00004E330000}"/>
    <cellStyle name="Header2 3 4 2 3" xfId="13122" xr:uid="{00000000-0005-0000-0000-00004F330000}"/>
    <cellStyle name="Header2 3 4 2 3 2" xfId="13123" xr:uid="{00000000-0005-0000-0000-000050330000}"/>
    <cellStyle name="Header2 3 4 2 3 3" xfId="13124" xr:uid="{00000000-0005-0000-0000-000051330000}"/>
    <cellStyle name="Header2 3 4 2 4" xfId="13125" xr:uid="{00000000-0005-0000-0000-000052330000}"/>
    <cellStyle name="Header2 3 4 2 5" xfId="13126" xr:uid="{00000000-0005-0000-0000-000053330000}"/>
    <cellStyle name="Header2 3 4 3" xfId="13127" xr:uid="{00000000-0005-0000-0000-000054330000}"/>
    <cellStyle name="Header2 3 4 3 2" xfId="13128" xr:uid="{00000000-0005-0000-0000-000055330000}"/>
    <cellStyle name="Header2 3 4 3 2 2" xfId="13129" xr:uid="{00000000-0005-0000-0000-000056330000}"/>
    <cellStyle name="Header2 3 4 3 2 3" xfId="13130" xr:uid="{00000000-0005-0000-0000-000057330000}"/>
    <cellStyle name="Header2 3 4 3 3" xfId="13131" xr:uid="{00000000-0005-0000-0000-000058330000}"/>
    <cellStyle name="Header2 3 4 3 4" xfId="13132" xr:uid="{00000000-0005-0000-0000-000059330000}"/>
    <cellStyle name="Header2 3 4 4" xfId="13133" xr:uid="{00000000-0005-0000-0000-00005A330000}"/>
    <cellStyle name="Header2 3 4 4 2" xfId="13134" xr:uid="{00000000-0005-0000-0000-00005B330000}"/>
    <cellStyle name="Header2 3 4 4 3" xfId="13135" xr:uid="{00000000-0005-0000-0000-00005C330000}"/>
    <cellStyle name="Header2 3 4 5" xfId="13136" xr:uid="{00000000-0005-0000-0000-00005D330000}"/>
    <cellStyle name="Header2 3 4 6" xfId="13137" xr:uid="{00000000-0005-0000-0000-00005E330000}"/>
    <cellStyle name="Header2 3 4 7" xfId="13138" xr:uid="{00000000-0005-0000-0000-00005F330000}"/>
    <cellStyle name="Header2 3 5" xfId="13139" xr:uid="{00000000-0005-0000-0000-000060330000}"/>
    <cellStyle name="Header2 3 5 2" xfId="13140" xr:uid="{00000000-0005-0000-0000-000061330000}"/>
    <cellStyle name="Header2 3 5 2 2" xfId="13141" xr:uid="{00000000-0005-0000-0000-000062330000}"/>
    <cellStyle name="Header2 3 5 2 2 2" xfId="13142" xr:uid="{00000000-0005-0000-0000-000063330000}"/>
    <cellStyle name="Header2 3 5 2 2 3" xfId="13143" xr:uid="{00000000-0005-0000-0000-000064330000}"/>
    <cellStyle name="Header2 3 5 2 3" xfId="13144" xr:uid="{00000000-0005-0000-0000-000065330000}"/>
    <cellStyle name="Header2 3 5 2 4" xfId="13145" xr:uid="{00000000-0005-0000-0000-000066330000}"/>
    <cellStyle name="Header2 3 5 3" xfId="13146" xr:uid="{00000000-0005-0000-0000-000067330000}"/>
    <cellStyle name="Header2 3 5 3 2" xfId="13147" xr:uid="{00000000-0005-0000-0000-000068330000}"/>
    <cellStyle name="Header2 3 5 3 3" xfId="13148" xr:uid="{00000000-0005-0000-0000-000069330000}"/>
    <cellStyle name="Header2 3 5 4" xfId="13149" xr:uid="{00000000-0005-0000-0000-00006A330000}"/>
    <cellStyle name="Header2 3 5 5" xfId="13150" xr:uid="{00000000-0005-0000-0000-00006B330000}"/>
    <cellStyle name="Header2 3 5 6" xfId="13151" xr:uid="{00000000-0005-0000-0000-00006C330000}"/>
    <cellStyle name="Header2 3 6" xfId="13152" xr:uid="{00000000-0005-0000-0000-00006D330000}"/>
    <cellStyle name="Header2 3 6 2" xfId="13153" xr:uid="{00000000-0005-0000-0000-00006E330000}"/>
    <cellStyle name="Header2 3 6 2 2" xfId="13154" xr:uid="{00000000-0005-0000-0000-00006F330000}"/>
    <cellStyle name="Header2 3 6 2 3" xfId="13155" xr:uid="{00000000-0005-0000-0000-000070330000}"/>
    <cellStyle name="Header2 3 6 3" xfId="13156" xr:uid="{00000000-0005-0000-0000-000071330000}"/>
    <cellStyle name="Header2 3 6 4" xfId="13157" xr:uid="{00000000-0005-0000-0000-000072330000}"/>
    <cellStyle name="Header2 3 6 5" xfId="13158" xr:uid="{00000000-0005-0000-0000-000073330000}"/>
    <cellStyle name="Header2 3 7" xfId="13159" xr:uid="{00000000-0005-0000-0000-000074330000}"/>
    <cellStyle name="Header2 3 7 2" xfId="13160" xr:uid="{00000000-0005-0000-0000-000075330000}"/>
    <cellStyle name="Header2 3 7 3" xfId="13161" xr:uid="{00000000-0005-0000-0000-000076330000}"/>
    <cellStyle name="Header2 3 7 4" xfId="13162" xr:uid="{00000000-0005-0000-0000-000077330000}"/>
    <cellStyle name="Header2 3 8" xfId="13163" xr:uid="{00000000-0005-0000-0000-000078330000}"/>
    <cellStyle name="Header2 3 8 2" xfId="13164" xr:uid="{00000000-0005-0000-0000-000079330000}"/>
    <cellStyle name="Header2 3 8 3" xfId="13165" xr:uid="{00000000-0005-0000-0000-00007A330000}"/>
    <cellStyle name="Header2 3 8 4" xfId="13166" xr:uid="{00000000-0005-0000-0000-00007B330000}"/>
    <cellStyle name="Header2 3 9" xfId="13167" xr:uid="{00000000-0005-0000-0000-00007C330000}"/>
    <cellStyle name="Header2 4" xfId="13168" xr:uid="{00000000-0005-0000-0000-00007D330000}"/>
    <cellStyle name="Header2 4 10" xfId="13169" xr:uid="{00000000-0005-0000-0000-00007E330000}"/>
    <cellStyle name="Header2 4 11" xfId="13170" xr:uid="{00000000-0005-0000-0000-00007F330000}"/>
    <cellStyle name="Header2 4 2" xfId="13171" xr:uid="{00000000-0005-0000-0000-000080330000}"/>
    <cellStyle name="Header2 4 2 2" xfId="13172" xr:uid="{00000000-0005-0000-0000-000081330000}"/>
    <cellStyle name="Header2 4 2 2 2" xfId="13173" xr:uid="{00000000-0005-0000-0000-000082330000}"/>
    <cellStyle name="Header2 4 2 2 2 2" xfId="13174" xr:uid="{00000000-0005-0000-0000-000083330000}"/>
    <cellStyle name="Header2 4 2 2 2 2 2" xfId="13175" xr:uid="{00000000-0005-0000-0000-000084330000}"/>
    <cellStyle name="Header2 4 2 2 2 2 2 2" xfId="13176" xr:uid="{00000000-0005-0000-0000-000085330000}"/>
    <cellStyle name="Header2 4 2 2 2 2 2 3" xfId="13177" xr:uid="{00000000-0005-0000-0000-000086330000}"/>
    <cellStyle name="Header2 4 2 2 2 2 3" xfId="13178" xr:uid="{00000000-0005-0000-0000-000087330000}"/>
    <cellStyle name="Header2 4 2 2 2 2 4" xfId="13179" xr:uid="{00000000-0005-0000-0000-000088330000}"/>
    <cellStyle name="Header2 4 2 2 2 3" xfId="13180" xr:uid="{00000000-0005-0000-0000-000089330000}"/>
    <cellStyle name="Header2 4 2 2 2 3 2" xfId="13181" xr:uid="{00000000-0005-0000-0000-00008A330000}"/>
    <cellStyle name="Header2 4 2 2 2 3 3" xfId="13182" xr:uid="{00000000-0005-0000-0000-00008B330000}"/>
    <cellStyle name="Header2 4 2 2 2 4" xfId="13183" xr:uid="{00000000-0005-0000-0000-00008C330000}"/>
    <cellStyle name="Header2 4 2 2 2 5" xfId="13184" xr:uid="{00000000-0005-0000-0000-00008D330000}"/>
    <cellStyle name="Header2 4 2 2 3" xfId="13185" xr:uid="{00000000-0005-0000-0000-00008E330000}"/>
    <cellStyle name="Header2 4 2 2 3 2" xfId="13186" xr:uid="{00000000-0005-0000-0000-00008F330000}"/>
    <cellStyle name="Header2 4 2 2 3 2 2" xfId="13187" xr:uid="{00000000-0005-0000-0000-000090330000}"/>
    <cellStyle name="Header2 4 2 2 3 2 3" xfId="13188" xr:uid="{00000000-0005-0000-0000-000091330000}"/>
    <cellStyle name="Header2 4 2 2 3 3" xfId="13189" xr:uid="{00000000-0005-0000-0000-000092330000}"/>
    <cellStyle name="Header2 4 2 2 3 4" xfId="13190" xr:uid="{00000000-0005-0000-0000-000093330000}"/>
    <cellStyle name="Header2 4 2 2 4" xfId="13191" xr:uid="{00000000-0005-0000-0000-000094330000}"/>
    <cellStyle name="Header2 4 2 2 4 2" xfId="13192" xr:uid="{00000000-0005-0000-0000-000095330000}"/>
    <cellStyle name="Header2 4 2 2 4 3" xfId="13193" xr:uid="{00000000-0005-0000-0000-000096330000}"/>
    <cellStyle name="Header2 4 2 2 5" xfId="13194" xr:uid="{00000000-0005-0000-0000-000097330000}"/>
    <cellStyle name="Header2 4 2 2 6" xfId="13195" xr:uid="{00000000-0005-0000-0000-000098330000}"/>
    <cellStyle name="Header2 4 2 2 7" xfId="13196" xr:uid="{00000000-0005-0000-0000-000099330000}"/>
    <cellStyle name="Header2 4 2 3" xfId="13197" xr:uid="{00000000-0005-0000-0000-00009A330000}"/>
    <cellStyle name="Header2 4 2 3 2" xfId="13198" xr:uid="{00000000-0005-0000-0000-00009B330000}"/>
    <cellStyle name="Header2 4 2 3 2 2" xfId="13199" xr:uid="{00000000-0005-0000-0000-00009C330000}"/>
    <cellStyle name="Header2 4 2 3 2 2 2" xfId="13200" xr:uid="{00000000-0005-0000-0000-00009D330000}"/>
    <cellStyle name="Header2 4 2 3 2 2 3" xfId="13201" xr:uid="{00000000-0005-0000-0000-00009E330000}"/>
    <cellStyle name="Header2 4 2 3 2 3" xfId="13202" xr:uid="{00000000-0005-0000-0000-00009F330000}"/>
    <cellStyle name="Header2 4 2 3 2 4" xfId="13203" xr:uid="{00000000-0005-0000-0000-0000A0330000}"/>
    <cellStyle name="Header2 4 2 3 3" xfId="13204" xr:uid="{00000000-0005-0000-0000-0000A1330000}"/>
    <cellStyle name="Header2 4 2 3 3 2" xfId="13205" xr:uid="{00000000-0005-0000-0000-0000A2330000}"/>
    <cellStyle name="Header2 4 2 3 3 3" xfId="13206" xr:uid="{00000000-0005-0000-0000-0000A3330000}"/>
    <cellStyle name="Header2 4 2 3 4" xfId="13207" xr:uid="{00000000-0005-0000-0000-0000A4330000}"/>
    <cellStyle name="Header2 4 2 3 5" xfId="13208" xr:uid="{00000000-0005-0000-0000-0000A5330000}"/>
    <cellStyle name="Header2 4 2 3 6" xfId="13209" xr:uid="{00000000-0005-0000-0000-0000A6330000}"/>
    <cellStyle name="Header2 4 2 4" xfId="13210" xr:uid="{00000000-0005-0000-0000-0000A7330000}"/>
    <cellStyle name="Header2 4 2 4 2" xfId="13211" xr:uid="{00000000-0005-0000-0000-0000A8330000}"/>
    <cellStyle name="Header2 4 2 4 2 2" xfId="13212" xr:uid="{00000000-0005-0000-0000-0000A9330000}"/>
    <cellStyle name="Header2 4 2 4 2 3" xfId="13213" xr:uid="{00000000-0005-0000-0000-0000AA330000}"/>
    <cellStyle name="Header2 4 2 4 3" xfId="13214" xr:uid="{00000000-0005-0000-0000-0000AB330000}"/>
    <cellStyle name="Header2 4 2 4 4" xfId="13215" xr:uid="{00000000-0005-0000-0000-0000AC330000}"/>
    <cellStyle name="Header2 4 2 4 5" xfId="13216" xr:uid="{00000000-0005-0000-0000-0000AD330000}"/>
    <cellStyle name="Header2 4 2 5" xfId="13217" xr:uid="{00000000-0005-0000-0000-0000AE330000}"/>
    <cellStyle name="Header2 4 2 5 2" xfId="13218" xr:uid="{00000000-0005-0000-0000-0000AF330000}"/>
    <cellStyle name="Header2 4 2 5 3" xfId="13219" xr:uid="{00000000-0005-0000-0000-0000B0330000}"/>
    <cellStyle name="Header2 4 2 5 4" xfId="13220" xr:uid="{00000000-0005-0000-0000-0000B1330000}"/>
    <cellStyle name="Header2 4 2 6" xfId="13221" xr:uid="{00000000-0005-0000-0000-0000B2330000}"/>
    <cellStyle name="Header2 4 2 6 2" xfId="13222" xr:uid="{00000000-0005-0000-0000-0000B3330000}"/>
    <cellStyle name="Header2 4 2 6 3" xfId="13223" xr:uid="{00000000-0005-0000-0000-0000B4330000}"/>
    <cellStyle name="Header2 4 2 6 4" xfId="13224" xr:uid="{00000000-0005-0000-0000-0000B5330000}"/>
    <cellStyle name="Header2 4 2 7" xfId="13225" xr:uid="{00000000-0005-0000-0000-0000B6330000}"/>
    <cellStyle name="Header2 4 2 8" xfId="13226" xr:uid="{00000000-0005-0000-0000-0000B7330000}"/>
    <cellStyle name="Header2 4 2 9" xfId="13227" xr:uid="{00000000-0005-0000-0000-0000B8330000}"/>
    <cellStyle name="Header2 4 3" xfId="13228" xr:uid="{00000000-0005-0000-0000-0000B9330000}"/>
    <cellStyle name="Header2 4 3 2" xfId="13229" xr:uid="{00000000-0005-0000-0000-0000BA330000}"/>
    <cellStyle name="Header2 4 3 2 2" xfId="13230" xr:uid="{00000000-0005-0000-0000-0000BB330000}"/>
    <cellStyle name="Header2 4 3 2 2 2" xfId="13231" xr:uid="{00000000-0005-0000-0000-0000BC330000}"/>
    <cellStyle name="Header2 4 3 2 2 2 2" xfId="13232" xr:uid="{00000000-0005-0000-0000-0000BD330000}"/>
    <cellStyle name="Header2 4 3 2 2 2 3" xfId="13233" xr:uid="{00000000-0005-0000-0000-0000BE330000}"/>
    <cellStyle name="Header2 4 3 2 2 3" xfId="13234" xr:uid="{00000000-0005-0000-0000-0000BF330000}"/>
    <cellStyle name="Header2 4 3 2 2 4" xfId="13235" xr:uid="{00000000-0005-0000-0000-0000C0330000}"/>
    <cellStyle name="Header2 4 3 2 3" xfId="13236" xr:uid="{00000000-0005-0000-0000-0000C1330000}"/>
    <cellStyle name="Header2 4 3 2 3 2" xfId="13237" xr:uid="{00000000-0005-0000-0000-0000C2330000}"/>
    <cellStyle name="Header2 4 3 2 3 3" xfId="13238" xr:uid="{00000000-0005-0000-0000-0000C3330000}"/>
    <cellStyle name="Header2 4 3 2 4" xfId="13239" xr:uid="{00000000-0005-0000-0000-0000C4330000}"/>
    <cellStyle name="Header2 4 3 2 5" xfId="13240" xr:uid="{00000000-0005-0000-0000-0000C5330000}"/>
    <cellStyle name="Header2 4 3 2 6" xfId="13241" xr:uid="{00000000-0005-0000-0000-0000C6330000}"/>
    <cellStyle name="Header2 4 3 3" xfId="13242" xr:uid="{00000000-0005-0000-0000-0000C7330000}"/>
    <cellStyle name="Header2 4 3 3 2" xfId="13243" xr:uid="{00000000-0005-0000-0000-0000C8330000}"/>
    <cellStyle name="Header2 4 3 3 2 2" xfId="13244" xr:uid="{00000000-0005-0000-0000-0000C9330000}"/>
    <cellStyle name="Header2 4 3 3 2 3" xfId="13245" xr:uid="{00000000-0005-0000-0000-0000CA330000}"/>
    <cellStyle name="Header2 4 3 3 3" xfId="13246" xr:uid="{00000000-0005-0000-0000-0000CB330000}"/>
    <cellStyle name="Header2 4 3 3 4" xfId="13247" xr:uid="{00000000-0005-0000-0000-0000CC330000}"/>
    <cellStyle name="Header2 4 3 3 5" xfId="13248" xr:uid="{00000000-0005-0000-0000-0000CD330000}"/>
    <cellStyle name="Header2 4 3 4" xfId="13249" xr:uid="{00000000-0005-0000-0000-0000CE330000}"/>
    <cellStyle name="Header2 4 3 4 2" xfId="13250" xr:uid="{00000000-0005-0000-0000-0000CF330000}"/>
    <cellStyle name="Header2 4 3 4 3" xfId="13251" xr:uid="{00000000-0005-0000-0000-0000D0330000}"/>
    <cellStyle name="Header2 4 3 4 4" xfId="13252" xr:uid="{00000000-0005-0000-0000-0000D1330000}"/>
    <cellStyle name="Header2 4 3 5" xfId="13253" xr:uid="{00000000-0005-0000-0000-0000D2330000}"/>
    <cellStyle name="Header2 4 3 5 2" xfId="13254" xr:uid="{00000000-0005-0000-0000-0000D3330000}"/>
    <cellStyle name="Header2 4 3 5 3" xfId="13255" xr:uid="{00000000-0005-0000-0000-0000D4330000}"/>
    <cellStyle name="Header2 4 3 5 4" xfId="13256" xr:uid="{00000000-0005-0000-0000-0000D5330000}"/>
    <cellStyle name="Header2 4 3 6" xfId="13257" xr:uid="{00000000-0005-0000-0000-0000D6330000}"/>
    <cellStyle name="Header2 4 3 6 2" xfId="13258" xr:uid="{00000000-0005-0000-0000-0000D7330000}"/>
    <cellStyle name="Header2 4 3 6 3" xfId="13259" xr:uid="{00000000-0005-0000-0000-0000D8330000}"/>
    <cellStyle name="Header2 4 3 6 4" xfId="13260" xr:uid="{00000000-0005-0000-0000-0000D9330000}"/>
    <cellStyle name="Header2 4 3 7" xfId="13261" xr:uid="{00000000-0005-0000-0000-0000DA330000}"/>
    <cellStyle name="Header2 4 3 8" xfId="13262" xr:uid="{00000000-0005-0000-0000-0000DB330000}"/>
    <cellStyle name="Header2 4 3 9" xfId="13263" xr:uid="{00000000-0005-0000-0000-0000DC330000}"/>
    <cellStyle name="Header2 4 4" xfId="13264" xr:uid="{00000000-0005-0000-0000-0000DD330000}"/>
    <cellStyle name="Header2 4 4 2" xfId="13265" xr:uid="{00000000-0005-0000-0000-0000DE330000}"/>
    <cellStyle name="Header2 4 4 2 2" xfId="13266" xr:uid="{00000000-0005-0000-0000-0000DF330000}"/>
    <cellStyle name="Header2 4 4 2 2 2" xfId="13267" xr:uid="{00000000-0005-0000-0000-0000E0330000}"/>
    <cellStyle name="Header2 4 4 2 2 3" xfId="13268" xr:uid="{00000000-0005-0000-0000-0000E1330000}"/>
    <cellStyle name="Header2 4 4 2 3" xfId="13269" xr:uid="{00000000-0005-0000-0000-0000E2330000}"/>
    <cellStyle name="Header2 4 4 2 4" xfId="13270" xr:uid="{00000000-0005-0000-0000-0000E3330000}"/>
    <cellStyle name="Header2 4 4 3" xfId="13271" xr:uid="{00000000-0005-0000-0000-0000E4330000}"/>
    <cellStyle name="Header2 4 4 3 2" xfId="13272" xr:uid="{00000000-0005-0000-0000-0000E5330000}"/>
    <cellStyle name="Header2 4 4 3 3" xfId="13273" xr:uid="{00000000-0005-0000-0000-0000E6330000}"/>
    <cellStyle name="Header2 4 4 4" xfId="13274" xr:uid="{00000000-0005-0000-0000-0000E7330000}"/>
    <cellStyle name="Header2 4 4 5" xfId="13275" xr:uid="{00000000-0005-0000-0000-0000E8330000}"/>
    <cellStyle name="Header2 4 4 6" xfId="13276" xr:uid="{00000000-0005-0000-0000-0000E9330000}"/>
    <cellStyle name="Header2 4 5" xfId="13277" xr:uid="{00000000-0005-0000-0000-0000EA330000}"/>
    <cellStyle name="Header2 4 5 2" xfId="13278" xr:uid="{00000000-0005-0000-0000-0000EB330000}"/>
    <cellStyle name="Header2 4 5 2 2" xfId="13279" xr:uid="{00000000-0005-0000-0000-0000EC330000}"/>
    <cellStyle name="Header2 4 5 2 3" xfId="13280" xr:uid="{00000000-0005-0000-0000-0000ED330000}"/>
    <cellStyle name="Header2 4 5 3" xfId="13281" xr:uid="{00000000-0005-0000-0000-0000EE330000}"/>
    <cellStyle name="Header2 4 5 4" xfId="13282" xr:uid="{00000000-0005-0000-0000-0000EF330000}"/>
    <cellStyle name="Header2 4 5 5" xfId="13283" xr:uid="{00000000-0005-0000-0000-0000F0330000}"/>
    <cellStyle name="Header2 4 6" xfId="13284" xr:uid="{00000000-0005-0000-0000-0000F1330000}"/>
    <cellStyle name="Header2 4 6 2" xfId="13285" xr:uid="{00000000-0005-0000-0000-0000F2330000}"/>
    <cellStyle name="Header2 4 6 3" xfId="13286" xr:uid="{00000000-0005-0000-0000-0000F3330000}"/>
    <cellStyle name="Header2 4 6 4" xfId="13287" xr:uid="{00000000-0005-0000-0000-0000F4330000}"/>
    <cellStyle name="Header2 4 7" xfId="13288" xr:uid="{00000000-0005-0000-0000-0000F5330000}"/>
    <cellStyle name="Header2 4 7 2" xfId="13289" xr:uid="{00000000-0005-0000-0000-0000F6330000}"/>
    <cellStyle name="Header2 4 7 3" xfId="13290" xr:uid="{00000000-0005-0000-0000-0000F7330000}"/>
    <cellStyle name="Header2 4 7 4" xfId="13291" xr:uid="{00000000-0005-0000-0000-0000F8330000}"/>
    <cellStyle name="Header2 4 8" xfId="13292" xr:uid="{00000000-0005-0000-0000-0000F9330000}"/>
    <cellStyle name="Header2 4 8 2" xfId="13293" xr:uid="{00000000-0005-0000-0000-0000FA330000}"/>
    <cellStyle name="Header2 4 8 3" xfId="13294" xr:uid="{00000000-0005-0000-0000-0000FB330000}"/>
    <cellStyle name="Header2 4 8 4" xfId="13295" xr:uid="{00000000-0005-0000-0000-0000FC330000}"/>
    <cellStyle name="Header2 4 9" xfId="13296" xr:uid="{00000000-0005-0000-0000-0000FD330000}"/>
    <cellStyle name="Header2 5" xfId="13297" xr:uid="{00000000-0005-0000-0000-0000FE330000}"/>
    <cellStyle name="Header2 5 2" xfId="13298" xr:uid="{00000000-0005-0000-0000-0000FF330000}"/>
    <cellStyle name="Header2 5 2 2" xfId="13299" xr:uid="{00000000-0005-0000-0000-000000340000}"/>
    <cellStyle name="Header2 5 2 2 2" xfId="13300" xr:uid="{00000000-0005-0000-0000-000001340000}"/>
    <cellStyle name="Header2 5 2 2 2 2" xfId="13301" xr:uid="{00000000-0005-0000-0000-000002340000}"/>
    <cellStyle name="Header2 5 2 2 2 2 2" xfId="13302" xr:uid="{00000000-0005-0000-0000-000003340000}"/>
    <cellStyle name="Header2 5 2 2 2 2 3" xfId="13303" xr:uid="{00000000-0005-0000-0000-000004340000}"/>
    <cellStyle name="Header2 5 2 2 2 3" xfId="13304" xr:uid="{00000000-0005-0000-0000-000005340000}"/>
    <cellStyle name="Header2 5 2 2 2 4" xfId="13305" xr:uid="{00000000-0005-0000-0000-000006340000}"/>
    <cellStyle name="Header2 5 2 2 3" xfId="13306" xr:uid="{00000000-0005-0000-0000-000007340000}"/>
    <cellStyle name="Header2 5 2 2 3 2" xfId="13307" xr:uid="{00000000-0005-0000-0000-000008340000}"/>
    <cellStyle name="Header2 5 2 2 3 3" xfId="13308" xr:uid="{00000000-0005-0000-0000-000009340000}"/>
    <cellStyle name="Header2 5 2 2 4" xfId="13309" xr:uid="{00000000-0005-0000-0000-00000A340000}"/>
    <cellStyle name="Header2 5 2 2 5" xfId="13310" xr:uid="{00000000-0005-0000-0000-00000B340000}"/>
    <cellStyle name="Header2 5 2 3" xfId="13311" xr:uid="{00000000-0005-0000-0000-00000C340000}"/>
    <cellStyle name="Header2 5 2 3 2" xfId="13312" xr:uid="{00000000-0005-0000-0000-00000D340000}"/>
    <cellStyle name="Header2 5 2 3 2 2" xfId="13313" xr:uid="{00000000-0005-0000-0000-00000E340000}"/>
    <cellStyle name="Header2 5 2 3 2 3" xfId="13314" xr:uid="{00000000-0005-0000-0000-00000F340000}"/>
    <cellStyle name="Header2 5 2 3 3" xfId="13315" xr:uid="{00000000-0005-0000-0000-000010340000}"/>
    <cellStyle name="Header2 5 2 3 4" xfId="13316" xr:uid="{00000000-0005-0000-0000-000011340000}"/>
    <cellStyle name="Header2 5 2 4" xfId="13317" xr:uid="{00000000-0005-0000-0000-000012340000}"/>
    <cellStyle name="Header2 5 2 4 2" xfId="13318" xr:uid="{00000000-0005-0000-0000-000013340000}"/>
    <cellStyle name="Header2 5 2 4 3" xfId="13319" xr:uid="{00000000-0005-0000-0000-000014340000}"/>
    <cellStyle name="Header2 5 2 5" xfId="13320" xr:uid="{00000000-0005-0000-0000-000015340000}"/>
    <cellStyle name="Header2 5 2 6" xfId="13321" xr:uid="{00000000-0005-0000-0000-000016340000}"/>
    <cellStyle name="Header2 5 3" xfId="13322" xr:uid="{00000000-0005-0000-0000-000017340000}"/>
    <cellStyle name="Header2 5 3 2" xfId="13323" xr:uid="{00000000-0005-0000-0000-000018340000}"/>
    <cellStyle name="Header2 5 3 2 2" xfId="13324" xr:uid="{00000000-0005-0000-0000-000019340000}"/>
    <cellStyle name="Header2 5 3 2 2 2" xfId="13325" xr:uid="{00000000-0005-0000-0000-00001A340000}"/>
    <cellStyle name="Header2 5 3 2 2 3" xfId="13326" xr:uid="{00000000-0005-0000-0000-00001B340000}"/>
    <cellStyle name="Header2 5 3 2 3" xfId="13327" xr:uid="{00000000-0005-0000-0000-00001C340000}"/>
    <cellStyle name="Header2 5 3 2 4" xfId="13328" xr:uid="{00000000-0005-0000-0000-00001D340000}"/>
    <cellStyle name="Header2 5 3 3" xfId="13329" xr:uid="{00000000-0005-0000-0000-00001E340000}"/>
    <cellStyle name="Header2 5 3 3 2" xfId="13330" xr:uid="{00000000-0005-0000-0000-00001F340000}"/>
    <cellStyle name="Header2 5 3 3 3" xfId="13331" xr:uid="{00000000-0005-0000-0000-000020340000}"/>
    <cellStyle name="Header2 5 3 4" xfId="13332" xr:uid="{00000000-0005-0000-0000-000021340000}"/>
    <cellStyle name="Header2 5 3 5" xfId="13333" xr:uid="{00000000-0005-0000-0000-000022340000}"/>
    <cellStyle name="Header2 5 4" xfId="13334" xr:uid="{00000000-0005-0000-0000-000023340000}"/>
    <cellStyle name="Header2 5 4 2" xfId="13335" xr:uid="{00000000-0005-0000-0000-000024340000}"/>
    <cellStyle name="Header2 5 4 2 2" xfId="13336" xr:uid="{00000000-0005-0000-0000-000025340000}"/>
    <cellStyle name="Header2 5 4 2 3" xfId="13337" xr:uid="{00000000-0005-0000-0000-000026340000}"/>
    <cellStyle name="Header2 5 4 3" xfId="13338" xr:uid="{00000000-0005-0000-0000-000027340000}"/>
    <cellStyle name="Header2 5 4 4" xfId="13339" xr:uid="{00000000-0005-0000-0000-000028340000}"/>
    <cellStyle name="Header2 5 5" xfId="13340" xr:uid="{00000000-0005-0000-0000-000029340000}"/>
    <cellStyle name="Header2 5 5 2" xfId="13341" xr:uid="{00000000-0005-0000-0000-00002A340000}"/>
    <cellStyle name="Header2 5 5 3" xfId="13342" xr:uid="{00000000-0005-0000-0000-00002B340000}"/>
    <cellStyle name="Header2 5 6" xfId="13343" xr:uid="{00000000-0005-0000-0000-00002C340000}"/>
    <cellStyle name="Header2 5 7" xfId="13344" xr:uid="{00000000-0005-0000-0000-00002D340000}"/>
    <cellStyle name="Header2 5 8" xfId="13345" xr:uid="{00000000-0005-0000-0000-00002E340000}"/>
    <cellStyle name="Header2 6" xfId="13346" xr:uid="{00000000-0005-0000-0000-00002F340000}"/>
    <cellStyle name="Header2 6 2" xfId="13347" xr:uid="{00000000-0005-0000-0000-000030340000}"/>
    <cellStyle name="Header2 6 2 2" xfId="13348" xr:uid="{00000000-0005-0000-0000-000031340000}"/>
    <cellStyle name="Header2 6 2 2 2" xfId="13349" xr:uid="{00000000-0005-0000-0000-000032340000}"/>
    <cellStyle name="Header2 6 2 2 2 2" xfId="13350" xr:uid="{00000000-0005-0000-0000-000033340000}"/>
    <cellStyle name="Header2 6 2 2 2 3" xfId="13351" xr:uid="{00000000-0005-0000-0000-000034340000}"/>
    <cellStyle name="Header2 6 2 2 3" xfId="13352" xr:uid="{00000000-0005-0000-0000-000035340000}"/>
    <cellStyle name="Header2 6 2 2 4" xfId="13353" xr:uid="{00000000-0005-0000-0000-000036340000}"/>
    <cellStyle name="Header2 6 2 3" xfId="13354" xr:uid="{00000000-0005-0000-0000-000037340000}"/>
    <cellStyle name="Header2 6 2 3 2" xfId="13355" xr:uid="{00000000-0005-0000-0000-000038340000}"/>
    <cellStyle name="Header2 6 2 3 3" xfId="13356" xr:uid="{00000000-0005-0000-0000-000039340000}"/>
    <cellStyle name="Header2 6 2 4" xfId="13357" xr:uid="{00000000-0005-0000-0000-00003A340000}"/>
    <cellStyle name="Header2 6 2 5" xfId="13358" xr:uid="{00000000-0005-0000-0000-00003B340000}"/>
    <cellStyle name="Header2 6 3" xfId="13359" xr:uid="{00000000-0005-0000-0000-00003C340000}"/>
    <cellStyle name="Header2 6 3 2" xfId="13360" xr:uid="{00000000-0005-0000-0000-00003D340000}"/>
    <cellStyle name="Header2 6 3 2 2" xfId="13361" xr:uid="{00000000-0005-0000-0000-00003E340000}"/>
    <cellStyle name="Header2 6 3 2 3" xfId="13362" xr:uid="{00000000-0005-0000-0000-00003F340000}"/>
    <cellStyle name="Header2 6 3 3" xfId="13363" xr:uid="{00000000-0005-0000-0000-000040340000}"/>
    <cellStyle name="Header2 6 3 4" xfId="13364" xr:uid="{00000000-0005-0000-0000-000041340000}"/>
    <cellStyle name="Header2 6 4" xfId="13365" xr:uid="{00000000-0005-0000-0000-000042340000}"/>
    <cellStyle name="Header2 6 4 2" xfId="13366" xr:uid="{00000000-0005-0000-0000-000043340000}"/>
    <cellStyle name="Header2 6 4 3" xfId="13367" xr:uid="{00000000-0005-0000-0000-000044340000}"/>
    <cellStyle name="Header2 6 5" xfId="13368" xr:uid="{00000000-0005-0000-0000-000045340000}"/>
    <cellStyle name="Header2 6 6" xfId="13369" xr:uid="{00000000-0005-0000-0000-000046340000}"/>
    <cellStyle name="Header2 6 7" xfId="13370" xr:uid="{00000000-0005-0000-0000-000047340000}"/>
    <cellStyle name="Header2 7" xfId="13371" xr:uid="{00000000-0005-0000-0000-000048340000}"/>
    <cellStyle name="Header2 7 2" xfId="13372" xr:uid="{00000000-0005-0000-0000-000049340000}"/>
    <cellStyle name="Header2 7 2 2" xfId="13373" xr:uid="{00000000-0005-0000-0000-00004A340000}"/>
    <cellStyle name="Header2 7 2 2 2" xfId="13374" xr:uid="{00000000-0005-0000-0000-00004B340000}"/>
    <cellStyle name="Header2 7 2 2 3" xfId="13375" xr:uid="{00000000-0005-0000-0000-00004C340000}"/>
    <cellStyle name="Header2 7 2 3" xfId="13376" xr:uid="{00000000-0005-0000-0000-00004D340000}"/>
    <cellStyle name="Header2 7 2 4" xfId="13377" xr:uid="{00000000-0005-0000-0000-00004E340000}"/>
    <cellStyle name="Header2 7 3" xfId="13378" xr:uid="{00000000-0005-0000-0000-00004F340000}"/>
    <cellStyle name="Header2 7 3 2" xfId="13379" xr:uid="{00000000-0005-0000-0000-000050340000}"/>
    <cellStyle name="Header2 7 3 3" xfId="13380" xr:uid="{00000000-0005-0000-0000-000051340000}"/>
    <cellStyle name="Header2 7 4" xfId="13381" xr:uid="{00000000-0005-0000-0000-000052340000}"/>
    <cellStyle name="Header2 7 5" xfId="13382" xr:uid="{00000000-0005-0000-0000-000053340000}"/>
    <cellStyle name="Header2 7 6" xfId="13383" xr:uid="{00000000-0005-0000-0000-000054340000}"/>
    <cellStyle name="Header2 8" xfId="13384" xr:uid="{00000000-0005-0000-0000-000055340000}"/>
    <cellStyle name="Header2 8 2" xfId="13385" xr:uid="{00000000-0005-0000-0000-000056340000}"/>
    <cellStyle name="Header2 8 2 2" xfId="13386" xr:uid="{00000000-0005-0000-0000-000057340000}"/>
    <cellStyle name="Header2 8 2 3" xfId="13387" xr:uid="{00000000-0005-0000-0000-000058340000}"/>
    <cellStyle name="Header2 8 3" xfId="13388" xr:uid="{00000000-0005-0000-0000-000059340000}"/>
    <cellStyle name="Header2 8 4" xfId="13389" xr:uid="{00000000-0005-0000-0000-00005A340000}"/>
    <cellStyle name="Header2 8 5" xfId="13390" xr:uid="{00000000-0005-0000-0000-00005B340000}"/>
    <cellStyle name="Header2 9" xfId="13391" xr:uid="{00000000-0005-0000-0000-00005C340000}"/>
    <cellStyle name="Header2 9 2" xfId="13392" xr:uid="{00000000-0005-0000-0000-00005D340000}"/>
    <cellStyle name="Header2 9 3" xfId="13393" xr:uid="{00000000-0005-0000-0000-00005E340000}"/>
    <cellStyle name="Header2 9 4" xfId="13394" xr:uid="{00000000-0005-0000-0000-00005F340000}"/>
    <cellStyle name="Heading 1" xfId="13395" xr:uid="{00000000-0005-0000-0000-000060340000}"/>
    <cellStyle name="Heading 1 10" xfId="13396" xr:uid="{00000000-0005-0000-0000-000061340000}"/>
    <cellStyle name="Heading 1 11" xfId="13397" xr:uid="{00000000-0005-0000-0000-000062340000}"/>
    <cellStyle name="Heading 1 12" xfId="13398" xr:uid="{00000000-0005-0000-0000-000063340000}"/>
    <cellStyle name="Heading 1 13" xfId="13399" xr:uid="{00000000-0005-0000-0000-000064340000}"/>
    <cellStyle name="Heading 1 14" xfId="13400" xr:uid="{00000000-0005-0000-0000-000065340000}"/>
    <cellStyle name="Heading 1 15" xfId="13401" xr:uid="{00000000-0005-0000-0000-000066340000}"/>
    <cellStyle name="Heading 1 16" xfId="13402" xr:uid="{00000000-0005-0000-0000-000067340000}"/>
    <cellStyle name="Heading 1 17" xfId="13403" xr:uid="{00000000-0005-0000-0000-000068340000}"/>
    <cellStyle name="Heading 1 18" xfId="13404" xr:uid="{00000000-0005-0000-0000-000069340000}"/>
    <cellStyle name="Heading 1 19" xfId="13405" xr:uid="{00000000-0005-0000-0000-00006A340000}"/>
    <cellStyle name="Heading 1 2" xfId="13406" xr:uid="{00000000-0005-0000-0000-00006B340000}"/>
    <cellStyle name="Heading 1 2 2" xfId="13407" xr:uid="{00000000-0005-0000-0000-00006C340000}"/>
    <cellStyle name="Heading 1 3" xfId="13408" xr:uid="{00000000-0005-0000-0000-00006D340000}"/>
    <cellStyle name="Heading 1 4" xfId="13409" xr:uid="{00000000-0005-0000-0000-00006E340000}"/>
    <cellStyle name="Heading 1 5" xfId="13410" xr:uid="{00000000-0005-0000-0000-00006F340000}"/>
    <cellStyle name="Heading 1 6" xfId="13411" xr:uid="{00000000-0005-0000-0000-000070340000}"/>
    <cellStyle name="Heading 1 7" xfId="13412" xr:uid="{00000000-0005-0000-0000-000071340000}"/>
    <cellStyle name="Heading 1 8" xfId="13413" xr:uid="{00000000-0005-0000-0000-000072340000}"/>
    <cellStyle name="Heading 1 9" xfId="13414" xr:uid="{00000000-0005-0000-0000-000073340000}"/>
    <cellStyle name="Heading 2" xfId="13415" xr:uid="{00000000-0005-0000-0000-000074340000}"/>
    <cellStyle name="Heading 2 10" xfId="13416" xr:uid="{00000000-0005-0000-0000-000075340000}"/>
    <cellStyle name="Heading 2 11" xfId="13417" xr:uid="{00000000-0005-0000-0000-000076340000}"/>
    <cellStyle name="Heading 2 12" xfId="13418" xr:uid="{00000000-0005-0000-0000-000077340000}"/>
    <cellStyle name="Heading 2 13" xfId="13419" xr:uid="{00000000-0005-0000-0000-000078340000}"/>
    <cellStyle name="Heading 2 14" xfId="13420" xr:uid="{00000000-0005-0000-0000-000079340000}"/>
    <cellStyle name="Heading 2 15" xfId="13421" xr:uid="{00000000-0005-0000-0000-00007A340000}"/>
    <cellStyle name="Heading 2 16" xfId="13422" xr:uid="{00000000-0005-0000-0000-00007B340000}"/>
    <cellStyle name="Heading 2 17" xfId="13423" xr:uid="{00000000-0005-0000-0000-00007C340000}"/>
    <cellStyle name="Heading 2 18" xfId="13424" xr:uid="{00000000-0005-0000-0000-00007D340000}"/>
    <cellStyle name="Heading 2 19" xfId="13425" xr:uid="{00000000-0005-0000-0000-00007E340000}"/>
    <cellStyle name="Heading 2 2" xfId="13426" xr:uid="{00000000-0005-0000-0000-00007F340000}"/>
    <cellStyle name="Heading 2 2 2" xfId="13427" xr:uid="{00000000-0005-0000-0000-000080340000}"/>
    <cellStyle name="Heading 2 3" xfId="13428" xr:uid="{00000000-0005-0000-0000-000081340000}"/>
    <cellStyle name="Heading 2 4" xfId="13429" xr:uid="{00000000-0005-0000-0000-000082340000}"/>
    <cellStyle name="Heading 2 5" xfId="13430" xr:uid="{00000000-0005-0000-0000-000083340000}"/>
    <cellStyle name="Heading 2 6" xfId="13431" xr:uid="{00000000-0005-0000-0000-000084340000}"/>
    <cellStyle name="Heading 2 7" xfId="13432" xr:uid="{00000000-0005-0000-0000-000085340000}"/>
    <cellStyle name="Heading 2 8" xfId="13433" xr:uid="{00000000-0005-0000-0000-000086340000}"/>
    <cellStyle name="Heading 2 9" xfId="13434" xr:uid="{00000000-0005-0000-0000-000087340000}"/>
    <cellStyle name="Heading 3" xfId="13435" xr:uid="{00000000-0005-0000-0000-000088340000}"/>
    <cellStyle name="Heading 3 10" xfId="13436" xr:uid="{00000000-0005-0000-0000-000089340000}"/>
    <cellStyle name="Heading 3 11" xfId="13437" xr:uid="{00000000-0005-0000-0000-00008A340000}"/>
    <cellStyle name="Heading 3 12" xfId="13438" xr:uid="{00000000-0005-0000-0000-00008B340000}"/>
    <cellStyle name="Heading 3 13" xfId="13439" xr:uid="{00000000-0005-0000-0000-00008C340000}"/>
    <cellStyle name="Heading 3 14" xfId="13440" xr:uid="{00000000-0005-0000-0000-00008D340000}"/>
    <cellStyle name="Heading 3 15" xfId="13441" xr:uid="{00000000-0005-0000-0000-00008E340000}"/>
    <cellStyle name="Heading 3 16" xfId="13442" xr:uid="{00000000-0005-0000-0000-00008F340000}"/>
    <cellStyle name="Heading 3 17" xfId="13443" xr:uid="{00000000-0005-0000-0000-000090340000}"/>
    <cellStyle name="Heading 3 18" xfId="13444" xr:uid="{00000000-0005-0000-0000-000091340000}"/>
    <cellStyle name="Heading 3 19" xfId="13445" xr:uid="{00000000-0005-0000-0000-000092340000}"/>
    <cellStyle name="Heading 3 2" xfId="13446" xr:uid="{00000000-0005-0000-0000-000093340000}"/>
    <cellStyle name="Heading 3 20" xfId="13447" xr:uid="{00000000-0005-0000-0000-000094340000}"/>
    <cellStyle name="Heading 3 21" xfId="13448" xr:uid="{00000000-0005-0000-0000-000095340000}"/>
    <cellStyle name="Heading 3 3" xfId="13449" xr:uid="{00000000-0005-0000-0000-000096340000}"/>
    <cellStyle name="Heading 3 4" xfId="13450" xr:uid="{00000000-0005-0000-0000-000097340000}"/>
    <cellStyle name="Heading 3 5" xfId="13451" xr:uid="{00000000-0005-0000-0000-000098340000}"/>
    <cellStyle name="Heading 3 6" xfId="13452" xr:uid="{00000000-0005-0000-0000-000099340000}"/>
    <cellStyle name="Heading 3 7" xfId="13453" xr:uid="{00000000-0005-0000-0000-00009A340000}"/>
    <cellStyle name="Heading 3 8" xfId="13454" xr:uid="{00000000-0005-0000-0000-00009B340000}"/>
    <cellStyle name="Heading 3 9" xfId="13455" xr:uid="{00000000-0005-0000-0000-00009C340000}"/>
    <cellStyle name="Heading 4" xfId="13456" xr:uid="{00000000-0005-0000-0000-00009D340000}"/>
    <cellStyle name="Heading 4 10" xfId="13457" xr:uid="{00000000-0005-0000-0000-00009E340000}"/>
    <cellStyle name="Heading 4 11" xfId="13458" xr:uid="{00000000-0005-0000-0000-00009F340000}"/>
    <cellStyle name="Heading 4 12" xfId="13459" xr:uid="{00000000-0005-0000-0000-0000A0340000}"/>
    <cellStyle name="Heading 4 13" xfId="13460" xr:uid="{00000000-0005-0000-0000-0000A1340000}"/>
    <cellStyle name="Heading 4 14" xfId="13461" xr:uid="{00000000-0005-0000-0000-0000A2340000}"/>
    <cellStyle name="Heading 4 15" xfId="13462" xr:uid="{00000000-0005-0000-0000-0000A3340000}"/>
    <cellStyle name="Heading 4 16" xfId="13463" xr:uid="{00000000-0005-0000-0000-0000A4340000}"/>
    <cellStyle name="Heading 4 17" xfId="13464" xr:uid="{00000000-0005-0000-0000-0000A5340000}"/>
    <cellStyle name="Heading 4 18" xfId="13465" xr:uid="{00000000-0005-0000-0000-0000A6340000}"/>
    <cellStyle name="Heading 4 19" xfId="13466" xr:uid="{00000000-0005-0000-0000-0000A7340000}"/>
    <cellStyle name="Heading 4 2" xfId="13467" xr:uid="{00000000-0005-0000-0000-0000A8340000}"/>
    <cellStyle name="Heading 4 3" xfId="13468" xr:uid="{00000000-0005-0000-0000-0000A9340000}"/>
    <cellStyle name="Heading 4 4" xfId="13469" xr:uid="{00000000-0005-0000-0000-0000AA340000}"/>
    <cellStyle name="Heading 4 5" xfId="13470" xr:uid="{00000000-0005-0000-0000-0000AB340000}"/>
    <cellStyle name="Heading 4 6" xfId="13471" xr:uid="{00000000-0005-0000-0000-0000AC340000}"/>
    <cellStyle name="Heading 4 7" xfId="13472" xr:uid="{00000000-0005-0000-0000-0000AD340000}"/>
    <cellStyle name="Heading 4 8" xfId="13473" xr:uid="{00000000-0005-0000-0000-0000AE340000}"/>
    <cellStyle name="Heading 4 9" xfId="13474" xr:uid="{00000000-0005-0000-0000-0000AF340000}"/>
    <cellStyle name="Heading1" xfId="13475" xr:uid="{00000000-0005-0000-0000-0000B0340000}"/>
    <cellStyle name="Heading1 2" xfId="13476" xr:uid="{00000000-0005-0000-0000-0000B1340000}"/>
    <cellStyle name="Heading1 3" xfId="13477" xr:uid="{00000000-0005-0000-0000-0000B2340000}"/>
    <cellStyle name="Heading1 4" xfId="13478" xr:uid="{00000000-0005-0000-0000-0000B3340000}"/>
    <cellStyle name="Heading2" xfId="13479" xr:uid="{00000000-0005-0000-0000-0000B4340000}"/>
    <cellStyle name="Heading2 2" xfId="13480" xr:uid="{00000000-0005-0000-0000-0000B5340000}"/>
    <cellStyle name="Heading2 3" xfId="13481" xr:uid="{00000000-0005-0000-0000-0000B6340000}"/>
    <cellStyle name="Heading2 4" xfId="13482" xr:uid="{00000000-0005-0000-0000-0000B7340000}"/>
    <cellStyle name="Heading3" xfId="13483" xr:uid="{00000000-0005-0000-0000-0000B8340000}"/>
    <cellStyle name="Hyperlink" xfId="13484" xr:uid="{00000000-0005-0000-0000-0000B9340000}"/>
    <cellStyle name="Hyperlink 2" xfId="13485" xr:uid="{00000000-0005-0000-0000-0000BA340000}"/>
    <cellStyle name="iles|_x0005_h" xfId="13486" xr:uid="{00000000-0005-0000-0000-0000BB340000}"/>
    <cellStyle name="iles|_x0005_h 2" xfId="13487" xr:uid="{00000000-0005-0000-0000-0000BC340000}"/>
    <cellStyle name="iles|_x0005_h 3" xfId="13488" xr:uid="{00000000-0005-0000-0000-0000BD340000}"/>
    <cellStyle name="iles|_x0005_h 4" xfId="13489" xr:uid="{00000000-0005-0000-0000-0000BE340000}"/>
    <cellStyle name="iles|_x0005_h???_x0004__x0004_??_x0010_?_x0004_???_x0001_?_x0004__x0004_??_x0004__x0004_??_x0004__x0004_??_x0004__x0004_??|_x0005_&lt;??????????????????????????????????_x0018_???_x0018__x0006_?X_x0006_??" xfId="13490" xr:uid="{00000000-0005-0000-0000-0000BF340000}"/>
    <cellStyle name="Input" xfId="13491" xr:uid="{00000000-0005-0000-0000-0000C0340000}"/>
    <cellStyle name="Input [yellow]" xfId="13492" xr:uid="{00000000-0005-0000-0000-0000C1340000}"/>
    <cellStyle name="Input [yellow] 10" xfId="13493" xr:uid="{00000000-0005-0000-0000-0000C2340000}"/>
    <cellStyle name="Input [yellow] 10 2" xfId="13494" xr:uid="{00000000-0005-0000-0000-0000C3340000}"/>
    <cellStyle name="Input [yellow] 10 3" xfId="13495" xr:uid="{00000000-0005-0000-0000-0000C4340000}"/>
    <cellStyle name="Input [yellow] 10 4" xfId="13496" xr:uid="{00000000-0005-0000-0000-0000C5340000}"/>
    <cellStyle name="Input [yellow] 11" xfId="13497" xr:uid="{00000000-0005-0000-0000-0000C6340000}"/>
    <cellStyle name="Input [yellow] 2" xfId="13498" xr:uid="{00000000-0005-0000-0000-0000C7340000}"/>
    <cellStyle name="Input [yellow] 2 10" xfId="13499" xr:uid="{00000000-0005-0000-0000-0000C8340000}"/>
    <cellStyle name="Input [yellow] 2 11" xfId="13500" xr:uid="{00000000-0005-0000-0000-0000C9340000}"/>
    <cellStyle name="Input [yellow] 2 12" xfId="13501" xr:uid="{00000000-0005-0000-0000-0000CA340000}"/>
    <cellStyle name="Input [yellow] 2 2" xfId="13502" xr:uid="{00000000-0005-0000-0000-0000CB340000}"/>
    <cellStyle name="Input [yellow] 2 2 10" xfId="13503" xr:uid="{00000000-0005-0000-0000-0000CC340000}"/>
    <cellStyle name="Input [yellow] 2 2 2" xfId="13504" xr:uid="{00000000-0005-0000-0000-0000CD340000}"/>
    <cellStyle name="Input [yellow] 2 2 2 2" xfId="13505" xr:uid="{00000000-0005-0000-0000-0000CE340000}"/>
    <cellStyle name="Input [yellow] 2 2 2 3" xfId="13506" xr:uid="{00000000-0005-0000-0000-0000CF340000}"/>
    <cellStyle name="Input [yellow] 2 2 2 4" xfId="13507" xr:uid="{00000000-0005-0000-0000-0000D0340000}"/>
    <cellStyle name="Input [yellow] 2 2 3" xfId="13508" xr:uid="{00000000-0005-0000-0000-0000D1340000}"/>
    <cellStyle name="Input [yellow] 2 2 3 2" xfId="13509" xr:uid="{00000000-0005-0000-0000-0000D2340000}"/>
    <cellStyle name="Input [yellow] 2 2 3 3" xfId="13510" xr:uid="{00000000-0005-0000-0000-0000D3340000}"/>
    <cellStyle name="Input [yellow] 2 2 3 4" xfId="13511" xr:uid="{00000000-0005-0000-0000-0000D4340000}"/>
    <cellStyle name="Input [yellow] 2 2 4" xfId="13512" xr:uid="{00000000-0005-0000-0000-0000D5340000}"/>
    <cellStyle name="Input [yellow] 2 2 4 2" xfId="13513" xr:uid="{00000000-0005-0000-0000-0000D6340000}"/>
    <cellStyle name="Input [yellow] 2 2 4 3" xfId="13514" xr:uid="{00000000-0005-0000-0000-0000D7340000}"/>
    <cellStyle name="Input [yellow] 2 2 4 4" xfId="13515" xr:uid="{00000000-0005-0000-0000-0000D8340000}"/>
    <cellStyle name="Input [yellow] 2 2 5" xfId="13516" xr:uid="{00000000-0005-0000-0000-0000D9340000}"/>
    <cellStyle name="Input [yellow] 2 2 5 2" xfId="13517" xr:uid="{00000000-0005-0000-0000-0000DA340000}"/>
    <cellStyle name="Input [yellow] 2 2 5 3" xfId="13518" xr:uid="{00000000-0005-0000-0000-0000DB340000}"/>
    <cellStyle name="Input [yellow] 2 2 5 4" xfId="13519" xr:uid="{00000000-0005-0000-0000-0000DC340000}"/>
    <cellStyle name="Input [yellow] 2 2 6" xfId="13520" xr:uid="{00000000-0005-0000-0000-0000DD340000}"/>
    <cellStyle name="Input [yellow] 2 2 6 2" xfId="13521" xr:uid="{00000000-0005-0000-0000-0000DE340000}"/>
    <cellStyle name="Input [yellow] 2 2 6 3" xfId="13522" xr:uid="{00000000-0005-0000-0000-0000DF340000}"/>
    <cellStyle name="Input [yellow] 2 2 6 4" xfId="13523" xr:uid="{00000000-0005-0000-0000-0000E0340000}"/>
    <cellStyle name="Input [yellow] 2 2 7" xfId="13524" xr:uid="{00000000-0005-0000-0000-0000E1340000}"/>
    <cellStyle name="Input [yellow] 2 2 7 2" xfId="13525" xr:uid="{00000000-0005-0000-0000-0000E2340000}"/>
    <cellStyle name="Input [yellow] 2 2 7 3" xfId="13526" xr:uid="{00000000-0005-0000-0000-0000E3340000}"/>
    <cellStyle name="Input [yellow] 2 2 7 4" xfId="13527" xr:uid="{00000000-0005-0000-0000-0000E4340000}"/>
    <cellStyle name="Input [yellow] 2 2 8" xfId="13528" xr:uid="{00000000-0005-0000-0000-0000E5340000}"/>
    <cellStyle name="Input [yellow] 2 2 9" xfId="13529" xr:uid="{00000000-0005-0000-0000-0000E6340000}"/>
    <cellStyle name="Input [yellow] 2 3" xfId="13530" xr:uid="{00000000-0005-0000-0000-0000E7340000}"/>
    <cellStyle name="Input [yellow] 2 3 2" xfId="13531" xr:uid="{00000000-0005-0000-0000-0000E8340000}"/>
    <cellStyle name="Input [yellow] 2 3 2 2" xfId="13532" xr:uid="{00000000-0005-0000-0000-0000E9340000}"/>
    <cellStyle name="Input [yellow] 2 3 2 3" xfId="13533" xr:uid="{00000000-0005-0000-0000-0000EA340000}"/>
    <cellStyle name="Input [yellow] 2 3 2 4" xfId="13534" xr:uid="{00000000-0005-0000-0000-0000EB340000}"/>
    <cellStyle name="Input [yellow] 2 3 3" xfId="13535" xr:uid="{00000000-0005-0000-0000-0000EC340000}"/>
    <cellStyle name="Input [yellow] 2 3 3 2" xfId="13536" xr:uid="{00000000-0005-0000-0000-0000ED340000}"/>
    <cellStyle name="Input [yellow] 2 3 3 3" xfId="13537" xr:uid="{00000000-0005-0000-0000-0000EE340000}"/>
    <cellStyle name="Input [yellow] 2 3 3 4" xfId="13538" xr:uid="{00000000-0005-0000-0000-0000EF340000}"/>
    <cellStyle name="Input [yellow] 2 3 4" xfId="13539" xr:uid="{00000000-0005-0000-0000-0000F0340000}"/>
    <cellStyle name="Input [yellow] 2 3 4 2" xfId="13540" xr:uid="{00000000-0005-0000-0000-0000F1340000}"/>
    <cellStyle name="Input [yellow] 2 3 4 3" xfId="13541" xr:uid="{00000000-0005-0000-0000-0000F2340000}"/>
    <cellStyle name="Input [yellow] 2 3 4 4" xfId="13542" xr:uid="{00000000-0005-0000-0000-0000F3340000}"/>
    <cellStyle name="Input [yellow] 2 3 5" xfId="13543" xr:uid="{00000000-0005-0000-0000-0000F4340000}"/>
    <cellStyle name="Input [yellow] 2 3 5 2" xfId="13544" xr:uid="{00000000-0005-0000-0000-0000F5340000}"/>
    <cellStyle name="Input [yellow] 2 3 5 3" xfId="13545" xr:uid="{00000000-0005-0000-0000-0000F6340000}"/>
    <cellStyle name="Input [yellow] 2 3 5 4" xfId="13546" xr:uid="{00000000-0005-0000-0000-0000F7340000}"/>
    <cellStyle name="Input [yellow] 2 3 6" xfId="13547" xr:uid="{00000000-0005-0000-0000-0000F8340000}"/>
    <cellStyle name="Input [yellow] 2 3 6 2" xfId="13548" xr:uid="{00000000-0005-0000-0000-0000F9340000}"/>
    <cellStyle name="Input [yellow] 2 3 6 3" xfId="13549" xr:uid="{00000000-0005-0000-0000-0000FA340000}"/>
    <cellStyle name="Input [yellow] 2 3 6 4" xfId="13550" xr:uid="{00000000-0005-0000-0000-0000FB340000}"/>
    <cellStyle name="Input [yellow] 2 3 7" xfId="13551" xr:uid="{00000000-0005-0000-0000-0000FC340000}"/>
    <cellStyle name="Input [yellow] 2 3 8" xfId="13552" xr:uid="{00000000-0005-0000-0000-0000FD340000}"/>
    <cellStyle name="Input [yellow] 2 3 9" xfId="13553" xr:uid="{00000000-0005-0000-0000-0000FE340000}"/>
    <cellStyle name="Input [yellow] 2 4" xfId="13554" xr:uid="{00000000-0005-0000-0000-0000FF340000}"/>
    <cellStyle name="Input [yellow] 2 4 2" xfId="13555" xr:uid="{00000000-0005-0000-0000-000000350000}"/>
    <cellStyle name="Input [yellow] 2 4 3" xfId="13556" xr:uid="{00000000-0005-0000-0000-000001350000}"/>
    <cellStyle name="Input [yellow] 2 4 4" xfId="13557" xr:uid="{00000000-0005-0000-0000-000002350000}"/>
    <cellStyle name="Input [yellow] 2 5" xfId="13558" xr:uid="{00000000-0005-0000-0000-000003350000}"/>
    <cellStyle name="Input [yellow] 2 5 2" xfId="13559" xr:uid="{00000000-0005-0000-0000-000004350000}"/>
    <cellStyle name="Input [yellow] 2 5 3" xfId="13560" xr:uid="{00000000-0005-0000-0000-000005350000}"/>
    <cellStyle name="Input [yellow] 2 5 4" xfId="13561" xr:uid="{00000000-0005-0000-0000-000006350000}"/>
    <cellStyle name="Input [yellow] 2 6" xfId="13562" xr:uid="{00000000-0005-0000-0000-000007350000}"/>
    <cellStyle name="Input [yellow] 2 6 2" xfId="13563" xr:uid="{00000000-0005-0000-0000-000008350000}"/>
    <cellStyle name="Input [yellow] 2 6 3" xfId="13564" xr:uid="{00000000-0005-0000-0000-000009350000}"/>
    <cellStyle name="Input [yellow] 2 6 4" xfId="13565" xr:uid="{00000000-0005-0000-0000-00000A350000}"/>
    <cellStyle name="Input [yellow] 2 7" xfId="13566" xr:uid="{00000000-0005-0000-0000-00000B350000}"/>
    <cellStyle name="Input [yellow] 2 7 2" xfId="13567" xr:uid="{00000000-0005-0000-0000-00000C350000}"/>
    <cellStyle name="Input [yellow] 2 7 3" xfId="13568" xr:uid="{00000000-0005-0000-0000-00000D350000}"/>
    <cellStyle name="Input [yellow] 2 7 4" xfId="13569" xr:uid="{00000000-0005-0000-0000-00000E350000}"/>
    <cellStyle name="Input [yellow] 2 8" xfId="13570" xr:uid="{00000000-0005-0000-0000-00000F350000}"/>
    <cellStyle name="Input [yellow] 2 8 2" xfId="13571" xr:uid="{00000000-0005-0000-0000-000010350000}"/>
    <cellStyle name="Input [yellow] 2 8 3" xfId="13572" xr:uid="{00000000-0005-0000-0000-000011350000}"/>
    <cellStyle name="Input [yellow] 2 8 4" xfId="13573" xr:uid="{00000000-0005-0000-0000-000012350000}"/>
    <cellStyle name="Input [yellow] 2 9" xfId="13574" xr:uid="{00000000-0005-0000-0000-000013350000}"/>
    <cellStyle name="Input [yellow] 2 9 2" xfId="13575" xr:uid="{00000000-0005-0000-0000-000014350000}"/>
    <cellStyle name="Input [yellow] 2 9 3" xfId="13576" xr:uid="{00000000-0005-0000-0000-000015350000}"/>
    <cellStyle name="Input [yellow] 2 9 4" xfId="13577" xr:uid="{00000000-0005-0000-0000-000016350000}"/>
    <cellStyle name="Input [yellow] 3" xfId="13578" xr:uid="{00000000-0005-0000-0000-000017350000}"/>
    <cellStyle name="Input [yellow] 3 10" xfId="13579" xr:uid="{00000000-0005-0000-0000-000018350000}"/>
    <cellStyle name="Input [yellow] 3 11" xfId="13580" xr:uid="{00000000-0005-0000-0000-000019350000}"/>
    <cellStyle name="Input [yellow] 3 2" xfId="13581" xr:uid="{00000000-0005-0000-0000-00001A350000}"/>
    <cellStyle name="Input [yellow] 3 2 2" xfId="13582" xr:uid="{00000000-0005-0000-0000-00001B350000}"/>
    <cellStyle name="Input [yellow] 3 2 2 2" xfId="13583" xr:uid="{00000000-0005-0000-0000-00001C350000}"/>
    <cellStyle name="Input [yellow] 3 2 2 3" xfId="13584" xr:uid="{00000000-0005-0000-0000-00001D350000}"/>
    <cellStyle name="Input [yellow] 3 2 2 4" xfId="13585" xr:uid="{00000000-0005-0000-0000-00001E350000}"/>
    <cellStyle name="Input [yellow] 3 2 3" xfId="13586" xr:uid="{00000000-0005-0000-0000-00001F350000}"/>
    <cellStyle name="Input [yellow] 3 2 3 2" xfId="13587" xr:uid="{00000000-0005-0000-0000-000020350000}"/>
    <cellStyle name="Input [yellow] 3 2 3 3" xfId="13588" xr:uid="{00000000-0005-0000-0000-000021350000}"/>
    <cellStyle name="Input [yellow] 3 2 3 4" xfId="13589" xr:uid="{00000000-0005-0000-0000-000022350000}"/>
    <cellStyle name="Input [yellow] 3 2 4" xfId="13590" xr:uid="{00000000-0005-0000-0000-000023350000}"/>
    <cellStyle name="Input [yellow] 3 2 4 2" xfId="13591" xr:uid="{00000000-0005-0000-0000-000024350000}"/>
    <cellStyle name="Input [yellow] 3 2 4 3" xfId="13592" xr:uid="{00000000-0005-0000-0000-000025350000}"/>
    <cellStyle name="Input [yellow] 3 2 4 4" xfId="13593" xr:uid="{00000000-0005-0000-0000-000026350000}"/>
    <cellStyle name="Input [yellow] 3 2 5" xfId="13594" xr:uid="{00000000-0005-0000-0000-000027350000}"/>
    <cellStyle name="Input [yellow] 3 2 5 2" xfId="13595" xr:uid="{00000000-0005-0000-0000-000028350000}"/>
    <cellStyle name="Input [yellow] 3 2 5 3" xfId="13596" xr:uid="{00000000-0005-0000-0000-000029350000}"/>
    <cellStyle name="Input [yellow] 3 2 5 4" xfId="13597" xr:uid="{00000000-0005-0000-0000-00002A350000}"/>
    <cellStyle name="Input [yellow] 3 2 6" xfId="13598" xr:uid="{00000000-0005-0000-0000-00002B350000}"/>
    <cellStyle name="Input [yellow] 3 2 6 2" xfId="13599" xr:uid="{00000000-0005-0000-0000-00002C350000}"/>
    <cellStyle name="Input [yellow] 3 2 6 3" xfId="13600" xr:uid="{00000000-0005-0000-0000-00002D350000}"/>
    <cellStyle name="Input [yellow] 3 2 6 4" xfId="13601" xr:uid="{00000000-0005-0000-0000-00002E350000}"/>
    <cellStyle name="Input [yellow] 3 2 7" xfId="13602" xr:uid="{00000000-0005-0000-0000-00002F350000}"/>
    <cellStyle name="Input [yellow] 3 2 8" xfId="13603" xr:uid="{00000000-0005-0000-0000-000030350000}"/>
    <cellStyle name="Input [yellow] 3 2 9" xfId="13604" xr:uid="{00000000-0005-0000-0000-000031350000}"/>
    <cellStyle name="Input [yellow] 3 3" xfId="13605" xr:uid="{00000000-0005-0000-0000-000032350000}"/>
    <cellStyle name="Input [yellow] 3 3 2" xfId="13606" xr:uid="{00000000-0005-0000-0000-000033350000}"/>
    <cellStyle name="Input [yellow] 3 3 2 2" xfId="13607" xr:uid="{00000000-0005-0000-0000-000034350000}"/>
    <cellStyle name="Input [yellow] 3 3 2 3" xfId="13608" xr:uid="{00000000-0005-0000-0000-000035350000}"/>
    <cellStyle name="Input [yellow] 3 3 2 4" xfId="13609" xr:uid="{00000000-0005-0000-0000-000036350000}"/>
    <cellStyle name="Input [yellow] 3 3 3" xfId="13610" xr:uid="{00000000-0005-0000-0000-000037350000}"/>
    <cellStyle name="Input [yellow] 3 3 3 2" xfId="13611" xr:uid="{00000000-0005-0000-0000-000038350000}"/>
    <cellStyle name="Input [yellow] 3 3 3 3" xfId="13612" xr:uid="{00000000-0005-0000-0000-000039350000}"/>
    <cellStyle name="Input [yellow] 3 3 3 4" xfId="13613" xr:uid="{00000000-0005-0000-0000-00003A350000}"/>
    <cellStyle name="Input [yellow] 3 3 4" xfId="13614" xr:uid="{00000000-0005-0000-0000-00003B350000}"/>
    <cellStyle name="Input [yellow] 3 3 4 2" xfId="13615" xr:uid="{00000000-0005-0000-0000-00003C350000}"/>
    <cellStyle name="Input [yellow] 3 3 4 3" xfId="13616" xr:uid="{00000000-0005-0000-0000-00003D350000}"/>
    <cellStyle name="Input [yellow] 3 3 4 4" xfId="13617" xr:uid="{00000000-0005-0000-0000-00003E350000}"/>
    <cellStyle name="Input [yellow] 3 3 5" xfId="13618" xr:uid="{00000000-0005-0000-0000-00003F350000}"/>
    <cellStyle name="Input [yellow] 3 3 5 2" xfId="13619" xr:uid="{00000000-0005-0000-0000-000040350000}"/>
    <cellStyle name="Input [yellow] 3 3 5 3" xfId="13620" xr:uid="{00000000-0005-0000-0000-000041350000}"/>
    <cellStyle name="Input [yellow] 3 3 5 4" xfId="13621" xr:uid="{00000000-0005-0000-0000-000042350000}"/>
    <cellStyle name="Input [yellow] 3 3 6" xfId="13622" xr:uid="{00000000-0005-0000-0000-000043350000}"/>
    <cellStyle name="Input [yellow] 3 3 6 2" xfId="13623" xr:uid="{00000000-0005-0000-0000-000044350000}"/>
    <cellStyle name="Input [yellow] 3 3 6 3" xfId="13624" xr:uid="{00000000-0005-0000-0000-000045350000}"/>
    <cellStyle name="Input [yellow] 3 3 6 4" xfId="13625" xr:uid="{00000000-0005-0000-0000-000046350000}"/>
    <cellStyle name="Input [yellow] 3 3 7" xfId="13626" xr:uid="{00000000-0005-0000-0000-000047350000}"/>
    <cellStyle name="Input [yellow] 3 3 8" xfId="13627" xr:uid="{00000000-0005-0000-0000-000048350000}"/>
    <cellStyle name="Input [yellow] 3 3 9" xfId="13628" xr:uid="{00000000-0005-0000-0000-000049350000}"/>
    <cellStyle name="Input [yellow] 3 4" xfId="13629" xr:uid="{00000000-0005-0000-0000-00004A350000}"/>
    <cellStyle name="Input [yellow] 3 4 2" xfId="13630" xr:uid="{00000000-0005-0000-0000-00004B350000}"/>
    <cellStyle name="Input [yellow] 3 4 3" xfId="13631" xr:uid="{00000000-0005-0000-0000-00004C350000}"/>
    <cellStyle name="Input [yellow] 3 4 4" xfId="13632" xr:uid="{00000000-0005-0000-0000-00004D350000}"/>
    <cellStyle name="Input [yellow] 3 5" xfId="13633" xr:uid="{00000000-0005-0000-0000-00004E350000}"/>
    <cellStyle name="Input [yellow] 3 5 2" xfId="13634" xr:uid="{00000000-0005-0000-0000-00004F350000}"/>
    <cellStyle name="Input [yellow] 3 5 3" xfId="13635" xr:uid="{00000000-0005-0000-0000-000050350000}"/>
    <cellStyle name="Input [yellow] 3 5 4" xfId="13636" xr:uid="{00000000-0005-0000-0000-000051350000}"/>
    <cellStyle name="Input [yellow] 3 6" xfId="13637" xr:uid="{00000000-0005-0000-0000-000052350000}"/>
    <cellStyle name="Input [yellow] 3 6 2" xfId="13638" xr:uid="{00000000-0005-0000-0000-000053350000}"/>
    <cellStyle name="Input [yellow] 3 6 3" xfId="13639" xr:uid="{00000000-0005-0000-0000-000054350000}"/>
    <cellStyle name="Input [yellow] 3 6 4" xfId="13640" xr:uid="{00000000-0005-0000-0000-000055350000}"/>
    <cellStyle name="Input [yellow] 3 7" xfId="13641" xr:uid="{00000000-0005-0000-0000-000056350000}"/>
    <cellStyle name="Input [yellow] 3 7 2" xfId="13642" xr:uid="{00000000-0005-0000-0000-000057350000}"/>
    <cellStyle name="Input [yellow] 3 7 3" xfId="13643" xr:uid="{00000000-0005-0000-0000-000058350000}"/>
    <cellStyle name="Input [yellow] 3 7 4" xfId="13644" xr:uid="{00000000-0005-0000-0000-000059350000}"/>
    <cellStyle name="Input [yellow] 3 8" xfId="13645" xr:uid="{00000000-0005-0000-0000-00005A350000}"/>
    <cellStyle name="Input [yellow] 3 8 2" xfId="13646" xr:uid="{00000000-0005-0000-0000-00005B350000}"/>
    <cellStyle name="Input [yellow] 3 8 3" xfId="13647" xr:uid="{00000000-0005-0000-0000-00005C350000}"/>
    <cellStyle name="Input [yellow] 3 8 4" xfId="13648" xr:uid="{00000000-0005-0000-0000-00005D350000}"/>
    <cellStyle name="Input [yellow] 3 9" xfId="13649" xr:uid="{00000000-0005-0000-0000-00005E350000}"/>
    <cellStyle name="Input [yellow] 4" xfId="13650" xr:uid="{00000000-0005-0000-0000-00005F350000}"/>
    <cellStyle name="Input [yellow] 4 10" xfId="13651" xr:uid="{00000000-0005-0000-0000-000060350000}"/>
    <cellStyle name="Input [yellow] 4 11" xfId="13652" xr:uid="{00000000-0005-0000-0000-000061350000}"/>
    <cellStyle name="Input [yellow] 4 2" xfId="13653" xr:uid="{00000000-0005-0000-0000-000062350000}"/>
    <cellStyle name="Input [yellow] 4 2 2" xfId="13654" xr:uid="{00000000-0005-0000-0000-000063350000}"/>
    <cellStyle name="Input [yellow] 4 2 2 2" xfId="13655" xr:uid="{00000000-0005-0000-0000-000064350000}"/>
    <cellStyle name="Input [yellow] 4 2 2 3" xfId="13656" xr:uid="{00000000-0005-0000-0000-000065350000}"/>
    <cellStyle name="Input [yellow] 4 2 2 4" xfId="13657" xr:uid="{00000000-0005-0000-0000-000066350000}"/>
    <cellStyle name="Input [yellow] 4 2 3" xfId="13658" xr:uid="{00000000-0005-0000-0000-000067350000}"/>
    <cellStyle name="Input [yellow] 4 2 3 2" xfId="13659" xr:uid="{00000000-0005-0000-0000-000068350000}"/>
    <cellStyle name="Input [yellow] 4 2 3 3" xfId="13660" xr:uid="{00000000-0005-0000-0000-000069350000}"/>
    <cellStyle name="Input [yellow] 4 2 3 4" xfId="13661" xr:uid="{00000000-0005-0000-0000-00006A350000}"/>
    <cellStyle name="Input [yellow] 4 2 4" xfId="13662" xr:uid="{00000000-0005-0000-0000-00006B350000}"/>
    <cellStyle name="Input [yellow] 4 2 4 2" xfId="13663" xr:uid="{00000000-0005-0000-0000-00006C350000}"/>
    <cellStyle name="Input [yellow] 4 2 4 3" xfId="13664" xr:uid="{00000000-0005-0000-0000-00006D350000}"/>
    <cellStyle name="Input [yellow] 4 2 4 4" xfId="13665" xr:uid="{00000000-0005-0000-0000-00006E350000}"/>
    <cellStyle name="Input [yellow] 4 2 5" xfId="13666" xr:uid="{00000000-0005-0000-0000-00006F350000}"/>
    <cellStyle name="Input [yellow] 4 2 5 2" xfId="13667" xr:uid="{00000000-0005-0000-0000-000070350000}"/>
    <cellStyle name="Input [yellow] 4 2 5 3" xfId="13668" xr:uid="{00000000-0005-0000-0000-000071350000}"/>
    <cellStyle name="Input [yellow] 4 2 5 4" xfId="13669" xr:uid="{00000000-0005-0000-0000-000072350000}"/>
    <cellStyle name="Input [yellow] 4 2 6" xfId="13670" xr:uid="{00000000-0005-0000-0000-000073350000}"/>
    <cellStyle name="Input [yellow] 4 2 6 2" xfId="13671" xr:uid="{00000000-0005-0000-0000-000074350000}"/>
    <cellStyle name="Input [yellow] 4 2 6 3" xfId="13672" xr:uid="{00000000-0005-0000-0000-000075350000}"/>
    <cellStyle name="Input [yellow] 4 2 6 4" xfId="13673" xr:uid="{00000000-0005-0000-0000-000076350000}"/>
    <cellStyle name="Input [yellow] 4 2 7" xfId="13674" xr:uid="{00000000-0005-0000-0000-000077350000}"/>
    <cellStyle name="Input [yellow] 4 2 8" xfId="13675" xr:uid="{00000000-0005-0000-0000-000078350000}"/>
    <cellStyle name="Input [yellow] 4 2 9" xfId="13676" xr:uid="{00000000-0005-0000-0000-000079350000}"/>
    <cellStyle name="Input [yellow] 4 3" xfId="13677" xr:uid="{00000000-0005-0000-0000-00007A350000}"/>
    <cellStyle name="Input [yellow] 4 3 2" xfId="13678" xr:uid="{00000000-0005-0000-0000-00007B350000}"/>
    <cellStyle name="Input [yellow] 4 3 2 2" xfId="13679" xr:uid="{00000000-0005-0000-0000-00007C350000}"/>
    <cellStyle name="Input [yellow] 4 3 2 3" xfId="13680" xr:uid="{00000000-0005-0000-0000-00007D350000}"/>
    <cellStyle name="Input [yellow] 4 3 2 4" xfId="13681" xr:uid="{00000000-0005-0000-0000-00007E350000}"/>
    <cellStyle name="Input [yellow] 4 3 3" xfId="13682" xr:uid="{00000000-0005-0000-0000-00007F350000}"/>
    <cellStyle name="Input [yellow] 4 3 3 2" xfId="13683" xr:uid="{00000000-0005-0000-0000-000080350000}"/>
    <cellStyle name="Input [yellow] 4 3 3 3" xfId="13684" xr:uid="{00000000-0005-0000-0000-000081350000}"/>
    <cellStyle name="Input [yellow] 4 3 3 4" xfId="13685" xr:uid="{00000000-0005-0000-0000-000082350000}"/>
    <cellStyle name="Input [yellow] 4 3 4" xfId="13686" xr:uid="{00000000-0005-0000-0000-000083350000}"/>
    <cellStyle name="Input [yellow] 4 3 4 2" xfId="13687" xr:uid="{00000000-0005-0000-0000-000084350000}"/>
    <cellStyle name="Input [yellow] 4 3 4 3" xfId="13688" xr:uid="{00000000-0005-0000-0000-000085350000}"/>
    <cellStyle name="Input [yellow] 4 3 4 4" xfId="13689" xr:uid="{00000000-0005-0000-0000-000086350000}"/>
    <cellStyle name="Input [yellow] 4 3 5" xfId="13690" xr:uid="{00000000-0005-0000-0000-000087350000}"/>
    <cellStyle name="Input [yellow] 4 3 5 2" xfId="13691" xr:uid="{00000000-0005-0000-0000-000088350000}"/>
    <cellStyle name="Input [yellow] 4 3 5 3" xfId="13692" xr:uid="{00000000-0005-0000-0000-000089350000}"/>
    <cellStyle name="Input [yellow] 4 3 5 4" xfId="13693" xr:uid="{00000000-0005-0000-0000-00008A350000}"/>
    <cellStyle name="Input [yellow] 4 3 6" xfId="13694" xr:uid="{00000000-0005-0000-0000-00008B350000}"/>
    <cellStyle name="Input [yellow] 4 3 6 2" xfId="13695" xr:uid="{00000000-0005-0000-0000-00008C350000}"/>
    <cellStyle name="Input [yellow] 4 3 6 3" xfId="13696" xr:uid="{00000000-0005-0000-0000-00008D350000}"/>
    <cellStyle name="Input [yellow] 4 3 6 4" xfId="13697" xr:uid="{00000000-0005-0000-0000-00008E350000}"/>
    <cellStyle name="Input [yellow] 4 3 7" xfId="13698" xr:uid="{00000000-0005-0000-0000-00008F350000}"/>
    <cellStyle name="Input [yellow] 4 3 8" xfId="13699" xr:uid="{00000000-0005-0000-0000-000090350000}"/>
    <cellStyle name="Input [yellow] 4 3 9" xfId="13700" xr:uid="{00000000-0005-0000-0000-000091350000}"/>
    <cellStyle name="Input [yellow] 4 4" xfId="13701" xr:uid="{00000000-0005-0000-0000-000092350000}"/>
    <cellStyle name="Input [yellow] 4 4 2" xfId="13702" xr:uid="{00000000-0005-0000-0000-000093350000}"/>
    <cellStyle name="Input [yellow] 4 4 3" xfId="13703" xr:uid="{00000000-0005-0000-0000-000094350000}"/>
    <cellStyle name="Input [yellow] 4 4 4" xfId="13704" xr:uid="{00000000-0005-0000-0000-000095350000}"/>
    <cellStyle name="Input [yellow] 4 5" xfId="13705" xr:uid="{00000000-0005-0000-0000-000096350000}"/>
    <cellStyle name="Input [yellow] 4 5 2" xfId="13706" xr:uid="{00000000-0005-0000-0000-000097350000}"/>
    <cellStyle name="Input [yellow] 4 5 3" xfId="13707" xr:uid="{00000000-0005-0000-0000-000098350000}"/>
    <cellStyle name="Input [yellow] 4 5 4" xfId="13708" xr:uid="{00000000-0005-0000-0000-000099350000}"/>
    <cellStyle name="Input [yellow] 4 6" xfId="13709" xr:uid="{00000000-0005-0000-0000-00009A350000}"/>
    <cellStyle name="Input [yellow] 4 6 2" xfId="13710" xr:uid="{00000000-0005-0000-0000-00009B350000}"/>
    <cellStyle name="Input [yellow] 4 6 3" xfId="13711" xr:uid="{00000000-0005-0000-0000-00009C350000}"/>
    <cellStyle name="Input [yellow] 4 6 4" xfId="13712" xr:uid="{00000000-0005-0000-0000-00009D350000}"/>
    <cellStyle name="Input [yellow] 4 7" xfId="13713" xr:uid="{00000000-0005-0000-0000-00009E350000}"/>
    <cellStyle name="Input [yellow] 4 7 2" xfId="13714" xr:uid="{00000000-0005-0000-0000-00009F350000}"/>
    <cellStyle name="Input [yellow] 4 7 3" xfId="13715" xr:uid="{00000000-0005-0000-0000-0000A0350000}"/>
    <cellStyle name="Input [yellow] 4 7 4" xfId="13716" xr:uid="{00000000-0005-0000-0000-0000A1350000}"/>
    <cellStyle name="Input [yellow] 4 8" xfId="13717" xr:uid="{00000000-0005-0000-0000-0000A2350000}"/>
    <cellStyle name="Input [yellow] 4 8 2" xfId="13718" xr:uid="{00000000-0005-0000-0000-0000A3350000}"/>
    <cellStyle name="Input [yellow] 4 8 3" xfId="13719" xr:uid="{00000000-0005-0000-0000-0000A4350000}"/>
    <cellStyle name="Input [yellow] 4 8 4" xfId="13720" xr:uid="{00000000-0005-0000-0000-0000A5350000}"/>
    <cellStyle name="Input [yellow] 4 9" xfId="13721" xr:uid="{00000000-0005-0000-0000-0000A6350000}"/>
    <cellStyle name="Input [yellow] 5" xfId="13722" xr:uid="{00000000-0005-0000-0000-0000A7350000}"/>
    <cellStyle name="Input [yellow] 5 10" xfId="13723" xr:uid="{00000000-0005-0000-0000-0000A8350000}"/>
    <cellStyle name="Input [yellow] 5 11" xfId="13724" xr:uid="{00000000-0005-0000-0000-0000A9350000}"/>
    <cellStyle name="Input [yellow] 5 2" xfId="13725" xr:uid="{00000000-0005-0000-0000-0000AA350000}"/>
    <cellStyle name="Input [yellow] 5 2 2" xfId="13726" xr:uid="{00000000-0005-0000-0000-0000AB350000}"/>
    <cellStyle name="Input [yellow] 5 2 2 2" xfId="13727" xr:uid="{00000000-0005-0000-0000-0000AC350000}"/>
    <cellStyle name="Input [yellow] 5 2 2 3" xfId="13728" xr:uid="{00000000-0005-0000-0000-0000AD350000}"/>
    <cellStyle name="Input [yellow] 5 2 2 4" xfId="13729" xr:uid="{00000000-0005-0000-0000-0000AE350000}"/>
    <cellStyle name="Input [yellow] 5 2 3" xfId="13730" xr:uid="{00000000-0005-0000-0000-0000AF350000}"/>
    <cellStyle name="Input [yellow] 5 2 3 2" xfId="13731" xr:uid="{00000000-0005-0000-0000-0000B0350000}"/>
    <cellStyle name="Input [yellow] 5 2 3 3" xfId="13732" xr:uid="{00000000-0005-0000-0000-0000B1350000}"/>
    <cellStyle name="Input [yellow] 5 2 3 4" xfId="13733" xr:uid="{00000000-0005-0000-0000-0000B2350000}"/>
    <cellStyle name="Input [yellow] 5 2 4" xfId="13734" xr:uid="{00000000-0005-0000-0000-0000B3350000}"/>
    <cellStyle name="Input [yellow] 5 2 4 2" xfId="13735" xr:uid="{00000000-0005-0000-0000-0000B4350000}"/>
    <cellStyle name="Input [yellow] 5 2 4 3" xfId="13736" xr:uid="{00000000-0005-0000-0000-0000B5350000}"/>
    <cellStyle name="Input [yellow] 5 2 4 4" xfId="13737" xr:uid="{00000000-0005-0000-0000-0000B6350000}"/>
    <cellStyle name="Input [yellow] 5 2 5" xfId="13738" xr:uid="{00000000-0005-0000-0000-0000B7350000}"/>
    <cellStyle name="Input [yellow] 5 2 5 2" xfId="13739" xr:uid="{00000000-0005-0000-0000-0000B8350000}"/>
    <cellStyle name="Input [yellow] 5 2 5 3" xfId="13740" xr:uid="{00000000-0005-0000-0000-0000B9350000}"/>
    <cellStyle name="Input [yellow] 5 2 5 4" xfId="13741" xr:uid="{00000000-0005-0000-0000-0000BA350000}"/>
    <cellStyle name="Input [yellow] 5 2 6" xfId="13742" xr:uid="{00000000-0005-0000-0000-0000BB350000}"/>
    <cellStyle name="Input [yellow] 5 2 6 2" xfId="13743" xr:uid="{00000000-0005-0000-0000-0000BC350000}"/>
    <cellStyle name="Input [yellow] 5 2 6 3" xfId="13744" xr:uid="{00000000-0005-0000-0000-0000BD350000}"/>
    <cellStyle name="Input [yellow] 5 2 6 4" xfId="13745" xr:uid="{00000000-0005-0000-0000-0000BE350000}"/>
    <cellStyle name="Input [yellow] 5 2 7" xfId="13746" xr:uid="{00000000-0005-0000-0000-0000BF350000}"/>
    <cellStyle name="Input [yellow] 5 2 8" xfId="13747" xr:uid="{00000000-0005-0000-0000-0000C0350000}"/>
    <cellStyle name="Input [yellow] 5 2 9" xfId="13748" xr:uid="{00000000-0005-0000-0000-0000C1350000}"/>
    <cellStyle name="Input [yellow] 5 3" xfId="13749" xr:uid="{00000000-0005-0000-0000-0000C2350000}"/>
    <cellStyle name="Input [yellow] 5 3 2" xfId="13750" xr:uid="{00000000-0005-0000-0000-0000C3350000}"/>
    <cellStyle name="Input [yellow] 5 3 2 2" xfId="13751" xr:uid="{00000000-0005-0000-0000-0000C4350000}"/>
    <cellStyle name="Input [yellow] 5 3 2 3" xfId="13752" xr:uid="{00000000-0005-0000-0000-0000C5350000}"/>
    <cellStyle name="Input [yellow] 5 3 2 4" xfId="13753" xr:uid="{00000000-0005-0000-0000-0000C6350000}"/>
    <cellStyle name="Input [yellow] 5 3 3" xfId="13754" xr:uid="{00000000-0005-0000-0000-0000C7350000}"/>
    <cellStyle name="Input [yellow] 5 3 3 2" xfId="13755" xr:uid="{00000000-0005-0000-0000-0000C8350000}"/>
    <cellStyle name="Input [yellow] 5 3 3 3" xfId="13756" xr:uid="{00000000-0005-0000-0000-0000C9350000}"/>
    <cellStyle name="Input [yellow] 5 3 3 4" xfId="13757" xr:uid="{00000000-0005-0000-0000-0000CA350000}"/>
    <cellStyle name="Input [yellow] 5 3 4" xfId="13758" xr:uid="{00000000-0005-0000-0000-0000CB350000}"/>
    <cellStyle name="Input [yellow] 5 3 4 2" xfId="13759" xr:uid="{00000000-0005-0000-0000-0000CC350000}"/>
    <cellStyle name="Input [yellow] 5 3 4 3" xfId="13760" xr:uid="{00000000-0005-0000-0000-0000CD350000}"/>
    <cellStyle name="Input [yellow] 5 3 4 4" xfId="13761" xr:uid="{00000000-0005-0000-0000-0000CE350000}"/>
    <cellStyle name="Input [yellow] 5 3 5" xfId="13762" xr:uid="{00000000-0005-0000-0000-0000CF350000}"/>
    <cellStyle name="Input [yellow] 5 3 5 2" xfId="13763" xr:uid="{00000000-0005-0000-0000-0000D0350000}"/>
    <cellStyle name="Input [yellow] 5 3 5 3" xfId="13764" xr:uid="{00000000-0005-0000-0000-0000D1350000}"/>
    <cellStyle name="Input [yellow] 5 3 5 4" xfId="13765" xr:uid="{00000000-0005-0000-0000-0000D2350000}"/>
    <cellStyle name="Input [yellow] 5 3 6" xfId="13766" xr:uid="{00000000-0005-0000-0000-0000D3350000}"/>
    <cellStyle name="Input [yellow] 5 3 6 2" xfId="13767" xr:uid="{00000000-0005-0000-0000-0000D4350000}"/>
    <cellStyle name="Input [yellow] 5 3 6 3" xfId="13768" xr:uid="{00000000-0005-0000-0000-0000D5350000}"/>
    <cellStyle name="Input [yellow] 5 3 6 4" xfId="13769" xr:uid="{00000000-0005-0000-0000-0000D6350000}"/>
    <cellStyle name="Input [yellow] 5 3 7" xfId="13770" xr:uid="{00000000-0005-0000-0000-0000D7350000}"/>
    <cellStyle name="Input [yellow] 5 3 8" xfId="13771" xr:uid="{00000000-0005-0000-0000-0000D8350000}"/>
    <cellStyle name="Input [yellow] 5 3 9" xfId="13772" xr:uid="{00000000-0005-0000-0000-0000D9350000}"/>
    <cellStyle name="Input [yellow] 5 4" xfId="13773" xr:uid="{00000000-0005-0000-0000-0000DA350000}"/>
    <cellStyle name="Input [yellow] 5 4 2" xfId="13774" xr:uid="{00000000-0005-0000-0000-0000DB350000}"/>
    <cellStyle name="Input [yellow] 5 4 3" xfId="13775" xr:uid="{00000000-0005-0000-0000-0000DC350000}"/>
    <cellStyle name="Input [yellow] 5 4 4" xfId="13776" xr:uid="{00000000-0005-0000-0000-0000DD350000}"/>
    <cellStyle name="Input [yellow] 5 5" xfId="13777" xr:uid="{00000000-0005-0000-0000-0000DE350000}"/>
    <cellStyle name="Input [yellow] 5 5 2" xfId="13778" xr:uid="{00000000-0005-0000-0000-0000DF350000}"/>
    <cellStyle name="Input [yellow] 5 5 3" xfId="13779" xr:uid="{00000000-0005-0000-0000-0000E0350000}"/>
    <cellStyle name="Input [yellow] 5 5 4" xfId="13780" xr:uid="{00000000-0005-0000-0000-0000E1350000}"/>
    <cellStyle name="Input [yellow] 5 6" xfId="13781" xr:uid="{00000000-0005-0000-0000-0000E2350000}"/>
    <cellStyle name="Input [yellow] 5 6 2" xfId="13782" xr:uid="{00000000-0005-0000-0000-0000E3350000}"/>
    <cellStyle name="Input [yellow] 5 6 3" xfId="13783" xr:uid="{00000000-0005-0000-0000-0000E4350000}"/>
    <cellStyle name="Input [yellow] 5 6 4" xfId="13784" xr:uid="{00000000-0005-0000-0000-0000E5350000}"/>
    <cellStyle name="Input [yellow] 5 7" xfId="13785" xr:uid="{00000000-0005-0000-0000-0000E6350000}"/>
    <cellStyle name="Input [yellow] 5 7 2" xfId="13786" xr:uid="{00000000-0005-0000-0000-0000E7350000}"/>
    <cellStyle name="Input [yellow] 5 7 3" xfId="13787" xr:uid="{00000000-0005-0000-0000-0000E8350000}"/>
    <cellStyle name="Input [yellow] 5 7 4" xfId="13788" xr:uid="{00000000-0005-0000-0000-0000E9350000}"/>
    <cellStyle name="Input [yellow] 5 8" xfId="13789" xr:uid="{00000000-0005-0000-0000-0000EA350000}"/>
    <cellStyle name="Input [yellow] 5 8 2" xfId="13790" xr:uid="{00000000-0005-0000-0000-0000EB350000}"/>
    <cellStyle name="Input [yellow] 5 8 3" xfId="13791" xr:uid="{00000000-0005-0000-0000-0000EC350000}"/>
    <cellStyle name="Input [yellow] 5 8 4" xfId="13792" xr:uid="{00000000-0005-0000-0000-0000ED350000}"/>
    <cellStyle name="Input [yellow] 5 9" xfId="13793" xr:uid="{00000000-0005-0000-0000-0000EE350000}"/>
    <cellStyle name="Input [yellow] 6" xfId="13794" xr:uid="{00000000-0005-0000-0000-0000EF350000}"/>
    <cellStyle name="Input [yellow] 6 2" xfId="13795" xr:uid="{00000000-0005-0000-0000-0000F0350000}"/>
    <cellStyle name="Input [yellow] 6 3" xfId="13796" xr:uid="{00000000-0005-0000-0000-0000F1350000}"/>
    <cellStyle name="Input [yellow] 6 4" xfId="13797" xr:uid="{00000000-0005-0000-0000-0000F2350000}"/>
    <cellStyle name="Input [yellow] 7" xfId="13798" xr:uid="{00000000-0005-0000-0000-0000F3350000}"/>
    <cellStyle name="Input [yellow] 7 2" xfId="13799" xr:uid="{00000000-0005-0000-0000-0000F4350000}"/>
    <cellStyle name="Input [yellow] 7 3" xfId="13800" xr:uid="{00000000-0005-0000-0000-0000F5350000}"/>
    <cellStyle name="Input [yellow] 7 4" xfId="13801" xr:uid="{00000000-0005-0000-0000-0000F6350000}"/>
    <cellStyle name="Input [yellow] 8" xfId="13802" xr:uid="{00000000-0005-0000-0000-0000F7350000}"/>
    <cellStyle name="Input [yellow] 8 2" xfId="13803" xr:uid="{00000000-0005-0000-0000-0000F8350000}"/>
    <cellStyle name="Input [yellow] 8 3" xfId="13804" xr:uid="{00000000-0005-0000-0000-0000F9350000}"/>
    <cellStyle name="Input [yellow] 8 4" xfId="13805" xr:uid="{00000000-0005-0000-0000-0000FA350000}"/>
    <cellStyle name="Input [yellow] 9" xfId="13806" xr:uid="{00000000-0005-0000-0000-0000FB350000}"/>
    <cellStyle name="Input [yellow] 9 2" xfId="13807" xr:uid="{00000000-0005-0000-0000-0000FC350000}"/>
    <cellStyle name="Input [yellow] 9 3" xfId="13808" xr:uid="{00000000-0005-0000-0000-0000FD350000}"/>
    <cellStyle name="Input [yellow] 9 4" xfId="13809" xr:uid="{00000000-0005-0000-0000-0000FE350000}"/>
    <cellStyle name="Input [yellow]_미검수 소급현황_2월" xfId="13810" xr:uid="{00000000-0005-0000-0000-0000FF350000}"/>
    <cellStyle name="Input 10" xfId="13811" xr:uid="{00000000-0005-0000-0000-000000360000}"/>
    <cellStyle name="Input 10 2" xfId="13812" xr:uid="{00000000-0005-0000-0000-000001360000}"/>
    <cellStyle name="Input 11" xfId="13813" xr:uid="{00000000-0005-0000-0000-000002360000}"/>
    <cellStyle name="Input 11 2" xfId="13814" xr:uid="{00000000-0005-0000-0000-000003360000}"/>
    <cellStyle name="Input 12" xfId="13815" xr:uid="{00000000-0005-0000-0000-000004360000}"/>
    <cellStyle name="Input 12 2" xfId="13816" xr:uid="{00000000-0005-0000-0000-000005360000}"/>
    <cellStyle name="Input 13" xfId="13817" xr:uid="{00000000-0005-0000-0000-000006360000}"/>
    <cellStyle name="Input 13 2" xfId="13818" xr:uid="{00000000-0005-0000-0000-000007360000}"/>
    <cellStyle name="Input 14" xfId="13819" xr:uid="{00000000-0005-0000-0000-000008360000}"/>
    <cellStyle name="Input 14 2" xfId="13820" xr:uid="{00000000-0005-0000-0000-000009360000}"/>
    <cellStyle name="Input 15" xfId="13821" xr:uid="{00000000-0005-0000-0000-00000A360000}"/>
    <cellStyle name="Input 15 2" xfId="13822" xr:uid="{00000000-0005-0000-0000-00000B360000}"/>
    <cellStyle name="Input 16" xfId="13823" xr:uid="{00000000-0005-0000-0000-00000C360000}"/>
    <cellStyle name="Input 16 2" xfId="13824" xr:uid="{00000000-0005-0000-0000-00000D360000}"/>
    <cellStyle name="Input 17" xfId="13825" xr:uid="{00000000-0005-0000-0000-00000E360000}"/>
    <cellStyle name="Input 17 2" xfId="13826" xr:uid="{00000000-0005-0000-0000-00000F360000}"/>
    <cellStyle name="Input 18" xfId="13827" xr:uid="{00000000-0005-0000-0000-000010360000}"/>
    <cellStyle name="Input 18 2" xfId="13828" xr:uid="{00000000-0005-0000-0000-000011360000}"/>
    <cellStyle name="Input 19" xfId="13829" xr:uid="{00000000-0005-0000-0000-000012360000}"/>
    <cellStyle name="Input 19 2" xfId="13830" xr:uid="{00000000-0005-0000-0000-000013360000}"/>
    <cellStyle name="Input 2" xfId="13831" xr:uid="{00000000-0005-0000-0000-000014360000}"/>
    <cellStyle name="Input 2 2" xfId="13832" xr:uid="{00000000-0005-0000-0000-000015360000}"/>
    <cellStyle name="Input 20" xfId="13833" xr:uid="{00000000-0005-0000-0000-000016360000}"/>
    <cellStyle name="Input 21" xfId="13834" xr:uid="{00000000-0005-0000-0000-000017360000}"/>
    <cellStyle name="Input 22" xfId="13835" xr:uid="{00000000-0005-0000-0000-000018360000}"/>
    <cellStyle name="Input 3" xfId="13836" xr:uid="{00000000-0005-0000-0000-000019360000}"/>
    <cellStyle name="Input 3 2" xfId="13837" xr:uid="{00000000-0005-0000-0000-00001A360000}"/>
    <cellStyle name="Input 4" xfId="13838" xr:uid="{00000000-0005-0000-0000-00001B360000}"/>
    <cellStyle name="Input 4 2" xfId="13839" xr:uid="{00000000-0005-0000-0000-00001C360000}"/>
    <cellStyle name="Input 5" xfId="13840" xr:uid="{00000000-0005-0000-0000-00001D360000}"/>
    <cellStyle name="Input 5 2" xfId="13841" xr:uid="{00000000-0005-0000-0000-00001E360000}"/>
    <cellStyle name="Input 6" xfId="13842" xr:uid="{00000000-0005-0000-0000-00001F360000}"/>
    <cellStyle name="Input 6 2" xfId="13843" xr:uid="{00000000-0005-0000-0000-000020360000}"/>
    <cellStyle name="Input 7" xfId="13844" xr:uid="{00000000-0005-0000-0000-000021360000}"/>
    <cellStyle name="Input 7 2" xfId="13845" xr:uid="{00000000-0005-0000-0000-000022360000}"/>
    <cellStyle name="Input 8" xfId="13846" xr:uid="{00000000-0005-0000-0000-000023360000}"/>
    <cellStyle name="Input 8 2" xfId="13847" xr:uid="{00000000-0005-0000-0000-000024360000}"/>
    <cellStyle name="Input 9" xfId="13848" xr:uid="{00000000-0005-0000-0000-000025360000}"/>
    <cellStyle name="Input 9 2" xfId="13849" xr:uid="{00000000-0005-0000-0000-000026360000}"/>
    <cellStyle name="Item_Current" xfId="13850" xr:uid="{00000000-0005-0000-0000-000027360000}"/>
    <cellStyle name="Jack" xfId="13851" xr:uid="{00000000-0005-0000-0000-000028360000}"/>
    <cellStyle name="KAGE" xfId="13852" xr:uid="{00000000-0005-0000-0000-000029360000}"/>
    <cellStyle name="Komma" xfId="13853" xr:uid="{00000000-0005-0000-0000-00002A360000}"/>
    <cellStyle name="Kontrolní bu?ka" xfId="13854" xr:uid="{00000000-0005-0000-0000-00002B360000}"/>
    <cellStyle name="Kontrolní buňka" xfId="13855" xr:uid="{00000000-0005-0000-0000-00002C360000}"/>
    <cellStyle name="Kontrolní buňka 2" xfId="13856" xr:uid="{00000000-0005-0000-0000-00002D360000}"/>
    <cellStyle name="Kopfzeile1" xfId="13857" xr:uid="{00000000-0005-0000-0000-00002E360000}"/>
    <cellStyle name="Kopfzeile2" xfId="13858" xr:uid="{00000000-0005-0000-0000-00002F360000}"/>
    <cellStyle name="Köprü_99yerliüretim" xfId="13859" xr:uid="{00000000-0005-0000-0000-000030360000}"/>
    <cellStyle name="LAY-OUT" xfId="13860" xr:uid="{00000000-0005-0000-0000-000031360000}"/>
    <cellStyle name="les" xfId="13861" xr:uid="{00000000-0005-0000-0000-000032360000}"/>
    <cellStyle name="les 2" xfId="13862" xr:uid="{00000000-0005-0000-0000-000033360000}"/>
    <cellStyle name="les 3" xfId="13863" xr:uid="{00000000-0005-0000-0000-000034360000}"/>
    <cellStyle name="les 4" xfId="13864" xr:uid="{00000000-0005-0000-0000-000035360000}"/>
    <cellStyle name="les??9l뙶????????????????????????,?????????????????T_x0005__x0018_?4_x0003_?p_x0003_?T_x0005_??_x0008_????_x0018_차체자산.XLS!check" xfId="13865" xr:uid="{00000000-0005-0000-0000-000036360000}"/>
    <cellStyle name="Level01" xfId="13866" xr:uid="{00000000-0005-0000-0000-000037360000}"/>
    <cellStyle name="Level02" xfId="13867" xr:uid="{00000000-0005-0000-0000-000038360000}"/>
    <cellStyle name="Level1" xfId="13868" xr:uid="{00000000-0005-0000-0000-000039360000}"/>
    <cellStyle name="Level2" xfId="13869" xr:uid="{00000000-0005-0000-0000-00003A360000}"/>
    <cellStyle name="Lien hypertexte" xfId="13870" xr:uid="{00000000-0005-0000-0000-00003B360000}"/>
    <cellStyle name="Lien hypertexte visit " xfId="13871" xr:uid="{00000000-0005-0000-0000-00003C360000}"/>
    <cellStyle name="Link Currency (0)" xfId="13872" xr:uid="{00000000-0005-0000-0000-00003D360000}"/>
    <cellStyle name="Link Currency (0) 2" xfId="13873" xr:uid="{00000000-0005-0000-0000-00003E360000}"/>
    <cellStyle name="Link Currency (2)" xfId="13874" xr:uid="{00000000-0005-0000-0000-00003F360000}"/>
    <cellStyle name="Link Currency (2) 2" xfId="13875" xr:uid="{00000000-0005-0000-0000-000040360000}"/>
    <cellStyle name="Link Currency (2) 3" xfId="13876" xr:uid="{00000000-0005-0000-0000-000041360000}"/>
    <cellStyle name="Link Units (0)" xfId="13877" xr:uid="{00000000-0005-0000-0000-000042360000}"/>
    <cellStyle name="Link Units (0) 2" xfId="13878" xr:uid="{00000000-0005-0000-0000-000043360000}"/>
    <cellStyle name="Link Units (1)" xfId="13879" xr:uid="{00000000-0005-0000-0000-000044360000}"/>
    <cellStyle name="Link Units (1) 2" xfId="13880" xr:uid="{00000000-0005-0000-0000-000045360000}"/>
    <cellStyle name="Link Units (1) 3" xfId="13881" xr:uid="{00000000-0005-0000-0000-000046360000}"/>
    <cellStyle name="Link Units (2)" xfId="13882" xr:uid="{00000000-0005-0000-0000-000047360000}"/>
    <cellStyle name="Link Units (2) 2" xfId="13883" xr:uid="{00000000-0005-0000-0000-000048360000}"/>
    <cellStyle name="Link Units (2) 3" xfId="13884" xr:uid="{00000000-0005-0000-0000-000049360000}"/>
    <cellStyle name="Linked Cell" xfId="13885" xr:uid="{00000000-0005-0000-0000-00004A360000}"/>
    <cellStyle name="Linked Cell 10" xfId="13886" xr:uid="{00000000-0005-0000-0000-00004B360000}"/>
    <cellStyle name="Linked Cell 11" xfId="13887" xr:uid="{00000000-0005-0000-0000-00004C360000}"/>
    <cellStyle name="Linked Cell 12" xfId="13888" xr:uid="{00000000-0005-0000-0000-00004D360000}"/>
    <cellStyle name="Linked Cell 13" xfId="13889" xr:uid="{00000000-0005-0000-0000-00004E360000}"/>
    <cellStyle name="Linked Cell 14" xfId="13890" xr:uid="{00000000-0005-0000-0000-00004F360000}"/>
    <cellStyle name="Linked Cell 15" xfId="13891" xr:uid="{00000000-0005-0000-0000-000050360000}"/>
    <cellStyle name="Linked Cell 16" xfId="13892" xr:uid="{00000000-0005-0000-0000-000051360000}"/>
    <cellStyle name="Linked Cell 17" xfId="13893" xr:uid="{00000000-0005-0000-0000-000052360000}"/>
    <cellStyle name="Linked Cell 18" xfId="13894" xr:uid="{00000000-0005-0000-0000-000053360000}"/>
    <cellStyle name="Linked Cell 19" xfId="13895" xr:uid="{00000000-0005-0000-0000-000054360000}"/>
    <cellStyle name="Linked Cell 2" xfId="13896" xr:uid="{00000000-0005-0000-0000-000055360000}"/>
    <cellStyle name="Linked Cell 3" xfId="13897" xr:uid="{00000000-0005-0000-0000-000056360000}"/>
    <cellStyle name="Linked Cell 4" xfId="13898" xr:uid="{00000000-0005-0000-0000-000057360000}"/>
    <cellStyle name="Linked Cell 5" xfId="13899" xr:uid="{00000000-0005-0000-0000-000058360000}"/>
    <cellStyle name="Linked Cell 6" xfId="13900" xr:uid="{00000000-0005-0000-0000-000059360000}"/>
    <cellStyle name="Linked Cell 7" xfId="13901" xr:uid="{00000000-0005-0000-0000-00005A360000}"/>
    <cellStyle name="Linked Cell 8" xfId="13902" xr:uid="{00000000-0005-0000-0000-00005B360000}"/>
    <cellStyle name="Linked Cell 9" xfId="13903" xr:uid="{00000000-0005-0000-0000-00005C360000}"/>
    <cellStyle name="LongDesc" xfId="13904" xr:uid="{00000000-0005-0000-0000-00005D360000}"/>
    <cellStyle name="LongDesc 2" xfId="13905" xr:uid="{00000000-0005-0000-0000-00005E360000}"/>
    <cellStyle name="LongDesc 2 2" xfId="13906" xr:uid="{00000000-0005-0000-0000-00005F360000}"/>
    <cellStyle name="LongDesc 2 3" xfId="13907" xr:uid="{00000000-0005-0000-0000-000060360000}"/>
    <cellStyle name="LongDesc 2 4" xfId="13908" xr:uid="{00000000-0005-0000-0000-000061360000}"/>
    <cellStyle name="LongDesc 3" xfId="13909" xr:uid="{00000000-0005-0000-0000-000062360000}"/>
    <cellStyle name="LongDesc 4" xfId="13910" xr:uid="{00000000-0005-0000-0000-000063360000}"/>
    <cellStyle name="LongDesc 5" xfId="13911" xr:uid="{00000000-0005-0000-0000-000064360000}"/>
    <cellStyle name="LongDesc 6" xfId="13912" xr:uid="{00000000-0005-0000-0000-000065360000}"/>
    <cellStyle name="M·na" xfId="13913" xr:uid="{00000000-0005-0000-0000-000066360000}"/>
    <cellStyle name="MIDDLE" xfId="13914" xr:uid="{00000000-0005-0000-0000-000067360000}"/>
    <cellStyle name="Migliaia_PBD maggio 2001" xfId="13915" xr:uid="{00000000-0005-0000-0000-000068360000}"/>
    <cellStyle name="miko" xfId="13916" xr:uid="{00000000-0005-0000-0000-000069360000}"/>
    <cellStyle name="Millares [0]_1ºSEMESTRE" xfId="13917" xr:uid="{00000000-0005-0000-0000-00006A360000}"/>
    <cellStyle name="Millares_1ºSEMESTRE" xfId="13918" xr:uid="{00000000-0005-0000-0000-00006B360000}"/>
    <cellStyle name="Milliers [0]_!!!GO" xfId="13919" xr:uid="{00000000-0005-0000-0000-00006C360000}"/>
    <cellStyle name="Milliers_!!!GO" xfId="13920" xr:uid="{00000000-0005-0000-0000-00006D360000}"/>
    <cellStyle name="Model" xfId="13921" xr:uid="{00000000-0005-0000-0000-00006E360000}"/>
    <cellStyle name="Model 10" xfId="13922" xr:uid="{00000000-0005-0000-0000-00006F360000}"/>
    <cellStyle name="Model 11" xfId="13923" xr:uid="{00000000-0005-0000-0000-000070360000}"/>
    <cellStyle name="Model 2" xfId="13924" xr:uid="{00000000-0005-0000-0000-000071360000}"/>
    <cellStyle name="Model 2 2" xfId="13925" xr:uid="{00000000-0005-0000-0000-000072360000}"/>
    <cellStyle name="Model 2 2 2" xfId="13926" xr:uid="{00000000-0005-0000-0000-000073360000}"/>
    <cellStyle name="Model 2 2 2 2" xfId="13927" xr:uid="{00000000-0005-0000-0000-000074360000}"/>
    <cellStyle name="Model 2 2 2 2 2" xfId="13928" xr:uid="{00000000-0005-0000-0000-000075360000}"/>
    <cellStyle name="Model 2 2 2 2 2 2" xfId="13929" xr:uid="{00000000-0005-0000-0000-000076360000}"/>
    <cellStyle name="Model 2 2 2 2 2 2 2" xfId="13930" xr:uid="{00000000-0005-0000-0000-000077360000}"/>
    <cellStyle name="Model 2 2 2 2 2 2 2 2" xfId="13931" xr:uid="{00000000-0005-0000-0000-000078360000}"/>
    <cellStyle name="Model 2 2 2 2 2 2 3" xfId="13932" xr:uid="{00000000-0005-0000-0000-000079360000}"/>
    <cellStyle name="Model 2 2 2 2 2 3" xfId="13933" xr:uid="{00000000-0005-0000-0000-00007A360000}"/>
    <cellStyle name="Model 2 2 2 2 2 3 2" xfId="13934" xr:uid="{00000000-0005-0000-0000-00007B360000}"/>
    <cellStyle name="Model 2 2 2 2 2 4" xfId="13935" xr:uid="{00000000-0005-0000-0000-00007C360000}"/>
    <cellStyle name="Model 2 2 2 2 3" xfId="13936" xr:uid="{00000000-0005-0000-0000-00007D360000}"/>
    <cellStyle name="Model 2 2 2 2 3 2" xfId="13937" xr:uid="{00000000-0005-0000-0000-00007E360000}"/>
    <cellStyle name="Model 2 2 2 2 3 2 2" xfId="13938" xr:uid="{00000000-0005-0000-0000-00007F360000}"/>
    <cellStyle name="Model 2 2 2 2 3 3" xfId="13939" xr:uid="{00000000-0005-0000-0000-000080360000}"/>
    <cellStyle name="Model 2 2 2 2 4" xfId="13940" xr:uid="{00000000-0005-0000-0000-000081360000}"/>
    <cellStyle name="Model 2 2 2 2 4 2" xfId="13941" xr:uid="{00000000-0005-0000-0000-000082360000}"/>
    <cellStyle name="Model 2 2 2 2 5" xfId="13942" xr:uid="{00000000-0005-0000-0000-000083360000}"/>
    <cellStyle name="Model 2 2 2 3" xfId="13943" xr:uid="{00000000-0005-0000-0000-000084360000}"/>
    <cellStyle name="Model 2 2 2 3 2" xfId="13944" xr:uid="{00000000-0005-0000-0000-000085360000}"/>
    <cellStyle name="Model 2 2 2 3 2 2" xfId="13945" xr:uid="{00000000-0005-0000-0000-000086360000}"/>
    <cellStyle name="Model 2 2 2 3 2 2 2" xfId="13946" xr:uid="{00000000-0005-0000-0000-000087360000}"/>
    <cellStyle name="Model 2 2 2 3 2 3" xfId="13947" xr:uid="{00000000-0005-0000-0000-000088360000}"/>
    <cellStyle name="Model 2 2 2 3 3" xfId="13948" xr:uid="{00000000-0005-0000-0000-000089360000}"/>
    <cellStyle name="Model 2 2 2 3 3 2" xfId="13949" xr:uid="{00000000-0005-0000-0000-00008A360000}"/>
    <cellStyle name="Model 2 2 2 3 4" xfId="13950" xr:uid="{00000000-0005-0000-0000-00008B360000}"/>
    <cellStyle name="Model 2 2 2 4" xfId="13951" xr:uid="{00000000-0005-0000-0000-00008C360000}"/>
    <cellStyle name="Model 2 2 2 4 2" xfId="13952" xr:uid="{00000000-0005-0000-0000-00008D360000}"/>
    <cellStyle name="Model 2 2 2 4 2 2" xfId="13953" xr:uid="{00000000-0005-0000-0000-00008E360000}"/>
    <cellStyle name="Model 2 2 2 4 3" xfId="13954" xr:uid="{00000000-0005-0000-0000-00008F360000}"/>
    <cellStyle name="Model 2 2 2 5" xfId="13955" xr:uid="{00000000-0005-0000-0000-000090360000}"/>
    <cellStyle name="Model 2 2 2 5 2" xfId="13956" xr:uid="{00000000-0005-0000-0000-000091360000}"/>
    <cellStyle name="Model 2 2 2 6" xfId="13957" xr:uid="{00000000-0005-0000-0000-000092360000}"/>
    <cellStyle name="Model 2 2 3" xfId="13958" xr:uid="{00000000-0005-0000-0000-000093360000}"/>
    <cellStyle name="Model 2 2 3 2" xfId="13959" xr:uid="{00000000-0005-0000-0000-000094360000}"/>
    <cellStyle name="Model 2 2 3 2 2" xfId="13960" xr:uid="{00000000-0005-0000-0000-000095360000}"/>
    <cellStyle name="Model 2 2 3 2 2 2" xfId="13961" xr:uid="{00000000-0005-0000-0000-000096360000}"/>
    <cellStyle name="Model 2 2 3 2 2 2 2" xfId="13962" xr:uid="{00000000-0005-0000-0000-000097360000}"/>
    <cellStyle name="Model 2 2 3 2 2 3" xfId="13963" xr:uid="{00000000-0005-0000-0000-000098360000}"/>
    <cellStyle name="Model 2 2 3 2 3" xfId="13964" xr:uid="{00000000-0005-0000-0000-000099360000}"/>
    <cellStyle name="Model 2 2 3 2 3 2" xfId="13965" xr:uid="{00000000-0005-0000-0000-00009A360000}"/>
    <cellStyle name="Model 2 2 3 2 4" xfId="13966" xr:uid="{00000000-0005-0000-0000-00009B360000}"/>
    <cellStyle name="Model 2 2 3 3" xfId="13967" xr:uid="{00000000-0005-0000-0000-00009C360000}"/>
    <cellStyle name="Model 2 2 3 3 2" xfId="13968" xr:uid="{00000000-0005-0000-0000-00009D360000}"/>
    <cellStyle name="Model 2 2 3 3 2 2" xfId="13969" xr:uid="{00000000-0005-0000-0000-00009E360000}"/>
    <cellStyle name="Model 2 2 3 3 3" xfId="13970" xr:uid="{00000000-0005-0000-0000-00009F360000}"/>
    <cellStyle name="Model 2 2 3 4" xfId="13971" xr:uid="{00000000-0005-0000-0000-0000A0360000}"/>
    <cellStyle name="Model 2 2 3 4 2" xfId="13972" xr:uid="{00000000-0005-0000-0000-0000A1360000}"/>
    <cellStyle name="Model 2 2 3 5" xfId="13973" xr:uid="{00000000-0005-0000-0000-0000A2360000}"/>
    <cellStyle name="Model 2 2 4" xfId="13974" xr:uid="{00000000-0005-0000-0000-0000A3360000}"/>
    <cellStyle name="Model 2 2 4 2" xfId="13975" xr:uid="{00000000-0005-0000-0000-0000A4360000}"/>
    <cellStyle name="Model 2 2 4 2 2" xfId="13976" xr:uid="{00000000-0005-0000-0000-0000A5360000}"/>
    <cellStyle name="Model 2 2 4 2 2 2" xfId="13977" xr:uid="{00000000-0005-0000-0000-0000A6360000}"/>
    <cellStyle name="Model 2 2 4 2 3" xfId="13978" xr:uid="{00000000-0005-0000-0000-0000A7360000}"/>
    <cellStyle name="Model 2 2 4 3" xfId="13979" xr:uid="{00000000-0005-0000-0000-0000A8360000}"/>
    <cellStyle name="Model 2 2 4 3 2" xfId="13980" xr:uid="{00000000-0005-0000-0000-0000A9360000}"/>
    <cellStyle name="Model 2 2 4 4" xfId="13981" xr:uid="{00000000-0005-0000-0000-0000AA360000}"/>
    <cellStyle name="Model 2 2 5" xfId="13982" xr:uid="{00000000-0005-0000-0000-0000AB360000}"/>
    <cellStyle name="Model 2 2 5 2" xfId="13983" xr:uid="{00000000-0005-0000-0000-0000AC360000}"/>
    <cellStyle name="Model 2 2 5 2 2" xfId="13984" xr:uid="{00000000-0005-0000-0000-0000AD360000}"/>
    <cellStyle name="Model 2 2 5 3" xfId="13985" xr:uid="{00000000-0005-0000-0000-0000AE360000}"/>
    <cellStyle name="Model 2 2 6" xfId="13986" xr:uid="{00000000-0005-0000-0000-0000AF360000}"/>
    <cellStyle name="Model 2 2 6 2" xfId="13987" xr:uid="{00000000-0005-0000-0000-0000B0360000}"/>
    <cellStyle name="Model 2 2 7" xfId="13988" xr:uid="{00000000-0005-0000-0000-0000B1360000}"/>
    <cellStyle name="Model 2 3" xfId="13989" xr:uid="{00000000-0005-0000-0000-0000B2360000}"/>
    <cellStyle name="Model 2 3 2" xfId="13990" xr:uid="{00000000-0005-0000-0000-0000B3360000}"/>
    <cellStyle name="Model 2 3 2 2" xfId="13991" xr:uid="{00000000-0005-0000-0000-0000B4360000}"/>
    <cellStyle name="Model 2 3 2 2 2" xfId="13992" xr:uid="{00000000-0005-0000-0000-0000B5360000}"/>
    <cellStyle name="Model 2 3 2 2 2 2" xfId="13993" xr:uid="{00000000-0005-0000-0000-0000B6360000}"/>
    <cellStyle name="Model 2 3 2 2 2 2 2" xfId="13994" xr:uid="{00000000-0005-0000-0000-0000B7360000}"/>
    <cellStyle name="Model 2 3 2 2 2 3" xfId="13995" xr:uid="{00000000-0005-0000-0000-0000B8360000}"/>
    <cellStyle name="Model 2 3 2 2 3" xfId="13996" xr:uid="{00000000-0005-0000-0000-0000B9360000}"/>
    <cellStyle name="Model 2 3 2 2 3 2" xfId="13997" xr:uid="{00000000-0005-0000-0000-0000BA360000}"/>
    <cellStyle name="Model 2 3 2 2 4" xfId="13998" xr:uid="{00000000-0005-0000-0000-0000BB360000}"/>
    <cellStyle name="Model 2 3 2 3" xfId="13999" xr:uid="{00000000-0005-0000-0000-0000BC360000}"/>
    <cellStyle name="Model 2 3 2 3 2" xfId="14000" xr:uid="{00000000-0005-0000-0000-0000BD360000}"/>
    <cellStyle name="Model 2 3 2 3 2 2" xfId="14001" xr:uid="{00000000-0005-0000-0000-0000BE360000}"/>
    <cellStyle name="Model 2 3 2 3 3" xfId="14002" xr:uid="{00000000-0005-0000-0000-0000BF360000}"/>
    <cellStyle name="Model 2 3 2 4" xfId="14003" xr:uid="{00000000-0005-0000-0000-0000C0360000}"/>
    <cellStyle name="Model 2 3 2 4 2" xfId="14004" xr:uid="{00000000-0005-0000-0000-0000C1360000}"/>
    <cellStyle name="Model 2 3 2 5" xfId="14005" xr:uid="{00000000-0005-0000-0000-0000C2360000}"/>
    <cellStyle name="Model 2 3 3" xfId="14006" xr:uid="{00000000-0005-0000-0000-0000C3360000}"/>
    <cellStyle name="Model 2 3 3 2" xfId="14007" xr:uid="{00000000-0005-0000-0000-0000C4360000}"/>
    <cellStyle name="Model 2 3 3 2 2" xfId="14008" xr:uid="{00000000-0005-0000-0000-0000C5360000}"/>
    <cellStyle name="Model 2 3 3 2 2 2" xfId="14009" xr:uid="{00000000-0005-0000-0000-0000C6360000}"/>
    <cellStyle name="Model 2 3 3 2 3" xfId="14010" xr:uid="{00000000-0005-0000-0000-0000C7360000}"/>
    <cellStyle name="Model 2 3 3 3" xfId="14011" xr:uid="{00000000-0005-0000-0000-0000C8360000}"/>
    <cellStyle name="Model 2 3 3 3 2" xfId="14012" xr:uid="{00000000-0005-0000-0000-0000C9360000}"/>
    <cellStyle name="Model 2 3 3 4" xfId="14013" xr:uid="{00000000-0005-0000-0000-0000CA360000}"/>
    <cellStyle name="Model 2 3 4" xfId="14014" xr:uid="{00000000-0005-0000-0000-0000CB360000}"/>
    <cellStyle name="Model 2 3 4 2" xfId="14015" xr:uid="{00000000-0005-0000-0000-0000CC360000}"/>
    <cellStyle name="Model 2 3 4 2 2" xfId="14016" xr:uid="{00000000-0005-0000-0000-0000CD360000}"/>
    <cellStyle name="Model 2 3 4 3" xfId="14017" xr:uid="{00000000-0005-0000-0000-0000CE360000}"/>
    <cellStyle name="Model 2 3 5" xfId="14018" xr:uid="{00000000-0005-0000-0000-0000CF360000}"/>
    <cellStyle name="Model 2 3 5 2" xfId="14019" xr:uid="{00000000-0005-0000-0000-0000D0360000}"/>
    <cellStyle name="Model 2 3 6" xfId="14020" xr:uid="{00000000-0005-0000-0000-0000D1360000}"/>
    <cellStyle name="Model 2 4" xfId="14021" xr:uid="{00000000-0005-0000-0000-0000D2360000}"/>
    <cellStyle name="Model 2 4 2" xfId="14022" xr:uid="{00000000-0005-0000-0000-0000D3360000}"/>
    <cellStyle name="Model 2 4 2 2" xfId="14023" xr:uid="{00000000-0005-0000-0000-0000D4360000}"/>
    <cellStyle name="Model 2 4 2 2 2" xfId="14024" xr:uid="{00000000-0005-0000-0000-0000D5360000}"/>
    <cellStyle name="Model 2 4 2 2 2 2" xfId="14025" xr:uid="{00000000-0005-0000-0000-0000D6360000}"/>
    <cellStyle name="Model 2 4 2 2 3" xfId="14026" xr:uid="{00000000-0005-0000-0000-0000D7360000}"/>
    <cellStyle name="Model 2 4 2 3" xfId="14027" xr:uid="{00000000-0005-0000-0000-0000D8360000}"/>
    <cellStyle name="Model 2 4 2 3 2" xfId="14028" xr:uid="{00000000-0005-0000-0000-0000D9360000}"/>
    <cellStyle name="Model 2 4 2 4" xfId="14029" xr:uid="{00000000-0005-0000-0000-0000DA360000}"/>
    <cellStyle name="Model 2 4 3" xfId="14030" xr:uid="{00000000-0005-0000-0000-0000DB360000}"/>
    <cellStyle name="Model 2 4 3 2" xfId="14031" xr:uid="{00000000-0005-0000-0000-0000DC360000}"/>
    <cellStyle name="Model 2 4 3 2 2" xfId="14032" xr:uid="{00000000-0005-0000-0000-0000DD360000}"/>
    <cellStyle name="Model 2 4 3 3" xfId="14033" xr:uid="{00000000-0005-0000-0000-0000DE360000}"/>
    <cellStyle name="Model 2 4 4" xfId="14034" xr:uid="{00000000-0005-0000-0000-0000DF360000}"/>
    <cellStyle name="Model 2 4 4 2" xfId="14035" xr:uid="{00000000-0005-0000-0000-0000E0360000}"/>
    <cellStyle name="Model 2 4 5" xfId="14036" xr:uid="{00000000-0005-0000-0000-0000E1360000}"/>
    <cellStyle name="Model 2 5" xfId="14037" xr:uid="{00000000-0005-0000-0000-0000E2360000}"/>
    <cellStyle name="Model 2 5 2" xfId="14038" xr:uid="{00000000-0005-0000-0000-0000E3360000}"/>
    <cellStyle name="Model 2 5 2 2" xfId="14039" xr:uid="{00000000-0005-0000-0000-0000E4360000}"/>
    <cellStyle name="Model 2 5 2 2 2" xfId="14040" xr:uid="{00000000-0005-0000-0000-0000E5360000}"/>
    <cellStyle name="Model 2 5 2 3" xfId="14041" xr:uid="{00000000-0005-0000-0000-0000E6360000}"/>
    <cellStyle name="Model 2 5 3" xfId="14042" xr:uid="{00000000-0005-0000-0000-0000E7360000}"/>
    <cellStyle name="Model 2 5 3 2" xfId="14043" xr:uid="{00000000-0005-0000-0000-0000E8360000}"/>
    <cellStyle name="Model 2 5 4" xfId="14044" xr:uid="{00000000-0005-0000-0000-0000E9360000}"/>
    <cellStyle name="Model 2 6" xfId="14045" xr:uid="{00000000-0005-0000-0000-0000EA360000}"/>
    <cellStyle name="Model 2 6 2" xfId="14046" xr:uid="{00000000-0005-0000-0000-0000EB360000}"/>
    <cellStyle name="Model 2 6 2 2" xfId="14047" xr:uid="{00000000-0005-0000-0000-0000EC360000}"/>
    <cellStyle name="Model 2 6 3" xfId="14048" xr:uid="{00000000-0005-0000-0000-0000ED360000}"/>
    <cellStyle name="Model 2 7" xfId="14049" xr:uid="{00000000-0005-0000-0000-0000EE360000}"/>
    <cellStyle name="Model 2 7 2" xfId="14050" xr:uid="{00000000-0005-0000-0000-0000EF360000}"/>
    <cellStyle name="Model 2 8" xfId="14051" xr:uid="{00000000-0005-0000-0000-0000F0360000}"/>
    <cellStyle name="Model 2 9" xfId="14052" xr:uid="{00000000-0005-0000-0000-0000F1360000}"/>
    <cellStyle name="Model 3" xfId="14053" xr:uid="{00000000-0005-0000-0000-0000F2360000}"/>
    <cellStyle name="Model 3 2" xfId="14054" xr:uid="{00000000-0005-0000-0000-0000F3360000}"/>
    <cellStyle name="Model 3 2 2" xfId="14055" xr:uid="{00000000-0005-0000-0000-0000F4360000}"/>
    <cellStyle name="Model 3 2 2 2" xfId="14056" xr:uid="{00000000-0005-0000-0000-0000F5360000}"/>
    <cellStyle name="Model 3 2 2 2 2" xfId="14057" xr:uid="{00000000-0005-0000-0000-0000F6360000}"/>
    <cellStyle name="Model 3 2 2 2 2 2" xfId="14058" xr:uid="{00000000-0005-0000-0000-0000F7360000}"/>
    <cellStyle name="Model 3 2 2 2 2 2 2" xfId="14059" xr:uid="{00000000-0005-0000-0000-0000F8360000}"/>
    <cellStyle name="Model 3 2 2 2 2 2 2 2" xfId="14060" xr:uid="{00000000-0005-0000-0000-0000F9360000}"/>
    <cellStyle name="Model 3 2 2 2 2 2 3" xfId="14061" xr:uid="{00000000-0005-0000-0000-0000FA360000}"/>
    <cellStyle name="Model 3 2 2 2 2 3" xfId="14062" xr:uid="{00000000-0005-0000-0000-0000FB360000}"/>
    <cellStyle name="Model 3 2 2 2 2 3 2" xfId="14063" xr:uid="{00000000-0005-0000-0000-0000FC360000}"/>
    <cellStyle name="Model 3 2 2 2 2 4" xfId="14064" xr:uid="{00000000-0005-0000-0000-0000FD360000}"/>
    <cellStyle name="Model 3 2 2 2 3" xfId="14065" xr:uid="{00000000-0005-0000-0000-0000FE360000}"/>
    <cellStyle name="Model 3 2 2 2 3 2" xfId="14066" xr:uid="{00000000-0005-0000-0000-0000FF360000}"/>
    <cellStyle name="Model 3 2 2 2 3 2 2" xfId="14067" xr:uid="{00000000-0005-0000-0000-000000370000}"/>
    <cellStyle name="Model 3 2 2 2 3 3" xfId="14068" xr:uid="{00000000-0005-0000-0000-000001370000}"/>
    <cellStyle name="Model 3 2 2 2 4" xfId="14069" xr:uid="{00000000-0005-0000-0000-000002370000}"/>
    <cellStyle name="Model 3 2 2 2 4 2" xfId="14070" xr:uid="{00000000-0005-0000-0000-000003370000}"/>
    <cellStyle name="Model 3 2 2 2 5" xfId="14071" xr:uid="{00000000-0005-0000-0000-000004370000}"/>
    <cellStyle name="Model 3 2 2 3" xfId="14072" xr:uid="{00000000-0005-0000-0000-000005370000}"/>
    <cellStyle name="Model 3 2 2 3 2" xfId="14073" xr:uid="{00000000-0005-0000-0000-000006370000}"/>
    <cellStyle name="Model 3 2 2 3 2 2" xfId="14074" xr:uid="{00000000-0005-0000-0000-000007370000}"/>
    <cellStyle name="Model 3 2 2 3 2 2 2" xfId="14075" xr:uid="{00000000-0005-0000-0000-000008370000}"/>
    <cellStyle name="Model 3 2 2 3 2 3" xfId="14076" xr:uid="{00000000-0005-0000-0000-000009370000}"/>
    <cellStyle name="Model 3 2 2 3 3" xfId="14077" xr:uid="{00000000-0005-0000-0000-00000A370000}"/>
    <cellStyle name="Model 3 2 2 3 3 2" xfId="14078" xr:uid="{00000000-0005-0000-0000-00000B370000}"/>
    <cellStyle name="Model 3 2 2 3 4" xfId="14079" xr:uid="{00000000-0005-0000-0000-00000C370000}"/>
    <cellStyle name="Model 3 2 2 4" xfId="14080" xr:uid="{00000000-0005-0000-0000-00000D370000}"/>
    <cellStyle name="Model 3 2 2 4 2" xfId="14081" xr:uid="{00000000-0005-0000-0000-00000E370000}"/>
    <cellStyle name="Model 3 2 2 4 2 2" xfId="14082" xr:uid="{00000000-0005-0000-0000-00000F370000}"/>
    <cellStyle name="Model 3 2 2 4 3" xfId="14083" xr:uid="{00000000-0005-0000-0000-000010370000}"/>
    <cellStyle name="Model 3 2 2 5" xfId="14084" xr:uid="{00000000-0005-0000-0000-000011370000}"/>
    <cellStyle name="Model 3 2 2 5 2" xfId="14085" xr:uid="{00000000-0005-0000-0000-000012370000}"/>
    <cellStyle name="Model 3 2 2 6" xfId="14086" xr:uid="{00000000-0005-0000-0000-000013370000}"/>
    <cellStyle name="Model 3 2 3" xfId="14087" xr:uid="{00000000-0005-0000-0000-000014370000}"/>
    <cellStyle name="Model 3 2 3 2" xfId="14088" xr:uid="{00000000-0005-0000-0000-000015370000}"/>
    <cellStyle name="Model 3 2 3 2 2" xfId="14089" xr:uid="{00000000-0005-0000-0000-000016370000}"/>
    <cellStyle name="Model 3 2 3 2 2 2" xfId="14090" xr:uid="{00000000-0005-0000-0000-000017370000}"/>
    <cellStyle name="Model 3 2 3 2 2 2 2" xfId="14091" xr:uid="{00000000-0005-0000-0000-000018370000}"/>
    <cellStyle name="Model 3 2 3 2 2 3" xfId="14092" xr:uid="{00000000-0005-0000-0000-000019370000}"/>
    <cellStyle name="Model 3 2 3 2 3" xfId="14093" xr:uid="{00000000-0005-0000-0000-00001A370000}"/>
    <cellStyle name="Model 3 2 3 2 3 2" xfId="14094" xr:uid="{00000000-0005-0000-0000-00001B370000}"/>
    <cellStyle name="Model 3 2 3 2 4" xfId="14095" xr:uid="{00000000-0005-0000-0000-00001C370000}"/>
    <cellStyle name="Model 3 2 3 3" xfId="14096" xr:uid="{00000000-0005-0000-0000-00001D370000}"/>
    <cellStyle name="Model 3 2 3 3 2" xfId="14097" xr:uid="{00000000-0005-0000-0000-00001E370000}"/>
    <cellStyle name="Model 3 2 3 3 2 2" xfId="14098" xr:uid="{00000000-0005-0000-0000-00001F370000}"/>
    <cellStyle name="Model 3 2 3 3 3" xfId="14099" xr:uid="{00000000-0005-0000-0000-000020370000}"/>
    <cellStyle name="Model 3 2 3 4" xfId="14100" xr:uid="{00000000-0005-0000-0000-000021370000}"/>
    <cellStyle name="Model 3 2 3 4 2" xfId="14101" xr:uid="{00000000-0005-0000-0000-000022370000}"/>
    <cellStyle name="Model 3 2 3 5" xfId="14102" xr:uid="{00000000-0005-0000-0000-000023370000}"/>
    <cellStyle name="Model 3 2 4" xfId="14103" xr:uid="{00000000-0005-0000-0000-000024370000}"/>
    <cellStyle name="Model 3 2 4 2" xfId="14104" xr:uid="{00000000-0005-0000-0000-000025370000}"/>
    <cellStyle name="Model 3 2 4 2 2" xfId="14105" xr:uid="{00000000-0005-0000-0000-000026370000}"/>
    <cellStyle name="Model 3 2 4 2 2 2" xfId="14106" xr:uid="{00000000-0005-0000-0000-000027370000}"/>
    <cellStyle name="Model 3 2 4 2 3" xfId="14107" xr:uid="{00000000-0005-0000-0000-000028370000}"/>
    <cellStyle name="Model 3 2 4 3" xfId="14108" xr:uid="{00000000-0005-0000-0000-000029370000}"/>
    <cellStyle name="Model 3 2 4 3 2" xfId="14109" xr:uid="{00000000-0005-0000-0000-00002A370000}"/>
    <cellStyle name="Model 3 2 4 4" xfId="14110" xr:uid="{00000000-0005-0000-0000-00002B370000}"/>
    <cellStyle name="Model 3 2 5" xfId="14111" xr:uid="{00000000-0005-0000-0000-00002C370000}"/>
    <cellStyle name="Model 3 2 5 2" xfId="14112" xr:uid="{00000000-0005-0000-0000-00002D370000}"/>
    <cellStyle name="Model 3 2 5 2 2" xfId="14113" xr:uid="{00000000-0005-0000-0000-00002E370000}"/>
    <cellStyle name="Model 3 2 5 3" xfId="14114" xr:uid="{00000000-0005-0000-0000-00002F370000}"/>
    <cellStyle name="Model 3 2 6" xfId="14115" xr:uid="{00000000-0005-0000-0000-000030370000}"/>
    <cellStyle name="Model 3 2 6 2" xfId="14116" xr:uid="{00000000-0005-0000-0000-000031370000}"/>
    <cellStyle name="Model 3 2 7" xfId="14117" xr:uid="{00000000-0005-0000-0000-000032370000}"/>
    <cellStyle name="Model 3 3" xfId="14118" xr:uid="{00000000-0005-0000-0000-000033370000}"/>
    <cellStyle name="Model 3 3 2" xfId="14119" xr:uid="{00000000-0005-0000-0000-000034370000}"/>
    <cellStyle name="Model 3 3 2 2" xfId="14120" xr:uid="{00000000-0005-0000-0000-000035370000}"/>
    <cellStyle name="Model 3 3 2 2 2" xfId="14121" xr:uid="{00000000-0005-0000-0000-000036370000}"/>
    <cellStyle name="Model 3 3 2 2 2 2" xfId="14122" xr:uid="{00000000-0005-0000-0000-000037370000}"/>
    <cellStyle name="Model 3 3 2 2 2 2 2" xfId="14123" xr:uid="{00000000-0005-0000-0000-000038370000}"/>
    <cellStyle name="Model 3 3 2 2 2 3" xfId="14124" xr:uid="{00000000-0005-0000-0000-000039370000}"/>
    <cellStyle name="Model 3 3 2 2 3" xfId="14125" xr:uid="{00000000-0005-0000-0000-00003A370000}"/>
    <cellStyle name="Model 3 3 2 2 3 2" xfId="14126" xr:uid="{00000000-0005-0000-0000-00003B370000}"/>
    <cellStyle name="Model 3 3 2 2 4" xfId="14127" xr:uid="{00000000-0005-0000-0000-00003C370000}"/>
    <cellStyle name="Model 3 3 2 3" xfId="14128" xr:uid="{00000000-0005-0000-0000-00003D370000}"/>
    <cellStyle name="Model 3 3 2 3 2" xfId="14129" xr:uid="{00000000-0005-0000-0000-00003E370000}"/>
    <cellStyle name="Model 3 3 2 3 2 2" xfId="14130" xr:uid="{00000000-0005-0000-0000-00003F370000}"/>
    <cellStyle name="Model 3 3 2 3 3" xfId="14131" xr:uid="{00000000-0005-0000-0000-000040370000}"/>
    <cellStyle name="Model 3 3 2 4" xfId="14132" xr:uid="{00000000-0005-0000-0000-000041370000}"/>
    <cellStyle name="Model 3 3 2 4 2" xfId="14133" xr:uid="{00000000-0005-0000-0000-000042370000}"/>
    <cellStyle name="Model 3 3 2 5" xfId="14134" xr:uid="{00000000-0005-0000-0000-000043370000}"/>
    <cellStyle name="Model 3 3 3" xfId="14135" xr:uid="{00000000-0005-0000-0000-000044370000}"/>
    <cellStyle name="Model 3 3 3 2" xfId="14136" xr:uid="{00000000-0005-0000-0000-000045370000}"/>
    <cellStyle name="Model 3 3 3 2 2" xfId="14137" xr:uid="{00000000-0005-0000-0000-000046370000}"/>
    <cellStyle name="Model 3 3 3 2 2 2" xfId="14138" xr:uid="{00000000-0005-0000-0000-000047370000}"/>
    <cellStyle name="Model 3 3 3 2 3" xfId="14139" xr:uid="{00000000-0005-0000-0000-000048370000}"/>
    <cellStyle name="Model 3 3 3 3" xfId="14140" xr:uid="{00000000-0005-0000-0000-000049370000}"/>
    <cellStyle name="Model 3 3 3 3 2" xfId="14141" xr:uid="{00000000-0005-0000-0000-00004A370000}"/>
    <cellStyle name="Model 3 3 3 4" xfId="14142" xr:uid="{00000000-0005-0000-0000-00004B370000}"/>
    <cellStyle name="Model 3 3 4" xfId="14143" xr:uid="{00000000-0005-0000-0000-00004C370000}"/>
    <cellStyle name="Model 3 3 4 2" xfId="14144" xr:uid="{00000000-0005-0000-0000-00004D370000}"/>
    <cellStyle name="Model 3 3 4 2 2" xfId="14145" xr:uid="{00000000-0005-0000-0000-00004E370000}"/>
    <cellStyle name="Model 3 3 4 3" xfId="14146" xr:uid="{00000000-0005-0000-0000-00004F370000}"/>
    <cellStyle name="Model 3 3 5" xfId="14147" xr:uid="{00000000-0005-0000-0000-000050370000}"/>
    <cellStyle name="Model 3 3 5 2" xfId="14148" xr:uid="{00000000-0005-0000-0000-000051370000}"/>
    <cellStyle name="Model 3 3 6" xfId="14149" xr:uid="{00000000-0005-0000-0000-000052370000}"/>
    <cellStyle name="Model 3 4" xfId="14150" xr:uid="{00000000-0005-0000-0000-000053370000}"/>
    <cellStyle name="Model 3 4 2" xfId="14151" xr:uid="{00000000-0005-0000-0000-000054370000}"/>
    <cellStyle name="Model 3 4 2 2" xfId="14152" xr:uid="{00000000-0005-0000-0000-000055370000}"/>
    <cellStyle name="Model 3 4 2 2 2" xfId="14153" xr:uid="{00000000-0005-0000-0000-000056370000}"/>
    <cellStyle name="Model 3 4 2 2 2 2" xfId="14154" xr:uid="{00000000-0005-0000-0000-000057370000}"/>
    <cellStyle name="Model 3 4 2 2 3" xfId="14155" xr:uid="{00000000-0005-0000-0000-000058370000}"/>
    <cellStyle name="Model 3 4 2 3" xfId="14156" xr:uid="{00000000-0005-0000-0000-000059370000}"/>
    <cellStyle name="Model 3 4 2 3 2" xfId="14157" xr:uid="{00000000-0005-0000-0000-00005A370000}"/>
    <cellStyle name="Model 3 4 2 4" xfId="14158" xr:uid="{00000000-0005-0000-0000-00005B370000}"/>
    <cellStyle name="Model 3 4 3" xfId="14159" xr:uid="{00000000-0005-0000-0000-00005C370000}"/>
    <cellStyle name="Model 3 4 3 2" xfId="14160" xr:uid="{00000000-0005-0000-0000-00005D370000}"/>
    <cellStyle name="Model 3 4 3 2 2" xfId="14161" xr:uid="{00000000-0005-0000-0000-00005E370000}"/>
    <cellStyle name="Model 3 4 3 3" xfId="14162" xr:uid="{00000000-0005-0000-0000-00005F370000}"/>
    <cellStyle name="Model 3 4 4" xfId="14163" xr:uid="{00000000-0005-0000-0000-000060370000}"/>
    <cellStyle name="Model 3 4 4 2" xfId="14164" xr:uid="{00000000-0005-0000-0000-000061370000}"/>
    <cellStyle name="Model 3 4 5" xfId="14165" xr:uid="{00000000-0005-0000-0000-000062370000}"/>
    <cellStyle name="Model 3 5" xfId="14166" xr:uid="{00000000-0005-0000-0000-000063370000}"/>
    <cellStyle name="Model 3 5 2" xfId="14167" xr:uid="{00000000-0005-0000-0000-000064370000}"/>
    <cellStyle name="Model 3 5 2 2" xfId="14168" xr:uid="{00000000-0005-0000-0000-000065370000}"/>
    <cellStyle name="Model 3 5 2 2 2" xfId="14169" xr:uid="{00000000-0005-0000-0000-000066370000}"/>
    <cellStyle name="Model 3 5 2 3" xfId="14170" xr:uid="{00000000-0005-0000-0000-000067370000}"/>
    <cellStyle name="Model 3 5 3" xfId="14171" xr:uid="{00000000-0005-0000-0000-000068370000}"/>
    <cellStyle name="Model 3 5 3 2" xfId="14172" xr:uid="{00000000-0005-0000-0000-000069370000}"/>
    <cellStyle name="Model 3 5 4" xfId="14173" xr:uid="{00000000-0005-0000-0000-00006A370000}"/>
    <cellStyle name="Model 3 6" xfId="14174" xr:uid="{00000000-0005-0000-0000-00006B370000}"/>
    <cellStyle name="Model 3 6 2" xfId="14175" xr:uid="{00000000-0005-0000-0000-00006C370000}"/>
    <cellStyle name="Model 3 6 2 2" xfId="14176" xr:uid="{00000000-0005-0000-0000-00006D370000}"/>
    <cellStyle name="Model 3 6 3" xfId="14177" xr:uid="{00000000-0005-0000-0000-00006E370000}"/>
    <cellStyle name="Model 3 7" xfId="14178" xr:uid="{00000000-0005-0000-0000-00006F370000}"/>
    <cellStyle name="Model 3 7 2" xfId="14179" xr:uid="{00000000-0005-0000-0000-000070370000}"/>
    <cellStyle name="Model 3 8" xfId="14180" xr:uid="{00000000-0005-0000-0000-000071370000}"/>
    <cellStyle name="Model 4" xfId="14181" xr:uid="{00000000-0005-0000-0000-000072370000}"/>
    <cellStyle name="Model 4 2" xfId="14182" xr:uid="{00000000-0005-0000-0000-000073370000}"/>
    <cellStyle name="Model 4 2 2" xfId="14183" xr:uid="{00000000-0005-0000-0000-000074370000}"/>
    <cellStyle name="Model 4 2 2 2" xfId="14184" xr:uid="{00000000-0005-0000-0000-000075370000}"/>
    <cellStyle name="Model 4 2 2 2 2" xfId="14185" xr:uid="{00000000-0005-0000-0000-000076370000}"/>
    <cellStyle name="Model 4 2 2 2 2 2" xfId="14186" xr:uid="{00000000-0005-0000-0000-000077370000}"/>
    <cellStyle name="Model 4 2 2 2 2 2 2" xfId="14187" xr:uid="{00000000-0005-0000-0000-000078370000}"/>
    <cellStyle name="Model 4 2 2 2 2 3" xfId="14188" xr:uid="{00000000-0005-0000-0000-000079370000}"/>
    <cellStyle name="Model 4 2 2 2 3" xfId="14189" xr:uid="{00000000-0005-0000-0000-00007A370000}"/>
    <cellStyle name="Model 4 2 2 2 3 2" xfId="14190" xr:uid="{00000000-0005-0000-0000-00007B370000}"/>
    <cellStyle name="Model 4 2 2 2 4" xfId="14191" xr:uid="{00000000-0005-0000-0000-00007C370000}"/>
    <cellStyle name="Model 4 2 2 3" xfId="14192" xr:uid="{00000000-0005-0000-0000-00007D370000}"/>
    <cellStyle name="Model 4 2 2 3 2" xfId="14193" xr:uid="{00000000-0005-0000-0000-00007E370000}"/>
    <cellStyle name="Model 4 2 2 3 2 2" xfId="14194" xr:uid="{00000000-0005-0000-0000-00007F370000}"/>
    <cellStyle name="Model 4 2 2 3 3" xfId="14195" xr:uid="{00000000-0005-0000-0000-000080370000}"/>
    <cellStyle name="Model 4 2 2 4" xfId="14196" xr:uid="{00000000-0005-0000-0000-000081370000}"/>
    <cellStyle name="Model 4 2 2 4 2" xfId="14197" xr:uid="{00000000-0005-0000-0000-000082370000}"/>
    <cellStyle name="Model 4 2 2 5" xfId="14198" xr:uid="{00000000-0005-0000-0000-000083370000}"/>
    <cellStyle name="Model 4 2 3" xfId="14199" xr:uid="{00000000-0005-0000-0000-000084370000}"/>
    <cellStyle name="Model 4 2 3 2" xfId="14200" xr:uid="{00000000-0005-0000-0000-000085370000}"/>
    <cellStyle name="Model 4 2 3 2 2" xfId="14201" xr:uid="{00000000-0005-0000-0000-000086370000}"/>
    <cellStyle name="Model 4 2 3 2 2 2" xfId="14202" xr:uid="{00000000-0005-0000-0000-000087370000}"/>
    <cellStyle name="Model 4 2 3 2 3" xfId="14203" xr:uid="{00000000-0005-0000-0000-000088370000}"/>
    <cellStyle name="Model 4 2 3 3" xfId="14204" xr:uid="{00000000-0005-0000-0000-000089370000}"/>
    <cellStyle name="Model 4 2 3 3 2" xfId="14205" xr:uid="{00000000-0005-0000-0000-00008A370000}"/>
    <cellStyle name="Model 4 2 3 4" xfId="14206" xr:uid="{00000000-0005-0000-0000-00008B370000}"/>
    <cellStyle name="Model 4 2 4" xfId="14207" xr:uid="{00000000-0005-0000-0000-00008C370000}"/>
    <cellStyle name="Model 4 2 4 2" xfId="14208" xr:uid="{00000000-0005-0000-0000-00008D370000}"/>
    <cellStyle name="Model 4 2 4 2 2" xfId="14209" xr:uid="{00000000-0005-0000-0000-00008E370000}"/>
    <cellStyle name="Model 4 2 4 3" xfId="14210" xr:uid="{00000000-0005-0000-0000-00008F370000}"/>
    <cellStyle name="Model 4 2 5" xfId="14211" xr:uid="{00000000-0005-0000-0000-000090370000}"/>
    <cellStyle name="Model 4 2 5 2" xfId="14212" xr:uid="{00000000-0005-0000-0000-000091370000}"/>
    <cellStyle name="Model 4 2 6" xfId="14213" xr:uid="{00000000-0005-0000-0000-000092370000}"/>
    <cellStyle name="Model 4 3" xfId="14214" xr:uid="{00000000-0005-0000-0000-000093370000}"/>
    <cellStyle name="Model 4 3 2" xfId="14215" xr:uid="{00000000-0005-0000-0000-000094370000}"/>
    <cellStyle name="Model 4 3 2 2" xfId="14216" xr:uid="{00000000-0005-0000-0000-000095370000}"/>
    <cellStyle name="Model 4 3 2 2 2" xfId="14217" xr:uid="{00000000-0005-0000-0000-000096370000}"/>
    <cellStyle name="Model 4 3 2 2 2 2" xfId="14218" xr:uid="{00000000-0005-0000-0000-000097370000}"/>
    <cellStyle name="Model 4 3 2 2 3" xfId="14219" xr:uid="{00000000-0005-0000-0000-000098370000}"/>
    <cellStyle name="Model 4 3 2 3" xfId="14220" xr:uid="{00000000-0005-0000-0000-000099370000}"/>
    <cellStyle name="Model 4 3 2 3 2" xfId="14221" xr:uid="{00000000-0005-0000-0000-00009A370000}"/>
    <cellStyle name="Model 4 3 2 4" xfId="14222" xr:uid="{00000000-0005-0000-0000-00009B370000}"/>
    <cellStyle name="Model 4 3 3" xfId="14223" xr:uid="{00000000-0005-0000-0000-00009C370000}"/>
    <cellStyle name="Model 4 3 3 2" xfId="14224" xr:uid="{00000000-0005-0000-0000-00009D370000}"/>
    <cellStyle name="Model 4 3 3 2 2" xfId="14225" xr:uid="{00000000-0005-0000-0000-00009E370000}"/>
    <cellStyle name="Model 4 3 3 3" xfId="14226" xr:uid="{00000000-0005-0000-0000-00009F370000}"/>
    <cellStyle name="Model 4 3 4" xfId="14227" xr:uid="{00000000-0005-0000-0000-0000A0370000}"/>
    <cellStyle name="Model 4 3 4 2" xfId="14228" xr:uid="{00000000-0005-0000-0000-0000A1370000}"/>
    <cellStyle name="Model 4 3 5" xfId="14229" xr:uid="{00000000-0005-0000-0000-0000A2370000}"/>
    <cellStyle name="Model 4 4" xfId="14230" xr:uid="{00000000-0005-0000-0000-0000A3370000}"/>
    <cellStyle name="Model 4 4 2" xfId="14231" xr:uid="{00000000-0005-0000-0000-0000A4370000}"/>
    <cellStyle name="Model 4 4 2 2" xfId="14232" xr:uid="{00000000-0005-0000-0000-0000A5370000}"/>
    <cellStyle name="Model 4 4 2 2 2" xfId="14233" xr:uid="{00000000-0005-0000-0000-0000A6370000}"/>
    <cellStyle name="Model 4 4 2 3" xfId="14234" xr:uid="{00000000-0005-0000-0000-0000A7370000}"/>
    <cellStyle name="Model 4 4 3" xfId="14235" xr:uid="{00000000-0005-0000-0000-0000A8370000}"/>
    <cellStyle name="Model 4 4 3 2" xfId="14236" xr:uid="{00000000-0005-0000-0000-0000A9370000}"/>
    <cellStyle name="Model 4 4 4" xfId="14237" xr:uid="{00000000-0005-0000-0000-0000AA370000}"/>
    <cellStyle name="Model 4 5" xfId="14238" xr:uid="{00000000-0005-0000-0000-0000AB370000}"/>
    <cellStyle name="Model 4 5 2" xfId="14239" xr:uid="{00000000-0005-0000-0000-0000AC370000}"/>
    <cellStyle name="Model 4 5 2 2" xfId="14240" xr:uid="{00000000-0005-0000-0000-0000AD370000}"/>
    <cellStyle name="Model 4 5 3" xfId="14241" xr:uid="{00000000-0005-0000-0000-0000AE370000}"/>
    <cellStyle name="Model 4 6" xfId="14242" xr:uid="{00000000-0005-0000-0000-0000AF370000}"/>
    <cellStyle name="Model 4 6 2" xfId="14243" xr:uid="{00000000-0005-0000-0000-0000B0370000}"/>
    <cellStyle name="Model 4 7" xfId="14244" xr:uid="{00000000-0005-0000-0000-0000B1370000}"/>
    <cellStyle name="Model 5" xfId="14245" xr:uid="{00000000-0005-0000-0000-0000B2370000}"/>
    <cellStyle name="Model 5 2" xfId="14246" xr:uid="{00000000-0005-0000-0000-0000B3370000}"/>
    <cellStyle name="Model 5 2 2" xfId="14247" xr:uid="{00000000-0005-0000-0000-0000B4370000}"/>
    <cellStyle name="Model 5 2 2 2" xfId="14248" xr:uid="{00000000-0005-0000-0000-0000B5370000}"/>
    <cellStyle name="Model 5 2 2 2 2" xfId="14249" xr:uid="{00000000-0005-0000-0000-0000B6370000}"/>
    <cellStyle name="Model 5 2 2 2 2 2" xfId="14250" xr:uid="{00000000-0005-0000-0000-0000B7370000}"/>
    <cellStyle name="Model 5 2 2 2 3" xfId="14251" xr:uid="{00000000-0005-0000-0000-0000B8370000}"/>
    <cellStyle name="Model 5 2 2 3" xfId="14252" xr:uid="{00000000-0005-0000-0000-0000B9370000}"/>
    <cellStyle name="Model 5 2 2 3 2" xfId="14253" xr:uid="{00000000-0005-0000-0000-0000BA370000}"/>
    <cellStyle name="Model 5 2 2 4" xfId="14254" xr:uid="{00000000-0005-0000-0000-0000BB370000}"/>
    <cellStyle name="Model 5 2 3" xfId="14255" xr:uid="{00000000-0005-0000-0000-0000BC370000}"/>
    <cellStyle name="Model 5 2 3 2" xfId="14256" xr:uid="{00000000-0005-0000-0000-0000BD370000}"/>
    <cellStyle name="Model 5 2 3 2 2" xfId="14257" xr:uid="{00000000-0005-0000-0000-0000BE370000}"/>
    <cellStyle name="Model 5 2 3 3" xfId="14258" xr:uid="{00000000-0005-0000-0000-0000BF370000}"/>
    <cellStyle name="Model 5 2 4" xfId="14259" xr:uid="{00000000-0005-0000-0000-0000C0370000}"/>
    <cellStyle name="Model 5 2 4 2" xfId="14260" xr:uid="{00000000-0005-0000-0000-0000C1370000}"/>
    <cellStyle name="Model 5 2 5" xfId="14261" xr:uid="{00000000-0005-0000-0000-0000C2370000}"/>
    <cellStyle name="Model 5 3" xfId="14262" xr:uid="{00000000-0005-0000-0000-0000C3370000}"/>
    <cellStyle name="Model 5 3 2" xfId="14263" xr:uid="{00000000-0005-0000-0000-0000C4370000}"/>
    <cellStyle name="Model 5 3 2 2" xfId="14264" xr:uid="{00000000-0005-0000-0000-0000C5370000}"/>
    <cellStyle name="Model 5 3 2 2 2" xfId="14265" xr:uid="{00000000-0005-0000-0000-0000C6370000}"/>
    <cellStyle name="Model 5 3 2 3" xfId="14266" xr:uid="{00000000-0005-0000-0000-0000C7370000}"/>
    <cellStyle name="Model 5 3 3" xfId="14267" xr:uid="{00000000-0005-0000-0000-0000C8370000}"/>
    <cellStyle name="Model 5 3 3 2" xfId="14268" xr:uid="{00000000-0005-0000-0000-0000C9370000}"/>
    <cellStyle name="Model 5 3 4" xfId="14269" xr:uid="{00000000-0005-0000-0000-0000CA370000}"/>
    <cellStyle name="Model 5 4" xfId="14270" xr:uid="{00000000-0005-0000-0000-0000CB370000}"/>
    <cellStyle name="Model 5 4 2" xfId="14271" xr:uid="{00000000-0005-0000-0000-0000CC370000}"/>
    <cellStyle name="Model 5 4 2 2" xfId="14272" xr:uid="{00000000-0005-0000-0000-0000CD370000}"/>
    <cellStyle name="Model 5 4 3" xfId="14273" xr:uid="{00000000-0005-0000-0000-0000CE370000}"/>
    <cellStyle name="Model 5 5" xfId="14274" xr:uid="{00000000-0005-0000-0000-0000CF370000}"/>
    <cellStyle name="Model 5 5 2" xfId="14275" xr:uid="{00000000-0005-0000-0000-0000D0370000}"/>
    <cellStyle name="Model 5 6" xfId="14276" xr:uid="{00000000-0005-0000-0000-0000D1370000}"/>
    <cellStyle name="Model 6" xfId="14277" xr:uid="{00000000-0005-0000-0000-0000D2370000}"/>
    <cellStyle name="Model 6 2" xfId="14278" xr:uid="{00000000-0005-0000-0000-0000D3370000}"/>
    <cellStyle name="Model 6 2 2" xfId="14279" xr:uid="{00000000-0005-0000-0000-0000D4370000}"/>
    <cellStyle name="Model 6 2 2 2" xfId="14280" xr:uid="{00000000-0005-0000-0000-0000D5370000}"/>
    <cellStyle name="Model 6 2 2 2 2" xfId="14281" xr:uid="{00000000-0005-0000-0000-0000D6370000}"/>
    <cellStyle name="Model 6 2 2 3" xfId="14282" xr:uid="{00000000-0005-0000-0000-0000D7370000}"/>
    <cellStyle name="Model 6 2 3" xfId="14283" xr:uid="{00000000-0005-0000-0000-0000D8370000}"/>
    <cellStyle name="Model 6 2 3 2" xfId="14284" xr:uid="{00000000-0005-0000-0000-0000D9370000}"/>
    <cellStyle name="Model 6 2 4" xfId="14285" xr:uid="{00000000-0005-0000-0000-0000DA370000}"/>
    <cellStyle name="Model 6 3" xfId="14286" xr:uid="{00000000-0005-0000-0000-0000DB370000}"/>
    <cellStyle name="Model 6 3 2" xfId="14287" xr:uid="{00000000-0005-0000-0000-0000DC370000}"/>
    <cellStyle name="Model 6 3 2 2" xfId="14288" xr:uid="{00000000-0005-0000-0000-0000DD370000}"/>
    <cellStyle name="Model 6 3 3" xfId="14289" xr:uid="{00000000-0005-0000-0000-0000DE370000}"/>
    <cellStyle name="Model 6 4" xfId="14290" xr:uid="{00000000-0005-0000-0000-0000DF370000}"/>
    <cellStyle name="Model 6 4 2" xfId="14291" xr:uid="{00000000-0005-0000-0000-0000E0370000}"/>
    <cellStyle name="Model 6 5" xfId="14292" xr:uid="{00000000-0005-0000-0000-0000E1370000}"/>
    <cellStyle name="Model 7" xfId="14293" xr:uid="{00000000-0005-0000-0000-0000E2370000}"/>
    <cellStyle name="Model 7 2" xfId="14294" xr:uid="{00000000-0005-0000-0000-0000E3370000}"/>
    <cellStyle name="Model 7 2 2" xfId="14295" xr:uid="{00000000-0005-0000-0000-0000E4370000}"/>
    <cellStyle name="Model 7 2 2 2" xfId="14296" xr:uid="{00000000-0005-0000-0000-0000E5370000}"/>
    <cellStyle name="Model 7 2 3" xfId="14297" xr:uid="{00000000-0005-0000-0000-0000E6370000}"/>
    <cellStyle name="Model 7 3" xfId="14298" xr:uid="{00000000-0005-0000-0000-0000E7370000}"/>
    <cellStyle name="Model 7 3 2" xfId="14299" xr:uid="{00000000-0005-0000-0000-0000E8370000}"/>
    <cellStyle name="Model 7 4" xfId="14300" xr:uid="{00000000-0005-0000-0000-0000E9370000}"/>
    <cellStyle name="Model 8" xfId="14301" xr:uid="{00000000-0005-0000-0000-0000EA370000}"/>
    <cellStyle name="Model 8 2" xfId="14302" xr:uid="{00000000-0005-0000-0000-0000EB370000}"/>
    <cellStyle name="Model 8 2 2" xfId="14303" xr:uid="{00000000-0005-0000-0000-0000EC370000}"/>
    <cellStyle name="Model 8 3" xfId="14304" xr:uid="{00000000-0005-0000-0000-0000ED370000}"/>
    <cellStyle name="Model 9" xfId="14305" xr:uid="{00000000-0005-0000-0000-0000EE370000}"/>
    <cellStyle name="Model 9 2" xfId="14306" xr:uid="{00000000-0005-0000-0000-0000EF370000}"/>
    <cellStyle name="Moeda [0]_aola" xfId="14307" xr:uid="{00000000-0005-0000-0000-0000F0370000}"/>
    <cellStyle name="Moeda_aola" xfId="14308" xr:uid="{00000000-0005-0000-0000-0000F1370000}"/>
    <cellStyle name="Mon?aire [0]_!!!GO" xfId="14309" xr:uid="{00000000-0005-0000-0000-0000F2370000}"/>
    <cellStyle name="Mon?aire_!!!GO" xfId="14310" xr:uid="{00000000-0005-0000-0000-0000F3370000}"/>
    <cellStyle name="Moneda [0]_1ºSEMESTRE" xfId="14311" xr:uid="{00000000-0005-0000-0000-0000F4370000}"/>
    <cellStyle name="Moneda_1ºSEMESTRE" xfId="14312" xr:uid="{00000000-0005-0000-0000-0000F5370000}"/>
    <cellStyle name="Monétaire [0]_!!!GO" xfId="14313" xr:uid="{00000000-0005-0000-0000-0000F6370000}"/>
    <cellStyle name="Monetaire [0]_Feuil1" xfId="14314" xr:uid="{00000000-0005-0000-0000-0000F7370000}"/>
    <cellStyle name="Monétaire_!!!GO" xfId="14315" xr:uid="{00000000-0005-0000-0000-0000F8370000}"/>
    <cellStyle name="Monetaire_Feuil1" xfId="14316" xr:uid="{00000000-0005-0000-0000-0000F9370000}"/>
    <cellStyle name="Monétaire_Groupe_atelier_Cost_reduction_day_200204" xfId="14317" xr:uid="{00000000-0005-0000-0000-0000FA370000}"/>
    <cellStyle name="ＭＳゴシック" xfId="14318" xr:uid="{00000000-0005-0000-0000-0000FB370000}"/>
    <cellStyle name="_x0003_n_x0007_" xfId="14319" xr:uid="{00000000-0005-0000-0000-0000FC370000}"/>
    <cellStyle name="Nadpis 1" xfId="14320" xr:uid="{00000000-0005-0000-0000-0000FD370000}"/>
    <cellStyle name="Nadpis 1 2" xfId="14321" xr:uid="{00000000-0005-0000-0000-0000FE370000}"/>
    <cellStyle name="Nadpis 2" xfId="14322" xr:uid="{00000000-0005-0000-0000-0000FF370000}"/>
    <cellStyle name="Nadpis 2 2" xfId="14323" xr:uid="{00000000-0005-0000-0000-000000380000}"/>
    <cellStyle name="Nadpis 3" xfId="14324" xr:uid="{00000000-0005-0000-0000-000001380000}"/>
    <cellStyle name="Nadpis 3 2" xfId="14325" xr:uid="{00000000-0005-0000-0000-000002380000}"/>
    <cellStyle name="Nadpis 3 2 10" xfId="14326" xr:uid="{00000000-0005-0000-0000-000003380000}"/>
    <cellStyle name="Nadpis 3 2 2" xfId="14327" xr:uid="{00000000-0005-0000-0000-000004380000}"/>
    <cellStyle name="Nadpis 3 2 2 2" xfId="14328" xr:uid="{00000000-0005-0000-0000-000005380000}"/>
    <cellStyle name="Nadpis 3 2 2 2 2" xfId="14329" xr:uid="{00000000-0005-0000-0000-000006380000}"/>
    <cellStyle name="Nadpis 3 2 2 2 2 2" xfId="14330" xr:uid="{00000000-0005-0000-0000-000007380000}"/>
    <cellStyle name="Nadpis 3 2 2 2 2 2 2" xfId="14331" xr:uid="{00000000-0005-0000-0000-000008380000}"/>
    <cellStyle name="Nadpis 3 2 2 2 2 2 2 2" xfId="14332" xr:uid="{00000000-0005-0000-0000-000009380000}"/>
    <cellStyle name="Nadpis 3 2 2 2 2 2 2 2 2" xfId="14333" xr:uid="{00000000-0005-0000-0000-00000A380000}"/>
    <cellStyle name="Nadpis 3 2 2 2 2 2 2 2 2 2" xfId="14334" xr:uid="{00000000-0005-0000-0000-00000B380000}"/>
    <cellStyle name="Nadpis 3 2 2 2 2 2 2 2 3" xfId="14335" xr:uid="{00000000-0005-0000-0000-00000C380000}"/>
    <cellStyle name="Nadpis 3 2 2 2 2 2 2 3" xfId="14336" xr:uid="{00000000-0005-0000-0000-00000D380000}"/>
    <cellStyle name="Nadpis 3 2 2 2 2 2 2 3 2" xfId="14337" xr:uid="{00000000-0005-0000-0000-00000E380000}"/>
    <cellStyle name="Nadpis 3 2 2 2 2 2 2 4" xfId="14338" xr:uid="{00000000-0005-0000-0000-00000F380000}"/>
    <cellStyle name="Nadpis 3 2 2 2 2 2 3" xfId="14339" xr:uid="{00000000-0005-0000-0000-000010380000}"/>
    <cellStyle name="Nadpis 3 2 2 2 2 2 3 2" xfId="14340" xr:uid="{00000000-0005-0000-0000-000011380000}"/>
    <cellStyle name="Nadpis 3 2 2 2 2 2 3 2 2" xfId="14341" xr:uid="{00000000-0005-0000-0000-000012380000}"/>
    <cellStyle name="Nadpis 3 2 2 2 2 2 3 3" xfId="14342" xr:uid="{00000000-0005-0000-0000-000013380000}"/>
    <cellStyle name="Nadpis 3 2 2 2 2 2 4" xfId="14343" xr:uid="{00000000-0005-0000-0000-000014380000}"/>
    <cellStyle name="Nadpis 3 2 2 2 2 2 4 2" xfId="14344" xr:uid="{00000000-0005-0000-0000-000015380000}"/>
    <cellStyle name="Nadpis 3 2 2 2 2 2 5" xfId="14345" xr:uid="{00000000-0005-0000-0000-000016380000}"/>
    <cellStyle name="Nadpis 3 2 2 2 2 3" xfId="14346" xr:uid="{00000000-0005-0000-0000-000017380000}"/>
    <cellStyle name="Nadpis 3 2 2 2 2 3 2" xfId="14347" xr:uid="{00000000-0005-0000-0000-000018380000}"/>
    <cellStyle name="Nadpis 3 2 2 2 2 3 2 2" xfId="14348" xr:uid="{00000000-0005-0000-0000-000019380000}"/>
    <cellStyle name="Nadpis 3 2 2 2 2 3 2 2 2" xfId="14349" xr:uid="{00000000-0005-0000-0000-00001A380000}"/>
    <cellStyle name="Nadpis 3 2 2 2 2 3 2 3" xfId="14350" xr:uid="{00000000-0005-0000-0000-00001B380000}"/>
    <cellStyle name="Nadpis 3 2 2 2 2 3 3" xfId="14351" xr:uid="{00000000-0005-0000-0000-00001C380000}"/>
    <cellStyle name="Nadpis 3 2 2 2 2 3 3 2" xfId="14352" xr:uid="{00000000-0005-0000-0000-00001D380000}"/>
    <cellStyle name="Nadpis 3 2 2 2 2 3 4" xfId="14353" xr:uid="{00000000-0005-0000-0000-00001E380000}"/>
    <cellStyle name="Nadpis 3 2 2 2 2 4" xfId="14354" xr:uid="{00000000-0005-0000-0000-00001F380000}"/>
    <cellStyle name="Nadpis 3 2 2 2 2 4 2" xfId="14355" xr:uid="{00000000-0005-0000-0000-000020380000}"/>
    <cellStyle name="Nadpis 3 2 2 2 2 4 2 2" xfId="14356" xr:uid="{00000000-0005-0000-0000-000021380000}"/>
    <cellStyle name="Nadpis 3 2 2 2 2 4 3" xfId="14357" xr:uid="{00000000-0005-0000-0000-000022380000}"/>
    <cellStyle name="Nadpis 3 2 2 2 2 5" xfId="14358" xr:uid="{00000000-0005-0000-0000-000023380000}"/>
    <cellStyle name="Nadpis 3 2 2 2 2 5 2" xfId="14359" xr:uid="{00000000-0005-0000-0000-000024380000}"/>
    <cellStyle name="Nadpis 3 2 2 2 2 6" xfId="14360" xr:uid="{00000000-0005-0000-0000-000025380000}"/>
    <cellStyle name="Nadpis 3 2 2 2 3" xfId="14361" xr:uid="{00000000-0005-0000-0000-000026380000}"/>
    <cellStyle name="Nadpis 3 2 2 2 3 2" xfId="14362" xr:uid="{00000000-0005-0000-0000-000027380000}"/>
    <cellStyle name="Nadpis 3 2 2 2 3 2 2" xfId="14363" xr:uid="{00000000-0005-0000-0000-000028380000}"/>
    <cellStyle name="Nadpis 3 2 2 2 3 2 2 2" xfId="14364" xr:uid="{00000000-0005-0000-0000-000029380000}"/>
    <cellStyle name="Nadpis 3 2 2 2 3 2 2 2 2" xfId="14365" xr:uid="{00000000-0005-0000-0000-00002A380000}"/>
    <cellStyle name="Nadpis 3 2 2 2 3 2 2 3" xfId="14366" xr:uid="{00000000-0005-0000-0000-00002B380000}"/>
    <cellStyle name="Nadpis 3 2 2 2 3 2 3" xfId="14367" xr:uid="{00000000-0005-0000-0000-00002C380000}"/>
    <cellStyle name="Nadpis 3 2 2 2 3 2 3 2" xfId="14368" xr:uid="{00000000-0005-0000-0000-00002D380000}"/>
    <cellStyle name="Nadpis 3 2 2 2 3 2 4" xfId="14369" xr:uid="{00000000-0005-0000-0000-00002E380000}"/>
    <cellStyle name="Nadpis 3 2 2 2 3 3" xfId="14370" xr:uid="{00000000-0005-0000-0000-00002F380000}"/>
    <cellStyle name="Nadpis 3 2 2 2 3 3 2" xfId="14371" xr:uid="{00000000-0005-0000-0000-000030380000}"/>
    <cellStyle name="Nadpis 3 2 2 2 3 3 2 2" xfId="14372" xr:uid="{00000000-0005-0000-0000-000031380000}"/>
    <cellStyle name="Nadpis 3 2 2 2 3 3 3" xfId="14373" xr:uid="{00000000-0005-0000-0000-000032380000}"/>
    <cellStyle name="Nadpis 3 2 2 2 3 4" xfId="14374" xr:uid="{00000000-0005-0000-0000-000033380000}"/>
    <cellStyle name="Nadpis 3 2 2 2 3 4 2" xfId="14375" xr:uid="{00000000-0005-0000-0000-000034380000}"/>
    <cellStyle name="Nadpis 3 2 2 2 3 5" xfId="14376" xr:uid="{00000000-0005-0000-0000-000035380000}"/>
    <cellStyle name="Nadpis 3 2 2 2 4" xfId="14377" xr:uid="{00000000-0005-0000-0000-000036380000}"/>
    <cellStyle name="Nadpis 3 2 2 2 4 2" xfId="14378" xr:uid="{00000000-0005-0000-0000-000037380000}"/>
    <cellStyle name="Nadpis 3 2 2 2 4 2 2" xfId="14379" xr:uid="{00000000-0005-0000-0000-000038380000}"/>
    <cellStyle name="Nadpis 3 2 2 2 4 2 2 2" xfId="14380" xr:uid="{00000000-0005-0000-0000-000039380000}"/>
    <cellStyle name="Nadpis 3 2 2 2 4 2 3" xfId="14381" xr:uid="{00000000-0005-0000-0000-00003A380000}"/>
    <cellStyle name="Nadpis 3 2 2 2 4 3" xfId="14382" xr:uid="{00000000-0005-0000-0000-00003B380000}"/>
    <cellStyle name="Nadpis 3 2 2 2 4 3 2" xfId="14383" xr:uid="{00000000-0005-0000-0000-00003C380000}"/>
    <cellStyle name="Nadpis 3 2 2 2 4 4" xfId="14384" xr:uid="{00000000-0005-0000-0000-00003D380000}"/>
    <cellStyle name="Nadpis 3 2 2 2 5" xfId="14385" xr:uid="{00000000-0005-0000-0000-00003E380000}"/>
    <cellStyle name="Nadpis 3 2 2 2 5 2" xfId="14386" xr:uid="{00000000-0005-0000-0000-00003F380000}"/>
    <cellStyle name="Nadpis 3 2 2 2 5 2 2" xfId="14387" xr:uid="{00000000-0005-0000-0000-000040380000}"/>
    <cellStyle name="Nadpis 3 2 2 2 5 3" xfId="14388" xr:uid="{00000000-0005-0000-0000-000041380000}"/>
    <cellStyle name="Nadpis 3 2 2 2 6" xfId="14389" xr:uid="{00000000-0005-0000-0000-000042380000}"/>
    <cellStyle name="Nadpis 3 2 2 2 6 2" xfId="14390" xr:uid="{00000000-0005-0000-0000-000043380000}"/>
    <cellStyle name="Nadpis 3 2 2 2 7" xfId="14391" xr:uid="{00000000-0005-0000-0000-000044380000}"/>
    <cellStyle name="Nadpis 3 2 2 3" xfId="14392" xr:uid="{00000000-0005-0000-0000-000045380000}"/>
    <cellStyle name="Nadpis 3 2 2 3 2" xfId="14393" xr:uid="{00000000-0005-0000-0000-000046380000}"/>
    <cellStyle name="Nadpis 3 2 2 3 2 2" xfId="14394" xr:uid="{00000000-0005-0000-0000-000047380000}"/>
    <cellStyle name="Nadpis 3 2 2 3 2 2 2" xfId="14395" xr:uid="{00000000-0005-0000-0000-000048380000}"/>
    <cellStyle name="Nadpis 3 2 2 3 2 2 2 2" xfId="14396" xr:uid="{00000000-0005-0000-0000-000049380000}"/>
    <cellStyle name="Nadpis 3 2 2 3 2 2 2 2 2" xfId="14397" xr:uid="{00000000-0005-0000-0000-00004A380000}"/>
    <cellStyle name="Nadpis 3 2 2 3 2 2 2 3" xfId="14398" xr:uid="{00000000-0005-0000-0000-00004B380000}"/>
    <cellStyle name="Nadpis 3 2 2 3 2 2 3" xfId="14399" xr:uid="{00000000-0005-0000-0000-00004C380000}"/>
    <cellStyle name="Nadpis 3 2 2 3 2 2 3 2" xfId="14400" xr:uid="{00000000-0005-0000-0000-00004D380000}"/>
    <cellStyle name="Nadpis 3 2 2 3 2 2 4" xfId="14401" xr:uid="{00000000-0005-0000-0000-00004E380000}"/>
    <cellStyle name="Nadpis 3 2 2 3 2 3" xfId="14402" xr:uid="{00000000-0005-0000-0000-00004F380000}"/>
    <cellStyle name="Nadpis 3 2 2 3 2 3 2" xfId="14403" xr:uid="{00000000-0005-0000-0000-000050380000}"/>
    <cellStyle name="Nadpis 3 2 2 3 2 3 2 2" xfId="14404" xr:uid="{00000000-0005-0000-0000-000051380000}"/>
    <cellStyle name="Nadpis 3 2 2 3 2 3 3" xfId="14405" xr:uid="{00000000-0005-0000-0000-000052380000}"/>
    <cellStyle name="Nadpis 3 2 2 3 2 4" xfId="14406" xr:uid="{00000000-0005-0000-0000-000053380000}"/>
    <cellStyle name="Nadpis 3 2 2 3 2 4 2" xfId="14407" xr:uid="{00000000-0005-0000-0000-000054380000}"/>
    <cellStyle name="Nadpis 3 2 2 3 2 5" xfId="14408" xr:uid="{00000000-0005-0000-0000-000055380000}"/>
    <cellStyle name="Nadpis 3 2 2 3 3" xfId="14409" xr:uid="{00000000-0005-0000-0000-000056380000}"/>
    <cellStyle name="Nadpis 3 2 2 3 3 2" xfId="14410" xr:uid="{00000000-0005-0000-0000-000057380000}"/>
    <cellStyle name="Nadpis 3 2 2 3 3 2 2" xfId="14411" xr:uid="{00000000-0005-0000-0000-000058380000}"/>
    <cellStyle name="Nadpis 3 2 2 3 3 2 2 2" xfId="14412" xr:uid="{00000000-0005-0000-0000-000059380000}"/>
    <cellStyle name="Nadpis 3 2 2 3 3 2 3" xfId="14413" xr:uid="{00000000-0005-0000-0000-00005A380000}"/>
    <cellStyle name="Nadpis 3 2 2 3 3 3" xfId="14414" xr:uid="{00000000-0005-0000-0000-00005B380000}"/>
    <cellStyle name="Nadpis 3 2 2 3 3 3 2" xfId="14415" xr:uid="{00000000-0005-0000-0000-00005C380000}"/>
    <cellStyle name="Nadpis 3 2 2 3 3 4" xfId="14416" xr:uid="{00000000-0005-0000-0000-00005D380000}"/>
    <cellStyle name="Nadpis 3 2 2 3 4" xfId="14417" xr:uid="{00000000-0005-0000-0000-00005E380000}"/>
    <cellStyle name="Nadpis 3 2 2 3 4 2" xfId="14418" xr:uid="{00000000-0005-0000-0000-00005F380000}"/>
    <cellStyle name="Nadpis 3 2 2 3 4 2 2" xfId="14419" xr:uid="{00000000-0005-0000-0000-000060380000}"/>
    <cellStyle name="Nadpis 3 2 2 3 4 3" xfId="14420" xr:uid="{00000000-0005-0000-0000-000061380000}"/>
    <cellStyle name="Nadpis 3 2 2 3 5" xfId="14421" xr:uid="{00000000-0005-0000-0000-000062380000}"/>
    <cellStyle name="Nadpis 3 2 2 3 5 2" xfId="14422" xr:uid="{00000000-0005-0000-0000-000063380000}"/>
    <cellStyle name="Nadpis 3 2 2 3 6" xfId="14423" xr:uid="{00000000-0005-0000-0000-000064380000}"/>
    <cellStyle name="Nadpis 3 2 2 4" xfId="14424" xr:uid="{00000000-0005-0000-0000-000065380000}"/>
    <cellStyle name="Nadpis 3 2 2 4 2" xfId="14425" xr:uid="{00000000-0005-0000-0000-000066380000}"/>
    <cellStyle name="Nadpis 3 2 2 4 2 2" xfId="14426" xr:uid="{00000000-0005-0000-0000-000067380000}"/>
    <cellStyle name="Nadpis 3 2 2 4 2 2 2" xfId="14427" xr:uid="{00000000-0005-0000-0000-000068380000}"/>
    <cellStyle name="Nadpis 3 2 2 4 2 2 2 2" xfId="14428" xr:uid="{00000000-0005-0000-0000-000069380000}"/>
    <cellStyle name="Nadpis 3 2 2 4 2 2 3" xfId="14429" xr:uid="{00000000-0005-0000-0000-00006A380000}"/>
    <cellStyle name="Nadpis 3 2 2 4 2 3" xfId="14430" xr:uid="{00000000-0005-0000-0000-00006B380000}"/>
    <cellStyle name="Nadpis 3 2 2 4 2 3 2" xfId="14431" xr:uid="{00000000-0005-0000-0000-00006C380000}"/>
    <cellStyle name="Nadpis 3 2 2 4 2 4" xfId="14432" xr:uid="{00000000-0005-0000-0000-00006D380000}"/>
    <cellStyle name="Nadpis 3 2 2 4 3" xfId="14433" xr:uid="{00000000-0005-0000-0000-00006E380000}"/>
    <cellStyle name="Nadpis 3 2 2 4 3 2" xfId="14434" xr:uid="{00000000-0005-0000-0000-00006F380000}"/>
    <cellStyle name="Nadpis 3 2 2 4 3 2 2" xfId="14435" xr:uid="{00000000-0005-0000-0000-000070380000}"/>
    <cellStyle name="Nadpis 3 2 2 4 3 3" xfId="14436" xr:uid="{00000000-0005-0000-0000-000071380000}"/>
    <cellStyle name="Nadpis 3 2 2 4 4" xfId="14437" xr:uid="{00000000-0005-0000-0000-000072380000}"/>
    <cellStyle name="Nadpis 3 2 2 4 4 2" xfId="14438" xr:uid="{00000000-0005-0000-0000-000073380000}"/>
    <cellStyle name="Nadpis 3 2 2 4 5" xfId="14439" xr:uid="{00000000-0005-0000-0000-000074380000}"/>
    <cellStyle name="Nadpis 3 2 2 5" xfId="14440" xr:uid="{00000000-0005-0000-0000-000075380000}"/>
    <cellStyle name="Nadpis 3 2 2 5 2" xfId="14441" xr:uid="{00000000-0005-0000-0000-000076380000}"/>
    <cellStyle name="Nadpis 3 2 2 5 2 2" xfId="14442" xr:uid="{00000000-0005-0000-0000-000077380000}"/>
    <cellStyle name="Nadpis 3 2 2 5 2 2 2" xfId="14443" xr:uid="{00000000-0005-0000-0000-000078380000}"/>
    <cellStyle name="Nadpis 3 2 2 5 2 3" xfId="14444" xr:uid="{00000000-0005-0000-0000-000079380000}"/>
    <cellStyle name="Nadpis 3 2 2 5 3" xfId="14445" xr:uid="{00000000-0005-0000-0000-00007A380000}"/>
    <cellStyle name="Nadpis 3 2 2 5 3 2" xfId="14446" xr:uid="{00000000-0005-0000-0000-00007B380000}"/>
    <cellStyle name="Nadpis 3 2 2 5 4" xfId="14447" xr:uid="{00000000-0005-0000-0000-00007C380000}"/>
    <cellStyle name="Nadpis 3 2 2 6" xfId="14448" xr:uid="{00000000-0005-0000-0000-00007D380000}"/>
    <cellStyle name="Nadpis 3 2 2 6 2" xfId="14449" xr:uid="{00000000-0005-0000-0000-00007E380000}"/>
    <cellStyle name="Nadpis 3 2 2 6 2 2" xfId="14450" xr:uid="{00000000-0005-0000-0000-00007F380000}"/>
    <cellStyle name="Nadpis 3 2 2 6 3" xfId="14451" xr:uid="{00000000-0005-0000-0000-000080380000}"/>
    <cellStyle name="Nadpis 3 2 2 7" xfId="14452" xr:uid="{00000000-0005-0000-0000-000081380000}"/>
    <cellStyle name="Nadpis 3 2 2 7 2" xfId="14453" xr:uid="{00000000-0005-0000-0000-000082380000}"/>
    <cellStyle name="Nadpis 3 2 2 8" xfId="14454" xr:uid="{00000000-0005-0000-0000-000083380000}"/>
    <cellStyle name="Nadpis 3 2 3" xfId="14455" xr:uid="{00000000-0005-0000-0000-000084380000}"/>
    <cellStyle name="Nadpis 3 2 3 2" xfId="14456" xr:uid="{00000000-0005-0000-0000-000085380000}"/>
    <cellStyle name="Nadpis 3 2 3 2 2" xfId="14457" xr:uid="{00000000-0005-0000-0000-000086380000}"/>
    <cellStyle name="Nadpis 3 2 3 2 2 2" xfId="14458" xr:uid="{00000000-0005-0000-0000-000087380000}"/>
    <cellStyle name="Nadpis 3 2 3 2 2 2 2" xfId="14459" xr:uid="{00000000-0005-0000-0000-000088380000}"/>
    <cellStyle name="Nadpis 3 2 3 2 2 2 2 2" xfId="14460" xr:uid="{00000000-0005-0000-0000-000089380000}"/>
    <cellStyle name="Nadpis 3 2 3 2 2 2 2 2 2" xfId="14461" xr:uid="{00000000-0005-0000-0000-00008A380000}"/>
    <cellStyle name="Nadpis 3 2 3 2 2 2 2 2 2 2" xfId="14462" xr:uid="{00000000-0005-0000-0000-00008B380000}"/>
    <cellStyle name="Nadpis 3 2 3 2 2 2 2 2 3" xfId="14463" xr:uid="{00000000-0005-0000-0000-00008C380000}"/>
    <cellStyle name="Nadpis 3 2 3 2 2 2 2 3" xfId="14464" xr:uid="{00000000-0005-0000-0000-00008D380000}"/>
    <cellStyle name="Nadpis 3 2 3 2 2 2 2 3 2" xfId="14465" xr:uid="{00000000-0005-0000-0000-00008E380000}"/>
    <cellStyle name="Nadpis 3 2 3 2 2 2 2 4" xfId="14466" xr:uid="{00000000-0005-0000-0000-00008F380000}"/>
    <cellStyle name="Nadpis 3 2 3 2 2 2 3" xfId="14467" xr:uid="{00000000-0005-0000-0000-000090380000}"/>
    <cellStyle name="Nadpis 3 2 3 2 2 2 3 2" xfId="14468" xr:uid="{00000000-0005-0000-0000-000091380000}"/>
    <cellStyle name="Nadpis 3 2 3 2 2 2 3 2 2" xfId="14469" xr:uid="{00000000-0005-0000-0000-000092380000}"/>
    <cellStyle name="Nadpis 3 2 3 2 2 2 3 3" xfId="14470" xr:uid="{00000000-0005-0000-0000-000093380000}"/>
    <cellStyle name="Nadpis 3 2 3 2 2 2 4" xfId="14471" xr:uid="{00000000-0005-0000-0000-000094380000}"/>
    <cellStyle name="Nadpis 3 2 3 2 2 2 4 2" xfId="14472" xr:uid="{00000000-0005-0000-0000-000095380000}"/>
    <cellStyle name="Nadpis 3 2 3 2 2 2 5" xfId="14473" xr:uid="{00000000-0005-0000-0000-000096380000}"/>
    <cellStyle name="Nadpis 3 2 3 2 2 3" xfId="14474" xr:uid="{00000000-0005-0000-0000-000097380000}"/>
    <cellStyle name="Nadpis 3 2 3 2 2 3 2" xfId="14475" xr:uid="{00000000-0005-0000-0000-000098380000}"/>
    <cellStyle name="Nadpis 3 2 3 2 2 3 2 2" xfId="14476" xr:uid="{00000000-0005-0000-0000-000099380000}"/>
    <cellStyle name="Nadpis 3 2 3 2 2 3 2 2 2" xfId="14477" xr:uid="{00000000-0005-0000-0000-00009A380000}"/>
    <cellStyle name="Nadpis 3 2 3 2 2 3 2 3" xfId="14478" xr:uid="{00000000-0005-0000-0000-00009B380000}"/>
    <cellStyle name="Nadpis 3 2 3 2 2 3 3" xfId="14479" xr:uid="{00000000-0005-0000-0000-00009C380000}"/>
    <cellStyle name="Nadpis 3 2 3 2 2 3 3 2" xfId="14480" xr:uid="{00000000-0005-0000-0000-00009D380000}"/>
    <cellStyle name="Nadpis 3 2 3 2 2 3 4" xfId="14481" xr:uid="{00000000-0005-0000-0000-00009E380000}"/>
    <cellStyle name="Nadpis 3 2 3 2 2 4" xfId="14482" xr:uid="{00000000-0005-0000-0000-00009F380000}"/>
    <cellStyle name="Nadpis 3 2 3 2 2 4 2" xfId="14483" xr:uid="{00000000-0005-0000-0000-0000A0380000}"/>
    <cellStyle name="Nadpis 3 2 3 2 2 4 2 2" xfId="14484" xr:uid="{00000000-0005-0000-0000-0000A1380000}"/>
    <cellStyle name="Nadpis 3 2 3 2 2 4 3" xfId="14485" xr:uid="{00000000-0005-0000-0000-0000A2380000}"/>
    <cellStyle name="Nadpis 3 2 3 2 2 5" xfId="14486" xr:uid="{00000000-0005-0000-0000-0000A3380000}"/>
    <cellStyle name="Nadpis 3 2 3 2 2 5 2" xfId="14487" xr:uid="{00000000-0005-0000-0000-0000A4380000}"/>
    <cellStyle name="Nadpis 3 2 3 2 2 6" xfId="14488" xr:uid="{00000000-0005-0000-0000-0000A5380000}"/>
    <cellStyle name="Nadpis 3 2 3 2 3" xfId="14489" xr:uid="{00000000-0005-0000-0000-0000A6380000}"/>
    <cellStyle name="Nadpis 3 2 3 2 3 2" xfId="14490" xr:uid="{00000000-0005-0000-0000-0000A7380000}"/>
    <cellStyle name="Nadpis 3 2 3 2 3 2 2" xfId="14491" xr:uid="{00000000-0005-0000-0000-0000A8380000}"/>
    <cellStyle name="Nadpis 3 2 3 2 3 2 2 2" xfId="14492" xr:uid="{00000000-0005-0000-0000-0000A9380000}"/>
    <cellStyle name="Nadpis 3 2 3 2 3 2 2 2 2" xfId="14493" xr:uid="{00000000-0005-0000-0000-0000AA380000}"/>
    <cellStyle name="Nadpis 3 2 3 2 3 2 2 3" xfId="14494" xr:uid="{00000000-0005-0000-0000-0000AB380000}"/>
    <cellStyle name="Nadpis 3 2 3 2 3 2 3" xfId="14495" xr:uid="{00000000-0005-0000-0000-0000AC380000}"/>
    <cellStyle name="Nadpis 3 2 3 2 3 2 3 2" xfId="14496" xr:uid="{00000000-0005-0000-0000-0000AD380000}"/>
    <cellStyle name="Nadpis 3 2 3 2 3 2 4" xfId="14497" xr:uid="{00000000-0005-0000-0000-0000AE380000}"/>
    <cellStyle name="Nadpis 3 2 3 2 3 3" xfId="14498" xr:uid="{00000000-0005-0000-0000-0000AF380000}"/>
    <cellStyle name="Nadpis 3 2 3 2 3 3 2" xfId="14499" xr:uid="{00000000-0005-0000-0000-0000B0380000}"/>
    <cellStyle name="Nadpis 3 2 3 2 3 3 2 2" xfId="14500" xr:uid="{00000000-0005-0000-0000-0000B1380000}"/>
    <cellStyle name="Nadpis 3 2 3 2 3 3 3" xfId="14501" xr:uid="{00000000-0005-0000-0000-0000B2380000}"/>
    <cellStyle name="Nadpis 3 2 3 2 3 4" xfId="14502" xr:uid="{00000000-0005-0000-0000-0000B3380000}"/>
    <cellStyle name="Nadpis 3 2 3 2 3 4 2" xfId="14503" xr:uid="{00000000-0005-0000-0000-0000B4380000}"/>
    <cellStyle name="Nadpis 3 2 3 2 3 5" xfId="14504" xr:uid="{00000000-0005-0000-0000-0000B5380000}"/>
    <cellStyle name="Nadpis 3 2 3 2 4" xfId="14505" xr:uid="{00000000-0005-0000-0000-0000B6380000}"/>
    <cellStyle name="Nadpis 3 2 3 2 4 2" xfId="14506" xr:uid="{00000000-0005-0000-0000-0000B7380000}"/>
    <cellStyle name="Nadpis 3 2 3 2 4 2 2" xfId="14507" xr:uid="{00000000-0005-0000-0000-0000B8380000}"/>
    <cellStyle name="Nadpis 3 2 3 2 4 2 2 2" xfId="14508" xr:uid="{00000000-0005-0000-0000-0000B9380000}"/>
    <cellStyle name="Nadpis 3 2 3 2 4 2 3" xfId="14509" xr:uid="{00000000-0005-0000-0000-0000BA380000}"/>
    <cellStyle name="Nadpis 3 2 3 2 4 3" xfId="14510" xr:uid="{00000000-0005-0000-0000-0000BB380000}"/>
    <cellStyle name="Nadpis 3 2 3 2 4 3 2" xfId="14511" xr:uid="{00000000-0005-0000-0000-0000BC380000}"/>
    <cellStyle name="Nadpis 3 2 3 2 4 4" xfId="14512" xr:uid="{00000000-0005-0000-0000-0000BD380000}"/>
    <cellStyle name="Nadpis 3 2 3 2 5" xfId="14513" xr:uid="{00000000-0005-0000-0000-0000BE380000}"/>
    <cellStyle name="Nadpis 3 2 3 2 5 2" xfId="14514" xr:uid="{00000000-0005-0000-0000-0000BF380000}"/>
    <cellStyle name="Nadpis 3 2 3 2 5 2 2" xfId="14515" xr:uid="{00000000-0005-0000-0000-0000C0380000}"/>
    <cellStyle name="Nadpis 3 2 3 2 5 3" xfId="14516" xr:uid="{00000000-0005-0000-0000-0000C1380000}"/>
    <cellStyle name="Nadpis 3 2 3 2 6" xfId="14517" xr:uid="{00000000-0005-0000-0000-0000C2380000}"/>
    <cellStyle name="Nadpis 3 2 3 2 6 2" xfId="14518" xr:uid="{00000000-0005-0000-0000-0000C3380000}"/>
    <cellStyle name="Nadpis 3 2 3 2 7" xfId="14519" xr:uid="{00000000-0005-0000-0000-0000C4380000}"/>
    <cellStyle name="Nadpis 3 2 3 3" xfId="14520" xr:uid="{00000000-0005-0000-0000-0000C5380000}"/>
    <cellStyle name="Nadpis 3 2 3 3 2" xfId="14521" xr:uid="{00000000-0005-0000-0000-0000C6380000}"/>
    <cellStyle name="Nadpis 3 2 3 3 2 2" xfId="14522" xr:uid="{00000000-0005-0000-0000-0000C7380000}"/>
    <cellStyle name="Nadpis 3 2 3 3 2 2 2" xfId="14523" xr:uid="{00000000-0005-0000-0000-0000C8380000}"/>
    <cellStyle name="Nadpis 3 2 3 3 2 2 2 2" xfId="14524" xr:uid="{00000000-0005-0000-0000-0000C9380000}"/>
    <cellStyle name="Nadpis 3 2 3 3 2 2 2 2 2" xfId="14525" xr:uid="{00000000-0005-0000-0000-0000CA380000}"/>
    <cellStyle name="Nadpis 3 2 3 3 2 2 2 3" xfId="14526" xr:uid="{00000000-0005-0000-0000-0000CB380000}"/>
    <cellStyle name="Nadpis 3 2 3 3 2 2 3" xfId="14527" xr:uid="{00000000-0005-0000-0000-0000CC380000}"/>
    <cellStyle name="Nadpis 3 2 3 3 2 2 3 2" xfId="14528" xr:uid="{00000000-0005-0000-0000-0000CD380000}"/>
    <cellStyle name="Nadpis 3 2 3 3 2 2 4" xfId="14529" xr:uid="{00000000-0005-0000-0000-0000CE380000}"/>
    <cellStyle name="Nadpis 3 2 3 3 2 3" xfId="14530" xr:uid="{00000000-0005-0000-0000-0000CF380000}"/>
    <cellStyle name="Nadpis 3 2 3 3 2 3 2" xfId="14531" xr:uid="{00000000-0005-0000-0000-0000D0380000}"/>
    <cellStyle name="Nadpis 3 2 3 3 2 3 2 2" xfId="14532" xr:uid="{00000000-0005-0000-0000-0000D1380000}"/>
    <cellStyle name="Nadpis 3 2 3 3 2 3 3" xfId="14533" xr:uid="{00000000-0005-0000-0000-0000D2380000}"/>
    <cellStyle name="Nadpis 3 2 3 3 2 4" xfId="14534" xr:uid="{00000000-0005-0000-0000-0000D3380000}"/>
    <cellStyle name="Nadpis 3 2 3 3 2 4 2" xfId="14535" xr:uid="{00000000-0005-0000-0000-0000D4380000}"/>
    <cellStyle name="Nadpis 3 2 3 3 2 5" xfId="14536" xr:uid="{00000000-0005-0000-0000-0000D5380000}"/>
    <cellStyle name="Nadpis 3 2 3 3 3" xfId="14537" xr:uid="{00000000-0005-0000-0000-0000D6380000}"/>
    <cellStyle name="Nadpis 3 2 3 3 3 2" xfId="14538" xr:uid="{00000000-0005-0000-0000-0000D7380000}"/>
    <cellStyle name="Nadpis 3 2 3 3 3 2 2" xfId="14539" xr:uid="{00000000-0005-0000-0000-0000D8380000}"/>
    <cellStyle name="Nadpis 3 2 3 3 3 2 2 2" xfId="14540" xr:uid="{00000000-0005-0000-0000-0000D9380000}"/>
    <cellStyle name="Nadpis 3 2 3 3 3 2 3" xfId="14541" xr:uid="{00000000-0005-0000-0000-0000DA380000}"/>
    <cellStyle name="Nadpis 3 2 3 3 3 3" xfId="14542" xr:uid="{00000000-0005-0000-0000-0000DB380000}"/>
    <cellStyle name="Nadpis 3 2 3 3 3 3 2" xfId="14543" xr:uid="{00000000-0005-0000-0000-0000DC380000}"/>
    <cellStyle name="Nadpis 3 2 3 3 3 4" xfId="14544" xr:uid="{00000000-0005-0000-0000-0000DD380000}"/>
    <cellStyle name="Nadpis 3 2 3 3 4" xfId="14545" xr:uid="{00000000-0005-0000-0000-0000DE380000}"/>
    <cellStyle name="Nadpis 3 2 3 3 4 2" xfId="14546" xr:uid="{00000000-0005-0000-0000-0000DF380000}"/>
    <cellStyle name="Nadpis 3 2 3 3 4 2 2" xfId="14547" xr:uid="{00000000-0005-0000-0000-0000E0380000}"/>
    <cellStyle name="Nadpis 3 2 3 3 4 3" xfId="14548" xr:uid="{00000000-0005-0000-0000-0000E1380000}"/>
    <cellStyle name="Nadpis 3 2 3 3 5" xfId="14549" xr:uid="{00000000-0005-0000-0000-0000E2380000}"/>
    <cellStyle name="Nadpis 3 2 3 3 5 2" xfId="14550" xr:uid="{00000000-0005-0000-0000-0000E3380000}"/>
    <cellStyle name="Nadpis 3 2 3 3 6" xfId="14551" xr:uid="{00000000-0005-0000-0000-0000E4380000}"/>
    <cellStyle name="Nadpis 3 2 3 4" xfId="14552" xr:uid="{00000000-0005-0000-0000-0000E5380000}"/>
    <cellStyle name="Nadpis 3 2 3 4 2" xfId="14553" xr:uid="{00000000-0005-0000-0000-0000E6380000}"/>
    <cellStyle name="Nadpis 3 2 3 4 2 2" xfId="14554" xr:uid="{00000000-0005-0000-0000-0000E7380000}"/>
    <cellStyle name="Nadpis 3 2 3 4 2 2 2" xfId="14555" xr:uid="{00000000-0005-0000-0000-0000E8380000}"/>
    <cellStyle name="Nadpis 3 2 3 4 2 2 2 2" xfId="14556" xr:uid="{00000000-0005-0000-0000-0000E9380000}"/>
    <cellStyle name="Nadpis 3 2 3 4 2 2 3" xfId="14557" xr:uid="{00000000-0005-0000-0000-0000EA380000}"/>
    <cellStyle name="Nadpis 3 2 3 4 2 3" xfId="14558" xr:uid="{00000000-0005-0000-0000-0000EB380000}"/>
    <cellStyle name="Nadpis 3 2 3 4 2 3 2" xfId="14559" xr:uid="{00000000-0005-0000-0000-0000EC380000}"/>
    <cellStyle name="Nadpis 3 2 3 4 2 4" xfId="14560" xr:uid="{00000000-0005-0000-0000-0000ED380000}"/>
    <cellStyle name="Nadpis 3 2 3 4 3" xfId="14561" xr:uid="{00000000-0005-0000-0000-0000EE380000}"/>
    <cellStyle name="Nadpis 3 2 3 4 3 2" xfId="14562" xr:uid="{00000000-0005-0000-0000-0000EF380000}"/>
    <cellStyle name="Nadpis 3 2 3 4 3 2 2" xfId="14563" xr:uid="{00000000-0005-0000-0000-0000F0380000}"/>
    <cellStyle name="Nadpis 3 2 3 4 3 3" xfId="14564" xr:uid="{00000000-0005-0000-0000-0000F1380000}"/>
    <cellStyle name="Nadpis 3 2 3 4 4" xfId="14565" xr:uid="{00000000-0005-0000-0000-0000F2380000}"/>
    <cellStyle name="Nadpis 3 2 3 4 4 2" xfId="14566" xr:uid="{00000000-0005-0000-0000-0000F3380000}"/>
    <cellStyle name="Nadpis 3 2 3 4 5" xfId="14567" xr:uid="{00000000-0005-0000-0000-0000F4380000}"/>
    <cellStyle name="Nadpis 3 2 3 5" xfId="14568" xr:uid="{00000000-0005-0000-0000-0000F5380000}"/>
    <cellStyle name="Nadpis 3 2 3 5 2" xfId="14569" xr:uid="{00000000-0005-0000-0000-0000F6380000}"/>
    <cellStyle name="Nadpis 3 2 3 5 2 2" xfId="14570" xr:uid="{00000000-0005-0000-0000-0000F7380000}"/>
    <cellStyle name="Nadpis 3 2 3 5 2 2 2" xfId="14571" xr:uid="{00000000-0005-0000-0000-0000F8380000}"/>
    <cellStyle name="Nadpis 3 2 3 5 2 3" xfId="14572" xr:uid="{00000000-0005-0000-0000-0000F9380000}"/>
    <cellStyle name="Nadpis 3 2 3 5 3" xfId="14573" xr:uid="{00000000-0005-0000-0000-0000FA380000}"/>
    <cellStyle name="Nadpis 3 2 3 5 3 2" xfId="14574" xr:uid="{00000000-0005-0000-0000-0000FB380000}"/>
    <cellStyle name="Nadpis 3 2 3 5 4" xfId="14575" xr:uid="{00000000-0005-0000-0000-0000FC380000}"/>
    <cellStyle name="Nadpis 3 2 3 6" xfId="14576" xr:uid="{00000000-0005-0000-0000-0000FD380000}"/>
    <cellStyle name="Nadpis 3 2 3 6 2" xfId="14577" xr:uid="{00000000-0005-0000-0000-0000FE380000}"/>
    <cellStyle name="Nadpis 3 2 3 6 2 2" xfId="14578" xr:uid="{00000000-0005-0000-0000-0000FF380000}"/>
    <cellStyle name="Nadpis 3 2 3 6 3" xfId="14579" xr:uid="{00000000-0005-0000-0000-000000390000}"/>
    <cellStyle name="Nadpis 3 2 3 7" xfId="14580" xr:uid="{00000000-0005-0000-0000-000001390000}"/>
    <cellStyle name="Nadpis 3 2 3 7 2" xfId="14581" xr:uid="{00000000-0005-0000-0000-000002390000}"/>
    <cellStyle name="Nadpis 3 2 3 8" xfId="14582" xr:uid="{00000000-0005-0000-0000-000003390000}"/>
    <cellStyle name="Nadpis 3 2 4" xfId="14583" xr:uid="{00000000-0005-0000-0000-000004390000}"/>
    <cellStyle name="Nadpis 3 2 4 2" xfId="14584" xr:uid="{00000000-0005-0000-0000-000005390000}"/>
    <cellStyle name="Nadpis 3 2 4 2 2" xfId="14585" xr:uid="{00000000-0005-0000-0000-000006390000}"/>
    <cellStyle name="Nadpis 3 2 4 2 2 2" xfId="14586" xr:uid="{00000000-0005-0000-0000-000007390000}"/>
    <cellStyle name="Nadpis 3 2 4 2 2 2 2" xfId="14587" xr:uid="{00000000-0005-0000-0000-000008390000}"/>
    <cellStyle name="Nadpis 3 2 4 2 2 2 2 2" xfId="14588" xr:uid="{00000000-0005-0000-0000-000009390000}"/>
    <cellStyle name="Nadpis 3 2 4 2 2 2 2 2 2" xfId="14589" xr:uid="{00000000-0005-0000-0000-00000A390000}"/>
    <cellStyle name="Nadpis 3 2 4 2 2 2 2 3" xfId="14590" xr:uid="{00000000-0005-0000-0000-00000B390000}"/>
    <cellStyle name="Nadpis 3 2 4 2 2 2 3" xfId="14591" xr:uid="{00000000-0005-0000-0000-00000C390000}"/>
    <cellStyle name="Nadpis 3 2 4 2 2 2 3 2" xfId="14592" xr:uid="{00000000-0005-0000-0000-00000D390000}"/>
    <cellStyle name="Nadpis 3 2 4 2 2 2 4" xfId="14593" xr:uid="{00000000-0005-0000-0000-00000E390000}"/>
    <cellStyle name="Nadpis 3 2 4 2 2 3" xfId="14594" xr:uid="{00000000-0005-0000-0000-00000F390000}"/>
    <cellStyle name="Nadpis 3 2 4 2 2 3 2" xfId="14595" xr:uid="{00000000-0005-0000-0000-000010390000}"/>
    <cellStyle name="Nadpis 3 2 4 2 2 3 2 2" xfId="14596" xr:uid="{00000000-0005-0000-0000-000011390000}"/>
    <cellStyle name="Nadpis 3 2 4 2 2 3 3" xfId="14597" xr:uid="{00000000-0005-0000-0000-000012390000}"/>
    <cellStyle name="Nadpis 3 2 4 2 2 4" xfId="14598" xr:uid="{00000000-0005-0000-0000-000013390000}"/>
    <cellStyle name="Nadpis 3 2 4 2 2 4 2" xfId="14599" xr:uid="{00000000-0005-0000-0000-000014390000}"/>
    <cellStyle name="Nadpis 3 2 4 2 2 5" xfId="14600" xr:uid="{00000000-0005-0000-0000-000015390000}"/>
    <cellStyle name="Nadpis 3 2 4 2 3" xfId="14601" xr:uid="{00000000-0005-0000-0000-000016390000}"/>
    <cellStyle name="Nadpis 3 2 4 2 3 2" xfId="14602" xr:uid="{00000000-0005-0000-0000-000017390000}"/>
    <cellStyle name="Nadpis 3 2 4 2 3 2 2" xfId="14603" xr:uid="{00000000-0005-0000-0000-000018390000}"/>
    <cellStyle name="Nadpis 3 2 4 2 3 2 2 2" xfId="14604" xr:uid="{00000000-0005-0000-0000-000019390000}"/>
    <cellStyle name="Nadpis 3 2 4 2 3 2 3" xfId="14605" xr:uid="{00000000-0005-0000-0000-00001A390000}"/>
    <cellStyle name="Nadpis 3 2 4 2 3 3" xfId="14606" xr:uid="{00000000-0005-0000-0000-00001B390000}"/>
    <cellStyle name="Nadpis 3 2 4 2 3 3 2" xfId="14607" xr:uid="{00000000-0005-0000-0000-00001C390000}"/>
    <cellStyle name="Nadpis 3 2 4 2 3 4" xfId="14608" xr:uid="{00000000-0005-0000-0000-00001D390000}"/>
    <cellStyle name="Nadpis 3 2 4 2 4" xfId="14609" xr:uid="{00000000-0005-0000-0000-00001E390000}"/>
    <cellStyle name="Nadpis 3 2 4 2 4 2" xfId="14610" xr:uid="{00000000-0005-0000-0000-00001F390000}"/>
    <cellStyle name="Nadpis 3 2 4 2 4 2 2" xfId="14611" xr:uid="{00000000-0005-0000-0000-000020390000}"/>
    <cellStyle name="Nadpis 3 2 4 2 4 3" xfId="14612" xr:uid="{00000000-0005-0000-0000-000021390000}"/>
    <cellStyle name="Nadpis 3 2 4 2 5" xfId="14613" xr:uid="{00000000-0005-0000-0000-000022390000}"/>
    <cellStyle name="Nadpis 3 2 4 2 5 2" xfId="14614" xr:uid="{00000000-0005-0000-0000-000023390000}"/>
    <cellStyle name="Nadpis 3 2 4 2 6" xfId="14615" xr:uid="{00000000-0005-0000-0000-000024390000}"/>
    <cellStyle name="Nadpis 3 2 4 3" xfId="14616" xr:uid="{00000000-0005-0000-0000-000025390000}"/>
    <cellStyle name="Nadpis 3 2 4 3 2" xfId="14617" xr:uid="{00000000-0005-0000-0000-000026390000}"/>
    <cellStyle name="Nadpis 3 2 4 3 2 2" xfId="14618" xr:uid="{00000000-0005-0000-0000-000027390000}"/>
    <cellStyle name="Nadpis 3 2 4 3 2 2 2" xfId="14619" xr:uid="{00000000-0005-0000-0000-000028390000}"/>
    <cellStyle name="Nadpis 3 2 4 3 2 2 2 2" xfId="14620" xr:uid="{00000000-0005-0000-0000-000029390000}"/>
    <cellStyle name="Nadpis 3 2 4 3 2 2 3" xfId="14621" xr:uid="{00000000-0005-0000-0000-00002A390000}"/>
    <cellStyle name="Nadpis 3 2 4 3 2 3" xfId="14622" xr:uid="{00000000-0005-0000-0000-00002B390000}"/>
    <cellStyle name="Nadpis 3 2 4 3 2 3 2" xfId="14623" xr:uid="{00000000-0005-0000-0000-00002C390000}"/>
    <cellStyle name="Nadpis 3 2 4 3 2 4" xfId="14624" xr:uid="{00000000-0005-0000-0000-00002D390000}"/>
    <cellStyle name="Nadpis 3 2 4 3 3" xfId="14625" xr:uid="{00000000-0005-0000-0000-00002E390000}"/>
    <cellStyle name="Nadpis 3 2 4 3 3 2" xfId="14626" xr:uid="{00000000-0005-0000-0000-00002F390000}"/>
    <cellStyle name="Nadpis 3 2 4 3 3 2 2" xfId="14627" xr:uid="{00000000-0005-0000-0000-000030390000}"/>
    <cellStyle name="Nadpis 3 2 4 3 3 3" xfId="14628" xr:uid="{00000000-0005-0000-0000-000031390000}"/>
    <cellStyle name="Nadpis 3 2 4 3 4" xfId="14629" xr:uid="{00000000-0005-0000-0000-000032390000}"/>
    <cellStyle name="Nadpis 3 2 4 3 4 2" xfId="14630" xr:uid="{00000000-0005-0000-0000-000033390000}"/>
    <cellStyle name="Nadpis 3 2 4 3 5" xfId="14631" xr:uid="{00000000-0005-0000-0000-000034390000}"/>
    <cellStyle name="Nadpis 3 2 4 4" xfId="14632" xr:uid="{00000000-0005-0000-0000-000035390000}"/>
    <cellStyle name="Nadpis 3 2 4 4 2" xfId="14633" xr:uid="{00000000-0005-0000-0000-000036390000}"/>
    <cellStyle name="Nadpis 3 2 4 4 2 2" xfId="14634" xr:uid="{00000000-0005-0000-0000-000037390000}"/>
    <cellStyle name="Nadpis 3 2 4 4 2 2 2" xfId="14635" xr:uid="{00000000-0005-0000-0000-000038390000}"/>
    <cellStyle name="Nadpis 3 2 4 4 2 3" xfId="14636" xr:uid="{00000000-0005-0000-0000-000039390000}"/>
    <cellStyle name="Nadpis 3 2 4 4 3" xfId="14637" xr:uid="{00000000-0005-0000-0000-00003A390000}"/>
    <cellStyle name="Nadpis 3 2 4 4 3 2" xfId="14638" xr:uid="{00000000-0005-0000-0000-00003B390000}"/>
    <cellStyle name="Nadpis 3 2 4 4 4" xfId="14639" xr:uid="{00000000-0005-0000-0000-00003C390000}"/>
    <cellStyle name="Nadpis 3 2 4 5" xfId="14640" xr:uid="{00000000-0005-0000-0000-00003D390000}"/>
    <cellStyle name="Nadpis 3 2 4 5 2" xfId="14641" xr:uid="{00000000-0005-0000-0000-00003E390000}"/>
    <cellStyle name="Nadpis 3 2 4 5 2 2" xfId="14642" xr:uid="{00000000-0005-0000-0000-00003F390000}"/>
    <cellStyle name="Nadpis 3 2 4 5 3" xfId="14643" xr:uid="{00000000-0005-0000-0000-000040390000}"/>
    <cellStyle name="Nadpis 3 2 4 6" xfId="14644" xr:uid="{00000000-0005-0000-0000-000041390000}"/>
    <cellStyle name="Nadpis 3 2 4 6 2" xfId="14645" xr:uid="{00000000-0005-0000-0000-000042390000}"/>
    <cellStyle name="Nadpis 3 2 4 7" xfId="14646" xr:uid="{00000000-0005-0000-0000-000043390000}"/>
    <cellStyle name="Nadpis 3 2 5" xfId="14647" xr:uid="{00000000-0005-0000-0000-000044390000}"/>
    <cellStyle name="Nadpis 3 2 5 2" xfId="14648" xr:uid="{00000000-0005-0000-0000-000045390000}"/>
    <cellStyle name="Nadpis 3 2 5 2 2" xfId="14649" xr:uid="{00000000-0005-0000-0000-000046390000}"/>
    <cellStyle name="Nadpis 3 2 5 2 2 2" xfId="14650" xr:uid="{00000000-0005-0000-0000-000047390000}"/>
    <cellStyle name="Nadpis 3 2 5 2 2 2 2" xfId="14651" xr:uid="{00000000-0005-0000-0000-000048390000}"/>
    <cellStyle name="Nadpis 3 2 5 2 2 2 2 2" xfId="14652" xr:uid="{00000000-0005-0000-0000-000049390000}"/>
    <cellStyle name="Nadpis 3 2 5 2 2 2 3" xfId="14653" xr:uid="{00000000-0005-0000-0000-00004A390000}"/>
    <cellStyle name="Nadpis 3 2 5 2 2 3" xfId="14654" xr:uid="{00000000-0005-0000-0000-00004B390000}"/>
    <cellStyle name="Nadpis 3 2 5 2 2 3 2" xfId="14655" xr:uid="{00000000-0005-0000-0000-00004C390000}"/>
    <cellStyle name="Nadpis 3 2 5 2 2 4" xfId="14656" xr:uid="{00000000-0005-0000-0000-00004D390000}"/>
    <cellStyle name="Nadpis 3 2 5 2 3" xfId="14657" xr:uid="{00000000-0005-0000-0000-00004E390000}"/>
    <cellStyle name="Nadpis 3 2 5 2 3 2" xfId="14658" xr:uid="{00000000-0005-0000-0000-00004F390000}"/>
    <cellStyle name="Nadpis 3 2 5 2 3 2 2" xfId="14659" xr:uid="{00000000-0005-0000-0000-000050390000}"/>
    <cellStyle name="Nadpis 3 2 5 2 3 3" xfId="14660" xr:uid="{00000000-0005-0000-0000-000051390000}"/>
    <cellStyle name="Nadpis 3 2 5 2 4" xfId="14661" xr:uid="{00000000-0005-0000-0000-000052390000}"/>
    <cellStyle name="Nadpis 3 2 5 2 4 2" xfId="14662" xr:uid="{00000000-0005-0000-0000-000053390000}"/>
    <cellStyle name="Nadpis 3 2 5 2 5" xfId="14663" xr:uid="{00000000-0005-0000-0000-000054390000}"/>
    <cellStyle name="Nadpis 3 2 5 3" xfId="14664" xr:uid="{00000000-0005-0000-0000-000055390000}"/>
    <cellStyle name="Nadpis 3 2 5 3 2" xfId="14665" xr:uid="{00000000-0005-0000-0000-000056390000}"/>
    <cellStyle name="Nadpis 3 2 5 3 2 2" xfId="14666" xr:uid="{00000000-0005-0000-0000-000057390000}"/>
    <cellStyle name="Nadpis 3 2 5 3 2 2 2" xfId="14667" xr:uid="{00000000-0005-0000-0000-000058390000}"/>
    <cellStyle name="Nadpis 3 2 5 3 2 3" xfId="14668" xr:uid="{00000000-0005-0000-0000-000059390000}"/>
    <cellStyle name="Nadpis 3 2 5 3 3" xfId="14669" xr:uid="{00000000-0005-0000-0000-00005A390000}"/>
    <cellStyle name="Nadpis 3 2 5 3 3 2" xfId="14670" xr:uid="{00000000-0005-0000-0000-00005B390000}"/>
    <cellStyle name="Nadpis 3 2 5 3 4" xfId="14671" xr:uid="{00000000-0005-0000-0000-00005C390000}"/>
    <cellStyle name="Nadpis 3 2 5 4" xfId="14672" xr:uid="{00000000-0005-0000-0000-00005D390000}"/>
    <cellStyle name="Nadpis 3 2 5 4 2" xfId="14673" xr:uid="{00000000-0005-0000-0000-00005E390000}"/>
    <cellStyle name="Nadpis 3 2 5 4 2 2" xfId="14674" xr:uid="{00000000-0005-0000-0000-00005F390000}"/>
    <cellStyle name="Nadpis 3 2 5 4 3" xfId="14675" xr:uid="{00000000-0005-0000-0000-000060390000}"/>
    <cellStyle name="Nadpis 3 2 5 5" xfId="14676" xr:uid="{00000000-0005-0000-0000-000061390000}"/>
    <cellStyle name="Nadpis 3 2 5 5 2" xfId="14677" xr:uid="{00000000-0005-0000-0000-000062390000}"/>
    <cellStyle name="Nadpis 3 2 5 6" xfId="14678" xr:uid="{00000000-0005-0000-0000-000063390000}"/>
    <cellStyle name="Nadpis 3 2 6" xfId="14679" xr:uid="{00000000-0005-0000-0000-000064390000}"/>
    <cellStyle name="Nadpis 3 2 6 2" xfId="14680" xr:uid="{00000000-0005-0000-0000-000065390000}"/>
    <cellStyle name="Nadpis 3 2 6 2 2" xfId="14681" xr:uid="{00000000-0005-0000-0000-000066390000}"/>
    <cellStyle name="Nadpis 3 2 6 2 2 2" xfId="14682" xr:uid="{00000000-0005-0000-0000-000067390000}"/>
    <cellStyle name="Nadpis 3 2 6 2 2 2 2" xfId="14683" xr:uid="{00000000-0005-0000-0000-000068390000}"/>
    <cellStyle name="Nadpis 3 2 6 2 2 3" xfId="14684" xr:uid="{00000000-0005-0000-0000-000069390000}"/>
    <cellStyle name="Nadpis 3 2 6 2 3" xfId="14685" xr:uid="{00000000-0005-0000-0000-00006A390000}"/>
    <cellStyle name="Nadpis 3 2 6 2 3 2" xfId="14686" xr:uid="{00000000-0005-0000-0000-00006B390000}"/>
    <cellStyle name="Nadpis 3 2 6 2 4" xfId="14687" xr:uid="{00000000-0005-0000-0000-00006C390000}"/>
    <cellStyle name="Nadpis 3 2 6 3" xfId="14688" xr:uid="{00000000-0005-0000-0000-00006D390000}"/>
    <cellStyle name="Nadpis 3 2 6 3 2" xfId="14689" xr:uid="{00000000-0005-0000-0000-00006E390000}"/>
    <cellStyle name="Nadpis 3 2 6 3 2 2" xfId="14690" xr:uid="{00000000-0005-0000-0000-00006F390000}"/>
    <cellStyle name="Nadpis 3 2 6 3 3" xfId="14691" xr:uid="{00000000-0005-0000-0000-000070390000}"/>
    <cellStyle name="Nadpis 3 2 6 4" xfId="14692" xr:uid="{00000000-0005-0000-0000-000071390000}"/>
    <cellStyle name="Nadpis 3 2 6 4 2" xfId="14693" xr:uid="{00000000-0005-0000-0000-000072390000}"/>
    <cellStyle name="Nadpis 3 2 6 5" xfId="14694" xr:uid="{00000000-0005-0000-0000-000073390000}"/>
    <cellStyle name="Nadpis 3 2 7" xfId="14695" xr:uid="{00000000-0005-0000-0000-000074390000}"/>
    <cellStyle name="Nadpis 3 2 7 2" xfId="14696" xr:uid="{00000000-0005-0000-0000-000075390000}"/>
    <cellStyle name="Nadpis 3 2 7 2 2" xfId="14697" xr:uid="{00000000-0005-0000-0000-000076390000}"/>
    <cellStyle name="Nadpis 3 2 7 2 2 2" xfId="14698" xr:uid="{00000000-0005-0000-0000-000077390000}"/>
    <cellStyle name="Nadpis 3 2 7 2 3" xfId="14699" xr:uid="{00000000-0005-0000-0000-000078390000}"/>
    <cellStyle name="Nadpis 3 2 7 3" xfId="14700" xr:uid="{00000000-0005-0000-0000-000079390000}"/>
    <cellStyle name="Nadpis 3 2 7 3 2" xfId="14701" xr:uid="{00000000-0005-0000-0000-00007A390000}"/>
    <cellStyle name="Nadpis 3 2 7 4" xfId="14702" xr:uid="{00000000-0005-0000-0000-00007B390000}"/>
    <cellStyle name="Nadpis 3 2 8" xfId="14703" xr:uid="{00000000-0005-0000-0000-00007C390000}"/>
    <cellStyle name="Nadpis 3 2 8 2" xfId="14704" xr:uid="{00000000-0005-0000-0000-00007D390000}"/>
    <cellStyle name="Nadpis 3 2 8 2 2" xfId="14705" xr:uid="{00000000-0005-0000-0000-00007E390000}"/>
    <cellStyle name="Nadpis 3 2 8 3" xfId="14706" xr:uid="{00000000-0005-0000-0000-00007F390000}"/>
    <cellStyle name="Nadpis 3 2 9" xfId="14707" xr:uid="{00000000-0005-0000-0000-000080390000}"/>
    <cellStyle name="Nadpis 3 2 9 2" xfId="14708" xr:uid="{00000000-0005-0000-0000-000081390000}"/>
    <cellStyle name="Nadpis 3 3" xfId="14709" xr:uid="{00000000-0005-0000-0000-000082390000}"/>
    <cellStyle name="Nadpis 3 3 2" xfId="14710" xr:uid="{00000000-0005-0000-0000-000083390000}"/>
    <cellStyle name="Nadpis 3 3 2 2" xfId="14711" xr:uid="{00000000-0005-0000-0000-000084390000}"/>
    <cellStyle name="Nadpis 3 3 2 2 2" xfId="14712" xr:uid="{00000000-0005-0000-0000-000085390000}"/>
    <cellStyle name="Nadpis 3 3 2 2 2 2" xfId="14713" xr:uid="{00000000-0005-0000-0000-000086390000}"/>
    <cellStyle name="Nadpis 3 3 2 2 2 2 2" xfId="14714" xr:uid="{00000000-0005-0000-0000-000087390000}"/>
    <cellStyle name="Nadpis 3 3 2 2 2 2 2 2" xfId="14715" xr:uid="{00000000-0005-0000-0000-000088390000}"/>
    <cellStyle name="Nadpis 3 3 2 2 2 2 2 2 2" xfId="14716" xr:uid="{00000000-0005-0000-0000-000089390000}"/>
    <cellStyle name="Nadpis 3 3 2 2 2 2 2 2 2 2" xfId="14717" xr:uid="{00000000-0005-0000-0000-00008A390000}"/>
    <cellStyle name="Nadpis 3 3 2 2 2 2 2 2 3" xfId="14718" xr:uid="{00000000-0005-0000-0000-00008B390000}"/>
    <cellStyle name="Nadpis 3 3 2 2 2 2 2 3" xfId="14719" xr:uid="{00000000-0005-0000-0000-00008C390000}"/>
    <cellStyle name="Nadpis 3 3 2 2 2 2 2 3 2" xfId="14720" xr:uid="{00000000-0005-0000-0000-00008D390000}"/>
    <cellStyle name="Nadpis 3 3 2 2 2 2 2 4" xfId="14721" xr:uid="{00000000-0005-0000-0000-00008E390000}"/>
    <cellStyle name="Nadpis 3 3 2 2 2 2 3" xfId="14722" xr:uid="{00000000-0005-0000-0000-00008F390000}"/>
    <cellStyle name="Nadpis 3 3 2 2 2 2 3 2" xfId="14723" xr:uid="{00000000-0005-0000-0000-000090390000}"/>
    <cellStyle name="Nadpis 3 3 2 2 2 2 3 2 2" xfId="14724" xr:uid="{00000000-0005-0000-0000-000091390000}"/>
    <cellStyle name="Nadpis 3 3 2 2 2 2 3 3" xfId="14725" xr:uid="{00000000-0005-0000-0000-000092390000}"/>
    <cellStyle name="Nadpis 3 3 2 2 2 2 4" xfId="14726" xr:uid="{00000000-0005-0000-0000-000093390000}"/>
    <cellStyle name="Nadpis 3 3 2 2 2 2 4 2" xfId="14727" xr:uid="{00000000-0005-0000-0000-000094390000}"/>
    <cellStyle name="Nadpis 3 3 2 2 2 2 5" xfId="14728" xr:uid="{00000000-0005-0000-0000-000095390000}"/>
    <cellStyle name="Nadpis 3 3 2 2 2 3" xfId="14729" xr:uid="{00000000-0005-0000-0000-000096390000}"/>
    <cellStyle name="Nadpis 3 3 2 2 2 3 2" xfId="14730" xr:uid="{00000000-0005-0000-0000-000097390000}"/>
    <cellStyle name="Nadpis 3 3 2 2 2 3 2 2" xfId="14731" xr:uid="{00000000-0005-0000-0000-000098390000}"/>
    <cellStyle name="Nadpis 3 3 2 2 2 3 2 2 2" xfId="14732" xr:uid="{00000000-0005-0000-0000-000099390000}"/>
    <cellStyle name="Nadpis 3 3 2 2 2 3 2 3" xfId="14733" xr:uid="{00000000-0005-0000-0000-00009A390000}"/>
    <cellStyle name="Nadpis 3 3 2 2 2 3 3" xfId="14734" xr:uid="{00000000-0005-0000-0000-00009B390000}"/>
    <cellStyle name="Nadpis 3 3 2 2 2 3 3 2" xfId="14735" xr:uid="{00000000-0005-0000-0000-00009C390000}"/>
    <cellStyle name="Nadpis 3 3 2 2 2 3 4" xfId="14736" xr:uid="{00000000-0005-0000-0000-00009D390000}"/>
    <cellStyle name="Nadpis 3 3 2 2 2 4" xfId="14737" xr:uid="{00000000-0005-0000-0000-00009E390000}"/>
    <cellStyle name="Nadpis 3 3 2 2 2 4 2" xfId="14738" xr:uid="{00000000-0005-0000-0000-00009F390000}"/>
    <cellStyle name="Nadpis 3 3 2 2 2 4 2 2" xfId="14739" xr:uid="{00000000-0005-0000-0000-0000A0390000}"/>
    <cellStyle name="Nadpis 3 3 2 2 2 4 3" xfId="14740" xr:uid="{00000000-0005-0000-0000-0000A1390000}"/>
    <cellStyle name="Nadpis 3 3 2 2 2 5" xfId="14741" xr:uid="{00000000-0005-0000-0000-0000A2390000}"/>
    <cellStyle name="Nadpis 3 3 2 2 2 5 2" xfId="14742" xr:uid="{00000000-0005-0000-0000-0000A3390000}"/>
    <cellStyle name="Nadpis 3 3 2 2 2 6" xfId="14743" xr:uid="{00000000-0005-0000-0000-0000A4390000}"/>
    <cellStyle name="Nadpis 3 3 2 2 3" xfId="14744" xr:uid="{00000000-0005-0000-0000-0000A5390000}"/>
    <cellStyle name="Nadpis 3 3 2 2 3 2" xfId="14745" xr:uid="{00000000-0005-0000-0000-0000A6390000}"/>
    <cellStyle name="Nadpis 3 3 2 2 3 2 2" xfId="14746" xr:uid="{00000000-0005-0000-0000-0000A7390000}"/>
    <cellStyle name="Nadpis 3 3 2 2 3 2 2 2" xfId="14747" xr:uid="{00000000-0005-0000-0000-0000A8390000}"/>
    <cellStyle name="Nadpis 3 3 2 2 3 2 2 2 2" xfId="14748" xr:uid="{00000000-0005-0000-0000-0000A9390000}"/>
    <cellStyle name="Nadpis 3 3 2 2 3 2 2 3" xfId="14749" xr:uid="{00000000-0005-0000-0000-0000AA390000}"/>
    <cellStyle name="Nadpis 3 3 2 2 3 2 3" xfId="14750" xr:uid="{00000000-0005-0000-0000-0000AB390000}"/>
    <cellStyle name="Nadpis 3 3 2 2 3 2 3 2" xfId="14751" xr:uid="{00000000-0005-0000-0000-0000AC390000}"/>
    <cellStyle name="Nadpis 3 3 2 2 3 2 4" xfId="14752" xr:uid="{00000000-0005-0000-0000-0000AD390000}"/>
    <cellStyle name="Nadpis 3 3 2 2 3 3" xfId="14753" xr:uid="{00000000-0005-0000-0000-0000AE390000}"/>
    <cellStyle name="Nadpis 3 3 2 2 3 3 2" xfId="14754" xr:uid="{00000000-0005-0000-0000-0000AF390000}"/>
    <cellStyle name="Nadpis 3 3 2 2 3 3 2 2" xfId="14755" xr:uid="{00000000-0005-0000-0000-0000B0390000}"/>
    <cellStyle name="Nadpis 3 3 2 2 3 3 3" xfId="14756" xr:uid="{00000000-0005-0000-0000-0000B1390000}"/>
    <cellStyle name="Nadpis 3 3 2 2 3 4" xfId="14757" xr:uid="{00000000-0005-0000-0000-0000B2390000}"/>
    <cellStyle name="Nadpis 3 3 2 2 3 4 2" xfId="14758" xr:uid="{00000000-0005-0000-0000-0000B3390000}"/>
    <cellStyle name="Nadpis 3 3 2 2 3 5" xfId="14759" xr:uid="{00000000-0005-0000-0000-0000B4390000}"/>
    <cellStyle name="Nadpis 3 3 2 2 4" xfId="14760" xr:uid="{00000000-0005-0000-0000-0000B5390000}"/>
    <cellStyle name="Nadpis 3 3 2 2 4 2" xfId="14761" xr:uid="{00000000-0005-0000-0000-0000B6390000}"/>
    <cellStyle name="Nadpis 3 3 2 2 4 2 2" xfId="14762" xr:uid="{00000000-0005-0000-0000-0000B7390000}"/>
    <cellStyle name="Nadpis 3 3 2 2 4 2 2 2" xfId="14763" xr:uid="{00000000-0005-0000-0000-0000B8390000}"/>
    <cellStyle name="Nadpis 3 3 2 2 4 2 3" xfId="14764" xr:uid="{00000000-0005-0000-0000-0000B9390000}"/>
    <cellStyle name="Nadpis 3 3 2 2 4 3" xfId="14765" xr:uid="{00000000-0005-0000-0000-0000BA390000}"/>
    <cellStyle name="Nadpis 3 3 2 2 4 3 2" xfId="14766" xr:uid="{00000000-0005-0000-0000-0000BB390000}"/>
    <cellStyle name="Nadpis 3 3 2 2 4 4" xfId="14767" xr:uid="{00000000-0005-0000-0000-0000BC390000}"/>
    <cellStyle name="Nadpis 3 3 2 2 5" xfId="14768" xr:uid="{00000000-0005-0000-0000-0000BD390000}"/>
    <cellStyle name="Nadpis 3 3 2 2 5 2" xfId="14769" xr:uid="{00000000-0005-0000-0000-0000BE390000}"/>
    <cellStyle name="Nadpis 3 3 2 2 5 2 2" xfId="14770" xr:uid="{00000000-0005-0000-0000-0000BF390000}"/>
    <cellStyle name="Nadpis 3 3 2 2 5 3" xfId="14771" xr:uid="{00000000-0005-0000-0000-0000C0390000}"/>
    <cellStyle name="Nadpis 3 3 2 2 6" xfId="14772" xr:uid="{00000000-0005-0000-0000-0000C1390000}"/>
    <cellStyle name="Nadpis 3 3 2 2 6 2" xfId="14773" xr:uid="{00000000-0005-0000-0000-0000C2390000}"/>
    <cellStyle name="Nadpis 3 3 2 2 7" xfId="14774" xr:uid="{00000000-0005-0000-0000-0000C3390000}"/>
    <cellStyle name="Nadpis 3 3 2 3" xfId="14775" xr:uid="{00000000-0005-0000-0000-0000C4390000}"/>
    <cellStyle name="Nadpis 3 3 2 3 2" xfId="14776" xr:uid="{00000000-0005-0000-0000-0000C5390000}"/>
    <cellStyle name="Nadpis 3 3 2 3 2 2" xfId="14777" xr:uid="{00000000-0005-0000-0000-0000C6390000}"/>
    <cellStyle name="Nadpis 3 3 2 3 2 2 2" xfId="14778" xr:uid="{00000000-0005-0000-0000-0000C7390000}"/>
    <cellStyle name="Nadpis 3 3 2 3 2 2 2 2" xfId="14779" xr:uid="{00000000-0005-0000-0000-0000C8390000}"/>
    <cellStyle name="Nadpis 3 3 2 3 2 2 2 2 2" xfId="14780" xr:uid="{00000000-0005-0000-0000-0000C9390000}"/>
    <cellStyle name="Nadpis 3 3 2 3 2 2 2 3" xfId="14781" xr:uid="{00000000-0005-0000-0000-0000CA390000}"/>
    <cellStyle name="Nadpis 3 3 2 3 2 2 3" xfId="14782" xr:uid="{00000000-0005-0000-0000-0000CB390000}"/>
    <cellStyle name="Nadpis 3 3 2 3 2 2 3 2" xfId="14783" xr:uid="{00000000-0005-0000-0000-0000CC390000}"/>
    <cellStyle name="Nadpis 3 3 2 3 2 2 4" xfId="14784" xr:uid="{00000000-0005-0000-0000-0000CD390000}"/>
    <cellStyle name="Nadpis 3 3 2 3 2 3" xfId="14785" xr:uid="{00000000-0005-0000-0000-0000CE390000}"/>
    <cellStyle name="Nadpis 3 3 2 3 2 3 2" xfId="14786" xr:uid="{00000000-0005-0000-0000-0000CF390000}"/>
    <cellStyle name="Nadpis 3 3 2 3 2 3 2 2" xfId="14787" xr:uid="{00000000-0005-0000-0000-0000D0390000}"/>
    <cellStyle name="Nadpis 3 3 2 3 2 3 3" xfId="14788" xr:uid="{00000000-0005-0000-0000-0000D1390000}"/>
    <cellStyle name="Nadpis 3 3 2 3 2 4" xfId="14789" xr:uid="{00000000-0005-0000-0000-0000D2390000}"/>
    <cellStyle name="Nadpis 3 3 2 3 2 4 2" xfId="14790" xr:uid="{00000000-0005-0000-0000-0000D3390000}"/>
    <cellStyle name="Nadpis 3 3 2 3 2 5" xfId="14791" xr:uid="{00000000-0005-0000-0000-0000D4390000}"/>
    <cellStyle name="Nadpis 3 3 2 3 3" xfId="14792" xr:uid="{00000000-0005-0000-0000-0000D5390000}"/>
    <cellStyle name="Nadpis 3 3 2 3 3 2" xfId="14793" xr:uid="{00000000-0005-0000-0000-0000D6390000}"/>
    <cellStyle name="Nadpis 3 3 2 3 3 2 2" xfId="14794" xr:uid="{00000000-0005-0000-0000-0000D7390000}"/>
    <cellStyle name="Nadpis 3 3 2 3 3 2 2 2" xfId="14795" xr:uid="{00000000-0005-0000-0000-0000D8390000}"/>
    <cellStyle name="Nadpis 3 3 2 3 3 2 3" xfId="14796" xr:uid="{00000000-0005-0000-0000-0000D9390000}"/>
    <cellStyle name="Nadpis 3 3 2 3 3 3" xfId="14797" xr:uid="{00000000-0005-0000-0000-0000DA390000}"/>
    <cellStyle name="Nadpis 3 3 2 3 3 3 2" xfId="14798" xr:uid="{00000000-0005-0000-0000-0000DB390000}"/>
    <cellStyle name="Nadpis 3 3 2 3 3 4" xfId="14799" xr:uid="{00000000-0005-0000-0000-0000DC390000}"/>
    <cellStyle name="Nadpis 3 3 2 3 4" xfId="14800" xr:uid="{00000000-0005-0000-0000-0000DD390000}"/>
    <cellStyle name="Nadpis 3 3 2 3 4 2" xfId="14801" xr:uid="{00000000-0005-0000-0000-0000DE390000}"/>
    <cellStyle name="Nadpis 3 3 2 3 4 2 2" xfId="14802" xr:uid="{00000000-0005-0000-0000-0000DF390000}"/>
    <cellStyle name="Nadpis 3 3 2 3 4 3" xfId="14803" xr:uid="{00000000-0005-0000-0000-0000E0390000}"/>
    <cellStyle name="Nadpis 3 3 2 3 5" xfId="14804" xr:uid="{00000000-0005-0000-0000-0000E1390000}"/>
    <cellStyle name="Nadpis 3 3 2 3 5 2" xfId="14805" xr:uid="{00000000-0005-0000-0000-0000E2390000}"/>
    <cellStyle name="Nadpis 3 3 2 3 6" xfId="14806" xr:uid="{00000000-0005-0000-0000-0000E3390000}"/>
    <cellStyle name="Nadpis 3 3 2 4" xfId="14807" xr:uid="{00000000-0005-0000-0000-0000E4390000}"/>
    <cellStyle name="Nadpis 3 3 2 4 2" xfId="14808" xr:uid="{00000000-0005-0000-0000-0000E5390000}"/>
    <cellStyle name="Nadpis 3 3 2 4 2 2" xfId="14809" xr:uid="{00000000-0005-0000-0000-0000E6390000}"/>
    <cellStyle name="Nadpis 3 3 2 4 2 2 2" xfId="14810" xr:uid="{00000000-0005-0000-0000-0000E7390000}"/>
    <cellStyle name="Nadpis 3 3 2 4 2 2 2 2" xfId="14811" xr:uid="{00000000-0005-0000-0000-0000E8390000}"/>
    <cellStyle name="Nadpis 3 3 2 4 2 2 3" xfId="14812" xr:uid="{00000000-0005-0000-0000-0000E9390000}"/>
    <cellStyle name="Nadpis 3 3 2 4 2 3" xfId="14813" xr:uid="{00000000-0005-0000-0000-0000EA390000}"/>
    <cellStyle name="Nadpis 3 3 2 4 2 3 2" xfId="14814" xr:uid="{00000000-0005-0000-0000-0000EB390000}"/>
    <cellStyle name="Nadpis 3 3 2 4 2 4" xfId="14815" xr:uid="{00000000-0005-0000-0000-0000EC390000}"/>
    <cellStyle name="Nadpis 3 3 2 4 3" xfId="14816" xr:uid="{00000000-0005-0000-0000-0000ED390000}"/>
    <cellStyle name="Nadpis 3 3 2 4 3 2" xfId="14817" xr:uid="{00000000-0005-0000-0000-0000EE390000}"/>
    <cellStyle name="Nadpis 3 3 2 4 3 2 2" xfId="14818" xr:uid="{00000000-0005-0000-0000-0000EF390000}"/>
    <cellStyle name="Nadpis 3 3 2 4 3 3" xfId="14819" xr:uid="{00000000-0005-0000-0000-0000F0390000}"/>
    <cellStyle name="Nadpis 3 3 2 4 4" xfId="14820" xr:uid="{00000000-0005-0000-0000-0000F1390000}"/>
    <cellStyle name="Nadpis 3 3 2 4 4 2" xfId="14821" xr:uid="{00000000-0005-0000-0000-0000F2390000}"/>
    <cellStyle name="Nadpis 3 3 2 4 5" xfId="14822" xr:uid="{00000000-0005-0000-0000-0000F3390000}"/>
    <cellStyle name="Nadpis 3 3 2 5" xfId="14823" xr:uid="{00000000-0005-0000-0000-0000F4390000}"/>
    <cellStyle name="Nadpis 3 3 2 5 2" xfId="14824" xr:uid="{00000000-0005-0000-0000-0000F5390000}"/>
    <cellStyle name="Nadpis 3 3 2 5 2 2" xfId="14825" xr:uid="{00000000-0005-0000-0000-0000F6390000}"/>
    <cellStyle name="Nadpis 3 3 2 5 2 2 2" xfId="14826" xr:uid="{00000000-0005-0000-0000-0000F7390000}"/>
    <cellStyle name="Nadpis 3 3 2 5 2 3" xfId="14827" xr:uid="{00000000-0005-0000-0000-0000F8390000}"/>
    <cellStyle name="Nadpis 3 3 2 5 3" xfId="14828" xr:uid="{00000000-0005-0000-0000-0000F9390000}"/>
    <cellStyle name="Nadpis 3 3 2 5 3 2" xfId="14829" xr:uid="{00000000-0005-0000-0000-0000FA390000}"/>
    <cellStyle name="Nadpis 3 3 2 5 4" xfId="14830" xr:uid="{00000000-0005-0000-0000-0000FB390000}"/>
    <cellStyle name="Nadpis 3 3 2 6" xfId="14831" xr:uid="{00000000-0005-0000-0000-0000FC390000}"/>
    <cellStyle name="Nadpis 3 3 2 6 2" xfId="14832" xr:uid="{00000000-0005-0000-0000-0000FD390000}"/>
    <cellStyle name="Nadpis 3 3 2 6 2 2" xfId="14833" xr:uid="{00000000-0005-0000-0000-0000FE390000}"/>
    <cellStyle name="Nadpis 3 3 2 6 3" xfId="14834" xr:uid="{00000000-0005-0000-0000-0000FF390000}"/>
    <cellStyle name="Nadpis 3 3 2 7" xfId="14835" xr:uid="{00000000-0005-0000-0000-0000003A0000}"/>
    <cellStyle name="Nadpis 3 3 2 7 2" xfId="14836" xr:uid="{00000000-0005-0000-0000-0000013A0000}"/>
    <cellStyle name="Nadpis 3 3 2 8" xfId="14837" xr:uid="{00000000-0005-0000-0000-0000023A0000}"/>
    <cellStyle name="Nadpis 3 3 3" xfId="14838" xr:uid="{00000000-0005-0000-0000-0000033A0000}"/>
    <cellStyle name="Nadpis 3 3 3 2" xfId="14839" xr:uid="{00000000-0005-0000-0000-0000043A0000}"/>
    <cellStyle name="Nadpis 3 3 3 2 2" xfId="14840" xr:uid="{00000000-0005-0000-0000-0000053A0000}"/>
    <cellStyle name="Nadpis 3 3 3 2 2 2" xfId="14841" xr:uid="{00000000-0005-0000-0000-0000063A0000}"/>
    <cellStyle name="Nadpis 3 3 3 2 2 2 2" xfId="14842" xr:uid="{00000000-0005-0000-0000-0000073A0000}"/>
    <cellStyle name="Nadpis 3 3 3 2 2 2 2 2" xfId="14843" xr:uid="{00000000-0005-0000-0000-0000083A0000}"/>
    <cellStyle name="Nadpis 3 3 3 2 2 2 2 2 2" xfId="14844" xr:uid="{00000000-0005-0000-0000-0000093A0000}"/>
    <cellStyle name="Nadpis 3 3 3 2 2 2 2 3" xfId="14845" xr:uid="{00000000-0005-0000-0000-00000A3A0000}"/>
    <cellStyle name="Nadpis 3 3 3 2 2 2 3" xfId="14846" xr:uid="{00000000-0005-0000-0000-00000B3A0000}"/>
    <cellStyle name="Nadpis 3 3 3 2 2 2 3 2" xfId="14847" xr:uid="{00000000-0005-0000-0000-00000C3A0000}"/>
    <cellStyle name="Nadpis 3 3 3 2 2 2 4" xfId="14848" xr:uid="{00000000-0005-0000-0000-00000D3A0000}"/>
    <cellStyle name="Nadpis 3 3 3 2 2 3" xfId="14849" xr:uid="{00000000-0005-0000-0000-00000E3A0000}"/>
    <cellStyle name="Nadpis 3 3 3 2 2 3 2" xfId="14850" xr:uid="{00000000-0005-0000-0000-00000F3A0000}"/>
    <cellStyle name="Nadpis 3 3 3 2 2 3 2 2" xfId="14851" xr:uid="{00000000-0005-0000-0000-0000103A0000}"/>
    <cellStyle name="Nadpis 3 3 3 2 2 3 3" xfId="14852" xr:uid="{00000000-0005-0000-0000-0000113A0000}"/>
    <cellStyle name="Nadpis 3 3 3 2 2 4" xfId="14853" xr:uid="{00000000-0005-0000-0000-0000123A0000}"/>
    <cellStyle name="Nadpis 3 3 3 2 2 4 2" xfId="14854" xr:uid="{00000000-0005-0000-0000-0000133A0000}"/>
    <cellStyle name="Nadpis 3 3 3 2 2 5" xfId="14855" xr:uid="{00000000-0005-0000-0000-0000143A0000}"/>
    <cellStyle name="Nadpis 3 3 3 2 3" xfId="14856" xr:uid="{00000000-0005-0000-0000-0000153A0000}"/>
    <cellStyle name="Nadpis 3 3 3 2 3 2" xfId="14857" xr:uid="{00000000-0005-0000-0000-0000163A0000}"/>
    <cellStyle name="Nadpis 3 3 3 2 3 2 2" xfId="14858" xr:uid="{00000000-0005-0000-0000-0000173A0000}"/>
    <cellStyle name="Nadpis 3 3 3 2 3 2 2 2" xfId="14859" xr:uid="{00000000-0005-0000-0000-0000183A0000}"/>
    <cellStyle name="Nadpis 3 3 3 2 3 2 3" xfId="14860" xr:uid="{00000000-0005-0000-0000-0000193A0000}"/>
    <cellStyle name="Nadpis 3 3 3 2 3 3" xfId="14861" xr:uid="{00000000-0005-0000-0000-00001A3A0000}"/>
    <cellStyle name="Nadpis 3 3 3 2 3 3 2" xfId="14862" xr:uid="{00000000-0005-0000-0000-00001B3A0000}"/>
    <cellStyle name="Nadpis 3 3 3 2 3 4" xfId="14863" xr:uid="{00000000-0005-0000-0000-00001C3A0000}"/>
    <cellStyle name="Nadpis 3 3 3 2 4" xfId="14864" xr:uid="{00000000-0005-0000-0000-00001D3A0000}"/>
    <cellStyle name="Nadpis 3 3 3 2 4 2" xfId="14865" xr:uid="{00000000-0005-0000-0000-00001E3A0000}"/>
    <cellStyle name="Nadpis 3 3 3 2 4 2 2" xfId="14866" xr:uid="{00000000-0005-0000-0000-00001F3A0000}"/>
    <cellStyle name="Nadpis 3 3 3 2 4 3" xfId="14867" xr:uid="{00000000-0005-0000-0000-0000203A0000}"/>
    <cellStyle name="Nadpis 3 3 3 2 5" xfId="14868" xr:uid="{00000000-0005-0000-0000-0000213A0000}"/>
    <cellStyle name="Nadpis 3 3 3 2 5 2" xfId="14869" xr:uid="{00000000-0005-0000-0000-0000223A0000}"/>
    <cellStyle name="Nadpis 3 3 3 2 6" xfId="14870" xr:uid="{00000000-0005-0000-0000-0000233A0000}"/>
    <cellStyle name="Nadpis 3 3 3 3" xfId="14871" xr:uid="{00000000-0005-0000-0000-0000243A0000}"/>
    <cellStyle name="Nadpis 3 3 3 3 2" xfId="14872" xr:uid="{00000000-0005-0000-0000-0000253A0000}"/>
    <cellStyle name="Nadpis 3 3 3 3 2 2" xfId="14873" xr:uid="{00000000-0005-0000-0000-0000263A0000}"/>
    <cellStyle name="Nadpis 3 3 3 3 2 2 2" xfId="14874" xr:uid="{00000000-0005-0000-0000-0000273A0000}"/>
    <cellStyle name="Nadpis 3 3 3 3 2 2 2 2" xfId="14875" xr:uid="{00000000-0005-0000-0000-0000283A0000}"/>
    <cellStyle name="Nadpis 3 3 3 3 2 2 3" xfId="14876" xr:uid="{00000000-0005-0000-0000-0000293A0000}"/>
    <cellStyle name="Nadpis 3 3 3 3 2 3" xfId="14877" xr:uid="{00000000-0005-0000-0000-00002A3A0000}"/>
    <cellStyle name="Nadpis 3 3 3 3 2 3 2" xfId="14878" xr:uid="{00000000-0005-0000-0000-00002B3A0000}"/>
    <cellStyle name="Nadpis 3 3 3 3 2 4" xfId="14879" xr:uid="{00000000-0005-0000-0000-00002C3A0000}"/>
    <cellStyle name="Nadpis 3 3 3 3 3" xfId="14880" xr:uid="{00000000-0005-0000-0000-00002D3A0000}"/>
    <cellStyle name="Nadpis 3 3 3 3 3 2" xfId="14881" xr:uid="{00000000-0005-0000-0000-00002E3A0000}"/>
    <cellStyle name="Nadpis 3 3 3 3 3 2 2" xfId="14882" xr:uid="{00000000-0005-0000-0000-00002F3A0000}"/>
    <cellStyle name="Nadpis 3 3 3 3 3 3" xfId="14883" xr:uid="{00000000-0005-0000-0000-0000303A0000}"/>
    <cellStyle name="Nadpis 3 3 3 3 4" xfId="14884" xr:uid="{00000000-0005-0000-0000-0000313A0000}"/>
    <cellStyle name="Nadpis 3 3 3 3 4 2" xfId="14885" xr:uid="{00000000-0005-0000-0000-0000323A0000}"/>
    <cellStyle name="Nadpis 3 3 3 3 5" xfId="14886" xr:uid="{00000000-0005-0000-0000-0000333A0000}"/>
    <cellStyle name="Nadpis 3 3 3 4" xfId="14887" xr:uid="{00000000-0005-0000-0000-0000343A0000}"/>
    <cellStyle name="Nadpis 3 3 3 4 2" xfId="14888" xr:uid="{00000000-0005-0000-0000-0000353A0000}"/>
    <cellStyle name="Nadpis 3 3 3 4 2 2" xfId="14889" xr:uid="{00000000-0005-0000-0000-0000363A0000}"/>
    <cellStyle name="Nadpis 3 3 3 4 2 2 2" xfId="14890" xr:uid="{00000000-0005-0000-0000-0000373A0000}"/>
    <cellStyle name="Nadpis 3 3 3 4 2 3" xfId="14891" xr:uid="{00000000-0005-0000-0000-0000383A0000}"/>
    <cellStyle name="Nadpis 3 3 3 4 3" xfId="14892" xr:uid="{00000000-0005-0000-0000-0000393A0000}"/>
    <cellStyle name="Nadpis 3 3 3 4 3 2" xfId="14893" xr:uid="{00000000-0005-0000-0000-00003A3A0000}"/>
    <cellStyle name="Nadpis 3 3 3 4 4" xfId="14894" xr:uid="{00000000-0005-0000-0000-00003B3A0000}"/>
    <cellStyle name="Nadpis 3 3 3 5" xfId="14895" xr:uid="{00000000-0005-0000-0000-00003C3A0000}"/>
    <cellStyle name="Nadpis 3 3 3 5 2" xfId="14896" xr:uid="{00000000-0005-0000-0000-00003D3A0000}"/>
    <cellStyle name="Nadpis 3 3 3 5 2 2" xfId="14897" xr:uid="{00000000-0005-0000-0000-00003E3A0000}"/>
    <cellStyle name="Nadpis 3 3 3 5 3" xfId="14898" xr:uid="{00000000-0005-0000-0000-00003F3A0000}"/>
    <cellStyle name="Nadpis 3 3 3 6" xfId="14899" xr:uid="{00000000-0005-0000-0000-0000403A0000}"/>
    <cellStyle name="Nadpis 3 3 3 6 2" xfId="14900" xr:uid="{00000000-0005-0000-0000-0000413A0000}"/>
    <cellStyle name="Nadpis 3 3 3 7" xfId="14901" xr:uid="{00000000-0005-0000-0000-0000423A0000}"/>
    <cellStyle name="Nadpis 3 3 4" xfId="14902" xr:uid="{00000000-0005-0000-0000-0000433A0000}"/>
    <cellStyle name="Nadpis 3 3 4 2" xfId="14903" xr:uid="{00000000-0005-0000-0000-0000443A0000}"/>
    <cellStyle name="Nadpis 3 3 4 2 2" xfId="14904" xr:uid="{00000000-0005-0000-0000-0000453A0000}"/>
    <cellStyle name="Nadpis 3 3 4 2 2 2" xfId="14905" xr:uid="{00000000-0005-0000-0000-0000463A0000}"/>
    <cellStyle name="Nadpis 3 3 4 2 2 2 2" xfId="14906" xr:uid="{00000000-0005-0000-0000-0000473A0000}"/>
    <cellStyle name="Nadpis 3 3 4 2 2 2 2 2" xfId="14907" xr:uid="{00000000-0005-0000-0000-0000483A0000}"/>
    <cellStyle name="Nadpis 3 3 4 2 2 2 3" xfId="14908" xr:uid="{00000000-0005-0000-0000-0000493A0000}"/>
    <cellStyle name="Nadpis 3 3 4 2 2 3" xfId="14909" xr:uid="{00000000-0005-0000-0000-00004A3A0000}"/>
    <cellStyle name="Nadpis 3 3 4 2 2 3 2" xfId="14910" xr:uid="{00000000-0005-0000-0000-00004B3A0000}"/>
    <cellStyle name="Nadpis 3 3 4 2 2 4" xfId="14911" xr:uid="{00000000-0005-0000-0000-00004C3A0000}"/>
    <cellStyle name="Nadpis 3 3 4 2 3" xfId="14912" xr:uid="{00000000-0005-0000-0000-00004D3A0000}"/>
    <cellStyle name="Nadpis 3 3 4 2 3 2" xfId="14913" xr:uid="{00000000-0005-0000-0000-00004E3A0000}"/>
    <cellStyle name="Nadpis 3 3 4 2 3 2 2" xfId="14914" xr:uid="{00000000-0005-0000-0000-00004F3A0000}"/>
    <cellStyle name="Nadpis 3 3 4 2 3 3" xfId="14915" xr:uid="{00000000-0005-0000-0000-0000503A0000}"/>
    <cellStyle name="Nadpis 3 3 4 2 4" xfId="14916" xr:uid="{00000000-0005-0000-0000-0000513A0000}"/>
    <cellStyle name="Nadpis 3 3 4 2 4 2" xfId="14917" xr:uid="{00000000-0005-0000-0000-0000523A0000}"/>
    <cellStyle name="Nadpis 3 3 4 2 5" xfId="14918" xr:uid="{00000000-0005-0000-0000-0000533A0000}"/>
    <cellStyle name="Nadpis 3 3 4 3" xfId="14919" xr:uid="{00000000-0005-0000-0000-0000543A0000}"/>
    <cellStyle name="Nadpis 3 3 4 3 2" xfId="14920" xr:uid="{00000000-0005-0000-0000-0000553A0000}"/>
    <cellStyle name="Nadpis 3 3 4 3 2 2" xfId="14921" xr:uid="{00000000-0005-0000-0000-0000563A0000}"/>
    <cellStyle name="Nadpis 3 3 4 3 2 2 2" xfId="14922" xr:uid="{00000000-0005-0000-0000-0000573A0000}"/>
    <cellStyle name="Nadpis 3 3 4 3 2 3" xfId="14923" xr:uid="{00000000-0005-0000-0000-0000583A0000}"/>
    <cellStyle name="Nadpis 3 3 4 3 3" xfId="14924" xr:uid="{00000000-0005-0000-0000-0000593A0000}"/>
    <cellStyle name="Nadpis 3 3 4 3 3 2" xfId="14925" xr:uid="{00000000-0005-0000-0000-00005A3A0000}"/>
    <cellStyle name="Nadpis 3 3 4 3 4" xfId="14926" xr:uid="{00000000-0005-0000-0000-00005B3A0000}"/>
    <cellStyle name="Nadpis 3 3 4 4" xfId="14927" xr:uid="{00000000-0005-0000-0000-00005C3A0000}"/>
    <cellStyle name="Nadpis 3 3 4 4 2" xfId="14928" xr:uid="{00000000-0005-0000-0000-00005D3A0000}"/>
    <cellStyle name="Nadpis 3 3 4 4 2 2" xfId="14929" xr:uid="{00000000-0005-0000-0000-00005E3A0000}"/>
    <cellStyle name="Nadpis 3 3 4 4 3" xfId="14930" xr:uid="{00000000-0005-0000-0000-00005F3A0000}"/>
    <cellStyle name="Nadpis 3 3 4 5" xfId="14931" xr:uid="{00000000-0005-0000-0000-0000603A0000}"/>
    <cellStyle name="Nadpis 3 3 4 5 2" xfId="14932" xr:uid="{00000000-0005-0000-0000-0000613A0000}"/>
    <cellStyle name="Nadpis 3 3 4 6" xfId="14933" xr:uid="{00000000-0005-0000-0000-0000623A0000}"/>
    <cellStyle name="Nadpis 3 3 5" xfId="14934" xr:uid="{00000000-0005-0000-0000-0000633A0000}"/>
    <cellStyle name="Nadpis 3 3 5 2" xfId="14935" xr:uid="{00000000-0005-0000-0000-0000643A0000}"/>
    <cellStyle name="Nadpis 3 3 5 2 2" xfId="14936" xr:uid="{00000000-0005-0000-0000-0000653A0000}"/>
    <cellStyle name="Nadpis 3 3 5 2 2 2" xfId="14937" xr:uid="{00000000-0005-0000-0000-0000663A0000}"/>
    <cellStyle name="Nadpis 3 3 5 2 2 2 2" xfId="14938" xr:uid="{00000000-0005-0000-0000-0000673A0000}"/>
    <cellStyle name="Nadpis 3 3 5 2 2 3" xfId="14939" xr:uid="{00000000-0005-0000-0000-0000683A0000}"/>
    <cellStyle name="Nadpis 3 3 5 2 3" xfId="14940" xr:uid="{00000000-0005-0000-0000-0000693A0000}"/>
    <cellStyle name="Nadpis 3 3 5 2 3 2" xfId="14941" xr:uid="{00000000-0005-0000-0000-00006A3A0000}"/>
    <cellStyle name="Nadpis 3 3 5 2 4" xfId="14942" xr:uid="{00000000-0005-0000-0000-00006B3A0000}"/>
    <cellStyle name="Nadpis 3 3 5 3" xfId="14943" xr:uid="{00000000-0005-0000-0000-00006C3A0000}"/>
    <cellStyle name="Nadpis 3 3 5 3 2" xfId="14944" xr:uid="{00000000-0005-0000-0000-00006D3A0000}"/>
    <cellStyle name="Nadpis 3 3 5 3 2 2" xfId="14945" xr:uid="{00000000-0005-0000-0000-00006E3A0000}"/>
    <cellStyle name="Nadpis 3 3 5 3 3" xfId="14946" xr:uid="{00000000-0005-0000-0000-00006F3A0000}"/>
    <cellStyle name="Nadpis 3 3 5 4" xfId="14947" xr:uid="{00000000-0005-0000-0000-0000703A0000}"/>
    <cellStyle name="Nadpis 3 3 5 4 2" xfId="14948" xr:uid="{00000000-0005-0000-0000-0000713A0000}"/>
    <cellStyle name="Nadpis 3 3 5 5" xfId="14949" xr:uid="{00000000-0005-0000-0000-0000723A0000}"/>
    <cellStyle name="Nadpis 3 3 6" xfId="14950" xr:uid="{00000000-0005-0000-0000-0000733A0000}"/>
    <cellStyle name="Nadpis 3 3 6 2" xfId="14951" xr:uid="{00000000-0005-0000-0000-0000743A0000}"/>
    <cellStyle name="Nadpis 3 3 6 2 2" xfId="14952" xr:uid="{00000000-0005-0000-0000-0000753A0000}"/>
    <cellStyle name="Nadpis 3 3 6 2 2 2" xfId="14953" xr:uid="{00000000-0005-0000-0000-0000763A0000}"/>
    <cellStyle name="Nadpis 3 3 6 2 3" xfId="14954" xr:uid="{00000000-0005-0000-0000-0000773A0000}"/>
    <cellStyle name="Nadpis 3 3 6 3" xfId="14955" xr:uid="{00000000-0005-0000-0000-0000783A0000}"/>
    <cellStyle name="Nadpis 3 3 6 3 2" xfId="14956" xr:uid="{00000000-0005-0000-0000-0000793A0000}"/>
    <cellStyle name="Nadpis 3 3 6 4" xfId="14957" xr:uid="{00000000-0005-0000-0000-00007A3A0000}"/>
    <cellStyle name="Nadpis 3 3 7" xfId="14958" xr:uid="{00000000-0005-0000-0000-00007B3A0000}"/>
    <cellStyle name="Nadpis 3 3 7 2" xfId="14959" xr:uid="{00000000-0005-0000-0000-00007C3A0000}"/>
    <cellStyle name="Nadpis 3 3 7 2 2" xfId="14960" xr:uid="{00000000-0005-0000-0000-00007D3A0000}"/>
    <cellStyle name="Nadpis 3 3 7 3" xfId="14961" xr:uid="{00000000-0005-0000-0000-00007E3A0000}"/>
    <cellStyle name="Nadpis 3 3 8" xfId="14962" xr:uid="{00000000-0005-0000-0000-00007F3A0000}"/>
    <cellStyle name="Nadpis 3 3 8 2" xfId="14963" xr:uid="{00000000-0005-0000-0000-0000803A0000}"/>
    <cellStyle name="Nadpis 3 3 9" xfId="14964" xr:uid="{00000000-0005-0000-0000-0000813A0000}"/>
    <cellStyle name="Nadpis 3 4" xfId="14965" xr:uid="{00000000-0005-0000-0000-0000823A0000}"/>
    <cellStyle name="Nadpis 3 4 2" xfId="14966" xr:uid="{00000000-0005-0000-0000-0000833A0000}"/>
    <cellStyle name="Nadpis 3 4 2 2" xfId="14967" xr:uid="{00000000-0005-0000-0000-0000843A0000}"/>
    <cellStyle name="Nadpis 3 4 2 2 2" xfId="14968" xr:uid="{00000000-0005-0000-0000-0000853A0000}"/>
    <cellStyle name="Nadpis 3 4 2 2 2 2" xfId="14969" xr:uid="{00000000-0005-0000-0000-0000863A0000}"/>
    <cellStyle name="Nadpis 3 4 2 2 2 2 2" xfId="14970" xr:uid="{00000000-0005-0000-0000-0000873A0000}"/>
    <cellStyle name="Nadpis 3 4 2 2 2 2 2 2" xfId="14971" xr:uid="{00000000-0005-0000-0000-0000883A0000}"/>
    <cellStyle name="Nadpis 3 4 2 2 2 2 2 2 2" xfId="14972" xr:uid="{00000000-0005-0000-0000-0000893A0000}"/>
    <cellStyle name="Nadpis 3 4 2 2 2 2 2 3" xfId="14973" xr:uid="{00000000-0005-0000-0000-00008A3A0000}"/>
    <cellStyle name="Nadpis 3 4 2 2 2 2 3" xfId="14974" xr:uid="{00000000-0005-0000-0000-00008B3A0000}"/>
    <cellStyle name="Nadpis 3 4 2 2 2 2 3 2" xfId="14975" xr:uid="{00000000-0005-0000-0000-00008C3A0000}"/>
    <cellStyle name="Nadpis 3 4 2 2 2 2 4" xfId="14976" xr:uid="{00000000-0005-0000-0000-00008D3A0000}"/>
    <cellStyle name="Nadpis 3 4 2 2 2 3" xfId="14977" xr:uid="{00000000-0005-0000-0000-00008E3A0000}"/>
    <cellStyle name="Nadpis 3 4 2 2 2 3 2" xfId="14978" xr:uid="{00000000-0005-0000-0000-00008F3A0000}"/>
    <cellStyle name="Nadpis 3 4 2 2 2 3 2 2" xfId="14979" xr:uid="{00000000-0005-0000-0000-0000903A0000}"/>
    <cellStyle name="Nadpis 3 4 2 2 2 3 3" xfId="14980" xr:uid="{00000000-0005-0000-0000-0000913A0000}"/>
    <cellStyle name="Nadpis 3 4 2 2 2 4" xfId="14981" xr:uid="{00000000-0005-0000-0000-0000923A0000}"/>
    <cellStyle name="Nadpis 3 4 2 2 2 4 2" xfId="14982" xr:uid="{00000000-0005-0000-0000-0000933A0000}"/>
    <cellStyle name="Nadpis 3 4 2 2 2 5" xfId="14983" xr:uid="{00000000-0005-0000-0000-0000943A0000}"/>
    <cellStyle name="Nadpis 3 4 2 2 3" xfId="14984" xr:uid="{00000000-0005-0000-0000-0000953A0000}"/>
    <cellStyle name="Nadpis 3 4 2 2 3 2" xfId="14985" xr:uid="{00000000-0005-0000-0000-0000963A0000}"/>
    <cellStyle name="Nadpis 3 4 2 2 3 2 2" xfId="14986" xr:uid="{00000000-0005-0000-0000-0000973A0000}"/>
    <cellStyle name="Nadpis 3 4 2 2 3 2 2 2" xfId="14987" xr:uid="{00000000-0005-0000-0000-0000983A0000}"/>
    <cellStyle name="Nadpis 3 4 2 2 3 2 3" xfId="14988" xr:uid="{00000000-0005-0000-0000-0000993A0000}"/>
    <cellStyle name="Nadpis 3 4 2 2 3 3" xfId="14989" xr:uid="{00000000-0005-0000-0000-00009A3A0000}"/>
    <cellStyle name="Nadpis 3 4 2 2 3 3 2" xfId="14990" xr:uid="{00000000-0005-0000-0000-00009B3A0000}"/>
    <cellStyle name="Nadpis 3 4 2 2 3 4" xfId="14991" xr:uid="{00000000-0005-0000-0000-00009C3A0000}"/>
    <cellStyle name="Nadpis 3 4 2 2 4" xfId="14992" xr:uid="{00000000-0005-0000-0000-00009D3A0000}"/>
    <cellStyle name="Nadpis 3 4 2 2 4 2" xfId="14993" xr:uid="{00000000-0005-0000-0000-00009E3A0000}"/>
    <cellStyle name="Nadpis 3 4 2 2 4 2 2" xfId="14994" xr:uid="{00000000-0005-0000-0000-00009F3A0000}"/>
    <cellStyle name="Nadpis 3 4 2 2 4 3" xfId="14995" xr:uid="{00000000-0005-0000-0000-0000A03A0000}"/>
    <cellStyle name="Nadpis 3 4 2 2 5" xfId="14996" xr:uid="{00000000-0005-0000-0000-0000A13A0000}"/>
    <cellStyle name="Nadpis 3 4 2 2 5 2" xfId="14997" xr:uid="{00000000-0005-0000-0000-0000A23A0000}"/>
    <cellStyle name="Nadpis 3 4 2 2 6" xfId="14998" xr:uid="{00000000-0005-0000-0000-0000A33A0000}"/>
    <cellStyle name="Nadpis 3 4 2 3" xfId="14999" xr:uid="{00000000-0005-0000-0000-0000A43A0000}"/>
    <cellStyle name="Nadpis 3 4 2 3 2" xfId="15000" xr:uid="{00000000-0005-0000-0000-0000A53A0000}"/>
    <cellStyle name="Nadpis 3 4 2 3 2 2" xfId="15001" xr:uid="{00000000-0005-0000-0000-0000A63A0000}"/>
    <cellStyle name="Nadpis 3 4 2 3 2 2 2" xfId="15002" xr:uid="{00000000-0005-0000-0000-0000A73A0000}"/>
    <cellStyle name="Nadpis 3 4 2 3 2 2 2 2" xfId="15003" xr:uid="{00000000-0005-0000-0000-0000A83A0000}"/>
    <cellStyle name="Nadpis 3 4 2 3 2 2 3" xfId="15004" xr:uid="{00000000-0005-0000-0000-0000A93A0000}"/>
    <cellStyle name="Nadpis 3 4 2 3 2 3" xfId="15005" xr:uid="{00000000-0005-0000-0000-0000AA3A0000}"/>
    <cellStyle name="Nadpis 3 4 2 3 2 3 2" xfId="15006" xr:uid="{00000000-0005-0000-0000-0000AB3A0000}"/>
    <cellStyle name="Nadpis 3 4 2 3 2 4" xfId="15007" xr:uid="{00000000-0005-0000-0000-0000AC3A0000}"/>
    <cellStyle name="Nadpis 3 4 2 3 3" xfId="15008" xr:uid="{00000000-0005-0000-0000-0000AD3A0000}"/>
    <cellStyle name="Nadpis 3 4 2 3 3 2" xfId="15009" xr:uid="{00000000-0005-0000-0000-0000AE3A0000}"/>
    <cellStyle name="Nadpis 3 4 2 3 3 2 2" xfId="15010" xr:uid="{00000000-0005-0000-0000-0000AF3A0000}"/>
    <cellStyle name="Nadpis 3 4 2 3 3 3" xfId="15011" xr:uid="{00000000-0005-0000-0000-0000B03A0000}"/>
    <cellStyle name="Nadpis 3 4 2 3 4" xfId="15012" xr:uid="{00000000-0005-0000-0000-0000B13A0000}"/>
    <cellStyle name="Nadpis 3 4 2 3 4 2" xfId="15013" xr:uid="{00000000-0005-0000-0000-0000B23A0000}"/>
    <cellStyle name="Nadpis 3 4 2 3 5" xfId="15014" xr:uid="{00000000-0005-0000-0000-0000B33A0000}"/>
    <cellStyle name="Nadpis 3 4 2 4" xfId="15015" xr:uid="{00000000-0005-0000-0000-0000B43A0000}"/>
    <cellStyle name="Nadpis 3 4 2 4 2" xfId="15016" xr:uid="{00000000-0005-0000-0000-0000B53A0000}"/>
    <cellStyle name="Nadpis 3 4 2 4 2 2" xfId="15017" xr:uid="{00000000-0005-0000-0000-0000B63A0000}"/>
    <cellStyle name="Nadpis 3 4 2 4 2 2 2" xfId="15018" xr:uid="{00000000-0005-0000-0000-0000B73A0000}"/>
    <cellStyle name="Nadpis 3 4 2 4 2 3" xfId="15019" xr:uid="{00000000-0005-0000-0000-0000B83A0000}"/>
    <cellStyle name="Nadpis 3 4 2 4 3" xfId="15020" xr:uid="{00000000-0005-0000-0000-0000B93A0000}"/>
    <cellStyle name="Nadpis 3 4 2 4 3 2" xfId="15021" xr:uid="{00000000-0005-0000-0000-0000BA3A0000}"/>
    <cellStyle name="Nadpis 3 4 2 4 4" xfId="15022" xr:uid="{00000000-0005-0000-0000-0000BB3A0000}"/>
    <cellStyle name="Nadpis 3 4 2 5" xfId="15023" xr:uid="{00000000-0005-0000-0000-0000BC3A0000}"/>
    <cellStyle name="Nadpis 3 4 2 5 2" xfId="15024" xr:uid="{00000000-0005-0000-0000-0000BD3A0000}"/>
    <cellStyle name="Nadpis 3 4 2 5 2 2" xfId="15025" xr:uid="{00000000-0005-0000-0000-0000BE3A0000}"/>
    <cellStyle name="Nadpis 3 4 2 5 3" xfId="15026" xr:uid="{00000000-0005-0000-0000-0000BF3A0000}"/>
    <cellStyle name="Nadpis 3 4 2 6" xfId="15027" xr:uid="{00000000-0005-0000-0000-0000C03A0000}"/>
    <cellStyle name="Nadpis 3 4 2 6 2" xfId="15028" xr:uid="{00000000-0005-0000-0000-0000C13A0000}"/>
    <cellStyle name="Nadpis 3 4 2 7" xfId="15029" xr:uid="{00000000-0005-0000-0000-0000C23A0000}"/>
    <cellStyle name="Nadpis 3 4 3" xfId="15030" xr:uid="{00000000-0005-0000-0000-0000C33A0000}"/>
    <cellStyle name="Nadpis 3 4 3 2" xfId="15031" xr:uid="{00000000-0005-0000-0000-0000C43A0000}"/>
    <cellStyle name="Nadpis 3 4 3 2 2" xfId="15032" xr:uid="{00000000-0005-0000-0000-0000C53A0000}"/>
    <cellStyle name="Nadpis 3 4 3 2 2 2" xfId="15033" xr:uid="{00000000-0005-0000-0000-0000C63A0000}"/>
    <cellStyle name="Nadpis 3 4 3 2 2 2 2" xfId="15034" xr:uid="{00000000-0005-0000-0000-0000C73A0000}"/>
    <cellStyle name="Nadpis 3 4 3 2 2 2 2 2" xfId="15035" xr:uid="{00000000-0005-0000-0000-0000C83A0000}"/>
    <cellStyle name="Nadpis 3 4 3 2 2 2 3" xfId="15036" xr:uid="{00000000-0005-0000-0000-0000C93A0000}"/>
    <cellStyle name="Nadpis 3 4 3 2 2 3" xfId="15037" xr:uid="{00000000-0005-0000-0000-0000CA3A0000}"/>
    <cellStyle name="Nadpis 3 4 3 2 2 3 2" xfId="15038" xr:uid="{00000000-0005-0000-0000-0000CB3A0000}"/>
    <cellStyle name="Nadpis 3 4 3 2 2 4" xfId="15039" xr:uid="{00000000-0005-0000-0000-0000CC3A0000}"/>
    <cellStyle name="Nadpis 3 4 3 2 3" xfId="15040" xr:uid="{00000000-0005-0000-0000-0000CD3A0000}"/>
    <cellStyle name="Nadpis 3 4 3 2 3 2" xfId="15041" xr:uid="{00000000-0005-0000-0000-0000CE3A0000}"/>
    <cellStyle name="Nadpis 3 4 3 2 3 2 2" xfId="15042" xr:uid="{00000000-0005-0000-0000-0000CF3A0000}"/>
    <cellStyle name="Nadpis 3 4 3 2 3 3" xfId="15043" xr:uid="{00000000-0005-0000-0000-0000D03A0000}"/>
    <cellStyle name="Nadpis 3 4 3 2 4" xfId="15044" xr:uid="{00000000-0005-0000-0000-0000D13A0000}"/>
    <cellStyle name="Nadpis 3 4 3 2 4 2" xfId="15045" xr:uid="{00000000-0005-0000-0000-0000D23A0000}"/>
    <cellStyle name="Nadpis 3 4 3 2 5" xfId="15046" xr:uid="{00000000-0005-0000-0000-0000D33A0000}"/>
    <cellStyle name="Nadpis 3 4 3 3" xfId="15047" xr:uid="{00000000-0005-0000-0000-0000D43A0000}"/>
    <cellStyle name="Nadpis 3 4 3 3 2" xfId="15048" xr:uid="{00000000-0005-0000-0000-0000D53A0000}"/>
    <cellStyle name="Nadpis 3 4 3 3 2 2" xfId="15049" xr:uid="{00000000-0005-0000-0000-0000D63A0000}"/>
    <cellStyle name="Nadpis 3 4 3 3 2 2 2" xfId="15050" xr:uid="{00000000-0005-0000-0000-0000D73A0000}"/>
    <cellStyle name="Nadpis 3 4 3 3 2 3" xfId="15051" xr:uid="{00000000-0005-0000-0000-0000D83A0000}"/>
    <cellStyle name="Nadpis 3 4 3 3 3" xfId="15052" xr:uid="{00000000-0005-0000-0000-0000D93A0000}"/>
    <cellStyle name="Nadpis 3 4 3 3 3 2" xfId="15053" xr:uid="{00000000-0005-0000-0000-0000DA3A0000}"/>
    <cellStyle name="Nadpis 3 4 3 3 4" xfId="15054" xr:uid="{00000000-0005-0000-0000-0000DB3A0000}"/>
    <cellStyle name="Nadpis 3 4 3 4" xfId="15055" xr:uid="{00000000-0005-0000-0000-0000DC3A0000}"/>
    <cellStyle name="Nadpis 3 4 3 4 2" xfId="15056" xr:uid="{00000000-0005-0000-0000-0000DD3A0000}"/>
    <cellStyle name="Nadpis 3 4 3 4 2 2" xfId="15057" xr:uid="{00000000-0005-0000-0000-0000DE3A0000}"/>
    <cellStyle name="Nadpis 3 4 3 4 3" xfId="15058" xr:uid="{00000000-0005-0000-0000-0000DF3A0000}"/>
    <cellStyle name="Nadpis 3 4 3 5" xfId="15059" xr:uid="{00000000-0005-0000-0000-0000E03A0000}"/>
    <cellStyle name="Nadpis 3 4 3 5 2" xfId="15060" xr:uid="{00000000-0005-0000-0000-0000E13A0000}"/>
    <cellStyle name="Nadpis 3 4 3 6" xfId="15061" xr:uid="{00000000-0005-0000-0000-0000E23A0000}"/>
    <cellStyle name="Nadpis 3 4 4" xfId="15062" xr:uid="{00000000-0005-0000-0000-0000E33A0000}"/>
    <cellStyle name="Nadpis 3 4 4 2" xfId="15063" xr:uid="{00000000-0005-0000-0000-0000E43A0000}"/>
    <cellStyle name="Nadpis 3 4 4 2 2" xfId="15064" xr:uid="{00000000-0005-0000-0000-0000E53A0000}"/>
    <cellStyle name="Nadpis 3 4 4 2 2 2" xfId="15065" xr:uid="{00000000-0005-0000-0000-0000E63A0000}"/>
    <cellStyle name="Nadpis 3 4 4 2 2 2 2" xfId="15066" xr:uid="{00000000-0005-0000-0000-0000E73A0000}"/>
    <cellStyle name="Nadpis 3 4 4 2 2 3" xfId="15067" xr:uid="{00000000-0005-0000-0000-0000E83A0000}"/>
    <cellStyle name="Nadpis 3 4 4 2 3" xfId="15068" xr:uid="{00000000-0005-0000-0000-0000E93A0000}"/>
    <cellStyle name="Nadpis 3 4 4 2 3 2" xfId="15069" xr:uid="{00000000-0005-0000-0000-0000EA3A0000}"/>
    <cellStyle name="Nadpis 3 4 4 2 4" xfId="15070" xr:uid="{00000000-0005-0000-0000-0000EB3A0000}"/>
    <cellStyle name="Nadpis 3 4 4 3" xfId="15071" xr:uid="{00000000-0005-0000-0000-0000EC3A0000}"/>
    <cellStyle name="Nadpis 3 4 4 3 2" xfId="15072" xr:uid="{00000000-0005-0000-0000-0000ED3A0000}"/>
    <cellStyle name="Nadpis 3 4 4 3 2 2" xfId="15073" xr:uid="{00000000-0005-0000-0000-0000EE3A0000}"/>
    <cellStyle name="Nadpis 3 4 4 3 3" xfId="15074" xr:uid="{00000000-0005-0000-0000-0000EF3A0000}"/>
    <cellStyle name="Nadpis 3 4 4 4" xfId="15075" xr:uid="{00000000-0005-0000-0000-0000F03A0000}"/>
    <cellStyle name="Nadpis 3 4 4 4 2" xfId="15076" xr:uid="{00000000-0005-0000-0000-0000F13A0000}"/>
    <cellStyle name="Nadpis 3 4 4 5" xfId="15077" xr:uid="{00000000-0005-0000-0000-0000F23A0000}"/>
    <cellStyle name="Nadpis 3 4 5" xfId="15078" xr:uid="{00000000-0005-0000-0000-0000F33A0000}"/>
    <cellStyle name="Nadpis 3 4 5 2" xfId="15079" xr:uid="{00000000-0005-0000-0000-0000F43A0000}"/>
    <cellStyle name="Nadpis 3 4 5 2 2" xfId="15080" xr:uid="{00000000-0005-0000-0000-0000F53A0000}"/>
    <cellStyle name="Nadpis 3 4 5 2 2 2" xfId="15081" xr:uid="{00000000-0005-0000-0000-0000F63A0000}"/>
    <cellStyle name="Nadpis 3 4 5 2 3" xfId="15082" xr:uid="{00000000-0005-0000-0000-0000F73A0000}"/>
    <cellStyle name="Nadpis 3 4 5 3" xfId="15083" xr:uid="{00000000-0005-0000-0000-0000F83A0000}"/>
    <cellStyle name="Nadpis 3 4 5 3 2" xfId="15084" xr:uid="{00000000-0005-0000-0000-0000F93A0000}"/>
    <cellStyle name="Nadpis 3 4 5 4" xfId="15085" xr:uid="{00000000-0005-0000-0000-0000FA3A0000}"/>
    <cellStyle name="Nadpis 3 4 6" xfId="15086" xr:uid="{00000000-0005-0000-0000-0000FB3A0000}"/>
    <cellStyle name="Nadpis 3 4 6 2" xfId="15087" xr:uid="{00000000-0005-0000-0000-0000FC3A0000}"/>
    <cellStyle name="Nadpis 3 4 6 2 2" xfId="15088" xr:uid="{00000000-0005-0000-0000-0000FD3A0000}"/>
    <cellStyle name="Nadpis 3 4 6 3" xfId="15089" xr:uid="{00000000-0005-0000-0000-0000FE3A0000}"/>
    <cellStyle name="Nadpis 3 4 7" xfId="15090" xr:uid="{00000000-0005-0000-0000-0000FF3A0000}"/>
    <cellStyle name="Nadpis 3 4 7 2" xfId="15091" xr:uid="{00000000-0005-0000-0000-0000003B0000}"/>
    <cellStyle name="Nadpis 3 4 8" xfId="15092" xr:uid="{00000000-0005-0000-0000-0000013B0000}"/>
    <cellStyle name="Nadpis 3 5" xfId="15093" xr:uid="{00000000-0005-0000-0000-0000023B0000}"/>
    <cellStyle name="Nadpis 3 5 2" xfId="15094" xr:uid="{00000000-0005-0000-0000-0000033B0000}"/>
    <cellStyle name="Nadpis 3 5 2 2" xfId="15095" xr:uid="{00000000-0005-0000-0000-0000043B0000}"/>
    <cellStyle name="Nadpis 3 5 2 2 2" xfId="15096" xr:uid="{00000000-0005-0000-0000-0000053B0000}"/>
    <cellStyle name="Nadpis 3 5 2 2 2 2" xfId="15097" xr:uid="{00000000-0005-0000-0000-0000063B0000}"/>
    <cellStyle name="Nadpis 3 5 2 2 2 2 2" xfId="15098" xr:uid="{00000000-0005-0000-0000-0000073B0000}"/>
    <cellStyle name="Nadpis 3 5 2 2 2 2 2 2" xfId="15099" xr:uid="{00000000-0005-0000-0000-0000083B0000}"/>
    <cellStyle name="Nadpis 3 5 2 2 2 2 3" xfId="15100" xr:uid="{00000000-0005-0000-0000-0000093B0000}"/>
    <cellStyle name="Nadpis 3 5 2 2 2 3" xfId="15101" xr:uid="{00000000-0005-0000-0000-00000A3B0000}"/>
    <cellStyle name="Nadpis 3 5 2 2 2 3 2" xfId="15102" xr:uid="{00000000-0005-0000-0000-00000B3B0000}"/>
    <cellStyle name="Nadpis 3 5 2 2 2 4" xfId="15103" xr:uid="{00000000-0005-0000-0000-00000C3B0000}"/>
    <cellStyle name="Nadpis 3 5 2 2 3" xfId="15104" xr:uid="{00000000-0005-0000-0000-00000D3B0000}"/>
    <cellStyle name="Nadpis 3 5 2 2 3 2" xfId="15105" xr:uid="{00000000-0005-0000-0000-00000E3B0000}"/>
    <cellStyle name="Nadpis 3 5 2 2 3 2 2" xfId="15106" xr:uid="{00000000-0005-0000-0000-00000F3B0000}"/>
    <cellStyle name="Nadpis 3 5 2 2 3 3" xfId="15107" xr:uid="{00000000-0005-0000-0000-0000103B0000}"/>
    <cellStyle name="Nadpis 3 5 2 2 4" xfId="15108" xr:uid="{00000000-0005-0000-0000-0000113B0000}"/>
    <cellStyle name="Nadpis 3 5 2 2 4 2" xfId="15109" xr:uid="{00000000-0005-0000-0000-0000123B0000}"/>
    <cellStyle name="Nadpis 3 5 2 2 5" xfId="15110" xr:uid="{00000000-0005-0000-0000-0000133B0000}"/>
    <cellStyle name="Nadpis 3 5 2 3" xfId="15111" xr:uid="{00000000-0005-0000-0000-0000143B0000}"/>
    <cellStyle name="Nadpis 3 5 2 3 2" xfId="15112" xr:uid="{00000000-0005-0000-0000-0000153B0000}"/>
    <cellStyle name="Nadpis 3 5 2 3 2 2" xfId="15113" xr:uid="{00000000-0005-0000-0000-0000163B0000}"/>
    <cellStyle name="Nadpis 3 5 2 3 2 2 2" xfId="15114" xr:uid="{00000000-0005-0000-0000-0000173B0000}"/>
    <cellStyle name="Nadpis 3 5 2 3 2 3" xfId="15115" xr:uid="{00000000-0005-0000-0000-0000183B0000}"/>
    <cellStyle name="Nadpis 3 5 2 3 3" xfId="15116" xr:uid="{00000000-0005-0000-0000-0000193B0000}"/>
    <cellStyle name="Nadpis 3 5 2 3 3 2" xfId="15117" xr:uid="{00000000-0005-0000-0000-00001A3B0000}"/>
    <cellStyle name="Nadpis 3 5 2 3 4" xfId="15118" xr:uid="{00000000-0005-0000-0000-00001B3B0000}"/>
    <cellStyle name="Nadpis 3 5 2 4" xfId="15119" xr:uid="{00000000-0005-0000-0000-00001C3B0000}"/>
    <cellStyle name="Nadpis 3 5 2 4 2" xfId="15120" xr:uid="{00000000-0005-0000-0000-00001D3B0000}"/>
    <cellStyle name="Nadpis 3 5 2 4 2 2" xfId="15121" xr:uid="{00000000-0005-0000-0000-00001E3B0000}"/>
    <cellStyle name="Nadpis 3 5 2 4 3" xfId="15122" xr:uid="{00000000-0005-0000-0000-00001F3B0000}"/>
    <cellStyle name="Nadpis 3 5 2 5" xfId="15123" xr:uid="{00000000-0005-0000-0000-0000203B0000}"/>
    <cellStyle name="Nadpis 3 5 2 5 2" xfId="15124" xr:uid="{00000000-0005-0000-0000-0000213B0000}"/>
    <cellStyle name="Nadpis 3 5 2 6" xfId="15125" xr:uid="{00000000-0005-0000-0000-0000223B0000}"/>
    <cellStyle name="Nadpis 3 5 3" xfId="15126" xr:uid="{00000000-0005-0000-0000-0000233B0000}"/>
    <cellStyle name="Nadpis 3 5 3 2" xfId="15127" xr:uid="{00000000-0005-0000-0000-0000243B0000}"/>
    <cellStyle name="Nadpis 3 5 3 2 2" xfId="15128" xr:uid="{00000000-0005-0000-0000-0000253B0000}"/>
    <cellStyle name="Nadpis 3 5 3 2 2 2" xfId="15129" xr:uid="{00000000-0005-0000-0000-0000263B0000}"/>
    <cellStyle name="Nadpis 3 5 3 2 2 2 2" xfId="15130" xr:uid="{00000000-0005-0000-0000-0000273B0000}"/>
    <cellStyle name="Nadpis 3 5 3 2 2 3" xfId="15131" xr:uid="{00000000-0005-0000-0000-0000283B0000}"/>
    <cellStyle name="Nadpis 3 5 3 2 3" xfId="15132" xr:uid="{00000000-0005-0000-0000-0000293B0000}"/>
    <cellStyle name="Nadpis 3 5 3 2 3 2" xfId="15133" xr:uid="{00000000-0005-0000-0000-00002A3B0000}"/>
    <cellStyle name="Nadpis 3 5 3 2 4" xfId="15134" xr:uid="{00000000-0005-0000-0000-00002B3B0000}"/>
    <cellStyle name="Nadpis 3 5 3 3" xfId="15135" xr:uid="{00000000-0005-0000-0000-00002C3B0000}"/>
    <cellStyle name="Nadpis 3 5 3 3 2" xfId="15136" xr:uid="{00000000-0005-0000-0000-00002D3B0000}"/>
    <cellStyle name="Nadpis 3 5 3 3 2 2" xfId="15137" xr:uid="{00000000-0005-0000-0000-00002E3B0000}"/>
    <cellStyle name="Nadpis 3 5 3 3 3" xfId="15138" xr:uid="{00000000-0005-0000-0000-00002F3B0000}"/>
    <cellStyle name="Nadpis 3 5 3 4" xfId="15139" xr:uid="{00000000-0005-0000-0000-0000303B0000}"/>
    <cellStyle name="Nadpis 3 5 3 4 2" xfId="15140" xr:uid="{00000000-0005-0000-0000-0000313B0000}"/>
    <cellStyle name="Nadpis 3 5 3 5" xfId="15141" xr:uid="{00000000-0005-0000-0000-0000323B0000}"/>
    <cellStyle name="Nadpis 3 5 4" xfId="15142" xr:uid="{00000000-0005-0000-0000-0000333B0000}"/>
    <cellStyle name="Nadpis 3 5 4 2" xfId="15143" xr:uid="{00000000-0005-0000-0000-0000343B0000}"/>
    <cellStyle name="Nadpis 3 5 4 2 2" xfId="15144" xr:uid="{00000000-0005-0000-0000-0000353B0000}"/>
    <cellStyle name="Nadpis 3 5 4 2 2 2" xfId="15145" xr:uid="{00000000-0005-0000-0000-0000363B0000}"/>
    <cellStyle name="Nadpis 3 5 4 2 3" xfId="15146" xr:uid="{00000000-0005-0000-0000-0000373B0000}"/>
    <cellStyle name="Nadpis 3 5 4 3" xfId="15147" xr:uid="{00000000-0005-0000-0000-0000383B0000}"/>
    <cellStyle name="Nadpis 3 5 4 3 2" xfId="15148" xr:uid="{00000000-0005-0000-0000-0000393B0000}"/>
    <cellStyle name="Nadpis 3 5 4 4" xfId="15149" xr:uid="{00000000-0005-0000-0000-00003A3B0000}"/>
    <cellStyle name="Nadpis 3 5 5" xfId="15150" xr:uid="{00000000-0005-0000-0000-00003B3B0000}"/>
    <cellStyle name="Nadpis 3 5 5 2" xfId="15151" xr:uid="{00000000-0005-0000-0000-00003C3B0000}"/>
    <cellStyle name="Nadpis 3 5 5 2 2" xfId="15152" xr:uid="{00000000-0005-0000-0000-00003D3B0000}"/>
    <cellStyle name="Nadpis 3 5 5 3" xfId="15153" xr:uid="{00000000-0005-0000-0000-00003E3B0000}"/>
    <cellStyle name="Nadpis 3 5 6" xfId="15154" xr:uid="{00000000-0005-0000-0000-00003F3B0000}"/>
    <cellStyle name="Nadpis 3 5 6 2" xfId="15155" xr:uid="{00000000-0005-0000-0000-0000403B0000}"/>
    <cellStyle name="Nadpis 3 5 7" xfId="15156" xr:uid="{00000000-0005-0000-0000-0000413B0000}"/>
    <cellStyle name="Nadpis 3 6" xfId="15157" xr:uid="{00000000-0005-0000-0000-0000423B0000}"/>
    <cellStyle name="Nadpis 3 6 2" xfId="15158" xr:uid="{00000000-0005-0000-0000-0000433B0000}"/>
    <cellStyle name="Nadpis 3 6 2 2" xfId="15159" xr:uid="{00000000-0005-0000-0000-0000443B0000}"/>
    <cellStyle name="Nadpis 3 6 2 2 2" xfId="15160" xr:uid="{00000000-0005-0000-0000-0000453B0000}"/>
    <cellStyle name="Nadpis 3 6 2 2 2 2" xfId="15161" xr:uid="{00000000-0005-0000-0000-0000463B0000}"/>
    <cellStyle name="Nadpis 3 6 2 2 2 2 2" xfId="15162" xr:uid="{00000000-0005-0000-0000-0000473B0000}"/>
    <cellStyle name="Nadpis 3 6 2 2 2 3" xfId="15163" xr:uid="{00000000-0005-0000-0000-0000483B0000}"/>
    <cellStyle name="Nadpis 3 6 2 2 3" xfId="15164" xr:uid="{00000000-0005-0000-0000-0000493B0000}"/>
    <cellStyle name="Nadpis 3 6 2 2 3 2" xfId="15165" xr:uid="{00000000-0005-0000-0000-00004A3B0000}"/>
    <cellStyle name="Nadpis 3 6 2 2 4" xfId="15166" xr:uid="{00000000-0005-0000-0000-00004B3B0000}"/>
    <cellStyle name="Nadpis 3 6 2 3" xfId="15167" xr:uid="{00000000-0005-0000-0000-00004C3B0000}"/>
    <cellStyle name="Nadpis 3 6 2 3 2" xfId="15168" xr:uid="{00000000-0005-0000-0000-00004D3B0000}"/>
    <cellStyle name="Nadpis 3 6 2 3 2 2" xfId="15169" xr:uid="{00000000-0005-0000-0000-00004E3B0000}"/>
    <cellStyle name="Nadpis 3 6 2 3 3" xfId="15170" xr:uid="{00000000-0005-0000-0000-00004F3B0000}"/>
    <cellStyle name="Nadpis 3 6 2 4" xfId="15171" xr:uid="{00000000-0005-0000-0000-0000503B0000}"/>
    <cellStyle name="Nadpis 3 6 2 4 2" xfId="15172" xr:uid="{00000000-0005-0000-0000-0000513B0000}"/>
    <cellStyle name="Nadpis 3 6 2 5" xfId="15173" xr:uid="{00000000-0005-0000-0000-0000523B0000}"/>
    <cellStyle name="Nadpis 3 6 3" xfId="15174" xr:uid="{00000000-0005-0000-0000-0000533B0000}"/>
    <cellStyle name="Nadpis 3 6 3 2" xfId="15175" xr:uid="{00000000-0005-0000-0000-0000543B0000}"/>
    <cellStyle name="Nadpis 3 6 3 2 2" xfId="15176" xr:uid="{00000000-0005-0000-0000-0000553B0000}"/>
    <cellStyle name="Nadpis 3 6 3 2 2 2" xfId="15177" xr:uid="{00000000-0005-0000-0000-0000563B0000}"/>
    <cellStyle name="Nadpis 3 6 3 2 3" xfId="15178" xr:uid="{00000000-0005-0000-0000-0000573B0000}"/>
    <cellStyle name="Nadpis 3 6 3 3" xfId="15179" xr:uid="{00000000-0005-0000-0000-0000583B0000}"/>
    <cellStyle name="Nadpis 3 6 3 3 2" xfId="15180" xr:uid="{00000000-0005-0000-0000-0000593B0000}"/>
    <cellStyle name="Nadpis 3 6 3 4" xfId="15181" xr:uid="{00000000-0005-0000-0000-00005A3B0000}"/>
    <cellStyle name="Nadpis 3 6 4" xfId="15182" xr:uid="{00000000-0005-0000-0000-00005B3B0000}"/>
    <cellStyle name="Nadpis 3 6 4 2" xfId="15183" xr:uid="{00000000-0005-0000-0000-00005C3B0000}"/>
    <cellStyle name="Nadpis 3 6 4 2 2" xfId="15184" xr:uid="{00000000-0005-0000-0000-00005D3B0000}"/>
    <cellStyle name="Nadpis 3 6 4 3" xfId="15185" xr:uid="{00000000-0005-0000-0000-00005E3B0000}"/>
    <cellStyle name="Nadpis 3 6 5" xfId="15186" xr:uid="{00000000-0005-0000-0000-00005F3B0000}"/>
    <cellStyle name="Nadpis 3 6 5 2" xfId="15187" xr:uid="{00000000-0005-0000-0000-0000603B0000}"/>
    <cellStyle name="Nadpis 3 6 6" xfId="15188" xr:uid="{00000000-0005-0000-0000-0000613B0000}"/>
    <cellStyle name="Nadpis 3 7" xfId="15189" xr:uid="{00000000-0005-0000-0000-0000623B0000}"/>
    <cellStyle name="Nadpis 3 8" xfId="15190" xr:uid="{00000000-0005-0000-0000-0000633B0000}"/>
    <cellStyle name="Nadpis 3 9" xfId="15191" xr:uid="{00000000-0005-0000-0000-0000643B0000}"/>
    <cellStyle name="Nadpis 4" xfId="15192" xr:uid="{00000000-0005-0000-0000-0000653B0000}"/>
    <cellStyle name="Nadpis 4 2" xfId="15193" xr:uid="{00000000-0005-0000-0000-0000663B0000}"/>
    <cellStyle name="Nadpis1" xfId="15194" xr:uid="{00000000-0005-0000-0000-0000673B0000}"/>
    <cellStyle name="Nadpis2" xfId="15195" xr:uid="{00000000-0005-0000-0000-0000683B0000}"/>
    <cellStyle name="Název" xfId="15196" xr:uid="{00000000-0005-0000-0000-0000693B0000}"/>
    <cellStyle name="Neutral" xfId="15197" xr:uid="{00000000-0005-0000-0000-00006A3B0000}"/>
    <cellStyle name="Neutral 10" xfId="15198" xr:uid="{00000000-0005-0000-0000-00006B3B0000}"/>
    <cellStyle name="Neutral 11" xfId="15199" xr:uid="{00000000-0005-0000-0000-00006C3B0000}"/>
    <cellStyle name="Neutral 12" xfId="15200" xr:uid="{00000000-0005-0000-0000-00006D3B0000}"/>
    <cellStyle name="Neutral 13" xfId="15201" xr:uid="{00000000-0005-0000-0000-00006E3B0000}"/>
    <cellStyle name="Neutral 14" xfId="15202" xr:uid="{00000000-0005-0000-0000-00006F3B0000}"/>
    <cellStyle name="Neutral 15" xfId="15203" xr:uid="{00000000-0005-0000-0000-0000703B0000}"/>
    <cellStyle name="Neutral 16" xfId="15204" xr:uid="{00000000-0005-0000-0000-0000713B0000}"/>
    <cellStyle name="Neutral 17" xfId="15205" xr:uid="{00000000-0005-0000-0000-0000723B0000}"/>
    <cellStyle name="Neutral 18" xfId="15206" xr:uid="{00000000-0005-0000-0000-0000733B0000}"/>
    <cellStyle name="Neutral 19" xfId="15207" xr:uid="{00000000-0005-0000-0000-0000743B0000}"/>
    <cellStyle name="Neutral 2" xfId="15208" xr:uid="{00000000-0005-0000-0000-0000753B0000}"/>
    <cellStyle name="Neutral 2 2" xfId="15209" xr:uid="{00000000-0005-0000-0000-0000763B0000}"/>
    <cellStyle name="Neutral 3" xfId="15210" xr:uid="{00000000-0005-0000-0000-0000773B0000}"/>
    <cellStyle name="Neutral 4" xfId="15211" xr:uid="{00000000-0005-0000-0000-0000783B0000}"/>
    <cellStyle name="Neutral 5" xfId="15212" xr:uid="{00000000-0005-0000-0000-0000793B0000}"/>
    <cellStyle name="Neutral 6" xfId="15213" xr:uid="{00000000-0005-0000-0000-00007A3B0000}"/>
    <cellStyle name="Neutral 7" xfId="15214" xr:uid="{00000000-0005-0000-0000-00007B3B0000}"/>
    <cellStyle name="Neutral 8" xfId="15215" xr:uid="{00000000-0005-0000-0000-00007C3B0000}"/>
    <cellStyle name="Neutral 9" xfId="15216" xr:uid="{00000000-0005-0000-0000-00007D3B0000}"/>
    <cellStyle name="Neutrální" xfId="15217" xr:uid="{00000000-0005-0000-0000-00007E3B0000}"/>
    <cellStyle name="Neutrální 2" xfId="15218" xr:uid="{00000000-0005-0000-0000-00007F3B0000}"/>
    <cellStyle name="New" xfId="15219" xr:uid="{00000000-0005-0000-0000-0000803B0000}"/>
    <cellStyle name="New 2" xfId="15220" xr:uid="{00000000-0005-0000-0000-0000813B0000}"/>
    <cellStyle name="New 2 2" xfId="15221" xr:uid="{00000000-0005-0000-0000-0000823B0000}"/>
    <cellStyle name="New 2 3" xfId="15222" xr:uid="{00000000-0005-0000-0000-0000833B0000}"/>
    <cellStyle name="New 2 4" xfId="15223" xr:uid="{00000000-0005-0000-0000-0000843B0000}"/>
    <cellStyle name="New 3" xfId="15224" xr:uid="{00000000-0005-0000-0000-0000853B0000}"/>
    <cellStyle name="New 4" xfId="15225" xr:uid="{00000000-0005-0000-0000-0000863B0000}"/>
    <cellStyle name="New 5" xfId="15226" xr:uid="{00000000-0005-0000-0000-0000873B0000}"/>
    <cellStyle name="New 6" xfId="15227" xr:uid="{00000000-0005-0000-0000-0000883B0000}"/>
    <cellStyle name="no dec" xfId="15228" xr:uid="{00000000-0005-0000-0000-0000893B0000}"/>
    <cellStyle name="Non défini" xfId="15229" xr:uid="{00000000-0005-0000-0000-00008A3B0000}"/>
    <cellStyle name="Norml_EMXI QUALITY PROBLEM LIST" xfId="15230" xr:uid="{00000000-0005-0000-0000-00008B3B0000}"/>
    <cellStyle name="Normal" xfId="0" builtinId="0"/>
    <cellStyle name="Normal - Style1" xfId="15231" xr:uid="{00000000-0005-0000-0000-00008C3B0000}"/>
    <cellStyle name="Normal - Style1 2" xfId="15232" xr:uid="{00000000-0005-0000-0000-00008D3B0000}"/>
    <cellStyle name="Normal - Style1 2 2" xfId="15233" xr:uid="{00000000-0005-0000-0000-00008E3B0000}"/>
    <cellStyle name="Normal - Style1 3" xfId="15234" xr:uid="{00000000-0005-0000-0000-00008F3B0000}"/>
    <cellStyle name="Normal - Style1_IPKTSK11106A(도메인 사용연장 갱신 직접지급품의건)" xfId="15235" xr:uid="{00000000-0005-0000-0000-0000903B0000}"/>
    <cellStyle name="Normal - Style2" xfId="15236" xr:uid="{00000000-0005-0000-0000-0000913B0000}"/>
    <cellStyle name="Normal - Style3" xfId="15237" xr:uid="{00000000-0005-0000-0000-0000923B0000}"/>
    <cellStyle name="Normal - Style4" xfId="15238" xr:uid="{00000000-0005-0000-0000-0000933B0000}"/>
    <cellStyle name="Normal - Style5" xfId="15239" xr:uid="{00000000-0005-0000-0000-0000943B0000}"/>
    <cellStyle name="Normal - Style6" xfId="15240" xr:uid="{00000000-0005-0000-0000-0000953B0000}"/>
    <cellStyle name="Normal - Style7" xfId="15241" xr:uid="{00000000-0005-0000-0000-0000963B0000}"/>
    <cellStyle name="Normal - Style8" xfId="15242" xr:uid="{00000000-0005-0000-0000-0000973B0000}"/>
    <cellStyle name="Normal 10" xfId="15243" xr:uid="{00000000-0005-0000-0000-0000983B0000}"/>
    <cellStyle name="Normal 10 2" xfId="15244" xr:uid="{00000000-0005-0000-0000-0000993B0000}"/>
    <cellStyle name="Normal 10 3" xfId="15245" xr:uid="{00000000-0005-0000-0000-00009A3B0000}"/>
    <cellStyle name="Normal 10 3 2" xfId="15246" xr:uid="{00000000-0005-0000-0000-00009B3B0000}"/>
    <cellStyle name="Normal 10 4" xfId="15247" xr:uid="{00000000-0005-0000-0000-00009C3B0000}"/>
    <cellStyle name="Normal 10 5" xfId="15248" xr:uid="{00000000-0005-0000-0000-00009D3B0000}"/>
    <cellStyle name="Normal 10 6" xfId="15249" xr:uid="{00000000-0005-0000-0000-00009E3B0000}"/>
    <cellStyle name="Normal 10 7" xfId="15250" xr:uid="{00000000-0005-0000-0000-00009F3B0000}"/>
    <cellStyle name="Normal 10 8" xfId="15251" xr:uid="{00000000-0005-0000-0000-0000A03B0000}"/>
    <cellStyle name="Normal 10_Mismatch qty" xfId="15252" xr:uid="{00000000-0005-0000-0000-0000A13B0000}"/>
    <cellStyle name="Normal 10pt" xfId="15253" xr:uid="{00000000-0005-0000-0000-0000A23B0000}"/>
    <cellStyle name="Normal 10pt 10" xfId="15254" xr:uid="{00000000-0005-0000-0000-0000A33B0000}"/>
    <cellStyle name="Normal 10pt 11" xfId="15255" xr:uid="{00000000-0005-0000-0000-0000A43B0000}"/>
    <cellStyle name="Normal 10pt 2" xfId="15256" xr:uid="{00000000-0005-0000-0000-0000A53B0000}"/>
    <cellStyle name="Normal 10pt 2 2" xfId="15257" xr:uid="{00000000-0005-0000-0000-0000A63B0000}"/>
    <cellStyle name="Normal 10pt 2 2 2" xfId="15258" xr:uid="{00000000-0005-0000-0000-0000A73B0000}"/>
    <cellStyle name="Normal 10pt 2 2 3" xfId="15259" xr:uid="{00000000-0005-0000-0000-0000A83B0000}"/>
    <cellStyle name="Normal 10pt 2 2 4" xfId="15260" xr:uid="{00000000-0005-0000-0000-0000A93B0000}"/>
    <cellStyle name="Normal 10pt 2 3" xfId="15261" xr:uid="{00000000-0005-0000-0000-0000AA3B0000}"/>
    <cellStyle name="Normal 10pt 2 3 2" xfId="15262" xr:uid="{00000000-0005-0000-0000-0000AB3B0000}"/>
    <cellStyle name="Normal 10pt 2 3 3" xfId="15263" xr:uid="{00000000-0005-0000-0000-0000AC3B0000}"/>
    <cellStyle name="Normal 10pt 2 3 4" xfId="15264" xr:uid="{00000000-0005-0000-0000-0000AD3B0000}"/>
    <cellStyle name="Normal 10pt 2 4" xfId="15265" xr:uid="{00000000-0005-0000-0000-0000AE3B0000}"/>
    <cellStyle name="Normal 10pt 2 4 2" xfId="15266" xr:uid="{00000000-0005-0000-0000-0000AF3B0000}"/>
    <cellStyle name="Normal 10pt 2 4 3" xfId="15267" xr:uid="{00000000-0005-0000-0000-0000B03B0000}"/>
    <cellStyle name="Normal 10pt 2 4 4" xfId="15268" xr:uid="{00000000-0005-0000-0000-0000B13B0000}"/>
    <cellStyle name="Normal 10pt 2 5" xfId="15269" xr:uid="{00000000-0005-0000-0000-0000B23B0000}"/>
    <cellStyle name="Normal 10pt 2 5 2" xfId="15270" xr:uid="{00000000-0005-0000-0000-0000B33B0000}"/>
    <cellStyle name="Normal 10pt 2 5 3" xfId="15271" xr:uid="{00000000-0005-0000-0000-0000B43B0000}"/>
    <cellStyle name="Normal 10pt 2 5 4" xfId="15272" xr:uid="{00000000-0005-0000-0000-0000B53B0000}"/>
    <cellStyle name="Normal 10pt 2 6" xfId="15273" xr:uid="{00000000-0005-0000-0000-0000B63B0000}"/>
    <cellStyle name="Normal 10pt 2 6 2" xfId="15274" xr:uid="{00000000-0005-0000-0000-0000B73B0000}"/>
    <cellStyle name="Normal 10pt 2 6 3" xfId="15275" xr:uid="{00000000-0005-0000-0000-0000B83B0000}"/>
    <cellStyle name="Normal 10pt 2 6 4" xfId="15276" xr:uid="{00000000-0005-0000-0000-0000B93B0000}"/>
    <cellStyle name="Normal 10pt 2 7" xfId="15277" xr:uid="{00000000-0005-0000-0000-0000BA3B0000}"/>
    <cellStyle name="Normal 10pt 2 8" xfId="15278" xr:uid="{00000000-0005-0000-0000-0000BB3B0000}"/>
    <cellStyle name="Normal 10pt 2 9" xfId="15279" xr:uid="{00000000-0005-0000-0000-0000BC3B0000}"/>
    <cellStyle name="Normal 10pt 3" xfId="15280" xr:uid="{00000000-0005-0000-0000-0000BD3B0000}"/>
    <cellStyle name="Normal 10pt 3 2" xfId="15281" xr:uid="{00000000-0005-0000-0000-0000BE3B0000}"/>
    <cellStyle name="Normal 10pt 3 2 2" xfId="15282" xr:uid="{00000000-0005-0000-0000-0000BF3B0000}"/>
    <cellStyle name="Normal 10pt 3 2 3" xfId="15283" xr:uid="{00000000-0005-0000-0000-0000C03B0000}"/>
    <cellStyle name="Normal 10pt 3 2 4" xfId="15284" xr:uid="{00000000-0005-0000-0000-0000C13B0000}"/>
    <cellStyle name="Normal 10pt 3 3" xfId="15285" xr:uid="{00000000-0005-0000-0000-0000C23B0000}"/>
    <cellStyle name="Normal 10pt 3 3 2" xfId="15286" xr:uid="{00000000-0005-0000-0000-0000C33B0000}"/>
    <cellStyle name="Normal 10pt 3 3 3" xfId="15287" xr:uid="{00000000-0005-0000-0000-0000C43B0000}"/>
    <cellStyle name="Normal 10pt 3 3 4" xfId="15288" xr:uid="{00000000-0005-0000-0000-0000C53B0000}"/>
    <cellStyle name="Normal 10pt 3 4" xfId="15289" xr:uid="{00000000-0005-0000-0000-0000C63B0000}"/>
    <cellStyle name="Normal 10pt 3 4 2" xfId="15290" xr:uid="{00000000-0005-0000-0000-0000C73B0000}"/>
    <cellStyle name="Normal 10pt 3 4 3" xfId="15291" xr:uid="{00000000-0005-0000-0000-0000C83B0000}"/>
    <cellStyle name="Normal 10pt 3 4 4" xfId="15292" xr:uid="{00000000-0005-0000-0000-0000C93B0000}"/>
    <cellStyle name="Normal 10pt 3 5" xfId="15293" xr:uid="{00000000-0005-0000-0000-0000CA3B0000}"/>
    <cellStyle name="Normal 10pt 3 5 2" xfId="15294" xr:uid="{00000000-0005-0000-0000-0000CB3B0000}"/>
    <cellStyle name="Normal 10pt 3 5 3" xfId="15295" xr:uid="{00000000-0005-0000-0000-0000CC3B0000}"/>
    <cellStyle name="Normal 10pt 3 5 4" xfId="15296" xr:uid="{00000000-0005-0000-0000-0000CD3B0000}"/>
    <cellStyle name="Normal 10pt 3 6" xfId="15297" xr:uid="{00000000-0005-0000-0000-0000CE3B0000}"/>
    <cellStyle name="Normal 10pt 3 6 2" xfId="15298" xr:uid="{00000000-0005-0000-0000-0000CF3B0000}"/>
    <cellStyle name="Normal 10pt 3 6 3" xfId="15299" xr:uid="{00000000-0005-0000-0000-0000D03B0000}"/>
    <cellStyle name="Normal 10pt 3 6 4" xfId="15300" xr:uid="{00000000-0005-0000-0000-0000D13B0000}"/>
    <cellStyle name="Normal 10pt 3 7" xfId="15301" xr:uid="{00000000-0005-0000-0000-0000D23B0000}"/>
    <cellStyle name="Normal 10pt 3 8" xfId="15302" xr:uid="{00000000-0005-0000-0000-0000D33B0000}"/>
    <cellStyle name="Normal 10pt 3 9" xfId="15303" xr:uid="{00000000-0005-0000-0000-0000D43B0000}"/>
    <cellStyle name="Normal 10pt 4" xfId="15304" xr:uid="{00000000-0005-0000-0000-0000D53B0000}"/>
    <cellStyle name="Normal 10pt 4 2" xfId="15305" xr:uid="{00000000-0005-0000-0000-0000D63B0000}"/>
    <cellStyle name="Normal 10pt 4 3" xfId="15306" xr:uid="{00000000-0005-0000-0000-0000D73B0000}"/>
    <cellStyle name="Normal 10pt 4 4" xfId="15307" xr:uid="{00000000-0005-0000-0000-0000D83B0000}"/>
    <cellStyle name="Normal 10pt 5" xfId="15308" xr:uid="{00000000-0005-0000-0000-0000D93B0000}"/>
    <cellStyle name="Normal 10pt 5 2" xfId="15309" xr:uid="{00000000-0005-0000-0000-0000DA3B0000}"/>
    <cellStyle name="Normal 10pt 5 3" xfId="15310" xr:uid="{00000000-0005-0000-0000-0000DB3B0000}"/>
    <cellStyle name="Normal 10pt 5 4" xfId="15311" xr:uid="{00000000-0005-0000-0000-0000DC3B0000}"/>
    <cellStyle name="Normal 10pt 6" xfId="15312" xr:uid="{00000000-0005-0000-0000-0000DD3B0000}"/>
    <cellStyle name="Normal 10pt 6 2" xfId="15313" xr:uid="{00000000-0005-0000-0000-0000DE3B0000}"/>
    <cellStyle name="Normal 10pt 6 3" xfId="15314" xr:uid="{00000000-0005-0000-0000-0000DF3B0000}"/>
    <cellStyle name="Normal 10pt 6 4" xfId="15315" xr:uid="{00000000-0005-0000-0000-0000E03B0000}"/>
    <cellStyle name="Normal 10pt 7" xfId="15316" xr:uid="{00000000-0005-0000-0000-0000E13B0000}"/>
    <cellStyle name="Normal 10pt 7 2" xfId="15317" xr:uid="{00000000-0005-0000-0000-0000E23B0000}"/>
    <cellStyle name="Normal 10pt 7 3" xfId="15318" xr:uid="{00000000-0005-0000-0000-0000E33B0000}"/>
    <cellStyle name="Normal 10pt 7 4" xfId="15319" xr:uid="{00000000-0005-0000-0000-0000E43B0000}"/>
    <cellStyle name="Normal 10pt 8" xfId="15320" xr:uid="{00000000-0005-0000-0000-0000E53B0000}"/>
    <cellStyle name="Normal 10pt 8 2" xfId="15321" xr:uid="{00000000-0005-0000-0000-0000E63B0000}"/>
    <cellStyle name="Normal 10pt 8 3" xfId="15322" xr:uid="{00000000-0005-0000-0000-0000E73B0000}"/>
    <cellStyle name="Normal 10pt 8 4" xfId="15323" xr:uid="{00000000-0005-0000-0000-0000E83B0000}"/>
    <cellStyle name="Normal 10pt 9" xfId="15324" xr:uid="{00000000-0005-0000-0000-0000E93B0000}"/>
    <cellStyle name="Normal 11" xfId="15325" xr:uid="{00000000-0005-0000-0000-0000EA3B0000}"/>
    <cellStyle name="Normal 11 2" xfId="15326" xr:uid="{00000000-0005-0000-0000-0000EB3B0000}"/>
    <cellStyle name="Normal 11 3" xfId="15327" xr:uid="{00000000-0005-0000-0000-0000EC3B0000}"/>
    <cellStyle name="Normal 11 3 2" xfId="15328" xr:uid="{00000000-0005-0000-0000-0000ED3B0000}"/>
    <cellStyle name="Normal 11 4" xfId="15329" xr:uid="{00000000-0005-0000-0000-0000EE3B0000}"/>
    <cellStyle name="Normal 11 5" xfId="15330" xr:uid="{00000000-0005-0000-0000-0000EF3B0000}"/>
    <cellStyle name="Normal 11 6" xfId="15331" xr:uid="{00000000-0005-0000-0000-0000F03B0000}"/>
    <cellStyle name="Normal 11 7" xfId="15332" xr:uid="{00000000-0005-0000-0000-0000F13B0000}"/>
    <cellStyle name="Normal 11 8" xfId="15333" xr:uid="{00000000-0005-0000-0000-0000F23B0000}"/>
    <cellStyle name="Normal 11_Mismatch qty" xfId="15334" xr:uid="{00000000-0005-0000-0000-0000F33B0000}"/>
    <cellStyle name="Normal 12" xfId="15335" xr:uid="{00000000-0005-0000-0000-0000F43B0000}"/>
    <cellStyle name="Normal 12 2" xfId="15336" xr:uid="{00000000-0005-0000-0000-0000F53B0000}"/>
    <cellStyle name="Normal 12 3" xfId="15337" xr:uid="{00000000-0005-0000-0000-0000F63B0000}"/>
    <cellStyle name="Normal 12 3 2" xfId="15338" xr:uid="{00000000-0005-0000-0000-0000F73B0000}"/>
    <cellStyle name="Normal 12 4" xfId="15339" xr:uid="{00000000-0005-0000-0000-0000F83B0000}"/>
    <cellStyle name="Normal 12 5" xfId="15340" xr:uid="{00000000-0005-0000-0000-0000F93B0000}"/>
    <cellStyle name="Normal 12 6" xfId="15341" xr:uid="{00000000-0005-0000-0000-0000FA3B0000}"/>
    <cellStyle name="Normal 12 7" xfId="15342" xr:uid="{00000000-0005-0000-0000-0000FB3B0000}"/>
    <cellStyle name="Normal 12 8" xfId="15343" xr:uid="{00000000-0005-0000-0000-0000FC3B0000}"/>
    <cellStyle name="Normal 12_Mismatch qty" xfId="15344" xr:uid="{00000000-0005-0000-0000-0000FD3B0000}"/>
    <cellStyle name="Normal 13" xfId="15345" xr:uid="{00000000-0005-0000-0000-0000FE3B0000}"/>
    <cellStyle name="Normal 13 2" xfId="15346" xr:uid="{00000000-0005-0000-0000-0000FF3B0000}"/>
    <cellStyle name="Normal 13 3" xfId="15347" xr:uid="{00000000-0005-0000-0000-0000003C0000}"/>
    <cellStyle name="Normal 13 3 2" xfId="15348" xr:uid="{00000000-0005-0000-0000-0000013C0000}"/>
    <cellStyle name="Normal 13 4" xfId="15349" xr:uid="{00000000-0005-0000-0000-0000023C0000}"/>
    <cellStyle name="Normal 13 5" xfId="15350" xr:uid="{00000000-0005-0000-0000-0000033C0000}"/>
    <cellStyle name="Normal 13 6" xfId="15351" xr:uid="{00000000-0005-0000-0000-0000043C0000}"/>
    <cellStyle name="Normal 13 7" xfId="15352" xr:uid="{00000000-0005-0000-0000-0000053C0000}"/>
    <cellStyle name="Normal 13 8" xfId="15353" xr:uid="{00000000-0005-0000-0000-0000063C0000}"/>
    <cellStyle name="Normal 13_Mismatch qty" xfId="15354" xr:uid="{00000000-0005-0000-0000-0000073C0000}"/>
    <cellStyle name="Normal 14" xfId="15355" xr:uid="{00000000-0005-0000-0000-0000083C0000}"/>
    <cellStyle name="Normal 14 2" xfId="15356" xr:uid="{00000000-0005-0000-0000-0000093C0000}"/>
    <cellStyle name="Normal 14 3" xfId="15357" xr:uid="{00000000-0005-0000-0000-00000A3C0000}"/>
    <cellStyle name="Normal 14 3 2" xfId="15358" xr:uid="{00000000-0005-0000-0000-00000B3C0000}"/>
    <cellStyle name="Normal 14 4" xfId="15359" xr:uid="{00000000-0005-0000-0000-00000C3C0000}"/>
    <cellStyle name="Normal 14 5" xfId="15360" xr:uid="{00000000-0005-0000-0000-00000D3C0000}"/>
    <cellStyle name="Normal 14 6" xfId="15361" xr:uid="{00000000-0005-0000-0000-00000E3C0000}"/>
    <cellStyle name="Normal 14 7" xfId="15362" xr:uid="{00000000-0005-0000-0000-00000F3C0000}"/>
    <cellStyle name="Normal 14 8" xfId="15363" xr:uid="{00000000-0005-0000-0000-0000103C0000}"/>
    <cellStyle name="Normal 14_Mismatch qty" xfId="15364" xr:uid="{00000000-0005-0000-0000-0000113C0000}"/>
    <cellStyle name="Normal 15" xfId="15365" xr:uid="{00000000-0005-0000-0000-0000123C0000}"/>
    <cellStyle name="Normal 15 2" xfId="15366" xr:uid="{00000000-0005-0000-0000-0000133C0000}"/>
    <cellStyle name="Normal 15 3" xfId="15367" xr:uid="{00000000-0005-0000-0000-0000143C0000}"/>
    <cellStyle name="Normal 15 4" xfId="15368" xr:uid="{00000000-0005-0000-0000-0000153C0000}"/>
    <cellStyle name="Normal 15 5" xfId="15369" xr:uid="{00000000-0005-0000-0000-0000163C0000}"/>
    <cellStyle name="Normal 15 6" xfId="15370" xr:uid="{00000000-0005-0000-0000-0000173C0000}"/>
    <cellStyle name="Normal 15 7" xfId="15371" xr:uid="{00000000-0005-0000-0000-0000183C0000}"/>
    <cellStyle name="Normal 15 8" xfId="15372" xr:uid="{00000000-0005-0000-0000-0000193C0000}"/>
    <cellStyle name="Normal 16" xfId="15373" xr:uid="{00000000-0005-0000-0000-00001A3C0000}"/>
    <cellStyle name="Normal 16 2" xfId="15374" xr:uid="{00000000-0005-0000-0000-00001B3C0000}"/>
    <cellStyle name="Normal 16 3" xfId="15375" xr:uid="{00000000-0005-0000-0000-00001C3C0000}"/>
    <cellStyle name="Normal 16 3 2" xfId="15376" xr:uid="{00000000-0005-0000-0000-00001D3C0000}"/>
    <cellStyle name="Normal 16 4" xfId="15377" xr:uid="{00000000-0005-0000-0000-00001E3C0000}"/>
    <cellStyle name="Normal 16 5" xfId="15378" xr:uid="{00000000-0005-0000-0000-00001F3C0000}"/>
    <cellStyle name="Normal 16 6" xfId="15379" xr:uid="{00000000-0005-0000-0000-0000203C0000}"/>
    <cellStyle name="Normal 16 7" xfId="15380" xr:uid="{00000000-0005-0000-0000-0000213C0000}"/>
    <cellStyle name="Normal 16 8" xfId="15381" xr:uid="{00000000-0005-0000-0000-0000223C0000}"/>
    <cellStyle name="Normal 16_Mismatch qty" xfId="15382" xr:uid="{00000000-0005-0000-0000-0000233C0000}"/>
    <cellStyle name="Normal 17" xfId="15383" xr:uid="{00000000-0005-0000-0000-0000243C0000}"/>
    <cellStyle name="Normal 17 2" xfId="15384" xr:uid="{00000000-0005-0000-0000-0000253C0000}"/>
    <cellStyle name="Normal 17 3" xfId="15385" xr:uid="{00000000-0005-0000-0000-0000263C0000}"/>
    <cellStyle name="Normal 17 4" xfId="15386" xr:uid="{00000000-0005-0000-0000-0000273C0000}"/>
    <cellStyle name="Normal 17 5" xfId="15387" xr:uid="{00000000-0005-0000-0000-0000283C0000}"/>
    <cellStyle name="Normal 17 6" xfId="15388" xr:uid="{00000000-0005-0000-0000-0000293C0000}"/>
    <cellStyle name="Normal 17 7" xfId="15389" xr:uid="{00000000-0005-0000-0000-00002A3C0000}"/>
    <cellStyle name="Normal 17 8" xfId="15390" xr:uid="{00000000-0005-0000-0000-00002B3C0000}"/>
    <cellStyle name="Normal 18" xfId="15391" xr:uid="{00000000-0005-0000-0000-00002C3C0000}"/>
    <cellStyle name="Normal 18 2" xfId="15392" xr:uid="{00000000-0005-0000-0000-00002D3C0000}"/>
    <cellStyle name="Normal 18 3" xfId="15393" xr:uid="{00000000-0005-0000-0000-00002E3C0000}"/>
    <cellStyle name="Normal 18 3 2" xfId="15394" xr:uid="{00000000-0005-0000-0000-00002F3C0000}"/>
    <cellStyle name="Normal 18 4" xfId="15395" xr:uid="{00000000-0005-0000-0000-0000303C0000}"/>
    <cellStyle name="Normal 18 5" xfId="15396" xr:uid="{00000000-0005-0000-0000-0000313C0000}"/>
    <cellStyle name="Normal 18 6" xfId="15397" xr:uid="{00000000-0005-0000-0000-0000323C0000}"/>
    <cellStyle name="Normal 18 7" xfId="15398" xr:uid="{00000000-0005-0000-0000-0000333C0000}"/>
    <cellStyle name="Normal 18 8" xfId="15399" xr:uid="{00000000-0005-0000-0000-0000343C0000}"/>
    <cellStyle name="Normal 18_Mismatch qty" xfId="15400" xr:uid="{00000000-0005-0000-0000-0000353C0000}"/>
    <cellStyle name="Normal 19" xfId="15401" xr:uid="{00000000-0005-0000-0000-0000363C0000}"/>
    <cellStyle name="Normal 19 2" xfId="15402" xr:uid="{00000000-0005-0000-0000-0000373C0000}"/>
    <cellStyle name="Normal 19 3" xfId="15403" xr:uid="{00000000-0005-0000-0000-0000383C0000}"/>
    <cellStyle name="Normal 19 3 2" xfId="15404" xr:uid="{00000000-0005-0000-0000-0000393C0000}"/>
    <cellStyle name="Normal 19 4" xfId="15405" xr:uid="{00000000-0005-0000-0000-00003A3C0000}"/>
    <cellStyle name="Normal 19 5" xfId="15406" xr:uid="{00000000-0005-0000-0000-00003B3C0000}"/>
    <cellStyle name="Normal 19 6" xfId="15407" xr:uid="{00000000-0005-0000-0000-00003C3C0000}"/>
    <cellStyle name="Normal 19 7" xfId="15408" xr:uid="{00000000-0005-0000-0000-00003D3C0000}"/>
    <cellStyle name="Normal 19 8" xfId="15409" xr:uid="{00000000-0005-0000-0000-00003E3C0000}"/>
    <cellStyle name="Normal 19_Mismatch qty" xfId="15410" xr:uid="{00000000-0005-0000-0000-00003F3C0000}"/>
    <cellStyle name="Normal 2" xfId="15411" xr:uid="{00000000-0005-0000-0000-0000403C0000}"/>
    <cellStyle name="Normal 2 10" xfId="15412" xr:uid="{00000000-0005-0000-0000-0000413C0000}"/>
    <cellStyle name="Normal 2 11" xfId="15413" xr:uid="{00000000-0005-0000-0000-0000423C0000}"/>
    <cellStyle name="Normal 2 12" xfId="15414" xr:uid="{00000000-0005-0000-0000-0000433C0000}"/>
    <cellStyle name="Normal 2 13" xfId="15415" xr:uid="{00000000-0005-0000-0000-0000443C0000}"/>
    <cellStyle name="Normal 2 14" xfId="15416" xr:uid="{00000000-0005-0000-0000-0000453C0000}"/>
    <cellStyle name="Normal 2 15" xfId="15417" xr:uid="{00000000-0005-0000-0000-0000463C0000}"/>
    <cellStyle name="Normal 2 16" xfId="15418" xr:uid="{00000000-0005-0000-0000-0000473C0000}"/>
    <cellStyle name="Normal 2 17" xfId="15419" xr:uid="{00000000-0005-0000-0000-0000483C0000}"/>
    <cellStyle name="Normal 2 18" xfId="15420" xr:uid="{00000000-0005-0000-0000-0000493C0000}"/>
    <cellStyle name="Normal 2 19" xfId="15421" xr:uid="{00000000-0005-0000-0000-00004A3C0000}"/>
    <cellStyle name="Normal 2 2" xfId="15422" xr:uid="{00000000-0005-0000-0000-00004B3C0000}"/>
    <cellStyle name="Normal 2 2 2 10" xfId="15423" xr:uid="{00000000-0005-0000-0000-00004C3C0000}"/>
    <cellStyle name="Normal 2 20" xfId="15424" xr:uid="{00000000-0005-0000-0000-00004D3C0000}"/>
    <cellStyle name="Normal 2 20 2" xfId="15425" xr:uid="{00000000-0005-0000-0000-00004E3C0000}"/>
    <cellStyle name="Normal 2 21" xfId="15426" xr:uid="{00000000-0005-0000-0000-00004F3C0000}"/>
    <cellStyle name="Normal 2 22" xfId="35660" xr:uid="{00000000-0005-0000-0000-0000503C0000}"/>
    <cellStyle name="Normal 2 3" xfId="15427" xr:uid="{00000000-0005-0000-0000-0000513C0000}"/>
    <cellStyle name="Normal 2 3 5" xfId="35675" xr:uid="{FE502100-3321-4D49-A240-7B58D26BCD88}"/>
    <cellStyle name="Normal 2 4" xfId="15428" xr:uid="{00000000-0005-0000-0000-0000523C0000}"/>
    <cellStyle name="Normal 2 5" xfId="15429" xr:uid="{00000000-0005-0000-0000-0000533C0000}"/>
    <cellStyle name="Normal 2 6" xfId="15430" xr:uid="{00000000-0005-0000-0000-0000543C0000}"/>
    <cellStyle name="Normal 2 7" xfId="15431" xr:uid="{00000000-0005-0000-0000-0000553C0000}"/>
    <cellStyle name="Normal 2 8" xfId="15432" xr:uid="{00000000-0005-0000-0000-0000563C0000}"/>
    <cellStyle name="Normal 2 9" xfId="15433" xr:uid="{00000000-0005-0000-0000-0000573C0000}"/>
    <cellStyle name="Normal 2_Mismatch qty" xfId="15434" xr:uid="{00000000-0005-0000-0000-0000583C0000}"/>
    <cellStyle name="Normal 20" xfId="15435" xr:uid="{00000000-0005-0000-0000-0000593C0000}"/>
    <cellStyle name="Normal 20 2" xfId="15436" xr:uid="{00000000-0005-0000-0000-00005A3C0000}"/>
    <cellStyle name="Normal 20 3" xfId="15437" xr:uid="{00000000-0005-0000-0000-00005B3C0000}"/>
    <cellStyle name="Normal 20 3 2" xfId="15438" xr:uid="{00000000-0005-0000-0000-00005C3C0000}"/>
    <cellStyle name="Normal 20 4" xfId="15439" xr:uid="{00000000-0005-0000-0000-00005D3C0000}"/>
    <cellStyle name="Normal 20 5" xfId="15440" xr:uid="{00000000-0005-0000-0000-00005E3C0000}"/>
    <cellStyle name="Normal 20 6" xfId="15441" xr:uid="{00000000-0005-0000-0000-00005F3C0000}"/>
    <cellStyle name="Normal 20 7" xfId="15442" xr:uid="{00000000-0005-0000-0000-0000603C0000}"/>
    <cellStyle name="Normal 20 8" xfId="15443" xr:uid="{00000000-0005-0000-0000-0000613C0000}"/>
    <cellStyle name="Normal 20_Mismatch qty" xfId="15444" xr:uid="{00000000-0005-0000-0000-0000623C0000}"/>
    <cellStyle name="Normal 21" xfId="15445" xr:uid="{00000000-0005-0000-0000-0000633C0000}"/>
    <cellStyle name="Normal 21 2" xfId="15446" xr:uid="{00000000-0005-0000-0000-0000643C0000}"/>
    <cellStyle name="Normal 21 3" xfId="15447" xr:uid="{00000000-0005-0000-0000-0000653C0000}"/>
    <cellStyle name="Normal 21 3 2" xfId="15448" xr:uid="{00000000-0005-0000-0000-0000663C0000}"/>
    <cellStyle name="Normal 21 4" xfId="15449" xr:uid="{00000000-0005-0000-0000-0000673C0000}"/>
    <cellStyle name="Normal 21 5" xfId="15450" xr:uid="{00000000-0005-0000-0000-0000683C0000}"/>
    <cellStyle name="Normal 21 6" xfId="15451" xr:uid="{00000000-0005-0000-0000-0000693C0000}"/>
    <cellStyle name="Normal 21 7" xfId="15452" xr:uid="{00000000-0005-0000-0000-00006A3C0000}"/>
    <cellStyle name="Normal 21 8" xfId="15453" xr:uid="{00000000-0005-0000-0000-00006B3C0000}"/>
    <cellStyle name="Normal 21_Mismatch qty" xfId="15454" xr:uid="{00000000-0005-0000-0000-00006C3C0000}"/>
    <cellStyle name="Normal 22" xfId="15455" xr:uid="{00000000-0005-0000-0000-00006D3C0000}"/>
    <cellStyle name="Normal 22 2" xfId="15456" xr:uid="{00000000-0005-0000-0000-00006E3C0000}"/>
    <cellStyle name="Normal 22 3" xfId="15457" xr:uid="{00000000-0005-0000-0000-00006F3C0000}"/>
    <cellStyle name="Normal 22 4" xfId="15458" xr:uid="{00000000-0005-0000-0000-0000703C0000}"/>
    <cellStyle name="Normal 22 5" xfId="15459" xr:uid="{00000000-0005-0000-0000-0000713C0000}"/>
    <cellStyle name="Normal 22 6" xfId="15460" xr:uid="{00000000-0005-0000-0000-0000723C0000}"/>
    <cellStyle name="Normal 22 7" xfId="15461" xr:uid="{00000000-0005-0000-0000-0000733C0000}"/>
    <cellStyle name="Normal 22 8" xfId="15462" xr:uid="{00000000-0005-0000-0000-0000743C0000}"/>
    <cellStyle name="Normal 23" xfId="15463" xr:uid="{00000000-0005-0000-0000-0000753C0000}"/>
    <cellStyle name="Normal 23 2" xfId="15464" xr:uid="{00000000-0005-0000-0000-0000763C0000}"/>
    <cellStyle name="Normal 23 3" xfId="15465" xr:uid="{00000000-0005-0000-0000-0000773C0000}"/>
    <cellStyle name="Normal 23 3 2" xfId="15466" xr:uid="{00000000-0005-0000-0000-0000783C0000}"/>
    <cellStyle name="Normal 23 4" xfId="15467" xr:uid="{00000000-0005-0000-0000-0000793C0000}"/>
    <cellStyle name="Normal 23 5" xfId="15468" xr:uid="{00000000-0005-0000-0000-00007A3C0000}"/>
    <cellStyle name="Normal 23 6" xfId="15469" xr:uid="{00000000-0005-0000-0000-00007B3C0000}"/>
    <cellStyle name="Normal 23 7" xfId="15470" xr:uid="{00000000-0005-0000-0000-00007C3C0000}"/>
    <cellStyle name="Normal 23 8" xfId="15471" xr:uid="{00000000-0005-0000-0000-00007D3C0000}"/>
    <cellStyle name="Normal 23_Mismatch qty" xfId="15472" xr:uid="{00000000-0005-0000-0000-00007E3C0000}"/>
    <cellStyle name="Normal 24" xfId="15473" xr:uid="{00000000-0005-0000-0000-00007F3C0000}"/>
    <cellStyle name="Normal 24 2" xfId="15474" xr:uid="{00000000-0005-0000-0000-0000803C0000}"/>
    <cellStyle name="Normal 24 3" xfId="15475" xr:uid="{00000000-0005-0000-0000-0000813C0000}"/>
    <cellStyle name="Normal 24 3 2" xfId="15476" xr:uid="{00000000-0005-0000-0000-0000823C0000}"/>
    <cellStyle name="Normal 24 4" xfId="15477" xr:uid="{00000000-0005-0000-0000-0000833C0000}"/>
    <cellStyle name="Normal 24 5" xfId="15478" xr:uid="{00000000-0005-0000-0000-0000843C0000}"/>
    <cellStyle name="Normal 24 6" xfId="15479" xr:uid="{00000000-0005-0000-0000-0000853C0000}"/>
    <cellStyle name="Normal 24 7" xfId="15480" xr:uid="{00000000-0005-0000-0000-0000863C0000}"/>
    <cellStyle name="Normal 24 8" xfId="15481" xr:uid="{00000000-0005-0000-0000-0000873C0000}"/>
    <cellStyle name="Normal 24_Mismatch qty" xfId="15482" xr:uid="{00000000-0005-0000-0000-0000883C0000}"/>
    <cellStyle name="Normal 25" xfId="15483" xr:uid="{00000000-0005-0000-0000-0000893C0000}"/>
    <cellStyle name="Normal 25 2" xfId="15484" xr:uid="{00000000-0005-0000-0000-00008A3C0000}"/>
    <cellStyle name="Normal 25 3" xfId="15485" xr:uid="{00000000-0005-0000-0000-00008B3C0000}"/>
    <cellStyle name="Normal 25 3 2" xfId="15486" xr:uid="{00000000-0005-0000-0000-00008C3C0000}"/>
    <cellStyle name="Normal 25 4" xfId="15487" xr:uid="{00000000-0005-0000-0000-00008D3C0000}"/>
    <cellStyle name="Normal 25 5" xfId="15488" xr:uid="{00000000-0005-0000-0000-00008E3C0000}"/>
    <cellStyle name="Normal 25 6" xfId="15489" xr:uid="{00000000-0005-0000-0000-00008F3C0000}"/>
    <cellStyle name="Normal 25 7" xfId="15490" xr:uid="{00000000-0005-0000-0000-0000903C0000}"/>
    <cellStyle name="Normal 25 8" xfId="15491" xr:uid="{00000000-0005-0000-0000-0000913C0000}"/>
    <cellStyle name="Normal 25_Mismatch qty" xfId="15492" xr:uid="{00000000-0005-0000-0000-0000923C0000}"/>
    <cellStyle name="Normal 26" xfId="15493" xr:uid="{00000000-0005-0000-0000-0000933C0000}"/>
    <cellStyle name="Normal 26 2" xfId="15494" xr:uid="{00000000-0005-0000-0000-0000943C0000}"/>
    <cellStyle name="Normal 26 3" xfId="15495" xr:uid="{00000000-0005-0000-0000-0000953C0000}"/>
    <cellStyle name="Normal 26 3 2" xfId="15496" xr:uid="{00000000-0005-0000-0000-0000963C0000}"/>
    <cellStyle name="Normal 26 4" xfId="15497" xr:uid="{00000000-0005-0000-0000-0000973C0000}"/>
    <cellStyle name="Normal 26 5" xfId="15498" xr:uid="{00000000-0005-0000-0000-0000983C0000}"/>
    <cellStyle name="Normal 26 6" xfId="15499" xr:uid="{00000000-0005-0000-0000-0000993C0000}"/>
    <cellStyle name="Normal 26 7" xfId="15500" xr:uid="{00000000-0005-0000-0000-00009A3C0000}"/>
    <cellStyle name="Normal 26 8" xfId="15501" xr:uid="{00000000-0005-0000-0000-00009B3C0000}"/>
    <cellStyle name="Normal 26_Mismatch qty" xfId="15502" xr:uid="{00000000-0005-0000-0000-00009C3C0000}"/>
    <cellStyle name="Normal 27" xfId="15503" xr:uid="{00000000-0005-0000-0000-00009D3C0000}"/>
    <cellStyle name="Normal 27 2" xfId="15504" xr:uid="{00000000-0005-0000-0000-00009E3C0000}"/>
    <cellStyle name="Normal 27 3" xfId="15505" xr:uid="{00000000-0005-0000-0000-00009F3C0000}"/>
    <cellStyle name="Normal 27 3 2" xfId="15506" xr:uid="{00000000-0005-0000-0000-0000A03C0000}"/>
    <cellStyle name="Normal 27 4" xfId="15507" xr:uid="{00000000-0005-0000-0000-0000A13C0000}"/>
    <cellStyle name="Normal 27 5" xfId="15508" xr:uid="{00000000-0005-0000-0000-0000A23C0000}"/>
    <cellStyle name="Normal 27 6" xfId="15509" xr:uid="{00000000-0005-0000-0000-0000A33C0000}"/>
    <cellStyle name="Normal 27 7" xfId="15510" xr:uid="{00000000-0005-0000-0000-0000A43C0000}"/>
    <cellStyle name="Normal 27 8" xfId="15511" xr:uid="{00000000-0005-0000-0000-0000A53C0000}"/>
    <cellStyle name="Normal 27_Mismatch qty" xfId="15512" xr:uid="{00000000-0005-0000-0000-0000A63C0000}"/>
    <cellStyle name="Normal 28" xfId="15513" xr:uid="{00000000-0005-0000-0000-0000A73C0000}"/>
    <cellStyle name="Normal 28 2" xfId="15514" xr:uid="{00000000-0005-0000-0000-0000A83C0000}"/>
    <cellStyle name="Normal 28 3" xfId="15515" xr:uid="{00000000-0005-0000-0000-0000A93C0000}"/>
    <cellStyle name="Normal 28 4" xfId="15516" xr:uid="{00000000-0005-0000-0000-0000AA3C0000}"/>
    <cellStyle name="Normal 28 5" xfId="15517" xr:uid="{00000000-0005-0000-0000-0000AB3C0000}"/>
    <cellStyle name="Normal 28 6" xfId="15518" xr:uid="{00000000-0005-0000-0000-0000AC3C0000}"/>
    <cellStyle name="Normal 28 7" xfId="15519" xr:uid="{00000000-0005-0000-0000-0000AD3C0000}"/>
    <cellStyle name="Normal 28 8" xfId="15520" xr:uid="{00000000-0005-0000-0000-0000AE3C0000}"/>
    <cellStyle name="Normal 29" xfId="15521" xr:uid="{00000000-0005-0000-0000-0000AF3C0000}"/>
    <cellStyle name="Normal 29 2" xfId="15522" xr:uid="{00000000-0005-0000-0000-0000B03C0000}"/>
    <cellStyle name="Normal 29 3" xfId="15523" xr:uid="{00000000-0005-0000-0000-0000B13C0000}"/>
    <cellStyle name="Normal 29 3 2" xfId="15524" xr:uid="{00000000-0005-0000-0000-0000B23C0000}"/>
    <cellStyle name="Normal 29 4" xfId="15525" xr:uid="{00000000-0005-0000-0000-0000B33C0000}"/>
    <cellStyle name="Normal 29 5" xfId="15526" xr:uid="{00000000-0005-0000-0000-0000B43C0000}"/>
    <cellStyle name="Normal 29 6" xfId="15527" xr:uid="{00000000-0005-0000-0000-0000B53C0000}"/>
    <cellStyle name="Normal 29 7" xfId="15528" xr:uid="{00000000-0005-0000-0000-0000B63C0000}"/>
    <cellStyle name="Normal 29 8" xfId="15529" xr:uid="{00000000-0005-0000-0000-0000B73C0000}"/>
    <cellStyle name="Normal 29_Mismatch qty" xfId="15530" xr:uid="{00000000-0005-0000-0000-0000B83C0000}"/>
    <cellStyle name="Normal 3" xfId="15531" xr:uid="{00000000-0005-0000-0000-0000B93C0000}"/>
    <cellStyle name="Normal 3 2" xfId="15532" xr:uid="{00000000-0005-0000-0000-0000BA3C0000}"/>
    <cellStyle name="Normal 3 2 2" xfId="15533" xr:uid="{00000000-0005-0000-0000-0000BB3C0000}"/>
    <cellStyle name="Normal 3 3" xfId="15534" xr:uid="{00000000-0005-0000-0000-0000BC3C0000}"/>
    <cellStyle name="Normal 3 4" xfId="15535" xr:uid="{00000000-0005-0000-0000-0000BD3C0000}"/>
    <cellStyle name="Normal 3 5" xfId="15536" xr:uid="{00000000-0005-0000-0000-0000BE3C0000}"/>
    <cellStyle name="Normal 3 6" xfId="15537" xr:uid="{00000000-0005-0000-0000-0000BF3C0000}"/>
    <cellStyle name="Normal 3 7" xfId="15538" xr:uid="{00000000-0005-0000-0000-0000C03C0000}"/>
    <cellStyle name="Normal 3 8" xfId="15539" xr:uid="{00000000-0005-0000-0000-0000C13C0000}"/>
    <cellStyle name="Normal 3_STOCK_YIELD(JAN~APR)_SSM (0511) (4)" xfId="15540" xr:uid="{00000000-0005-0000-0000-0000C23C0000}"/>
    <cellStyle name="Normal 30" xfId="15541" xr:uid="{00000000-0005-0000-0000-0000C33C0000}"/>
    <cellStyle name="Normal 30 2" xfId="15542" xr:uid="{00000000-0005-0000-0000-0000C43C0000}"/>
    <cellStyle name="Normal 30 3" xfId="15543" xr:uid="{00000000-0005-0000-0000-0000C53C0000}"/>
    <cellStyle name="Normal 30 3 2" xfId="15544" xr:uid="{00000000-0005-0000-0000-0000C63C0000}"/>
    <cellStyle name="Normal 30 4" xfId="15545" xr:uid="{00000000-0005-0000-0000-0000C73C0000}"/>
    <cellStyle name="Normal 30 5" xfId="15546" xr:uid="{00000000-0005-0000-0000-0000C83C0000}"/>
    <cellStyle name="Normal 30 6" xfId="15547" xr:uid="{00000000-0005-0000-0000-0000C93C0000}"/>
    <cellStyle name="Normal 30 7" xfId="15548" xr:uid="{00000000-0005-0000-0000-0000CA3C0000}"/>
    <cellStyle name="Normal 30 8" xfId="15549" xr:uid="{00000000-0005-0000-0000-0000CB3C0000}"/>
    <cellStyle name="Normal 30_Mismatch qty" xfId="15550" xr:uid="{00000000-0005-0000-0000-0000CC3C0000}"/>
    <cellStyle name="Normal 31" xfId="15551" xr:uid="{00000000-0005-0000-0000-0000CD3C0000}"/>
    <cellStyle name="Normal 31 2" xfId="15552" xr:uid="{00000000-0005-0000-0000-0000CE3C0000}"/>
    <cellStyle name="Normal 31 3" xfId="15553" xr:uid="{00000000-0005-0000-0000-0000CF3C0000}"/>
    <cellStyle name="Normal 31 4" xfId="15554" xr:uid="{00000000-0005-0000-0000-0000D03C0000}"/>
    <cellStyle name="Normal 31 5" xfId="15555" xr:uid="{00000000-0005-0000-0000-0000D13C0000}"/>
    <cellStyle name="Normal 31 6" xfId="15556" xr:uid="{00000000-0005-0000-0000-0000D23C0000}"/>
    <cellStyle name="Normal 31 7" xfId="15557" xr:uid="{00000000-0005-0000-0000-0000D33C0000}"/>
    <cellStyle name="Normal 31 8" xfId="15558" xr:uid="{00000000-0005-0000-0000-0000D43C0000}"/>
    <cellStyle name="Normal 32" xfId="15559" xr:uid="{00000000-0005-0000-0000-0000D53C0000}"/>
    <cellStyle name="Normal 32 2" xfId="15560" xr:uid="{00000000-0005-0000-0000-0000D63C0000}"/>
    <cellStyle name="Normal 32 3" xfId="15561" xr:uid="{00000000-0005-0000-0000-0000D73C0000}"/>
    <cellStyle name="Normal 32 3 2" xfId="15562" xr:uid="{00000000-0005-0000-0000-0000D83C0000}"/>
    <cellStyle name="Normal 32 4" xfId="15563" xr:uid="{00000000-0005-0000-0000-0000D93C0000}"/>
    <cellStyle name="Normal 32 5" xfId="15564" xr:uid="{00000000-0005-0000-0000-0000DA3C0000}"/>
    <cellStyle name="Normal 32 6" xfId="15565" xr:uid="{00000000-0005-0000-0000-0000DB3C0000}"/>
    <cellStyle name="Normal 32 7" xfId="15566" xr:uid="{00000000-0005-0000-0000-0000DC3C0000}"/>
    <cellStyle name="Normal 32 8" xfId="15567" xr:uid="{00000000-0005-0000-0000-0000DD3C0000}"/>
    <cellStyle name="Normal 32_Mismatch qty" xfId="15568" xr:uid="{00000000-0005-0000-0000-0000DE3C0000}"/>
    <cellStyle name="Normal 33" xfId="15569" xr:uid="{00000000-0005-0000-0000-0000DF3C0000}"/>
    <cellStyle name="Normal 33 2" xfId="15570" xr:uid="{00000000-0005-0000-0000-0000E03C0000}"/>
    <cellStyle name="Normal 33 3" xfId="15571" xr:uid="{00000000-0005-0000-0000-0000E13C0000}"/>
    <cellStyle name="Normal 33 3 2" xfId="15572" xr:uid="{00000000-0005-0000-0000-0000E23C0000}"/>
    <cellStyle name="Normal 33 4" xfId="15573" xr:uid="{00000000-0005-0000-0000-0000E33C0000}"/>
    <cellStyle name="Normal 33 5" xfId="15574" xr:uid="{00000000-0005-0000-0000-0000E43C0000}"/>
    <cellStyle name="Normal 33 6" xfId="15575" xr:uid="{00000000-0005-0000-0000-0000E53C0000}"/>
    <cellStyle name="Normal 33 7" xfId="15576" xr:uid="{00000000-0005-0000-0000-0000E63C0000}"/>
    <cellStyle name="Normal 33 8" xfId="15577" xr:uid="{00000000-0005-0000-0000-0000E73C0000}"/>
    <cellStyle name="Normal 33_Mismatch qty" xfId="15578" xr:uid="{00000000-0005-0000-0000-0000E83C0000}"/>
    <cellStyle name="Normal 34" xfId="15579" xr:uid="{00000000-0005-0000-0000-0000E93C0000}"/>
    <cellStyle name="Normal 34 2" xfId="15580" xr:uid="{00000000-0005-0000-0000-0000EA3C0000}"/>
    <cellStyle name="Normal 34 3" xfId="15581" xr:uid="{00000000-0005-0000-0000-0000EB3C0000}"/>
    <cellStyle name="Normal 34 3 2" xfId="15582" xr:uid="{00000000-0005-0000-0000-0000EC3C0000}"/>
    <cellStyle name="Normal 34 4" xfId="15583" xr:uid="{00000000-0005-0000-0000-0000ED3C0000}"/>
    <cellStyle name="Normal 34 5" xfId="15584" xr:uid="{00000000-0005-0000-0000-0000EE3C0000}"/>
    <cellStyle name="Normal 34 6" xfId="15585" xr:uid="{00000000-0005-0000-0000-0000EF3C0000}"/>
    <cellStyle name="Normal 34 7" xfId="15586" xr:uid="{00000000-0005-0000-0000-0000F03C0000}"/>
    <cellStyle name="Normal 34 8" xfId="15587" xr:uid="{00000000-0005-0000-0000-0000F13C0000}"/>
    <cellStyle name="Normal 34_Mismatch qty" xfId="15588" xr:uid="{00000000-0005-0000-0000-0000F23C0000}"/>
    <cellStyle name="Normal 35" xfId="15589" xr:uid="{00000000-0005-0000-0000-0000F33C0000}"/>
    <cellStyle name="Normal 35 2" xfId="15590" xr:uid="{00000000-0005-0000-0000-0000F43C0000}"/>
    <cellStyle name="Normal 35 3" xfId="15591" xr:uid="{00000000-0005-0000-0000-0000F53C0000}"/>
    <cellStyle name="Normal 35 3 2" xfId="15592" xr:uid="{00000000-0005-0000-0000-0000F63C0000}"/>
    <cellStyle name="Normal 35 4" xfId="15593" xr:uid="{00000000-0005-0000-0000-0000F73C0000}"/>
    <cellStyle name="Normal 35 5" xfId="15594" xr:uid="{00000000-0005-0000-0000-0000F83C0000}"/>
    <cellStyle name="Normal 35 6" xfId="15595" xr:uid="{00000000-0005-0000-0000-0000F93C0000}"/>
    <cellStyle name="Normal 35 7" xfId="15596" xr:uid="{00000000-0005-0000-0000-0000FA3C0000}"/>
    <cellStyle name="Normal 35 8" xfId="15597" xr:uid="{00000000-0005-0000-0000-0000FB3C0000}"/>
    <cellStyle name="Normal 35_Mismatch qty" xfId="15598" xr:uid="{00000000-0005-0000-0000-0000FC3C0000}"/>
    <cellStyle name="Normal 36" xfId="15599" xr:uid="{00000000-0005-0000-0000-0000FD3C0000}"/>
    <cellStyle name="Normal 36 2" xfId="15600" xr:uid="{00000000-0005-0000-0000-0000FE3C0000}"/>
    <cellStyle name="Normal 36 3" xfId="15601" xr:uid="{00000000-0005-0000-0000-0000FF3C0000}"/>
    <cellStyle name="Normal 36 3 2" xfId="15602" xr:uid="{00000000-0005-0000-0000-0000003D0000}"/>
    <cellStyle name="Normal 36 4" xfId="15603" xr:uid="{00000000-0005-0000-0000-0000013D0000}"/>
    <cellStyle name="Normal 36 5" xfId="15604" xr:uid="{00000000-0005-0000-0000-0000023D0000}"/>
    <cellStyle name="Normal 36 6" xfId="15605" xr:uid="{00000000-0005-0000-0000-0000033D0000}"/>
    <cellStyle name="Normal 36 7" xfId="15606" xr:uid="{00000000-0005-0000-0000-0000043D0000}"/>
    <cellStyle name="Normal 36 8" xfId="15607" xr:uid="{00000000-0005-0000-0000-0000053D0000}"/>
    <cellStyle name="Normal 36_Mismatch qty" xfId="15608" xr:uid="{00000000-0005-0000-0000-0000063D0000}"/>
    <cellStyle name="Normal 37" xfId="15609" xr:uid="{00000000-0005-0000-0000-0000073D0000}"/>
    <cellStyle name="Normal 37 2" xfId="15610" xr:uid="{00000000-0005-0000-0000-0000083D0000}"/>
    <cellStyle name="Normal 37 3" xfId="15611" xr:uid="{00000000-0005-0000-0000-0000093D0000}"/>
    <cellStyle name="Normal 37 3 2" xfId="15612" xr:uid="{00000000-0005-0000-0000-00000A3D0000}"/>
    <cellStyle name="Normal 37 4" xfId="15613" xr:uid="{00000000-0005-0000-0000-00000B3D0000}"/>
    <cellStyle name="Normal 37 5" xfId="15614" xr:uid="{00000000-0005-0000-0000-00000C3D0000}"/>
    <cellStyle name="Normal 37 6" xfId="15615" xr:uid="{00000000-0005-0000-0000-00000D3D0000}"/>
    <cellStyle name="Normal 37 7" xfId="15616" xr:uid="{00000000-0005-0000-0000-00000E3D0000}"/>
    <cellStyle name="Normal 37 8" xfId="15617" xr:uid="{00000000-0005-0000-0000-00000F3D0000}"/>
    <cellStyle name="Normal 37_Mismatch qty" xfId="15618" xr:uid="{00000000-0005-0000-0000-0000103D0000}"/>
    <cellStyle name="Normal 38" xfId="15619" xr:uid="{00000000-0005-0000-0000-0000113D0000}"/>
    <cellStyle name="Normal 38 2" xfId="15620" xr:uid="{00000000-0005-0000-0000-0000123D0000}"/>
    <cellStyle name="Normal 38 3" xfId="15621" xr:uid="{00000000-0005-0000-0000-0000133D0000}"/>
    <cellStyle name="Normal 38 3 2" xfId="15622" xr:uid="{00000000-0005-0000-0000-0000143D0000}"/>
    <cellStyle name="Normal 38 4" xfId="15623" xr:uid="{00000000-0005-0000-0000-0000153D0000}"/>
    <cellStyle name="Normal 38 5" xfId="15624" xr:uid="{00000000-0005-0000-0000-0000163D0000}"/>
    <cellStyle name="Normal 38 6" xfId="15625" xr:uid="{00000000-0005-0000-0000-0000173D0000}"/>
    <cellStyle name="Normal 38 7" xfId="15626" xr:uid="{00000000-0005-0000-0000-0000183D0000}"/>
    <cellStyle name="Normal 38 8" xfId="15627" xr:uid="{00000000-0005-0000-0000-0000193D0000}"/>
    <cellStyle name="Normal 38_Mismatch qty" xfId="15628" xr:uid="{00000000-0005-0000-0000-00001A3D0000}"/>
    <cellStyle name="Normal 39" xfId="15629" xr:uid="{00000000-0005-0000-0000-00001B3D0000}"/>
    <cellStyle name="Normal 39 2" xfId="15630" xr:uid="{00000000-0005-0000-0000-00001C3D0000}"/>
    <cellStyle name="Normal 39 3" xfId="15631" xr:uid="{00000000-0005-0000-0000-00001D3D0000}"/>
    <cellStyle name="Normal 39 3 2" xfId="15632" xr:uid="{00000000-0005-0000-0000-00001E3D0000}"/>
    <cellStyle name="Normal 39 4" xfId="15633" xr:uid="{00000000-0005-0000-0000-00001F3D0000}"/>
    <cellStyle name="Normal 39 5" xfId="15634" xr:uid="{00000000-0005-0000-0000-0000203D0000}"/>
    <cellStyle name="Normal 39 6" xfId="15635" xr:uid="{00000000-0005-0000-0000-0000213D0000}"/>
    <cellStyle name="Normal 39 7" xfId="15636" xr:uid="{00000000-0005-0000-0000-0000223D0000}"/>
    <cellStyle name="Normal 39 8" xfId="15637" xr:uid="{00000000-0005-0000-0000-0000233D0000}"/>
    <cellStyle name="Normal 39_Mismatch qty" xfId="15638" xr:uid="{00000000-0005-0000-0000-0000243D0000}"/>
    <cellStyle name="Normal 4" xfId="15639" xr:uid="{00000000-0005-0000-0000-0000253D0000}"/>
    <cellStyle name="Normal 4 2" xfId="15640" xr:uid="{00000000-0005-0000-0000-0000263D0000}"/>
    <cellStyle name="Normal 4 3" xfId="15641" xr:uid="{00000000-0005-0000-0000-0000273D0000}"/>
    <cellStyle name="Normal 4 3 2" xfId="15642" xr:uid="{00000000-0005-0000-0000-0000283D0000}"/>
    <cellStyle name="Normal 4 4" xfId="15643" xr:uid="{00000000-0005-0000-0000-0000293D0000}"/>
    <cellStyle name="Normal 4 5" xfId="15644" xr:uid="{00000000-0005-0000-0000-00002A3D0000}"/>
    <cellStyle name="Normal 4 6" xfId="15645" xr:uid="{00000000-0005-0000-0000-00002B3D0000}"/>
    <cellStyle name="Normal 4 7" xfId="15646" xr:uid="{00000000-0005-0000-0000-00002C3D0000}"/>
    <cellStyle name="Normal 4 8" xfId="15647" xr:uid="{00000000-0005-0000-0000-00002D3D0000}"/>
    <cellStyle name="Normal 4_Mismatch qty" xfId="15648" xr:uid="{00000000-0005-0000-0000-00002E3D0000}"/>
    <cellStyle name="Normal 40" xfId="15649" xr:uid="{00000000-0005-0000-0000-00002F3D0000}"/>
    <cellStyle name="Normal 40 2" xfId="15650" xr:uid="{00000000-0005-0000-0000-0000303D0000}"/>
    <cellStyle name="Normal 40 3" xfId="15651" xr:uid="{00000000-0005-0000-0000-0000313D0000}"/>
    <cellStyle name="Normal 40 3 2" xfId="15652" xr:uid="{00000000-0005-0000-0000-0000323D0000}"/>
    <cellStyle name="Normal 40 4" xfId="15653" xr:uid="{00000000-0005-0000-0000-0000333D0000}"/>
    <cellStyle name="Normal 40 5" xfId="15654" xr:uid="{00000000-0005-0000-0000-0000343D0000}"/>
    <cellStyle name="Normal 40 6" xfId="15655" xr:uid="{00000000-0005-0000-0000-0000353D0000}"/>
    <cellStyle name="Normal 40 7" xfId="15656" xr:uid="{00000000-0005-0000-0000-0000363D0000}"/>
    <cellStyle name="Normal 40 8" xfId="15657" xr:uid="{00000000-0005-0000-0000-0000373D0000}"/>
    <cellStyle name="Normal 40_Mismatch qty" xfId="15658" xr:uid="{00000000-0005-0000-0000-0000383D0000}"/>
    <cellStyle name="Normal 41" xfId="15659" xr:uid="{00000000-0005-0000-0000-0000393D0000}"/>
    <cellStyle name="Normal 41 2" xfId="15660" xr:uid="{00000000-0005-0000-0000-00003A3D0000}"/>
    <cellStyle name="Normal 41 3" xfId="15661" xr:uid="{00000000-0005-0000-0000-00003B3D0000}"/>
    <cellStyle name="Normal 41 3 2" xfId="15662" xr:uid="{00000000-0005-0000-0000-00003C3D0000}"/>
    <cellStyle name="Normal 41 4" xfId="15663" xr:uid="{00000000-0005-0000-0000-00003D3D0000}"/>
    <cellStyle name="Normal 41 5" xfId="15664" xr:uid="{00000000-0005-0000-0000-00003E3D0000}"/>
    <cellStyle name="Normal 41 6" xfId="15665" xr:uid="{00000000-0005-0000-0000-00003F3D0000}"/>
    <cellStyle name="Normal 41 7" xfId="15666" xr:uid="{00000000-0005-0000-0000-0000403D0000}"/>
    <cellStyle name="Normal 41 8" xfId="15667" xr:uid="{00000000-0005-0000-0000-0000413D0000}"/>
    <cellStyle name="Normal 41_Mismatch qty" xfId="15668" xr:uid="{00000000-0005-0000-0000-0000423D0000}"/>
    <cellStyle name="Normal 42" xfId="15669" xr:uid="{00000000-0005-0000-0000-0000433D0000}"/>
    <cellStyle name="Normal 42 2" xfId="15670" xr:uid="{00000000-0005-0000-0000-0000443D0000}"/>
    <cellStyle name="Normal 42 3" xfId="15671" xr:uid="{00000000-0005-0000-0000-0000453D0000}"/>
    <cellStyle name="Normal 42 3 2" xfId="15672" xr:uid="{00000000-0005-0000-0000-0000463D0000}"/>
    <cellStyle name="Normal 42 4" xfId="15673" xr:uid="{00000000-0005-0000-0000-0000473D0000}"/>
    <cellStyle name="Normal 42 5" xfId="15674" xr:uid="{00000000-0005-0000-0000-0000483D0000}"/>
    <cellStyle name="Normal 42 6" xfId="15675" xr:uid="{00000000-0005-0000-0000-0000493D0000}"/>
    <cellStyle name="Normal 42 7" xfId="15676" xr:uid="{00000000-0005-0000-0000-00004A3D0000}"/>
    <cellStyle name="Normal 42 8" xfId="15677" xr:uid="{00000000-0005-0000-0000-00004B3D0000}"/>
    <cellStyle name="Normal 42_Mismatch qty" xfId="15678" xr:uid="{00000000-0005-0000-0000-00004C3D0000}"/>
    <cellStyle name="Normal 43" xfId="15679" xr:uid="{00000000-0005-0000-0000-00004D3D0000}"/>
    <cellStyle name="Normal 43 2" xfId="15680" xr:uid="{00000000-0005-0000-0000-00004E3D0000}"/>
    <cellStyle name="Normal 43 3" xfId="15681" xr:uid="{00000000-0005-0000-0000-00004F3D0000}"/>
    <cellStyle name="Normal 43 4" xfId="15682" xr:uid="{00000000-0005-0000-0000-0000503D0000}"/>
    <cellStyle name="Normal 43 5" xfId="15683" xr:uid="{00000000-0005-0000-0000-0000513D0000}"/>
    <cellStyle name="Normal 43 6" xfId="15684" xr:uid="{00000000-0005-0000-0000-0000523D0000}"/>
    <cellStyle name="Normal 43 7" xfId="15685" xr:uid="{00000000-0005-0000-0000-0000533D0000}"/>
    <cellStyle name="Normal 43 8" xfId="15686" xr:uid="{00000000-0005-0000-0000-0000543D0000}"/>
    <cellStyle name="Normal 44" xfId="15687" xr:uid="{00000000-0005-0000-0000-0000553D0000}"/>
    <cellStyle name="Normal 44 2" xfId="15688" xr:uid="{00000000-0005-0000-0000-0000563D0000}"/>
    <cellStyle name="Normal 44 3" xfId="15689" xr:uid="{00000000-0005-0000-0000-0000573D0000}"/>
    <cellStyle name="Normal 44 3 2" xfId="15690" xr:uid="{00000000-0005-0000-0000-0000583D0000}"/>
    <cellStyle name="Normal 44 4" xfId="15691" xr:uid="{00000000-0005-0000-0000-0000593D0000}"/>
    <cellStyle name="Normal 44 5" xfId="15692" xr:uid="{00000000-0005-0000-0000-00005A3D0000}"/>
    <cellStyle name="Normal 44 6" xfId="15693" xr:uid="{00000000-0005-0000-0000-00005B3D0000}"/>
    <cellStyle name="Normal 44 7" xfId="15694" xr:uid="{00000000-0005-0000-0000-00005C3D0000}"/>
    <cellStyle name="Normal 44 8" xfId="15695" xr:uid="{00000000-0005-0000-0000-00005D3D0000}"/>
    <cellStyle name="Normal 44_Mismatch qty" xfId="15696" xr:uid="{00000000-0005-0000-0000-00005E3D0000}"/>
    <cellStyle name="Normal 45" xfId="15697" xr:uid="{00000000-0005-0000-0000-00005F3D0000}"/>
    <cellStyle name="Normal 45 2" xfId="15698" xr:uid="{00000000-0005-0000-0000-0000603D0000}"/>
    <cellStyle name="Normal 45 3" xfId="15699" xr:uid="{00000000-0005-0000-0000-0000613D0000}"/>
    <cellStyle name="Normal 45 3 2" xfId="15700" xr:uid="{00000000-0005-0000-0000-0000623D0000}"/>
    <cellStyle name="Normal 45 4" xfId="15701" xr:uid="{00000000-0005-0000-0000-0000633D0000}"/>
    <cellStyle name="Normal 45 5" xfId="15702" xr:uid="{00000000-0005-0000-0000-0000643D0000}"/>
    <cellStyle name="Normal 45 6" xfId="15703" xr:uid="{00000000-0005-0000-0000-0000653D0000}"/>
    <cellStyle name="Normal 45 7" xfId="15704" xr:uid="{00000000-0005-0000-0000-0000663D0000}"/>
    <cellStyle name="Normal 45 8" xfId="15705" xr:uid="{00000000-0005-0000-0000-0000673D0000}"/>
    <cellStyle name="Normal 45_Mismatch qty" xfId="15706" xr:uid="{00000000-0005-0000-0000-0000683D0000}"/>
    <cellStyle name="Normal 46" xfId="15707" xr:uid="{00000000-0005-0000-0000-0000693D0000}"/>
    <cellStyle name="Normal 46 2" xfId="15708" xr:uid="{00000000-0005-0000-0000-00006A3D0000}"/>
    <cellStyle name="Normal 46 3" xfId="15709" xr:uid="{00000000-0005-0000-0000-00006B3D0000}"/>
    <cellStyle name="Normal 46 3 2" xfId="15710" xr:uid="{00000000-0005-0000-0000-00006C3D0000}"/>
    <cellStyle name="Normal 46 4" xfId="15711" xr:uid="{00000000-0005-0000-0000-00006D3D0000}"/>
    <cellStyle name="Normal 46 5" xfId="15712" xr:uid="{00000000-0005-0000-0000-00006E3D0000}"/>
    <cellStyle name="Normal 46 6" xfId="15713" xr:uid="{00000000-0005-0000-0000-00006F3D0000}"/>
    <cellStyle name="Normal 46 7" xfId="15714" xr:uid="{00000000-0005-0000-0000-0000703D0000}"/>
    <cellStyle name="Normal 46 8" xfId="15715" xr:uid="{00000000-0005-0000-0000-0000713D0000}"/>
    <cellStyle name="Normal 46_Mismatch qty" xfId="15716" xr:uid="{00000000-0005-0000-0000-0000723D0000}"/>
    <cellStyle name="Normal 47" xfId="15717" xr:uid="{00000000-0005-0000-0000-0000733D0000}"/>
    <cellStyle name="Normal 47 2" xfId="15718" xr:uid="{00000000-0005-0000-0000-0000743D0000}"/>
    <cellStyle name="Normal 47 2 2" xfId="15719" xr:uid="{00000000-0005-0000-0000-0000753D0000}"/>
    <cellStyle name="Normal 47 2 3" xfId="15720" xr:uid="{00000000-0005-0000-0000-0000763D0000}"/>
    <cellStyle name="Normal 47 2 4" xfId="15721" xr:uid="{00000000-0005-0000-0000-0000773D0000}"/>
    <cellStyle name="Normal 47 2 5" xfId="15722" xr:uid="{00000000-0005-0000-0000-0000783D0000}"/>
    <cellStyle name="Normal 47 2 6" xfId="15723" xr:uid="{00000000-0005-0000-0000-0000793D0000}"/>
    <cellStyle name="Normal 47 2 7" xfId="15724" xr:uid="{00000000-0005-0000-0000-00007A3D0000}"/>
    <cellStyle name="Normal 47 2 8" xfId="15725" xr:uid="{00000000-0005-0000-0000-00007B3D0000}"/>
    <cellStyle name="Normal 47 3" xfId="15726" xr:uid="{00000000-0005-0000-0000-00007C3D0000}"/>
    <cellStyle name="Normal 47 4" xfId="15727" xr:uid="{00000000-0005-0000-0000-00007D3D0000}"/>
    <cellStyle name="Normal 47 5" xfId="15728" xr:uid="{00000000-0005-0000-0000-00007E3D0000}"/>
    <cellStyle name="Normal 47 6" xfId="15729" xr:uid="{00000000-0005-0000-0000-00007F3D0000}"/>
    <cellStyle name="Normal 47 7" xfId="15730" xr:uid="{00000000-0005-0000-0000-0000803D0000}"/>
    <cellStyle name="Normal 47 8" xfId="15731" xr:uid="{00000000-0005-0000-0000-0000813D0000}"/>
    <cellStyle name="Normal 47 9" xfId="15732" xr:uid="{00000000-0005-0000-0000-0000823D0000}"/>
    <cellStyle name="Normal 47_10월 예산 결재 상신 budget (091005)_최종" xfId="15733" xr:uid="{00000000-0005-0000-0000-0000833D0000}"/>
    <cellStyle name="Normal 48" xfId="15734" xr:uid="{00000000-0005-0000-0000-0000843D0000}"/>
    <cellStyle name="Normal 49" xfId="15735" xr:uid="{00000000-0005-0000-0000-0000853D0000}"/>
    <cellStyle name="Normal 5" xfId="15736" xr:uid="{00000000-0005-0000-0000-0000863D0000}"/>
    <cellStyle name="Normal 5 2" xfId="15737" xr:uid="{00000000-0005-0000-0000-0000873D0000}"/>
    <cellStyle name="Normal 5 3" xfId="15738" xr:uid="{00000000-0005-0000-0000-0000883D0000}"/>
    <cellStyle name="Normal 5 3 2" xfId="15739" xr:uid="{00000000-0005-0000-0000-0000893D0000}"/>
    <cellStyle name="Normal 5 4" xfId="15740" xr:uid="{00000000-0005-0000-0000-00008A3D0000}"/>
    <cellStyle name="Normal 5 5" xfId="15741" xr:uid="{00000000-0005-0000-0000-00008B3D0000}"/>
    <cellStyle name="Normal 5 6" xfId="15742" xr:uid="{00000000-0005-0000-0000-00008C3D0000}"/>
    <cellStyle name="Normal 5 7" xfId="15743" xr:uid="{00000000-0005-0000-0000-00008D3D0000}"/>
    <cellStyle name="Normal 5 8" xfId="15744" xr:uid="{00000000-0005-0000-0000-00008E3D0000}"/>
    <cellStyle name="Normal 5_Mismatch qty" xfId="15745" xr:uid="{00000000-0005-0000-0000-00008F3D0000}"/>
    <cellStyle name="Normal 50" xfId="15746" xr:uid="{00000000-0005-0000-0000-0000903D0000}"/>
    <cellStyle name="Normal 50 2" xfId="15747" xr:uid="{00000000-0005-0000-0000-0000913D0000}"/>
    <cellStyle name="Normal 50 2 2" xfId="15748" xr:uid="{00000000-0005-0000-0000-0000923D0000}"/>
    <cellStyle name="Normal 50 3" xfId="15749" xr:uid="{00000000-0005-0000-0000-0000933D0000}"/>
    <cellStyle name="Normal 51" xfId="15750" xr:uid="{00000000-0005-0000-0000-0000943D0000}"/>
    <cellStyle name="Normal 52" xfId="15751" xr:uid="{00000000-0005-0000-0000-0000953D0000}"/>
    <cellStyle name="Normal 53" xfId="15752" xr:uid="{00000000-0005-0000-0000-0000963D0000}"/>
    <cellStyle name="Normal 54" xfId="15753" xr:uid="{00000000-0005-0000-0000-0000973D0000}"/>
    <cellStyle name="Normal 55" xfId="15754" xr:uid="{00000000-0005-0000-0000-0000983D0000}"/>
    <cellStyle name="Normal 56" xfId="15755" xr:uid="{00000000-0005-0000-0000-0000993D0000}"/>
    <cellStyle name="Normal 57" xfId="15756" xr:uid="{00000000-0005-0000-0000-00009A3D0000}"/>
    <cellStyle name="Normal 58" xfId="15757" xr:uid="{00000000-0005-0000-0000-00009B3D0000}"/>
    <cellStyle name="Normal 59" xfId="15758" xr:uid="{00000000-0005-0000-0000-00009C3D0000}"/>
    <cellStyle name="Normal 6" xfId="15759" xr:uid="{00000000-0005-0000-0000-00009D3D0000}"/>
    <cellStyle name="Normal 6 2" xfId="15760" xr:uid="{00000000-0005-0000-0000-00009E3D0000}"/>
    <cellStyle name="Normal 6 3" xfId="15761" xr:uid="{00000000-0005-0000-0000-00009F3D0000}"/>
    <cellStyle name="Normal 6 3 2" xfId="15762" xr:uid="{00000000-0005-0000-0000-0000A03D0000}"/>
    <cellStyle name="Normal 6 4" xfId="15763" xr:uid="{00000000-0005-0000-0000-0000A13D0000}"/>
    <cellStyle name="Normal 6 5" xfId="15764" xr:uid="{00000000-0005-0000-0000-0000A23D0000}"/>
    <cellStyle name="Normal 6 6" xfId="15765" xr:uid="{00000000-0005-0000-0000-0000A33D0000}"/>
    <cellStyle name="Normal 6 7" xfId="15766" xr:uid="{00000000-0005-0000-0000-0000A43D0000}"/>
    <cellStyle name="Normal 6 8" xfId="15767" xr:uid="{00000000-0005-0000-0000-0000A53D0000}"/>
    <cellStyle name="Normal 6_Mismatch qty" xfId="15768" xr:uid="{00000000-0005-0000-0000-0000A63D0000}"/>
    <cellStyle name="Normal 60" xfId="15769" xr:uid="{00000000-0005-0000-0000-0000A73D0000}"/>
    <cellStyle name="Normal 61" xfId="15770" xr:uid="{00000000-0005-0000-0000-0000A83D0000}"/>
    <cellStyle name="Normal 62" xfId="15771" xr:uid="{00000000-0005-0000-0000-0000A93D0000}"/>
    <cellStyle name="Normal 63" xfId="15772" xr:uid="{00000000-0005-0000-0000-0000AA3D0000}"/>
    <cellStyle name="Normal 64" xfId="15773" xr:uid="{00000000-0005-0000-0000-0000AB3D0000}"/>
    <cellStyle name="Normal 64 2" xfId="15774" xr:uid="{00000000-0005-0000-0000-0000AC3D0000}"/>
    <cellStyle name="Normal 64 2 2" xfId="15775" xr:uid="{00000000-0005-0000-0000-0000AD3D0000}"/>
    <cellStyle name="Normal 64 2 2 2" xfId="15776" xr:uid="{00000000-0005-0000-0000-0000AE3D0000}"/>
    <cellStyle name="Normal 64 2 2 2 2" xfId="15777" xr:uid="{00000000-0005-0000-0000-0000AF3D0000}"/>
    <cellStyle name="Normal 64 2_yield report Aug  2010 final (05082010)final" xfId="15778" xr:uid="{00000000-0005-0000-0000-0000B03D0000}"/>
    <cellStyle name="Normal 64 3" xfId="15779" xr:uid="{00000000-0005-0000-0000-0000B13D0000}"/>
    <cellStyle name="Normal 64 4" xfId="15780" xr:uid="{00000000-0005-0000-0000-0000B23D0000}"/>
    <cellStyle name="Normal 64_ssm Bom-2010 R2" xfId="15781" xr:uid="{00000000-0005-0000-0000-0000B33D0000}"/>
    <cellStyle name="Normal 65" xfId="15782" xr:uid="{00000000-0005-0000-0000-0000B43D0000}"/>
    <cellStyle name="Normal 66" xfId="15783" xr:uid="{00000000-0005-0000-0000-0000B53D0000}"/>
    <cellStyle name="Normal 66 2" xfId="15784" xr:uid="{00000000-0005-0000-0000-0000B63D0000}"/>
    <cellStyle name="Normal 67" xfId="15785" xr:uid="{00000000-0005-0000-0000-0000B73D0000}"/>
    <cellStyle name="Normal 67 2" xfId="15786" xr:uid="{00000000-0005-0000-0000-0000B83D0000}"/>
    <cellStyle name="Normal 68" xfId="15787" xr:uid="{00000000-0005-0000-0000-0000B93D0000}"/>
    <cellStyle name="Normal 69" xfId="15788" xr:uid="{00000000-0005-0000-0000-0000BA3D0000}"/>
    <cellStyle name="Normal 69 2" xfId="15789" xr:uid="{00000000-0005-0000-0000-0000BB3D0000}"/>
    <cellStyle name="Normal 7" xfId="15790" xr:uid="{00000000-0005-0000-0000-0000BC3D0000}"/>
    <cellStyle name="Normal 7 2" xfId="15791" xr:uid="{00000000-0005-0000-0000-0000BD3D0000}"/>
    <cellStyle name="Normal 7 3" xfId="15792" xr:uid="{00000000-0005-0000-0000-0000BE3D0000}"/>
    <cellStyle name="Normal 7 3 2" xfId="15793" xr:uid="{00000000-0005-0000-0000-0000BF3D0000}"/>
    <cellStyle name="Normal 7 4" xfId="15794" xr:uid="{00000000-0005-0000-0000-0000C03D0000}"/>
    <cellStyle name="Normal 7 5" xfId="15795" xr:uid="{00000000-0005-0000-0000-0000C13D0000}"/>
    <cellStyle name="Normal 7 6" xfId="15796" xr:uid="{00000000-0005-0000-0000-0000C23D0000}"/>
    <cellStyle name="Normal 7 7" xfId="15797" xr:uid="{00000000-0005-0000-0000-0000C33D0000}"/>
    <cellStyle name="Normal 7 8" xfId="15798" xr:uid="{00000000-0005-0000-0000-0000C43D0000}"/>
    <cellStyle name="Normal 7_Mismatch qty" xfId="15799" xr:uid="{00000000-0005-0000-0000-0000C53D0000}"/>
    <cellStyle name="Normal 70" xfId="35640" xr:uid="{00000000-0005-0000-0000-0000C63D0000}"/>
    <cellStyle name="Normal 70 2" xfId="15800" xr:uid="{00000000-0005-0000-0000-0000C73D0000}"/>
    <cellStyle name="Normal 71" xfId="15801" xr:uid="{00000000-0005-0000-0000-0000C83D0000}"/>
    <cellStyle name="Normal 72" xfId="35642" xr:uid="{00000000-0005-0000-0000-0000C93D0000}"/>
    <cellStyle name="Normal 73" xfId="35647" xr:uid="{00000000-0005-0000-0000-0000CA3D0000}"/>
    <cellStyle name="Normal 74" xfId="35651" xr:uid="{00000000-0005-0000-0000-0000CB3D0000}"/>
    <cellStyle name="Normal 75" xfId="35657" xr:uid="{00000000-0005-0000-0000-0000CC3D0000}"/>
    <cellStyle name="Normal 8" xfId="15802" xr:uid="{00000000-0005-0000-0000-0000CD3D0000}"/>
    <cellStyle name="Normal 8 2" xfId="15803" xr:uid="{00000000-0005-0000-0000-0000CE3D0000}"/>
    <cellStyle name="Normal 8 3" xfId="15804" xr:uid="{00000000-0005-0000-0000-0000CF3D0000}"/>
    <cellStyle name="Normal 8 3 2" xfId="15805" xr:uid="{00000000-0005-0000-0000-0000D03D0000}"/>
    <cellStyle name="Normal 8 4" xfId="15806" xr:uid="{00000000-0005-0000-0000-0000D13D0000}"/>
    <cellStyle name="Normal 8 5" xfId="15807" xr:uid="{00000000-0005-0000-0000-0000D23D0000}"/>
    <cellStyle name="Normal 8 6" xfId="15808" xr:uid="{00000000-0005-0000-0000-0000D33D0000}"/>
    <cellStyle name="Normal 8 7" xfId="15809" xr:uid="{00000000-0005-0000-0000-0000D43D0000}"/>
    <cellStyle name="Normal 8 8" xfId="15810" xr:uid="{00000000-0005-0000-0000-0000D53D0000}"/>
    <cellStyle name="Normal 8_Mismatch qty" xfId="15811" xr:uid="{00000000-0005-0000-0000-0000D63D0000}"/>
    <cellStyle name="Normal 9" xfId="15812" xr:uid="{00000000-0005-0000-0000-0000D73D0000}"/>
    <cellStyle name="Normal 9 2" xfId="15813" xr:uid="{00000000-0005-0000-0000-0000D83D0000}"/>
    <cellStyle name="Normal 9 3" xfId="15814" xr:uid="{00000000-0005-0000-0000-0000D93D0000}"/>
    <cellStyle name="Normal 9 3 2" xfId="15815" xr:uid="{00000000-0005-0000-0000-0000DA3D0000}"/>
    <cellStyle name="Normal 9 4" xfId="15816" xr:uid="{00000000-0005-0000-0000-0000DB3D0000}"/>
    <cellStyle name="Normal 9 5" xfId="15817" xr:uid="{00000000-0005-0000-0000-0000DC3D0000}"/>
    <cellStyle name="Normal 9 6" xfId="15818" xr:uid="{00000000-0005-0000-0000-0000DD3D0000}"/>
    <cellStyle name="Normal 9 7" xfId="15819" xr:uid="{00000000-0005-0000-0000-0000DE3D0000}"/>
    <cellStyle name="Normal 9 8" xfId="15820" xr:uid="{00000000-0005-0000-0000-0000DF3D0000}"/>
    <cellStyle name="Normal 9_Mismatch qty" xfId="15821" xr:uid="{00000000-0005-0000-0000-0000E03D0000}"/>
    <cellStyle name="Normal1" xfId="15822" xr:uid="{00000000-0005-0000-0000-0000E13D0000}"/>
    <cellStyle name="Normal2" xfId="15823" xr:uid="{00000000-0005-0000-0000-0000E23D0000}"/>
    <cellStyle name="Normal3" xfId="15824" xr:uid="{00000000-0005-0000-0000-0000E33D0000}"/>
    <cellStyle name="Normal4" xfId="15825" xr:uid="{00000000-0005-0000-0000-0000E43D0000}"/>
    <cellStyle name="Normale_list" xfId="15826" xr:uid="{00000000-0005-0000-0000-0000E53D0000}"/>
    <cellStyle name="normální 10" xfId="15827" xr:uid="{00000000-0005-0000-0000-0000E63D0000}"/>
    <cellStyle name="normální 10 2" xfId="15828" xr:uid="{00000000-0005-0000-0000-0000E73D0000}"/>
    <cellStyle name="normální 10 3" xfId="15829" xr:uid="{00000000-0005-0000-0000-0000E83D0000}"/>
    <cellStyle name="normální 10 4" xfId="15830" xr:uid="{00000000-0005-0000-0000-0000E93D0000}"/>
    <cellStyle name="normální 10 5" xfId="15831" xr:uid="{00000000-0005-0000-0000-0000EA3D0000}"/>
    <cellStyle name="normální 10 6" xfId="15832" xr:uid="{00000000-0005-0000-0000-0000EB3D0000}"/>
    <cellStyle name="normální 100" xfId="15833" xr:uid="{00000000-0005-0000-0000-0000EC3D0000}"/>
    <cellStyle name="normální 101" xfId="15834" xr:uid="{00000000-0005-0000-0000-0000ED3D0000}"/>
    <cellStyle name="normální 102" xfId="15835" xr:uid="{00000000-0005-0000-0000-0000EE3D0000}"/>
    <cellStyle name="normální 103" xfId="15836" xr:uid="{00000000-0005-0000-0000-0000EF3D0000}"/>
    <cellStyle name="normální 104" xfId="15837" xr:uid="{00000000-0005-0000-0000-0000F03D0000}"/>
    <cellStyle name="normální 105" xfId="15838" xr:uid="{00000000-0005-0000-0000-0000F13D0000}"/>
    <cellStyle name="normální 106" xfId="15839" xr:uid="{00000000-0005-0000-0000-0000F23D0000}"/>
    <cellStyle name="normální 107" xfId="15840" xr:uid="{00000000-0005-0000-0000-0000F33D0000}"/>
    <cellStyle name="normální 108" xfId="15841" xr:uid="{00000000-0005-0000-0000-0000F43D0000}"/>
    <cellStyle name="normální 109" xfId="15842" xr:uid="{00000000-0005-0000-0000-0000F53D0000}"/>
    <cellStyle name="normální 11" xfId="15843" xr:uid="{00000000-0005-0000-0000-0000F63D0000}"/>
    <cellStyle name="normální 11 2" xfId="15844" xr:uid="{00000000-0005-0000-0000-0000F73D0000}"/>
    <cellStyle name="normální 11 3" xfId="15845" xr:uid="{00000000-0005-0000-0000-0000F83D0000}"/>
    <cellStyle name="normální 11 4" xfId="15846" xr:uid="{00000000-0005-0000-0000-0000F93D0000}"/>
    <cellStyle name="normální 11 5" xfId="15847" xr:uid="{00000000-0005-0000-0000-0000FA3D0000}"/>
    <cellStyle name="normální 11 6" xfId="15848" xr:uid="{00000000-0005-0000-0000-0000FB3D0000}"/>
    <cellStyle name="normální 110" xfId="15849" xr:uid="{00000000-0005-0000-0000-0000FC3D0000}"/>
    <cellStyle name="normální 111" xfId="15850" xr:uid="{00000000-0005-0000-0000-0000FD3D0000}"/>
    <cellStyle name="normální 112" xfId="15851" xr:uid="{00000000-0005-0000-0000-0000FE3D0000}"/>
    <cellStyle name="normální 113" xfId="15852" xr:uid="{00000000-0005-0000-0000-0000FF3D0000}"/>
    <cellStyle name="normální 114" xfId="15853" xr:uid="{00000000-0005-0000-0000-0000003E0000}"/>
    <cellStyle name="normální 115" xfId="15854" xr:uid="{00000000-0005-0000-0000-0000013E0000}"/>
    <cellStyle name="normální 116" xfId="15855" xr:uid="{00000000-0005-0000-0000-0000023E0000}"/>
    <cellStyle name="normální 117" xfId="15856" xr:uid="{00000000-0005-0000-0000-0000033E0000}"/>
    <cellStyle name="normální 118" xfId="15857" xr:uid="{00000000-0005-0000-0000-0000043E0000}"/>
    <cellStyle name="normální 119" xfId="15858" xr:uid="{00000000-0005-0000-0000-0000053E0000}"/>
    <cellStyle name="normální 12" xfId="15859" xr:uid="{00000000-0005-0000-0000-0000063E0000}"/>
    <cellStyle name="normální 12 2" xfId="15860" xr:uid="{00000000-0005-0000-0000-0000073E0000}"/>
    <cellStyle name="normální 12 3" xfId="15861" xr:uid="{00000000-0005-0000-0000-0000083E0000}"/>
    <cellStyle name="normální 12 4" xfId="15862" xr:uid="{00000000-0005-0000-0000-0000093E0000}"/>
    <cellStyle name="normální 12 5" xfId="15863" xr:uid="{00000000-0005-0000-0000-00000A3E0000}"/>
    <cellStyle name="normální 12 6" xfId="15864" xr:uid="{00000000-0005-0000-0000-00000B3E0000}"/>
    <cellStyle name="normální 120" xfId="15865" xr:uid="{00000000-0005-0000-0000-00000C3E0000}"/>
    <cellStyle name="normální 121" xfId="15866" xr:uid="{00000000-0005-0000-0000-00000D3E0000}"/>
    <cellStyle name="normální 122" xfId="15867" xr:uid="{00000000-0005-0000-0000-00000E3E0000}"/>
    <cellStyle name="normální 123" xfId="15868" xr:uid="{00000000-0005-0000-0000-00000F3E0000}"/>
    <cellStyle name="normální 124" xfId="15869" xr:uid="{00000000-0005-0000-0000-0000103E0000}"/>
    <cellStyle name="normální 125" xfId="15870" xr:uid="{00000000-0005-0000-0000-0000113E0000}"/>
    <cellStyle name="normální 126" xfId="15871" xr:uid="{00000000-0005-0000-0000-0000123E0000}"/>
    <cellStyle name="normální 127" xfId="15872" xr:uid="{00000000-0005-0000-0000-0000133E0000}"/>
    <cellStyle name="normální 128" xfId="15873" xr:uid="{00000000-0005-0000-0000-0000143E0000}"/>
    <cellStyle name="normální 129" xfId="15874" xr:uid="{00000000-0005-0000-0000-0000153E0000}"/>
    <cellStyle name="normální 13" xfId="15875" xr:uid="{00000000-0005-0000-0000-0000163E0000}"/>
    <cellStyle name="normální 13 2" xfId="15876" xr:uid="{00000000-0005-0000-0000-0000173E0000}"/>
    <cellStyle name="normální 13 3" xfId="15877" xr:uid="{00000000-0005-0000-0000-0000183E0000}"/>
    <cellStyle name="normální 13 4" xfId="15878" xr:uid="{00000000-0005-0000-0000-0000193E0000}"/>
    <cellStyle name="normální 13 5" xfId="15879" xr:uid="{00000000-0005-0000-0000-00001A3E0000}"/>
    <cellStyle name="normální 13 6" xfId="15880" xr:uid="{00000000-0005-0000-0000-00001B3E0000}"/>
    <cellStyle name="normální 130" xfId="15881" xr:uid="{00000000-0005-0000-0000-00001C3E0000}"/>
    <cellStyle name="normální 131" xfId="15882" xr:uid="{00000000-0005-0000-0000-00001D3E0000}"/>
    <cellStyle name="normální 132" xfId="15883" xr:uid="{00000000-0005-0000-0000-00001E3E0000}"/>
    <cellStyle name="normální 133" xfId="15884" xr:uid="{00000000-0005-0000-0000-00001F3E0000}"/>
    <cellStyle name="normální 134" xfId="15885" xr:uid="{00000000-0005-0000-0000-0000203E0000}"/>
    <cellStyle name="normální 135" xfId="15886" xr:uid="{00000000-0005-0000-0000-0000213E0000}"/>
    <cellStyle name="normální 136" xfId="15887" xr:uid="{00000000-0005-0000-0000-0000223E0000}"/>
    <cellStyle name="normální 137" xfId="15888" xr:uid="{00000000-0005-0000-0000-0000233E0000}"/>
    <cellStyle name="normální 138" xfId="15889" xr:uid="{00000000-0005-0000-0000-0000243E0000}"/>
    <cellStyle name="normální 139" xfId="15890" xr:uid="{00000000-0005-0000-0000-0000253E0000}"/>
    <cellStyle name="normální 14" xfId="15891" xr:uid="{00000000-0005-0000-0000-0000263E0000}"/>
    <cellStyle name="normální 14 2" xfId="15892" xr:uid="{00000000-0005-0000-0000-0000273E0000}"/>
    <cellStyle name="normální 14 3" xfId="15893" xr:uid="{00000000-0005-0000-0000-0000283E0000}"/>
    <cellStyle name="normální 14 4" xfId="15894" xr:uid="{00000000-0005-0000-0000-0000293E0000}"/>
    <cellStyle name="normální 14 5" xfId="15895" xr:uid="{00000000-0005-0000-0000-00002A3E0000}"/>
    <cellStyle name="normální 14 6" xfId="15896" xr:uid="{00000000-0005-0000-0000-00002B3E0000}"/>
    <cellStyle name="normální 140" xfId="15897" xr:uid="{00000000-0005-0000-0000-00002C3E0000}"/>
    <cellStyle name="normální 141" xfId="15898" xr:uid="{00000000-0005-0000-0000-00002D3E0000}"/>
    <cellStyle name="normální 142" xfId="15899" xr:uid="{00000000-0005-0000-0000-00002E3E0000}"/>
    <cellStyle name="normální 143" xfId="15900" xr:uid="{00000000-0005-0000-0000-00002F3E0000}"/>
    <cellStyle name="normální 144" xfId="15901" xr:uid="{00000000-0005-0000-0000-0000303E0000}"/>
    <cellStyle name="normální 145" xfId="15902" xr:uid="{00000000-0005-0000-0000-0000313E0000}"/>
    <cellStyle name="normální 146" xfId="15903" xr:uid="{00000000-0005-0000-0000-0000323E0000}"/>
    <cellStyle name="normální 147" xfId="15904" xr:uid="{00000000-0005-0000-0000-0000333E0000}"/>
    <cellStyle name="normální 148" xfId="15905" xr:uid="{00000000-0005-0000-0000-0000343E0000}"/>
    <cellStyle name="normální 149" xfId="15906" xr:uid="{00000000-0005-0000-0000-0000353E0000}"/>
    <cellStyle name="normální 15" xfId="15907" xr:uid="{00000000-0005-0000-0000-0000363E0000}"/>
    <cellStyle name="normální 15 2" xfId="15908" xr:uid="{00000000-0005-0000-0000-0000373E0000}"/>
    <cellStyle name="normální 15 3" xfId="15909" xr:uid="{00000000-0005-0000-0000-0000383E0000}"/>
    <cellStyle name="normální 15 4" xfId="15910" xr:uid="{00000000-0005-0000-0000-0000393E0000}"/>
    <cellStyle name="normální 15 5" xfId="15911" xr:uid="{00000000-0005-0000-0000-00003A3E0000}"/>
    <cellStyle name="normální 15 6" xfId="15912" xr:uid="{00000000-0005-0000-0000-00003B3E0000}"/>
    <cellStyle name="normální 150" xfId="15913" xr:uid="{00000000-0005-0000-0000-00003C3E0000}"/>
    <cellStyle name="normální 151" xfId="15914" xr:uid="{00000000-0005-0000-0000-00003D3E0000}"/>
    <cellStyle name="normální 152" xfId="15915" xr:uid="{00000000-0005-0000-0000-00003E3E0000}"/>
    <cellStyle name="normální 153" xfId="15916" xr:uid="{00000000-0005-0000-0000-00003F3E0000}"/>
    <cellStyle name="normální 154" xfId="15917" xr:uid="{00000000-0005-0000-0000-0000403E0000}"/>
    <cellStyle name="normální 155" xfId="15918" xr:uid="{00000000-0005-0000-0000-0000413E0000}"/>
    <cellStyle name="normální 156" xfId="15919" xr:uid="{00000000-0005-0000-0000-0000423E0000}"/>
    <cellStyle name="normální 157" xfId="15920" xr:uid="{00000000-0005-0000-0000-0000433E0000}"/>
    <cellStyle name="normální 158" xfId="15921" xr:uid="{00000000-0005-0000-0000-0000443E0000}"/>
    <cellStyle name="normální 159" xfId="15922" xr:uid="{00000000-0005-0000-0000-0000453E0000}"/>
    <cellStyle name="normální 16" xfId="15923" xr:uid="{00000000-0005-0000-0000-0000463E0000}"/>
    <cellStyle name="normální 16 2" xfId="15924" xr:uid="{00000000-0005-0000-0000-0000473E0000}"/>
    <cellStyle name="normální 16 3" xfId="15925" xr:uid="{00000000-0005-0000-0000-0000483E0000}"/>
    <cellStyle name="normální 16 4" xfId="15926" xr:uid="{00000000-0005-0000-0000-0000493E0000}"/>
    <cellStyle name="normální 16 5" xfId="15927" xr:uid="{00000000-0005-0000-0000-00004A3E0000}"/>
    <cellStyle name="normální 16 6" xfId="15928" xr:uid="{00000000-0005-0000-0000-00004B3E0000}"/>
    <cellStyle name="normální 160" xfId="15929" xr:uid="{00000000-0005-0000-0000-00004C3E0000}"/>
    <cellStyle name="normální 161" xfId="15930" xr:uid="{00000000-0005-0000-0000-00004D3E0000}"/>
    <cellStyle name="normální 162" xfId="15931" xr:uid="{00000000-0005-0000-0000-00004E3E0000}"/>
    <cellStyle name="normální 163" xfId="15932" xr:uid="{00000000-0005-0000-0000-00004F3E0000}"/>
    <cellStyle name="normální 164" xfId="15933" xr:uid="{00000000-0005-0000-0000-0000503E0000}"/>
    <cellStyle name="normální 165" xfId="15934" xr:uid="{00000000-0005-0000-0000-0000513E0000}"/>
    <cellStyle name="normální 166" xfId="15935" xr:uid="{00000000-0005-0000-0000-0000523E0000}"/>
    <cellStyle name="normální 167" xfId="15936" xr:uid="{00000000-0005-0000-0000-0000533E0000}"/>
    <cellStyle name="normální 168" xfId="15937" xr:uid="{00000000-0005-0000-0000-0000543E0000}"/>
    <cellStyle name="normální 169" xfId="15938" xr:uid="{00000000-0005-0000-0000-0000553E0000}"/>
    <cellStyle name="normální 17" xfId="15939" xr:uid="{00000000-0005-0000-0000-0000563E0000}"/>
    <cellStyle name="normální 17 2" xfId="15940" xr:uid="{00000000-0005-0000-0000-0000573E0000}"/>
    <cellStyle name="normální 17 3" xfId="15941" xr:uid="{00000000-0005-0000-0000-0000583E0000}"/>
    <cellStyle name="normální 17 4" xfId="15942" xr:uid="{00000000-0005-0000-0000-0000593E0000}"/>
    <cellStyle name="normální 17 5" xfId="15943" xr:uid="{00000000-0005-0000-0000-00005A3E0000}"/>
    <cellStyle name="normální 17 6" xfId="15944" xr:uid="{00000000-0005-0000-0000-00005B3E0000}"/>
    <cellStyle name="normální 170" xfId="15945" xr:uid="{00000000-0005-0000-0000-00005C3E0000}"/>
    <cellStyle name="normální 171" xfId="15946" xr:uid="{00000000-0005-0000-0000-00005D3E0000}"/>
    <cellStyle name="normální 172" xfId="15947" xr:uid="{00000000-0005-0000-0000-00005E3E0000}"/>
    <cellStyle name="normální 173" xfId="15948" xr:uid="{00000000-0005-0000-0000-00005F3E0000}"/>
    <cellStyle name="normální 174" xfId="15949" xr:uid="{00000000-0005-0000-0000-0000603E0000}"/>
    <cellStyle name="normální 175" xfId="15950" xr:uid="{00000000-0005-0000-0000-0000613E0000}"/>
    <cellStyle name="normální 176" xfId="15951" xr:uid="{00000000-0005-0000-0000-0000623E0000}"/>
    <cellStyle name="normální 177" xfId="15952" xr:uid="{00000000-0005-0000-0000-0000633E0000}"/>
    <cellStyle name="normální 178" xfId="15953" xr:uid="{00000000-0005-0000-0000-0000643E0000}"/>
    <cellStyle name="normální 179" xfId="15954" xr:uid="{00000000-0005-0000-0000-0000653E0000}"/>
    <cellStyle name="normální 18" xfId="15955" xr:uid="{00000000-0005-0000-0000-0000663E0000}"/>
    <cellStyle name="normální 18 2" xfId="15956" xr:uid="{00000000-0005-0000-0000-0000673E0000}"/>
    <cellStyle name="normální 18 3" xfId="15957" xr:uid="{00000000-0005-0000-0000-0000683E0000}"/>
    <cellStyle name="normální 18 4" xfId="15958" xr:uid="{00000000-0005-0000-0000-0000693E0000}"/>
    <cellStyle name="normální 18 5" xfId="15959" xr:uid="{00000000-0005-0000-0000-00006A3E0000}"/>
    <cellStyle name="normální 18 6" xfId="15960" xr:uid="{00000000-0005-0000-0000-00006B3E0000}"/>
    <cellStyle name="normální 180" xfId="15961" xr:uid="{00000000-0005-0000-0000-00006C3E0000}"/>
    <cellStyle name="normální 181" xfId="15962" xr:uid="{00000000-0005-0000-0000-00006D3E0000}"/>
    <cellStyle name="normální 182" xfId="15963" xr:uid="{00000000-0005-0000-0000-00006E3E0000}"/>
    <cellStyle name="normální 183" xfId="15964" xr:uid="{00000000-0005-0000-0000-00006F3E0000}"/>
    <cellStyle name="normální 184" xfId="15965" xr:uid="{00000000-0005-0000-0000-0000703E0000}"/>
    <cellStyle name="normální 185" xfId="15966" xr:uid="{00000000-0005-0000-0000-0000713E0000}"/>
    <cellStyle name="normální 186" xfId="15967" xr:uid="{00000000-0005-0000-0000-0000723E0000}"/>
    <cellStyle name="normální 187" xfId="15968" xr:uid="{00000000-0005-0000-0000-0000733E0000}"/>
    <cellStyle name="normální 188" xfId="15969" xr:uid="{00000000-0005-0000-0000-0000743E0000}"/>
    <cellStyle name="normální 189" xfId="15970" xr:uid="{00000000-0005-0000-0000-0000753E0000}"/>
    <cellStyle name="normální 19" xfId="15971" xr:uid="{00000000-0005-0000-0000-0000763E0000}"/>
    <cellStyle name="normální 19 2" xfId="15972" xr:uid="{00000000-0005-0000-0000-0000773E0000}"/>
    <cellStyle name="normální 19 3" xfId="15973" xr:uid="{00000000-0005-0000-0000-0000783E0000}"/>
    <cellStyle name="normální 19 4" xfId="15974" xr:uid="{00000000-0005-0000-0000-0000793E0000}"/>
    <cellStyle name="normální 19 5" xfId="15975" xr:uid="{00000000-0005-0000-0000-00007A3E0000}"/>
    <cellStyle name="normální 19 6" xfId="15976" xr:uid="{00000000-0005-0000-0000-00007B3E0000}"/>
    <cellStyle name="normální 190" xfId="15977" xr:uid="{00000000-0005-0000-0000-00007C3E0000}"/>
    <cellStyle name="normální 191" xfId="15978" xr:uid="{00000000-0005-0000-0000-00007D3E0000}"/>
    <cellStyle name="normální 192" xfId="15979" xr:uid="{00000000-0005-0000-0000-00007E3E0000}"/>
    <cellStyle name="normální 193" xfId="15980" xr:uid="{00000000-0005-0000-0000-00007F3E0000}"/>
    <cellStyle name="normální 194" xfId="15981" xr:uid="{00000000-0005-0000-0000-0000803E0000}"/>
    <cellStyle name="Normální 195" xfId="15982" xr:uid="{00000000-0005-0000-0000-0000813E0000}"/>
    <cellStyle name="normální 196" xfId="15983" xr:uid="{00000000-0005-0000-0000-0000823E0000}"/>
    <cellStyle name="normální 197" xfId="15984" xr:uid="{00000000-0005-0000-0000-0000833E0000}"/>
    <cellStyle name="normální 198" xfId="15985" xr:uid="{00000000-0005-0000-0000-0000843E0000}"/>
    <cellStyle name="normální 199" xfId="15986" xr:uid="{00000000-0005-0000-0000-0000853E0000}"/>
    <cellStyle name="Normální 2" xfId="15987" xr:uid="{00000000-0005-0000-0000-0000863E0000}"/>
    <cellStyle name="normální 2 2" xfId="15988" xr:uid="{00000000-0005-0000-0000-0000873E0000}"/>
    <cellStyle name="normální 2 3" xfId="15989" xr:uid="{00000000-0005-0000-0000-0000883E0000}"/>
    <cellStyle name="normální 2 4" xfId="15990" xr:uid="{00000000-0005-0000-0000-0000893E0000}"/>
    <cellStyle name="normální 2 5" xfId="15991" xr:uid="{00000000-0005-0000-0000-00008A3E0000}"/>
    <cellStyle name="normální 2 6" xfId="15992" xr:uid="{00000000-0005-0000-0000-00008B3E0000}"/>
    <cellStyle name="normální 20" xfId="15993" xr:uid="{00000000-0005-0000-0000-00008C3E0000}"/>
    <cellStyle name="normální 20 2" xfId="15994" xr:uid="{00000000-0005-0000-0000-00008D3E0000}"/>
    <cellStyle name="normální 20 3" xfId="15995" xr:uid="{00000000-0005-0000-0000-00008E3E0000}"/>
    <cellStyle name="normální 20 4" xfId="15996" xr:uid="{00000000-0005-0000-0000-00008F3E0000}"/>
    <cellStyle name="normální 20 5" xfId="15997" xr:uid="{00000000-0005-0000-0000-0000903E0000}"/>
    <cellStyle name="normální 20 6" xfId="15998" xr:uid="{00000000-0005-0000-0000-0000913E0000}"/>
    <cellStyle name="normální 200" xfId="15999" xr:uid="{00000000-0005-0000-0000-0000923E0000}"/>
    <cellStyle name="normální 201" xfId="16000" xr:uid="{00000000-0005-0000-0000-0000933E0000}"/>
    <cellStyle name="normální 202" xfId="16001" xr:uid="{00000000-0005-0000-0000-0000943E0000}"/>
    <cellStyle name="normální 203" xfId="16002" xr:uid="{00000000-0005-0000-0000-0000953E0000}"/>
    <cellStyle name="Normální 204" xfId="16003" xr:uid="{00000000-0005-0000-0000-0000963E0000}"/>
    <cellStyle name="Normální 205" xfId="16004" xr:uid="{00000000-0005-0000-0000-0000973E0000}"/>
    <cellStyle name="normální 21" xfId="16005" xr:uid="{00000000-0005-0000-0000-0000983E0000}"/>
    <cellStyle name="normální 21 2" xfId="16006" xr:uid="{00000000-0005-0000-0000-0000993E0000}"/>
    <cellStyle name="normální 21 3" xfId="16007" xr:uid="{00000000-0005-0000-0000-00009A3E0000}"/>
    <cellStyle name="normální 21 4" xfId="16008" xr:uid="{00000000-0005-0000-0000-00009B3E0000}"/>
    <cellStyle name="normální 21 5" xfId="16009" xr:uid="{00000000-0005-0000-0000-00009C3E0000}"/>
    <cellStyle name="normální 21 6" xfId="16010" xr:uid="{00000000-0005-0000-0000-00009D3E0000}"/>
    <cellStyle name="normální 22" xfId="16011" xr:uid="{00000000-0005-0000-0000-00009E3E0000}"/>
    <cellStyle name="normální 22 2" xfId="16012" xr:uid="{00000000-0005-0000-0000-00009F3E0000}"/>
    <cellStyle name="normální 22 3" xfId="16013" xr:uid="{00000000-0005-0000-0000-0000A03E0000}"/>
    <cellStyle name="normální 22 4" xfId="16014" xr:uid="{00000000-0005-0000-0000-0000A13E0000}"/>
    <cellStyle name="normální 22 5" xfId="16015" xr:uid="{00000000-0005-0000-0000-0000A23E0000}"/>
    <cellStyle name="normální 22 6" xfId="16016" xr:uid="{00000000-0005-0000-0000-0000A33E0000}"/>
    <cellStyle name="normální 23" xfId="16017" xr:uid="{00000000-0005-0000-0000-0000A43E0000}"/>
    <cellStyle name="normální 23 2" xfId="16018" xr:uid="{00000000-0005-0000-0000-0000A53E0000}"/>
    <cellStyle name="normální 23 3" xfId="16019" xr:uid="{00000000-0005-0000-0000-0000A63E0000}"/>
    <cellStyle name="normální 23 4" xfId="16020" xr:uid="{00000000-0005-0000-0000-0000A73E0000}"/>
    <cellStyle name="normální 23 5" xfId="16021" xr:uid="{00000000-0005-0000-0000-0000A83E0000}"/>
    <cellStyle name="normální 23 6" xfId="16022" xr:uid="{00000000-0005-0000-0000-0000A93E0000}"/>
    <cellStyle name="normální 24" xfId="16023" xr:uid="{00000000-0005-0000-0000-0000AA3E0000}"/>
    <cellStyle name="normální 24 2" xfId="16024" xr:uid="{00000000-0005-0000-0000-0000AB3E0000}"/>
    <cellStyle name="normální 24 3" xfId="16025" xr:uid="{00000000-0005-0000-0000-0000AC3E0000}"/>
    <cellStyle name="normální 24 4" xfId="16026" xr:uid="{00000000-0005-0000-0000-0000AD3E0000}"/>
    <cellStyle name="normální 24 5" xfId="16027" xr:uid="{00000000-0005-0000-0000-0000AE3E0000}"/>
    <cellStyle name="normální 24 6" xfId="16028" xr:uid="{00000000-0005-0000-0000-0000AF3E0000}"/>
    <cellStyle name="normální 25" xfId="16029" xr:uid="{00000000-0005-0000-0000-0000B03E0000}"/>
    <cellStyle name="normální 26" xfId="16030" xr:uid="{00000000-0005-0000-0000-0000B13E0000}"/>
    <cellStyle name="normální 26 2" xfId="16031" xr:uid="{00000000-0005-0000-0000-0000B23E0000}"/>
    <cellStyle name="normální 26 3" xfId="16032" xr:uid="{00000000-0005-0000-0000-0000B33E0000}"/>
    <cellStyle name="normální 26 4" xfId="16033" xr:uid="{00000000-0005-0000-0000-0000B43E0000}"/>
    <cellStyle name="normální 26 5" xfId="16034" xr:uid="{00000000-0005-0000-0000-0000B53E0000}"/>
    <cellStyle name="normální 26 6" xfId="16035" xr:uid="{00000000-0005-0000-0000-0000B63E0000}"/>
    <cellStyle name="normální 27" xfId="16036" xr:uid="{00000000-0005-0000-0000-0000B73E0000}"/>
    <cellStyle name="normální 27 2" xfId="16037" xr:uid="{00000000-0005-0000-0000-0000B83E0000}"/>
    <cellStyle name="normální 27 3" xfId="16038" xr:uid="{00000000-0005-0000-0000-0000B93E0000}"/>
    <cellStyle name="normální 27 4" xfId="16039" xr:uid="{00000000-0005-0000-0000-0000BA3E0000}"/>
    <cellStyle name="normální 27 5" xfId="16040" xr:uid="{00000000-0005-0000-0000-0000BB3E0000}"/>
    <cellStyle name="normální 27 6" xfId="16041" xr:uid="{00000000-0005-0000-0000-0000BC3E0000}"/>
    <cellStyle name="normální 28" xfId="16042" xr:uid="{00000000-0005-0000-0000-0000BD3E0000}"/>
    <cellStyle name="normální 29" xfId="16043" xr:uid="{00000000-0005-0000-0000-0000BE3E0000}"/>
    <cellStyle name="normální 3" xfId="16044" xr:uid="{00000000-0005-0000-0000-0000BF3E0000}"/>
    <cellStyle name="normální 3 2" xfId="16045" xr:uid="{00000000-0005-0000-0000-0000C03E0000}"/>
    <cellStyle name="normální 3 3" xfId="16046" xr:uid="{00000000-0005-0000-0000-0000C13E0000}"/>
    <cellStyle name="normální 3 4" xfId="16047" xr:uid="{00000000-0005-0000-0000-0000C23E0000}"/>
    <cellStyle name="normální 3 5" xfId="16048" xr:uid="{00000000-0005-0000-0000-0000C33E0000}"/>
    <cellStyle name="normální 3 6" xfId="16049" xr:uid="{00000000-0005-0000-0000-0000C43E0000}"/>
    <cellStyle name="normální 30" xfId="16050" xr:uid="{00000000-0005-0000-0000-0000C53E0000}"/>
    <cellStyle name="normální 31" xfId="16051" xr:uid="{00000000-0005-0000-0000-0000C63E0000}"/>
    <cellStyle name="normální 32" xfId="16052" xr:uid="{00000000-0005-0000-0000-0000C73E0000}"/>
    <cellStyle name="normální 33" xfId="16053" xr:uid="{00000000-0005-0000-0000-0000C83E0000}"/>
    <cellStyle name="normální 34" xfId="16054" xr:uid="{00000000-0005-0000-0000-0000C93E0000}"/>
    <cellStyle name="normální 35" xfId="16055" xr:uid="{00000000-0005-0000-0000-0000CA3E0000}"/>
    <cellStyle name="normální 36" xfId="16056" xr:uid="{00000000-0005-0000-0000-0000CB3E0000}"/>
    <cellStyle name="normální 37" xfId="16057" xr:uid="{00000000-0005-0000-0000-0000CC3E0000}"/>
    <cellStyle name="normální 38" xfId="16058" xr:uid="{00000000-0005-0000-0000-0000CD3E0000}"/>
    <cellStyle name="normální 39" xfId="16059" xr:uid="{00000000-0005-0000-0000-0000CE3E0000}"/>
    <cellStyle name="normální 4" xfId="16060" xr:uid="{00000000-0005-0000-0000-0000CF3E0000}"/>
    <cellStyle name="normální 4 2" xfId="16061" xr:uid="{00000000-0005-0000-0000-0000D03E0000}"/>
    <cellStyle name="normální 4 3" xfId="16062" xr:uid="{00000000-0005-0000-0000-0000D13E0000}"/>
    <cellStyle name="normální 4 4" xfId="16063" xr:uid="{00000000-0005-0000-0000-0000D23E0000}"/>
    <cellStyle name="normální 4 5" xfId="16064" xr:uid="{00000000-0005-0000-0000-0000D33E0000}"/>
    <cellStyle name="normální 4 6" xfId="16065" xr:uid="{00000000-0005-0000-0000-0000D43E0000}"/>
    <cellStyle name="normální 40" xfId="16066" xr:uid="{00000000-0005-0000-0000-0000D53E0000}"/>
    <cellStyle name="normální 41" xfId="16067" xr:uid="{00000000-0005-0000-0000-0000D63E0000}"/>
    <cellStyle name="normální 42" xfId="16068" xr:uid="{00000000-0005-0000-0000-0000D73E0000}"/>
    <cellStyle name="normální 43" xfId="16069" xr:uid="{00000000-0005-0000-0000-0000D83E0000}"/>
    <cellStyle name="normální 44" xfId="16070" xr:uid="{00000000-0005-0000-0000-0000D93E0000}"/>
    <cellStyle name="normální 45" xfId="16071" xr:uid="{00000000-0005-0000-0000-0000DA3E0000}"/>
    <cellStyle name="normální 46" xfId="16072" xr:uid="{00000000-0005-0000-0000-0000DB3E0000}"/>
    <cellStyle name="normální 47" xfId="16073" xr:uid="{00000000-0005-0000-0000-0000DC3E0000}"/>
    <cellStyle name="normální 48" xfId="16074" xr:uid="{00000000-0005-0000-0000-0000DD3E0000}"/>
    <cellStyle name="normální 49" xfId="16075" xr:uid="{00000000-0005-0000-0000-0000DE3E0000}"/>
    <cellStyle name="normální 5" xfId="16076" xr:uid="{00000000-0005-0000-0000-0000DF3E0000}"/>
    <cellStyle name="normální 5 2" xfId="16077" xr:uid="{00000000-0005-0000-0000-0000E03E0000}"/>
    <cellStyle name="normální 5 3" xfId="16078" xr:uid="{00000000-0005-0000-0000-0000E13E0000}"/>
    <cellStyle name="normální 5 4" xfId="16079" xr:uid="{00000000-0005-0000-0000-0000E23E0000}"/>
    <cellStyle name="normální 5 5" xfId="16080" xr:uid="{00000000-0005-0000-0000-0000E33E0000}"/>
    <cellStyle name="normální 5 6" xfId="16081" xr:uid="{00000000-0005-0000-0000-0000E43E0000}"/>
    <cellStyle name="normální 50" xfId="16082" xr:uid="{00000000-0005-0000-0000-0000E53E0000}"/>
    <cellStyle name="normální 51" xfId="16083" xr:uid="{00000000-0005-0000-0000-0000E63E0000}"/>
    <cellStyle name="normální 52" xfId="16084" xr:uid="{00000000-0005-0000-0000-0000E73E0000}"/>
    <cellStyle name="normální 53" xfId="16085" xr:uid="{00000000-0005-0000-0000-0000E83E0000}"/>
    <cellStyle name="normální 54" xfId="16086" xr:uid="{00000000-0005-0000-0000-0000E93E0000}"/>
    <cellStyle name="normální 55" xfId="16087" xr:uid="{00000000-0005-0000-0000-0000EA3E0000}"/>
    <cellStyle name="normální 56" xfId="16088" xr:uid="{00000000-0005-0000-0000-0000EB3E0000}"/>
    <cellStyle name="normální 57" xfId="16089" xr:uid="{00000000-0005-0000-0000-0000EC3E0000}"/>
    <cellStyle name="normální 58" xfId="16090" xr:uid="{00000000-0005-0000-0000-0000ED3E0000}"/>
    <cellStyle name="normální 59" xfId="16091" xr:uid="{00000000-0005-0000-0000-0000EE3E0000}"/>
    <cellStyle name="normální 6" xfId="16092" xr:uid="{00000000-0005-0000-0000-0000EF3E0000}"/>
    <cellStyle name="normální 6 2" xfId="16093" xr:uid="{00000000-0005-0000-0000-0000F03E0000}"/>
    <cellStyle name="normální 6 3" xfId="16094" xr:uid="{00000000-0005-0000-0000-0000F13E0000}"/>
    <cellStyle name="normální 6 4" xfId="16095" xr:uid="{00000000-0005-0000-0000-0000F23E0000}"/>
    <cellStyle name="normální 6 5" xfId="16096" xr:uid="{00000000-0005-0000-0000-0000F33E0000}"/>
    <cellStyle name="normální 6 6" xfId="16097" xr:uid="{00000000-0005-0000-0000-0000F43E0000}"/>
    <cellStyle name="normální 60" xfId="16098" xr:uid="{00000000-0005-0000-0000-0000F53E0000}"/>
    <cellStyle name="normální 61" xfId="16099" xr:uid="{00000000-0005-0000-0000-0000F63E0000}"/>
    <cellStyle name="normální 62" xfId="16100" xr:uid="{00000000-0005-0000-0000-0000F73E0000}"/>
    <cellStyle name="normální 63" xfId="16101" xr:uid="{00000000-0005-0000-0000-0000F83E0000}"/>
    <cellStyle name="normální 64" xfId="16102" xr:uid="{00000000-0005-0000-0000-0000F93E0000}"/>
    <cellStyle name="normální 65" xfId="16103" xr:uid="{00000000-0005-0000-0000-0000FA3E0000}"/>
    <cellStyle name="normální 66" xfId="16104" xr:uid="{00000000-0005-0000-0000-0000FB3E0000}"/>
    <cellStyle name="normální 67" xfId="16105" xr:uid="{00000000-0005-0000-0000-0000FC3E0000}"/>
    <cellStyle name="normální 68" xfId="16106" xr:uid="{00000000-0005-0000-0000-0000FD3E0000}"/>
    <cellStyle name="normální 69" xfId="16107" xr:uid="{00000000-0005-0000-0000-0000FE3E0000}"/>
    <cellStyle name="normální 7" xfId="16108" xr:uid="{00000000-0005-0000-0000-0000FF3E0000}"/>
    <cellStyle name="normální 7 2" xfId="16109" xr:uid="{00000000-0005-0000-0000-0000003F0000}"/>
    <cellStyle name="normální 7 3" xfId="16110" xr:uid="{00000000-0005-0000-0000-0000013F0000}"/>
    <cellStyle name="normální 7 4" xfId="16111" xr:uid="{00000000-0005-0000-0000-0000023F0000}"/>
    <cellStyle name="normální 7 5" xfId="16112" xr:uid="{00000000-0005-0000-0000-0000033F0000}"/>
    <cellStyle name="normální 7 6" xfId="16113" xr:uid="{00000000-0005-0000-0000-0000043F0000}"/>
    <cellStyle name="normální 70" xfId="16114" xr:uid="{00000000-0005-0000-0000-0000053F0000}"/>
    <cellStyle name="normální 71" xfId="16115" xr:uid="{00000000-0005-0000-0000-0000063F0000}"/>
    <cellStyle name="normální 72" xfId="16116" xr:uid="{00000000-0005-0000-0000-0000073F0000}"/>
    <cellStyle name="normální 73" xfId="16117" xr:uid="{00000000-0005-0000-0000-0000083F0000}"/>
    <cellStyle name="normální 74" xfId="16118" xr:uid="{00000000-0005-0000-0000-0000093F0000}"/>
    <cellStyle name="normální 75" xfId="16119" xr:uid="{00000000-0005-0000-0000-00000A3F0000}"/>
    <cellStyle name="normální 76" xfId="16120" xr:uid="{00000000-0005-0000-0000-00000B3F0000}"/>
    <cellStyle name="normální 77" xfId="16121" xr:uid="{00000000-0005-0000-0000-00000C3F0000}"/>
    <cellStyle name="normální 78" xfId="16122" xr:uid="{00000000-0005-0000-0000-00000D3F0000}"/>
    <cellStyle name="normální 79" xfId="16123" xr:uid="{00000000-0005-0000-0000-00000E3F0000}"/>
    <cellStyle name="normální 8" xfId="16124" xr:uid="{00000000-0005-0000-0000-00000F3F0000}"/>
    <cellStyle name="normální 8 2" xfId="16125" xr:uid="{00000000-0005-0000-0000-0000103F0000}"/>
    <cellStyle name="normální 8 3" xfId="16126" xr:uid="{00000000-0005-0000-0000-0000113F0000}"/>
    <cellStyle name="normální 8 4" xfId="16127" xr:uid="{00000000-0005-0000-0000-0000123F0000}"/>
    <cellStyle name="normální 8 5" xfId="16128" xr:uid="{00000000-0005-0000-0000-0000133F0000}"/>
    <cellStyle name="normální 8 6" xfId="16129" xr:uid="{00000000-0005-0000-0000-0000143F0000}"/>
    <cellStyle name="normální 80" xfId="16130" xr:uid="{00000000-0005-0000-0000-0000153F0000}"/>
    <cellStyle name="normální 81" xfId="16131" xr:uid="{00000000-0005-0000-0000-0000163F0000}"/>
    <cellStyle name="normální 82" xfId="16132" xr:uid="{00000000-0005-0000-0000-0000173F0000}"/>
    <cellStyle name="normální 83" xfId="16133" xr:uid="{00000000-0005-0000-0000-0000183F0000}"/>
    <cellStyle name="normální 84" xfId="16134" xr:uid="{00000000-0005-0000-0000-0000193F0000}"/>
    <cellStyle name="normální 85" xfId="16135" xr:uid="{00000000-0005-0000-0000-00001A3F0000}"/>
    <cellStyle name="normální 86" xfId="16136" xr:uid="{00000000-0005-0000-0000-00001B3F0000}"/>
    <cellStyle name="normální 87" xfId="16137" xr:uid="{00000000-0005-0000-0000-00001C3F0000}"/>
    <cellStyle name="normální 88" xfId="16138" xr:uid="{00000000-0005-0000-0000-00001D3F0000}"/>
    <cellStyle name="normální 89" xfId="16139" xr:uid="{00000000-0005-0000-0000-00001E3F0000}"/>
    <cellStyle name="normální 9" xfId="16140" xr:uid="{00000000-0005-0000-0000-00001F3F0000}"/>
    <cellStyle name="normální 9 2" xfId="16141" xr:uid="{00000000-0005-0000-0000-0000203F0000}"/>
    <cellStyle name="normální 9 3" xfId="16142" xr:uid="{00000000-0005-0000-0000-0000213F0000}"/>
    <cellStyle name="normální 9 4" xfId="16143" xr:uid="{00000000-0005-0000-0000-0000223F0000}"/>
    <cellStyle name="normální 9 5" xfId="16144" xr:uid="{00000000-0005-0000-0000-0000233F0000}"/>
    <cellStyle name="normální 9 6" xfId="16145" xr:uid="{00000000-0005-0000-0000-0000243F0000}"/>
    <cellStyle name="normální 90" xfId="16146" xr:uid="{00000000-0005-0000-0000-0000253F0000}"/>
    <cellStyle name="normální 91" xfId="16147" xr:uid="{00000000-0005-0000-0000-0000263F0000}"/>
    <cellStyle name="normální 92" xfId="16148" xr:uid="{00000000-0005-0000-0000-0000273F0000}"/>
    <cellStyle name="normální 93" xfId="16149" xr:uid="{00000000-0005-0000-0000-0000283F0000}"/>
    <cellStyle name="normální 94" xfId="16150" xr:uid="{00000000-0005-0000-0000-0000293F0000}"/>
    <cellStyle name="normální 95" xfId="16151" xr:uid="{00000000-0005-0000-0000-00002A3F0000}"/>
    <cellStyle name="normální 96" xfId="16152" xr:uid="{00000000-0005-0000-0000-00002B3F0000}"/>
    <cellStyle name="normální 97" xfId="16153" xr:uid="{00000000-0005-0000-0000-00002C3F0000}"/>
    <cellStyle name="normální 98" xfId="16154" xr:uid="{00000000-0005-0000-0000-00002D3F0000}"/>
    <cellStyle name="normální 99" xfId="16155" xr:uid="{00000000-0005-0000-0000-00002E3F0000}"/>
    <cellStyle name="normální_List2" xfId="16156" xr:uid="{00000000-0005-0000-0000-00002F3F0000}"/>
    <cellStyle name="Normalny_99-IS" xfId="16157" xr:uid="{00000000-0005-0000-0000-0000303F0000}"/>
    <cellStyle name="Normal像?154KV 최종Nego 95.5.3" xfId="16158" xr:uid="{00000000-0005-0000-0000-0000313F0000}"/>
    <cellStyle name="Normal견적_상세 내역_laroux" xfId="16159" xr:uid="{00000000-0005-0000-0000-0000323F0000}"/>
    <cellStyle name="Normal忈OTD thru NOR " xfId="16160" xr:uid="{00000000-0005-0000-0000-0000333F0000}"/>
    <cellStyle name="Note" xfId="16161" xr:uid="{00000000-0005-0000-0000-0000343F0000}"/>
    <cellStyle name="Note 10" xfId="16162" xr:uid="{00000000-0005-0000-0000-0000353F0000}"/>
    <cellStyle name="Note 10 2" xfId="16163" xr:uid="{00000000-0005-0000-0000-0000363F0000}"/>
    <cellStyle name="Note 11" xfId="16164" xr:uid="{00000000-0005-0000-0000-0000373F0000}"/>
    <cellStyle name="Note 11 2" xfId="16165" xr:uid="{00000000-0005-0000-0000-0000383F0000}"/>
    <cellStyle name="Note 12" xfId="16166" xr:uid="{00000000-0005-0000-0000-0000393F0000}"/>
    <cellStyle name="Note 12 2" xfId="16167" xr:uid="{00000000-0005-0000-0000-00003A3F0000}"/>
    <cellStyle name="Note 13" xfId="16168" xr:uid="{00000000-0005-0000-0000-00003B3F0000}"/>
    <cellStyle name="Note 13 2" xfId="16169" xr:uid="{00000000-0005-0000-0000-00003C3F0000}"/>
    <cellStyle name="Note 14" xfId="16170" xr:uid="{00000000-0005-0000-0000-00003D3F0000}"/>
    <cellStyle name="Note 14 2" xfId="16171" xr:uid="{00000000-0005-0000-0000-00003E3F0000}"/>
    <cellStyle name="Note 15" xfId="16172" xr:uid="{00000000-0005-0000-0000-00003F3F0000}"/>
    <cellStyle name="Note 15 2" xfId="16173" xr:uid="{00000000-0005-0000-0000-0000403F0000}"/>
    <cellStyle name="Note 16" xfId="16174" xr:uid="{00000000-0005-0000-0000-0000413F0000}"/>
    <cellStyle name="Note 16 2" xfId="16175" xr:uid="{00000000-0005-0000-0000-0000423F0000}"/>
    <cellStyle name="Note 17" xfId="16176" xr:uid="{00000000-0005-0000-0000-0000433F0000}"/>
    <cellStyle name="Note 17 2" xfId="16177" xr:uid="{00000000-0005-0000-0000-0000443F0000}"/>
    <cellStyle name="Note 18" xfId="16178" xr:uid="{00000000-0005-0000-0000-0000453F0000}"/>
    <cellStyle name="Note 18 2" xfId="16179" xr:uid="{00000000-0005-0000-0000-0000463F0000}"/>
    <cellStyle name="Note 19" xfId="16180" xr:uid="{00000000-0005-0000-0000-0000473F0000}"/>
    <cellStyle name="Note 19 2" xfId="16181" xr:uid="{00000000-0005-0000-0000-0000483F0000}"/>
    <cellStyle name="Note 2" xfId="16182" xr:uid="{00000000-0005-0000-0000-0000493F0000}"/>
    <cellStyle name="Note 2 2" xfId="16183" xr:uid="{00000000-0005-0000-0000-00004A3F0000}"/>
    <cellStyle name="Note 20" xfId="16184" xr:uid="{00000000-0005-0000-0000-00004B3F0000}"/>
    <cellStyle name="Note 21" xfId="16185" xr:uid="{00000000-0005-0000-0000-00004C3F0000}"/>
    <cellStyle name="Note 22" xfId="16186" xr:uid="{00000000-0005-0000-0000-00004D3F0000}"/>
    <cellStyle name="Note 3" xfId="16187" xr:uid="{00000000-0005-0000-0000-00004E3F0000}"/>
    <cellStyle name="Note 3 2" xfId="16188" xr:uid="{00000000-0005-0000-0000-00004F3F0000}"/>
    <cellStyle name="Note 4" xfId="16189" xr:uid="{00000000-0005-0000-0000-0000503F0000}"/>
    <cellStyle name="Note 4 2" xfId="16190" xr:uid="{00000000-0005-0000-0000-0000513F0000}"/>
    <cellStyle name="Note 5" xfId="16191" xr:uid="{00000000-0005-0000-0000-0000523F0000}"/>
    <cellStyle name="Note 5 2" xfId="16192" xr:uid="{00000000-0005-0000-0000-0000533F0000}"/>
    <cellStyle name="Note 6" xfId="16193" xr:uid="{00000000-0005-0000-0000-0000543F0000}"/>
    <cellStyle name="Note 6 2" xfId="16194" xr:uid="{00000000-0005-0000-0000-0000553F0000}"/>
    <cellStyle name="Note 7" xfId="16195" xr:uid="{00000000-0005-0000-0000-0000563F0000}"/>
    <cellStyle name="Note 7 2" xfId="16196" xr:uid="{00000000-0005-0000-0000-0000573F0000}"/>
    <cellStyle name="Note 8" xfId="16197" xr:uid="{00000000-0005-0000-0000-0000583F0000}"/>
    <cellStyle name="Note 8 2" xfId="16198" xr:uid="{00000000-0005-0000-0000-0000593F0000}"/>
    <cellStyle name="Note 9" xfId="16199" xr:uid="{00000000-0005-0000-0000-00005A3F0000}"/>
    <cellStyle name="Note 9 2" xfId="16200" xr:uid="{00000000-0005-0000-0000-00005B3F0000}"/>
    <cellStyle name="nt bolted_BOOK1" xfId="16201" xr:uid="{00000000-0005-0000-0000-00005C3F0000}"/>
    <cellStyle name="NUM_" xfId="16202" xr:uid="{00000000-0005-0000-0000-00005D3F0000}"/>
    <cellStyle name="Number" xfId="16203" xr:uid="{00000000-0005-0000-0000-00005E3F0000}"/>
    <cellStyle name="o??귟 [0.00]_PRODUCT DETAIL Q1" xfId="16204" xr:uid="{00000000-0005-0000-0000-00005F3F0000}"/>
    <cellStyle name="Œ…?æ맖?e [0.00]_laroux" xfId="16205" xr:uid="{00000000-0005-0000-0000-0000603F0000}"/>
    <cellStyle name="Œ…?æ맖?e_laroux" xfId="16206" xr:uid="{00000000-0005-0000-0000-0000613F0000}"/>
    <cellStyle name="Œ…‹æØ‚è [0.00]_!!!GO" xfId="16207" xr:uid="{00000000-0005-0000-0000-0000623F0000}"/>
    <cellStyle name="Œ…‹æØ‚è_!!!GO" xfId="16208" xr:uid="{00000000-0005-0000-0000-0000633F0000}"/>
    <cellStyle name="oft Excel]_x000d__x000a_Comment=The open=/f lines load custom functions into the Paste Function list._x000d__x000a_Maximized=2_x000d__x000a_AutoFormat=" xfId="16209" xr:uid="{00000000-0005-0000-0000-0000643F0000}"/>
    <cellStyle name="oft Excel]_x000d__x000a_Comment=The open=/f lines load custom functions into the Paste Function list._x000d__x000a_Maximized=3_x000d__x000a_AutoFormat=" xfId="16210" xr:uid="{00000000-0005-0000-0000-0000653F0000}"/>
    <cellStyle name="Option_Added_Cont_Desc" xfId="16211" xr:uid="{00000000-0005-0000-0000-0000663F0000}"/>
    <cellStyle name="Output" xfId="16212" xr:uid="{00000000-0005-0000-0000-0000673F0000}"/>
    <cellStyle name="Output 10" xfId="16213" xr:uid="{00000000-0005-0000-0000-0000683F0000}"/>
    <cellStyle name="Output 10 2" xfId="16214" xr:uid="{00000000-0005-0000-0000-0000693F0000}"/>
    <cellStyle name="Output 11" xfId="16215" xr:uid="{00000000-0005-0000-0000-00006A3F0000}"/>
    <cellStyle name="Output 11 2" xfId="16216" xr:uid="{00000000-0005-0000-0000-00006B3F0000}"/>
    <cellStyle name="Output 12" xfId="16217" xr:uid="{00000000-0005-0000-0000-00006C3F0000}"/>
    <cellStyle name="Output 12 2" xfId="16218" xr:uid="{00000000-0005-0000-0000-00006D3F0000}"/>
    <cellStyle name="Output 13" xfId="16219" xr:uid="{00000000-0005-0000-0000-00006E3F0000}"/>
    <cellStyle name="Output 13 2" xfId="16220" xr:uid="{00000000-0005-0000-0000-00006F3F0000}"/>
    <cellStyle name="Output 14" xfId="16221" xr:uid="{00000000-0005-0000-0000-0000703F0000}"/>
    <cellStyle name="Output 14 2" xfId="16222" xr:uid="{00000000-0005-0000-0000-0000713F0000}"/>
    <cellStyle name="Output 15" xfId="16223" xr:uid="{00000000-0005-0000-0000-0000723F0000}"/>
    <cellStyle name="Output 15 2" xfId="16224" xr:uid="{00000000-0005-0000-0000-0000733F0000}"/>
    <cellStyle name="Output 16" xfId="16225" xr:uid="{00000000-0005-0000-0000-0000743F0000}"/>
    <cellStyle name="Output 16 2" xfId="16226" xr:uid="{00000000-0005-0000-0000-0000753F0000}"/>
    <cellStyle name="Output 17" xfId="16227" xr:uid="{00000000-0005-0000-0000-0000763F0000}"/>
    <cellStyle name="Output 17 2" xfId="16228" xr:uid="{00000000-0005-0000-0000-0000773F0000}"/>
    <cellStyle name="Output 18" xfId="16229" xr:uid="{00000000-0005-0000-0000-0000783F0000}"/>
    <cellStyle name="Output 18 2" xfId="16230" xr:uid="{00000000-0005-0000-0000-0000793F0000}"/>
    <cellStyle name="Output 19" xfId="16231" xr:uid="{00000000-0005-0000-0000-00007A3F0000}"/>
    <cellStyle name="Output 19 2" xfId="16232" xr:uid="{00000000-0005-0000-0000-00007B3F0000}"/>
    <cellStyle name="Output 2" xfId="16233" xr:uid="{00000000-0005-0000-0000-00007C3F0000}"/>
    <cellStyle name="Output 2 2" xfId="16234" xr:uid="{00000000-0005-0000-0000-00007D3F0000}"/>
    <cellStyle name="Output 20" xfId="16235" xr:uid="{00000000-0005-0000-0000-00007E3F0000}"/>
    <cellStyle name="Output 21" xfId="16236" xr:uid="{00000000-0005-0000-0000-00007F3F0000}"/>
    <cellStyle name="Output 22" xfId="16237" xr:uid="{00000000-0005-0000-0000-0000803F0000}"/>
    <cellStyle name="Output 3" xfId="16238" xr:uid="{00000000-0005-0000-0000-0000813F0000}"/>
    <cellStyle name="Output 3 2" xfId="16239" xr:uid="{00000000-0005-0000-0000-0000823F0000}"/>
    <cellStyle name="Output 4" xfId="16240" xr:uid="{00000000-0005-0000-0000-0000833F0000}"/>
    <cellStyle name="Output 4 2" xfId="16241" xr:uid="{00000000-0005-0000-0000-0000843F0000}"/>
    <cellStyle name="Output 5" xfId="16242" xr:uid="{00000000-0005-0000-0000-0000853F0000}"/>
    <cellStyle name="Output 5 2" xfId="16243" xr:uid="{00000000-0005-0000-0000-0000863F0000}"/>
    <cellStyle name="Output 6" xfId="16244" xr:uid="{00000000-0005-0000-0000-0000873F0000}"/>
    <cellStyle name="Output 6 2" xfId="16245" xr:uid="{00000000-0005-0000-0000-0000883F0000}"/>
    <cellStyle name="Output 7" xfId="16246" xr:uid="{00000000-0005-0000-0000-0000893F0000}"/>
    <cellStyle name="Output 7 2" xfId="16247" xr:uid="{00000000-0005-0000-0000-00008A3F0000}"/>
    <cellStyle name="Output 8" xfId="16248" xr:uid="{00000000-0005-0000-0000-00008B3F0000}"/>
    <cellStyle name="Output 8 2" xfId="16249" xr:uid="{00000000-0005-0000-0000-00008C3F0000}"/>
    <cellStyle name="Output 9" xfId="16250" xr:uid="{00000000-0005-0000-0000-00008D3F0000}"/>
    <cellStyle name="Output 9 2" xfId="16251" xr:uid="{00000000-0005-0000-0000-00008E3F0000}"/>
    <cellStyle name="p time]_x000d__x000a_time-zone-subsection=japan_x000d__x000a_save-on-exit=yes_x000d__x000a_show-log=no_x000d__x000a_updates=single_x000d__x000a_authorization=m" xfId="16252" xr:uid="{00000000-0005-0000-0000-00008F3F0000}"/>
    <cellStyle name="ParaBirimi [0]_99yerliüretim" xfId="16253" xr:uid="{00000000-0005-0000-0000-0000903F0000}"/>
    <cellStyle name="ParaBirimi_99yerliüretim" xfId="16254" xr:uid="{00000000-0005-0000-0000-0000913F0000}"/>
    <cellStyle name="per.style" xfId="16255" xr:uid="{00000000-0005-0000-0000-0000923F0000}"/>
    <cellStyle name="Percen  t" xfId="16256" xr:uid="{00000000-0005-0000-0000-0000933F0000}"/>
    <cellStyle name="Percent" xfId="35674" xr:uid="{00000000-0005-0000-0000-0000943F0000}"/>
    <cellStyle name="Percent [0]" xfId="16257" xr:uid="{00000000-0005-0000-0000-0000953F0000}"/>
    <cellStyle name="Percent [0] 2" xfId="16258" xr:uid="{00000000-0005-0000-0000-0000963F0000}"/>
    <cellStyle name="Percent [0] 3" xfId="16259" xr:uid="{00000000-0005-0000-0000-0000973F0000}"/>
    <cellStyle name="Percent [00]" xfId="16260" xr:uid="{00000000-0005-0000-0000-0000983F0000}"/>
    <cellStyle name="Percent [00] 2" xfId="16261" xr:uid="{00000000-0005-0000-0000-0000993F0000}"/>
    <cellStyle name="Percent [2]" xfId="16262" xr:uid="{00000000-0005-0000-0000-00009A3F0000}"/>
    <cellStyle name="Percent [2] 2" xfId="16263" xr:uid="{00000000-0005-0000-0000-00009B3F0000}"/>
    <cellStyle name="Percent [2] 3" xfId="16264" xr:uid="{00000000-0005-0000-0000-00009C3F0000}"/>
    <cellStyle name="Percent 10" xfId="35652" xr:uid="{00000000-0005-0000-0000-00009D3F0000}"/>
    <cellStyle name="Percent 11" xfId="35655" xr:uid="{00000000-0005-0000-0000-00009E3F0000}"/>
    <cellStyle name="Percent 11 2" xfId="35673" xr:uid="{00000000-0005-0000-0000-00009F3F0000}"/>
    <cellStyle name="Percent 2" xfId="16265" xr:uid="{00000000-0005-0000-0000-0000A03F0000}"/>
    <cellStyle name="Percent 2 2" xfId="16266" xr:uid="{00000000-0005-0000-0000-0000A13F0000}"/>
    <cellStyle name="Percent 2 2 2" xfId="16267" xr:uid="{00000000-0005-0000-0000-0000A23F0000}"/>
    <cellStyle name="Percent 2 2 2 2" xfId="16268" xr:uid="{00000000-0005-0000-0000-0000A33F0000}"/>
    <cellStyle name="Percent 2 2 2 2 2" xfId="16269" xr:uid="{00000000-0005-0000-0000-0000A43F0000}"/>
    <cellStyle name="Percent 2 2 2 3" xfId="16270" xr:uid="{00000000-0005-0000-0000-0000A53F0000}"/>
    <cellStyle name="Percent 2 2 2 4" xfId="16271" xr:uid="{00000000-0005-0000-0000-0000A63F0000}"/>
    <cellStyle name="Percent 2 2 3" xfId="16272" xr:uid="{00000000-0005-0000-0000-0000A73F0000}"/>
    <cellStyle name="Percent 2 2 3 2" xfId="16273" xr:uid="{00000000-0005-0000-0000-0000A83F0000}"/>
    <cellStyle name="Percent 2 2 4" xfId="16274" xr:uid="{00000000-0005-0000-0000-0000A93F0000}"/>
    <cellStyle name="Percent 2 3" xfId="16275" xr:uid="{00000000-0005-0000-0000-0000AA3F0000}"/>
    <cellStyle name="Percent 2 4" xfId="16276" xr:uid="{00000000-0005-0000-0000-0000AB3F0000}"/>
    <cellStyle name="Percent 2 5" xfId="16277" xr:uid="{00000000-0005-0000-0000-0000AC3F0000}"/>
    <cellStyle name="Percent 2 6" xfId="16278" xr:uid="{00000000-0005-0000-0000-0000AD3F0000}"/>
    <cellStyle name="Percent 2 7" xfId="35650" xr:uid="{00000000-0005-0000-0000-0000AE3F0000}"/>
    <cellStyle name="Percent 3" xfId="16279" xr:uid="{00000000-0005-0000-0000-0000AF3F0000}"/>
    <cellStyle name="Percent 3 2" xfId="16280" xr:uid="{00000000-0005-0000-0000-0000B03F0000}"/>
    <cellStyle name="Percent 3 3" xfId="16281" xr:uid="{00000000-0005-0000-0000-0000B13F0000}"/>
    <cellStyle name="Percent 3 4" xfId="16282" xr:uid="{00000000-0005-0000-0000-0000B23F0000}"/>
    <cellStyle name="Percent 3 5" xfId="35654" xr:uid="{00000000-0005-0000-0000-0000B33F0000}"/>
    <cellStyle name="Percent 4" xfId="16283" xr:uid="{00000000-0005-0000-0000-0000B43F0000}"/>
    <cellStyle name="Percent 4 2" xfId="16284" xr:uid="{00000000-0005-0000-0000-0000B53F0000}"/>
    <cellStyle name="Percent 4 3" xfId="16285" xr:uid="{00000000-0005-0000-0000-0000B63F0000}"/>
    <cellStyle name="Percent 5" xfId="16286" xr:uid="{00000000-0005-0000-0000-0000B73F0000}"/>
    <cellStyle name="Percent 5 2" xfId="16287" xr:uid="{00000000-0005-0000-0000-0000B83F0000}"/>
    <cellStyle name="Percent 5 3" xfId="16288" xr:uid="{00000000-0005-0000-0000-0000B93F0000}"/>
    <cellStyle name="Percent 6" xfId="16289" xr:uid="{00000000-0005-0000-0000-0000BA3F0000}"/>
    <cellStyle name="Percent 6 2" xfId="16290" xr:uid="{00000000-0005-0000-0000-0000BB3F0000}"/>
    <cellStyle name="Percent 7" xfId="16291" xr:uid="{00000000-0005-0000-0000-0000BC3F0000}"/>
    <cellStyle name="Percent 8" xfId="16292" xr:uid="{00000000-0005-0000-0000-0000BD3F0000}"/>
    <cellStyle name="Percent 9" xfId="16293" xr:uid="{00000000-0005-0000-0000-0000BE3F0000}"/>
    <cellStyle name="Percent[0]" xfId="16294" xr:uid="{00000000-0005-0000-0000-0000BF3F0000}"/>
    <cellStyle name="Percent[2]" xfId="16295" xr:uid="{00000000-0005-0000-0000-0000C03F0000}"/>
    <cellStyle name="Percent_!!!GO" xfId="16296" xr:uid="{00000000-0005-0000-0000-0000C13F0000}"/>
    <cellStyle name="Pevní" xfId="16297" xr:uid="{00000000-0005-0000-0000-0000C23F0000}"/>
    <cellStyle name="Poznámka" xfId="16298" xr:uid="{00000000-0005-0000-0000-0000C33F0000}"/>
    <cellStyle name="Poznámka 2" xfId="16299" xr:uid="{00000000-0005-0000-0000-0000C43F0000}"/>
    <cellStyle name="Poznámka 2 10" xfId="16300" xr:uid="{00000000-0005-0000-0000-0000C53F0000}"/>
    <cellStyle name="Poznámka 2 11" xfId="16301" xr:uid="{00000000-0005-0000-0000-0000C63F0000}"/>
    <cellStyle name="Poznámka 2 12" xfId="16302" xr:uid="{00000000-0005-0000-0000-0000C73F0000}"/>
    <cellStyle name="Poznámka 2 2" xfId="16303" xr:uid="{00000000-0005-0000-0000-0000C83F0000}"/>
    <cellStyle name="Poznámka 2 2 10" xfId="16304" xr:uid="{00000000-0005-0000-0000-0000C93F0000}"/>
    <cellStyle name="Poznámka 2 2 2" xfId="16305" xr:uid="{00000000-0005-0000-0000-0000CA3F0000}"/>
    <cellStyle name="Poznámka 2 2 2 2" xfId="16306" xr:uid="{00000000-0005-0000-0000-0000CB3F0000}"/>
    <cellStyle name="Poznámka 2 2 2 2 2" xfId="16307" xr:uid="{00000000-0005-0000-0000-0000CC3F0000}"/>
    <cellStyle name="Poznámka 2 2 2 2 2 2" xfId="16308" xr:uid="{00000000-0005-0000-0000-0000CD3F0000}"/>
    <cellStyle name="Poznámka 2 2 2 2 2 2 2" xfId="16309" xr:uid="{00000000-0005-0000-0000-0000CE3F0000}"/>
    <cellStyle name="Poznámka 2 2 2 2 2 2 2 2" xfId="16310" xr:uid="{00000000-0005-0000-0000-0000CF3F0000}"/>
    <cellStyle name="Poznámka 2 2 2 2 2 2 2 2 2" xfId="16311" xr:uid="{00000000-0005-0000-0000-0000D03F0000}"/>
    <cellStyle name="Poznámka 2 2 2 2 2 2 2 2 2 2" xfId="16312" xr:uid="{00000000-0005-0000-0000-0000D13F0000}"/>
    <cellStyle name="Poznámka 2 2 2 2 2 2 2 2 2 3" xfId="16313" xr:uid="{00000000-0005-0000-0000-0000D23F0000}"/>
    <cellStyle name="Poznámka 2 2 2 2 2 2 2 2 3" xfId="16314" xr:uid="{00000000-0005-0000-0000-0000D33F0000}"/>
    <cellStyle name="Poznámka 2 2 2 2 2 2 2 2 4" xfId="16315" xr:uid="{00000000-0005-0000-0000-0000D43F0000}"/>
    <cellStyle name="Poznámka 2 2 2 2 2 2 2 3" xfId="16316" xr:uid="{00000000-0005-0000-0000-0000D53F0000}"/>
    <cellStyle name="Poznámka 2 2 2 2 2 2 2 3 2" xfId="16317" xr:uid="{00000000-0005-0000-0000-0000D63F0000}"/>
    <cellStyle name="Poznámka 2 2 2 2 2 2 2 3 3" xfId="16318" xr:uid="{00000000-0005-0000-0000-0000D73F0000}"/>
    <cellStyle name="Poznámka 2 2 2 2 2 2 2 4" xfId="16319" xr:uid="{00000000-0005-0000-0000-0000D83F0000}"/>
    <cellStyle name="Poznámka 2 2 2 2 2 2 2 5" xfId="16320" xr:uid="{00000000-0005-0000-0000-0000D93F0000}"/>
    <cellStyle name="Poznámka 2 2 2 2 2 2 3" xfId="16321" xr:uid="{00000000-0005-0000-0000-0000DA3F0000}"/>
    <cellStyle name="Poznámka 2 2 2 2 2 2 3 2" xfId="16322" xr:uid="{00000000-0005-0000-0000-0000DB3F0000}"/>
    <cellStyle name="Poznámka 2 2 2 2 2 2 3 2 2" xfId="16323" xr:uid="{00000000-0005-0000-0000-0000DC3F0000}"/>
    <cellStyle name="Poznámka 2 2 2 2 2 2 3 2 3" xfId="16324" xr:uid="{00000000-0005-0000-0000-0000DD3F0000}"/>
    <cellStyle name="Poznámka 2 2 2 2 2 2 3 3" xfId="16325" xr:uid="{00000000-0005-0000-0000-0000DE3F0000}"/>
    <cellStyle name="Poznámka 2 2 2 2 2 2 3 4" xfId="16326" xr:uid="{00000000-0005-0000-0000-0000DF3F0000}"/>
    <cellStyle name="Poznámka 2 2 2 2 2 2 4" xfId="16327" xr:uid="{00000000-0005-0000-0000-0000E03F0000}"/>
    <cellStyle name="Poznámka 2 2 2 2 2 2 4 2" xfId="16328" xr:uid="{00000000-0005-0000-0000-0000E13F0000}"/>
    <cellStyle name="Poznámka 2 2 2 2 2 2 4 3" xfId="16329" xr:uid="{00000000-0005-0000-0000-0000E23F0000}"/>
    <cellStyle name="Poznámka 2 2 2 2 2 2 5" xfId="16330" xr:uid="{00000000-0005-0000-0000-0000E33F0000}"/>
    <cellStyle name="Poznámka 2 2 2 2 2 2 6" xfId="16331" xr:uid="{00000000-0005-0000-0000-0000E43F0000}"/>
    <cellStyle name="Poznámka 2 2 2 2 2 3" xfId="16332" xr:uid="{00000000-0005-0000-0000-0000E53F0000}"/>
    <cellStyle name="Poznámka 2 2 2 2 2 3 2" xfId="16333" xr:uid="{00000000-0005-0000-0000-0000E63F0000}"/>
    <cellStyle name="Poznámka 2 2 2 2 2 3 2 2" xfId="16334" xr:uid="{00000000-0005-0000-0000-0000E73F0000}"/>
    <cellStyle name="Poznámka 2 2 2 2 2 3 2 2 2" xfId="16335" xr:uid="{00000000-0005-0000-0000-0000E83F0000}"/>
    <cellStyle name="Poznámka 2 2 2 2 2 3 2 2 3" xfId="16336" xr:uid="{00000000-0005-0000-0000-0000E93F0000}"/>
    <cellStyle name="Poznámka 2 2 2 2 2 3 2 3" xfId="16337" xr:uid="{00000000-0005-0000-0000-0000EA3F0000}"/>
    <cellStyle name="Poznámka 2 2 2 2 2 3 2 4" xfId="16338" xr:uid="{00000000-0005-0000-0000-0000EB3F0000}"/>
    <cellStyle name="Poznámka 2 2 2 2 2 3 3" xfId="16339" xr:uid="{00000000-0005-0000-0000-0000EC3F0000}"/>
    <cellStyle name="Poznámka 2 2 2 2 2 3 3 2" xfId="16340" xr:uid="{00000000-0005-0000-0000-0000ED3F0000}"/>
    <cellStyle name="Poznámka 2 2 2 2 2 3 3 3" xfId="16341" xr:uid="{00000000-0005-0000-0000-0000EE3F0000}"/>
    <cellStyle name="Poznámka 2 2 2 2 2 3 4" xfId="16342" xr:uid="{00000000-0005-0000-0000-0000EF3F0000}"/>
    <cellStyle name="Poznámka 2 2 2 2 2 3 5" xfId="16343" xr:uid="{00000000-0005-0000-0000-0000F03F0000}"/>
    <cellStyle name="Poznámka 2 2 2 2 2 4" xfId="16344" xr:uid="{00000000-0005-0000-0000-0000F13F0000}"/>
    <cellStyle name="Poznámka 2 2 2 2 2 4 2" xfId="16345" xr:uid="{00000000-0005-0000-0000-0000F23F0000}"/>
    <cellStyle name="Poznámka 2 2 2 2 2 4 2 2" xfId="16346" xr:uid="{00000000-0005-0000-0000-0000F33F0000}"/>
    <cellStyle name="Poznámka 2 2 2 2 2 4 2 3" xfId="16347" xr:uid="{00000000-0005-0000-0000-0000F43F0000}"/>
    <cellStyle name="Poznámka 2 2 2 2 2 4 3" xfId="16348" xr:uid="{00000000-0005-0000-0000-0000F53F0000}"/>
    <cellStyle name="Poznámka 2 2 2 2 2 4 4" xfId="16349" xr:uid="{00000000-0005-0000-0000-0000F63F0000}"/>
    <cellStyle name="Poznámka 2 2 2 2 2 5" xfId="16350" xr:uid="{00000000-0005-0000-0000-0000F73F0000}"/>
    <cellStyle name="Poznámka 2 2 2 2 2 5 2" xfId="16351" xr:uid="{00000000-0005-0000-0000-0000F83F0000}"/>
    <cellStyle name="Poznámka 2 2 2 2 2 5 3" xfId="16352" xr:uid="{00000000-0005-0000-0000-0000F93F0000}"/>
    <cellStyle name="Poznámka 2 2 2 2 2 6" xfId="16353" xr:uid="{00000000-0005-0000-0000-0000FA3F0000}"/>
    <cellStyle name="Poznámka 2 2 2 2 2 7" xfId="16354" xr:uid="{00000000-0005-0000-0000-0000FB3F0000}"/>
    <cellStyle name="Poznámka 2 2 2 2 3" xfId="16355" xr:uid="{00000000-0005-0000-0000-0000FC3F0000}"/>
    <cellStyle name="Poznámka 2 2 2 2 3 2" xfId="16356" xr:uid="{00000000-0005-0000-0000-0000FD3F0000}"/>
    <cellStyle name="Poznámka 2 2 2 2 3 2 2" xfId="16357" xr:uid="{00000000-0005-0000-0000-0000FE3F0000}"/>
    <cellStyle name="Poznámka 2 2 2 2 3 2 2 2" xfId="16358" xr:uid="{00000000-0005-0000-0000-0000FF3F0000}"/>
    <cellStyle name="Poznámka 2 2 2 2 3 2 2 2 2" xfId="16359" xr:uid="{00000000-0005-0000-0000-000000400000}"/>
    <cellStyle name="Poznámka 2 2 2 2 3 2 2 2 3" xfId="16360" xr:uid="{00000000-0005-0000-0000-000001400000}"/>
    <cellStyle name="Poznámka 2 2 2 2 3 2 2 3" xfId="16361" xr:uid="{00000000-0005-0000-0000-000002400000}"/>
    <cellStyle name="Poznámka 2 2 2 2 3 2 2 4" xfId="16362" xr:uid="{00000000-0005-0000-0000-000003400000}"/>
    <cellStyle name="Poznámka 2 2 2 2 3 2 3" xfId="16363" xr:uid="{00000000-0005-0000-0000-000004400000}"/>
    <cellStyle name="Poznámka 2 2 2 2 3 2 3 2" xfId="16364" xr:uid="{00000000-0005-0000-0000-000005400000}"/>
    <cellStyle name="Poznámka 2 2 2 2 3 2 3 3" xfId="16365" xr:uid="{00000000-0005-0000-0000-000006400000}"/>
    <cellStyle name="Poznámka 2 2 2 2 3 2 4" xfId="16366" xr:uid="{00000000-0005-0000-0000-000007400000}"/>
    <cellStyle name="Poznámka 2 2 2 2 3 2 5" xfId="16367" xr:uid="{00000000-0005-0000-0000-000008400000}"/>
    <cellStyle name="Poznámka 2 2 2 2 3 3" xfId="16368" xr:uid="{00000000-0005-0000-0000-000009400000}"/>
    <cellStyle name="Poznámka 2 2 2 2 3 3 2" xfId="16369" xr:uid="{00000000-0005-0000-0000-00000A400000}"/>
    <cellStyle name="Poznámka 2 2 2 2 3 3 2 2" xfId="16370" xr:uid="{00000000-0005-0000-0000-00000B400000}"/>
    <cellStyle name="Poznámka 2 2 2 2 3 3 2 3" xfId="16371" xr:uid="{00000000-0005-0000-0000-00000C400000}"/>
    <cellStyle name="Poznámka 2 2 2 2 3 3 3" xfId="16372" xr:uid="{00000000-0005-0000-0000-00000D400000}"/>
    <cellStyle name="Poznámka 2 2 2 2 3 3 4" xfId="16373" xr:uid="{00000000-0005-0000-0000-00000E400000}"/>
    <cellStyle name="Poznámka 2 2 2 2 3 4" xfId="16374" xr:uid="{00000000-0005-0000-0000-00000F400000}"/>
    <cellStyle name="Poznámka 2 2 2 2 3 4 2" xfId="16375" xr:uid="{00000000-0005-0000-0000-000010400000}"/>
    <cellStyle name="Poznámka 2 2 2 2 3 4 3" xfId="16376" xr:uid="{00000000-0005-0000-0000-000011400000}"/>
    <cellStyle name="Poznámka 2 2 2 2 3 5" xfId="16377" xr:uid="{00000000-0005-0000-0000-000012400000}"/>
    <cellStyle name="Poznámka 2 2 2 2 3 6" xfId="16378" xr:uid="{00000000-0005-0000-0000-000013400000}"/>
    <cellStyle name="Poznámka 2 2 2 2 4" xfId="16379" xr:uid="{00000000-0005-0000-0000-000014400000}"/>
    <cellStyle name="Poznámka 2 2 2 2 4 2" xfId="16380" xr:uid="{00000000-0005-0000-0000-000015400000}"/>
    <cellStyle name="Poznámka 2 2 2 2 4 2 2" xfId="16381" xr:uid="{00000000-0005-0000-0000-000016400000}"/>
    <cellStyle name="Poznámka 2 2 2 2 4 2 2 2" xfId="16382" xr:uid="{00000000-0005-0000-0000-000017400000}"/>
    <cellStyle name="Poznámka 2 2 2 2 4 2 2 3" xfId="16383" xr:uid="{00000000-0005-0000-0000-000018400000}"/>
    <cellStyle name="Poznámka 2 2 2 2 4 2 3" xfId="16384" xr:uid="{00000000-0005-0000-0000-000019400000}"/>
    <cellStyle name="Poznámka 2 2 2 2 4 2 4" xfId="16385" xr:uid="{00000000-0005-0000-0000-00001A400000}"/>
    <cellStyle name="Poznámka 2 2 2 2 4 3" xfId="16386" xr:uid="{00000000-0005-0000-0000-00001B400000}"/>
    <cellStyle name="Poznámka 2 2 2 2 4 3 2" xfId="16387" xr:uid="{00000000-0005-0000-0000-00001C400000}"/>
    <cellStyle name="Poznámka 2 2 2 2 4 3 3" xfId="16388" xr:uid="{00000000-0005-0000-0000-00001D400000}"/>
    <cellStyle name="Poznámka 2 2 2 2 4 4" xfId="16389" xr:uid="{00000000-0005-0000-0000-00001E400000}"/>
    <cellStyle name="Poznámka 2 2 2 2 4 5" xfId="16390" xr:uid="{00000000-0005-0000-0000-00001F400000}"/>
    <cellStyle name="Poznámka 2 2 2 2 5" xfId="16391" xr:uid="{00000000-0005-0000-0000-000020400000}"/>
    <cellStyle name="Poznámka 2 2 2 2 5 2" xfId="16392" xr:uid="{00000000-0005-0000-0000-000021400000}"/>
    <cellStyle name="Poznámka 2 2 2 2 5 2 2" xfId="16393" xr:uid="{00000000-0005-0000-0000-000022400000}"/>
    <cellStyle name="Poznámka 2 2 2 2 5 2 3" xfId="16394" xr:uid="{00000000-0005-0000-0000-000023400000}"/>
    <cellStyle name="Poznámka 2 2 2 2 5 3" xfId="16395" xr:uid="{00000000-0005-0000-0000-000024400000}"/>
    <cellStyle name="Poznámka 2 2 2 2 5 4" xfId="16396" xr:uid="{00000000-0005-0000-0000-000025400000}"/>
    <cellStyle name="Poznámka 2 2 2 2 6" xfId="16397" xr:uid="{00000000-0005-0000-0000-000026400000}"/>
    <cellStyle name="Poznámka 2 2 2 2 6 2" xfId="16398" xr:uid="{00000000-0005-0000-0000-000027400000}"/>
    <cellStyle name="Poznámka 2 2 2 2 6 3" xfId="16399" xr:uid="{00000000-0005-0000-0000-000028400000}"/>
    <cellStyle name="Poznámka 2 2 2 2 7" xfId="16400" xr:uid="{00000000-0005-0000-0000-000029400000}"/>
    <cellStyle name="Poznámka 2 2 2 2 8" xfId="16401" xr:uid="{00000000-0005-0000-0000-00002A400000}"/>
    <cellStyle name="Poznámka 2 2 2 3" xfId="16402" xr:uid="{00000000-0005-0000-0000-00002B400000}"/>
    <cellStyle name="Poznámka 2 2 2 3 2" xfId="16403" xr:uid="{00000000-0005-0000-0000-00002C400000}"/>
    <cellStyle name="Poznámka 2 2 2 3 2 2" xfId="16404" xr:uid="{00000000-0005-0000-0000-00002D400000}"/>
    <cellStyle name="Poznámka 2 2 2 3 2 2 2" xfId="16405" xr:uid="{00000000-0005-0000-0000-00002E400000}"/>
    <cellStyle name="Poznámka 2 2 2 3 2 2 2 2" xfId="16406" xr:uid="{00000000-0005-0000-0000-00002F400000}"/>
    <cellStyle name="Poznámka 2 2 2 3 2 2 2 2 2" xfId="16407" xr:uid="{00000000-0005-0000-0000-000030400000}"/>
    <cellStyle name="Poznámka 2 2 2 3 2 2 2 2 3" xfId="16408" xr:uid="{00000000-0005-0000-0000-000031400000}"/>
    <cellStyle name="Poznámka 2 2 2 3 2 2 2 3" xfId="16409" xr:uid="{00000000-0005-0000-0000-000032400000}"/>
    <cellStyle name="Poznámka 2 2 2 3 2 2 2 4" xfId="16410" xr:uid="{00000000-0005-0000-0000-000033400000}"/>
    <cellStyle name="Poznámka 2 2 2 3 2 2 3" xfId="16411" xr:uid="{00000000-0005-0000-0000-000034400000}"/>
    <cellStyle name="Poznámka 2 2 2 3 2 2 3 2" xfId="16412" xr:uid="{00000000-0005-0000-0000-000035400000}"/>
    <cellStyle name="Poznámka 2 2 2 3 2 2 3 3" xfId="16413" xr:uid="{00000000-0005-0000-0000-000036400000}"/>
    <cellStyle name="Poznámka 2 2 2 3 2 2 4" xfId="16414" xr:uid="{00000000-0005-0000-0000-000037400000}"/>
    <cellStyle name="Poznámka 2 2 2 3 2 2 5" xfId="16415" xr:uid="{00000000-0005-0000-0000-000038400000}"/>
    <cellStyle name="Poznámka 2 2 2 3 2 3" xfId="16416" xr:uid="{00000000-0005-0000-0000-000039400000}"/>
    <cellStyle name="Poznámka 2 2 2 3 2 3 2" xfId="16417" xr:uid="{00000000-0005-0000-0000-00003A400000}"/>
    <cellStyle name="Poznámka 2 2 2 3 2 3 2 2" xfId="16418" xr:uid="{00000000-0005-0000-0000-00003B400000}"/>
    <cellStyle name="Poznámka 2 2 2 3 2 3 2 3" xfId="16419" xr:uid="{00000000-0005-0000-0000-00003C400000}"/>
    <cellStyle name="Poznámka 2 2 2 3 2 3 3" xfId="16420" xr:uid="{00000000-0005-0000-0000-00003D400000}"/>
    <cellStyle name="Poznámka 2 2 2 3 2 3 4" xfId="16421" xr:uid="{00000000-0005-0000-0000-00003E400000}"/>
    <cellStyle name="Poznámka 2 2 2 3 2 4" xfId="16422" xr:uid="{00000000-0005-0000-0000-00003F400000}"/>
    <cellStyle name="Poznámka 2 2 2 3 2 4 2" xfId="16423" xr:uid="{00000000-0005-0000-0000-000040400000}"/>
    <cellStyle name="Poznámka 2 2 2 3 2 4 3" xfId="16424" xr:uid="{00000000-0005-0000-0000-000041400000}"/>
    <cellStyle name="Poznámka 2 2 2 3 2 5" xfId="16425" xr:uid="{00000000-0005-0000-0000-000042400000}"/>
    <cellStyle name="Poznámka 2 2 2 3 2 6" xfId="16426" xr:uid="{00000000-0005-0000-0000-000043400000}"/>
    <cellStyle name="Poznámka 2 2 2 3 3" xfId="16427" xr:uid="{00000000-0005-0000-0000-000044400000}"/>
    <cellStyle name="Poznámka 2 2 2 3 3 2" xfId="16428" xr:uid="{00000000-0005-0000-0000-000045400000}"/>
    <cellStyle name="Poznámka 2 2 2 3 3 2 2" xfId="16429" xr:uid="{00000000-0005-0000-0000-000046400000}"/>
    <cellStyle name="Poznámka 2 2 2 3 3 2 2 2" xfId="16430" xr:uid="{00000000-0005-0000-0000-000047400000}"/>
    <cellStyle name="Poznámka 2 2 2 3 3 2 2 3" xfId="16431" xr:uid="{00000000-0005-0000-0000-000048400000}"/>
    <cellStyle name="Poznámka 2 2 2 3 3 2 3" xfId="16432" xr:uid="{00000000-0005-0000-0000-000049400000}"/>
    <cellStyle name="Poznámka 2 2 2 3 3 2 4" xfId="16433" xr:uid="{00000000-0005-0000-0000-00004A400000}"/>
    <cellStyle name="Poznámka 2 2 2 3 3 3" xfId="16434" xr:uid="{00000000-0005-0000-0000-00004B400000}"/>
    <cellStyle name="Poznámka 2 2 2 3 3 3 2" xfId="16435" xr:uid="{00000000-0005-0000-0000-00004C400000}"/>
    <cellStyle name="Poznámka 2 2 2 3 3 3 3" xfId="16436" xr:uid="{00000000-0005-0000-0000-00004D400000}"/>
    <cellStyle name="Poznámka 2 2 2 3 3 4" xfId="16437" xr:uid="{00000000-0005-0000-0000-00004E400000}"/>
    <cellStyle name="Poznámka 2 2 2 3 3 5" xfId="16438" xr:uid="{00000000-0005-0000-0000-00004F400000}"/>
    <cellStyle name="Poznámka 2 2 2 3 4" xfId="16439" xr:uid="{00000000-0005-0000-0000-000050400000}"/>
    <cellStyle name="Poznámka 2 2 2 3 4 2" xfId="16440" xr:uid="{00000000-0005-0000-0000-000051400000}"/>
    <cellStyle name="Poznámka 2 2 2 3 4 2 2" xfId="16441" xr:uid="{00000000-0005-0000-0000-000052400000}"/>
    <cellStyle name="Poznámka 2 2 2 3 4 2 3" xfId="16442" xr:uid="{00000000-0005-0000-0000-000053400000}"/>
    <cellStyle name="Poznámka 2 2 2 3 4 3" xfId="16443" xr:uid="{00000000-0005-0000-0000-000054400000}"/>
    <cellStyle name="Poznámka 2 2 2 3 4 4" xfId="16444" xr:uid="{00000000-0005-0000-0000-000055400000}"/>
    <cellStyle name="Poznámka 2 2 2 3 5" xfId="16445" xr:uid="{00000000-0005-0000-0000-000056400000}"/>
    <cellStyle name="Poznámka 2 2 2 3 5 2" xfId="16446" xr:uid="{00000000-0005-0000-0000-000057400000}"/>
    <cellStyle name="Poznámka 2 2 2 3 5 3" xfId="16447" xr:uid="{00000000-0005-0000-0000-000058400000}"/>
    <cellStyle name="Poznámka 2 2 2 3 6" xfId="16448" xr:uid="{00000000-0005-0000-0000-000059400000}"/>
    <cellStyle name="Poznámka 2 2 2 3 7" xfId="16449" xr:uid="{00000000-0005-0000-0000-00005A400000}"/>
    <cellStyle name="Poznámka 2 2 2 4" xfId="16450" xr:uid="{00000000-0005-0000-0000-00005B400000}"/>
    <cellStyle name="Poznámka 2 2 2 4 2" xfId="16451" xr:uid="{00000000-0005-0000-0000-00005C400000}"/>
    <cellStyle name="Poznámka 2 2 2 4 2 2" xfId="16452" xr:uid="{00000000-0005-0000-0000-00005D400000}"/>
    <cellStyle name="Poznámka 2 2 2 4 2 2 2" xfId="16453" xr:uid="{00000000-0005-0000-0000-00005E400000}"/>
    <cellStyle name="Poznámka 2 2 2 4 2 2 2 2" xfId="16454" xr:uid="{00000000-0005-0000-0000-00005F400000}"/>
    <cellStyle name="Poznámka 2 2 2 4 2 2 2 3" xfId="16455" xr:uid="{00000000-0005-0000-0000-000060400000}"/>
    <cellStyle name="Poznámka 2 2 2 4 2 2 3" xfId="16456" xr:uid="{00000000-0005-0000-0000-000061400000}"/>
    <cellStyle name="Poznámka 2 2 2 4 2 2 4" xfId="16457" xr:uid="{00000000-0005-0000-0000-000062400000}"/>
    <cellStyle name="Poznámka 2 2 2 4 2 3" xfId="16458" xr:uid="{00000000-0005-0000-0000-000063400000}"/>
    <cellStyle name="Poznámka 2 2 2 4 2 3 2" xfId="16459" xr:uid="{00000000-0005-0000-0000-000064400000}"/>
    <cellStyle name="Poznámka 2 2 2 4 2 3 3" xfId="16460" xr:uid="{00000000-0005-0000-0000-000065400000}"/>
    <cellStyle name="Poznámka 2 2 2 4 2 4" xfId="16461" xr:uid="{00000000-0005-0000-0000-000066400000}"/>
    <cellStyle name="Poznámka 2 2 2 4 2 5" xfId="16462" xr:uid="{00000000-0005-0000-0000-000067400000}"/>
    <cellStyle name="Poznámka 2 2 2 4 3" xfId="16463" xr:uid="{00000000-0005-0000-0000-000068400000}"/>
    <cellStyle name="Poznámka 2 2 2 4 3 2" xfId="16464" xr:uid="{00000000-0005-0000-0000-000069400000}"/>
    <cellStyle name="Poznámka 2 2 2 4 3 2 2" xfId="16465" xr:uid="{00000000-0005-0000-0000-00006A400000}"/>
    <cellStyle name="Poznámka 2 2 2 4 3 2 3" xfId="16466" xr:uid="{00000000-0005-0000-0000-00006B400000}"/>
    <cellStyle name="Poznámka 2 2 2 4 3 3" xfId="16467" xr:uid="{00000000-0005-0000-0000-00006C400000}"/>
    <cellStyle name="Poznámka 2 2 2 4 3 4" xfId="16468" xr:uid="{00000000-0005-0000-0000-00006D400000}"/>
    <cellStyle name="Poznámka 2 2 2 4 4" xfId="16469" xr:uid="{00000000-0005-0000-0000-00006E400000}"/>
    <cellStyle name="Poznámka 2 2 2 4 4 2" xfId="16470" xr:uid="{00000000-0005-0000-0000-00006F400000}"/>
    <cellStyle name="Poznámka 2 2 2 4 4 3" xfId="16471" xr:uid="{00000000-0005-0000-0000-000070400000}"/>
    <cellStyle name="Poznámka 2 2 2 4 5" xfId="16472" xr:uid="{00000000-0005-0000-0000-000071400000}"/>
    <cellStyle name="Poznámka 2 2 2 4 6" xfId="16473" xr:uid="{00000000-0005-0000-0000-000072400000}"/>
    <cellStyle name="Poznámka 2 2 2 5" xfId="16474" xr:uid="{00000000-0005-0000-0000-000073400000}"/>
    <cellStyle name="Poznámka 2 2 2 5 2" xfId="16475" xr:uid="{00000000-0005-0000-0000-000074400000}"/>
    <cellStyle name="Poznámka 2 2 2 5 2 2" xfId="16476" xr:uid="{00000000-0005-0000-0000-000075400000}"/>
    <cellStyle name="Poznámka 2 2 2 5 2 2 2" xfId="16477" xr:uid="{00000000-0005-0000-0000-000076400000}"/>
    <cellStyle name="Poznámka 2 2 2 5 2 2 3" xfId="16478" xr:uid="{00000000-0005-0000-0000-000077400000}"/>
    <cellStyle name="Poznámka 2 2 2 5 2 3" xfId="16479" xr:uid="{00000000-0005-0000-0000-000078400000}"/>
    <cellStyle name="Poznámka 2 2 2 5 2 4" xfId="16480" xr:uid="{00000000-0005-0000-0000-000079400000}"/>
    <cellStyle name="Poznámka 2 2 2 5 3" xfId="16481" xr:uid="{00000000-0005-0000-0000-00007A400000}"/>
    <cellStyle name="Poznámka 2 2 2 5 3 2" xfId="16482" xr:uid="{00000000-0005-0000-0000-00007B400000}"/>
    <cellStyle name="Poznámka 2 2 2 5 3 3" xfId="16483" xr:uid="{00000000-0005-0000-0000-00007C400000}"/>
    <cellStyle name="Poznámka 2 2 2 5 4" xfId="16484" xr:uid="{00000000-0005-0000-0000-00007D400000}"/>
    <cellStyle name="Poznámka 2 2 2 5 5" xfId="16485" xr:uid="{00000000-0005-0000-0000-00007E400000}"/>
    <cellStyle name="Poznámka 2 2 2 6" xfId="16486" xr:uid="{00000000-0005-0000-0000-00007F400000}"/>
    <cellStyle name="Poznámka 2 2 2 6 2" xfId="16487" xr:uid="{00000000-0005-0000-0000-000080400000}"/>
    <cellStyle name="Poznámka 2 2 2 6 2 2" xfId="16488" xr:uid="{00000000-0005-0000-0000-000081400000}"/>
    <cellStyle name="Poznámka 2 2 2 6 2 3" xfId="16489" xr:uid="{00000000-0005-0000-0000-000082400000}"/>
    <cellStyle name="Poznámka 2 2 2 6 3" xfId="16490" xr:uid="{00000000-0005-0000-0000-000083400000}"/>
    <cellStyle name="Poznámka 2 2 2 6 4" xfId="16491" xr:uid="{00000000-0005-0000-0000-000084400000}"/>
    <cellStyle name="Poznámka 2 2 2 7" xfId="16492" xr:uid="{00000000-0005-0000-0000-000085400000}"/>
    <cellStyle name="Poznámka 2 2 2 7 2" xfId="16493" xr:uid="{00000000-0005-0000-0000-000086400000}"/>
    <cellStyle name="Poznámka 2 2 2 7 3" xfId="16494" xr:uid="{00000000-0005-0000-0000-000087400000}"/>
    <cellStyle name="Poznámka 2 2 2 8" xfId="16495" xr:uid="{00000000-0005-0000-0000-000088400000}"/>
    <cellStyle name="Poznámka 2 2 2 9" xfId="16496" xr:uid="{00000000-0005-0000-0000-000089400000}"/>
    <cellStyle name="Poznámka 2 2 3" xfId="16497" xr:uid="{00000000-0005-0000-0000-00008A400000}"/>
    <cellStyle name="Poznámka 2 2 3 2" xfId="16498" xr:uid="{00000000-0005-0000-0000-00008B400000}"/>
    <cellStyle name="Poznámka 2 2 3 2 2" xfId="16499" xr:uid="{00000000-0005-0000-0000-00008C400000}"/>
    <cellStyle name="Poznámka 2 2 3 2 2 2" xfId="16500" xr:uid="{00000000-0005-0000-0000-00008D400000}"/>
    <cellStyle name="Poznámka 2 2 3 2 2 2 2" xfId="16501" xr:uid="{00000000-0005-0000-0000-00008E400000}"/>
    <cellStyle name="Poznámka 2 2 3 2 2 2 2 2" xfId="16502" xr:uid="{00000000-0005-0000-0000-00008F400000}"/>
    <cellStyle name="Poznámka 2 2 3 2 2 2 2 2 2" xfId="16503" xr:uid="{00000000-0005-0000-0000-000090400000}"/>
    <cellStyle name="Poznámka 2 2 3 2 2 2 2 2 3" xfId="16504" xr:uid="{00000000-0005-0000-0000-000091400000}"/>
    <cellStyle name="Poznámka 2 2 3 2 2 2 2 3" xfId="16505" xr:uid="{00000000-0005-0000-0000-000092400000}"/>
    <cellStyle name="Poznámka 2 2 3 2 2 2 2 4" xfId="16506" xr:uid="{00000000-0005-0000-0000-000093400000}"/>
    <cellStyle name="Poznámka 2 2 3 2 2 2 3" xfId="16507" xr:uid="{00000000-0005-0000-0000-000094400000}"/>
    <cellStyle name="Poznámka 2 2 3 2 2 2 3 2" xfId="16508" xr:uid="{00000000-0005-0000-0000-000095400000}"/>
    <cellStyle name="Poznámka 2 2 3 2 2 2 3 3" xfId="16509" xr:uid="{00000000-0005-0000-0000-000096400000}"/>
    <cellStyle name="Poznámka 2 2 3 2 2 2 4" xfId="16510" xr:uid="{00000000-0005-0000-0000-000097400000}"/>
    <cellStyle name="Poznámka 2 2 3 2 2 2 5" xfId="16511" xr:uid="{00000000-0005-0000-0000-000098400000}"/>
    <cellStyle name="Poznámka 2 2 3 2 2 3" xfId="16512" xr:uid="{00000000-0005-0000-0000-000099400000}"/>
    <cellStyle name="Poznámka 2 2 3 2 2 3 2" xfId="16513" xr:uid="{00000000-0005-0000-0000-00009A400000}"/>
    <cellStyle name="Poznámka 2 2 3 2 2 3 2 2" xfId="16514" xr:uid="{00000000-0005-0000-0000-00009B400000}"/>
    <cellStyle name="Poznámka 2 2 3 2 2 3 2 3" xfId="16515" xr:uid="{00000000-0005-0000-0000-00009C400000}"/>
    <cellStyle name="Poznámka 2 2 3 2 2 3 3" xfId="16516" xr:uid="{00000000-0005-0000-0000-00009D400000}"/>
    <cellStyle name="Poznámka 2 2 3 2 2 3 4" xfId="16517" xr:uid="{00000000-0005-0000-0000-00009E400000}"/>
    <cellStyle name="Poznámka 2 2 3 2 2 4" xfId="16518" xr:uid="{00000000-0005-0000-0000-00009F400000}"/>
    <cellStyle name="Poznámka 2 2 3 2 2 4 2" xfId="16519" xr:uid="{00000000-0005-0000-0000-0000A0400000}"/>
    <cellStyle name="Poznámka 2 2 3 2 2 4 3" xfId="16520" xr:uid="{00000000-0005-0000-0000-0000A1400000}"/>
    <cellStyle name="Poznámka 2 2 3 2 2 5" xfId="16521" xr:uid="{00000000-0005-0000-0000-0000A2400000}"/>
    <cellStyle name="Poznámka 2 2 3 2 2 6" xfId="16522" xr:uid="{00000000-0005-0000-0000-0000A3400000}"/>
    <cellStyle name="Poznámka 2 2 3 2 3" xfId="16523" xr:uid="{00000000-0005-0000-0000-0000A4400000}"/>
    <cellStyle name="Poznámka 2 2 3 2 3 2" xfId="16524" xr:uid="{00000000-0005-0000-0000-0000A5400000}"/>
    <cellStyle name="Poznámka 2 2 3 2 3 2 2" xfId="16525" xr:uid="{00000000-0005-0000-0000-0000A6400000}"/>
    <cellStyle name="Poznámka 2 2 3 2 3 2 2 2" xfId="16526" xr:uid="{00000000-0005-0000-0000-0000A7400000}"/>
    <cellStyle name="Poznámka 2 2 3 2 3 2 2 3" xfId="16527" xr:uid="{00000000-0005-0000-0000-0000A8400000}"/>
    <cellStyle name="Poznámka 2 2 3 2 3 2 3" xfId="16528" xr:uid="{00000000-0005-0000-0000-0000A9400000}"/>
    <cellStyle name="Poznámka 2 2 3 2 3 2 4" xfId="16529" xr:uid="{00000000-0005-0000-0000-0000AA400000}"/>
    <cellStyle name="Poznámka 2 2 3 2 3 3" xfId="16530" xr:uid="{00000000-0005-0000-0000-0000AB400000}"/>
    <cellStyle name="Poznámka 2 2 3 2 3 3 2" xfId="16531" xr:uid="{00000000-0005-0000-0000-0000AC400000}"/>
    <cellStyle name="Poznámka 2 2 3 2 3 3 3" xfId="16532" xr:uid="{00000000-0005-0000-0000-0000AD400000}"/>
    <cellStyle name="Poznámka 2 2 3 2 3 4" xfId="16533" xr:uid="{00000000-0005-0000-0000-0000AE400000}"/>
    <cellStyle name="Poznámka 2 2 3 2 3 5" xfId="16534" xr:uid="{00000000-0005-0000-0000-0000AF400000}"/>
    <cellStyle name="Poznámka 2 2 3 2 4" xfId="16535" xr:uid="{00000000-0005-0000-0000-0000B0400000}"/>
    <cellStyle name="Poznámka 2 2 3 2 4 2" xfId="16536" xr:uid="{00000000-0005-0000-0000-0000B1400000}"/>
    <cellStyle name="Poznámka 2 2 3 2 4 2 2" xfId="16537" xr:uid="{00000000-0005-0000-0000-0000B2400000}"/>
    <cellStyle name="Poznámka 2 2 3 2 4 2 3" xfId="16538" xr:uid="{00000000-0005-0000-0000-0000B3400000}"/>
    <cellStyle name="Poznámka 2 2 3 2 4 3" xfId="16539" xr:uid="{00000000-0005-0000-0000-0000B4400000}"/>
    <cellStyle name="Poznámka 2 2 3 2 4 4" xfId="16540" xr:uid="{00000000-0005-0000-0000-0000B5400000}"/>
    <cellStyle name="Poznámka 2 2 3 2 5" xfId="16541" xr:uid="{00000000-0005-0000-0000-0000B6400000}"/>
    <cellStyle name="Poznámka 2 2 3 2 5 2" xfId="16542" xr:uid="{00000000-0005-0000-0000-0000B7400000}"/>
    <cellStyle name="Poznámka 2 2 3 2 5 3" xfId="16543" xr:uid="{00000000-0005-0000-0000-0000B8400000}"/>
    <cellStyle name="Poznámka 2 2 3 2 6" xfId="16544" xr:uid="{00000000-0005-0000-0000-0000B9400000}"/>
    <cellStyle name="Poznámka 2 2 3 2 7" xfId="16545" xr:uid="{00000000-0005-0000-0000-0000BA400000}"/>
    <cellStyle name="Poznámka 2 2 3 3" xfId="16546" xr:uid="{00000000-0005-0000-0000-0000BB400000}"/>
    <cellStyle name="Poznámka 2 2 3 3 2" xfId="16547" xr:uid="{00000000-0005-0000-0000-0000BC400000}"/>
    <cellStyle name="Poznámka 2 2 3 3 2 2" xfId="16548" xr:uid="{00000000-0005-0000-0000-0000BD400000}"/>
    <cellStyle name="Poznámka 2 2 3 3 2 2 2" xfId="16549" xr:uid="{00000000-0005-0000-0000-0000BE400000}"/>
    <cellStyle name="Poznámka 2 2 3 3 2 2 2 2" xfId="16550" xr:uid="{00000000-0005-0000-0000-0000BF400000}"/>
    <cellStyle name="Poznámka 2 2 3 3 2 2 2 3" xfId="16551" xr:uid="{00000000-0005-0000-0000-0000C0400000}"/>
    <cellStyle name="Poznámka 2 2 3 3 2 2 3" xfId="16552" xr:uid="{00000000-0005-0000-0000-0000C1400000}"/>
    <cellStyle name="Poznámka 2 2 3 3 2 2 4" xfId="16553" xr:uid="{00000000-0005-0000-0000-0000C2400000}"/>
    <cellStyle name="Poznámka 2 2 3 3 2 3" xfId="16554" xr:uid="{00000000-0005-0000-0000-0000C3400000}"/>
    <cellStyle name="Poznámka 2 2 3 3 2 3 2" xfId="16555" xr:uid="{00000000-0005-0000-0000-0000C4400000}"/>
    <cellStyle name="Poznámka 2 2 3 3 2 3 3" xfId="16556" xr:uid="{00000000-0005-0000-0000-0000C5400000}"/>
    <cellStyle name="Poznámka 2 2 3 3 2 4" xfId="16557" xr:uid="{00000000-0005-0000-0000-0000C6400000}"/>
    <cellStyle name="Poznámka 2 2 3 3 2 5" xfId="16558" xr:uid="{00000000-0005-0000-0000-0000C7400000}"/>
    <cellStyle name="Poznámka 2 2 3 3 3" xfId="16559" xr:uid="{00000000-0005-0000-0000-0000C8400000}"/>
    <cellStyle name="Poznámka 2 2 3 3 3 2" xfId="16560" xr:uid="{00000000-0005-0000-0000-0000C9400000}"/>
    <cellStyle name="Poznámka 2 2 3 3 3 2 2" xfId="16561" xr:uid="{00000000-0005-0000-0000-0000CA400000}"/>
    <cellStyle name="Poznámka 2 2 3 3 3 2 3" xfId="16562" xr:uid="{00000000-0005-0000-0000-0000CB400000}"/>
    <cellStyle name="Poznámka 2 2 3 3 3 3" xfId="16563" xr:uid="{00000000-0005-0000-0000-0000CC400000}"/>
    <cellStyle name="Poznámka 2 2 3 3 3 4" xfId="16564" xr:uid="{00000000-0005-0000-0000-0000CD400000}"/>
    <cellStyle name="Poznámka 2 2 3 3 4" xfId="16565" xr:uid="{00000000-0005-0000-0000-0000CE400000}"/>
    <cellStyle name="Poznámka 2 2 3 3 4 2" xfId="16566" xr:uid="{00000000-0005-0000-0000-0000CF400000}"/>
    <cellStyle name="Poznámka 2 2 3 3 4 3" xfId="16567" xr:uid="{00000000-0005-0000-0000-0000D0400000}"/>
    <cellStyle name="Poznámka 2 2 3 3 5" xfId="16568" xr:uid="{00000000-0005-0000-0000-0000D1400000}"/>
    <cellStyle name="Poznámka 2 2 3 3 6" xfId="16569" xr:uid="{00000000-0005-0000-0000-0000D2400000}"/>
    <cellStyle name="Poznámka 2 2 3 4" xfId="16570" xr:uid="{00000000-0005-0000-0000-0000D3400000}"/>
    <cellStyle name="Poznámka 2 2 3 4 2" xfId="16571" xr:uid="{00000000-0005-0000-0000-0000D4400000}"/>
    <cellStyle name="Poznámka 2 2 3 4 2 2" xfId="16572" xr:uid="{00000000-0005-0000-0000-0000D5400000}"/>
    <cellStyle name="Poznámka 2 2 3 4 2 2 2" xfId="16573" xr:uid="{00000000-0005-0000-0000-0000D6400000}"/>
    <cellStyle name="Poznámka 2 2 3 4 2 2 3" xfId="16574" xr:uid="{00000000-0005-0000-0000-0000D7400000}"/>
    <cellStyle name="Poznámka 2 2 3 4 2 3" xfId="16575" xr:uid="{00000000-0005-0000-0000-0000D8400000}"/>
    <cellStyle name="Poznámka 2 2 3 4 2 4" xfId="16576" xr:uid="{00000000-0005-0000-0000-0000D9400000}"/>
    <cellStyle name="Poznámka 2 2 3 4 3" xfId="16577" xr:uid="{00000000-0005-0000-0000-0000DA400000}"/>
    <cellStyle name="Poznámka 2 2 3 4 3 2" xfId="16578" xr:uid="{00000000-0005-0000-0000-0000DB400000}"/>
    <cellStyle name="Poznámka 2 2 3 4 3 3" xfId="16579" xr:uid="{00000000-0005-0000-0000-0000DC400000}"/>
    <cellStyle name="Poznámka 2 2 3 4 4" xfId="16580" xr:uid="{00000000-0005-0000-0000-0000DD400000}"/>
    <cellStyle name="Poznámka 2 2 3 4 5" xfId="16581" xr:uid="{00000000-0005-0000-0000-0000DE400000}"/>
    <cellStyle name="Poznámka 2 2 3 5" xfId="16582" xr:uid="{00000000-0005-0000-0000-0000DF400000}"/>
    <cellStyle name="Poznámka 2 2 3 5 2" xfId="16583" xr:uid="{00000000-0005-0000-0000-0000E0400000}"/>
    <cellStyle name="Poznámka 2 2 3 5 2 2" xfId="16584" xr:uid="{00000000-0005-0000-0000-0000E1400000}"/>
    <cellStyle name="Poznámka 2 2 3 5 2 3" xfId="16585" xr:uid="{00000000-0005-0000-0000-0000E2400000}"/>
    <cellStyle name="Poznámka 2 2 3 5 3" xfId="16586" xr:uid="{00000000-0005-0000-0000-0000E3400000}"/>
    <cellStyle name="Poznámka 2 2 3 5 4" xfId="16587" xr:uid="{00000000-0005-0000-0000-0000E4400000}"/>
    <cellStyle name="Poznámka 2 2 3 6" xfId="16588" xr:uid="{00000000-0005-0000-0000-0000E5400000}"/>
    <cellStyle name="Poznámka 2 2 3 6 2" xfId="16589" xr:uid="{00000000-0005-0000-0000-0000E6400000}"/>
    <cellStyle name="Poznámka 2 2 3 6 3" xfId="16590" xr:uid="{00000000-0005-0000-0000-0000E7400000}"/>
    <cellStyle name="Poznámka 2 2 3 7" xfId="16591" xr:uid="{00000000-0005-0000-0000-0000E8400000}"/>
    <cellStyle name="Poznámka 2 2 3 8" xfId="16592" xr:uid="{00000000-0005-0000-0000-0000E9400000}"/>
    <cellStyle name="Poznámka 2 2 4" xfId="16593" xr:uid="{00000000-0005-0000-0000-0000EA400000}"/>
    <cellStyle name="Poznámka 2 2 4 2" xfId="16594" xr:uid="{00000000-0005-0000-0000-0000EB400000}"/>
    <cellStyle name="Poznámka 2 2 4 2 2" xfId="16595" xr:uid="{00000000-0005-0000-0000-0000EC400000}"/>
    <cellStyle name="Poznámka 2 2 4 2 2 2" xfId="16596" xr:uid="{00000000-0005-0000-0000-0000ED400000}"/>
    <cellStyle name="Poznámka 2 2 4 2 2 2 2" xfId="16597" xr:uid="{00000000-0005-0000-0000-0000EE400000}"/>
    <cellStyle name="Poznámka 2 2 4 2 2 2 2 2" xfId="16598" xr:uid="{00000000-0005-0000-0000-0000EF400000}"/>
    <cellStyle name="Poznámka 2 2 4 2 2 2 2 3" xfId="16599" xr:uid="{00000000-0005-0000-0000-0000F0400000}"/>
    <cellStyle name="Poznámka 2 2 4 2 2 2 3" xfId="16600" xr:uid="{00000000-0005-0000-0000-0000F1400000}"/>
    <cellStyle name="Poznámka 2 2 4 2 2 2 4" xfId="16601" xr:uid="{00000000-0005-0000-0000-0000F2400000}"/>
    <cellStyle name="Poznámka 2 2 4 2 2 3" xfId="16602" xr:uid="{00000000-0005-0000-0000-0000F3400000}"/>
    <cellStyle name="Poznámka 2 2 4 2 2 3 2" xfId="16603" xr:uid="{00000000-0005-0000-0000-0000F4400000}"/>
    <cellStyle name="Poznámka 2 2 4 2 2 3 3" xfId="16604" xr:uid="{00000000-0005-0000-0000-0000F5400000}"/>
    <cellStyle name="Poznámka 2 2 4 2 2 4" xfId="16605" xr:uid="{00000000-0005-0000-0000-0000F6400000}"/>
    <cellStyle name="Poznámka 2 2 4 2 2 5" xfId="16606" xr:uid="{00000000-0005-0000-0000-0000F7400000}"/>
    <cellStyle name="Poznámka 2 2 4 2 3" xfId="16607" xr:uid="{00000000-0005-0000-0000-0000F8400000}"/>
    <cellStyle name="Poznámka 2 2 4 2 3 2" xfId="16608" xr:uid="{00000000-0005-0000-0000-0000F9400000}"/>
    <cellStyle name="Poznámka 2 2 4 2 3 2 2" xfId="16609" xr:uid="{00000000-0005-0000-0000-0000FA400000}"/>
    <cellStyle name="Poznámka 2 2 4 2 3 2 3" xfId="16610" xr:uid="{00000000-0005-0000-0000-0000FB400000}"/>
    <cellStyle name="Poznámka 2 2 4 2 3 3" xfId="16611" xr:uid="{00000000-0005-0000-0000-0000FC400000}"/>
    <cellStyle name="Poznámka 2 2 4 2 3 4" xfId="16612" xr:uid="{00000000-0005-0000-0000-0000FD400000}"/>
    <cellStyle name="Poznámka 2 2 4 2 4" xfId="16613" xr:uid="{00000000-0005-0000-0000-0000FE400000}"/>
    <cellStyle name="Poznámka 2 2 4 2 4 2" xfId="16614" xr:uid="{00000000-0005-0000-0000-0000FF400000}"/>
    <cellStyle name="Poznámka 2 2 4 2 4 3" xfId="16615" xr:uid="{00000000-0005-0000-0000-000000410000}"/>
    <cellStyle name="Poznámka 2 2 4 2 5" xfId="16616" xr:uid="{00000000-0005-0000-0000-000001410000}"/>
    <cellStyle name="Poznámka 2 2 4 2 6" xfId="16617" xr:uid="{00000000-0005-0000-0000-000002410000}"/>
    <cellStyle name="Poznámka 2 2 4 3" xfId="16618" xr:uid="{00000000-0005-0000-0000-000003410000}"/>
    <cellStyle name="Poznámka 2 2 4 3 2" xfId="16619" xr:uid="{00000000-0005-0000-0000-000004410000}"/>
    <cellStyle name="Poznámka 2 2 4 3 2 2" xfId="16620" xr:uid="{00000000-0005-0000-0000-000005410000}"/>
    <cellStyle name="Poznámka 2 2 4 3 2 2 2" xfId="16621" xr:uid="{00000000-0005-0000-0000-000006410000}"/>
    <cellStyle name="Poznámka 2 2 4 3 2 2 3" xfId="16622" xr:uid="{00000000-0005-0000-0000-000007410000}"/>
    <cellStyle name="Poznámka 2 2 4 3 2 3" xfId="16623" xr:uid="{00000000-0005-0000-0000-000008410000}"/>
    <cellStyle name="Poznámka 2 2 4 3 2 4" xfId="16624" xr:uid="{00000000-0005-0000-0000-000009410000}"/>
    <cellStyle name="Poznámka 2 2 4 3 3" xfId="16625" xr:uid="{00000000-0005-0000-0000-00000A410000}"/>
    <cellStyle name="Poznámka 2 2 4 3 3 2" xfId="16626" xr:uid="{00000000-0005-0000-0000-00000B410000}"/>
    <cellStyle name="Poznámka 2 2 4 3 3 3" xfId="16627" xr:uid="{00000000-0005-0000-0000-00000C410000}"/>
    <cellStyle name="Poznámka 2 2 4 3 4" xfId="16628" xr:uid="{00000000-0005-0000-0000-00000D410000}"/>
    <cellStyle name="Poznámka 2 2 4 3 5" xfId="16629" xr:uid="{00000000-0005-0000-0000-00000E410000}"/>
    <cellStyle name="Poznámka 2 2 4 4" xfId="16630" xr:uid="{00000000-0005-0000-0000-00000F410000}"/>
    <cellStyle name="Poznámka 2 2 4 4 2" xfId="16631" xr:uid="{00000000-0005-0000-0000-000010410000}"/>
    <cellStyle name="Poznámka 2 2 4 4 2 2" xfId="16632" xr:uid="{00000000-0005-0000-0000-000011410000}"/>
    <cellStyle name="Poznámka 2 2 4 4 2 3" xfId="16633" xr:uid="{00000000-0005-0000-0000-000012410000}"/>
    <cellStyle name="Poznámka 2 2 4 4 3" xfId="16634" xr:uid="{00000000-0005-0000-0000-000013410000}"/>
    <cellStyle name="Poznámka 2 2 4 4 4" xfId="16635" xr:uid="{00000000-0005-0000-0000-000014410000}"/>
    <cellStyle name="Poznámka 2 2 4 5" xfId="16636" xr:uid="{00000000-0005-0000-0000-000015410000}"/>
    <cellStyle name="Poznámka 2 2 4 5 2" xfId="16637" xr:uid="{00000000-0005-0000-0000-000016410000}"/>
    <cellStyle name="Poznámka 2 2 4 5 3" xfId="16638" xr:uid="{00000000-0005-0000-0000-000017410000}"/>
    <cellStyle name="Poznámka 2 2 4 6" xfId="16639" xr:uid="{00000000-0005-0000-0000-000018410000}"/>
    <cellStyle name="Poznámka 2 2 4 7" xfId="16640" xr:uid="{00000000-0005-0000-0000-000019410000}"/>
    <cellStyle name="Poznámka 2 2 5" xfId="16641" xr:uid="{00000000-0005-0000-0000-00001A410000}"/>
    <cellStyle name="Poznámka 2 2 5 2" xfId="16642" xr:uid="{00000000-0005-0000-0000-00001B410000}"/>
    <cellStyle name="Poznámka 2 2 5 2 2" xfId="16643" xr:uid="{00000000-0005-0000-0000-00001C410000}"/>
    <cellStyle name="Poznámka 2 2 5 2 2 2" xfId="16644" xr:uid="{00000000-0005-0000-0000-00001D410000}"/>
    <cellStyle name="Poznámka 2 2 5 2 2 2 2" xfId="16645" xr:uid="{00000000-0005-0000-0000-00001E410000}"/>
    <cellStyle name="Poznámka 2 2 5 2 2 2 3" xfId="16646" xr:uid="{00000000-0005-0000-0000-00001F410000}"/>
    <cellStyle name="Poznámka 2 2 5 2 2 3" xfId="16647" xr:uid="{00000000-0005-0000-0000-000020410000}"/>
    <cellStyle name="Poznámka 2 2 5 2 2 4" xfId="16648" xr:uid="{00000000-0005-0000-0000-000021410000}"/>
    <cellStyle name="Poznámka 2 2 5 2 3" xfId="16649" xr:uid="{00000000-0005-0000-0000-000022410000}"/>
    <cellStyle name="Poznámka 2 2 5 2 3 2" xfId="16650" xr:uid="{00000000-0005-0000-0000-000023410000}"/>
    <cellStyle name="Poznámka 2 2 5 2 3 3" xfId="16651" xr:uid="{00000000-0005-0000-0000-000024410000}"/>
    <cellStyle name="Poznámka 2 2 5 2 4" xfId="16652" xr:uid="{00000000-0005-0000-0000-000025410000}"/>
    <cellStyle name="Poznámka 2 2 5 2 5" xfId="16653" xr:uid="{00000000-0005-0000-0000-000026410000}"/>
    <cellStyle name="Poznámka 2 2 5 3" xfId="16654" xr:uid="{00000000-0005-0000-0000-000027410000}"/>
    <cellStyle name="Poznámka 2 2 5 3 2" xfId="16655" xr:uid="{00000000-0005-0000-0000-000028410000}"/>
    <cellStyle name="Poznámka 2 2 5 3 2 2" xfId="16656" xr:uid="{00000000-0005-0000-0000-000029410000}"/>
    <cellStyle name="Poznámka 2 2 5 3 2 3" xfId="16657" xr:uid="{00000000-0005-0000-0000-00002A410000}"/>
    <cellStyle name="Poznámka 2 2 5 3 3" xfId="16658" xr:uid="{00000000-0005-0000-0000-00002B410000}"/>
    <cellStyle name="Poznámka 2 2 5 3 4" xfId="16659" xr:uid="{00000000-0005-0000-0000-00002C410000}"/>
    <cellStyle name="Poznámka 2 2 5 4" xfId="16660" xr:uid="{00000000-0005-0000-0000-00002D410000}"/>
    <cellStyle name="Poznámka 2 2 5 4 2" xfId="16661" xr:uid="{00000000-0005-0000-0000-00002E410000}"/>
    <cellStyle name="Poznámka 2 2 5 4 3" xfId="16662" xr:uid="{00000000-0005-0000-0000-00002F410000}"/>
    <cellStyle name="Poznámka 2 2 5 5" xfId="16663" xr:uid="{00000000-0005-0000-0000-000030410000}"/>
    <cellStyle name="Poznámka 2 2 5 6" xfId="16664" xr:uid="{00000000-0005-0000-0000-000031410000}"/>
    <cellStyle name="Poznámka 2 2 6" xfId="16665" xr:uid="{00000000-0005-0000-0000-000032410000}"/>
    <cellStyle name="Poznámka 2 2 6 2" xfId="16666" xr:uid="{00000000-0005-0000-0000-000033410000}"/>
    <cellStyle name="Poznámka 2 2 6 2 2" xfId="16667" xr:uid="{00000000-0005-0000-0000-000034410000}"/>
    <cellStyle name="Poznámka 2 2 6 2 2 2" xfId="16668" xr:uid="{00000000-0005-0000-0000-000035410000}"/>
    <cellStyle name="Poznámka 2 2 6 2 2 3" xfId="16669" xr:uid="{00000000-0005-0000-0000-000036410000}"/>
    <cellStyle name="Poznámka 2 2 6 2 3" xfId="16670" xr:uid="{00000000-0005-0000-0000-000037410000}"/>
    <cellStyle name="Poznámka 2 2 6 2 4" xfId="16671" xr:uid="{00000000-0005-0000-0000-000038410000}"/>
    <cellStyle name="Poznámka 2 2 6 3" xfId="16672" xr:uid="{00000000-0005-0000-0000-000039410000}"/>
    <cellStyle name="Poznámka 2 2 6 3 2" xfId="16673" xr:uid="{00000000-0005-0000-0000-00003A410000}"/>
    <cellStyle name="Poznámka 2 2 6 3 3" xfId="16674" xr:uid="{00000000-0005-0000-0000-00003B410000}"/>
    <cellStyle name="Poznámka 2 2 6 4" xfId="16675" xr:uid="{00000000-0005-0000-0000-00003C410000}"/>
    <cellStyle name="Poznámka 2 2 6 5" xfId="16676" xr:uid="{00000000-0005-0000-0000-00003D410000}"/>
    <cellStyle name="Poznámka 2 2 7" xfId="16677" xr:uid="{00000000-0005-0000-0000-00003E410000}"/>
    <cellStyle name="Poznámka 2 2 7 2" xfId="16678" xr:uid="{00000000-0005-0000-0000-00003F410000}"/>
    <cellStyle name="Poznámka 2 2 7 2 2" xfId="16679" xr:uid="{00000000-0005-0000-0000-000040410000}"/>
    <cellStyle name="Poznámka 2 2 7 2 3" xfId="16680" xr:uid="{00000000-0005-0000-0000-000041410000}"/>
    <cellStyle name="Poznámka 2 2 7 3" xfId="16681" xr:uid="{00000000-0005-0000-0000-000042410000}"/>
    <cellStyle name="Poznámka 2 2 7 4" xfId="16682" xr:uid="{00000000-0005-0000-0000-000043410000}"/>
    <cellStyle name="Poznámka 2 2 8" xfId="16683" xr:uid="{00000000-0005-0000-0000-000044410000}"/>
    <cellStyle name="Poznámka 2 2 8 2" xfId="16684" xr:uid="{00000000-0005-0000-0000-000045410000}"/>
    <cellStyle name="Poznámka 2 2 8 3" xfId="16685" xr:uid="{00000000-0005-0000-0000-000046410000}"/>
    <cellStyle name="Poznámka 2 2 9" xfId="16686" xr:uid="{00000000-0005-0000-0000-000047410000}"/>
    <cellStyle name="Poznámka 2 3" xfId="16687" xr:uid="{00000000-0005-0000-0000-000048410000}"/>
    <cellStyle name="Poznámka 2 3 2" xfId="16688" xr:uid="{00000000-0005-0000-0000-000049410000}"/>
    <cellStyle name="Poznámka 2 3 2 2" xfId="16689" xr:uid="{00000000-0005-0000-0000-00004A410000}"/>
    <cellStyle name="Poznámka 2 3 2 2 2" xfId="16690" xr:uid="{00000000-0005-0000-0000-00004B410000}"/>
    <cellStyle name="Poznámka 2 3 2 2 2 2" xfId="16691" xr:uid="{00000000-0005-0000-0000-00004C410000}"/>
    <cellStyle name="Poznámka 2 3 2 2 2 2 2" xfId="16692" xr:uid="{00000000-0005-0000-0000-00004D410000}"/>
    <cellStyle name="Poznámka 2 3 2 2 2 2 2 2" xfId="16693" xr:uid="{00000000-0005-0000-0000-00004E410000}"/>
    <cellStyle name="Poznámka 2 3 2 2 2 2 2 2 2" xfId="16694" xr:uid="{00000000-0005-0000-0000-00004F410000}"/>
    <cellStyle name="Poznámka 2 3 2 2 2 2 2 2 3" xfId="16695" xr:uid="{00000000-0005-0000-0000-000050410000}"/>
    <cellStyle name="Poznámka 2 3 2 2 2 2 2 3" xfId="16696" xr:uid="{00000000-0005-0000-0000-000051410000}"/>
    <cellStyle name="Poznámka 2 3 2 2 2 2 2 4" xfId="16697" xr:uid="{00000000-0005-0000-0000-000052410000}"/>
    <cellStyle name="Poznámka 2 3 2 2 2 2 3" xfId="16698" xr:uid="{00000000-0005-0000-0000-000053410000}"/>
    <cellStyle name="Poznámka 2 3 2 2 2 2 3 2" xfId="16699" xr:uid="{00000000-0005-0000-0000-000054410000}"/>
    <cellStyle name="Poznámka 2 3 2 2 2 2 3 3" xfId="16700" xr:uid="{00000000-0005-0000-0000-000055410000}"/>
    <cellStyle name="Poznámka 2 3 2 2 2 2 4" xfId="16701" xr:uid="{00000000-0005-0000-0000-000056410000}"/>
    <cellStyle name="Poznámka 2 3 2 2 2 2 5" xfId="16702" xr:uid="{00000000-0005-0000-0000-000057410000}"/>
    <cellStyle name="Poznámka 2 3 2 2 2 3" xfId="16703" xr:uid="{00000000-0005-0000-0000-000058410000}"/>
    <cellStyle name="Poznámka 2 3 2 2 2 3 2" xfId="16704" xr:uid="{00000000-0005-0000-0000-000059410000}"/>
    <cellStyle name="Poznámka 2 3 2 2 2 3 2 2" xfId="16705" xr:uid="{00000000-0005-0000-0000-00005A410000}"/>
    <cellStyle name="Poznámka 2 3 2 2 2 3 2 3" xfId="16706" xr:uid="{00000000-0005-0000-0000-00005B410000}"/>
    <cellStyle name="Poznámka 2 3 2 2 2 3 3" xfId="16707" xr:uid="{00000000-0005-0000-0000-00005C410000}"/>
    <cellStyle name="Poznámka 2 3 2 2 2 3 4" xfId="16708" xr:uid="{00000000-0005-0000-0000-00005D410000}"/>
    <cellStyle name="Poznámka 2 3 2 2 2 4" xfId="16709" xr:uid="{00000000-0005-0000-0000-00005E410000}"/>
    <cellStyle name="Poznámka 2 3 2 2 2 4 2" xfId="16710" xr:uid="{00000000-0005-0000-0000-00005F410000}"/>
    <cellStyle name="Poznámka 2 3 2 2 2 4 3" xfId="16711" xr:uid="{00000000-0005-0000-0000-000060410000}"/>
    <cellStyle name="Poznámka 2 3 2 2 2 5" xfId="16712" xr:uid="{00000000-0005-0000-0000-000061410000}"/>
    <cellStyle name="Poznámka 2 3 2 2 2 6" xfId="16713" xr:uid="{00000000-0005-0000-0000-000062410000}"/>
    <cellStyle name="Poznámka 2 3 2 2 3" xfId="16714" xr:uid="{00000000-0005-0000-0000-000063410000}"/>
    <cellStyle name="Poznámka 2 3 2 2 3 2" xfId="16715" xr:uid="{00000000-0005-0000-0000-000064410000}"/>
    <cellStyle name="Poznámka 2 3 2 2 3 2 2" xfId="16716" xr:uid="{00000000-0005-0000-0000-000065410000}"/>
    <cellStyle name="Poznámka 2 3 2 2 3 2 2 2" xfId="16717" xr:uid="{00000000-0005-0000-0000-000066410000}"/>
    <cellStyle name="Poznámka 2 3 2 2 3 2 2 3" xfId="16718" xr:uid="{00000000-0005-0000-0000-000067410000}"/>
    <cellStyle name="Poznámka 2 3 2 2 3 2 3" xfId="16719" xr:uid="{00000000-0005-0000-0000-000068410000}"/>
    <cellStyle name="Poznámka 2 3 2 2 3 2 4" xfId="16720" xr:uid="{00000000-0005-0000-0000-000069410000}"/>
    <cellStyle name="Poznámka 2 3 2 2 3 3" xfId="16721" xr:uid="{00000000-0005-0000-0000-00006A410000}"/>
    <cellStyle name="Poznámka 2 3 2 2 3 3 2" xfId="16722" xr:uid="{00000000-0005-0000-0000-00006B410000}"/>
    <cellStyle name="Poznámka 2 3 2 2 3 3 3" xfId="16723" xr:uid="{00000000-0005-0000-0000-00006C410000}"/>
    <cellStyle name="Poznámka 2 3 2 2 3 4" xfId="16724" xr:uid="{00000000-0005-0000-0000-00006D410000}"/>
    <cellStyle name="Poznámka 2 3 2 2 3 5" xfId="16725" xr:uid="{00000000-0005-0000-0000-00006E410000}"/>
    <cellStyle name="Poznámka 2 3 2 2 4" xfId="16726" xr:uid="{00000000-0005-0000-0000-00006F410000}"/>
    <cellStyle name="Poznámka 2 3 2 2 4 2" xfId="16727" xr:uid="{00000000-0005-0000-0000-000070410000}"/>
    <cellStyle name="Poznámka 2 3 2 2 4 2 2" xfId="16728" xr:uid="{00000000-0005-0000-0000-000071410000}"/>
    <cellStyle name="Poznámka 2 3 2 2 4 2 3" xfId="16729" xr:uid="{00000000-0005-0000-0000-000072410000}"/>
    <cellStyle name="Poznámka 2 3 2 2 4 3" xfId="16730" xr:uid="{00000000-0005-0000-0000-000073410000}"/>
    <cellStyle name="Poznámka 2 3 2 2 4 4" xfId="16731" xr:uid="{00000000-0005-0000-0000-000074410000}"/>
    <cellStyle name="Poznámka 2 3 2 2 5" xfId="16732" xr:uid="{00000000-0005-0000-0000-000075410000}"/>
    <cellStyle name="Poznámka 2 3 2 2 5 2" xfId="16733" xr:uid="{00000000-0005-0000-0000-000076410000}"/>
    <cellStyle name="Poznámka 2 3 2 2 5 3" xfId="16734" xr:uid="{00000000-0005-0000-0000-000077410000}"/>
    <cellStyle name="Poznámka 2 3 2 2 6" xfId="16735" xr:uid="{00000000-0005-0000-0000-000078410000}"/>
    <cellStyle name="Poznámka 2 3 2 2 7" xfId="16736" xr:uid="{00000000-0005-0000-0000-000079410000}"/>
    <cellStyle name="Poznámka 2 3 2 3" xfId="16737" xr:uid="{00000000-0005-0000-0000-00007A410000}"/>
    <cellStyle name="Poznámka 2 3 2 3 2" xfId="16738" xr:uid="{00000000-0005-0000-0000-00007B410000}"/>
    <cellStyle name="Poznámka 2 3 2 3 2 2" xfId="16739" xr:uid="{00000000-0005-0000-0000-00007C410000}"/>
    <cellStyle name="Poznámka 2 3 2 3 2 2 2" xfId="16740" xr:uid="{00000000-0005-0000-0000-00007D410000}"/>
    <cellStyle name="Poznámka 2 3 2 3 2 2 2 2" xfId="16741" xr:uid="{00000000-0005-0000-0000-00007E410000}"/>
    <cellStyle name="Poznámka 2 3 2 3 2 2 2 3" xfId="16742" xr:uid="{00000000-0005-0000-0000-00007F410000}"/>
    <cellStyle name="Poznámka 2 3 2 3 2 2 3" xfId="16743" xr:uid="{00000000-0005-0000-0000-000080410000}"/>
    <cellStyle name="Poznámka 2 3 2 3 2 2 4" xfId="16744" xr:uid="{00000000-0005-0000-0000-000081410000}"/>
    <cellStyle name="Poznámka 2 3 2 3 2 3" xfId="16745" xr:uid="{00000000-0005-0000-0000-000082410000}"/>
    <cellStyle name="Poznámka 2 3 2 3 2 3 2" xfId="16746" xr:uid="{00000000-0005-0000-0000-000083410000}"/>
    <cellStyle name="Poznámka 2 3 2 3 2 3 3" xfId="16747" xr:uid="{00000000-0005-0000-0000-000084410000}"/>
    <cellStyle name="Poznámka 2 3 2 3 2 4" xfId="16748" xr:uid="{00000000-0005-0000-0000-000085410000}"/>
    <cellStyle name="Poznámka 2 3 2 3 2 5" xfId="16749" xr:uid="{00000000-0005-0000-0000-000086410000}"/>
    <cellStyle name="Poznámka 2 3 2 3 3" xfId="16750" xr:uid="{00000000-0005-0000-0000-000087410000}"/>
    <cellStyle name="Poznámka 2 3 2 3 3 2" xfId="16751" xr:uid="{00000000-0005-0000-0000-000088410000}"/>
    <cellStyle name="Poznámka 2 3 2 3 3 2 2" xfId="16752" xr:uid="{00000000-0005-0000-0000-000089410000}"/>
    <cellStyle name="Poznámka 2 3 2 3 3 2 3" xfId="16753" xr:uid="{00000000-0005-0000-0000-00008A410000}"/>
    <cellStyle name="Poznámka 2 3 2 3 3 3" xfId="16754" xr:uid="{00000000-0005-0000-0000-00008B410000}"/>
    <cellStyle name="Poznámka 2 3 2 3 3 4" xfId="16755" xr:uid="{00000000-0005-0000-0000-00008C410000}"/>
    <cellStyle name="Poznámka 2 3 2 3 4" xfId="16756" xr:uid="{00000000-0005-0000-0000-00008D410000}"/>
    <cellStyle name="Poznámka 2 3 2 3 4 2" xfId="16757" xr:uid="{00000000-0005-0000-0000-00008E410000}"/>
    <cellStyle name="Poznámka 2 3 2 3 4 3" xfId="16758" xr:uid="{00000000-0005-0000-0000-00008F410000}"/>
    <cellStyle name="Poznámka 2 3 2 3 5" xfId="16759" xr:uid="{00000000-0005-0000-0000-000090410000}"/>
    <cellStyle name="Poznámka 2 3 2 3 6" xfId="16760" xr:uid="{00000000-0005-0000-0000-000091410000}"/>
    <cellStyle name="Poznámka 2 3 2 4" xfId="16761" xr:uid="{00000000-0005-0000-0000-000092410000}"/>
    <cellStyle name="Poznámka 2 3 2 4 2" xfId="16762" xr:uid="{00000000-0005-0000-0000-000093410000}"/>
    <cellStyle name="Poznámka 2 3 2 4 2 2" xfId="16763" xr:uid="{00000000-0005-0000-0000-000094410000}"/>
    <cellStyle name="Poznámka 2 3 2 4 2 2 2" xfId="16764" xr:uid="{00000000-0005-0000-0000-000095410000}"/>
    <cellStyle name="Poznámka 2 3 2 4 2 2 3" xfId="16765" xr:uid="{00000000-0005-0000-0000-000096410000}"/>
    <cellStyle name="Poznámka 2 3 2 4 2 3" xfId="16766" xr:uid="{00000000-0005-0000-0000-000097410000}"/>
    <cellStyle name="Poznámka 2 3 2 4 2 4" xfId="16767" xr:uid="{00000000-0005-0000-0000-000098410000}"/>
    <cellStyle name="Poznámka 2 3 2 4 3" xfId="16768" xr:uid="{00000000-0005-0000-0000-000099410000}"/>
    <cellStyle name="Poznámka 2 3 2 4 3 2" xfId="16769" xr:uid="{00000000-0005-0000-0000-00009A410000}"/>
    <cellStyle name="Poznámka 2 3 2 4 3 3" xfId="16770" xr:uid="{00000000-0005-0000-0000-00009B410000}"/>
    <cellStyle name="Poznámka 2 3 2 4 4" xfId="16771" xr:uid="{00000000-0005-0000-0000-00009C410000}"/>
    <cellStyle name="Poznámka 2 3 2 4 5" xfId="16772" xr:uid="{00000000-0005-0000-0000-00009D410000}"/>
    <cellStyle name="Poznámka 2 3 2 5" xfId="16773" xr:uid="{00000000-0005-0000-0000-00009E410000}"/>
    <cellStyle name="Poznámka 2 3 2 5 2" xfId="16774" xr:uid="{00000000-0005-0000-0000-00009F410000}"/>
    <cellStyle name="Poznámka 2 3 2 5 2 2" xfId="16775" xr:uid="{00000000-0005-0000-0000-0000A0410000}"/>
    <cellStyle name="Poznámka 2 3 2 5 2 3" xfId="16776" xr:uid="{00000000-0005-0000-0000-0000A1410000}"/>
    <cellStyle name="Poznámka 2 3 2 5 3" xfId="16777" xr:uid="{00000000-0005-0000-0000-0000A2410000}"/>
    <cellStyle name="Poznámka 2 3 2 5 4" xfId="16778" xr:uid="{00000000-0005-0000-0000-0000A3410000}"/>
    <cellStyle name="Poznámka 2 3 2 6" xfId="16779" xr:uid="{00000000-0005-0000-0000-0000A4410000}"/>
    <cellStyle name="Poznámka 2 3 2 6 2" xfId="16780" xr:uid="{00000000-0005-0000-0000-0000A5410000}"/>
    <cellStyle name="Poznámka 2 3 2 6 3" xfId="16781" xr:uid="{00000000-0005-0000-0000-0000A6410000}"/>
    <cellStyle name="Poznámka 2 3 2 7" xfId="16782" xr:uid="{00000000-0005-0000-0000-0000A7410000}"/>
    <cellStyle name="Poznámka 2 3 2 8" xfId="16783" xr:uid="{00000000-0005-0000-0000-0000A8410000}"/>
    <cellStyle name="Poznámka 2 3 3" xfId="16784" xr:uid="{00000000-0005-0000-0000-0000A9410000}"/>
    <cellStyle name="Poznámka 2 3 3 2" xfId="16785" xr:uid="{00000000-0005-0000-0000-0000AA410000}"/>
    <cellStyle name="Poznámka 2 3 3 2 2" xfId="16786" xr:uid="{00000000-0005-0000-0000-0000AB410000}"/>
    <cellStyle name="Poznámka 2 3 3 2 2 2" xfId="16787" xr:uid="{00000000-0005-0000-0000-0000AC410000}"/>
    <cellStyle name="Poznámka 2 3 3 2 2 2 2" xfId="16788" xr:uid="{00000000-0005-0000-0000-0000AD410000}"/>
    <cellStyle name="Poznámka 2 3 3 2 2 2 2 2" xfId="16789" xr:uid="{00000000-0005-0000-0000-0000AE410000}"/>
    <cellStyle name="Poznámka 2 3 3 2 2 2 2 3" xfId="16790" xr:uid="{00000000-0005-0000-0000-0000AF410000}"/>
    <cellStyle name="Poznámka 2 3 3 2 2 2 3" xfId="16791" xr:uid="{00000000-0005-0000-0000-0000B0410000}"/>
    <cellStyle name="Poznámka 2 3 3 2 2 2 4" xfId="16792" xr:uid="{00000000-0005-0000-0000-0000B1410000}"/>
    <cellStyle name="Poznámka 2 3 3 2 2 3" xfId="16793" xr:uid="{00000000-0005-0000-0000-0000B2410000}"/>
    <cellStyle name="Poznámka 2 3 3 2 2 3 2" xfId="16794" xr:uid="{00000000-0005-0000-0000-0000B3410000}"/>
    <cellStyle name="Poznámka 2 3 3 2 2 3 3" xfId="16795" xr:uid="{00000000-0005-0000-0000-0000B4410000}"/>
    <cellStyle name="Poznámka 2 3 3 2 2 4" xfId="16796" xr:uid="{00000000-0005-0000-0000-0000B5410000}"/>
    <cellStyle name="Poznámka 2 3 3 2 2 5" xfId="16797" xr:uid="{00000000-0005-0000-0000-0000B6410000}"/>
    <cellStyle name="Poznámka 2 3 3 2 3" xfId="16798" xr:uid="{00000000-0005-0000-0000-0000B7410000}"/>
    <cellStyle name="Poznámka 2 3 3 2 3 2" xfId="16799" xr:uid="{00000000-0005-0000-0000-0000B8410000}"/>
    <cellStyle name="Poznámka 2 3 3 2 3 2 2" xfId="16800" xr:uid="{00000000-0005-0000-0000-0000B9410000}"/>
    <cellStyle name="Poznámka 2 3 3 2 3 2 3" xfId="16801" xr:uid="{00000000-0005-0000-0000-0000BA410000}"/>
    <cellStyle name="Poznámka 2 3 3 2 3 3" xfId="16802" xr:uid="{00000000-0005-0000-0000-0000BB410000}"/>
    <cellStyle name="Poznámka 2 3 3 2 3 4" xfId="16803" xr:uid="{00000000-0005-0000-0000-0000BC410000}"/>
    <cellStyle name="Poznámka 2 3 3 2 4" xfId="16804" xr:uid="{00000000-0005-0000-0000-0000BD410000}"/>
    <cellStyle name="Poznámka 2 3 3 2 4 2" xfId="16805" xr:uid="{00000000-0005-0000-0000-0000BE410000}"/>
    <cellStyle name="Poznámka 2 3 3 2 4 3" xfId="16806" xr:uid="{00000000-0005-0000-0000-0000BF410000}"/>
    <cellStyle name="Poznámka 2 3 3 2 5" xfId="16807" xr:uid="{00000000-0005-0000-0000-0000C0410000}"/>
    <cellStyle name="Poznámka 2 3 3 2 6" xfId="16808" xr:uid="{00000000-0005-0000-0000-0000C1410000}"/>
    <cellStyle name="Poznámka 2 3 3 3" xfId="16809" xr:uid="{00000000-0005-0000-0000-0000C2410000}"/>
    <cellStyle name="Poznámka 2 3 3 3 2" xfId="16810" xr:uid="{00000000-0005-0000-0000-0000C3410000}"/>
    <cellStyle name="Poznámka 2 3 3 3 2 2" xfId="16811" xr:uid="{00000000-0005-0000-0000-0000C4410000}"/>
    <cellStyle name="Poznámka 2 3 3 3 2 2 2" xfId="16812" xr:uid="{00000000-0005-0000-0000-0000C5410000}"/>
    <cellStyle name="Poznámka 2 3 3 3 2 2 3" xfId="16813" xr:uid="{00000000-0005-0000-0000-0000C6410000}"/>
    <cellStyle name="Poznámka 2 3 3 3 2 3" xfId="16814" xr:uid="{00000000-0005-0000-0000-0000C7410000}"/>
    <cellStyle name="Poznámka 2 3 3 3 2 4" xfId="16815" xr:uid="{00000000-0005-0000-0000-0000C8410000}"/>
    <cellStyle name="Poznámka 2 3 3 3 3" xfId="16816" xr:uid="{00000000-0005-0000-0000-0000C9410000}"/>
    <cellStyle name="Poznámka 2 3 3 3 3 2" xfId="16817" xr:uid="{00000000-0005-0000-0000-0000CA410000}"/>
    <cellStyle name="Poznámka 2 3 3 3 3 3" xfId="16818" xr:uid="{00000000-0005-0000-0000-0000CB410000}"/>
    <cellStyle name="Poznámka 2 3 3 3 4" xfId="16819" xr:uid="{00000000-0005-0000-0000-0000CC410000}"/>
    <cellStyle name="Poznámka 2 3 3 3 5" xfId="16820" xr:uid="{00000000-0005-0000-0000-0000CD410000}"/>
    <cellStyle name="Poznámka 2 3 3 4" xfId="16821" xr:uid="{00000000-0005-0000-0000-0000CE410000}"/>
    <cellStyle name="Poznámka 2 3 3 4 2" xfId="16822" xr:uid="{00000000-0005-0000-0000-0000CF410000}"/>
    <cellStyle name="Poznámka 2 3 3 4 2 2" xfId="16823" xr:uid="{00000000-0005-0000-0000-0000D0410000}"/>
    <cellStyle name="Poznámka 2 3 3 4 2 3" xfId="16824" xr:uid="{00000000-0005-0000-0000-0000D1410000}"/>
    <cellStyle name="Poznámka 2 3 3 4 3" xfId="16825" xr:uid="{00000000-0005-0000-0000-0000D2410000}"/>
    <cellStyle name="Poznámka 2 3 3 4 4" xfId="16826" xr:uid="{00000000-0005-0000-0000-0000D3410000}"/>
    <cellStyle name="Poznámka 2 3 3 5" xfId="16827" xr:uid="{00000000-0005-0000-0000-0000D4410000}"/>
    <cellStyle name="Poznámka 2 3 3 5 2" xfId="16828" xr:uid="{00000000-0005-0000-0000-0000D5410000}"/>
    <cellStyle name="Poznámka 2 3 3 5 3" xfId="16829" xr:uid="{00000000-0005-0000-0000-0000D6410000}"/>
    <cellStyle name="Poznámka 2 3 3 6" xfId="16830" xr:uid="{00000000-0005-0000-0000-0000D7410000}"/>
    <cellStyle name="Poznámka 2 3 3 7" xfId="16831" xr:uid="{00000000-0005-0000-0000-0000D8410000}"/>
    <cellStyle name="Poznámka 2 3 4" xfId="16832" xr:uid="{00000000-0005-0000-0000-0000D9410000}"/>
    <cellStyle name="Poznámka 2 3 4 2" xfId="16833" xr:uid="{00000000-0005-0000-0000-0000DA410000}"/>
    <cellStyle name="Poznámka 2 3 4 2 2" xfId="16834" xr:uid="{00000000-0005-0000-0000-0000DB410000}"/>
    <cellStyle name="Poznámka 2 3 4 2 2 2" xfId="16835" xr:uid="{00000000-0005-0000-0000-0000DC410000}"/>
    <cellStyle name="Poznámka 2 3 4 2 2 2 2" xfId="16836" xr:uid="{00000000-0005-0000-0000-0000DD410000}"/>
    <cellStyle name="Poznámka 2 3 4 2 2 2 3" xfId="16837" xr:uid="{00000000-0005-0000-0000-0000DE410000}"/>
    <cellStyle name="Poznámka 2 3 4 2 2 3" xfId="16838" xr:uid="{00000000-0005-0000-0000-0000DF410000}"/>
    <cellStyle name="Poznámka 2 3 4 2 2 4" xfId="16839" xr:uid="{00000000-0005-0000-0000-0000E0410000}"/>
    <cellStyle name="Poznámka 2 3 4 2 3" xfId="16840" xr:uid="{00000000-0005-0000-0000-0000E1410000}"/>
    <cellStyle name="Poznámka 2 3 4 2 3 2" xfId="16841" xr:uid="{00000000-0005-0000-0000-0000E2410000}"/>
    <cellStyle name="Poznámka 2 3 4 2 3 3" xfId="16842" xr:uid="{00000000-0005-0000-0000-0000E3410000}"/>
    <cellStyle name="Poznámka 2 3 4 2 4" xfId="16843" xr:uid="{00000000-0005-0000-0000-0000E4410000}"/>
    <cellStyle name="Poznámka 2 3 4 2 5" xfId="16844" xr:uid="{00000000-0005-0000-0000-0000E5410000}"/>
    <cellStyle name="Poznámka 2 3 4 3" xfId="16845" xr:uid="{00000000-0005-0000-0000-0000E6410000}"/>
    <cellStyle name="Poznámka 2 3 4 3 2" xfId="16846" xr:uid="{00000000-0005-0000-0000-0000E7410000}"/>
    <cellStyle name="Poznámka 2 3 4 3 2 2" xfId="16847" xr:uid="{00000000-0005-0000-0000-0000E8410000}"/>
    <cellStyle name="Poznámka 2 3 4 3 2 3" xfId="16848" xr:uid="{00000000-0005-0000-0000-0000E9410000}"/>
    <cellStyle name="Poznámka 2 3 4 3 3" xfId="16849" xr:uid="{00000000-0005-0000-0000-0000EA410000}"/>
    <cellStyle name="Poznámka 2 3 4 3 4" xfId="16850" xr:uid="{00000000-0005-0000-0000-0000EB410000}"/>
    <cellStyle name="Poznámka 2 3 4 4" xfId="16851" xr:uid="{00000000-0005-0000-0000-0000EC410000}"/>
    <cellStyle name="Poznámka 2 3 4 4 2" xfId="16852" xr:uid="{00000000-0005-0000-0000-0000ED410000}"/>
    <cellStyle name="Poznámka 2 3 4 4 3" xfId="16853" xr:uid="{00000000-0005-0000-0000-0000EE410000}"/>
    <cellStyle name="Poznámka 2 3 4 5" xfId="16854" xr:uid="{00000000-0005-0000-0000-0000EF410000}"/>
    <cellStyle name="Poznámka 2 3 4 6" xfId="16855" xr:uid="{00000000-0005-0000-0000-0000F0410000}"/>
    <cellStyle name="Poznámka 2 3 5" xfId="16856" xr:uid="{00000000-0005-0000-0000-0000F1410000}"/>
    <cellStyle name="Poznámka 2 3 5 2" xfId="16857" xr:uid="{00000000-0005-0000-0000-0000F2410000}"/>
    <cellStyle name="Poznámka 2 3 5 2 2" xfId="16858" xr:uid="{00000000-0005-0000-0000-0000F3410000}"/>
    <cellStyle name="Poznámka 2 3 5 2 2 2" xfId="16859" xr:uid="{00000000-0005-0000-0000-0000F4410000}"/>
    <cellStyle name="Poznámka 2 3 5 2 2 3" xfId="16860" xr:uid="{00000000-0005-0000-0000-0000F5410000}"/>
    <cellStyle name="Poznámka 2 3 5 2 3" xfId="16861" xr:uid="{00000000-0005-0000-0000-0000F6410000}"/>
    <cellStyle name="Poznámka 2 3 5 2 4" xfId="16862" xr:uid="{00000000-0005-0000-0000-0000F7410000}"/>
    <cellStyle name="Poznámka 2 3 5 3" xfId="16863" xr:uid="{00000000-0005-0000-0000-0000F8410000}"/>
    <cellStyle name="Poznámka 2 3 5 3 2" xfId="16864" xr:uid="{00000000-0005-0000-0000-0000F9410000}"/>
    <cellStyle name="Poznámka 2 3 5 3 3" xfId="16865" xr:uid="{00000000-0005-0000-0000-0000FA410000}"/>
    <cellStyle name="Poznámka 2 3 5 4" xfId="16866" xr:uid="{00000000-0005-0000-0000-0000FB410000}"/>
    <cellStyle name="Poznámka 2 3 5 5" xfId="16867" xr:uid="{00000000-0005-0000-0000-0000FC410000}"/>
    <cellStyle name="Poznámka 2 3 6" xfId="16868" xr:uid="{00000000-0005-0000-0000-0000FD410000}"/>
    <cellStyle name="Poznámka 2 3 6 2" xfId="16869" xr:uid="{00000000-0005-0000-0000-0000FE410000}"/>
    <cellStyle name="Poznámka 2 3 6 2 2" xfId="16870" xr:uid="{00000000-0005-0000-0000-0000FF410000}"/>
    <cellStyle name="Poznámka 2 3 6 2 3" xfId="16871" xr:uid="{00000000-0005-0000-0000-000000420000}"/>
    <cellStyle name="Poznámka 2 3 6 3" xfId="16872" xr:uid="{00000000-0005-0000-0000-000001420000}"/>
    <cellStyle name="Poznámka 2 3 6 4" xfId="16873" xr:uid="{00000000-0005-0000-0000-000002420000}"/>
    <cellStyle name="Poznámka 2 3 7" xfId="16874" xr:uid="{00000000-0005-0000-0000-000003420000}"/>
    <cellStyle name="Poznámka 2 3 7 2" xfId="16875" xr:uid="{00000000-0005-0000-0000-000004420000}"/>
    <cellStyle name="Poznámka 2 3 7 3" xfId="16876" xr:uid="{00000000-0005-0000-0000-000005420000}"/>
    <cellStyle name="Poznámka 2 3 8" xfId="16877" xr:uid="{00000000-0005-0000-0000-000006420000}"/>
    <cellStyle name="Poznámka 2 3 9" xfId="16878" xr:uid="{00000000-0005-0000-0000-000007420000}"/>
    <cellStyle name="Poznámka 2 4" xfId="16879" xr:uid="{00000000-0005-0000-0000-000008420000}"/>
    <cellStyle name="Poznámka 2 4 2" xfId="16880" xr:uid="{00000000-0005-0000-0000-000009420000}"/>
    <cellStyle name="Poznámka 2 4 2 2" xfId="16881" xr:uid="{00000000-0005-0000-0000-00000A420000}"/>
    <cellStyle name="Poznámka 2 4 2 2 2" xfId="16882" xr:uid="{00000000-0005-0000-0000-00000B420000}"/>
    <cellStyle name="Poznámka 2 4 2 2 2 2" xfId="16883" xr:uid="{00000000-0005-0000-0000-00000C420000}"/>
    <cellStyle name="Poznámka 2 4 2 2 2 2 2" xfId="16884" xr:uid="{00000000-0005-0000-0000-00000D420000}"/>
    <cellStyle name="Poznámka 2 4 2 2 2 2 2 2" xfId="16885" xr:uid="{00000000-0005-0000-0000-00000E420000}"/>
    <cellStyle name="Poznámka 2 4 2 2 2 2 2 3" xfId="16886" xr:uid="{00000000-0005-0000-0000-00000F420000}"/>
    <cellStyle name="Poznámka 2 4 2 2 2 2 3" xfId="16887" xr:uid="{00000000-0005-0000-0000-000010420000}"/>
    <cellStyle name="Poznámka 2 4 2 2 2 2 4" xfId="16888" xr:uid="{00000000-0005-0000-0000-000011420000}"/>
    <cellStyle name="Poznámka 2 4 2 2 2 3" xfId="16889" xr:uid="{00000000-0005-0000-0000-000012420000}"/>
    <cellStyle name="Poznámka 2 4 2 2 2 3 2" xfId="16890" xr:uid="{00000000-0005-0000-0000-000013420000}"/>
    <cellStyle name="Poznámka 2 4 2 2 2 3 3" xfId="16891" xr:uid="{00000000-0005-0000-0000-000014420000}"/>
    <cellStyle name="Poznámka 2 4 2 2 2 4" xfId="16892" xr:uid="{00000000-0005-0000-0000-000015420000}"/>
    <cellStyle name="Poznámka 2 4 2 2 2 5" xfId="16893" xr:uid="{00000000-0005-0000-0000-000016420000}"/>
    <cellStyle name="Poznámka 2 4 2 2 3" xfId="16894" xr:uid="{00000000-0005-0000-0000-000017420000}"/>
    <cellStyle name="Poznámka 2 4 2 2 3 2" xfId="16895" xr:uid="{00000000-0005-0000-0000-000018420000}"/>
    <cellStyle name="Poznámka 2 4 2 2 3 2 2" xfId="16896" xr:uid="{00000000-0005-0000-0000-000019420000}"/>
    <cellStyle name="Poznámka 2 4 2 2 3 2 3" xfId="16897" xr:uid="{00000000-0005-0000-0000-00001A420000}"/>
    <cellStyle name="Poznámka 2 4 2 2 3 3" xfId="16898" xr:uid="{00000000-0005-0000-0000-00001B420000}"/>
    <cellStyle name="Poznámka 2 4 2 2 3 4" xfId="16899" xr:uid="{00000000-0005-0000-0000-00001C420000}"/>
    <cellStyle name="Poznámka 2 4 2 2 4" xfId="16900" xr:uid="{00000000-0005-0000-0000-00001D420000}"/>
    <cellStyle name="Poznámka 2 4 2 2 4 2" xfId="16901" xr:uid="{00000000-0005-0000-0000-00001E420000}"/>
    <cellStyle name="Poznámka 2 4 2 2 4 3" xfId="16902" xr:uid="{00000000-0005-0000-0000-00001F420000}"/>
    <cellStyle name="Poznámka 2 4 2 2 5" xfId="16903" xr:uid="{00000000-0005-0000-0000-000020420000}"/>
    <cellStyle name="Poznámka 2 4 2 2 6" xfId="16904" xr:uid="{00000000-0005-0000-0000-000021420000}"/>
    <cellStyle name="Poznámka 2 4 2 3" xfId="16905" xr:uid="{00000000-0005-0000-0000-000022420000}"/>
    <cellStyle name="Poznámka 2 4 2 3 2" xfId="16906" xr:uid="{00000000-0005-0000-0000-000023420000}"/>
    <cellStyle name="Poznámka 2 4 2 3 2 2" xfId="16907" xr:uid="{00000000-0005-0000-0000-000024420000}"/>
    <cellStyle name="Poznámka 2 4 2 3 2 2 2" xfId="16908" xr:uid="{00000000-0005-0000-0000-000025420000}"/>
    <cellStyle name="Poznámka 2 4 2 3 2 2 3" xfId="16909" xr:uid="{00000000-0005-0000-0000-000026420000}"/>
    <cellStyle name="Poznámka 2 4 2 3 2 3" xfId="16910" xr:uid="{00000000-0005-0000-0000-000027420000}"/>
    <cellStyle name="Poznámka 2 4 2 3 2 4" xfId="16911" xr:uid="{00000000-0005-0000-0000-000028420000}"/>
    <cellStyle name="Poznámka 2 4 2 3 3" xfId="16912" xr:uid="{00000000-0005-0000-0000-000029420000}"/>
    <cellStyle name="Poznámka 2 4 2 3 3 2" xfId="16913" xr:uid="{00000000-0005-0000-0000-00002A420000}"/>
    <cellStyle name="Poznámka 2 4 2 3 3 3" xfId="16914" xr:uid="{00000000-0005-0000-0000-00002B420000}"/>
    <cellStyle name="Poznámka 2 4 2 3 4" xfId="16915" xr:uid="{00000000-0005-0000-0000-00002C420000}"/>
    <cellStyle name="Poznámka 2 4 2 3 5" xfId="16916" xr:uid="{00000000-0005-0000-0000-00002D420000}"/>
    <cellStyle name="Poznámka 2 4 2 4" xfId="16917" xr:uid="{00000000-0005-0000-0000-00002E420000}"/>
    <cellStyle name="Poznámka 2 4 2 4 2" xfId="16918" xr:uid="{00000000-0005-0000-0000-00002F420000}"/>
    <cellStyle name="Poznámka 2 4 2 4 2 2" xfId="16919" xr:uid="{00000000-0005-0000-0000-000030420000}"/>
    <cellStyle name="Poznámka 2 4 2 4 2 3" xfId="16920" xr:uid="{00000000-0005-0000-0000-000031420000}"/>
    <cellStyle name="Poznámka 2 4 2 4 3" xfId="16921" xr:uid="{00000000-0005-0000-0000-000032420000}"/>
    <cellStyle name="Poznámka 2 4 2 4 4" xfId="16922" xr:uid="{00000000-0005-0000-0000-000033420000}"/>
    <cellStyle name="Poznámka 2 4 2 5" xfId="16923" xr:uid="{00000000-0005-0000-0000-000034420000}"/>
    <cellStyle name="Poznámka 2 4 2 5 2" xfId="16924" xr:uid="{00000000-0005-0000-0000-000035420000}"/>
    <cellStyle name="Poznámka 2 4 2 5 3" xfId="16925" xr:uid="{00000000-0005-0000-0000-000036420000}"/>
    <cellStyle name="Poznámka 2 4 2 6" xfId="16926" xr:uid="{00000000-0005-0000-0000-000037420000}"/>
    <cellStyle name="Poznámka 2 4 2 7" xfId="16927" xr:uid="{00000000-0005-0000-0000-000038420000}"/>
    <cellStyle name="Poznámka 2 4 3" xfId="16928" xr:uid="{00000000-0005-0000-0000-000039420000}"/>
    <cellStyle name="Poznámka 2 4 3 2" xfId="16929" xr:uid="{00000000-0005-0000-0000-00003A420000}"/>
    <cellStyle name="Poznámka 2 4 3 2 2" xfId="16930" xr:uid="{00000000-0005-0000-0000-00003B420000}"/>
    <cellStyle name="Poznámka 2 4 3 2 2 2" xfId="16931" xr:uid="{00000000-0005-0000-0000-00003C420000}"/>
    <cellStyle name="Poznámka 2 4 3 2 2 2 2" xfId="16932" xr:uid="{00000000-0005-0000-0000-00003D420000}"/>
    <cellStyle name="Poznámka 2 4 3 2 2 2 3" xfId="16933" xr:uid="{00000000-0005-0000-0000-00003E420000}"/>
    <cellStyle name="Poznámka 2 4 3 2 2 3" xfId="16934" xr:uid="{00000000-0005-0000-0000-00003F420000}"/>
    <cellStyle name="Poznámka 2 4 3 2 2 4" xfId="16935" xr:uid="{00000000-0005-0000-0000-000040420000}"/>
    <cellStyle name="Poznámka 2 4 3 2 3" xfId="16936" xr:uid="{00000000-0005-0000-0000-000041420000}"/>
    <cellStyle name="Poznámka 2 4 3 2 3 2" xfId="16937" xr:uid="{00000000-0005-0000-0000-000042420000}"/>
    <cellStyle name="Poznámka 2 4 3 2 3 3" xfId="16938" xr:uid="{00000000-0005-0000-0000-000043420000}"/>
    <cellStyle name="Poznámka 2 4 3 2 4" xfId="16939" xr:uid="{00000000-0005-0000-0000-000044420000}"/>
    <cellStyle name="Poznámka 2 4 3 2 5" xfId="16940" xr:uid="{00000000-0005-0000-0000-000045420000}"/>
    <cellStyle name="Poznámka 2 4 3 3" xfId="16941" xr:uid="{00000000-0005-0000-0000-000046420000}"/>
    <cellStyle name="Poznámka 2 4 3 3 2" xfId="16942" xr:uid="{00000000-0005-0000-0000-000047420000}"/>
    <cellStyle name="Poznámka 2 4 3 3 2 2" xfId="16943" xr:uid="{00000000-0005-0000-0000-000048420000}"/>
    <cellStyle name="Poznámka 2 4 3 3 2 3" xfId="16944" xr:uid="{00000000-0005-0000-0000-000049420000}"/>
    <cellStyle name="Poznámka 2 4 3 3 3" xfId="16945" xr:uid="{00000000-0005-0000-0000-00004A420000}"/>
    <cellStyle name="Poznámka 2 4 3 3 4" xfId="16946" xr:uid="{00000000-0005-0000-0000-00004B420000}"/>
    <cellStyle name="Poznámka 2 4 3 4" xfId="16947" xr:uid="{00000000-0005-0000-0000-00004C420000}"/>
    <cellStyle name="Poznámka 2 4 3 4 2" xfId="16948" xr:uid="{00000000-0005-0000-0000-00004D420000}"/>
    <cellStyle name="Poznámka 2 4 3 4 3" xfId="16949" xr:uid="{00000000-0005-0000-0000-00004E420000}"/>
    <cellStyle name="Poznámka 2 4 3 5" xfId="16950" xr:uid="{00000000-0005-0000-0000-00004F420000}"/>
    <cellStyle name="Poznámka 2 4 3 6" xfId="16951" xr:uid="{00000000-0005-0000-0000-000050420000}"/>
    <cellStyle name="Poznámka 2 4 4" xfId="16952" xr:uid="{00000000-0005-0000-0000-000051420000}"/>
    <cellStyle name="Poznámka 2 4 4 2" xfId="16953" xr:uid="{00000000-0005-0000-0000-000052420000}"/>
    <cellStyle name="Poznámka 2 4 4 2 2" xfId="16954" xr:uid="{00000000-0005-0000-0000-000053420000}"/>
    <cellStyle name="Poznámka 2 4 4 2 2 2" xfId="16955" xr:uid="{00000000-0005-0000-0000-000054420000}"/>
    <cellStyle name="Poznámka 2 4 4 2 2 3" xfId="16956" xr:uid="{00000000-0005-0000-0000-000055420000}"/>
    <cellStyle name="Poznámka 2 4 4 2 3" xfId="16957" xr:uid="{00000000-0005-0000-0000-000056420000}"/>
    <cellStyle name="Poznámka 2 4 4 2 4" xfId="16958" xr:uid="{00000000-0005-0000-0000-000057420000}"/>
    <cellStyle name="Poznámka 2 4 4 3" xfId="16959" xr:uid="{00000000-0005-0000-0000-000058420000}"/>
    <cellStyle name="Poznámka 2 4 4 3 2" xfId="16960" xr:uid="{00000000-0005-0000-0000-000059420000}"/>
    <cellStyle name="Poznámka 2 4 4 3 3" xfId="16961" xr:uid="{00000000-0005-0000-0000-00005A420000}"/>
    <cellStyle name="Poznámka 2 4 4 4" xfId="16962" xr:uid="{00000000-0005-0000-0000-00005B420000}"/>
    <cellStyle name="Poznámka 2 4 4 5" xfId="16963" xr:uid="{00000000-0005-0000-0000-00005C420000}"/>
    <cellStyle name="Poznámka 2 4 5" xfId="16964" xr:uid="{00000000-0005-0000-0000-00005D420000}"/>
    <cellStyle name="Poznámka 2 4 5 2" xfId="16965" xr:uid="{00000000-0005-0000-0000-00005E420000}"/>
    <cellStyle name="Poznámka 2 4 5 2 2" xfId="16966" xr:uid="{00000000-0005-0000-0000-00005F420000}"/>
    <cellStyle name="Poznámka 2 4 5 2 3" xfId="16967" xr:uid="{00000000-0005-0000-0000-000060420000}"/>
    <cellStyle name="Poznámka 2 4 5 3" xfId="16968" xr:uid="{00000000-0005-0000-0000-000061420000}"/>
    <cellStyle name="Poznámka 2 4 5 4" xfId="16969" xr:uid="{00000000-0005-0000-0000-000062420000}"/>
    <cellStyle name="Poznámka 2 4 6" xfId="16970" xr:uid="{00000000-0005-0000-0000-000063420000}"/>
    <cellStyle name="Poznámka 2 4 6 2" xfId="16971" xr:uid="{00000000-0005-0000-0000-000064420000}"/>
    <cellStyle name="Poznámka 2 4 6 3" xfId="16972" xr:uid="{00000000-0005-0000-0000-000065420000}"/>
    <cellStyle name="Poznámka 2 4 7" xfId="16973" xr:uid="{00000000-0005-0000-0000-000066420000}"/>
    <cellStyle name="Poznámka 2 4 8" xfId="16974" xr:uid="{00000000-0005-0000-0000-000067420000}"/>
    <cellStyle name="Poznámka 2 5" xfId="16975" xr:uid="{00000000-0005-0000-0000-000068420000}"/>
    <cellStyle name="Poznámka 2 5 2" xfId="16976" xr:uid="{00000000-0005-0000-0000-000069420000}"/>
    <cellStyle name="Poznámka 2 5 2 2" xfId="16977" xr:uid="{00000000-0005-0000-0000-00006A420000}"/>
    <cellStyle name="Poznámka 2 5 2 2 2" xfId="16978" xr:uid="{00000000-0005-0000-0000-00006B420000}"/>
    <cellStyle name="Poznámka 2 5 2 2 2 2" xfId="16979" xr:uid="{00000000-0005-0000-0000-00006C420000}"/>
    <cellStyle name="Poznámka 2 5 2 2 2 2 2" xfId="16980" xr:uid="{00000000-0005-0000-0000-00006D420000}"/>
    <cellStyle name="Poznámka 2 5 2 2 2 2 3" xfId="16981" xr:uid="{00000000-0005-0000-0000-00006E420000}"/>
    <cellStyle name="Poznámka 2 5 2 2 2 3" xfId="16982" xr:uid="{00000000-0005-0000-0000-00006F420000}"/>
    <cellStyle name="Poznámka 2 5 2 2 2 4" xfId="16983" xr:uid="{00000000-0005-0000-0000-000070420000}"/>
    <cellStyle name="Poznámka 2 5 2 2 3" xfId="16984" xr:uid="{00000000-0005-0000-0000-000071420000}"/>
    <cellStyle name="Poznámka 2 5 2 2 3 2" xfId="16985" xr:uid="{00000000-0005-0000-0000-000072420000}"/>
    <cellStyle name="Poznámka 2 5 2 2 3 3" xfId="16986" xr:uid="{00000000-0005-0000-0000-000073420000}"/>
    <cellStyle name="Poznámka 2 5 2 2 4" xfId="16987" xr:uid="{00000000-0005-0000-0000-000074420000}"/>
    <cellStyle name="Poznámka 2 5 2 2 5" xfId="16988" xr:uid="{00000000-0005-0000-0000-000075420000}"/>
    <cellStyle name="Poznámka 2 5 2 3" xfId="16989" xr:uid="{00000000-0005-0000-0000-000076420000}"/>
    <cellStyle name="Poznámka 2 5 2 3 2" xfId="16990" xr:uid="{00000000-0005-0000-0000-000077420000}"/>
    <cellStyle name="Poznámka 2 5 2 3 2 2" xfId="16991" xr:uid="{00000000-0005-0000-0000-000078420000}"/>
    <cellStyle name="Poznámka 2 5 2 3 2 3" xfId="16992" xr:uid="{00000000-0005-0000-0000-000079420000}"/>
    <cellStyle name="Poznámka 2 5 2 3 3" xfId="16993" xr:uid="{00000000-0005-0000-0000-00007A420000}"/>
    <cellStyle name="Poznámka 2 5 2 3 4" xfId="16994" xr:uid="{00000000-0005-0000-0000-00007B420000}"/>
    <cellStyle name="Poznámka 2 5 2 4" xfId="16995" xr:uid="{00000000-0005-0000-0000-00007C420000}"/>
    <cellStyle name="Poznámka 2 5 2 4 2" xfId="16996" xr:uid="{00000000-0005-0000-0000-00007D420000}"/>
    <cellStyle name="Poznámka 2 5 2 4 3" xfId="16997" xr:uid="{00000000-0005-0000-0000-00007E420000}"/>
    <cellStyle name="Poznámka 2 5 2 5" xfId="16998" xr:uid="{00000000-0005-0000-0000-00007F420000}"/>
    <cellStyle name="Poznámka 2 5 2 6" xfId="16999" xr:uid="{00000000-0005-0000-0000-000080420000}"/>
    <cellStyle name="Poznámka 2 5 3" xfId="17000" xr:uid="{00000000-0005-0000-0000-000081420000}"/>
    <cellStyle name="Poznámka 2 5 3 2" xfId="17001" xr:uid="{00000000-0005-0000-0000-000082420000}"/>
    <cellStyle name="Poznámka 2 5 3 2 2" xfId="17002" xr:uid="{00000000-0005-0000-0000-000083420000}"/>
    <cellStyle name="Poznámka 2 5 3 2 2 2" xfId="17003" xr:uid="{00000000-0005-0000-0000-000084420000}"/>
    <cellStyle name="Poznámka 2 5 3 2 2 3" xfId="17004" xr:uid="{00000000-0005-0000-0000-000085420000}"/>
    <cellStyle name="Poznámka 2 5 3 2 3" xfId="17005" xr:uid="{00000000-0005-0000-0000-000086420000}"/>
    <cellStyle name="Poznámka 2 5 3 2 4" xfId="17006" xr:uid="{00000000-0005-0000-0000-000087420000}"/>
    <cellStyle name="Poznámka 2 5 3 3" xfId="17007" xr:uid="{00000000-0005-0000-0000-000088420000}"/>
    <cellStyle name="Poznámka 2 5 3 3 2" xfId="17008" xr:uid="{00000000-0005-0000-0000-000089420000}"/>
    <cellStyle name="Poznámka 2 5 3 3 3" xfId="17009" xr:uid="{00000000-0005-0000-0000-00008A420000}"/>
    <cellStyle name="Poznámka 2 5 3 4" xfId="17010" xr:uid="{00000000-0005-0000-0000-00008B420000}"/>
    <cellStyle name="Poznámka 2 5 3 5" xfId="17011" xr:uid="{00000000-0005-0000-0000-00008C420000}"/>
    <cellStyle name="Poznámka 2 5 4" xfId="17012" xr:uid="{00000000-0005-0000-0000-00008D420000}"/>
    <cellStyle name="Poznámka 2 5 4 2" xfId="17013" xr:uid="{00000000-0005-0000-0000-00008E420000}"/>
    <cellStyle name="Poznámka 2 5 4 2 2" xfId="17014" xr:uid="{00000000-0005-0000-0000-00008F420000}"/>
    <cellStyle name="Poznámka 2 5 4 2 3" xfId="17015" xr:uid="{00000000-0005-0000-0000-000090420000}"/>
    <cellStyle name="Poznámka 2 5 4 3" xfId="17016" xr:uid="{00000000-0005-0000-0000-000091420000}"/>
    <cellStyle name="Poznámka 2 5 4 4" xfId="17017" xr:uid="{00000000-0005-0000-0000-000092420000}"/>
    <cellStyle name="Poznámka 2 5 5" xfId="17018" xr:uid="{00000000-0005-0000-0000-000093420000}"/>
    <cellStyle name="Poznámka 2 5 5 2" xfId="17019" xr:uid="{00000000-0005-0000-0000-000094420000}"/>
    <cellStyle name="Poznámka 2 5 5 3" xfId="17020" xr:uid="{00000000-0005-0000-0000-000095420000}"/>
    <cellStyle name="Poznámka 2 5 6" xfId="17021" xr:uid="{00000000-0005-0000-0000-000096420000}"/>
    <cellStyle name="Poznámka 2 5 7" xfId="17022" xr:uid="{00000000-0005-0000-0000-000097420000}"/>
    <cellStyle name="Poznámka 2 6" xfId="17023" xr:uid="{00000000-0005-0000-0000-000098420000}"/>
    <cellStyle name="Poznámka 2 6 2" xfId="17024" xr:uid="{00000000-0005-0000-0000-000099420000}"/>
    <cellStyle name="Poznámka 2 6 2 2" xfId="17025" xr:uid="{00000000-0005-0000-0000-00009A420000}"/>
    <cellStyle name="Poznámka 2 6 2 2 2" xfId="17026" xr:uid="{00000000-0005-0000-0000-00009B420000}"/>
    <cellStyle name="Poznámka 2 6 2 2 2 2" xfId="17027" xr:uid="{00000000-0005-0000-0000-00009C420000}"/>
    <cellStyle name="Poznámka 2 6 2 2 2 3" xfId="17028" xr:uid="{00000000-0005-0000-0000-00009D420000}"/>
    <cellStyle name="Poznámka 2 6 2 2 3" xfId="17029" xr:uid="{00000000-0005-0000-0000-00009E420000}"/>
    <cellStyle name="Poznámka 2 6 2 2 4" xfId="17030" xr:uid="{00000000-0005-0000-0000-00009F420000}"/>
    <cellStyle name="Poznámka 2 6 2 3" xfId="17031" xr:uid="{00000000-0005-0000-0000-0000A0420000}"/>
    <cellStyle name="Poznámka 2 6 2 3 2" xfId="17032" xr:uid="{00000000-0005-0000-0000-0000A1420000}"/>
    <cellStyle name="Poznámka 2 6 2 3 3" xfId="17033" xr:uid="{00000000-0005-0000-0000-0000A2420000}"/>
    <cellStyle name="Poznámka 2 6 2 4" xfId="17034" xr:uid="{00000000-0005-0000-0000-0000A3420000}"/>
    <cellStyle name="Poznámka 2 6 2 5" xfId="17035" xr:uid="{00000000-0005-0000-0000-0000A4420000}"/>
    <cellStyle name="Poznámka 2 6 3" xfId="17036" xr:uid="{00000000-0005-0000-0000-0000A5420000}"/>
    <cellStyle name="Poznámka 2 6 3 2" xfId="17037" xr:uid="{00000000-0005-0000-0000-0000A6420000}"/>
    <cellStyle name="Poznámka 2 6 3 2 2" xfId="17038" xr:uid="{00000000-0005-0000-0000-0000A7420000}"/>
    <cellStyle name="Poznámka 2 6 3 2 3" xfId="17039" xr:uid="{00000000-0005-0000-0000-0000A8420000}"/>
    <cellStyle name="Poznámka 2 6 3 3" xfId="17040" xr:uid="{00000000-0005-0000-0000-0000A9420000}"/>
    <cellStyle name="Poznámka 2 6 3 4" xfId="17041" xr:uid="{00000000-0005-0000-0000-0000AA420000}"/>
    <cellStyle name="Poznámka 2 6 4" xfId="17042" xr:uid="{00000000-0005-0000-0000-0000AB420000}"/>
    <cellStyle name="Poznámka 2 6 4 2" xfId="17043" xr:uid="{00000000-0005-0000-0000-0000AC420000}"/>
    <cellStyle name="Poznámka 2 6 4 3" xfId="17044" xr:uid="{00000000-0005-0000-0000-0000AD420000}"/>
    <cellStyle name="Poznámka 2 6 5" xfId="17045" xr:uid="{00000000-0005-0000-0000-0000AE420000}"/>
    <cellStyle name="Poznámka 2 6 6" xfId="17046" xr:uid="{00000000-0005-0000-0000-0000AF420000}"/>
    <cellStyle name="Poznámka 2 7" xfId="17047" xr:uid="{00000000-0005-0000-0000-0000B0420000}"/>
    <cellStyle name="Poznámka 2 7 2" xfId="17048" xr:uid="{00000000-0005-0000-0000-0000B1420000}"/>
    <cellStyle name="Poznámka 2 7 2 2" xfId="17049" xr:uid="{00000000-0005-0000-0000-0000B2420000}"/>
    <cellStyle name="Poznámka 2 7 2 2 2" xfId="17050" xr:uid="{00000000-0005-0000-0000-0000B3420000}"/>
    <cellStyle name="Poznámka 2 7 2 2 3" xfId="17051" xr:uid="{00000000-0005-0000-0000-0000B4420000}"/>
    <cellStyle name="Poznámka 2 7 2 3" xfId="17052" xr:uid="{00000000-0005-0000-0000-0000B5420000}"/>
    <cellStyle name="Poznámka 2 7 2 4" xfId="17053" xr:uid="{00000000-0005-0000-0000-0000B6420000}"/>
    <cellStyle name="Poznámka 2 7 3" xfId="17054" xr:uid="{00000000-0005-0000-0000-0000B7420000}"/>
    <cellStyle name="Poznámka 2 7 3 2" xfId="17055" xr:uid="{00000000-0005-0000-0000-0000B8420000}"/>
    <cellStyle name="Poznámka 2 7 3 3" xfId="17056" xr:uid="{00000000-0005-0000-0000-0000B9420000}"/>
    <cellStyle name="Poznámka 2 7 4" xfId="17057" xr:uid="{00000000-0005-0000-0000-0000BA420000}"/>
    <cellStyle name="Poznámka 2 7 5" xfId="17058" xr:uid="{00000000-0005-0000-0000-0000BB420000}"/>
    <cellStyle name="Poznámka 2 8" xfId="17059" xr:uid="{00000000-0005-0000-0000-0000BC420000}"/>
    <cellStyle name="Poznámka 2 8 2" xfId="17060" xr:uid="{00000000-0005-0000-0000-0000BD420000}"/>
    <cellStyle name="Poznámka 2 8 2 2" xfId="17061" xr:uid="{00000000-0005-0000-0000-0000BE420000}"/>
    <cellStyle name="Poznámka 2 8 2 3" xfId="17062" xr:uid="{00000000-0005-0000-0000-0000BF420000}"/>
    <cellStyle name="Poznámka 2 8 3" xfId="17063" xr:uid="{00000000-0005-0000-0000-0000C0420000}"/>
    <cellStyle name="Poznámka 2 8 4" xfId="17064" xr:uid="{00000000-0005-0000-0000-0000C1420000}"/>
    <cellStyle name="Poznámka 2 9" xfId="17065" xr:uid="{00000000-0005-0000-0000-0000C2420000}"/>
    <cellStyle name="Poznámka 2 9 2" xfId="17066" xr:uid="{00000000-0005-0000-0000-0000C3420000}"/>
    <cellStyle name="Poznámka 2 9 3" xfId="17067" xr:uid="{00000000-0005-0000-0000-0000C4420000}"/>
    <cellStyle name="Poznámka 3" xfId="17068" xr:uid="{00000000-0005-0000-0000-0000C5420000}"/>
    <cellStyle name="Poznámka 3 2" xfId="17069" xr:uid="{00000000-0005-0000-0000-0000C6420000}"/>
    <cellStyle name="Poznámka 3 2 2" xfId="17070" xr:uid="{00000000-0005-0000-0000-0000C7420000}"/>
    <cellStyle name="Poznámka 3 2 2 2" xfId="17071" xr:uid="{00000000-0005-0000-0000-0000C8420000}"/>
    <cellStyle name="Poznámka 3 2 2 2 2" xfId="17072" xr:uid="{00000000-0005-0000-0000-0000C9420000}"/>
    <cellStyle name="Poznámka 3 2 2 2 2 2" xfId="17073" xr:uid="{00000000-0005-0000-0000-0000CA420000}"/>
    <cellStyle name="Poznámka 3 2 2 2 2 2 2" xfId="17074" xr:uid="{00000000-0005-0000-0000-0000CB420000}"/>
    <cellStyle name="Poznámka 3 2 2 2 2 2 2 2" xfId="17075" xr:uid="{00000000-0005-0000-0000-0000CC420000}"/>
    <cellStyle name="Poznámka 3 2 2 2 2 2 2 3" xfId="17076" xr:uid="{00000000-0005-0000-0000-0000CD420000}"/>
    <cellStyle name="Poznámka 3 2 2 2 2 2 3" xfId="17077" xr:uid="{00000000-0005-0000-0000-0000CE420000}"/>
    <cellStyle name="Poznámka 3 2 2 2 2 2 4" xfId="17078" xr:uid="{00000000-0005-0000-0000-0000CF420000}"/>
    <cellStyle name="Poznámka 3 2 2 2 2 3" xfId="17079" xr:uid="{00000000-0005-0000-0000-0000D0420000}"/>
    <cellStyle name="Poznámka 3 2 2 2 2 3 2" xfId="17080" xr:uid="{00000000-0005-0000-0000-0000D1420000}"/>
    <cellStyle name="Poznámka 3 2 2 2 2 3 3" xfId="17081" xr:uid="{00000000-0005-0000-0000-0000D2420000}"/>
    <cellStyle name="Poznámka 3 2 2 2 2 4" xfId="17082" xr:uid="{00000000-0005-0000-0000-0000D3420000}"/>
    <cellStyle name="Poznámka 3 2 2 2 2 5" xfId="17083" xr:uid="{00000000-0005-0000-0000-0000D4420000}"/>
    <cellStyle name="Poznámka 3 2 2 2 3" xfId="17084" xr:uid="{00000000-0005-0000-0000-0000D5420000}"/>
    <cellStyle name="Poznámka 3 2 2 2 3 2" xfId="17085" xr:uid="{00000000-0005-0000-0000-0000D6420000}"/>
    <cellStyle name="Poznámka 3 2 2 2 3 2 2" xfId="17086" xr:uid="{00000000-0005-0000-0000-0000D7420000}"/>
    <cellStyle name="Poznámka 3 2 2 2 3 2 3" xfId="17087" xr:uid="{00000000-0005-0000-0000-0000D8420000}"/>
    <cellStyle name="Poznámka 3 2 2 2 3 3" xfId="17088" xr:uid="{00000000-0005-0000-0000-0000D9420000}"/>
    <cellStyle name="Poznámka 3 2 2 2 3 4" xfId="17089" xr:uid="{00000000-0005-0000-0000-0000DA420000}"/>
    <cellStyle name="Poznámka 3 2 2 2 4" xfId="17090" xr:uid="{00000000-0005-0000-0000-0000DB420000}"/>
    <cellStyle name="Poznámka 3 2 2 2 4 2" xfId="17091" xr:uid="{00000000-0005-0000-0000-0000DC420000}"/>
    <cellStyle name="Poznámka 3 2 2 2 4 3" xfId="17092" xr:uid="{00000000-0005-0000-0000-0000DD420000}"/>
    <cellStyle name="Poznámka 3 2 2 2 5" xfId="17093" xr:uid="{00000000-0005-0000-0000-0000DE420000}"/>
    <cellStyle name="Poznámka 3 2 2 2 6" xfId="17094" xr:uid="{00000000-0005-0000-0000-0000DF420000}"/>
    <cellStyle name="Poznámka 3 2 2 3" xfId="17095" xr:uid="{00000000-0005-0000-0000-0000E0420000}"/>
    <cellStyle name="Poznámka 3 2 2 3 2" xfId="17096" xr:uid="{00000000-0005-0000-0000-0000E1420000}"/>
    <cellStyle name="Poznámka 3 2 2 3 2 2" xfId="17097" xr:uid="{00000000-0005-0000-0000-0000E2420000}"/>
    <cellStyle name="Poznámka 3 2 2 3 2 2 2" xfId="17098" xr:uid="{00000000-0005-0000-0000-0000E3420000}"/>
    <cellStyle name="Poznámka 3 2 2 3 2 2 3" xfId="17099" xr:uid="{00000000-0005-0000-0000-0000E4420000}"/>
    <cellStyle name="Poznámka 3 2 2 3 2 3" xfId="17100" xr:uid="{00000000-0005-0000-0000-0000E5420000}"/>
    <cellStyle name="Poznámka 3 2 2 3 2 4" xfId="17101" xr:uid="{00000000-0005-0000-0000-0000E6420000}"/>
    <cellStyle name="Poznámka 3 2 2 3 3" xfId="17102" xr:uid="{00000000-0005-0000-0000-0000E7420000}"/>
    <cellStyle name="Poznámka 3 2 2 3 3 2" xfId="17103" xr:uid="{00000000-0005-0000-0000-0000E8420000}"/>
    <cellStyle name="Poznámka 3 2 2 3 3 3" xfId="17104" xr:uid="{00000000-0005-0000-0000-0000E9420000}"/>
    <cellStyle name="Poznámka 3 2 2 3 4" xfId="17105" xr:uid="{00000000-0005-0000-0000-0000EA420000}"/>
    <cellStyle name="Poznámka 3 2 2 3 5" xfId="17106" xr:uid="{00000000-0005-0000-0000-0000EB420000}"/>
    <cellStyle name="Poznámka 3 2 2 4" xfId="17107" xr:uid="{00000000-0005-0000-0000-0000EC420000}"/>
    <cellStyle name="Poznámka 3 2 2 4 2" xfId="17108" xr:uid="{00000000-0005-0000-0000-0000ED420000}"/>
    <cellStyle name="Poznámka 3 2 2 4 2 2" xfId="17109" xr:uid="{00000000-0005-0000-0000-0000EE420000}"/>
    <cellStyle name="Poznámka 3 2 2 4 2 3" xfId="17110" xr:uid="{00000000-0005-0000-0000-0000EF420000}"/>
    <cellStyle name="Poznámka 3 2 2 4 3" xfId="17111" xr:uid="{00000000-0005-0000-0000-0000F0420000}"/>
    <cellStyle name="Poznámka 3 2 2 4 4" xfId="17112" xr:uid="{00000000-0005-0000-0000-0000F1420000}"/>
    <cellStyle name="Poznámka 3 2 2 5" xfId="17113" xr:uid="{00000000-0005-0000-0000-0000F2420000}"/>
    <cellStyle name="Poznámka 3 2 2 5 2" xfId="17114" xr:uid="{00000000-0005-0000-0000-0000F3420000}"/>
    <cellStyle name="Poznámka 3 2 2 5 3" xfId="17115" xr:uid="{00000000-0005-0000-0000-0000F4420000}"/>
    <cellStyle name="Poznámka 3 2 2 6" xfId="17116" xr:uid="{00000000-0005-0000-0000-0000F5420000}"/>
    <cellStyle name="Poznámka 3 2 2 7" xfId="17117" xr:uid="{00000000-0005-0000-0000-0000F6420000}"/>
    <cellStyle name="Poznámka 3 2 3" xfId="17118" xr:uid="{00000000-0005-0000-0000-0000F7420000}"/>
    <cellStyle name="Poznámka 3 2 3 2" xfId="17119" xr:uid="{00000000-0005-0000-0000-0000F8420000}"/>
    <cellStyle name="Poznámka 3 2 3 2 2" xfId="17120" xr:uid="{00000000-0005-0000-0000-0000F9420000}"/>
    <cellStyle name="Poznámka 3 2 3 2 2 2" xfId="17121" xr:uid="{00000000-0005-0000-0000-0000FA420000}"/>
    <cellStyle name="Poznámka 3 2 3 2 2 2 2" xfId="17122" xr:uid="{00000000-0005-0000-0000-0000FB420000}"/>
    <cellStyle name="Poznámka 3 2 3 2 2 2 3" xfId="17123" xr:uid="{00000000-0005-0000-0000-0000FC420000}"/>
    <cellStyle name="Poznámka 3 2 3 2 2 3" xfId="17124" xr:uid="{00000000-0005-0000-0000-0000FD420000}"/>
    <cellStyle name="Poznámka 3 2 3 2 2 4" xfId="17125" xr:uid="{00000000-0005-0000-0000-0000FE420000}"/>
    <cellStyle name="Poznámka 3 2 3 2 3" xfId="17126" xr:uid="{00000000-0005-0000-0000-0000FF420000}"/>
    <cellStyle name="Poznámka 3 2 3 2 3 2" xfId="17127" xr:uid="{00000000-0005-0000-0000-000000430000}"/>
    <cellStyle name="Poznámka 3 2 3 2 3 3" xfId="17128" xr:uid="{00000000-0005-0000-0000-000001430000}"/>
    <cellStyle name="Poznámka 3 2 3 2 4" xfId="17129" xr:uid="{00000000-0005-0000-0000-000002430000}"/>
    <cellStyle name="Poznámka 3 2 3 2 5" xfId="17130" xr:uid="{00000000-0005-0000-0000-000003430000}"/>
    <cellStyle name="Poznámka 3 2 3 3" xfId="17131" xr:uid="{00000000-0005-0000-0000-000004430000}"/>
    <cellStyle name="Poznámka 3 2 3 3 2" xfId="17132" xr:uid="{00000000-0005-0000-0000-000005430000}"/>
    <cellStyle name="Poznámka 3 2 3 3 2 2" xfId="17133" xr:uid="{00000000-0005-0000-0000-000006430000}"/>
    <cellStyle name="Poznámka 3 2 3 3 2 3" xfId="17134" xr:uid="{00000000-0005-0000-0000-000007430000}"/>
    <cellStyle name="Poznámka 3 2 3 3 3" xfId="17135" xr:uid="{00000000-0005-0000-0000-000008430000}"/>
    <cellStyle name="Poznámka 3 2 3 3 4" xfId="17136" xr:uid="{00000000-0005-0000-0000-000009430000}"/>
    <cellStyle name="Poznámka 3 2 3 4" xfId="17137" xr:uid="{00000000-0005-0000-0000-00000A430000}"/>
    <cellStyle name="Poznámka 3 2 3 4 2" xfId="17138" xr:uid="{00000000-0005-0000-0000-00000B430000}"/>
    <cellStyle name="Poznámka 3 2 3 4 3" xfId="17139" xr:uid="{00000000-0005-0000-0000-00000C430000}"/>
    <cellStyle name="Poznámka 3 2 3 5" xfId="17140" xr:uid="{00000000-0005-0000-0000-00000D430000}"/>
    <cellStyle name="Poznámka 3 2 3 6" xfId="17141" xr:uid="{00000000-0005-0000-0000-00000E430000}"/>
    <cellStyle name="Poznámka 3 2 4" xfId="17142" xr:uid="{00000000-0005-0000-0000-00000F430000}"/>
    <cellStyle name="Poznámka 3 2 4 2" xfId="17143" xr:uid="{00000000-0005-0000-0000-000010430000}"/>
    <cellStyle name="Poznámka 3 2 4 2 2" xfId="17144" xr:uid="{00000000-0005-0000-0000-000011430000}"/>
    <cellStyle name="Poznámka 3 2 4 2 2 2" xfId="17145" xr:uid="{00000000-0005-0000-0000-000012430000}"/>
    <cellStyle name="Poznámka 3 2 4 2 2 3" xfId="17146" xr:uid="{00000000-0005-0000-0000-000013430000}"/>
    <cellStyle name="Poznámka 3 2 4 2 3" xfId="17147" xr:uid="{00000000-0005-0000-0000-000014430000}"/>
    <cellStyle name="Poznámka 3 2 4 2 4" xfId="17148" xr:uid="{00000000-0005-0000-0000-000015430000}"/>
    <cellStyle name="Poznámka 3 2 4 3" xfId="17149" xr:uid="{00000000-0005-0000-0000-000016430000}"/>
    <cellStyle name="Poznámka 3 2 4 3 2" xfId="17150" xr:uid="{00000000-0005-0000-0000-000017430000}"/>
    <cellStyle name="Poznámka 3 2 4 3 3" xfId="17151" xr:uid="{00000000-0005-0000-0000-000018430000}"/>
    <cellStyle name="Poznámka 3 2 4 4" xfId="17152" xr:uid="{00000000-0005-0000-0000-000019430000}"/>
    <cellStyle name="Poznámka 3 2 4 5" xfId="17153" xr:uid="{00000000-0005-0000-0000-00001A430000}"/>
    <cellStyle name="Poznámka 3 2 5" xfId="17154" xr:uid="{00000000-0005-0000-0000-00001B430000}"/>
    <cellStyle name="Poznámka 3 2 5 2" xfId="17155" xr:uid="{00000000-0005-0000-0000-00001C430000}"/>
    <cellStyle name="Poznámka 3 2 5 2 2" xfId="17156" xr:uid="{00000000-0005-0000-0000-00001D430000}"/>
    <cellStyle name="Poznámka 3 2 5 2 3" xfId="17157" xr:uid="{00000000-0005-0000-0000-00001E430000}"/>
    <cellStyle name="Poznámka 3 2 5 3" xfId="17158" xr:uid="{00000000-0005-0000-0000-00001F430000}"/>
    <cellStyle name="Poznámka 3 2 5 4" xfId="17159" xr:uid="{00000000-0005-0000-0000-000020430000}"/>
    <cellStyle name="Poznámka 3 2 6" xfId="17160" xr:uid="{00000000-0005-0000-0000-000021430000}"/>
    <cellStyle name="Poznámka 3 2 6 2" xfId="17161" xr:uid="{00000000-0005-0000-0000-000022430000}"/>
    <cellStyle name="Poznámka 3 2 6 3" xfId="17162" xr:uid="{00000000-0005-0000-0000-000023430000}"/>
    <cellStyle name="Poznámka 3 2 7" xfId="17163" xr:uid="{00000000-0005-0000-0000-000024430000}"/>
    <cellStyle name="Poznámka 3 2 8" xfId="17164" xr:uid="{00000000-0005-0000-0000-000025430000}"/>
    <cellStyle name="Poznámka 3 3" xfId="17165" xr:uid="{00000000-0005-0000-0000-000026430000}"/>
    <cellStyle name="Poznámka 3 3 2" xfId="17166" xr:uid="{00000000-0005-0000-0000-000027430000}"/>
    <cellStyle name="Poznámka 3 3 2 2" xfId="17167" xr:uid="{00000000-0005-0000-0000-000028430000}"/>
    <cellStyle name="Poznámka 3 3 2 2 2" xfId="17168" xr:uid="{00000000-0005-0000-0000-000029430000}"/>
    <cellStyle name="Poznámka 3 3 2 2 2 2" xfId="17169" xr:uid="{00000000-0005-0000-0000-00002A430000}"/>
    <cellStyle name="Poznámka 3 3 2 2 2 2 2" xfId="17170" xr:uid="{00000000-0005-0000-0000-00002B430000}"/>
    <cellStyle name="Poznámka 3 3 2 2 2 2 3" xfId="17171" xr:uid="{00000000-0005-0000-0000-00002C430000}"/>
    <cellStyle name="Poznámka 3 3 2 2 2 3" xfId="17172" xr:uid="{00000000-0005-0000-0000-00002D430000}"/>
    <cellStyle name="Poznámka 3 3 2 2 2 4" xfId="17173" xr:uid="{00000000-0005-0000-0000-00002E430000}"/>
    <cellStyle name="Poznámka 3 3 2 2 3" xfId="17174" xr:uid="{00000000-0005-0000-0000-00002F430000}"/>
    <cellStyle name="Poznámka 3 3 2 2 3 2" xfId="17175" xr:uid="{00000000-0005-0000-0000-000030430000}"/>
    <cellStyle name="Poznámka 3 3 2 2 3 3" xfId="17176" xr:uid="{00000000-0005-0000-0000-000031430000}"/>
    <cellStyle name="Poznámka 3 3 2 2 4" xfId="17177" xr:uid="{00000000-0005-0000-0000-000032430000}"/>
    <cellStyle name="Poznámka 3 3 2 2 5" xfId="17178" xr:uid="{00000000-0005-0000-0000-000033430000}"/>
    <cellStyle name="Poznámka 3 3 2 3" xfId="17179" xr:uid="{00000000-0005-0000-0000-000034430000}"/>
    <cellStyle name="Poznámka 3 3 2 3 2" xfId="17180" xr:uid="{00000000-0005-0000-0000-000035430000}"/>
    <cellStyle name="Poznámka 3 3 2 3 2 2" xfId="17181" xr:uid="{00000000-0005-0000-0000-000036430000}"/>
    <cellStyle name="Poznámka 3 3 2 3 2 3" xfId="17182" xr:uid="{00000000-0005-0000-0000-000037430000}"/>
    <cellStyle name="Poznámka 3 3 2 3 3" xfId="17183" xr:uid="{00000000-0005-0000-0000-000038430000}"/>
    <cellStyle name="Poznámka 3 3 2 3 4" xfId="17184" xr:uid="{00000000-0005-0000-0000-000039430000}"/>
    <cellStyle name="Poznámka 3 3 2 4" xfId="17185" xr:uid="{00000000-0005-0000-0000-00003A430000}"/>
    <cellStyle name="Poznámka 3 3 2 4 2" xfId="17186" xr:uid="{00000000-0005-0000-0000-00003B430000}"/>
    <cellStyle name="Poznámka 3 3 2 4 3" xfId="17187" xr:uid="{00000000-0005-0000-0000-00003C430000}"/>
    <cellStyle name="Poznámka 3 3 2 5" xfId="17188" xr:uid="{00000000-0005-0000-0000-00003D430000}"/>
    <cellStyle name="Poznámka 3 3 2 6" xfId="17189" xr:uid="{00000000-0005-0000-0000-00003E430000}"/>
    <cellStyle name="Poznámka 3 3 3" xfId="17190" xr:uid="{00000000-0005-0000-0000-00003F430000}"/>
    <cellStyle name="Poznámka 3 3 3 2" xfId="17191" xr:uid="{00000000-0005-0000-0000-000040430000}"/>
    <cellStyle name="Poznámka 3 3 3 2 2" xfId="17192" xr:uid="{00000000-0005-0000-0000-000041430000}"/>
    <cellStyle name="Poznámka 3 3 3 2 2 2" xfId="17193" xr:uid="{00000000-0005-0000-0000-000042430000}"/>
    <cellStyle name="Poznámka 3 3 3 2 2 3" xfId="17194" xr:uid="{00000000-0005-0000-0000-000043430000}"/>
    <cellStyle name="Poznámka 3 3 3 2 3" xfId="17195" xr:uid="{00000000-0005-0000-0000-000044430000}"/>
    <cellStyle name="Poznámka 3 3 3 2 4" xfId="17196" xr:uid="{00000000-0005-0000-0000-000045430000}"/>
    <cellStyle name="Poznámka 3 3 3 3" xfId="17197" xr:uid="{00000000-0005-0000-0000-000046430000}"/>
    <cellStyle name="Poznámka 3 3 3 3 2" xfId="17198" xr:uid="{00000000-0005-0000-0000-000047430000}"/>
    <cellStyle name="Poznámka 3 3 3 3 3" xfId="17199" xr:uid="{00000000-0005-0000-0000-000048430000}"/>
    <cellStyle name="Poznámka 3 3 3 4" xfId="17200" xr:uid="{00000000-0005-0000-0000-000049430000}"/>
    <cellStyle name="Poznámka 3 3 3 5" xfId="17201" xr:uid="{00000000-0005-0000-0000-00004A430000}"/>
    <cellStyle name="Poznámka 3 3 4" xfId="17202" xr:uid="{00000000-0005-0000-0000-00004B430000}"/>
    <cellStyle name="Poznámka 3 3 4 2" xfId="17203" xr:uid="{00000000-0005-0000-0000-00004C430000}"/>
    <cellStyle name="Poznámka 3 3 4 2 2" xfId="17204" xr:uid="{00000000-0005-0000-0000-00004D430000}"/>
    <cellStyle name="Poznámka 3 3 4 2 3" xfId="17205" xr:uid="{00000000-0005-0000-0000-00004E430000}"/>
    <cellStyle name="Poznámka 3 3 4 3" xfId="17206" xr:uid="{00000000-0005-0000-0000-00004F430000}"/>
    <cellStyle name="Poznámka 3 3 4 4" xfId="17207" xr:uid="{00000000-0005-0000-0000-000050430000}"/>
    <cellStyle name="Poznámka 3 3 5" xfId="17208" xr:uid="{00000000-0005-0000-0000-000051430000}"/>
    <cellStyle name="Poznámka 3 3 5 2" xfId="17209" xr:uid="{00000000-0005-0000-0000-000052430000}"/>
    <cellStyle name="Poznámka 3 3 5 3" xfId="17210" xr:uid="{00000000-0005-0000-0000-000053430000}"/>
    <cellStyle name="Poznámka 3 3 6" xfId="17211" xr:uid="{00000000-0005-0000-0000-000054430000}"/>
    <cellStyle name="Poznámka 3 3 7" xfId="17212" xr:uid="{00000000-0005-0000-0000-000055430000}"/>
    <cellStyle name="Poznámka 3 4" xfId="17213" xr:uid="{00000000-0005-0000-0000-000056430000}"/>
    <cellStyle name="Poznámka 3 4 2" xfId="17214" xr:uid="{00000000-0005-0000-0000-000057430000}"/>
    <cellStyle name="Poznámka 3 4 2 2" xfId="17215" xr:uid="{00000000-0005-0000-0000-000058430000}"/>
    <cellStyle name="Poznámka 3 4 2 2 2" xfId="17216" xr:uid="{00000000-0005-0000-0000-000059430000}"/>
    <cellStyle name="Poznámka 3 4 2 2 2 2" xfId="17217" xr:uid="{00000000-0005-0000-0000-00005A430000}"/>
    <cellStyle name="Poznámka 3 4 2 2 2 3" xfId="17218" xr:uid="{00000000-0005-0000-0000-00005B430000}"/>
    <cellStyle name="Poznámka 3 4 2 2 3" xfId="17219" xr:uid="{00000000-0005-0000-0000-00005C430000}"/>
    <cellStyle name="Poznámka 3 4 2 2 4" xfId="17220" xr:uid="{00000000-0005-0000-0000-00005D430000}"/>
    <cellStyle name="Poznámka 3 4 2 3" xfId="17221" xr:uid="{00000000-0005-0000-0000-00005E430000}"/>
    <cellStyle name="Poznámka 3 4 2 3 2" xfId="17222" xr:uid="{00000000-0005-0000-0000-00005F430000}"/>
    <cellStyle name="Poznámka 3 4 2 3 3" xfId="17223" xr:uid="{00000000-0005-0000-0000-000060430000}"/>
    <cellStyle name="Poznámka 3 4 2 4" xfId="17224" xr:uid="{00000000-0005-0000-0000-000061430000}"/>
    <cellStyle name="Poznámka 3 4 2 5" xfId="17225" xr:uid="{00000000-0005-0000-0000-000062430000}"/>
    <cellStyle name="Poznámka 3 4 3" xfId="17226" xr:uid="{00000000-0005-0000-0000-000063430000}"/>
    <cellStyle name="Poznámka 3 4 3 2" xfId="17227" xr:uid="{00000000-0005-0000-0000-000064430000}"/>
    <cellStyle name="Poznámka 3 4 3 2 2" xfId="17228" xr:uid="{00000000-0005-0000-0000-000065430000}"/>
    <cellStyle name="Poznámka 3 4 3 2 3" xfId="17229" xr:uid="{00000000-0005-0000-0000-000066430000}"/>
    <cellStyle name="Poznámka 3 4 3 3" xfId="17230" xr:uid="{00000000-0005-0000-0000-000067430000}"/>
    <cellStyle name="Poznámka 3 4 3 4" xfId="17231" xr:uid="{00000000-0005-0000-0000-000068430000}"/>
    <cellStyle name="Poznámka 3 4 4" xfId="17232" xr:uid="{00000000-0005-0000-0000-000069430000}"/>
    <cellStyle name="Poznámka 3 4 4 2" xfId="17233" xr:uid="{00000000-0005-0000-0000-00006A430000}"/>
    <cellStyle name="Poznámka 3 4 4 3" xfId="17234" xr:uid="{00000000-0005-0000-0000-00006B430000}"/>
    <cellStyle name="Poznámka 3 4 5" xfId="17235" xr:uid="{00000000-0005-0000-0000-00006C430000}"/>
    <cellStyle name="Poznámka 3 4 6" xfId="17236" xr:uid="{00000000-0005-0000-0000-00006D430000}"/>
    <cellStyle name="Poznámka 3 5" xfId="17237" xr:uid="{00000000-0005-0000-0000-00006E430000}"/>
    <cellStyle name="Poznámka 3 5 2" xfId="17238" xr:uid="{00000000-0005-0000-0000-00006F430000}"/>
    <cellStyle name="Poznámka 3 5 2 2" xfId="17239" xr:uid="{00000000-0005-0000-0000-000070430000}"/>
    <cellStyle name="Poznámka 3 5 2 2 2" xfId="17240" xr:uid="{00000000-0005-0000-0000-000071430000}"/>
    <cellStyle name="Poznámka 3 5 2 2 3" xfId="17241" xr:uid="{00000000-0005-0000-0000-000072430000}"/>
    <cellStyle name="Poznámka 3 5 2 3" xfId="17242" xr:uid="{00000000-0005-0000-0000-000073430000}"/>
    <cellStyle name="Poznámka 3 5 2 4" xfId="17243" xr:uid="{00000000-0005-0000-0000-000074430000}"/>
    <cellStyle name="Poznámka 3 5 3" xfId="17244" xr:uid="{00000000-0005-0000-0000-000075430000}"/>
    <cellStyle name="Poznámka 3 5 3 2" xfId="17245" xr:uid="{00000000-0005-0000-0000-000076430000}"/>
    <cellStyle name="Poznámka 3 5 3 3" xfId="17246" xr:uid="{00000000-0005-0000-0000-000077430000}"/>
    <cellStyle name="Poznámka 3 5 4" xfId="17247" xr:uid="{00000000-0005-0000-0000-000078430000}"/>
    <cellStyle name="Poznámka 3 5 5" xfId="17248" xr:uid="{00000000-0005-0000-0000-000079430000}"/>
    <cellStyle name="Poznámka 3 6" xfId="17249" xr:uid="{00000000-0005-0000-0000-00007A430000}"/>
    <cellStyle name="Poznámka 3 6 2" xfId="17250" xr:uid="{00000000-0005-0000-0000-00007B430000}"/>
    <cellStyle name="Poznámka 3 6 2 2" xfId="17251" xr:uid="{00000000-0005-0000-0000-00007C430000}"/>
    <cellStyle name="Poznámka 3 6 2 3" xfId="17252" xr:uid="{00000000-0005-0000-0000-00007D430000}"/>
    <cellStyle name="Poznámka 3 6 3" xfId="17253" xr:uid="{00000000-0005-0000-0000-00007E430000}"/>
    <cellStyle name="Poznámka 3 6 4" xfId="17254" xr:uid="{00000000-0005-0000-0000-00007F430000}"/>
    <cellStyle name="Poznámka 3 7" xfId="17255" xr:uid="{00000000-0005-0000-0000-000080430000}"/>
    <cellStyle name="Poznámka 3 7 2" xfId="17256" xr:uid="{00000000-0005-0000-0000-000081430000}"/>
    <cellStyle name="Poznámka 3 7 3" xfId="17257" xr:uid="{00000000-0005-0000-0000-000082430000}"/>
    <cellStyle name="Poznámka 3 8" xfId="17258" xr:uid="{00000000-0005-0000-0000-000083430000}"/>
    <cellStyle name="Poznámka 3 9" xfId="17259" xr:uid="{00000000-0005-0000-0000-000084430000}"/>
    <cellStyle name="Poznámka 4" xfId="17260" xr:uid="{00000000-0005-0000-0000-000085430000}"/>
    <cellStyle name="Poznámka 4 2" xfId="17261" xr:uid="{00000000-0005-0000-0000-000086430000}"/>
    <cellStyle name="Poznámka 4 2 2" xfId="17262" xr:uid="{00000000-0005-0000-0000-000087430000}"/>
    <cellStyle name="Poznámka 4 2 2 2" xfId="17263" xr:uid="{00000000-0005-0000-0000-000088430000}"/>
    <cellStyle name="Poznámka 4 2 2 2 2" xfId="17264" xr:uid="{00000000-0005-0000-0000-000089430000}"/>
    <cellStyle name="Poznámka 4 2 2 2 2 2" xfId="17265" xr:uid="{00000000-0005-0000-0000-00008A430000}"/>
    <cellStyle name="Poznámka 4 2 2 2 2 2 2" xfId="17266" xr:uid="{00000000-0005-0000-0000-00008B430000}"/>
    <cellStyle name="Poznámka 4 2 2 2 2 2 3" xfId="17267" xr:uid="{00000000-0005-0000-0000-00008C430000}"/>
    <cellStyle name="Poznámka 4 2 2 2 2 3" xfId="17268" xr:uid="{00000000-0005-0000-0000-00008D430000}"/>
    <cellStyle name="Poznámka 4 2 2 2 2 4" xfId="17269" xr:uid="{00000000-0005-0000-0000-00008E430000}"/>
    <cellStyle name="Poznámka 4 2 2 2 3" xfId="17270" xr:uid="{00000000-0005-0000-0000-00008F430000}"/>
    <cellStyle name="Poznámka 4 2 2 2 3 2" xfId="17271" xr:uid="{00000000-0005-0000-0000-000090430000}"/>
    <cellStyle name="Poznámka 4 2 2 2 3 3" xfId="17272" xr:uid="{00000000-0005-0000-0000-000091430000}"/>
    <cellStyle name="Poznámka 4 2 2 2 4" xfId="17273" xr:uid="{00000000-0005-0000-0000-000092430000}"/>
    <cellStyle name="Poznámka 4 2 2 2 5" xfId="17274" xr:uid="{00000000-0005-0000-0000-000093430000}"/>
    <cellStyle name="Poznámka 4 2 2 3" xfId="17275" xr:uid="{00000000-0005-0000-0000-000094430000}"/>
    <cellStyle name="Poznámka 4 2 2 3 2" xfId="17276" xr:uid="{00000000-0005-0000-0000-000095430000}"/>
    <cellStyle name="Poznámka 4 2 2 3 2 2" xfId="17277" xr:uid="{00000000-0005-0000-0000-000096430000}"/>
    <cellStyle name="Poznámka 4 2 2 3 2 3" xfId="17278" xr:uid="{00000000-0005-0000-0000-000097430000}"/>
    <cellStyle name="Poznámka 4 2 2 3 3" xfId="17279" xr:uid="{00000000-0005-0000-0000-000098430000}"/>
    <cellStyle name="Poznámka 4 2 2 3 4" xfId="17280" xr:uid="{00000000-0005-0000-0000-000099430000}"/>
    <cellStyle name="Poznámka 4 2 2 4" xfId="17281" xr:uid="{00000000-0005-0000-0000-00009A430000}"/>
    <cellStyle name="Poznámka 4 2 2 4 2" xfId="17282" xr:uid="{00000000-0005-0000-0000-00009B430000}"/>
    <cellStyle name="Poznámka 4 2 2 4 3" xfId="17283" xr:uid="{00000000-0005-0000-0000-00009C430000}"/>
    <cellStyle name="Poznámka 4 2 2 5" xfId="17284" xr:uid="{00000000-0005-0000-0000-00009D430000}"/>
    <cellStyle name="Poznámka 4 2 2 6" xfId="17285" xr:uid="{00000000-0005-0000-0000-00009E430000}"/>
    <cellStyle name="Poznámka 4 2 3" xfId="17286" xr:uid="{00000000-0005-0000-0000-00009F430000}"/>
    <cellStyle name="Poznámka 4 2 3 2" xfId="17287" xr:uid="{00000000-0005-0000-0000-0000A0430000}"/>
    <cellStyle name="Poznámka 4 2 3 2 2" xfId="17288" xr:uid="{00000000-0005-0000-0000-0000A1430000}"/>
    <cellStyle name="Poznámka 4 2 3 2 2 2" xfId="17289" xr:uid="{00000000-0005-0000-0000-0000A2430000}"/>
    <cellStyle name="Poznámka 4 2 3 2 2 3" xfId="17290" xr:uid="{00000000-0005-0000-0000-0000A3430000}"/>
    <cellStyle name="Poznámka 4 2 3 2 3" xfId="17291" xr:uid="{00000000-0005-0000-0000-0000A4430000}"/>
    <cellStyle name="Poznámka 4 2 3 2 4" xfId="17292" xr:uid="{00000000-0005-0000-0000-0000A5430000}"/>
    <cellStyle name="Poznámka 4 2 3 3" xfId="17293" xr:uid="{00000000-0005-0000-0000-0000A6430000}"/>
    <cellStyle name="Poznámka 4 2 3 3 2" xfId="17294" xr:uid="{00000000-0005-0000-0000-0000A7430000}"/>
    <cellStyle name="Poznámka 4 2 3 3 3" xfId="17295" xr:uid="{00000000-0005-0000-0000-0000A8430000}"/>
    <cellStyle name="Poznámka 4 2 3 4" xfId="17296" xr:uid="{00000000-0005-0000-0000-0000A9430000}"/>
    <cellStyle name="Poznámka 4 2 3 5" xfId="17297" xr:uid="{00000000-0005-0000-0000-0000AA430000}"/>
    <cellStyle name="Poznámka 4 2 4" xfId="17298" xr:uid="{00000000-0005-0000-0000-0000AB430000}"/>
    <cellStyle name="Poznámka 4 2 4 2" xfId="17299" xr:uid="{00000000-0005-0000-0000-0000AC430000}"/>
    <cellStyle name="Poznámka 4 2 4 2 2" xfId="17300" xr:uid="{00000000-0005-0000-0000-0000AD430000}"/>
    <cellStyle name="Poznámka 4 2 4 2 3" xfId="17301" xr:uid="{00000000-0005-0000-0000-0000AE430000}"/>
    <cellStyle name="Poznámka 4 2 4 3" xfId="17302" xr:uid="{00000000-0005-0000-0000-0000AF430000}"/>
    <cellStyle name="Poznámka 4 2 4 4" xfId="17303" xr:uid="{00000000-0005-0000-0000-0000B0430000}"/>
    <cellStyle name="Poznámka 4 2 5" xfId="17304" xr:uid="{00000000-0005-0000-0000-0000B1430000}"/>
    <cellStyle name="Poznámka 4 2 5 2" xfId="17305" xr:uid="{00000000-0005-0000-0000-0000B2430000}"/>
    <cellStyle name="Poznámka 4 2 5 3" xfId="17306" xr:uid="{00000000-0005-0000-0000-0000B3430000}"/>
    <cellStyle name="Poznámka 4 2 6" xfId="17307" xr:uid="{00000000-0005-0000-0000-0000B4430000}"/>
    <cellStyle name="Poznámka 4 2 7" xfId="17308" xr:uid="{00000000-0005-0000-0000-0000B5430000}"/>
    <cellStyle name="Poznámka 4 3" xfId="17309" xr:uid="{00000000-0005-0000-0000-0000B6430000}"/>
    <cellStyle name="Poznámka 4 3 2" xfId="17310" xr:uid="{00000000-0005-0000-0000-0000B7430000}"/>
    <cellStyle name="Poznámka 4 3 2 2" xfId="17311" xr:uid="{00000000-0005-0000-0000-0000B8430000}"/>
    <cellStyle name="Poznámka 4 3 2 2 2" xfId="17312" xr:uid="{00000000-0005-0000-0000-0000B9430000}"/>
    <cellStyle name="Poznámka 4 3 2 2 2 2" xfId="17313" xr:uid="{00000000-0005-0000-0000-0000BA430000}"/>
    <cellStyle name="Poznámka 4 3 2 2 2 3" xfId="17314" xr:uid="{00000000-0005-0000-0000-0000BB430000}"/>
    <cellStyle name="Poznámka 4 3 2 2 3" xfId="17315" xr:uid="{00000000-0005-0000-0000-0000BC430000}"/>
    <cellStyle name="Poznámka 4 3 2 2 4" xfId="17316" xr:uid="{00000000-0005-0000-0000-0000BD430000}"/>
    <cellStyle name="Poznámka 4 3 2 3" xfId="17317" xr:uid="{00000000-0005-0000-0000-0000BE430000}"/>
    <cellStyle name="Poznámka 4 3 2 3 2" xfId="17318" xr:uid="{00000000-0005-0000-0000-0000BF430000}"/>
    <cellStyle name="Poznámka 4 3 2 3 3" xfId="17319" xr:uid="{00000000-0005-0000-0000-0000C0430000}"/>
    <cellStyle name="Poznámka 4 3 2 4" xfId="17320" xr:uid="{00000000-0005-0000-0000-0000C1430000}"/>
    <cellStyle name="Poznámka 4 3 2 5" xfId="17321" xr:uid="{00000000-0005-0000-0000-0000C2430000}"/>
    <cellStyle name="Poznámka 4 3 3" xfId="17322" xr:uid="{00000000-0005-0000-0000-0000C3430000}"/>
    <cellStyle name="Poznámka 4 3 3 2" xfId="17323" xr:uid="{00000000-0005-0000-0000-0000C4430000}"/>
    <cellStyle name="Poznámka 4 3 3 2 2" xfId="17324" xr:uid="{00000000-0005-0000-0000-0000C5430000}"/>
    <cellStyle name="Poznámka 4 3 3 2 3" xfId="17325" xr:uid="{00000000-0005-0000-0000-0000C6430000}"/>
    <cellStyle name="Poznámka 4 3 3 3" xfId="17326" xr:uid="{00000000-0005-0000-0000-0000C7430000}"/>
    <cellStyle name="Poznámka 4 3 3 4" xfId="17327" xr:uid="{00000000-0005-0000-0000-0000C8430000}"/>
    <cellStyle name="Poznámka 4 3 4" xfId="17328" xr:uid="{00000000-0005-0000-0000-0000C9430000}"/>
    <cellStyle name="Poznámka 4 3 4 2" xfId="17329" xr:uid="{00000000-0005-0000-0000-0000CA430000}"/>
    <cellStyle name="Poznámka 4 3 4 3" xfId="17330" xr:uid="{00000000-0005-0000-0000-0000CB430000}"/>
    <cellStyle name="Poznámka 4 3 5" xfId="17331" xr:uid="{00000000-0005-0000-0000-0000CC430000}"/>
    <cellStyle name="Poznámka 4 3 6" xfId="17332" xr:uid="{00000000-0005-0000-0000-0000CD430000}"/>
    <cellStyle name="Poznámka 4 4" xfId="17333" xr:uid="{00000000-0005-0000-0000-0000CE430000}"/>
    <cellStyle name="Poznámka 4 4 2" xfId="17334" xr:uid="{00000000-0005-0000-0000-0000CF430000}"/>
    <cellStyle name="Poznámka 4 4 2 2" xfId="17335" xr:uid="{00000000-0005-0000-0000-0000D0430000}"/>
    <cellStyle name="Poznámka 4 4 2 2 2" xfId="17336" xr:uid="{00000000-0005-0000-0000-0000D1430000}"/>
    <cellStyle name="Poznámka 4 4 2 2 3" xfId="17337" xr:uid="{00000000-0005-0000-0000-0000D2430000}"/>
    <cellStyle name="Poznámka 4 4 2 3" xfId="17338" xr:uid="{00000000-0005-0000-0000-0000D3430000}"/>
    <cellStyle name="Poznámka 4 4 2 4" xfId="17339" xr:uid="{00000000-0005-0000-0000-0000D4430000}"/>
    <cellStyle name="Poznámka 4 4 3" xfId="17340" xr:uid="{00000000-0005-0000-0000-0000D5430000}"/>
    <cellStyle name="Poznámka 4 4 3 2" xfId="17341" xr:uid="{00000000-0005-0000-0000-0000D6430000}"/>
    <cellStyle name="Poznámka 4 4 3 3" xfId="17342" xr:uid="{00000000-0005-0000-0000-0000D7430000}"/>
    <cellStyle name="Poznámka 4 4 4" xfId="17343" xr:uid="{00000000-0005-0000-0000-0000D8430000}"/>
    <cellStyle name="Poznámka 4 4 5" xfId="17344" xr:uid="{00000000-0005-0000-0000-0000D9430000}"/>
    <cellStyle name="Poznámka 4 5" xfId="17345" xr:uid="{00000000-0005-0000-0000-0000DA430000}"/>
    <cellStyle name="Poznámka 4 5 2" xfId="17346" xr:uid="{00000000-0005-0000-0000-0000DB430000}"/>
    <cellStyle name="Poznámka 4 5 2 2" xfId="17347" xr:uid="{00000000-0005-0000-0000-0000DC430000}"/>
    <cellStyle name="Poznámka 4 5 2 3" xfId="17348" xr:uid="{00000000-0005-0000-0000-0000DD430000}"/>
    <cellStyle name="Poznámka 4 5 3" xfId="17349" xr:uid="{00000000-0005-0000-0000-0000DE430000}"/>
    <cellStyle name="Poznámka 4 5 4" xfId="17350" xr:uid="{00000000-0005-0000-0000-0000DF430000}"/>
    <cellStyle name="Poznámka 4 6" xfId="17351" xr:uid="{00000000-0005-0000-0000-0000E0430000}"/>
    <cellStyle name="Poznámka 4 6 2" xfId="17352" xr:uid="{00000000-0005-0000-0000-0000E1430000}"/>
    <cellStyle name="Poznámka 4 6 3" xfId="17353" xr:uid="{00000000-0005-0000-0000-0000E2430000}"/>
    <cellStyle name="Poznámka 4 7" xfId="17354" xr:uid="{00000000-0005-0000-0000-0000E3430000}"/>
    <cellStyle name="Poznámka 4 8" xfId="17355" xr:uid="{00000000-0005-0000-0000-0000E4430000}"/>
    <cellStyle name="Poznámka 5" xfId="17356" xr:uid="{00000000-0005-0000-0000-0000E5430000}"/>
    <cellStyle name="Poznámka 5 2" xfId="17357" xr:uid="{00000000-0005-0000-0000-0000E6430000}"/>
    <cellStyle name="Poznámka 5 2 2" xfId="17358" xr:uid="{00000000-0005-0000-0000-0000E7430000}"/>
    <cellStyle name="Poznámka 5 2 2 2" xfId="17359" xr:uid="{00000000-0005-0000-0000-0000E8430000}"/>
    <cellStyle name="Poznámka 5 2 2 2 2" xfId="17360" xr:uid="{00000000-0005-0000-0000-0000E9430000}"/>
    <cellStyle name="Poznámka 5 2 2 2 2 2" xfId="17361" xr:uid="{00000000-0005-0000-0000-0000EA430000}"/>
    <cellStyle name="Poznámka 5 2 2 2 2 3" xfId="17362" xr:uid="{00000000-0005-0000-0000-0000EB430000}"/>
    <cellStyle name="Poznámka 5 2 2 2 3" xfId="17363" xr:uid="{00000000-0005-0000-0000-0000EC430000}"/>
    <cellStyle name="Poznámka 5 2 2 2 4" xfId="17364" xr:uid="{00000000-0005-0000-0000-0000ED430000}"/>
    <cellStyle name="Poznámka 5 2 2 3" xfId="17365" xr:uid="{00000000-0005-0000-0000-0000EE430000}"/>
    <cellStyle name="Poznámka 5 2 2 3 2" xfId="17366" xr:uid="{00000000-0005-0000-0000-0000EF430000}"/>
    <cellStyle name="Poznámka 5 2 2 3 3" xfId="17367" xr:uid="{00000000-0005-0000-0000-0000F0430000}"/>
    <cellStyle name="Poznámka 5 2 2 4" xfId="17368" xr:uid="{00000000-0005-0000-0000-0000F1430000}"/>
    <cellStyle name="Poznámka 5 2 2 5" xfId="17369" xr:uid="{00000000-0005-0000-0000-0000F2430000}"/>
    <cellStyle name="Poznámka 5 2 3" xfId="17370" xr:uid="{00000000-0005-0000-0000-0000F3430000}"/>
    <cellStyle name="Poznámka 5 2 3 2" xfId="17371" xr:uid="{00000000-0005-0000-0000-0000F4430000}"/>
    <cellStyle name="Poznámka 5 2 3 2 2" xfId="17372" xr:uid="{00000000-0005-0000-0000-0000F5430000}"/>
    <cellStyle name="Poznámka 5 2 3 2 3" xfId="17373" xr:uid="{00000000-0005-0000-0000-0000F6430000}"/>
    <cellStyle name="Poznámka 5 2 3 3" xfId="17374" xr:uid="{00000000-0005-0000-0000-0000F7430000}"/>
    <cellStyle name="Poznámka 5 2 3 4" xfId="17375" xr:uid="{00000000-0005-0000-0000-0000F8430000}"/>
    <cellStyle name="Poznámka 5 2 4" xfId="17376" xr:uid="{00000000-0005-0000-0000-0000F9430000}"/>
    <cellStyle name="Poznámka 5 2 4 2" xfId="17377" xr:uid="{00000000-0005-0000-0000-0000FA430000}"/>
    <cellStyle name="Poznámka 5 2 4 3" xfId="17378" xr:uid="{00000000-0005-0000-0000-0000FB430000}"/>
    <cellStyle name="Poznámka 5 2 5" xfId="17379" xr:uid="{00000000-0005-0000-0000-0000FC430000}"/>
    <cellStyle name="Poznámka 5 2 6" xfId="17380" xr:uid="{00000000-0005-0000-0000-0000FD430000}"/>
    <cellStyle name="Poznámka 5 3" xfId="17381" xr:uid="{00000000-0005-0000-0000-0000FE430000}"/>
    <cellStyle name="Poznámka 5 3 2" xfId="17382" xr:uid="{00000000-0005-0000-0000-0000FF430000}"/>
    <cellStyle name="Poznámka 5 3 2 2" xfId="17383" xr:uid="{00000000-0005-0000-0000-000000440000}"/>
    <cellStyle name="Poznámka 5 3 2 2 2" xfId="17384" xr:uid="{00000000-0005-0000-0000-000001440000}"/>
    <cellStyle name="Poznámka 5 3 2 2 3" xfId="17385" xr:uid="{00000000-0005-0000-0000-000002440000}"/>
    <cellStyle name="Poznámka 5 3 2 3" xfId="17386" xr:uid="{00000000-0005-0000-0000-000003440000}"/>
    <cellStyle name="Poznámka 5 3 2 4" xfId="17387" xr:uid="{00000000-0005-0000-0000-000004440000}"/>
    <cellStyle name="Poznámka 5 3 3" xfId="17388" xr:uid="{00000000-0005-0000-0000-000005440000}"/>
    <cellStyle name="Poznámka 5 3 3 2" xfId="17389" xr:uid="{00000000-0005-0000-0000-000006440000}"/>
    <cellStyle name="Poznámka 5 3 3 3" xfId="17390" xr:uid="{00000000-0005-0000-0000-000007440000}"/>
    <cellStyle name="Poznámka 5 3 4" xfId="17391" xr:uid="{00000000-0005-0000-0000-000008440000}"/>
    <cellStyle name="Poznámka 5 3 5" xfId="17392" xr:uid="{00000000-0005-0000-0000-000009440000}"/>
    <cellStyle name="Poznámka 5 4" xfId="17393" xr:uid="{00000000-0005-0000-0000-00000A440000}"/>
    <cellStyle name="Poznámka 5 4 2" xfId="17394" xr:uid="{00000000-0005-0000-0000-00000B440000}"/>
    <cellStyle name="Poznámka 5 4 2 2" xfId="17395" xr:uid="{00000000-0005-0000-0000-00000C440000}"/>
    <cellStyle name="Poznámka 5 4 2 3" xfId="17396" xr:uid="{00000000-0005-0000-0000-00000D440000}"/>
    <cellStyle name="Poznámka 5 4 3" xfId="17397" xr:uid="{00000000-0005-0000-0000-00000E440000}"/>
    <cellStyle name="Poznámka 5 4 4" xfId="17398" xr:uid="{00000000-0005-0000-0000-00000F440000}"/>
    <cellStyle name="Poznámka 5 5" xfId="17399" xr:uid="{00000000-0005-0000-0000-000010440000}"/>
    <cellStyle name="Poznámka 5 5 2" xfId="17400" xr:uid="{00000000-0005-0000-0000-000011440000}"/>
    <cellStyle name="Poznámka 5 5 3" xfId="17401" xr:uid="{00000000-0005-0000-0000-000012440000}"/>
    <cellStyle name="Poznámka 5 6" xfId="17402" xr:uid="{00000000-0005-0000-0000-000013440000}"/>
    <cellStyle name="Poznámka 5 7" xfId="17403" xr:uid="{00000000-0005-0000-0000-000014440000}"/>
    <cellStyle name="Poznámka 6" xfId="17404" xr:uid="{00000000-0005-0000-0000-000015440000}"/>
    <cellStyle name="Poznámka 7" xfId="17405" xr:uid="{00000000-0005-0000-0000-000016440000}"/>
    <cellStyle name="Poznámka 8" xfId="17406" xr:uid="{00000000-0005-0000-0000-000017440000}"/>
    <cellStyle name="Preliminary_Data" xfId="17407" xr:uid="{00000000-0005-0000-0000-000018440000}"/>
    <cellStyle name="PrePop Currency (0)" xfId="17408" xr:uid="{00000000-0005-0000-0000-000019440000}"/>
    <cellStyle name="PrePop Currency (0) 2" xfId="17409" xr:uid="{00000000-0005-0000-0000-00001A440000}"/>
    <cellStyle name="PrePop Currency (2)" xfId="17410" xr:uid="{00000000-0005-0000-0000-00001B440000}"/>
    <cellStyle name="PrePop Currency (2) 2" xfId="17411" xr:uid="{00000000-0005-0000-0000-00001C440000}"/>
    <cellStyle name="PrePop Currency (2) 3" xfId="17412" xr:uid="{00000000-0005-0000-0000-00001D440000}"/>
    <cellStyle name="PrePop Units (0)" xfId="17413" xr:uid="{00000000-0005-0000-0000-00001E440000}"/>
    <cellStyle name="PrePop Units (0) 2" xfId="17414" xr:uid="{00000000-0005-0000-0000-00001F440000}"/>
    <cellStyle name="PrePop Units (1)" xfId="17415" xr:uid="{00000000-0005-0000-0000-000020440000}"/>
    <cellStyle name="PrePop Units (1) 2" xfId="17416" xr:uid="{00000000-0005-0000-0000-000021440000}"/>
    <cellStyle name="PrePop Units (1) 3" xfId="17417" xr:uid="{00000000-0005-0000-0000-000022440000}"/>
    <cellStyle name="PrePop Units (2)" xfId="17418" xr:uid="{00000000-0005-0000-0000-000023440000}"/>
    <cellStyle name="PrePop Units (2) 2" xfId="17419" xr:uid="{00000000-0005-0000-0000-000024440000}"/>
    <cellStyle name="PrePop Units (2) 3" xfId="17420" xr:uid="{00000000-0005-0000-0000-000025440000}"/>
    <cellStyle name="Prices_Data" xfId="17421" xr:uid="{00000000-0005-0000-0000-000026440000}"/>
    <cellStyle name="Propojená bu?ka" xfId="17422" xr:uid="{00000000-0005-0000-0000-000027440000}"/>
    <cellStyle name="Propojená buňka" xfId="17423" xr:uid="{00000000-0005-0000-0000-000028440000}"/>
    <cellStyle name="Propojená buňka 2" xfId="17424" xr:uid="{00000000-0005-0000-0000-000029440000}"/>
    <cellStyle name="PSChar" xfId="17425" xr:uid="{00000000-0005-0000-0000-00002A440000}"/>
    <cellStyle name="PSDate" xfId="17426" xr:uid="{00000000-0005-0000-0000-00002B440000}"/>
    <cellStyle name="PSDec" xfId="17427" xr:uid="{00000000-0005-0000-0000-00002C440000}"/>
    <cellStyle name="PSHeading" xfId="17428" xr:uid="{00000000-0005-0000-0000-00002D440000}"/>
    <cellStyle name="PSHeading 2" xfId="17429" xr:uid="{00000000-0005-0000-0000-00002E440000}"/>
    <cellStyle name="PSInt" xfId="17430" xr:uid="{00000000-0005-0000-0000-00002F440000}"/>
    <cellStyle name="PSSpacer" xfId="17431" xr:uid="{00000000-0005-0000-0000-000030440000}"/>
    <cellStyle name="Q3 SG&amp;A Bridge" xfId="17432" xr:uid="{00000000-0005-0000-0000-000031440000}"/>
    <cellStyle name="R?" xfId="17433" xr:uid="{00000000-0005-0000-0000-000032440000}"/>
    <cellStyle name="R? 2" xfId="17434" xr:uid="{00000000-0005-0000-0000-000033440000}"/>
    <cellStyle name="R? 3" xfId="17435" xr:uid="{00000000-0005-0000-0000-000034440000}"/>
    <cellStyle name="R? 4" xfId="17436" xr:uid="{00000000-0005-0000-0000-000035440000}"/>
    <cellStyle name="R??|땾??????????????????????????x???????&lt;????" xfId="17437" xr:uid="{00000000-0005-0000-0000-000036440000}"/>
    <cellStyle name="R_TITLE" xfId="17438" xr:uid="{00000000-0005-0000-0000-000037440000}"/>
    <cellStyle name="R_TITLE 2" xfId="17439" xr:uid="{00000000-0005-0000-0000-000038440000}"/>
    <cellStyle name="R_TITLE 2 2" xfId="17440" xr:uid="{00000000-0005-0000-0000-000039440000}"/>
    <cellStyle name="R_TITLE 3" xfId="17441" xr:uid="{00000000-0005-0000-0000-00003A440000}"/>
    <cellStyle name="Released" xfId="17442" xr:uid="{00000000-0005-0000-0000-00003B440000}"/>
    <cellStyle name="Released 2" xfId="17443" xr:uid="{00000000-0005-0000-0000-00003C440000}"/>
    <cellStyle name="Released 2 2" xfId="17444" xr:uid="{00000000-0005-0000-0000-00003D440000}"/>
    <cellStyle name="Released 2 3" xfId="17445" xr:uid="{00000000-0005-0000-0000-00003E440000}"/>
    <cellStyle name="Released 2 4" xfId="17446" xr:uid="{00000000-0005-0000-0000-00003F440000}"/>
    <cellStyle name="Released 3" xfId="17447" xr:uid="{00000000-0005-0000-0000-000040440000}"/>
    <cellStyle name="Released 4" xfId="17448" xr:uid="{00000000-0005-0000-0000-000041440000}"/>
    <cellStyle name="Released 5" xfId="17449" xr:uid="{00000000-0005-0000-0000-000042440000}"/>
    <cellStyle name="Released 6" xfId="17450" xr:uid="{00000000-0005-0000-0000-000043440000}"/>
    <cellStyle name="RevList" xfId="17451" xr:uid="{00000000-0005-0000-0000-000044440000}"/>
    <cellStyle name="rmal_Q1_FF" xfId="17452" xr:uid="{00000000-0005-0000-0000-000045440000}"/>
    <cellStyle name="RSONAL" xfId="17453" xr:uid="{00000000-0005-0000-0000-000046440000}"/>
    <cellStyle name="sche|_x0005_" xfId="17454" xr:uid="{00000000-0005-0000-0000-000047440000}"/>
    <cellStyle name="sche|_x0005_ 2" xfId="17455" xr:uid="{00000000-0005-0000-0000-000048440000}"/>
    <cellStyle name="sche|_x0005_ 3" xfId="17456" xr:uid="{00000000-0005-0000-0000-000049440000}"/>
    <cellStyle name="sche|_x0005_ 4" xfId="17457" xr:uid="{00000000-0005-0000-0000-00004A440000}"/>
    <cellStyle name="sche|_x0005_??_x0017__x0017_|_x0005_?|_x0005_?迷?XLS'|_x0005_t?ck_files|_x0005_h???_x0004__x0004_??_x0010_?_x0004_???_x0001_?_x0004__x0004_??_x0004__x0004_??_x0004__x0004_??_x0004__x0004_??|_x0005_&lt;??????????????" xfId="17458" xr:uid="{00000000-0005-0000-0000-00004B440000}"/>
    <cellStyle name="SectionTitle" xfId="17459" xr:uid="{00000000-0005-0000-0000-00004C440000}"/>
    <cellStyle name="SectionTitle 2" xfId="17460" xr:uid="{00000000-0005-0000-0000-00004D440000}"/>
    <cellStyle name="SectionTitle 3" xfId="17461" xr:uid="{00000000-0005-0000-0000-00004E440000}"/>
    <cellStyle name="SectionTitle 4" xfId="17462" xr:uid="{00000000-0005-0000-0000-00004F440000}"/>
    <cellStyle name="Separador de milhares [0]_Person" xfId="17463" xr:uid="{00000000-0005-0000-0000-000050440000}"/>
    <cellStyle name="Separador de milhares_Person" xfId="17464" xr:uid="{00000000-0005-0000-0000-000051440000}"/>
    <cellStyle name="Sl_ Sl_ S퀬P Sl_ Sl_ Sl_ Sl_ Sl_ " xfId="17465" xr:uid="{00000000-0005-0000-0000-000052440000}"/>
    <cellStyle name="Správn?" xfId="17466" xr:uid="{00000000-0005-0000-0000-000053440000}"/>
    <cellStyle name="Správně" xfId="17467" xr:uid="{00000000-0005-0000-0000-000054440000}"/>
    <cellStyle name="Správně 2" xfId="17468" xr:uid="{00000000-0005-0000-0000-000055440000}"/>
    <cellStyle name="ß마 _x0002_" xfId="17469" xr:uid="{00000000-0005-0000-0000-000056440000}"/>
    <cellStyle name="Standaard_PaysBas" xfId="17470" xr:uid="{00000000-0005-0000-0000-000057440000}"/>
    <cellStyle name="STANDARD" xfId="17471" xr:uid="{00000000-0005-0000-0000-000058440000}"/>
    <cellStyle name="STANDARD 2" xfId="17472" xr:uid="{00000000-0005-0000-0000-000059440000}"/>
    <cellStyle name="STANDARD 3" xfId="17473" xr:uid="{00000000-0005-0000-0000-00005A440000}"/>
    <cellStyle name="Star" xfId="17474" xr:uid="{00000000-0005-0000-0000-00005B440000}"/>
    <cellStyle name="Star 10" xfId="17475" xr:uid="{00000000-0005-0000-0000-00005C440000}"/>
    <cellStyle name="Star 11" xfId="17476" xr:uid="{00000000-0005-0000-0000-00005D440000}"/>
    <cellStyle name="Star 2" xfId="17477" xr:uid="{00000000-0005-0000-0000-00005E440000}"/>
    <cellStyle name="Star 2 2" xfId="17478" xr:uid="{00000000-0005-0000-0000-00005F440000}"/>
    <cellStyle name="Star 2 2 2" xfId="17479" xr:uid="{00000000-0005-0000-0000-000060440000}"/>
    <cellStyle name="Star 2 2 3" xfId="17480" xr:uid="{00000000-0005-0000-0000-000061440000}"/>
    <cellStyle name="Star 2 2 4" xfId="17481" xr:uid="{00000000-0005-0000-0000-000062440000}"/>
    <cellStyle name="Star 2 3" xfId="17482" xr:uid="{00000000-0005-0000-0000-000063440000}"/>
    <cellStyle name="Star 2 3 2" xfId="17483" xr:uid="{00000000-0005-0000-0000-000064440000}"/>
    <cellStyle name="Star 2 3 3" xfId="17484" xr:uid="{00000000-0005-0000-0000-000065440000}"/>
    <cellStyle name="Star 2 3 4" xfId="17485" xr:uid="{00000000-0005-0000-0000-000066440000}"/>
    <cellStyle name="Star 2 4" xfId="17486" xr:uid="{00000000-0005-0000-0000-000067440000}"/>
    <cellStyle name="Star 2 4 2" xfId="17487" xr:uid="{00000000-0005-0000-0000-000068440000}"/>
    <cellStyle name="Star 2 4 3" xfId="17488" xr:uid="{00000000-0005-0000-0000-000069440000}"/>
    <cellStyle name="Star 2 4 4" xfId="17489" xr:uid="{00000000-0005-0000-0000-00006A440000}"/>
    <cellStyle name="Star 2 5" xfId="17490" xr:uid="{00000000-0005-0000-0000-00006B440000}"/>
    <cellStyle name="Star 2 5 2" xfId="17491" xr:uid="{00000000-0005-0000-0000-00006C440000}"/>
    <cellStyle name="Star 2 5 3" xfId="17492" xr:uid="{00000000-0005-0000-0000-00006D440000}"/>
    <cellStyle name="Star 2 5 4" xfId="17493" xr:uid="{00000000-0005-0000-0000-00006E440000}"/>
    <cellStyle name="Star 2 6" xfId="17494" xr:uid="{00000000-0005-0000-0000-00006F440000}"/>
    <cellStyle name="Star 2 6 2" xfId="17495" xr:uid="{00000000-0005-0000-0000-000070440000}"/>
    <cellStyle name="Star 2 6 3" xfId="17496" xr:uid="{00000000-0005-0000-0000-000071440000}"/>
    <cellStyle name="Star 2 6 4" xfId="17497" xr:uid="{00000000-0005-0000-0000-000072440000}"/>
    <cellStyle name="Star 2 7" xfId="17498" xr:uid="{00000000-0005-0000-0000-000073440000}"/>
    <cellStyle name="Star 2 8" xfId="17499" xr:uid="{00000000-0005-0000-0000-000074440000}"/>
    <cellStyle name="Star 2 9" xfId="17500" xr:uid="{00000000-0005-0000-0000-000075440000}"/>
    <cellStyle name="Star 3" xfId="17501" xr:uid="{00000000-0005-0000-0000-000076440000}"/>
    <cellStyle name="Star 3 2" xfId="17502" xr:uid="{00000000-0005-0000-0000-000077440000}"/>
    <cellStyle name="Star 3 2 2" xfId="17503" xr:uid="{00000000-0005-0000-0000-000078440000}"/>
    <cellStyle name="Star 3 2 3" xfId="17504" xr:uid="{00000000-0005-0000-0000-000079440000}"/>
    <cellStyle name="Star 3 2 4" xfId="17505" xr:uid="{00000000-0005-0000-0000-00007A440000}"/>
    <cellStyle name="Star 3 3" xfId="17506" xr:uid="{00000000-0005-0000-0000-00007B440000}"/>
    <cellStyle name="Star 3 3 2" xfId="17507" xr:uid="{00000000-0005-0000-0000-00007C440000}"/>
    <cellStyle name="Star 3 3 3" xfId="17508" xr:uid="{00000000-0005-0000-0000-00007D440000}"/>
    <cellStyle name="Star 3 3 4" xfId="17509" xr:uid="{00000000-0005-0000-0000-00007E440000}"/>
    <cellStyle name="Star 3 4" xfId="17510" xr:uid="{00000000-0005-0000-0000-00007F440000}"/>
    <cellStyle name="Star 3 4 2" xfId="17511" xr:uid="{00000000-0005-0000-0000-000080440000}"/>
    <cellStyle name="Star 3 4 3" xfId="17512" xr:uid="{00000000-0005-0000-0000-000081440000}"/>
    <cellStyle name="Star 3 4 4" xfId="17513" xr:uid="{00000000-0005-0000-0000-000082440000}"/>
    <cellStyle name="Star 3 5" xfId="17514" xr:uid="{00000000-0005-0000-0000-000083440000}"/>
    <cellStyle name="Star 3 5 2" xfId="17515" xr:uid="{00000000-0005-0000-0000-000084440000}"/>
    <cellStyle name="Star 3 5 3" xfId="17516" xr:uid="{00000000-0005-0000-0000-000085440000}"/>
    <cellStyle name="Star 3 5 4" xfId="17517" xr:uid="{00000000-0005-0000-0000-000086440000}"/>
    <cellStyle name="Star 3 6" xfId="17518" xr:uid="{00000000-0005-0000-0000-000087440000}"/>
    <cellStyle name="Star 3 6 2" xfId="17519" xr:uid="{00000000-0005-0000-0000-000088440000}"/>
    <cellStyle name="Star 3 6 3" xfId="17520" xr:uid="{00000000-0005-0000-0000-000089440000}"/>
    <cellStyle name="Star 3 6 4" xfId="17521" xr:uid="{00000000-0005-0000-0000-00008A440000}"/>
    <cellStyle name="Star 3 7" xfId="17522" xr:uid="{00000000-0005-0000-0000-00008B440000}"/>
    <cellStyle name="Star 3 8" xfId="17523" xr:uid="{00000000-0005-0000-0000-00008C440000}"/>
    <cellStyle name="Star 3 9" xfId="17524" xr:uid="{00000000-0005-0000-0000-00008D440000}"/>
    <cellStyle name="Star 4" xfId="17525" xr:uid="{00000000-0005-0000-0000-00008E440000}"/>
    <cellStyle name="Star 4 2" xfId="17526" xr:uid="{00000000-0005-0000-0000-00008F440000}"/>
    <cellStyle name="Star 4 3" xfId="17527" xr:uid="{00000000-0005-0000-0000-000090440000}"/>
    <cellStyle name="Star 4 4" xfId="17528" xr:uid="{00000000-0005-0000-0000-000091440000}"/>
    <cellStyle name="Star 5" xfId="17529" xr:uid="{00000000-0005-0000-0000-000092440000}"/>
    <cellStyle name="Star 5 2" xfId="17530" xr:uid="{00000000-0005-0000-0000-000093440000}"/>
    <cellStyle name="Star 5 3" xfId="17531" xr:uid="{00000000-0005-0000-0000-000094440000}"/>
    <cellStyle name="Star 5 4" xfId="17532" xr:uid="{00000000-0005-0000-0000-000095440000}"/>
    <cellStyle name="Star 6" xfId="17533" xr:uid="{00000000-0005-0000-0000-000096440000}"/>
    <cellStyle name="Star 6 2" xfId="17534" xr:uid="{00000000-0005-0000-0000-000097440000}"/>
    <cellStyle name="Star 6 3" xfId="17535" xr:uid="{00000000-0005-0000-0000-000098440000}"/>
    <cellStyle name="Star 6 4" xfId="17536" xr:uid="{00000000-0005-0000-0000-000099440000}"/>
    <cellStyle name="Star 7" xfId="17537" xr:uid="{00000000-0005-0000-0000-00009A440000}"/>
    <cellStyle name="Star 7 2" xfId="17538" xr:uid="{00000000-0005-0000-0000-00009B440000}"/>
    <cellStyle name="Star 7 3" xfId="17539" xr:uid="{00000000-0005-0000-0000-00009C440000}"/>
    <cellStyle name="Star 7 4" xfId="17540" xr:uid="{00000000-0005-0000-0000-00009D440000}"/>
    <cellStyle name="Star 8" xfId="17541" xr:uid="{00000000-0005-0000-0000-00009E440000}"/>
    <cellStyle name="Star 8 2" xfId="17542" xr:uid="{00000000-0005-0000-0000-00009F440000}"/>
    <cellStyle name="Star 8 3" xfId="17543" xr:uid="{00000000-0005-0000-0000-0000A0440000}"/>
    <cellStyle name="Star 8 4" xfId="17544" xr:uid="{00000000-0005-0000-0000-0000A1440000}"/>
    <cellStyle name="Star 9" xfId="17545" xr:uid="{00000000-0005-0000-0000-0000A2440000}"/>
    <cellStyle name="STD" xfId="17546" xr:uid="{00000000-0005-0000-0000-0000A3440000}"/>
    <cellStyle name="STD 2" xfId="17547" xr:uid="{00000000-0005-0000-0000-0000A4440000}"/>
    <cellStyle name="STD1" xfId="17548" xr:uid="{00000000-0005-0000-0000-0000A5440000}"/>
    <cellStyle name="STD1 2" xfId="17549" xr:uid="{00000000-0005-0000-0000-0000A6440000}"/>
    <cellStyle name="STFRM" xfId="17550" xr:uid="{00000000-0005-0000-0000-0000A7440000}"/>
    <cellStyle name="Styl 1" xfId="17551" xr:uid="{00000000-0005-0000-0000-0000A8440000}"/>
    <cellStyle name="Style 1" xfId="17552" xr:uid="{00000000-0005-0000-0000-0000A9440000}"/>
    <cellStyle name="Style 10" xfId="17553" xr:uid="{00000000-0005-0000-0000-0000AA440000}"/>
    <cellStyle name="Style 11" xfId="17554" xr:uid="{00000000-0005-0000-0000-0000AB440000}"/>
    <cellStyle name="Style 12" xfId="17555" xr:uid="{00000000-0005-0000-0000-0000AC440000}"/>
    <cellStyle name="Style 13" xfId="17556" xr:uid="{00000000-0005-0000-0000-0000AD440000}"/>
    <cellStyle name="Style 14" xfId="17557" xr:uid="{00000000-0005-0000-0000-0000AE440000}"/>
    <cellStyle name="Style 15" xfId="17558" xr:uid="{00000000-0005-0000-0000-0000AF440000}"/>
    <cellStyle name="Style 16" xfId="17559" xr:uid="{00000000-0005-0000-0000-0000B0440000}"/>
    <cellStyle name="Style 2" xfId="17560" xr:uid="{00000000-0005-0000-0000-0000B1440000}"/>
    <cellStyle name="Style 3" xfId="17561" xr:uid="{00000000-0005-0000-0000-0000B2440000}"/>
    <cellStyle name="Style 4" xfId="17562" xr:uid="{00000000-0005-0000-0000-0000B3440000}"/>
    <cellStyle name="Style 5" xfId="17563" xr:uid="{00000000-0005-0000-0000-0000B4440000}"/>
    <cellStyle name="Style 6" xfId="17564" xr:uid="{00000000-0005-0000-0000-0000B5440000}"/>
    <cellStyle name="Style 7" xfId="17565" xr:uid="{00000000-0005-0000-0000-0000B6440000}"/>
    <cellStyle name="Style 8" xfId="17566" xr:uid="{00000000-0005-0000-0000-0000B7440000}"/>
    <cellStyle name="Style 9" xfId="17567" xr:uid="{00000000-0005-0000-0000-0000B8440000}"/>
    <cellStyle name="subhead" xfId="17568" xr:uid="{00000000-0005-0000-0000-0000B9440000}"/>
    <cellStyle name="subhead 2" xfId="17569" xr:uid="{00000000-0005-0000-0000-0000BA440000}"/>
    <cellStyle name="Subtotal" xfId="17570" xr:uid="{00000000-0005-0000-0000-0000BB440000}"/>
    <cellStyle name="Summe" xfId="17571" xr:uid="{00000000-0005-0000-0000-0000BC440000}"/>
    <cellStyle name="Text Indent A" xfId="17572" xr:uid="{00000000-0005-0000-0000-0000BD440000}"/>
    <cellStyle name="Text Indent B" xfId="17573" xr:uid="{00000000-0005-0000-0000-0000BE440000}"/>
    <cellStyle name="Text Indent B 2" xfId="17574" xr:uid="{00000000-0005-0000-0000-0000BF440000}"/>
    <cellStyle name="Text Indent B 3" xfId="17575" xr:uid="{00000000-0005-0000-0000-0000C0440000}"/>
    <cellStyle name="Text Indent C" xfId="17576" xr:uid="{00000000-0005-0000-0000-0000C1440000}"/>
    <cellStyle name="Text Indent C 2" xfId="17577" xr:uid="{00000000-0005-0000-0000-0000C2440000}"/>
    <cellStyle name="Text Indent C 3" xfId="17578" xr:uid="{00000000-0005-0000-0000-0000C3440000}"/>
    <cellStyle name="Text upozorn?ní" xfId="17579" xr:uid="{00000000-0005-0000-0000-0000C4440000}"/>
    <cellStyle name="Text upozornění" xfId="17580" xr:uid="{00000000-0005-0000-0000-0000C5440000}"/>
    <cellStyle name="þ_x001d_ð'&amp;Oy?Hy9_x0008__x000f__x0007_æ_x0007__x0007__x0001__x0001_" xfId="17581" xr:uid="{00000000-0005-0000-0000-0000C6440000}"/>
    <cellStyle name="Title" xfId="17582" xr:uid="{00000000-0005-0000-0000-0000C7440000}"/>
    <cellStyle name="Title 10" xfId="17583" xr:uid="{00000000-0005-0000-0000-0000C8440000}"/>
    <cellStyle name="Title 11" xfId="17584" xr:uid="{00000000-0005-0000-0000-0000C9440000}"/>
    <cellStyle name="Title 12" xfId="17585" xr:uid="{00000000-0005-0000-0000-0000CA440000}"/>
    <cellStyle name="Title 13" xfId="17586" xr:uid="{00000000-0005-0000-0000-0000CB440000}"/>
    <cellStyle name="Title 14" xfId="17587" xr:uid="{00000000-0005-0000-0000-0000CC440000}"/>
    <cellStyle name="Title 15" xfId="17588" xr:uid="{00000000-0005-0000-0000-0000CD440000}"/>
    <cellStyle name="Title 16" xfId="17589" xr:uid="{00000000-0005-0000-0000-0000CE440000}"/>
    <cellStyle name="Title 17" xfId="17590" xr:uid="{00000000-0005-0000-0000-0000CF440000}"/>
    <cellStyle name="Title 18" xfId="17591" xr:uid="{00000000-0005-0000-0000-0000D0440000}"/>
    <cellStyle name="Title 19" xfId="17592" xr:uid="{00000000-0005-0000-0000-0000D1440000}"/>
    <cellStyle name="Title 2" xfId="17593" xr:uid="{00000000-0005-0000-0000-0000D2440000}"/>
    <cellStyle name="Title 2 2" xfId="17594" xr:uid="{00000000-0005-0000-0000-0000D3440000}"/>
    <cellStyle name="Title 20" xfId="17595" xr:uid="{00000000-0005-0000-0000-0000D4440000}"/>
    <cellStyle name="Title 3" xfId="17596" xr:uid="{00000000-0005-0000-0000-0000D5440000}"/>
    <cellStyle name="Title 3 2" xfId="17597" xr:uid="{00000000-0005-0000-0000-0000D6440000}"/>
    <cellStyle name="Title 4" xfId="17598" xr:uid="{00000000-0005-0000-0000-0000D7440000}"/>
    <cellStyle name="Title 5" xfId="17599" xr:uid="{00000000-0005-0000-0000-0000D8440000}"/>
    <cellStyle name="Title 6" xfId="17600" xr:uid="{00000000-0005-0000-0000-0000D9440000}"/>
    <cellStyle name="Title 7" xfId="17601" xr:uid="{00000000-0005-0000-0000-0000DA440000}"/>
    <cellStyle name="Title 8" xfId="17602" xr:uid="{00000000-0005-0000-0000-0000DB440000}"/>
    <cellStyle name="Title 9" xfId="17603" xr:uid="{00000000-0005-0000-0000-0000DC440000}"/>
    <cellStyle name="Total" xfId="17604" xr:uid="{00000000-0005-0000-0000-0000DD440000}"/>
    <cellStyle name="Total 10" xfId="17605" xr:uid="{00000000-0005-0000-0000-0000DE440000}"/>
    <cellStyle name="Total 10 2" xfId="17606" xr:uid="{00000000-0005-0000-0000-0000DF440000}"/>
    <cellStyle name="Total 11" xfId="17607" xr:uid="{00000000-0005-0000-0000-0000E0440000}"/>
    <cellStyle name="Total 11 2" xfId="17608" xr:uid="{00000000-0005-0000-0000-0000E1440000}"/>
    <cellStyle name="Total 12" xfId="17609" xr:uid="{00000000-0005-0000-0000-0000E2440000}"/>
    <cellStyle name="Total 12 2" xfId="17610" xr:uid="{00000000-0005-0000-0000-0000E3440000}"/>
    <cellStyle name="Total 13" xfId="17611" xr:uid="{00000000-0005-0000-0000-0000E4440000}"/>
    <cellStyle name="Total 13 2" xfId="17612" xr:uid="{00000000-0005-0000-0000-0000E5440000}"/>
    <cellStyle name="Total 14" xfId="17613" xr:uid="{00000000-0005-0000-0000-0000E6440000}"/>
    <cellStyle name="Total 14 2" xfId="17614" xr:uid="{00000000-0005-0000-0000-0000E7440000}"/>
    <cellStyle name="Total 15" xfId="17615" xr:uid="{00000000-0005-0000-0000-0000E8440000}"/>
    <cellStyle name="Total 15 2" xfId="17616" xr:uid="{00000000-0005-0000-0000-0000E9440000}"/>
    <cellStyle name="Total 16" xfId="17617" xr:uid="{00000000-0005-0000-0000-0000EA440000}"/>
    <cellStyle name="Total 16 2" xfId="17618" xr:uid="{00000000-0005-0000-0000-0000EB440000}"/>
    <cellStyle name="Total 17" xfId="17619" xr:uid="{00000000-0005-0000-0000-0000EC440000}"/>
    <cellStyle name="Total 17 2" xfId="17620" xr:uid="{00000000-0005-0000-0000-0000ED440000}"/>
    <cellStyle name="Total 18" xfId="17621" xr:uid="{00000000-0005-0000-0000-0000EE440000}"/>
    <cellStyle name="Total 18 2" xfId="17622" xr:uid="{00000000-0005-0000-0000-0000EF440000}"/>
    <cellStyle name="Total 19" xfId="17623" xr:uid="{00000000-0005-0000-0000-0000F0440000}"/>
    <cellStyle name="Total 19 2" xfId="17624" xr:uid="{00000000-0005-0000-0000-0000F1440000}"/>
    <cellStyle name="Total 2" xfId="17625" xr:uid="{00000000-0005-0000-0000-0000F2440000}"/>
    <cellStyle name="Total 2 2" xfId="17626" xr:uid="{00000000-0005-0000-0000-0000F3440000}"/>
    <cellStyle name="Total 2 3" xfId="17627" xr:uid="{00000000-0005-0000-0000-0000F4440000}"/>
    <cellStyle name="Total 20" xfId="17628" xr:uid="{00000000-0005-0000-0000-0000F5440000}"/>
    <cellStyle name="Total 21" xfId="17629" xr:uid="{00000000-0005-0000-0000-0000F6440000}"/>
    <cellStyle name="Total 22" xfId="17630" xr:uid="{00000000-0005-0000-0000-0000F7440000}"/>
    <cellStyle name="Total 3" xfId="17631" xr:uid="{00000000-0005-0000-0000-0000F8440000}"/>
    <cellStyle name="Total 3 2" xfId="17632" xr:uid="{00000000-0005-0000-0000-0000F9440000}"/>
    <cellStyle name="Total 3 3" xfId="17633" xr:uid="{00000000-0005-0000-0000-0000FA440000}"/>
    <cellStyle name="Total 3 4" xfId="17634" xr:uid="{00000000-0005-0000-0000-0000FB440000}"/>
    <cellStyle name="Total 3 5" xfId="17635" xr:uid="{00000000-0005-0000-0000-0000FC440000}"/>
    <cellStyle name="Total 4" xfId="17636" xr:uid="{00000000-0005-0000-0000-0000FD440000}"/>
    <cellStyle name="Total 4 2" xfId="17637" xr:uid="{00000000-0005-0000-0000-0000FE440000}"/>
    <cellStyle name="Total 5" xfId="17638" xr:uid="{00000000-0005-0000-0000-0000FF440000}"/>
    <cellStyle name="Total 5 2" xfId="17639" xr:uid="{00000000-0005-0000-0000-000000450000}"/>
    <cellStyle name="Total 6" xfId="17640" xr:uid="{00000000-0005-0000-0000-000001450000}"/>
    <cellStyle name="Total 6 2" xfId="17641" xr:uid="{00000000-0005-0000-0000-000002450000}"/>
    <cellStyle name="Total 7" xfId="17642" xr:uid="{00000000-0005-0000-0000-000003450000}"/>
    <cellStyle name="Total 7 2" xfId="17643" xr:uid="{00000000-0005-0000-0000-000004450000}"/>
    <cellStyle name="Total 8" xfId="17644" xr:uid="{00000000-0005-0000-0000-000005450000}"/>
    <cellStyle name="Total 8 2" xfId="17645" xr:uid="{00000000-0005-0000-0000-000006450000}"/>
    <cellStyle name="Total 9" xfId="17646" xr:uid="{00000000-0005-0000-0000-000007450000}"/>
    <cellStyle name="Total 9 2" xfId="17647" xr:uid="{00000000-0005-0000-0000-000008450000}"/>
    <cellStyle name="tttttt" xfId="17648" xr:uid="{00000000-0005-0000-0000-000009450000}"/>
    <cellStyle name="UP" xfId="17649" xr:uid="{00000000-0005-0000-0000-00000A450000}"/>
    <cellStyle name="UR" xfId="17650" xr:uid="{00000000-0005-0000-0000-00000B450000}"/>
    <cellStyle name="User_Defined_A" xfId="17651" xr:uid="{00000000-0005-0000-0000-00000C450000}"/>
    <cellStyle name="Vehicle_Benchmark" xfId="17652" xr:uid="{00000000-0005-0000-0000-00000D450000}"/>
    <cellStyle name="Version_Header" xfId="17653" xr:uid="{00000000-0005-0000-0000-00000E450000}"/>
    <cellStyle name="Virgül [0]_99yerliüretim" xfId="17654" xr:uid="{00000000-0005-0000-0000-00000F450000}"/>
    <cellStyle name="Virgül_99yerliüretim" xfId="17655" xr:uid="{00000000-0005-0000-0000-000010450000}"/>
    <cellStyle name="Volumes_Data" xfId="17656" xr:uid="{00000000-0005-0000-0000-000011450000}"/>
    <cellStyle name="Vstup" xfId="17657" xr:uid="{00000000-0005-0000-0000-000012450000}"/>
    <cellStyle name="Vstup 2" xfId="17658" xr:uid="{00000000-0005-0000-0000-000013450000}"/>
    <cellStyle name="Vstup 2 10" xfId="17659" xr:uid="{00000000-0005-0000-0000-000014450000}"/>
    <cellStyle name="Vstup 2 11" xfId="17660" xr:uid="{00000000-0005-0000-0000-000015450000}"/>
    <cellStyle name="Vstup 2 12" xfId="17661" xr:uid="{00000000-0005-0000-0000-000016450000}"/>
    <cellStyle name="Vstup 2 2" xfId="17662" xr:uid="{00000000-0005-0000-0000-000017450000}"/>
    <cellStyle name="Vstup 2 2 10" xfId="17663" xr:uid="{00000000-0005-0000-0000-000018450000}"/>
    <cellStyle name="Vstup 2 2 2" xfId="17664" xr:uid="{00000000-0005-0000-0000-000019450000}"/>
    <cellStyle name="Vstup 2 2 2 2" xfId="17665" xr:uid="{00000000-0005-0000-0000-00001A450000}"/>
    <cellStyle name="Vstup 2 2 2 2 2" xfId="17666" xr:uid="{00000000-0005-0000-0000-00001B450000}"/>
    <cellStyle name="Vstup 2 2 2 2 2 2" xfId="17667" xr:uid="{00000000-0005-0000-0000-00001C450000}"/>
    <cellStyle name="Vstup 2 2 2 2 2 2 2" xfId="17668" xr:uid="{00000000-0005-0000-0000-00001D450000}"/>
    <cellStyle name="Vstup 2 2 2 2 2 2 2 2" xfId="17669" xr:uid="{00000000-0005-0000-0000-00001E450000}"/>
    <cellStyle name="Vstup 2 2 2 2 2 2 2 2 2" xfId="17670" xr:uid="{00000000-0005-0000-0000-00001F450000}"/>
    <cellStyle name="Vstup 2 2 2 2 2 2 2 2 2 2" xfId="17671" xr:uid="{00000000-0005-0000-0000-000020450000}"/>
    <cellStyle name="Vstup 2 2 2 2 2 2 2 2 2 3" xfId="17672" xr:uid="{00000000-0005-0000-0000-000021450000}"/>
    <cellStyle name="Vstup 2 2 2 2 2 2 2 2 3" xfId="17673" xr:uid="{00000000-0005-0000-0000-000022450000}"/>
    <cellStyle name="Vstup 2 2 2 2 2 2 2 2 4" xfId="17674" xr:uid="{00000000-0005-0000-0000-000023450000}"/>
    <cellStyle name="Vstup 2 2 2 2 2 2 2 3" xfId="17675" xr:uid="{00000000-0005-0000-0000-000024450000}"/>
    <cellStyle name="Vstup 2 2 2 2 2 2 2 3 2" xfId="17676" xr:uid="{00000000-0005-0000-0000-000025450000}"/>
    <cellStyle name="Vstup 2 2 2 2 2 2 2 3 3" xfId="17677" xr:uid="{00000000-0005-0000-0000-000026450000}"/>
    <cellStyle name="Vstup 2 2 2 2 2 2 2 4" xfId="17678" xr:uid="{00000000-0005-0000-0000-000027450000}"/>
    <cellStyle name="Vstup 2 2 2 2 2 2 2 5" xfId="17679" xr:uid="{00000000-0005-0000-0000-000028450000}"/>
    <cellStyle name="Vstup 2 2 2 2 2 2 3" xfId="17680" xr:uid="{00000000-0005-0000-0000-000029450000}"/>
    <cellStyle name="Vstup 2 2 2 2 2 2 3 2" xfId="17681" xr:uid="{00000000-0005-0000-0000-00002A450000}"/>
    <cellStyle name="Vstup 2 2 2 2 2 2 3 2 2" xfId="17682" xr:uid="{00000000-0005-0000-0000-00002B450000}"/>
    <cellStyle name="Vstup 2 2 2 2 2 2 3 2 3" xfId="17683" xr:uid="{00000000-0005-0000-0000-00002C450000}"/>
    <cellStyle name="Vstup 2 2 2 2 2 2 3 3" xfId="17684" xr:uid="{00000000-0005-0000-0000-00002D450000}"/>
    <cellStyle name="Vstup 2 2 2 2 2 2 3 4" xfId="17685" xr:uid="{00000000-0005-0000-0000-00002E450000}"/>
    <cellStyle name="Vstup 2 2 2 2 2 2 4" xfId="17686" xr:uid="{00000000-0005-0000-0000-00002F450000}"/>
    <cellStyle name="Vstup 2 2 2 2 2 2 4 2" xfId="17687" xr:uid="{00000000-0005-0000-0000-000030450000}"/>
    <cellStyle name="Vstup 2 2 2 2 2 2 4 3" xfId="17688" xr:uid="{00000000-0005-0000-0000-000031450000}"/>
    <cellStyle name="Vstup 2 2 2 2 2 2 5" xfId="17689" xr:uid="{00000000-0005-0000-0000-000032450000}"/>
    <cellStyle name="Vstup 2 2 2 2 2 2 6" xfId="17690" xr:uid="{00000000-0005-0000-0000-000033450000}"/>
    <cellStyle name="Vstup 2 2 2 2 2 3" xfId="17691" xr:uid="{00000000-0005-0000-0000-000034450000}"/>
    <cellStyle name="Vstup 2 2 2 2 2 3 2" xfId="17692" xr:uid="{00000000-0005-0000-0000-000035450000}"/>
    <cellStyle name="Vstup 2 2 2 2 2 3 2 2" xfId="17693" xr:uid="{00000000-0005-0000-0000-000036450000}"/>
    <cellStyle name="Vstup 2 2 2 2 2 3 2 2 2" xfId="17694" xr:uid="{00000000-0005-0000-0000-000037450000}"/>
    <cellStyle name="Vstup 2 2 2 2 2 3 2 2 3" xfId="17695" xr:uid="{00000000-0005-0000-0000-000038450000}"/>
    <cellStyle name="Vstup 2 2 2 2 2 3 2 3" xfId="17696" xr:uid="{00000000-0005-0000-0000-000039450000}"/>
    <cellStyle name="Vstup 2 2 2 2 2 3 2 4" xfId="17697" xr:uid="{00000000-0005-0000-0000-00003A450000}"/>
    <cellStyle name="Vstup 2 2 2 2 2 3 3" xfId="17698" xr:uid="{00000000-0005-0000-0000-00003B450000}"/>
    <cellStyle name="Vstup 2 2 2 2 2 3 3 2" xfId="17699" xr:uid="{00000000-0005-0000-0000-00003C450000}"/>
    <cellStyle name="Vstup 2 2 2 2 2 3 3 3" xfId="17700" xr:uid="{00000000-0005-0000-0000-00003D450000}"/>
    <cellStyle name="Vstup 2 2 2 2 2 3 4" xfId="17701" xr:uid="{00000000-0005-0000-0000-00003E450000}"/>
    <cellStyle name="Vstup 2 2 2 2 2 3 5" xfId="17702" xr:uid="{00000000-0005-0000-0000-00003F450000}"/>
    <cellStyle name="Vstup 2 2 2 2 2 4" xfId="17703" xr:uid="{00000000-0005-0000-0000-000040450000}"/>
    <cellStyle name="Vstup 2 2 2 2 2 4 2" xfId="17704" xr:uid="{00000000-0005-0000-0000-000041450000}"/>
    <cellStyle name="Vstup 2 2 2 2 2 4 2 2" xfId="17705" xr:uid="{00000000-0005-0000-0000-000042450000}"/>
    <cellStyle name="Vstup 2 2 2 2 2 4 2 3" xfId="17706" xr:uid="{00000000-0005-0000-0000-000043450000}"/>
    <cellStyle name="Vstup 2 2 2 2 2 4 3" xfId="17707" xr:uid="{00000000-0005-0000-0000-000044450000}"/>
    <cellStyle name="Vstup 2 2 2 2 2 4 4" xfId="17708" xr:uid="{00000000-0005-0000-0000-000045450000}"/>
    <cellStyle name="Vstup 2 2 2 2 2 5" xfId="17709" xr:uid="{00000000-0005-0000-0000-000046450000}"/>
    <cellStyle name="Vstup 2 2 2 2 2 5 2" xfId="17710" xr:uid="{00000000-0005-0000-0000-000047450000}"/>
    <cellStyle name="Vstup 2 2 2 2 2 5 3" xfId="17711" xr:uid="{00000000-0005-0000-0000-000048450000}"/>
    <cellStyle name="Vstup 2 2 2 2 2 6" xfId="17712" xr:uid="{00000000-0005-0000-0000-000049450000}"/>
    <cellStyle name="Vstup 2 2 2 2 2 7" xfId="17713" xr:uid="{00000000-0005-0000-0000-00004A450000}"/>
    <cellStyle name="Vstup 2 2 2 2 3" xfId="17714" xr:uid="{00000000-0005-0000-0000-00004B450000}"/>
    <cellStyle name="Vstup 2 2 2 2 3 2" xfId="17715" xr:uid="{00000000-0005-0000-0000-00004C450000}"/>
    <cellStyle name="Vstup 2 2 2 2 3 2 2" xfId="17716" xr:uid="{00000000-0005-0000-0000-00004D450000}"/>
    <cellStyle name="Vstup 2 2 2 2 3 2 2 2" xfId="17717" xr:uid="{00000000-0005-0000-0000-00004E450000}"/>
    <cellStyle name="Vstup 2 2 2 2 3 2 2 2 2" xfId="17718" xr:uid="{00000000-0005-0000-0000-00004F450000}"/>
    <cellStyle name="Vstup 2 2 2 2 3 2 2 2 3" xfId="17719" xr:uid="{00000000-0005-0000-0000-000050450000}"/>
    <cellStyle name="Vstup 2 2 2 2 3 2 2 3" xfId="17720" xr:uid="{00000000-0005-0000-0000-000051450000}"/>
    <cellStyle name="Vstup 2 2 2 2 3 2 2 4" xfId="17721" xr:uid="{00000000-0005-0000-0000-000052450000}"/>
    <cellStyle name="Vstup 2 2 2 2 3 2 3" xfId="17722" xr:uid="{00000000-0005-0000-0000-000053450000}"/>
    <cellStyle name="Vstup 2 2 2 2 3 2 3 2" xfId="17723" xr:uid="{00000000-0005-0000-0000-000054450000}"/>
    <cellStyle name="Vstup 2 2 2 2 3 2 3 3" xfId="17724" xr:uid="{00000000-0005-0000-0000-000055450000}"/>
    <cellStyle name="Vstup 2 2 2 2 3 2 4" xfId="17725" xr:uid="{00000000-0005-0000-0000-000056450000}"/>
    <cellStyle name="Vstup 2 2 2 2 3 2 5" xfId="17726" xr:uid="{00000000-0005-0000-0000-000057450000}"/>
    <cellStyle name="Vstup 2 2 2 2 3 3" xfId="17727" xr:uid="{00000000-0005-0000-0000-000058450000}"/>
    <cellStyle name="Vstup 2 2 2 2 3 3 2" xfId="17728" xr:uid="{00000000-0005-0000-0000-000059450000}"/>
    <cellStyle name="Vstup 2 2 2 2 3 3 2 2" xfId="17729" xr:uid="{00000000-0005-0000-0000-00005A450000}"/>
    <cellStyle name="Vstup 2 2 2 2 3 3 2 3" xfId="17730" xr:uid="{00000000-0005-0000-0000-00005B450000}"/>
    <cellStyle name="Vstup 2 2 2 2 3 3 3" xfId="17731" xr:uid="{00000000-0005-0000-0000-00005C450000}"/>
    <cellStyle name="Vstup 2 2 2 2 3 3 4" xfId="17732" xr:uid="{00000000-0005-0000-0000-00005D450000}"/>
    <cellStyle name="Vstup 2 2 2 2 3 4" xfId="17733" xr:uid="{00000000-0005-0000-0000-00005E450000}"/>
    <cellStyle name="Vstup 2 2 2 2 3 4 2" xfId="17734" xr:uid="{00000000-0005-0000-0000-00005F450000}"/>
    <cellStyle name="Vstup 2 2 2 2 3 4 3" xfId="17735" xr:uid="{00000000-0005-0000-0000-000060450000}"/>
    <cellStyle name="Vstup 2 2 2 2 3 5" xfId="17736" xr:uid="{00000000-0005-0000-0000-000061450000}"/>
    <cellStyle name="Vstup 2 2 2 2 3 6" xfId="17737" xr:uid="{00000000-0005-0000-0000-000062450000}"/>
    <cellStyle name="Vstup 2 2 2 2 4" xfId="17738" xr:uid="{00000000-0005-0000-0000-000063450000}"/>
    <cellStyle name="Vstup 2 2 2 2 4 2" xfId="17739" xr:uid="{00000000-0005-0000-0000-000064450000}"/>
    <cellStyle name="Vstup 2 2 2 2 4 2 2" xfId="17740" xr:uid="{00000000-0005-0000-0000-000065450000}"/>
    <cellStyle name="Vstup 2 2 2 2 4 2 2 2" xfId="17741" xr:uid="{00000000-0005-0000-0000-000066450000}"/>
    <cellStyle name="Vstup 2 2 2 2 4 2 2 3" xfId="17742" xr:uid="{00000000-0005-0000-0000-000067450000}"/>
    <cellStyle name="Vstup 2 2 2 2 4 2 3" xfId="17743" xr:uid="{00000000-0005-0000-0000-000068450000}"/>
    <cellStyle name="Vstup 2 2 2 2 4 2 4" xfId="17744" xr:uid="{00000000-0005-0000-0000-000069450000}"/>
    <cellStyle name="Vstup 2 2 2 2 4 3" xfId="17745" xr:uid="{00000000-0005-0000-0000-00006A450000}"/>
    <cellStyle name="Vstup 2 2 2 2 4 3 2" xfId="17746" xr:uid="{00000000-0005-0000-0000-00006B450000}"/>
    <cellStyle name="Vstup 2 2 2 2 4 3 3" xfId="17747" xr:uid="{00000000-0005-0000-0000-00006C450000}"/>
    <cellStyle name="Vstup 2 2 2 2 4 4" xfId="17748" xr:uid="{00000000-0005-0000-0000-00006D450000}"/>
    <cellStyle name="Vstup 2 2 2 2 4 5" xfId="17749" xr:uid="{00000000-0005-0000-0000-00006E450000}"/>
    <cellStyle name="Vstup 2 2 2 2 5" xfId="17750" xr:uid="{00000000-0005-0000-0000-00006F450000}"/>
    <cellStyle name="Vstup 2 2 2 2 5 2" xfId="17751" xr:uid="{00000000-0005-0000-0000-000070450000}"/>
    <cellStyle name="Vstup 2 2 2 2 5 2 2" xfId="17752" xr:uid="{00000000-0005-0000-0000-000071450000}"/>
    <cellStyle name="Vstup 2 2 2 2 5 2 3" xfId="17753" xr:uid="{00000000-0005-0000-0000-000072450000}"/>
    <cellStyle name="Vstup 2 2 2 2 5 3" xfId="17754" xr:uid="{00000000-0005-0000-0000-000073450000}"/>
    <cellStyle name="Vstup 2 2 2 2 5 4" xfId="17755" xr:uid="{00000000-0005-0000-0000-000074450000}"/>
    <cellStyle name="Vstup 2 2 2 2 6" xfId="17756" xr:uid="{00000000-0005-0000-0000-000075450000}"/>
    <cellStyle name="Vstup 2 2 2 2 6 2" xfId="17757" xr:uid="{00000000-0005-0000-0000-000076450000}"/>
    <cellStyle name="Vstup 2 2 2 2 6 3" xfId="17758" xr:uid="{00000000-0005-0000-0000-000077450000}"/>
    <cellStyle name="Vstup 2 2 2 2 7" xfId="17759" xr:uid="{00000000-0005-0000-0000-000078450000}"/>
    <cellStyle name="Vstup 2 2 2 2 8" xfId="17760" xr:uid="{00000000-0005-0000-0000-000079450000}"/>
    <cellStyle name="Vstup 2 2 2 3" xfId="17761" xr:uid="{00000000-0005-0000-0000-00007A450000}"/>
    <cellStyle name="Vstup 2 2 2 3 2" xfId="17762" xr:uid="{00000000-0005-0000-0000-00007B450000}"/>
    <cellStyle name="Vstup 2 2 2 3 2 2" xfId="17763" xr:uid="{00000000-0005-0000-0000-00007C450000}"/>
    <cellStyle name="Vstup 2 2 2 3 2 2 2" xfId="17764" xr:uid="{00000000-0005-0000-0000-00007D450000}"/>
    <cellStyle name="Vstup 2 2 2 3 2 2 2 2" xfId="17765" xr:uid="{00000000-0005-0000-0000-00007E450000}"/>
    <cellStyle name="Vstup 2 2 2 3 2 2 2 2 2" xfId="17766" xr:uid="{00000000-0005-0000-0000-00007F450000}"/>
    <cellStyle name="Vstup 2 2 2 3 2 2 2 2 3" xfId="17767" xr:uid="{00000000-0005-0000-0000-000080450000}"/>
    <cellStyle name="Vstup 2 2 2 3 2 2 2 3" xfId="17768" xr:uid="{00000000-0005-0000-0000-000081450000}"/>
    <cellStyle name="Vstup 2 2 2 3 2 2 2 4" xfId="17769" xr:uid="{00000000-0005-0000-0000-000082450000}"/>
    <cellStyle name="Vstup 2 2 2 3 2 2 3" xfId="17770" xr:uid="{00000000-0005-0000-0000-000083450000}"/>
    <cellStyle name="Vstup 2 2 2 3 2 2 3 2" xfId="17771" xr:uid="{00000000-0005-0000-0000-000084450000}"/>
    <cellStyle name="Vstup 2 2 2 3 2 2 3 3" xfId="17772" xr:uid="{00000000-0005-0000-0000-000085450000}"/>
    <cellStyle name="Vstup 2 2 2 3 2 2 4" xfId="17773" xr:uid="{00000000-0005-0000-0000-000086450000}"/>
    <cellStyle name="Vstup 2 2 2 3 2 2 5" xfId="17774" xr:uid="{00000000-0005-0000-0000-000087450000}"/>
    <cellStyle name="Vstup 2 2 2 3 2 3" xfId="17775" xr:uid="{00000000-0005-0000-0000-000088450000}"/>
    <cellStyle name="Vstup 2 2 2 3 2 3 2" xfId="17776" xr:uid="{00000000-0005-0000-0000-000089450000}"/>
    <cellStyle name="Vstup 2 2 2 3 2 3 2 2" xfId="17777" xr:uid="{00000000-0005-0000-0000-00008A450000}"/>
    <cellStyle name="Vstup 2 2 2 3 2 3 2 3" xfId="17778" xr:uid="{00000000-0005-0000-0000-00008B450000}"/>
    <cellStyle name="Vstup 2 2 2 3 2 3 3" xfId="17779" xr:uid="{00000000-0005-0000-0000-00008C450000}"/>
    <cellStyle name="Vstup 2 2 2 3 2 3 4" xfId="17780" xr:uid="{00000000-0005-0000-0000-00008D450000}"/>
    <cellStyle name="Vstup 2 2 2 3 2 4" xfId="17781" xr:uid="{00000000-0005-0000-0000-00008E450000}"/>
    <cellStyle name="Vstup 2 2 2 3 2 4 2" xfId="17782" xr:uid="{00000000-0005-0000-0000-00008F450000}"/>
    <cellStyle name="Vstup 2 2 2 3 2 4 3" xfId="17783" xr:uid="{00000000-0005-0000-0000-000090450000}"/>
    <cellStyle name="Vstup 2 2 2 3 2 5" xfId="17784" xr:uid="{00000000-0005-0000-0000-000091450000}"/>
    <cellStyle name="Vstup 2 2 2 3 2 6" xfId="17785" xr:uid="{00000000-0005-0000-0000-000092450000}"/>
    <cellStyle name="Vstup 2 2 2 3 3" xfId="17786" xr:uid="{00000000-0005-0000-0000-000093450000}"/>
    <cellStyle name="Vstup 2 2 2 3 3 2" xfId="17787" xr:uid="{00000000-0005-0000-0000-000094450000}"/>
    <cellStyle name="Vstup 2 2 2 3 3 2 2" xfId="17788" xr:uid="{00000000-0005-0000-0000-000095450000}"/>
    <cellStyle name="Vstup 2 2 2 3 3 2 2 2" xfId="17789" xr:uid="{00000000-0005-0000-0000-000096450000}"/>
    <cellStyle name="Vstup 2 2 2 3 3 2 2 3" xfId="17790" xr:uid="{00000000-0005-0000-0000-000097450000}"/>
    <cellStyle name="Vstup 2 2 2 3 3 2 3" xfId="17791" xr:uid="{00000000-0005-0000-0000-000098450000}"/>
    <cellStyle name="Vstup 2 2 2 3 3 2 4" xfId="17792" xr:uid="{00000000-0005-0000-0000-000099450000}"/>
    <cellStyle name="Vstup 2 2 2 3 3 3" xfId="17793" xr:uid="{00000000-0005-0000-0000-00009A450000}"/>
    <cellStyle name="Vstup 2 2 2 3 3 3 2" xfId="17794" xr:uid="{00000000-0005-0000-0000-00009B450000}"/>
    <cellStyle name="Vstup 2 2 2 3 3 3 3" xfId="17795" xr:uid="{00000000-0005-0000-0000-00009C450000}"/>
    <cellStyle name="Vstup 2 2 2 3 3 4" xfId="17796" xr:uid="{00000000-0005-0000-0000-00009D450000}"/>
    <cellStyle name="Vstup 2 2 2 3 3 5" xfId="17797" xr:uid="{00000000-0005-0000-0000-00009E450000}"/>
    <cellStyle name="Vstup 2 2 2 3 4" xfId="17798" xr:uid="{00000000-0005-0000-0000-00009F450000}"/>
    <cellStyle name="Vstup 2 2 2 3 4 2" xfId="17799" xr:uid="{00000000-0005-0000-0000-0000A0450000}"/>
    <cellStyle name="Vstup 2 2 2 3 4 2 2" xfId="17800" xr:uid="{00000000-0005-0000-0000-0000A1450000}"/>
    <cellStyle name="Vstup 2 2 2 3 4 2 3" xfId="17801" xr:uid="{00000000-0005-0000-0000-0000A2450000}"/>
    <cellStyle name="Vstup 2 2 2 3 4 3" xfId="17802" xr:uid="{00000000-0005-0000-0000-0000A3450000}"/>
    <cellStyle name="Vstup 2 2 2 3 4 4" xfId="17803" xr:uid="{00000000-0005-0000-0000-0000A4450000}"/>
    <cellStyle name="Vstup 2 2 2 3 5" xfId="17804" xr:uid="{00000000-0005-0000-0000-0000A5450000}"/>
    <cellStyle name="Vstup 2 2 2 3 5 2" xfId="17805" xr:uid="{00000000-0005-0000-0000-0000A6450000}"/>
    <cellStyle name="Vstup 2 2 2 3 5 3" xfId="17806" xr:uid="{00000000-0005-0000-0000-0000A7450000}"/>
    <cellStyle name="Vstup 2 2 2 3 6" xfId="17807" xr:uid="{00000000-0005-0000-0000-0000A8450000}"/>
    <cellStyle name="Vstup 2 2 2 3 7" xfId="17808" xr:uid="{00000000-0005-0000-0000-0000A9450000}"/>
    <cellStyle name="Vstup 2 2 2 4" xfId="17809" xr:uid="{00000000-0005-0000-0000-0000AA450000}"/>
    <cellStyle name="Vstup 2 2 2 4 2" xfId="17810" xr:uid="{00000000-0005-0000-0000-0000AB450000}"/>
    <cellStyle name="Vstup 2 2 2 4 2 2" xfId="17811" xr:uid="{00000000-0005-0000-0000-0000AC450000}"/>
    <cellStyle name="Vstup 2 2 2 4 2 2 2" xfId="17812" xr:uid="{00000000-0005-0000-0000-0000AD450000}"/>
    <cellStyle name="Vstup 2 2 2 4 2 2 2 2" xfId="17813" xr:uid="{00000000-0005-0000-0000-0000AE450000}"/>
    <cellStyle name="Vstup 2 2 2 4 2 2 2 3" xfId="17814" xr:uid="{00000000-0005-0000-0000-0000AF450000}"/>
    <cellStyle name="Vstup 2 2 2 4 2 2 3" xfId="17815" xr:uid="{00000000-0005-0000-0000-0000B0450000}"/>
    <cellStyle name="Vstup 2 2 2 4 2 2 4" xfId="17816" xr:uid="{00000000-0005-0000-0000-0000B1450000}"/>
    <cellStyle name="Vstup 2 2 2 4 2 3" xfId="17817" xr:uid="{00000000-0005-0000-0000-0000B2450000}"/>
    <cellStyle name="Vstup 2 2 2 4 2 3 2" xfId="17818" xr:uid="{00000000-0005-0000-0000-0000B3450000}"/>
    <cellStyle name="Vstup 2 2 2 4 2 3 3" xfId="17819" xr:uid="{00000000-0005-0000-0000-0000B4450000}"/>
    <cellStyle name="Vstup 2 2 2 4 2 4" xfId="17820" xr:uid="{00000000-0005-0000-0000-0000B5450000}"/>
    <cellStyle name="Vstup 2 2 2 4 2 5" xfId="17821" xr:uid="{00000000-0005-0000-0000-0000B6450000}"/>
    <cellStyle name="Vstup 2 2 2 4 3" xfId="17822" xr:uid="{00000000-0005-0000-0000-0000B7450000}"/>
    <cellStyle name="Vstup 2 2 2 4 3 2" xfId="17823" xr:uid="{00000000-0005-0000-0000-0000B8450000}"/>
    <cellStyle name="Vstup 2 2 2 4 3 2 2" xfId="17824" xr:uid="{00000000-0005-0000-0000-0000B9450000}"/>
    <cellStyle name="Vstup 2 2 2 4 3 2 3" xfId="17825" xr:uid="{00000000-0005-0000-0000-0000BA450000}"/>
    <cellStyle name="Vstup 2 2 2 4 3 3" xfId="17826" xr:uid="{00000000-0005-0000-0000-0000BB450000}"/>
    <cellStyle name="Vstup 2 2 2 4 3 4" xfId="17827" xr:uid="{00000000-0005-0000-0000-0000BC450000}"/>
    <cellStyle name="Vstup 2 2 2 4 4" xfId="17828" xr:uid="{00000000-0005-0000-0000-0000BD450000}"/>
    <cellStyle name="Vstup 2 2 2 4 4 2" xfId="17829" xr:uid="{00000000-0005-0000-0000-0000BE450000}"/>
    <cellStyle name="Vstup 2 2 2 4 4 3" xfId="17830" xr:uid="{00000000-0005-0000-0000-0000BF450000}"/>
    <cellStyle name="Vstup 2 2 2 4 5" xfId="17831" xr:uid="{00000000-0005-0000-0000-0000C0450000}"/>
    <cellStyle name="Vstup 2 2 2 4 6" xfId="17832" xr:uid="{00000000-0005-0000-0000-0000C1450000}"/>
    <cellStyle name="Vstup 2 2 2 5" xfId="17833" xr:uid="{00000000-0005-0000-0000-0000C2450000}"/>
    <cellStyle name="Vstup 2 2 2 5 2" xfId="17834" xr:uid="{00000000-0005-0000-0000-0000C3450000}"/>
    <cellStyle name="Vstup 2 2 2 5 2 2" xfId="17835" xr:uid="{00000000-0005-0000-0000-0000C4450000}"/>
    <cellStyle name="Vstup 2 2 2 5 2 2 2" xfId="17836" xr:uid="{00000000-0005-0000-0000-0000C5450000}"/>
    <cellStyle name="Vstup 2 2 2 5 2 2 3" xfId="17837" xr:uid="{00000000-0005-0000-0000-0000C6450000}"/>
    <cellStyle name="Vstup 2 2 2 5 2 3" xfId="17838" xr:uid="{00000000-0005-0000-0000-0000C7450000}"/>
    <cellStyle name="Vstup 2 2 2 5 2 4" xfId="17839" xr:uid="{00000000-0005-0000-0000-0000C8450000}"/>
    <cellStyle name="Vstup 2 2 2 5 3" xfId="17840" xr:uid="{00000000-0005-0000-0000-0000C9450000}"/>
    <cellStyle name="Vstup 2 2 2 5 3 2" xfId="17841" xr:uid="{00000000-0005-0000-0000-0000CA450000}"/>
    <cellStyle name="Vstup 2 2 2 5 3 3" xfId="17842" xr:uid="{00000000-0005-0000-0000-0000CB450000}"/>
    <cellStyle name="Vstup 2 2 2 5 4" xfId="17843" xr:uid="{00000000-0005-0000-0000-0000CC450000}"/>
    <cellStyle name="Vstup 2 2 2 5 5" xfId="17844" xr:uid="{00000000-0005-0000-0000-0000CD450000}"/>
    <cellStyle name="Vstup 2 2 2 6" xfId="17845" xr:uid="{00000000-0005-0000-0000-0000CE450000}"/>
    <cellStyle name="Vstup 2 2 2 6 2" xfId="17846" xr:uid="{00000000-0005-0000-0000-0000CF450000}"/>
    <cellStyle name="Vstup 2 2 2 6 2 2" xfId="17847" xr:uid="{00000000-0005-0000-0000-0000D0450000}"/>
    <cellStyle name="Vstup 2 2 2 6 2 3" xfId="17848" xr:uid="{00000000-0005-0000-0000-0000D1450000}"/>
    <cellStyle name="Vstup 2 2 2 6 3" xfId="17849" xr:uid="{00000000-0005-0000-0000-0000D2450000}"/>
    <cellStyle name="Vstup 2 2 2 6 4" xfId="17850" xr:uid="{00000000-0005-0000-0000-0000D3450000}"/>
    <cellStyle name="Vstup 2 2 2 7" xfId="17851" xr:uid="{00000000-0005-0000-0000-0000D4450000}"/>
    <cellStyle name="Vstup 2 2 2 7 2" xfId="17852" xr:uid="{00000000-0005-0000-0000-0000D5450000}"/>
    <cellStyle name="Vstup 2 2 2 7 3" xfId="17853" xr:uid="{00000000-0005-0000-0000-0000D6450000}"/>
    <cellStyle name="Vstup 2 2 2 8" xfId="17854" xr:uid="{00000000-0005-0000-0000-0000D7450000}"/>
    <cellStyle name="Vstup 2 2 2 9" xfId="17855" xr:uid="{00000000-0005-0000-0000-0000D8450000}"/>
    <cellStyle name="Vstup 2 2 3" xfId="17856" xr:uid="{00000000-0005-0000-0000-0000D9450000}"/>
    <cellStyle name="Vstup 2 2 3 2" xfId="17857" xr:uid="{00000000-0005-0000-0000-0000DA450000}"/>
    <cellStyle name="Vstup 2 2 3 2 2" xfId="17858" xr:uid="{00000000-0005-0000-0000-0000DB450000}"/>
    <cellStyle name="Vstup 2 2 3 2 2 2" xfId="17859" xr:uid="{00000000-0005-0000-0000-0000DC450000}"/>
    <cellStyle name="Vstup 2 2 3 2 2 2 2" xfId="17860" xr:uid="{00000000-0005-0000-0000-0000DD450000}"/>
    <cellStyle name="Vstup 2 2 3 2 2 2 2 2" xfId="17861" xr:uid="{00000000-0005-0000-0000-0000DE450000}"/>
    <cellStyle name="Vstup 2 2 3 2 2 2 2 2 2" xfId="17862" xr:uid="{00000000-0005-0000-0000-0000DF450000}"/>
    <cellStyle name="Vstup 2 2 3 2 2 2 2 2 3" xfId="17863" xr:uid="{00000000-0005-0000-0000-0000E0450000}"/>
    <cellStyle name="Vstup 2 2 3 2 2 2 2 3" xfId="17864" xr:uid="{00000000-0005-0000-0000-0000E1450000}"/>
    <cellStyle name="Vstup 2 2 3 2 2 2 2 4" xfId="17865" xr:uid="{00000000-0005-0000-0000-0000E2450000}"/>
    <cellStyle name="Vstup 2 2 3 2 2 2 3" xfId="17866" xr:uid="{00000000-0005-0000-0000-0000E3450000}"/>
    <cellStyle name="Vstup 2 2 3 2 2 2 3 2" xfId="17867" xr:uid="{00000000-0005-0000-0000-0000E4450000}"/>
    <cellStyle name="Vstup 2 2 3 2 2 2 3 3" xfId="17868" xr:uid="{00000000-0005-0000-0000-0000E5450000}"/>
    <cellStyle name="Vstup 2 2 3 2 2 2 4" xfId="17869" xr:uid="{00000000-0005-0000-0000-0000E6450000}"/>
    <cellStyle name="Vstup 2 2 3 2 2 2 5" xfId="17870" xr:uid="{00000000-0005-0000-0000-0000E7450000}"/>
    <cellStyle name="Vstup 2 2 3 2 2 3" xfId="17871" xr:uid="{00000000-0005-0000-0000-0000E8450000}"/>
    <cellStyle name="Vstup 2 2 3 2 2 3 2" xfId="17872" xr:uid="{00000000-0005-0000-0000-0000E9450000}"/>
    <cellStyle name="Vstup 2 2 3 2 2 3 2 2" xfId="17873" xr:uid="{00000000-0005-0000-0000-0000EA450000}"/>
    <cellStyle name="Vstup 2 2 3 2 2 3 2 3" xfId="17874" xr:uid="{00000000-0005-0000-0000-0000EB450000}"/>
    <cellStyle name="Vstup 2 2 3 2 2 3 3" xfId="17875" xr:uid="{00000000-0005-0000-0000-0000EC450000}"/>
    <cellStyle name="Vstup 2 2 3 2 2 3 4" xfId="17876" xr:uid="{00000000-0005-0000-0000-0000ED450000}"/>
    <cellStyle name="Vstup 2 2 3 2 2 4" xfId="17877" xr:uid="{00000000-0005-0000-0000-0000EE450000}"/>
    <cellStyle name="Vstup 2 2 3 2 2 4 2" xfId="17878" xr:uid="{00000000-0005-0000-0000-0000EF450000}"/>
    <cellStyle name="Vstup 2 2 3 2 2 4 3" xfId="17879" xr:uid="{00000000-0005-0000-0000-0000F0450000}"/>
    <cellStyle name="Vstup 2 2 3 2 2 5" xfId="17880" xr:uid="{00000000-0005-0000-0000-0000F1450000}"/>
    <cellStyle name="Vstup 2 2 3 2 2 6" xfId="17881" xr:uid="{00000000-0005-0000-0000-0000F2450000}"/>
    <cellStyle name="Vstup 2 2 3 2 3" xfId="17882" xr:uid="{00000000-0005-0000-0000-0000F3450000}"/>
    <cellStyle name="Vstup 2 2 3 2 3 2" xfId="17883" xr:uid="{00000000-0005-0000-0000-0000F4450000}"/>
    <cellStyle name="Vstup 2 2 3 2 3 2 2" xfId="17884" xr:uid="{00000000-0005-0000-0000-0000F5450000}"/>
    <cellStyle name="Vstup 2 2 3 2 3 2 2 2" xfId="17885" xr:uid="{00000000-0005-0000-0000-0000F6450000}"/>
    <cellStyle name="Vstup 2 2 3 2 3 2 2 3" xfId="17886" xr:uid="{00000000-0005-0000-0000-0000F7450000}"/>
    <cellStyle name="Vstup 2 2 3 2 3 2 3" xfId="17887" xr:uid="{00000000-0005-0000-0000-0000F8450000}"/>
    <cellStyle name="Vstup 2 2 3 2 3 2 4" xfId="17888" xr:uid="{00000000-0005-0000-0000-0000F9450000}"/>
    <cellStyle name="Vstup 2 2 3 2 3 3" xfId="17889" xr:uid="{00000000-0005-0000-0000-0000FA450000}"/>
    <cellStyle name="Vstup 2 2 3 2 3 3 2" xfId="17890" xr:uid="{00000000-0005-0000-0000-0000FB450000}"/>
    <cellStyle name="Vstup 2 2 3 2 3 3 3" xfId="17891" xr:uid="{00000000-0005-0000-0000-0000FC450000}"/>
    <cellStyle name="Vstup 2 2 3 2 3 4" xfId="17892" xr:uid="{00000000-0005-0000-0000-0000FD450000}"/>
    <cellStyle name="Vstup 2 2 3 2 3 5" xfId="17893" xr:uid="{00000000-0005-0000-0000-0000FE450000}"/>
    <cellStyle name="Vstup 2 2 3 2 4" xfId="17894" xr:uid="{00000000-0005-0000-0000-0000FF450000}"/>
    <cellStyle name="Vstup 2 2 3 2 4 2" xfId="17895" xr:uid="{00000000-0005-0000-0000-000000460000}"/>
    <cellStyle name="Vstup 2 2 3 2 4 2 2" xfId="17896" xr:uid="{00000000-0005-0000-0000-000001460000}"/>
    <cellStyle name="Vstup 2 2 3 2 4 2 3" xfId="17897" xr:uid="{00000000-0005-0000-0000-000002460000}"/>
    <cellStyle name="Vstup 2 2 3 2 4 3" xfId="17898" xr:uid="{00000000-0005-0000-0000-000003460000}"/>
    <cellStyle name="Vstup 2 2 3 2 4 4" xfId="17899" xr:uid="{00000000-0005-0000-0000-000004460000}"/>
    <cellStyle name="Vstup 2 2 3 2 5" xfId="17900" xr:uid="{00000000-0005-0000-0000-000005460000}"/>
    <cellStyle name="Vstup 2 2 3 2 5 2" xfId="17901" xr:uid="{00000000-0005-0000-0000-000006460000}"/>
    <cellStyle name="Vstup 2 2 3 2 5 3" xfId="17902" xr:uid="{00000000-0005-0000-0000-000007460000}"/>
    <cellStyle name="Vstup 2 2 3 2 6" xfId="17903" xr:uid="{00000000-0005-0000-0000-000008460000}"/>
    <cellStyle name="Vstup 2 2 3 2 7" xfId="17904" xr:uid="{00000000-0005-0000-0000-000009460000}"/>
    <cellStyle name="Vstup 2 2 3 3" xfId="17905" xr:uid="{00000000-0005-0000-0000-00000A460000}"/>
    <cellStyle name="Vstup 2 2 3 3 2" xfId="17906" xr:uid="{00000000-0005-0000-0000-00000B460000}"/>
    <cellStyle name="Vstup 2 2 3 3 2 2" xfId="17907" xr:uid="{00000000-0005-0000-0000-00000C460000}"/>
    <cellStyle name="Vstup 2 2 3 3 2 2 2" xfId="17908" xr:uid="{00000000-0005-0000-0000-00000D460000}"/>
    <cellStyle name="Vstup 2 2 3 3 2 2 2 2" xfId="17909" xr:uid="{00000000-0005-0000-0000-00000E460000}"/>
    <cellStyle name="Vstup 2 2 3 3 2 2 2 3" xfId="17910" xr:uid="{00000000-0005-0000-0000-00000F460000}"/>
    <cellStyle name="Vstup 2 2 3 3 2 2 3" xfId="17911" xr:uid="{00000000-0005-0000-0000-000010460000}"/>
    <cellStyle name="Vstup 2 2 3 3 2 2 4" xfId="17912" xr:uid="{00000000-0005-0000-0000-000011460000}"/>
    <cellStyle name="Vstup 2 2 3 3 2 3" xfId="17913" xr:uid="{00000000-0005-0000-0000-000012460000}"/>
    <cellStyle name="Vstup 2 2 3 3 2 3 2" xfId="17914" xr:uid="{00000000-0005-0000-0000-000013460000}"/>
    <cellStyle name="Vstup 2 2 3 3 2 3 3" xfId="17915" xr:uid="{00000000-0005-0000-0000-000014460000}"/>
    <cellStyle name="Vstup 2 2 3 3 2 4" xfId="17916" xr:uid="{00000000-0005-0000-0000-000015460000}"/>
    <cellStyle name="Vstup 2 2 3 3 2 5" xfId="17917" xr:uid="{00000000-0005-0000-0000-000016460000}"/>
    <cellStyle name="Vstup 2 2 3 3 3" xfId="17918" xr:uid="{00000000-0005-0000-0000-000017460000}"/>
    <cellStyle name="Vstup 2 2 3 3 3 2" xfId="17919" xr:uid="{00000000-0005-0000-0000-000018460000}"/>
    <cellStyle name="Vstup 2 2 3 3 3 2 2" xfId="17920" xr:uid="{00000000-0005-0000-0000-000019460000}"/>
    <cellStyle name="Vstup 2 2 3 3 3 2 3" xfId="17921" xr:uid="{00000000-0005-0000-0000-00001A460000}"/>
    <cellStyle name="Vstup 2 2 3 3 3 3" xfId="17922" xr:uid="{00000000-0005-0000-0000-00001B460000}"/>
    <cellStyle name="Vstup 2 2 3 3 3 4" xfId="17923" xr:uid="{00000000-0005-0000-0000-00001C460000}"/>
    <cellStyle name="Vstup 2 2 3 3 4" xfId="17924" xr:uid="{00000000-0005-0000-0000-00001D460000}"/>
    <cellStyle name="Vstup 2 2 3 3 4 2" xfId="17925" xr:uid="{00000000-0005-0000-0000-00001E460000}"/>
    <cellStyle name="Vstup 2 2 3 3 4 3" xfId="17926" xr:uid="{00000000-0005-0000-0000-00001F460000}"/>
    <cellStyle name="Vstup 2 2 3 3 5" xfId="17927" xr:uid="{00000000-0005-0000-0000-000020460000}"/>
    <cellStyle name="Vstup 2 2 3 3 6" xfId="17928" xr:uid="{00000000-0005-0000-0000-000021460000}"/>
    <cellStyle name="Vstup 2 2 3 4" xfId="17929" xr:uid="{00000000-0005-0000-0000-000022460000}"/>
    <cellStyle name="Vstup 2 2 3 4 2" xfId="17930" xr:uid="{00000000-0005-0000-0000-000023460000}"/>
    <cellStyle name="Vstup 2 2 3 4 2 2" xfId="17931" xr:uid="{00000000-0005-0000-0000-000024460000}"/>
    <cellStyle name="Vstup 2 2 3 4 2 2 2" xfId="17932" xr:uid="{00000000-0005-0000-0000-000025460000}"/>
    <cellStyle name="Vstup 2 2 3 4 2 2 3" xfId="17933" xr:uid="{00000000-0005-0000-0000-000026460000}"/>
    <cellStyle name="Vstup 2 2 3 4 2 3" xfId="17934" xr:uid="{00000000-0005-0000-0000-000027460000}"/>
    <cellStyle name="Vstup 2 2 3 4 2 4" xfId="17935" xr:uid="{00000000-0005-0000-0000-000028460000}"/>
    <cellStyle name="Vstup 2 2 3 4 3" xfId="17936" xr:uid="{00000000-0005-0000-0000-000029460000}"/>
    <cellStyle name="Vstup 2 2 3 4 3 2" xfId="17937" xr:uid="{00000000-0005-0000-0000-00002A460000}"/>
    <cellStyle name="Vstup 2 2 3 4 3 3" xfId="17938" xr:uid="{00000000-0005-0000-0000-00002B460000}"/>
    <cellStyle name="Vstup 2 2 3 4 4" xfId="17939" xr:uid="{00000000-0005-0000-0000-00002C460000}"/>
    <cellStyle name="Vstup 2 2 3 4 5" xfId="17940" xr:uid="{00000000-0005-0000-0000-00002D460000}"/>
    <cellStyle name="Vstup 2 2 3 5" xfId="17941" xr:uid="{00000000-0005-0000-0000-00002E460000}"/>
    <cellStyle name="Vstup 2 2 3 5 2" xfId="17942" xr:uid="{00000000-0005-0000-0000-00002F460000}"/>
    <cellStyle name="Vstup 2 2 3 5 2 2" xfId="17943" xr:uid="{00000000-0005-0000-0000-000030460000}"/>
    <cellStyle name="Vstup 2 2 3 5 2 3" xfId="17944" xr:uid="{00000000-0005-0000-0000-000031460000}"/>
    <cellStyle name="Vstup 2 2 3 5 3" xfId="17945" xr:uid="{00000000-0005-0000-0000-000032460000}"/>
    <cellStyle name="Vstup 2 2 3 5 4" xfId="17946" xr:uid="{00000000-0005-0000-0000-000033460000}"/>
    <cellStyle name="Vstup 2 2 3 6" xfId="17947" xr:uid="{00000000-0005-0000-0000-000034460000}"/>
    <cellStyle name="Vstup 2 2 3 6 2" xfId="17948" xr:uid="{00000000-0005-0000-0000-000035460000}"/>
    <cellStyle name="Vstup 2 2 3 6 3" xfId="17949" xr:uid="{00000000-0005-0000-0000-000036460000}"/>
    <cellStyle name="Vstup 2 2 3 7" xfId="17950" xr:uid="{00000000-0005-0000-0000-000037460000}"/>
    <cellStyle name="Vstup 2 2 3 8" xfId="17951" xr:uid="{00000000-0005-0000-0000-000038460000}"/>
    <cellStyle name="Vstup 2 2 4" xfId="17952" xr:uid="{00000000-0005-0000-0000-000039460000}"/>
    <cellStyle name="Vstup 2 2 4 2" xfId="17953" xr:uid="{00000000-0005-0000-0000-00003A460000}"/>
    <cellStyle name="Vstup 2 2 4 2 2" xfId="17954" xr:uid="{00000000-0005-0000-0000-00003B460000}"/>
    <cellStyle name="Vstup 2 2 4 2 2 2" xfId="17955" xr:uid="{00000000-0005-0000-0000-00003C460000}"/>
    <cellStyle name="Vstup 2 2 4 2 2 2 2" xfId="17956" xr:uid="{00000000-0005-0000-0000-00003D460000}"/>
    <cellStyle name="Vstup 2 2 4 2 2 2 2 2" xfId="17957" xr:uid="{00000000-0005-0000-0000-00003E460000}"/>
    <cellStyle name="Vstup 2 2 4 2 2 2 2 3" xfId="17958" xr:uid="{00000000-0005-0000-0000-00003F460000}"/>
    <cellStyle name="Vstup 2 2 4 2 2 2 3" xfId="17959" xr:uid="{00000000-0005-0000-0000-000040460000}"/>
    <cellStyle name="Vstup 2 2 4 2 2 2 4" xfId="17960" xr:uid="{00000000-0005-0000-0000-000041460000}"/>
    <cellStyle name="Vstup 2 2 4 2 2 3" xfId="17961" xr:uid="{00000000-0005-0000-0000-000042460000}"/>
    <cellStyle name="Vstup 2 2 4 2 2 3 2" xfId="17962" xr:uid="{00000000-0005-0000-0000-000043460000}"/>
    <cellStyle name="Vstup 2 2 4 2 2 3 3" xfId="17963" xr:uid="{00000000-0005-0000-0000-000044460000}"/>
    <cellStyle name="Vstup 2 2 4 2 2 4" xfId="17964" xr:uid="{00000000-0005-0000-0000-000045460000}"/>
    <cellStyle name="Vstup 2 2 4 2 2 5" xfId="17965" xr:uid="{00000000-0005-0000-0000-000046460000}"/>
    <cellStyle name="Vstup 2 2 4 2 3" xfId="17966" xr:uid="{00000000-0005-0000-0000-000047460000}"/>
    <cellStyle name="Vstup 2 2 4 2 3 2" xfId="17967" xr:uid="{00000000-0005-0000-0000-000048460000}"/>
    <cellStyle name="Vstup 2 2 4 2 3 2 2" xfId="17968" xr:uid="{00000000-0005-0000-0000-000049460000}"/>
    <cellStyle name="Vstup 2 2 4 2 3 2 3" xfId="17969" xr:uid="{00000000-0005-0000-0000-00004A460000}"/>
    <cellStyle name="Vstup 2 2 4 2 3 3" xfId="17970" xr:uid="{00000000-0005-0000-0000-00004B460000}"/>
    <cellStyle name="Vstup 2 2 4 2 3 4" xfId="17971" xr:uid="{00000000-0005-0000-0000-00004C460000}"/>
    <cellStyle name="Vstup 2 2 4 2 4" xfId="17972" xr:uid="{00000000-0005-0000-0000-00004D460000}"/>
    <cellStyle name="Vstup 2 2 4 2 4 2" xfId="17973" xr:uid="{00000000-0005-0000-0000-00004E460000}"/>
    <cellStyle name="Vstup 2 2 4 2 4 3" xfId="17974" xr:uid="{00000000-0005-0000-0000-00004F460000}"/>
    <cellStyle name="Vstup 2 2 4 2 5" xfId="17975" xr:uid="{00000000-0005-0000-0000-000050460000}"/>
    <cellStyle name="Vstup 2 2 4 2 6" xfId="17976" xr:uid="{00000000-0005-0000-0000-000051460000}"/>
    <cellStyle name="Vstup 2 2 4 3" xfId="17977" xr:uid="{00000000-0005-0000-0000-000052460000}"/>
    <cellStyle name="Vstup 2 2 4 3 2" xfId="17978" xr:uid="{00000000-0005-0000-0000-000053460000}"/>
    <cellStyle name="Vstup 2 2 4 3 2 2" xfId="17979" xr:uid="{00000000-0005-0000-0000-000054460000}"/>
    <cellStyle name="Vstup 2 2 4 3 2 2 2" xfId="17980" xr:uid="{00000000-0005-0000-0000-000055460000}"/>
    <cellStyle name="Vstup 2 2 4 3 2 2 3" xfId="17981" xr:uid="{00000000-0005-0000-0000-000056460000}"/>
    <cellStyle name="Vstup 2 2 4 3 2 3" xfId="17982" xr:uid="{00000000-0005-0000-0000-000057460000}"/>
    <cellStyle name="Vstup 2 2 4 3 2 4" xfId="17983" xr:uid="{00000000-0005-0000-0000-000058460000}"/>
    <cellStyle name="Vstup 2 2 4 3 3" xfId="17984" xr:uid="{00000000-0005-0000-0000-000059460000}"/>
    <cellStyle name="Vstup 2 2 4 3 3 2" xfId="17985" xr:uid="{00000000-0005-0000-0000-00005A460000}"/>
    <cellStyle name="Vstup 2 2 4 3 3 3" xfId="17986" xr:uid="{00000000-0005-0000-0000-00005B460000}"/>
    <cellStyle name="Vstup 2 2 4 3 4" xfId="17987" xr:uid="{00000000-0005-0000-0000-00005C460000}"/>
    <cellStyle name="Vstup 2 2 4 3 5" xfId="17988" xr:uid="{00000000-0005-0000-0000-00005D460000}"/>
    <cellStyle name="Vstup 2 2 4 4" xfId="17989" xr:uid="{00000000-0005-0000-0000-00005E460000}"/>
    <cellStyle name="Vstup 2 2 4 4 2" xfId="17990" xr:uid="{00000000-0005-0000-0000-00005F460000}"/>
    <cellStyle name="Vstup 2 2 4 4 2 2" xfId="17991" xr:uid="{00000000-0005-0000-0000-000060460000}"/>
    <cellStyle name="Vstup 2 2 4 4 2 3" xfId="17992" xr:uid="{00000000-0005-0000-0000-000061460000}"/>
    <cellStyle name="Vstup 2 2 4 4 3" xfId="17993" xr:uid="{00000000-0005-0000-0000-000062460000}"/>
    <cellStyle name="Vstup 2 2 4 4 4" xfId="17994" xr:uid="{00000000-0005-0000-0000-000063460000}"/>
    <cellStyle name="Vstup 2 2 4 5" xfId="17995" xr:uid="{00000000-0005-0000-0000-000064460000}"/>
    <cellStyle name="Vstup 2 2 4 5 2" xfId="17996" xr:uid="{00000000-0005-0000-0000-000065460000}"/>
    <cellStyle name="Vstup 2 2 4 5 3" xfId="17997" xr:uid="{00000000-0005-0000-0000-000066460000}"/>
    <cellStyle name="Vstup 2 2 4 6" xfId="17998" xr:uid="{00000000-0005-0000-0000-000067460000}"/>
    <cellStyle name="Vstup 2 2 4 7" xfId="17999" xr:uid="{00000000-0005-0000-0000-000068460000}"/>
    <cellStyle name="Vstup 2 2 5" xfId="18000" xr:uid="{00000000-0005-0000-0000-000069460000}"/>
    <cellStyle name="Vstup 2 2 5 2" xfId="18001" xr:uid="{00000000-0005-0000-0000-00006A460000}"/>
    <cellStyle name="Vstup 2 2 5 2 2" xfId="18002" xr:uid="{00000000-0005-0000-0000-00006B460000}"/>
    <cellStyle name="Vstup 2 2 5 2 2 2" xfId="18003" xr:uid="{00000000-0005-0000-0000-00006C460000}"/>
    <cellStyle name="Vstup 2 2 5 2 2 2 2" xfId="18004" xr:uid="{00000000-0005-0000-0000-00006D460000}"/>
    <cellStyle name="Vstup 2 2 5 2 2 2 3" xfId="18005" xr:uid="{00000000-0005-0000-0000-00006E460000}"/>
    <cellStyle name="Vstup 2 2 5 2 2 3" xfId="18006" xr:uid="{00000000-0005-0000-0000-00006F460000}"/>
    <cellStyle name="Vstup 2 2 5 2 2 4" xfId="18007" xr:uid="{00000000-0005-0000-0000-000070460000}"/>
    <cellStyle name="Vstup 2 2 5 2 3" xfId="18008" xr:uid="{00000000-0005-0000-0000-000071460000}"/>
    <cellStyle name="Vstup 2 2 5 2 3 2" xfId="18009" xr:uid="{00000000-0005-0000-0000-000072460000}"/>
    <cellStyle name="Vstup 2 2 5 2 3 3" xfId="18010" xr:uid="{00000000-0005-0000-0000-000073460000}"/>
    <cellStyle name="Vstup 2 2 5 2 4" xfId="18011" xr:uid="{00000000-0005-0000-0000-000074460000}"/>
    <cellStyle name="Vstup 2 2 5 2 5" xfId="18012" xr:uid="{00000000-0005-0000-0000-000075460000}"/>
    <cellStyle name="Vstup 2 2 5 3" xfId="18013" xr:uid="{00000000-0005-0000-0000-000076460000}"/>
    <cellStyle name="Vstup 2 2 5 3 2" xfId="18014" xr:uid="{00000000-0005-0000-0000-000077460000}"/>
    <cellStyle name="Vstup 2 2 5 3 2 2" xfId="18015" xr:uid="{00000000-0005-0000-0000-000078460000}"/>
    <cellStyle name="Vstup 2 2 5 3 2 3" xfId="18016" xr:uid="{00000000-0005-0000-0000-000079460000}"/>
    <cellStyle name="Vstup 2 2 5 3 3" xfId="18017" xr:uid="{00000000-0005-0000-0000-00007A460000}"/>
    <cellStyle name="Vstup 2 2 5 3 4" xfId="18018" xr:uid="{00000000-0005-0000-0000-00007B460000}"/>
    <cellStyle name="Vstup 2 2 5 4" xfId="18019" xr:uid="{00000000-0005-0000-0000-00007C460000}"/>
    <cellStyle name="Vstup 2 2 5 4 2" xfId="18020" xr:uid="{00000000-0005-0000-0000-00007D460000}"/>
    <cellStyle name="Vstup 2 2 5 4 3" xfId="18021" xr:uid="{00000000-0005-0000-0000-00007E460000}"/>
    <cellStyle name="Vstup 2 2 5 5" xfId="18022" xr:uid="{00000000-0005-0000-0000-00007F460000}"/>
    <cellStyle name="Vstup 2 2 5 6" xfId="18023" xr:uid="{00000000-0005-0000-0000-000080460000}"/>
    <cellStyle name="Vstup 2 2 6" xfId="18024" xr:uid="{00000000-0005-0000-0000-000081460000}"/>
    <cellStyle name="Vstup 2 2 6 2" xfId="18025" xr:uid="{00000000-0005-0000-0000-000082460000}"/>
    <cellStyle name="Vstup 2 2 6 2 2" xfId="18026" xr:uid="{00000000-0005-0000-0000-000083460000}"/>
    <cellStyle name="Vstup 2 2 6 2 2 2" xfId="18027" xr:uid="{00000000-0005-0000-0000-000084460000}"/>
    <cellStyle name="Vstup 2 2 6 2 2 3" xfId="18028" xr:uid="{00000000-0005-0000-0000-000085460000}"/>
    <cellStyle name="Vstup 2 2 6 2 3" xfId="18029" xr:uid="{00000000-0005-0000-0000-000086460000}"/>
    <cellStyle name="Vstup 2 2 6 2 4" xfId="18030" xr:uid="{00000000-0005-0000-0000-000087460000}"/>
    <cellStyle name="Vstup 2 2 6 3" xfId="18031" xr:uid="{00000000-0005-0000-0000-000088460000}"/>
    <cellStyle name="Vstup 2 2 6 3 2" xfId="18032" xr:uid="{00000000-0005-0000-0000-000089460000}"/>
    <cellStyle name="Vstup 2 2 6 3 3" xfId="18033" xr:uid="{00000000-0005-0000-0000-00008A460000}"/>
    <cellStyle name="Vstup 2 2 6 4" xfId="18034" xr:uid="{00000000-0005-0000-0000-00008B460000}"/>
    <cellStyle name="Vstup 2 2 6 5" xfId="18035" xr:uid="{00000000-0005-0000-0000-00008C460000}"/>
    <cellStyle name="Vstup 2 2 7" xfId="18036" xr:uid="{00000000-0005-0000-0000-00008D460000}"/>
    <cellStyle name="Vstup 2 2 7 2" xfId="18037" xr:uid="{00000000-0005-0000-0000-00008E460000}"/>
    <cellStyle name="Vstup 2 2 7 2 2" xfId="18038" xr:uid="{00000000-0005-0000-0000-00008F460000}"/>
    <cellStyle name="Vstup 2 2 7 2 3" xfId="18039" xr:uid="{00000000-0005-0000-0000-000090460000}"/>
    <cellStyle name="Vstup 2 2 7 3" xfId="18040" xr:uid="{00000000-0005-0000-0000-000091460000}"/>
    <cellStyle name="Vstup 2 2 7 4" xfId="18041" xr:uid="{00000000-0005-0000-0000-000092460000}"/>
    <cellStyle name="Vstup 2 2 8" xfId="18042" xr:uid="{00000000-0005-0000-0000-000093460000}"/>
    <cellStyle name="Vstup 2 2 8 2" xfId="18043" xr:uid="{00000000-0005-0000-0000-000094460000}"/>
    <cellStyle name="Vstup 2 2 8 3" xfId="18044" xr:uid="{00000000-0005-0000-0000-000095460000}"/>
    <cellStyle name="Vstup 2 2 9" xfId="18045" xr:uid="{00000000-0005-0000-0000-000096460000}"/>
    <cellStyle name="Vstup 2 3" xfId="18046" xr:uid="{00000000-0005-0000-0000-000097460000}"/>
    <cellStyle name="Vstup 2 3 2" xfId="18047" xr:uid="{00000000-0005-0000-0000-000098460000}"/>
    <cellStyle name="Vstup 2 3 2 2" xfId="18048" xr:uid="{00000000-0005-0000-0000-000099460000}"/>
    <cellStyle name="Vstup 2 3 2 2 2" xfId="18049" xr:uid="{00000000-0005-0000-0000-00009A460000}"/>
    <cellStyle name="Vstup 2 3 2 2 2 2" xfId="18050" xr:uid="{00000000-0005-0000-0000-00009B460000}"/>
    <cellStyle name="Vstup 2 3 2 2 2 2 2" xfId="18051" xr:uid="{00000000-0005-0000-0000-00009C460000}"/>
    <cellStyle name="Vstup 2 3 2 2 2 2 2 2" xfId="18052" xr:uid="{00000000-0005-0000-0000-00009D460000}"/>
    <cellStyle name="Vstup 2 3 2 2 2 2 2 2 2" xfId="18053" xr:uid="{00000000-0005-0000-0000-00009E460000}"/>
    <cellStyle name="Vstup 2 3 2 2 2 2 2 2 3" xfId="18054" xr:uid="{00000000-0005-0000-0000-00009F460000}"/>
    <cellStyle name="Vstup 2 3 2 2 2 2 2 3" xfId="18055" xr:uid="{00000000-0005-0000-0000-0000A0460000}"/>
    <cellStyle name="Vstup 2 3 2 2 2 2 2 4" xfId="18056" xr:uid="{00000000-0005-0000-0000-0000A1460000}"/>
    <cellStyle name="Vstup 2 3 2 2 2 2 3" xfId="18057" xr:uid="{00000000-0005-0000-0000-0000A2460000}"/>
    <cellStyle name="Vstup 2 3 2 2 2 2 3 2" xfId="18058" xr:uid="{00000000-0005-0000-0000-0000A3460000}"/>
    <cellStyle name="Vstup 2 3 2 2 2 2 3 3" xfId="18059" xr:uid="{00000000-0005-0000-0000-0000A4460000}"/>
    <cellStyle name="Vstup 2 3 2 2 2 2 4" xfId="18060" xr:uid="{00000000-0005-0000-0000-0000A5460000}"/>
    <cellStyle name="Vstup 2 3 2 2 2 2 5" xfId="18061" xr:uid="{00000000-0005-0000-0000-0000A6460000}"/>
    <cellStyle name="Vstup 2 3 2 2 2 3" xfId="18062" xr:uid="{00000000-0005-0000-0000-0000A7460000}"/>
    <cellStyle name="Vstup 2 3 2 2 2 3 2" xfId="18063" xr:uid="{00000000-0005-0000-0000-0000A8460000}"/>
    <cellStyle name="Vstup 2 3 2 2 2 3 2 2" xfId="18064" xr:uid="{00000000-0005-0000-0000-0000A9460000}"/>
    <cellStyle name="Vstup 2 3 2 2 2 3 2 3" xfId="18065" xr:uid="{00000000-0005-0000-0000-0000AA460000}"/>
    <cellStyle name="Vstup 2 3 2 2 2 3 3" xfId="18066" xr:uid="{00000000-0005-0000-0000-0000AB460000}"/>
    <cellStyle name="Vstup 2 3 2 2 2 3 4" xfId="18067" xr:uid="{00000000-0005-0000-0000-0000AC460000}"/>
    <cellStyle name="Vstup 2 3 2 2 2 4" xfId="18068" xr:uid="{00000000-0005-0000-0000-0000AD460000}"/>
    <cellStyle name="Vstup 2 3 2 2 2 4 2" xfId="18069" xr:uid="{00000000-0005-0000-0000-0000AE460000}"/>
    <cellStyle name="Vstup 2 3 2 2 2 4 3" xfId="18070" xr:uid="{00000000-0005-0000-0000-0000AF460000}"/>
    <cellStyle name="Vstup 2 3 2 2 2 5" xfId="18071" xr:uid="{00000000-0005-0000-0000-0000B0460000}"/>
    <cellStyle name="Vstup 2 3 2 2 2 6" xfId="18072" xr:uid="{00000000-0005-0000-0000-0000B1460000}"/>
    <cellStyle name="Vstup 2 3 2 2 3" xfId="18073" xr:uid="{00000000-0005-0000-0000-0000B2460000}"/>
    <cellStyle name="Vstup 2 3 2 2 3 2" xfId="18074" xr:uid="{00000000-0005-0000-0000-0000B3460000}"/>
    <cellStyle name="Vstup 2 3 2 2 3 2 2" xfId="18075" xr:uid="{00000000-0005-0000-0000-0000B4460000}"/>
    <cellStyle name="Vstup 2 3 2 2 3 2 2 2" xfId="18076" xr:uid="{00000000-0005-0000-0000-0000B5460000}"/>
    <cellStyle name="Vstup 2 3 2 2 3 2 2 3" xfId="18077" xr:uid="{00000000-0005-0000-0000-0000B6460000}"/>
    <cellStyle name="Vstup 2 3 2 2 3 2 3" xfId="18078" xr:uid="{00000000-0005-0000-0000-0000B7460000}"/>
    <cellStyle name="Vstup 2 3 2 2 3 2 4" xfId="18079" xr:uid="{00000000-0005-0000-0000-0000B8460000}"/>
    <cellStyle name="Vstup 2 3 2 2 3 3" xfId="18080" xr:uid="{00000000-0005-0000-0000-0000B9460000}"/>
    <cellStyle name="Vstup 2 3 2 2 3 3 2" xfId="18081" xr:uid="{00000000-0005-0000-0000-0000BA460000}"/>
    <cellStyle name="Vstup 2 3 2 2 3 3 3" xfId="18082" xr:uid="{00000000-0005-0000-0000-0000BB460000}"/>
    <cellStyle name="Vstup 2 3 2 2 3 4" xfId="18083" xr:uid="{00000000-0005-0000-0000-0000BC460000}"/>
    <cellStyle name="Vstup 2 3 2 2 3 5" xfId="18084" xr:uid="{00000000-0005-0000-0000-0000BD460000}"/>
    <cellStyle name="Vstup 2 3 2 2 4" xfId="18085" xr:uid="{00000000-0005-0000-0000-0000BE460000}"/>
    <cellStyle name="Vstup 2 3 2 2 4 2" xfId="18086" xr:uid="{00000000-0005-0000-0000-0000BF460000}"/>
    <cellStyle name="Vstup 2 3 2 2 4 2 2" xfId="18087" xr:uid="{00000000-0005-0000-0000-0000C0460000}"/>
    <cellStyle name="Vstup 2 3 2 2 4 2 3" xfId="18088" xr:uid="{00000000-0005-0000-0000-0000C1460000}"/>
    <cellStyle name="Vstup 2 3 2 2 4 3" xfId="18089" xr:uid="{00000000-0005-0000-0000-0000C2460000}"/>
    <cellStyle name="Vstup 2 3 2 2 4 4" xfId="18090" xr:uid="{00000000-0005-0000-0000-0000C3460000}"/>
    <cellStyle name="Vstup 2 3 2 2 5" xfId="18091" xr:uid="{00000000-0005-0000-0000-0000C4460000}"/>
    <cellStyle name="Vstup 2 3 2 2 5 2" xfId="18092" xr:uid="{00000000-0005-0000-0000-0000C5460000}"/>
    <cellStyle name="Vstup 2 3 2 2 5 3" xfId="18093" xr:uid="{00000000-0005-0000-0000-0000C6460000}"/>
    <cellStyle name="Vstup 2 3 2 2 6" xfId="18094" xr:uid="{00000000-0005-0000-0000-0000C7460000}"/>
    <cellStyle name="Vstup 2 3 2 2 7" xfId="18095" xr:uid="{00000000-0005-0000-0000-0000C8460000}"/>
    <cellStyle name="Vstup 2 3 2 3" xfId="18096" xr:uid="{00000000-0005-0000-0000-0000C9460000}"/>
    <cellStyle name="Vstup 2 3 2 3 2" xfId="18097" xr:uid="{00000000-0005-0000-0000-0000CA460000}"/>
    <cellStyle name="Vstup 2 3 2 3 2 2" xfId="18098" xr:uid="{00000000-0005-0000-0000-0000CB460000}"/>
    <cellStyle name="Vstup 2 3 2 3 2 2 2" xfId="18099" xr:uid="{00000000-0005-0000-0000-0000CC460000}"/>
    <cellStyle name="Vstup 2 3 2 3 2 2 2 2" xfId="18100" xr:uid="{00000000-0005-0000-0000-0000CD460000}"/>
    <cellStyle name="Vstup 2 3 2 3 2 2 2 3" xfId="18101" xr:uid="{00000000-0005-0000-0000-0000CE460000}"/>
    <cellStyle name="Vstup 2 3 2 3 2 2 3" xfId="18102" xr:uid="{00000000-0005-0000-0000-0000CF460000}"/>
    <cellStyle name="Vstup 2 3 2 3 2 2 4" xfId="18103" xr:uid="{00000000-0005-0000-0000-0000D0460000}"/>
    <cellStyle name="Vstup 2 3 2 3 2 3" xfId="18104" xr:uid="{00000000-0005-0000-0000-0000D1460000}"/>
    <cellStyle name="Vstup 2 3 2 3 2 3 2" xfId="18105" xr:uid="{00000000-0005-0000-0000-0000D2460000}"/>
    <cellStyle name="Vstup 2 3 2 3 2 3 3" xfId="18106" xr:uid="{00000000-0005-0000-0000-0000D3460000}"/>
    <cellStyle name="Vstup 2 3 2 3 2 4" xfId="18107" xr:uid="{00000000-0005-0000-0000-0000D4460000}"/>
    <cellStyle name="Vstup 2 3 2 3 2 5" xfId="18108" xr:uid="{00000000-0005-0000-0000-0000D5460000}"/>
    <cellStyle name="Vstup 2 3 2 3 3" xfId="18109" xr:uid="{00000000-0005-0000-0000-0000D6460000}"/>
    <cellStyle name="Vstup 2 3 2 3 3 2" xfId="18110" xr:uid="{00000000-0005-0000-0000-0000D7460000}"/>
    <cellStyle name="Vstup 2 3 2 3 3 2 2" xfId="18111" xr:uid="{00000000-0005-0000-0000-0000D8460000}"/>
    <cellStyle name="Vstup 2 3 2 3 3 2 3" xfId="18112" xr:uid="{00000000-0005-0000-0000-0000D9460000}"/>
    <cellStyle name="Vstup 2 3 2 3 3 3" xfId="18113" xr:uid="{00000000-0005-0000-0000-0000DA460000}"/>
    <cellStyle name="Vstup 2 3 2 3 3 4" xfId="18114" xr:uid="{00000000-0005-0000-0000-0000DB460000}"/>
    <cellStyle name="Vstup 2 3 2 3 4" xfId="18115" xr:uid="{00000000-0005-0000-0000-0000DC460000}"/>
    <cellStyle name="Vstup 2 3 2 3 4 2" xfId="18116" xr:uid="{00000000-0005-0000-0000-0000DD460000}"/>
    <cellStyle name="Vstup 2 3 2 3 4 3" xfId="18117" xr:uid="{00000000-0005-0000-0000-0000DE460000}"/>
    <cellStyle name="Vstup 2 3 2 3 5" xfId="18118" xr:uid="{00000000-0005-0000-0000-0000DF460000}"/>
    <cellStyle name="Vstup 2 3 2 3 6" xfId="18119" xr:uid="{00000000-0005-0000-0000-0000E0460000}"/>
    <cellStyle name="Vstup 2 3 2 4" xfId="18120" xr:uid="{00000000-0005-0000-0000-0000E1460000}"/>
    <cellStyle name="Vstup 2 3 2 4 2" xfId="18121" xr:uid="{00000000-0005-0000-0000-0000E2460000}"/>
    <cellStyle name="Vstup 2 3 2 4 2 2" xfId="18122" xr:uid="{00000000-0005-0000-0000-0000E3460000}"/>
    <cellStyle name="Vstup 2 3 2 4 2 2 2" xfId="18123" xr:uid="{00000000-0005-0000-0000-0000E4460000}"/>
    <cellStyle name="Vstup 2 3 2 4 2 2 3" xfId="18124" xr:uid="{00000000-0005-0000-0000-0000E5460000}"/>
    <cellStyle name="Vstup 2 3 2 4 2 3" xfId="18125" xr:uid="{00000000-0005-0000-0000-0000E6460000}"/>
    <cellStyle name="Vstup 2 3 2 4 2 4" xfId="18126" xr:uid="{00000000-0005-0000-0000-0000E7460000}"/>
    <cellStyle name="Vstup 2 3 2 4 3" xfId="18127" xr:uid="{00000000-0005-0000-0000-0000E8460000}"/>
    <cellStyle name="Vstup 2 3 2 4 3 2" xfId="18128" xr:uid="{00000000-0005-0000-0000-0000E9460000}"/>
    <cellStyle name="Vstup 2 3 2 4 3 3" xfId="18129" xr:uid="{00000000-0005-0000-0000-0000EA460000}"/>
    <cellStyle name="Vstup 2 3 2 4 4" xfId="18130" xr:uid="{00000000-0005-0000-0000-0000EB460000}"/>
    <cellStyle name="Vstup 2 3 2 4 5" xfId="18131" xr:uid="{00000000-0005-0000-0000-0000EC460000}"/>
    <cellStyle name="Vstup 2 3 2 5" xfId="18132" xr:uid="{00000000-0005-0000-0000-0000ED460000}"/>
    <cellStyle name="Vstup 2 3 2 5 2" xfId="18133" xr:uid="{00000000-0005-0000-0000-0000EE460000}"/>
    <cellStyle name="Vstup 2 3 2 5 2 2" xfId="18134" xr:uid="{00000000-0005-0000-0000-0000EF460000}"/>
    <cellStyle name="Vstup 2 3 2 5 2 3" xfId="18135" xr:uid="{00000000-0005-0000-0000-0000F0460000}"/>
    <cellStyle name="Vstup 2 3 2 5 3" xfId="18136" xr:uid="{00000000-0005-0000-0000-0000F1460000}"/>
    <cellStyle name="Vstup 2 3 2 5 4" xfId="18137" xr:uid="{00000000-0005-0000-0000-0000F2460000}"/>
    <cellStyle name="Vstup 2 3 2 6" xfId="18138" xr:uid="{00000000-0005-0000-0000-0000F3460000}"/>
    <cellStyle name="Vstup 2 3 2 6 2" xfId="18139" xr:uid="{00000000-0005-0000-0000-0000F4460000}"/>
    <cellStyle name="Vstup 2 3 2 6 3" xfId="18140" xr:uid="{00000000-0005-0000-0000-0000F5460000}"/>
    <cellStyle name="Vstup 2 3 2 7" xfId="18141" xr:uid="{00000000-0005-0000-0000-0000F6460000}"/>
    <cellStyle name="Vstup 2 3 2 8" xfId="18142" xr:uid="{00000000-0005-0000-0000-0000F7460000}"/>
    <cellStyle name="Vstup 2 3 3" xfId="18143" xr:uid="{00000000-0005-0000-0000-0000F8460000}"/>
    <cellStyle name="Vstup 2 3 3 2" xfId="18144" xr:uid="{00000000-0005-0000-0000-0000F9460000}"/>
    <cellStyle name="Vstup 2 3 3 2 2" xfId="18145" xr:uid="{00000000-0005-0000-0000-0000FA460000}"/>
    <cellStyle name="Vstup 2 3 3 2 2 2" xfId="18146" xr:uid="{00000000-0005-0000-0000-0000FB460000}"/>
    <cellStyle name="Vstup 2 3 3 2 2 2 2" xfId="18147" xr:uid="{00000000-0005-0000-0000-0000FC460000}"/>
    <cellStyle name="Vstup 2 3 3 2 2 2 2 2" xfId="18148" xr:uid="{00000000-0005-0000-0000-0000FD460000}"/>
    <cellStyle name="Vstup 2 3 3 2 2 2 2 3" xfId="18149" xr:uid="{00000000-0005-0000-0000-0000FE460000}"/>
    <cellStyle name="Vstup 2 3 3 2 2 2 3" xfId="18150" xr:uid="{00000000-0005-0000-0000-0000FF460000}"/>
    <cellStyle name="Vstup 2 3 3 2 2 2 4" xfId="18151" xr:uid="{00000000-0005-0000-0000-000000470000}"/>
    <cellStyle name="Vstup 2 3 3 2 2 3" xfId="18152" xr:uid="{00000000-0005-0000-0000-000001470000}"/>
    <cellStyle name="Vstup 2 3 3 2 2 3 2" xfId="18153" xr:uid="{00000000-0005-0000-0000-000002470000}"/>
    <cellStyle name="Vstup 2 3 3 2 2 3 3" xfId="18154" xr:uid="{00000000-0005-0000-0000-000003470000}"/>
    <cellStyle name="Vstup 2 3 3 2 2 4" xfId="18155" xr:uid="{00000000-0005-0000-0000-000004470000}"/>
    <cellStyle name="Vstup 2 3 3 2 2 5" xfId="18156" xr:uid="{00000000-0005-0000-0000-000005470000}"/>
    <cellStyle name="Vstup 2 3 3 2 3" xfId="18157" xr:uid="{00000000-0005-0000-0000-000006470000}"/>
    <cellStyle name="Vstup 2 3 3 2 3 2" xfId="18158" xr:uid="{00000000-0005-0000-0000-000007470000}"/>
    <cellStyle name="Vstup 2 3 3 2 3 2 2" xfId="18159" xr:uid="{00000000-0005-0000-0000-000008470000}"/>
    <cellStyle name="Vstup 2 3 3 2 3 2 3" xfId="18160" xr:uid="{00000000-0005-0000-0000-000009470000}"/>
    <cellStyle name="Vstup 2 3 3 2 3 3" xfId="18161" xr:uid="{00000000-0005-0000-0000-00000A470000}"/>
    <cellStyle name="Vstup 2 3 3 2 3 4" xfId="18162" xr:uid="{00000000-0005-0000-0000-00000B470000}"/>
    <cellStyle name="Vstup 2 3 3 2 4" xfId="18163" xr:uid="{00000000-0005-0000-0000-00000C470000}"/>
    <cellStyle name="Vstup 2 3 3 2 4 2" xfId="18164" xr:uid="{00000000-0005-0000-0000-00000D470000}"/>
    <cellStyle name="Vstup 2 3 3 2 4 3" xfId="18165" xr:uid="{00000000-0005-0000-0000-00000E470000}"/>
    <cellStyle name="Vstup 2 3 3 2 5" xfId="18166" xr:uid="{00000000-0005-0000-0000-00000F470000}"/>
    <cellStyle name="Vstup 2 3 3 2 6" xfId="18167" xr:uid="{00000000-0005-0000-0000-000010470000}"/>
    <cellStyle name="Vstup 2 3 3 3" xfId="18168" xr:uid="{00000000-0005-0000-0000-000011470000}"/>
    <cellStyle name="Vstup 2 3 3 3 2" xfId="18169" xr:uid="{00000000-0005-0000-0000-000012470000}"/>
    <cellStyle name="Vstup 2 3 3 3 2 2" xfId="18170" xr:uid="{00000000-0005-0000-0000-000013470000}"/>
    <cellStyle name="Vstup 2 3 3 3 2 2 2" xfId="18171" xr:uid="{00000000-0005-0000-0000-000014470000}"/>
    <cellStyle name="Vstup 2 3 3 3 2 2 3" xfId="18172" xr:uid="{00000000-0005-0000-0000-000015470000}"/>
    <cellStyle name="Vstup 2 3 3 3 2 3" xfId="18173" xr:uid="{00000000-0005-0000-0000-000016470000}"/>
    <cellStyle name="Vstup 2 3 3 3 2 4" xfId="18174" xr:uid="{00000000-0005-0000-0000-000017470000}"/>
    <cellStyle name="Vstup 2 3 3 3 3" xfId="18175" xr:uid="{00000000-0005-0000-0000-000018470000}"/>
    <cellStyle name="Vstup 2 3 3 3 3 2" xfId="18176" xr:uid="{00000000-0005-0000-0000-000019470000}"/>
    <cellStyle name="Vstup 2 3 3 3 3 3" xfId="18177" xr:uid="{00000000-0005-0000-0000-00001A470000}"/>
    <cellStyle name="Vstup 2 3 3 3 4" xfId="18178" xr:uid="{00000000-0005-0000-0000-00001B470000}"/>
    <cellStyle name="Vstup 2 3 3 3 5" xfId="18179" xr:uid="{00000000-0005-0000-0000-00001C470000}"/>
    <cellStyle name="Vstup 2 3 3 4" xfId="18180" xr:uid="{00000000-0005-0000-0000-00001D470000}"/>
    <cellStyle name="Vstup 2 3 3 4 2" xfId="18181" xr:uid="{00000000-0005-0000-0000-00001E470000}"/>
    <cellStyle name="Vstup 2 3 3 4 2 2" xfId="18182" xr:uid="{00000000-0005-0000-0000-00001F470000}"/>
    <cellStyle name="Vstup 2 3 3 4 2 3" xfId="18183" xr:uid="{00000000-0005-0000-0000-000020470000}"/>
    <cellStyle name="Vstup 2 3 3 4 3" xfId="18184" xr:uid="{00000000-0005-0000-0000-000021470000}"/>
    <cellStyle name="Vstup 2 3 3 4 4" xfId="18185" xr:uid="{00000000-0005-0000-0000-000022470000}"/>
    <cellStyle name="Vstup 2 3 3 5" xfId="18186" xr:uid="{00000000-0005-0000-0000-000023470000}"/>
    <cellStyle name="Vstup 2 3 3 5 2" xfId="18187" xr:uid="{00000000-0005-0000-0000-000024470000}"/>
    <cellStyle name="Vstup 2 3 3 5 3" xfId="18188" xr:uid="{00000000-0005-0000-0000-000025470000}"/>
    <cellStyle name="Vstup 2 3 3 6" xfId="18189" xr:uid="{00000000-0005-0000-0000-000026470000}"/>
    <cellStyle name="Vstup 2 3 3 7" xfId="18190" xr:uid="{00000000-0005-0000-0000-000027470000}"/>
    <cellStyle name="Vstup 2 3 4" xfId="18191" xr:uid="{00000000-0005-0000-0000-000028470000}"/>
    <cellStyle name="Vstup 2 3 4 2" xfId="18192" xr:uid="{00000000-0005-0000-0000-000029470000}"/>
    <cellStyle name="Vstup 2 3 4 2 2" xfId="18193" xr:uid="{00000000-0005-0000-0000-00002A470000}"/>
    <cellStyle name="Vstup 2 3 4 2 2 2" xfId="18194" xr:uid="{00000000-0005-0000-0000-00002B470000}"/>
    <cellStyle name="Vstup 2 3 4 2 2 2 2" xfId="18195" xr:uid="{00000000-0005-0000-0000-00002C470000}"/>
    <cellStyle name="Vstup 2 3 4 2 2 2 3" xfId="18196" xr:uid="{00000000-0005-0000-0000-00002D470000}"/>
    <cellStyle name="Vstup 2 3 4 2 2 3" xfId="18197" xr:uid="{00000000-0005-0000-0000-00002E470000}"/>
    <cellStyle name="Vstup 2 3 4 2 2 4" xfId="18198" xr:uid="{00000000-0005-0000-0000-00002F470000}"/>
    <cellStyle name="Vstup 2 3 4 2 3" xfId="18199" xr:uid="{00000000-0005-0000-0000-000030470000}"/>
    <cellStyle name="Vstup 2 3 4 2 3 2" xfId="18200" xr:uid="{00000000-0005-0000-0000-000031470000}"/>
    <cellStyle name="Vstup 2 3 4 2 3 3" xfId="18201" xr:uid="{00000000-0005-0000-0000-000032470000}"/>
    <cellStyle name="Vstup 2 3 4 2 4" xfId="18202" xr:uid="{00000000-0005-0000-0000-000033470000}"/>
    <cellStyle name="Vstup 2 3 4 2 5" xfId="18203" xr:uid="{00000000-0005-0000-0000-000034470000}"/>
    <cellStyle name="Vstup 2 3 4 3" xfId="18204" xr:uid="{00000000-0005-0000-0000-000035470000}"/>
    <cellStyle name="Vstup 2 3 4 3 2" xfId="18205" xr:uid="{00000000-0005-0000-0000-000036470000}"/>
    <cellStyle name="Vstup 2 3 4 3 2 2" xfId="18206" xr:uid="{00000000-0005-0000-0000-000037470000}"/>
    <cellStyle name="Vstup 2 3 4 3 2 3" xfId="18207" xr:uid="{00000000-0005-0000-0000-000038470000}"/>
    <cellStyle name="Vstup 2 3 4 3 3" xfId="18208" xr:uid="{00000000-0005-0000-0000-000039470000}"/>
    <cellStyle name="Vstup 2 3 4 3 4" xfId="18209" xr:uid="{00000000-0005-0000-0000-00003A470000}"/>
    <cellStyle name="Vstup 2 3 4 4" xfId="18210" xr:uid="{00000000-0005-0000-0000-00003B470000}"/>
    <cellStyle name="Vstup 2 3 4 4 2" xfId="18211" xr:uid="{00000000-0005-0000-0000-00003C470000}"/>
    <cellStyle name="Vstup 2 3 4 4 3" xfId="18212" xr:uid="{00000000-0005-0000-0000-00003D470000}"/>
    <cellStyle name="Vstup 2 3 4 5" xfId="18213" xr:uid="{00000000-0005-0000-0000-00003E470000}"/>
    <cellStyle name="Vstup 2 3 4 6" xfId="18214" xr:uid="{00000000-0005-0000-0000-00003F470000}"/>
    <cellStyle name="Vstup 2 3 5" xfId="18215" xr:uid="{00000000-0005-0000-0000-000040470000}"/>
    <cellStyle name="Vstup 2 3 5 2" xfId="18216" xr:uid="{00000000-0005-0000-0000-000041470000}"/>
    <cellStyle name="Vstup 2 3 5 2 2" xfId="18217" xr:uid="{00000000-0005-0000-0000-000042470000}"/>
    <cellStyle name="Vstup 2 3 5 2 2 2" xfId="18218" xr:uid="{00000000-0005-0000-0000-000043470000}"/>
    <cellStyle name="Vstup 2 3 5 2 2 3" xfId="18219" xr:uid="{00000000-0005-0000-0000-000044470000}"/>
    <cellStyle name="Vstup 2 3 5 2 3" xfId="18220" xr:uid="{00000000-0005-0000-0000-000045470000}"/>
    <cellStyle name="Vstup 2 3 5 2 4" xfId="18221" xr:uid="{00000000-0005-0000-0000-000046470000}"/>
    <cellStyle name="Vstup 2 3 5 3" xfId="18222" xr:uid="{00000000-0005-0000-0000-000047470000}"/>
    <cellStyle name="Vstup 2 3 5 3 2" xfId="18223" xr:uid="{00000000-0005-0000-0000-000048470000}"/>
    <cellStyle name="Vstup 2 3 5 3 3" xfId="18224" xr:uid="{00000000-0005-0000-0000-000049470000}"/>
    <cellStyle name="Vstup 2 3 5 4" xfId="18225" xr:uid="{00000000-0005-0000-0000-00004A470000}"/>
    <cellStyle name="Vstup 2 3 5 5" xfId="18226" xr:uid="{00000000-0005-0000-0000-00004B470000}"/>
    <cellStyle name="Vstup 2 3 6" xfId="18227" xr:uid="{00000000-0005-0000-0000-00004C470000}"/>
    <cellStyle name="Vstup 2 3 6 2" xfId="18228" xr:uid="{00000000-0005-0000-0000-00004D470000}"/>
    <cellStyle name="Vstup 2 3 6 2 2" xfId="18229" xr:uid="{00000000-0005-0000-0000-00004E470000}"/>
    <cellStyle name="Vstup 2 3 6 2 3" xfId="18230" xr:uid="{00000000-0005-0000-0000-00004F470000}"/>
    <cellStyle name="Vstup 2 3 6 3" xfId="18231" xr:uid="{00000000-0005-0000-0000-000050470000}"/>
    <cellStyle name="Vstup 2 3 6 4" xfId="18232" xr:uid="{00000000-0005-0000-0000-000051470000}"/>
    <cellStyle name="Vstup 2 3 7" xfId="18233" xr:uid="{00000000-0005-0000-0000-000052470000}"/>
    <cellStyle name="Vstup 2 3 7 2" xfId="18234" xr:uid="{00000000-0005-0000-0000-000053470000}"/>
    <cellStyle name="Vstup 2 3 7 3" xfId="18235" xr:uid="{00000000-0005-0000-0000-000054470000}"/>
    <cellStyle name="Vstup 2 3 8" xfId="18236" xr:uid="{00000000-0005-0000-0000-000055470000}"/>
    <cellStyle name="Vstup 2 3 9" xfId="18237" xr:uid="{00000000-0005-0000-0000-000056470000}"/>
    <cellStyle name="Vstup 2 4" xfId="18238" xr:uid="{00000000-0005-0000-0000-000057470000}"/>
    <cellStyle name="Vstup 2 4 2" xfId="18239" xr:uid="{00000000-0005-0000-0000-000058470000}"/>
    <cellStyle name="Vstup 2 4 2 2" xfId="18240" xr:uid="{00000000-0005-0000-0000-000059470000}"/>
    <cellStyle name="Vstup 2 4 2 2 2" xfId="18241" xr:uid="{00000000-0005-0000-0000-00005A470000}"/>
    <cellStyle name="Vstup 2 4 2 2 2 2" xfId="18242" xr:uid="{00000000-0005-0000-0000-00005B470000}"/>
    <cellStyle name="Vstup 2 4 2 2 2 2 2" xfId="18243" xr:uid="{00000000-0005-0000-0000-00005C470000}"/>
    <cellStyle name="Vstup 2 4 2 2 2 2 2 2" xfId="18244" xr:uid="{00000000-0005-0000-0000-00005D470000}"/>
    <cellStyle name="Vstup 2 4 2 2 2 2 2 3" xfId="18245" xr:uid="{00000000-0005-0000-0000-00005E470000}"/>
    <cellStyle name="Vstup 2 4 2 2 2 2 3" xfId="18246" xr:uid="{00000000-0005-0000-0000-00005F470000}"/>
    <cellStyle name="Vstup 2 4 2 2 2 2 4" xfId="18247" xr:uid="{00000000-0005-0000-0000-000060470000}"/>
    <cellStyle name="Vstup 2 4 2 2 2 3" xfId="18248" xr:uid="{00000000-0005-0000-0000-000061470000}"/>
    <cellStyle name="Vstup 2 4 2 2 2 3 2" xfId="18249" xr:uid="{00000000-0005-0000-0000-000062470000}"/>
    <cellStyle name="Vstup 2 4 2 2 2 3 3" xfId="18250" xr:uid="{00000000-0005-0000-0000-000063470000}"/>
    <cellStyle name="Vstup 2 4 2 2 2 4" xfId="18251" xr:uid="{00000000-0005-0000-0000-000064470000}"/>
    <cellStyle name="Vstup 2 4 2 2 2 5" xfId="18252" xr:uid="{00000000-0005-0000-0000-000065470000}"/>
    <cellStyle name="Vstup 2 4 2 2 3" xfId="18253" xr:uid="{00000000-0005-0000-0000-000066470000}"/>
    <cellStyle name="Vstup 2 4 2 2 3 2" xfId="18254" xr:uid="{00000000-0005-0000-0000-000067470000}"/>
    <cellStyle name="Vstup 2 4 2 2 3 2 2" xfId="18255" xr:uid="{00000000-0005-0000-0000-000068470000}"/>
    <cellStyle name="Vstup 2 4 2 2 3 2 3" xfId="18256" xr:uid="{00000000-0005-0000-0000-000069470000}"/>
    <cellStyle name="Vstup 2 4 2 2 3 3" xfId="18257" xr:uid="{00000000-0005-0000-0000-00006A470000}"/>
    <cellStyle name="Vstup 2 4 2 2 3 4" xfId="18258" xr:uid="{00000000-0005-0000-0000-00006B470000}"/>
    <cellStyle name="Vstup 2 4 2 2 4" xfId="18259" xr:uid="{00000000-0005-0000-0000-00006C470000}"/>
    <cellStyle name="Vstup 2 4 2 2 4 2" xfId="18260" xr:uid="{00000000-0005-0000-0000-00006D470000}"/>
    <cellStyle name="Vstup 2 4 2 2 4 3" xfId="18261" xr:uid="{00000000-0005-0000-0000-00006E470000}"/>
    <cellStyle name="Vstup 2 4 2 2 5" xfId="18262" xr:uid="{00000000-0005-0000-0000-00006F470000}"/>
    <cellStyle name="Vstup 2 4 2 2 6" xfId="18263" xr:uid="{00000000-0005-0000-0000-000070470000}"/>
    <cellStyle name="Vstup 2 4 2 3" xfId="18264" xr:uid="{00000000-0005-0000-0000-000071470000}"/>
    <cellStyle name="Vstup 2 4 2 3 2" xfId="18265" xr:uid="{00000000-0005-0000-0000-000072470000}"/>
    <cellStyle name="Vstup 2 4 2 3 2 2" xfId="18266" xr:uid="{00000000-0005-0000-0000-000073470000}"/>
    <cellStyle name="Vstup 2 4 2 3 2 2 2" xfId="18267" xr:uid="{00000000-0005-0000-0000-000074470000}"/>
    <cellStyle name="Vstup 2 4 2 3 2 2 3" xfId="18268" xr:uid="{00000000-0005-0000-0000-000075470000}"/>
    <cellStyle name="Vstup 2 4 2 3 2 3" xfId="18269" xr:uid="{00000000-0005-0000-0000-000076470000}"/>
    <cellStyle name="Vstup 2 4 2 3 2 4" xfId="18270" xr:uid="{00000000-0005-0000-0000-000077470000}"/>
    <cellStyle name="Vstup 2 4 2 3 3" xfId="18271" xr:uid="{00000000-0005-0000-0000-000078470000}"/>
    <cellStyle name="Vstup 2 4 2 3 3 2" xfId="18272" xr:uid="{00000000-0005-0000-0000-000079470000}"/>
    <cellStyle name="Vstup 2 4 2 3 3 3" xfId="18273" xr:uid="{00000000-0005-0000-0000-00007A470000}"/>
    <cellStyle name="Vstup 2 4 2 3 4" xfId="18274" xr:uid="{00000000-0005-0000-0000-00007B470000}"/>
    <cellStyle name="Vstup 2 4 2 3 5" xfId="18275" xr:uid="{00000000-0005-0000-0000-00007C470000}"/>
    <cellStyle name="Vstup 2 4 2 4" xfId="18276" xr:uid="{00000000-0005-0000-0000-00007D470000}"/>
    <cellStyle name="Vstup 2 4 2 4 2" xfId="18277" xr:uid="{00000000-0005-0000-0000-00007E470000}"/>
    <cellStyle name="Vstup 2 4 2 4 2 2" xfId="18278" xr:uid="{00000000-0005-0000-0000-00007F470000}"/>
    <cellStyle name="Vstup 2 4 2 4 2 3" xfId="18279" xr:uid="{00000000-0005-0000-0000-000080470000}"/>
    <cellStyle name="Vstup 2 4 2 4 3" xfId="18280" xr:uid="{00000000-0005-0000-0000-000081470000}"/>
    <cellStyle name="Vstup 2 4 2 4 4" xfId="18281" xr:uid="{00000000-0005-0000-0000-000082470000}"/>
    <cellStyle name="Vstup 2 4 2 5" xfId="18282" xr:uid="{00000000-0005-0000-0000-000083470000}"/>
    <cellStyle name="Vstup 2 4 2 5 2" xfId="18283" xr:uid="{00000000-0005-0000-0000-000084470000}"/>
    <cellStyle name="Vstup 2 4 2 5 3" xfId="18284" xr:uid="{00000000-0005-0000-0000-000085470000}"/>
    <cellStyle name="Vstup 2 4 2 6" xfId="18285" xr:uid="{00000000-0005-0000-0000-000086470000}"/>
    <cellStyle name="Vstup 2 4 2 7" xfId="18286" xr:uid="{00000000-0005-0000-0000-000087470000}"/>
    <cellStyle name="Vstup 2 4 3" xfId="18287" xr:uid="{00000000-0005-0000-0000-000088470000}"/>
    <cellStyle name="Vstup 2 4 3 2" xfId="18288" xr:uid="{00000000-0005-0000-0000-000089470000}"/>
    <cellStyle name="Vstup 2 4 3 2 2" xfId="18289" xr:uid="{00000000-0005-0000-0000-00008A470000}"/>
    <cellStyle name="Vstup 2 4 3 2 2 2" xfId="18290" xr:uid="{00000000-0005-0000-0000-00008B470000}"/>
    <cellStyle name="Vstup 2 4 3 2 2 2 2" xfId="18291" xr:uid="{00000000-0005-0000-0000-00008C470000}"/>
    <cellStyle name="Vstup 2 4 3 2 2 2 3" xfId="18292" xr:uid="{00000000-0005-0000-0000-00008D470000}"/>
    <cellStyle name="Vstup 2 4 3 2 2 3" xfId="18293" xr:uid="{00000000-0005-0000-0000-00008E470000}"/>
    <cellStyle name="Vstup 2 4 3 2 2 4" xfId="18294" xr:uid="{00000000-0005-0000-0000-00008F470000}"/>
    <cellStyle name="Vstup 2 4 3 2 3" xfId="18295" xr:uid="{00000000-0005-0000-0000-000090470000}"/>
    <cellStyle name="Vstup 2 4 3 2 3 2" xfId="18296" xr:uid="{00000000-0005-0000-0000-000091470000}"/>
    <cellStyle name="Vstup 2 4 3 2 3 3" xfId="18297" xr:uid="{00000000-0005-0000-0000-000092470000}"/>
    <cellStyle name="Vstup 2 4 3 2 4" xfId="18298" xr:uid="{00000000-0005-0000-0000-000093470000}"/>
    <cellStyle name="Vstup 2 4 3 2 5" xfId="18299" xr:uid="{00000000-0005-0000-0000-000094470000}"/>
    <cellStyle name="Vstup 2 4 3 3" xfId="18300" xr:uid="{00000000-0005-0000-0000-000095470000}"/>
    <cellStyle name="Vstup 2 4 3 3 2" xfId="18301" xr:uid="{00000000-0005-0000-0000-000096470000}"/>
    <cellStyle name="Vstup 2 4 3 3 2 2" xfId="18302" xr:uid="{00000000-0005-0000-0000-000097470000}"/>
    <cellStyle name="Vstup 2 4 3 3 2 3" xfId="18303" xr:uid="{00000000-0005-0000-0000-000098470000}"/>
    <cellStyle name="Vstup 2 4 3 3 3" xfId="18304" xr:uid="{00000000-0005-0000-0000-000099470000}"/>
    <cellStyle name="Vstup 2 4 3 3 4" xfId="18305" xr:uid="{00000000-0005-0000-0000-00009A470000}"/>
    <cellStyle name="Vstup 2 4 3 4" xfId="18306" xr:uid="{00000000-0005-0000-0000-00009B470000}"/>
    <cellStyle name="Vstup 2 4 3 4 2" xfId="18307" xr:uid="{00000000-0005-0000-0000-00009C470000}"/>
    <cellStyle name="Vstup 2 4 3 4 3" xfId="18308" xr:uid="{00000000-0005-0000-0000-00009D470000}"/>
    <cellStyle name="Vstup 2 4 3 5" xfId="18309" xr:uid="{00000000-0005-0000-0000-00009E470000}"/>
    <cellStyle name="Vstup 2 4 3 6" xfId="18310" xr:uid="{00000000-0005-0000-0000-00009F470000}"/>
    <cellStyle name="Vstup 2 4 4" xfId="18311" xr:uid="{00000000-0005-0000-0000-0000A0470000}"/>
    <cellStyle name="Vstup 2 4 4 2" xfId="18312" xr:uid="{00000000-0005-0000-0000-0000A1470000}"/>
    <cellStyle name="Vstup 2 4 4 2 2" xfId="18313" xr:uid="{00000000-0005-0000-0000-0000A2470000}"/>
    <cellStyle name="Vstup 2 4 4 2 2 2" xfId="18314" xr:uid="{00000000-0005-0000-0000-0000A3470000}"/>
    <cellStyle name="Vstup 2 4 4 2 2 3" xfId="18315" xr:uid="{00000000-0005-0000-0000-0000A4470000}"/>
    <cellStyle name="Vstup 2 4 4 2 3" xfId="18316" xr:uid="{00000000-0005-0000-0000-0000A5470000}"/>
    <cellStyle name="Vstup 2 4 4 2 4" xfId="18317" xr:uid="{00000000-0005-0000-0000-0000A6470000}"/>
    <cellStyle name="Vstup 2 4 4 3" xfId="18318" xr:uid="{00000000-0005-0000-0000-0000A7470000}"/>
    <cellStyle name="Vstup 2 4 4 3 2" xfId="18319" xr:uid="{00000000-0005-0000-0000-0000A8470000}"/>
    <cellStyle name="Vstup 2 4 4 3 3" xfId="18320" xr:uid="{00000000-0005-0000-0000-0000A9470000}"/>
    <cellStyle name="Vstup 2 4 4 4" xfId="18321" xr:uid="{00000000-0005-0000-0000-0000AA470000}"/>
    <cellStyle name="Vstup 2 4 4 5" xfId="18322" xr:uid="{00000000-0005-0000-0000-0000AB470000}"/>
    <cellStyle name="Vstup 2 4 5" xfId="18323" xr:uid="{00000000-0005-0000-0000-0000AC470000}"/>
    <cellStyle name="Vstup 2 4 5 2" xfId="18324" xr:uid="{00000000-0005-0000-0000-0000AD470000}"/>
    <cellStyle name="Vstup 2 4 5 2 2" xfId="18325" xr:uid="{00000000-0005-0000-0000-0000AE470000}"/>
    <cellStyle name="Vstup 2 4 5 2 3" xfId="18326" xr:uid="{00000000-0005-0000-0000-0000AF470000}"/>
    <cellStyle name="Vstup 2 4 5 3" xfId="18327" xr:uid="{00000000-0005-0000-0000-0000B0470000}"/>
    <cellStyle name="Vstup 2 4 5 4" xfId="18328" xr:uid="{00000000-0005-0000-0000-0000B1470000}"/>
    <cellStyle name="Vstup 2 4 6" xfId="18329" xr:uid="{00000000-0005-0000-0000-0000B2470000}"/>
    <cellStyle name="Vstup 2 4 6 2" xfId="18330" xr:uid="{00000000-0005-0000-0000-0000B3470000}"/>
    <cellStyle name="Vstup 2 4 6 3" xfId="18331" xr:uid="{00000000-0005-0000-0000-0000B4470000}"/>
    <cellStyle name="Vstup 2 4 7" xfId="18332" xr:uid="{00000000-0005-0000-0000-0000B5470000}"/>
    <cellStyle name="Vstup 2 4 8" xfId="18333" xr:uid="{00000000-0005-0000-0000-0000B6470000}"/>
    <cellStyle name="Vstup 2 5" xfId="18334" xr:uid="{00000000-0005-0000-0000-0000B7470000}"/>
    <cellStyle name="Vstup 2 5 2" xfId="18335" xr:uid="{00000000-0005-0000-0000-0000B8470000}"/>
    <cellStyle name="Vstup 2 5 2 2" xfId="18336" xr:uid="{00000000-0005-0000-0000-0000B9470000}"/>
    <cellStyle name="Vstup 2 5 2 2 2" xfId="18337" xr:uid="{00000000-0005-0000-0000-0000BA470000}"/>
    <cellStyle name="Vstup 2 5 2 2 2 2" xfId="18338" xr:uid="{00000000-0005-0000-0000-0000BB470000}"/>
    <cellStyle name="Vstup 2 5 2 2 2 2 2" xfId="18339" xr:uid="{00000000-0005-0000-0000-0000BC470000}"/>
    <cellStyle name="Vstup 2 5 2 2 2 2 3" xfId="18340" xr:uid="{00000000-0005-0000-0000-0000BD470000}"/>
    <cellStyle name="Vstup 2 5 2 2 2 3" xfId="18341" xr:uid="{00000000-0005-0000-0000-0000BE470000}"/>
    <cellStyle name="Vstup 2 5 2 2 2 4" xfId="18342" xr:uid="{00000000-0005-0000-0000-0000BF470000}"/>
    <cellStyle name="Vstup 2 5 2 2 3" xfId="18343" xr:uid="{00000000-0005-0000-0000-0000C0470000}"/>
    <cellStyle name="Vstup 2 5 2 2 3 2" xfId="18344" xr:uid="{00000000-0005-0000-0000-0000C1470000}"/>
    <cellStyle name="Vstup 2 5 2 2 3 3" xfId="18345" xr:uid="{00000000-0005-0000-0000-0000C2470000}"/>
    <cellStyle name="Vstup 2 5 2 2 4" xfId="18346" xr:uid="{00000000-0005-0000-0000-0000C3470000}"/>
    <cellStyle name="Vstup 2 5 2 2 5" xfId="18347" xr:uid="{00000000-0005-0000-0000-0000C4470000}"/>
    <cellStyle name="Vstup 2 5 2 3" xfId="18348" xr:uid="{00000000-0005-0000-0000-0000C5470000}"/>
    <cellStyle name="Vstup 2 5 2 3 2" xfId="18349" xr:uid="{00000000-0005-0000-0000-0000C6470000}"/>
    <cellStyle name="Vstup 2 5 2 3 2 2" xfId="18350" xr:uid="{00000000-0005-0000-0000-0000C7470000}"/>
    <cellStyle name="Vstup 2 5 2 3 2 3" xfId="18351" xr:uid="{00000000-0005-0000-0000-0000C8470000}"/>
    <cellStyle name="Vstup 2 5 2 3 3" xfId="18352" xr:uid="{00000000-0005-0000-0000-0000C9470000}"/>
    <cellStyle name="Vstup 2 5 2 3 4" xfId="18353" xr:uid="{00000000-0005-0000-0000-0000CA470000}"/>
    <cellStyle name="Vstup 2 5 2 4" xfId="18354" xr:uid="{00000000-0005-0000-0000-0000CB470000}"/>
    <cellStyle name="Vstup 2 5 2 4 2" xfId="18355" xr:uid="{00000000-0005-0000-0000-0000CC470000}"/>
    <cellStyle name="Vstup 2 5 2 4 3" xfId="18356" xr:uid="{00000000-0005-0000-0000-0000CD470000}"/>
    <cellStyle name="Vstup 2 5 2 5" xfId="18357" xr:uid="{00000000-0005-0000-0000-0000CE470000}"/>
    <cellStyle name="Vstup 2 5 2 6" xfId="18358" xr:uid="{00000000-0005-0000-0000-0000CF470000}"/>
    <cellStyle name="Vstup 2 5 3" xfId="18359" xr:uid="{00000000-0005-0000-0000-0000D0470000}"/>
    <cellStyle name="Vstup 2 5 3 2" xfId="18360" xr:uid="{00000000-0005-0000-0000-0000D1470000}"/>
    <cellStyle name="Vstup 2 5 3 2 2" xfId="18361" xr:uid="{00000000-0005-0000-0000-0000D2470000}"/>
    <cellStyle name="Vstup 2 5 3 2 2 2" xfId="18362" xr:uid="{00000000-0005-0000-0000-0000D3470000}"/>
    <cellStyle name="Vstup 2 5 3 2 2 3" xfId="18363" xr:uid="{00000000-0005-0000-0000-0000D4470000}"/>
    <cellStyle name="Vstup 2 5 3 2 3" xfId="18364" xr:uid="{00000000-0005-0000-0000-0000D5470000}"/>
    <cellStyle name="Vstup 2 5 3 2 4" xfId="18365" xr:uid="{00000000-0005-0000-0000-0000D6470000}"/>
    <cellStyle name="Vstup 2 5 3 3" xfId="18366" xr:uid="{00000000-0005-0000-0000-0000D7470000}"/>
    <cellStyle name="Vstup 2 5 3 3 2" xfId="18367" xr:uid="{00000000-0005-0000-0000-0000D8470000}"/>
    <cellStyle name="Vstup 2 5 3 3 3" xfId="18368" xr:uid="{00000000-0005-0000-0000-0000D9470000}"/>
    <cellStyle name="Vstup 2 5 3 4" xfId="18369" xr:uid="{00000000-0005-0000-0000-0000DA470000}"/>
    <cellStyle name="Vstup 2 5 3 5" xfId="18370" xr:uid="{00000000-0005-0000-0000-0000DB470000}"/>
    <cellStyle name="Vstup 2 5 4" xfId="18371" xr:uid="{00000000-0005-0000-0000-0000DC470000}"/>
    <cellStyle name="Vstup 2 5 4 2" xfId="18372" xr:uid="{00000000-0005-0000-0000-0000DD470000}"/>
    <cellStyle name="Vstup 2 5 4 2 2" xfId="18373" xr:uid="{00000000-0005-0000-0000-0000DE470000}"/>
    <cellStyle name="Vstup 2 5 4 2 3" xfId="18374" xr:uid="{00000000-0005-0000-0000-0000DF470000}"/>
    <cellStyle name="Vstup 2 5 4 3" xfId="18375" xr:uid="{00000000-0005-0000-0000-0000E0470000}"/>
    <cellStyle name="Vstup 2 5 4 4" xfId="18376" xr:uid="{00000000-0005-0000-0000-0000E1470000}"/>
    <cellStyle name="Vstup 2 5 5" xfId="18377" xr:uid="{00000000-0005-0000-0000-0000E2470000}"/>
    <cellStyle name="Vstup 2 5 5 2" xfId="18378" xr:uid="{00000000-0005-0000-0000-0000E3470000}"/>
    <cellStyle name="Vstup 2 5 5 3" xfId="18379" xr:uid="{00000000-0005-0000-0000-0000E4470000}"/>
    <cellStyle name="Vstup 2 5 6" xfId="18380" xr:uid="{00000000-0005-0000-0000-0000E5470000}"/>
    <cellStyle name="Vstup 2 5 7" xfId="18381" xr:uid="{00000000-0005-0000-0000-0000E6470000}"/>
    <cellStyle name="Vstup 2 6" xfId="18382" xr:uid="{00000000-0005-0000-0000-0000E7470000}"/>
    <cellStyle name="Vstup 2 6 2" xfId="18383" xr:uid="{00000000-0005-0000-0000-0000E8470000}"/>
    <cellStyle name="Vstup 2 6 2 2" xfId="18384" xr:uid="{00000000-0005-0000-0000-0000E9470000}"/>
    <cellStyle name="Vstup 2 6 2 2 2" xfId="18385" xr:uid="{00000000-0005-0000-0000-0000EA470000}"/>
    <cellStyle name="Vstup 2 6 2 2 2 2" xfId="18386" xr:uid="{00000000-0005-0000-0000-0000EB470000}"/>
    <cellStyle name="Vstup 2 6 2 2 2 3" xfId="18387" xr:uid="{00000000-0005-0000-0000-0000EC470000}"/>
    <cellStyle name="Vstup 2 6 2 2 3" xfId="18388" xr:uid="{00000000-0005-0000-0000-0000ED470000}"/>
    <cellStyle name="Vstup 2 6 2 2 4" xfId="18389" xr:uid="{00000000-0005-0000-0000-0000EE470000}"/>
    <cellStyle name="Vstup 2 6 2 3" xfId="18390" xr:uid="{00000000-0005-0000-0000-0000EF470000}"/>
    <cellStyle name="Vstup 2 6 2 3 2" xfId="18391" xr:uid="{00000000-0005-0000-0000-0000F0470000}"/>
    <cellStyle name="Vstup 2 6 2 3 3" xfId="18392" xr:uid="{00000000-0005-0000-0000-0000F1470000}"/>
    <cellStyle name="Vstup 2 6 2 4" xfId="18393" xr:uid="{00000000-0005-0000-0000-0000F2470000}"/>
    <cellStyle name="Vstup 2 6 2 5" xfId="18394" xr:uid="{00000000-0005-0000-0000-0000F3470000}"/>
    <cellStyle name="Vstup 2 6 3" xfId="18395" xr:uid="{00000000-0005-0000-0000-0000F4470000}"/>
    <cellStyle name="Vstup 2 6 3 2" xfId="18396" xr:uid="{00000000-0005-0000-0000-0000F5470000}"/>
    <cellStyle name="Vstup 2 6 3 2 2" xfId="18397" xr:uid="{00000000-0005-0000-0000-0000F6470000}"/>
    <cellStyle name="Vstup 2 6 3 2 3" xfId="18398" xr:uid="{00000000-0005-0000-0000-0000F7470000}"/>
    <cellStyle name="Vstup 2 6 3 3" xfId="18399" xr:uid="{00000000-0005-0000-0000-0000F8470000}"/>
    <cellStyle name="Vstup 2 6 3 4" xfId="18400" xr:uid="{00000000-0005-0000-0000-0000F9470000}"/>
    <cellStyle name="Vstup 2 6 4" xfId="18401" xr:uid="{00000000-0005-0000-0000-0000FA470000}"/>
    <cellStyle name="Vstup 2 6 4 2" xfId="18402" xr:uid="{00000000-0005-0000-0000-0000FB470000}"/>
    <cellStyle name="Vstup 2 6 4 3" xfId="18403" xr:uid="{00000000-0005-0000-0000-0000FC470000}"/>
    <cellStyle name="Vstup 2 6 5" xfId="18404" xr:uid="{00000000-0005-0000-0000-0000FD470000}"/>
    <cellStyle name="Vstup 2 6 6" xfId="18405" xr:uid="{00000000-0005-0000-0000-0000FE470000}"/>
    <cellStyle name="Vstup 2 7" xfId="18406" xr:uid="{00000000-0005-0000-0000-0000FF470000}"/>
    <cellStyle name="Vstup 2 7 2" xfId="18407" xr:uid="{00000000-0005-0000-0000-000000480000}"/>
    <cellStyle name="Vstup 2 7 2 2" xfId="18408" xr:uid="{00000000-0005-0000-0000-000001480000}"/>
    <cellStyle name="Vstup 2 7 2 2 2" xfId="18409" xr:uid="{00000000-0005-0000-0000-000002480000}"/>
    <cellStyle name="Vstup 2 7 2 2 3" xfId="18410" xr:uid="{00000000-0005-0000-0000-000003480000}"/>
    <cellStyle name="Vstup 2 7 2 3" xfId="18411" xr:uid="{00000000-0005-0000-0000-000004480000}"/>
    <cellStyle name="Vstup 2 7 2 4" xfId="18412" xr:uid="{00000000-0005-0000-0000-000005480000}"/>
    <cellStyle name="Vstup 2 7 3" xfId="18413" xr:uid="{00000000-0005-0000-0000-000006480000}"/>
    <cellStyle name="Vstup 2 7 3 2" xfId="18414" xr:uid="{00000000-0005-0000-0000-000007480000}"/>
    <cellStyle name="Vstup 2 7 3 3" xfId="18415" xr:uid="{00000000-0005-0000-0000-000008480000}"/>
    <cellStyle name="Vstup 2 7 4" xfId="18416" xr:uid="{00000000-0005-0000-0000-000009480000}"/>
    <cellStyle name="Vstup 2 7 5" xfId="18417" xr:uid="{00000000-0005-0000-0000-00000A480000}"/>
    <cellStyle name="Vstup 2 8" xfId="18418" xr:uid="{00000000-0005-0000-0000-00000B480000}"/>
    <cellStyle name="Vstup 2 8 2" xfId="18419" xr:uid="{00000000-0005-0000-0000-00000C480000}"/>
    <cellStyle name="Vstup 2 8 2 2" xfId="18420" xr:uid="{00000000-0005-0000-0000-00000D480000}"/>
    <cellStyle name="Vstup 2 8 2 3" xfId="18421" xr:uid="{00000000-0005-0000-0000-00000E480000}"/>
    <cellStyle name="Vstup 2 8 3" xfId="18422" xr:uid="{00000000-0005-0000-0000-00000F480000}"/>
    <cellStyle name="Vstup 2 8 4" xfId="18423" xr:uid="{00000000-0005-0000-0000-000010480000}"/>
    <cellStyle name="Vstup 2 9" xfId="18424" xr:uid="{00000000-0005-0000-0000-000011480000}"/>
    <cellStyle name="Vstup 2 9 2" xfId="18425" xr:uid="{00000000-0005-0000-0000-000012480000}"/>
    <cellStyle name="Vstup 2 9 3" xfId="18426" xr:uid="{00000000-0005-0000-0000-000013480000}"/>
    <cellStyle name="Vstup 3" xfId="18427" xr:uid="{00000000-0005-0000-0000-000014480000}"/>
    <cellStyle name="Vstup 3 2" xfId="18428" xr:uid="{00000000-0005-0000-0000-000015480000}"/>
    <cellStyle name="Vstup 3 2 2" xfId="18429" xr:uid="{00000000-0005-0000-0000-000016480000}"/>
    <cellStyle name="Vstup 3 2 2 2" xfId="18430" xr:uid="{00000000-0005-0000-0000-000017480000}"/>
    <cellStyle name="Vstup 3 2 2 2 2" xfId="18431" xr:uid="{00000000-0005-0000-0000-000018480000}"/>
    <cellStyle name="Vstup 3 2 2 2 2 2" xfId="18432" xr:uid="{00000000-0005-0000-0000-000019480000}"/>
    <cellStyle name="Vstup 3 2 2 2 2 2 2" xfId="18433" xr:uid="{00000000-0005-0000-0000-00001A480000}"/>
    <cellStyle name="Vstup 3 2 2 2 2 2 2 2" xfId="18434" xr:uid="{00000000-0005-0000-0000-00001B480000}"/>
    <cellStyle name="Vstup 3 2 2 2 2 2 2 3" xfId="18435" xr:uid="{00000000-0005-0000-0000-00001C480000}"/>
    <cellStyle name="Vstup 3 2 2 2 2 2 3" xfId="18436" xr:uid="{00000000-0005-0000-0000-00001D480000}"/>
    <cellStyle name="Vstup 3 2 2 2 2 2 4" xfId="18437" xr:uid="{00000000-0005-0000-0000-00001E480000}"/>
    <cellStyle name="Vstup 3 2 2 2 2 3" xfId="18438" xr:uid="{00000000-0005-0000-0000-00001F480000}"/>
    <cellStyle name="Vstup 3 2 2 2 2 3 2" xfId="18439" xr:uid="{00000000-0005-0000-0000-000020480000}"/>
    <cellStyle name="Vstup 3 2 2 2 2 3 3" xfId="18440" xr:uid="{00000000-0005-0000-0000-000021480000}"/>
    <cellStyle name="Vstup 3 2 2 2 2 4" xfId="18441" xr:uid="{00000000-0005-0000-0000-000022480000}"/>
    <cellStyle name="Vstup 3 2 2 2 2 5" xfId="18442" xr:uid="{00000000-0005-0000-0000-000023480000}"/>
    <cellStyle name="Vstup 3 2 2 2 3" xfId="18443" xr:uid="{00000000-0005-0000-0000-000024480000}"/>
    <cellStyle name="Vstup 3 2 2 2 3 2" xfId="18444" xr:uid="{00000000-0005-0000-0000-000025480000}"/>
    <cellStyle name="Vstup 3 2 2 2 3 2 2" xfId="18445" xr:uid="{00000000-0005-0000-0000-000026480000}"/>
    <cellStyle name="Vstup 3 2 2 2 3 2 3" xfId="18446" xr:uid="{00000000-0005-0000-0000-000027480000}"/>
    <cellStyle name="Vstup 3 2 2 2 3 3" xfId="18447" xr:uid="{00000000-0005-0000-0000-000028480000}"/>
    <cellStyle name="Vstup 3 2 2 2 3 4" xfId="18448" xr:uid="{00000000-0005-0000-0000-000029480000}"/>
    <cellStyle name="Vstup 3 2 2 2 4" xfId="18449" xr:uid="{00000000-0005-0000-0000-00002A480000}"/>
    <cellStyle name="Vstup 3 2 2 2 4 2" xfId="18450" xr:uid="{00000000-0005-0000-0000-00002B480000}"/>
    <cellStyle name="Vstup 3 2 2 2 4 3" xfId="18451" xr:uid="{00000000-0005-0000-0000-00002C480000}"/>
    <cellStyle name="Vstup 3 2 2 2 5" xfId="18452" xr:uid="{00000000-0005-0000-0000-00002D480000}"/>
    <cellStyle name="Vstup 3 2 2 2 6" xfId="18453" xr:uid="{00000000-0005-0000-0000-00002E480000}"/>
    <cellStyle name="Vstup 3 2 2 3" xfId="18454" xr:uid="{00000000-0005-0000-0000-00002F480000}"/>
    <cellStyle name="Vstup 3 2 2 3 2" xfId="18455" xr:uid="{00000000-0005-0000-0000-000030480000}"/>
    <cellStyle name="Vstup 3 2 2 3 2 2" xfId="18456" xr:uid="{00000000-0005-0000-0000-000031480000}"/>
    <cellStyle name="Vstup 3 2 2 3 2 2 2" xfId="18457" xr:uid="{00000000-0005-0000-0000-000032480000}"/>
    <cellStyle name="Vstup 3 2 2 3 2 2 3" xfId="18458" xr:uid="{00000000-0005-0000-0000-000033480000}"/>
    <cellStyle name="Vstup 3 2 2 3 2 3" xfId="18459" xr:uid="{00000000-0005-0000-0000-000034480000}"/>
    <cellStyle name="Vstup 3 2 2 3 2 4" xfId="18460" xr:uid="{00000000-0005-0000-0000-000035480000}"/>
    <cellStyle name="Vstup 3 2 2 3 3" xfId="18461" xr:uid="{00000000-0005-0000-0000-000036480000}"/>
    <cellStyle name="Vstup 3 2 2 3 3 2" xfId="18462" xr:uid="{00000000-0005-0000-0000-000037480000}"/>
    <cellStyle name="Vstup 3 2 2 3 3 3" xfId="18463" xr:uid="{00000000-0005-0000-0000-000038480000}"/>
    <cellStyle name="Vstup 3 2 2 3 4" xfId="18464" xr:uid="{00000000-0005-0000-0000-000039480000}"/>
    <cellStyle name="Vstup 3 2 2 3 5" xfId="18465" xr:uid="{00000000-0005-0000-0000-00003A480000}"/>
    <cellStyle name="Vstup 3 2 2 4" xfId="18466" xr:uid="{00000000-0005-0000-0000-00003B480000}"/>
    <cellStyle name="Vstup 3 2 2 4 2" xfId="18467" xr:uid="{00000000-0005-0000-0000-00003C480000}"/>
    <cellStyle name="Vstup 3 2 2 4 2 2" xfId="18468" xr:uid="{00000000-0005-0000-0000-00003D480000}"/>
    <cellStyle name="Vstup 3 2 2 4 2 3" xfId="18469" xr:uid="{00000000-0005-0000-0000-00003E480000}"/>
    <cellStyle name="Vstup 3 2 2 4 3" xfId="18470" xr:uid="{00000000-0005-0000-0000-00003F480000}"/>
    <cellStyle name="Vstup 3 2 2 4 4" xfId="18471" xr:uid="{00000000-0005-0000-0000-000040480000}"/>
    <cellStyle name="Vstup 3 2 2 5" xfId="18472" xr:uid="{00000000-0005-0000-0000-000041480000}"/>
    <cellStyle name="Vstup 3 2 2 5 2" xfId="18473" xr:uid="{00000000-0005-0000-0000-000042480000}"/>
    <cellStyle name="Vstup 3 2 2 5 3" xfId="18474" xr:uid="{00000000-0005-0000-0000-000043480000}"/>
    <cellStyle name="Vstup 3 2 2 6" xfId="18475" xr:uid="{00000000-0005-0000-0000-000044480000}"/>
    <cellStyle name="Vstup 3 2 2 7" xfId="18476" xr:uid="{00000000-0005-0000-0000-000045480000}"/>
    <cellStyle name="Vstup 3 2 3" xfId="18477" xr:uid="{00000000-0005-0000-0000-000046480000}"/>
    <cellStyle name="Vstup 3 2 3 2" xfId="18478" xr:uid="{00000000-0005-0000-0000-000047480000}"/>
    <cellStyle name="Vstup 3 2 3 2 2" xfId="18479" xr:uid="{00000000-0005-0000-0000-000048480000}"/>
    <cellStyle name="Vstup 3 2 3 2 2 2" xfId="18480" xr:uid="{00000000-0005-0000-0000-000049480000}"/>
    <cellStyle name="Vstup 3 2 3 2 2 2 2" xfId="18481" xr:uid="{00000000-0005-0000-0000-00004A480000}"/>
    <cellStyle name="Vstup 3 2 3 2 2 2 3" xfId="18482" xr:uid="{00000000-0005-0000-0000-00004B480000}"/>
    <cellStyle name="Vstup 3 2 3 2 2 3" xfId="18483" xr:uid="{00000000-0005-0000-0000-00004C480000}"/>
    <cellStyle name="Vstup 3 2 3 2 2 4" xfId="18484" xr:uid="{00000000-0005-0000-0000-00004D480000}"/>
    <cellStyle name="Vstup 3 2 3 2 3" xfId="18485" xr:uid="{00000000-0005-0000-0000-00004E480000}"/>
    <cellStyle name="Vstup 3 2 3 2 3 2" xfId="18486" xr:uid="{00000000-0005-0000-0000-00004F480000}"/>
    <cellStyle name="Vstup 3 2 3 2 3 3" xfId="18487" xr:uid="{00000000-0005-0000-0000-000050480000}"/>
    <cellStyle name="Vstup 3 2 3 2 4" xfId="18488" xr:uid="{00000000-0005-0000-0000-000051480000}"/>
    <cellStyle name="Vstup 3 2 3 2 5" xfId="18489" xr:uid="{00000000-0005-0000-0000-000052480000}"/>
    <cellStyle name="Vstup 3 2 3 3" xfId="18490" xr:uid="{00000000-0005-0000-0000-000053480000}"/>
    <cellStyle name="Vstup 3 2 3 3 2" xfId="18491" xr:uid="{00000000-0005-0000-0000-000054480000}"/>
    <cellStyle name="Vstup 3 2 3 3 2 2" xfId="18492" xr:uid="{00000000-0005-0000-0000-000055480000}"/>
    <cellStyle name="Vstup 3 2 3 3 2 3" xfId="18493" xr:uid="{00000000-0005-0000-0000-000056480000}"/>
    <cellStyle name="Vstup 3 2 3 3 3" xfId="18494" xr:uid="{00000000-0005-0000-0000-000057480000}"/>
    <cellStyle name="Vstup 3 2 3 3 4" xfId="18495" xr:uid="{00000000-0005-0000-0000-000058480000}"/>
    <cellStyle name="Vstup 3 2 3 4" xfId="18496" xr:uid="{00000000-0005-0000-0000-000059480000}"/>
    <cellStyle name="Vstup 3 2 3 4 2" xfId="18497" xr:uid="{00000000-0005-0000-0000-00005A480000}"/>
    <cellStyle name="Vstup 3 2 3 4 3" xfId="18498" xr:uid="{00000000-0005-0000-0000-00005B480000}"/>
    <cellStyle name="Vstup 3 2 3 5" xfId="18499" xr:uid="{00000000-0005-0000-0000-00005C480000}"/>
    <cellStyle name="Vstup 3 2 3 6" xfId="18500" xr:uid="{00000000-0005-0000-0000-00005D480000}"/>
    <cellStyle name="Vstup 3 2 4" xfId="18501" xr:uid="{00000000-0005-0000-0000-00005E480000}"/>
    <cellStyle name="Vstup 3 2 4 2" xfId="18502" xr:uid="{00000000-0005-0000-0000-00005F480000}"/>
    <cellStyle name="Vstup 3 2 4 2 2" xfId="18503" xr:uid="{00000000-0005-0000-0000-000060480000}"/>
    <cellStyle name="Vstup 3 2 4 2 2 2" xfId="18504" xr:uid="{00000000-0005-0000-0000-000061480000}"/>
    <cellStyle name="Vstup 3 2 4 2 2 3" xfId="18505" xr:uid="{00000000-0005-0000-0000-000062480000}"/>
    <cellStyle name="Vstup 3 2 4 2 3" xfId="18506" xr:uid="{00000000-0005-0000-0000-000063480000}"/>
    <cellStyle name="Vstup 3 2 4 2 4" xfId="18507" xr:uid="{00000000-0005-0000-0000-000064480000}"/>
    <cellStyle name="Vstup 3 2 4 3" xfId="18508" xr:uid="{00000000-0005-0000-0000-000065480000}"/>
    <cellStyle name="Vstup 3 2 4 3 2" xfId="18509" xr:uid="{00000000-0005-0000-0000-000066480000}"/>
    <cellStyle name="Vstup 3 2 4 3 3" xfId="18510" xr:uid="{00000000-0005-0000-0000-000067480000}"/>
    <cellStyle name="Vstup 3 2 4 4" xfId="18511" xr:uid="{00000000-0005-0000-0000-000068480000}"/>
    <cellStyle name="Vstup 3 2 4 5" xfId="18512" xr:uid="{00000000-0005-0000-0000-000069480000}"/>
    <cellStyle name="Vstup 3 2 5" xfId="18513" xr:uid="{00000000-0005-0000-0000-00006A480000}"/>
    <cellStyle name="Vstup 3 2 5 2" xfId="18514" xr:uid="{00000000-0005-0000-0000-00006B480000}"/>
    <cellStyle name="Vstup 3 2 5 2 2" xfId="18515" xr:uid="{00000000-0005-0000-0000-00006C480000}"/>
    <cellStyle name="Vstup 3 2 5 2 3" xfId="18516" xr:uid="{00000000-0005-0000-0000-00006D480000}"/>
    <cellStyle name="Vstup 3 2 5 3" xfId="18517" xr:uid="{00000000-0005-0000-0000-00006E480000}"/>
    <cellStyle name="Vstup 3 2 5 4" xfId="18518" xr:uid="{00000000-0005-0000-0000-00006F480000}"/>
    <cellStyle name="Vstup 3 2 6" xfId="18519" xr:uid="{00000000-0005-0000-0000-000070480000}"/>
    <cellStyle name="Vstup 3 2 6 2" xfId="18520" xr:uid="{00000000-0005-0000-0000-000071480000}"/>
    <cellStyle name="Vstup 3 2 6 3" xfId="18521" xr:uid="{00000000-0005-0000-0000-000072480000}"/>
    <cellStyle name="Vstup 3 2 7" xfId="18522" xr:uid="{00000000-0005-0000-0000-000073480000}"/>
    <cellStyle name="Vstup 3 2 8" xfId="18523" xr:uid="{00000000-0005-0000-0000-000074480000}"/>
    <cellStyle name="Vstup 3 3" xfId="18524" xr:uid="{00000000-0005-0000-0000-000075480000}"/>
    <cellStyle name="Vstup 3 3 2" xfId="18525" xr:uid="{00000000-0005-0000-0000-000076480000}"/>
    <cellStyle name="Vstup 3 3 2 2" xfId="18526" xr:uid="{00000000-0005-0000-0000-000077480000}"/>
    <cellStyle name="Vstup 3 3 2 2 2" xfId="18527" xr:uid="{00000000-0005-0000-0000-000078480000}"/>
    <cellStyle name="Vstup 3 3 2 2 2 2" xfId="18528" xr:uid="{00000000-0005-0000-0000-000079480000}"/>
    <cellStyle name="Vstup 3 3 2 2 2 2 2" xfId="18529" xr:uid="{00000000-0005-0000-0000-00007A480000}"/>
    <cellStyle name="Vstup 3 3 2 2 2 2 3" xfId="18530" xr:uid="{00000000-0005-0000-0000-00007B480000}"/>
    <cellStyle name="Vstup 3 3 2 2 2 3" xfId="18531" xr:uid="{00000000-0005-0000-0000-00007C480000}"/>
    <cellStyle name="Vstup 3 3 2 2 2 4" xfId="18532" xr:uid="{00000000-0005-0000-0000-00007D480000}"/>
    <cellStyle name="Vstup 3 3 2 2 3" xfId="18533" xr:uid="{00000000-0005-0000-0000-00007E480000}"/>
    <cellStyle name="Vstup 3 3 2 2 3 2" xfId="18534" xr:uid="{00000000-0005-0000-0000-00007F480000}"/>
    <cellStyle name="Vstup 3 3 2 2 3 3" xfId="18535" xr:uid="{00000000-0005-0000-0000-000080480000}"/>
    <cellStyle name="Vstup 3 3 2 2 4" xfId="18536" xr:uid="{00000000-0005-0000-0000-000081480000}"/>
    <cellStyle name="Vstup 3 3 2 2 5" xfId="18537" xr:uid="{00000000-0005-0000-0000-000082480000}"/>
    <cellStyle name="Vstup 3 3 2 3" xfId="18538" xr:uid="{00000000-0005-0000-0000-000083480000}"/>
    <cellStyle name="Vstup 3 3 2 3 2" xfId="18539" xr:uid="{00000000-0005-0000-0000-000084480000}"/>
    <cellStyle name="Vstup 3 3 2 3 2 2" xfId="18540" xr:uid="{00000000-0005-0000-0000-000085480000}"/>
    <cellStyle name="Vstup 3 3 2 3 2 3" xfId="18541" xr:uid="{00000000-0005-0000-0000-000086480000}"/>
    <cellStyle name="Vstup 3 3 2 3 3" xfId="18542" xr:uid="{00000000-0005-0000-0000-000087480000}"/>
    <cellStyle name="Vstup 3 3 2 3 4" xfId="18543" xr:uid="{00000000-0005-0000-0000-000088480000}"/>
    <cellStyle name="Vstup 3 3 2 4" xfId="18544" xr:uid="{00000000-0005-0000-0000-000089480000}"/>
    <cellStyle name="Vstup 3 3 2 4 2" xfId="18545" xr:uid="{00000000-0005-0000-0000-00008A480000}"/>
    <cellStyle name="Vstup 3 3 2 4 3" xfId="18546" xr:uid="{00000000-0005-0000-0000-00008B480000}"/>
    <cellStyle name="Vstup 3 3 2 5" xfId="18547" xr:uid="{00000000-0005-0000-0000-00008C480000}"/>
    <cellStyle name="Vstup 3 3 2 6" xfId="18548" xr:uid="{00000000-0005-0000-0000-00008D480000}"/>
    <cellStyle name="Vstup 3 3 3" xfId="18549" xr:uid="{00000000-0005-0000-0000-00008E480000}"/>
    <cellStyle name="Vstup 3 3 3 2" xfId="18550" xr:uid="{00000000-0005-0000-0000-00008F480000}"/>
    <cellStyle name="Vstup 3 3 3 2 2" xfId="18551" xr:uid="{00000000-0005-0000-0000-000090480000}"/>
    <cellStyle name="Vstup 3 3 3 2 2 2" xfId="18552" xr:uid="{00000000-0005-0000-0000-000091480000}"/>
    <cellStyle name="Vstup 3 3 3 2 2 3" xfId="18553" xr:uid="{00000000-0005-0000-0000-000092480000}"/>
    <cellStyle name="Vstup 3 3 3 2 3" xfId="18554" xr:uid="{00000000-0005-0000-0000-000093480000}"/>
    <cellStyle name="Vstup 3 3 3 2 4" xfId="18555" xr:uid="{00000000-0005-0000-0000-000094480000}"/>
    <cellStyle name="Vstup 3 3 3 3" xfId="18556" xr:uid="{00000000-0005-0000-0000-000095480000}"/>
    <cellStyle name="Vstup 3 3 3 3 2" xfId="18557" xr:uid="{00000000-0005-0000-0000-000096480000}"/>
    <cellStyle name="Vstup 3 3 3 3 3" xfId="18558" xr:uid="{00000000-0005-0000-0000-000097480000}"/>
    <cellStyle name="Vstup 3 3 3 4" xfId="18559" xr:uid="{00000000-0005-0000-0000-000098480000}"/>
    <cellStyle name="Vstup 3 3 3 5" xfId="18560" xr:uid="{00000000-0005-0000-0000-000099480000}"/>
    <cellStyle name="Vstup 3 3 4" xfId="18561" xr:uid="{00000000-0005-0000-0000-00009A480000}"/>
    <cellStyle name="Vstup 3 3 4 2" xfId="18562" xr:uid="{00000000-0005-0000-0000-00009B480000}"/>
    <cellStyle name="Vstup 3 3 4 2 2" xfId="18563" xr:uid="{00000000-0005-0000-0000-00009C480000}"/>
    <cellStyle name="Vstup 3 3 4 2 3" xfId="18564" xr:uid="{00000000-0005-0000-0000-00009D480000}"/>
    <cellStyle name="Vstup 3 3 4 3" xfId="18565" xr:uid="{00000000-0005-0000-0000-00009E480000}"/>
    <cellStyle name="Vstup 3 3 4 4" xfId="18566" xr:uid="{00000000-0005-0000-0000-00009F480000}"/>
    <cellStyle name="Vstup 3 3 5" xfId="18567" xr:uid="{00000000-0005-0000-0000-0000A0480000}"/>
    <cellStyle name="Vstup 3 3 5 2" xfId="18568" xr:uid="{00000000-0005-0000-0000-0000A1480000}"/>
    <cellStyle name="Vstup 3 3 5 3" xfId="18569" xr:uid="{00000000-0005-0000-0000-0000A2480000}"/>
    <cellStyle name="Vstup 3 3 6" xfId="18570" xr:uid="{00000000-0005-0000-0000-0000A3480000}"/>
    <cellStyle name="Vstup 3 3 7" xfId="18571" xr:uid="{00000000-0005-0000-0000-0000A4480000}"/>
    <cellStyle name="Vstup 3 4" xfId="18572" xr:uid="{00000000-0005-0000-0000-0000A5480000}"/>
    <cellStyle name="Vstup 3 4 2" xfId="18573" xr:uid="{00000000-0005-0000-0000-0000A6480000}"/>
    <cellStyle name="Vstup 3 4 2 2" xfId="18574" xr:uid="{00000000-0005-0000-0000-0000A7480000}"/>
    <cellStyle name="Vstup 3 4 2 2 2" xfId="18575" xr:uid="{00000000-0005-0000-0000-0000A8480000}"/>
    <cellStyle name="Vstup 3 4 2 2 2 2" xfId="18576" xr:uid="{00000000-0005-0000-0000-0000A9480000}"/>
    <cellStyle name="Vstup 3 4 2 2 2 3" xfId="18577" xr:uid="{00000000-0005-0000-0000-0000AA480000}"/>
    <cellStyle name="Vstup 3 4 2 2 3" xfId="18578" xr:uid="{00000000-0005-0000-0000-0000AB480000}"/>
    <cellStyle name="Vstup 3 4 2 2 4" xfId="18579" xr:uid="{00000000-0005-0000-0000-0000AC480000}"/>
    <cellStyle name="Vstup 3 4 2 3" xfId="18580" xr:uid="{00000000-0005-0000-0000-0000AD480000}"/>
    <cellStyle name="Vstup 3 4 2 3 2" xfId="18581" xr:uid="{00000000-0005-0000-0000-0000AE480000}"/>
    <cellStyle name="Vstup 3 4 2 3 3" xfId="18582" xr:uid="{00000000-0005-0000-0000-0000AF480000}"/>
    <cellStyle name="Vstup 3 4 2 4" xfId="18583" xr:uid="{00000000-0005-0000-0000-0000B0480000}"/>
    <cellStyle name="Vstup 3 4 2 5" xfId="18584" xr:uid="{00000000-0005-0000-0000-0000B1480000}"/>
    <cellStyle name="Vstup 3 4 3" xfId="18585" xr:uid="{00000000-0005-0000-0000-0000B2480000}"/>
    <cellStyle name="Vstup 3 4 3 2" xfId="18586" xr:uid="{00000000-0005-0000-0000-0000B3480000}"/>
    <cellStyle name="Vstup 3 4 3 2 2" xfId="18587" xr:uid="{00000000-0005-0000-0000-0000B4480000}"/>
    <cellStyle name="Vstup 3 4 3 2 3" xfId="18588" xr:uid="{00000000-0005-0000-0000-0000B5480000}"/>
    <cellStyle name="Vstup 3 4 3 3" xfId="18589" xr:uid="{00000000-0005-0000-0000-0000B6480000}"/>
    <cellStyle name="Vstup 3 4 3 4" xfId="18590" xr:uid="{00000000-0005-0000-0000-0000B7480000}"/>
    <cellStyle name="Vstup 3 4 4" xfId="18591" xr:uid="{00000000-0005-0000-0000-0000B8480000}"/>
    <cellStyle name="Vstup 3 4 4 2" xfId="18592" xr:uid="{00000000-0005-0000-0000-0000B9480000}"/>
    <cellStyle name="Vstup 3 4 4 3" xfId="18593" xr:uid="{00000000-0005-0000-0000-0000BA480000}"/>
    <cellStyle name="Vstup 3 4 5" xfId="18594" xr:uid="{00000000-0005-0000-0000-0000BB480000}"/>
    <cellStyle name="Vstup 3 4 6" xfId="18595" xr:uid="{00000000-0005-0000-0000-0000BC480000}"/>
    <cellStyle name="Vstup 3 5" xfId="18596" xr:uid="{00000000-0005-0000-0000-0000BD480000}"/>
    <cellStyle name="Vstup 3 5 2" xfId="18597" xr:uid="{00000000-0005-0000-0000-0000BE480000}"/>
    <cellStyle name="Vstup 3 5 2 2" xfId="18598" xr:uid="{00000000-0005-0000-0000-0000BF480000}"/>
    <cellStyle name="Vstup 3 5 2 2 2" xfId="18599" xr:uid="{00000000-0005-0000-0000-0000C0480000}"/>
    <cellStyle name="Vstup 3 5 2 2 3" xfId="18600" xr:uid="{00000000-0005-0000-0000-0000C1480000}"/>
    <cellStyle name="Vstup 3 5 2 3" xfId="18601" xr:uid="{00000000-0005-0000-0000-0000C2480000}"/>
    <cellStyle name="Vstup 3 5 2 4" xfId="18602" xr:uid="{00000000-0005-0000-0000-0000C3480000}"/>
    <cellStyle name="Vstup 3 5 3" xfId="18603" xr:uid="{00000000-0005-0000-0000-0000C4480000}"/>
    <cellStyle name="Vstup 3 5 3 2" xfId="18604" xr:uid="{00000000-0005-0000-0000-0000C5480000}"/>
    <cellStyle name="Vstup 3 5 3 3" xfId="18605" xr:uid="{00000000-0005-0000-0000-0000C6480000}"/>
    <cellStyle name="Vstup 3 5 4" xfId="18606" xr:uid="{00000000-0005-0000-0000-0000C7480000}"/>
    <cellStyle name="Vstup 3 5 5" xfId="18607" xr:uid="{00000000-0005-0000-0000-0000C8480000}"/>
    <cellStyle name="Vstup 3 6" xfId="18608" xr:uid="{00000000-0005-0000-0000-0000C9480000}"/>
    <cellStyle name="Vstup 3 6 2" xfId="18609" xr:uid="{00000000-0005-0000-0000-0000CA480000}"/>
    <cellStyle name="Vstup 3 6 2 2" xfId="18610" xr:uid="{00000000-0005-0000-0000-0000CB480000}"/>
    <cellStyle name="Vstup 3 6 2 3" xfId="18611" xr:uid="{00000000-0005-0000-0000-0000CC480000}"/>
    <cellStyle name="Vstup 3 6 3" xfId="18612" xr:uid="{00000000-0005-0000-0000-0000CD480000}"/>
    <cellStyle name="Vstup 3 6 4" xfId="18613" xr:uid="{00000000-0005-0000-0000-0000CE480000}"/>
    <cellStyle name="Vstup 3 7" xfId="18614" xr:uid="{00000000-0005-0000-0000-0000CF480000}"/>
    <cellStyle name="Vstup 3 7 2" xfId="18615" xr:uid="{00000000-0005-0000-0000-0000D0480000}"/>
    <cellStyle name="Vstup 3 7 3" xfId="18616" xr:uid="{00000000-0005-0000-0000-0000D1480000}"/>
    <cellStyle name="Vstup 3 8" xfId="18617" xr:uid="{00000000-0005-0000-0000-0000D2480000}"/>
    <cellStyle name="Vstup 3 9" xfId="18618" xr:uid="{00000000-0005-0000-0000-0000D3480000}"/>
    <cellStyle name="Vstup 4" xfId="18619" xr:uid="{00000000-0005-0000-0000-0000D4480000}"/>
    <cellStyle name="Vstup 4 2" xfId="18620" xr:uid="{00000000-0005-0000-0000-0000D5480000}"/>
    <cellStyle name="Vstup 4 2 2" xfId="18621" xr:uid="{00000000-0005-0000-0000-0000D6480000}"/>
    <cellStyle name="Vstup 4 2 2 2" xfId="18622" xr:uid="{00000000-0005-0000-0000-0000D7480000}"/>
    <cellStyle name="Vstup 4 2 2 2 2" xfId="18623" xr:uid="{00000000-0005-0000-0000-0000D8480000}"/>
    <cellStyle name="Vstup 4 2 2 2 2 2" xfId="18624" xr:uid="{00000000-0005-0000-0000-0000D9480000}"/>
    <cellStyle name="Vstup 4 2 2 2 2 2 2" xfId="18625" xr:uid="{00000000-0005-0000-0000-0000DA480000}"/>
    <cellStyle name="Vstup 4 2 2 2 2 2 3" xfId="18626" xr:uid="{00000000-0005-0000-0000-0000DB480000}"/>
    <cellStyle name="Vstup 4 2 2 2 2 3" xfId="18627" xr:uid="{00000000-0005-0000-0000-0000DC480000}"/>
    <cellStyle name="Vstup 4 2 2 2 2 4" xfId="18628" xr:uid="{00000000-0005-0000-0000-0000DD480000}"/>
    <cellStyle name="Vstup 4 2 2 2 3" xfId="18629" xr:uid="{00000000-0005-0000-0000-0000DE480000}"/>
    <cellStyle name="Vstup 4 2 2 2 3 2" xfId="18630" xr:uid="{00000000-0005-0000-0000-0000DF480000}"/>
    <cellStyle name="Vstup 4 2 2 2 3 3" xfId="18631" xr:uid="{00000000-0005-0000-0000-0000E0480000}"/>
    <cellStyle name="Vstup 4 2 2 2 4" xfId="18632" xr:uid="{00000000-0005-0000-0000-0000E1480000}"/>
    <cellStyle name="Vstup 4 2 2 2 5" xfId="18633" xr:uid="{00000000-0005-0000-0000-0000E2480000}"/>
    <cellStyle name="Vstup 4 2 2 3" xfId="18634" xr:uid="{00000000-0005-0000-0000-0000E3480000}"/>
    <cellStyle name="Vstup 4 2 2 3 2" xfId="18635" xr:uid="{00000000-0005-0000-0000-0000E4480000}"/>
    <cellStyle name="Vstup 4 2 2 3 2 2" xfId="18636" xr:uid="{00000000-0005-0000-0000-0000E5480000}"/>
    <cellStyle name="Vstup 4 2 2 3 2 3" xfId="18637" xr:uid="{00000000-0005-0000-0000-0000E6480000}"/>
    <cellStyle name="Vstup 4 2 2 3 3" xfId="18638" xr:uid="{00000000-0005-0000-0000-0000E7480000}"/>
    <cellStyle name="Vstup 4 2 2 3 4" xfId="18639" xr:uid="{00000000-0005-0000-0000-0000E8480000}"/>
    <cellStyle name="Vstup 4 2 2 4" xfId="18640" xr:uid="{00000000-0005-0000-0000-0000E9480000}"/>
    <cellStyle name="Vstup 4 2 2 4 2" xfId="18641" xr:uid="{00000000-0005-0000-0000-0000EA480000}"/>
    <cellStyle name="Vstup 4 2 2 4 3" xfId="18642" xr:uid="{00000000-0005-0000-0000-0000EB480000}"/>
    <cellStyle name="Vstup 4 2 2 5" xfId="18643" xr:uid="{00000000-0005-0000-0000-0000EC480000}"/>
    <cellStyle name="Vstup 4 2 2 6" xfId="18644" xr:uid="{00000000-0005-0000-0000-0000ED480000}"/>
    <cellStyle name="Vstup 4 2 3" xfId="18645" xr:uid="{00000000-0005-0000-0000-0000EE480000}"/>
    <cellStyle name="Vstup 4 2 3 2" xfId="18646" xr:uid="{00000000-0005-0000-0000-0000EF480000}"/>
    <cellStyle name="Vstup 4 2 3 2 2" xfId="18647" xr:uid="{00000000-0005-0000-0000-0000F0480000}"/>
    <cellStyle name="Vstup 4 2 3 2 2 2" xfId="18648" xr:uid="{00000000-0005-0000-0000-0000F1480000}"/>
    <cellStyle name="Vstup 4 2 3 2 2 3" xfId="18649" xr:uid="{00000000-0005-0000-0000-0000F2480000}"/>
    <cellStyle name="Vstup 4 2 3 2 3" xfId="18650" xr:uid="{00000000-0005-0000-0000-0000F3480000}"/>
    <cellStyle name="Vstup 4 2 3 2 4" xfId="18651" xr:uid="{00000000-0005-0000-0000-0000F4480000}"/>
    <cellStyle name="Vstup 4 2 3 3" xfId="18652" xr:uid="{00000000-0005-0000-0000-0000F5480000}"/>
    <cellStyle name="Vstup 4 2 3 3 2" xfId="18653" xr:uid="{00000000-0005-0000-0000-0000F6480000}"/>
    <cellStyle name="Vstup 4 2 3 3 3" xfId="18654" xr:uid="{00000000-0005-0000-0000-0000F7480000}"/>
    <cellStyle name="Vstup 4 2 3 4" xfId="18655" xr:uid="{00000000-0005-0000-0000-0000F8480000}"/>
    <cellStyle name="Vstup 4 2 3 5" xfId="18656" xr:uid="{00000000-0005-0000-0000-0000F9480000}"/>
    <cellStyle name="Vstup 4 2 4" xfId="18657" xr:uid="{00000000-0005-0000-0000-0000FA480000}"/>
    <cellStyle name="Vstup 4 2 4 2" xfId="18658" xr:uid="{00000000-0005-0000-0000-0000FB480000}"/>
    <cellStyle name="Vstup 4 2 4 2 2" xfId="18659" xr:uid="{00000000-0005-0000-0000-0000FC480000}"/>
    <cellStyle name="Vstup 4 2 4 2 3" xfId="18660" xr:uid="{00000000-0005-0000-0000-0000FD480000}"/>
    <cellStyle name="Vstup 4 2 4 3" xfId="18661" xr:uid="{00000000-0005-0000-0000-0000FE480000}"/>
    <cellStyle name="Vstup 4 2 4 4" xfId="18662" xr:uid="{00000000-0005-0000-0000-0000FF480000}"/>
    <cellStyle name="Vstup 4 2 5" xfId="18663" xr:uid="{00000000-0005-0000-0000-000000490000}"/>
    <cellStyle name="Vstup 4 2 5 2" xfId="18664" xr:uid="{00000000-0005-0000-0000-000001490000}"/>
    <cellStyle name="Vstup 4 2 5 3" xfId="18665" xr:uid="{00000000-0005-0000-0000-000002490000}"/>
    <cellStyle name="Vstup 4 2 6" xfId="18666" xr:uid="{00000000-0005-0000-0000-000003490000}"/>
    <cellStyle name="Vstup 4 2 7" xfId="18667" xr:uid="{00000000-0005-0000-0000-000004490000}"/>
    <cellStyle name="Vstup 4 3" xfId="18668" xr:uid="{00000000-0005-0000-0000-000005490000}"/>
    <cellStyle name="Vstup 4 3 2" xfId="18669" xr:uid="{00000000-0005-0000-0000-000006490000}"/>
    <cellStyle name="Vstup 4 3 2 2" xfId="18670" xr:uid="{00000000-0005-0000-0000-000007490000}"/>
    <cellStyle name="Vstup 4 3 2 2 2" xfId="18671" xr:uid="{00000000-0005-0000-0000-000008490000}"/>
    <cellStyle name="Vstup 4 3 2 2 2 2" xfId="18672" xr:uid="{00000000-0005-0000-0000-000009490000}"/>
    <cellStyle name="Vstup 4 3 2 2 2 3" xfId="18673" xr:uid="{00000000-0005-0000-0000-00000A490000}"/>
    <cellStyle name="Vstup 4 3 2 2 3" xfId="18674" xr:uid="{00000000-0005-0000-0000-00000B490000}"/>
    <cellStyle name="Vstup 4 3 2 2 4" xfId="18675" xr:uid="{00000000-0005-0000-0000-00000C490000}"/>
    <cellStyle name="Vstup 4 3 2 3" xfId="18676" xr:uid="{00000000-0005-0000-0000-00000D490000}"/>
    <cellStyle name="Vstup 4 3 2 3 2" xfId="18677" xr:uid="{00000000-0005-0000-0000-00000E490000}"/>
    <cellStyle name="Vstup 4 3 2 3 3" xfId="18678" xr:uid="{00000000-0005-0000-0000-00000F490000}"/>
    <cellStyle name="Vstup 4 3 2 4" xfId="18679" xr:uid="{00000000-0005-0000-0000-000010490000}"/>
    <cellStyle name="Vstup 4 3 2 5" xfId="18680" xr:uid="{00000000-0005-0000-0000-000011490000}"/>
    <cellStyle name="Vstup 4 3 3" xfId="18681" xr:uid="{00000000-0005-0000-0000-000012490000}"/>
    <cellStyle name="Vstup 4 3 3 2" xfId="18682" xr:uid="{00000000-0005-0000-0000-000013490000}"/>
    <cellStyle name="Vstup 4 3 3 2 2" xfId="18683" xr:uid="{00000000-0005-0000-0000-000014490000}"/>
    <cellStyle name="Vstup 4 3 3 2 3" xfId="18684" xr:uid="{00000000-0005-0000-0000-000015490000}"/>
    <cellStyle name="Vstup 4 3 3 3" xfId="18685" xr:uid="{00000000-0005-0000-0000-000016490000}"/>
    <cellStyle name="Vstup 4 3 3 4" xfId="18686" xr:uid="{00000000-0005-0000-0000-000017490000}"/>
    <cellStyle name="Vstup 4 3 4" xfId="18687" xr:uid="{00000000-0005-0000-0000-000018490000}"/>
    <cellStyle name="Vstup 4 3 4 2" xfId="18688" xr:uid="{00000000-0005-0000-0000-000019490000}"/>
    <cellStyle name="Vstup 4 3 4 3" xfId="18689" xr:uid="{00000000-0005-0000-0000-00001A490000}"/>
    <cellStyle name="Vstup 4 3 5" xfId="18690" xr:uid="{00000000-0005-0000-0000-00001B490000}"/>
    <cellStyle name="Vstup 4 3 6" xfId="18691" xr:uid="{00000000-0005-0000-0000-00001C490000}"/>
    <cellStyle name="Vstup 4 4" xfId="18692" xr:uid="{00000000-0005-0000-0000-00001D490000}"/>
    <cellStyle name="Vstup 4 4 2" xfId="18693" xr:uid="{00000000-0005-0000-0000-00001E490000}"/>
    <cellStyle name="Vstup 4 4 2 2" xfId="18694" xr:uid="{00000000-0005-0000-0000-00001F490000}"/>
    <cellStyle name="Vstup 4 4 2 2 2" xfId="18695" xr:uid="{00000000-0005-0000-0000-000020490000}"/>
    <cellStyle name="Vstup 4 4 2 2 3" xfId="18696" xr:uid="{00000000-0005-0000-0000-000021490000}"/>
    <cellStyle name="Vstup 4 4 2 3" xfId="18697" xr:uid="{00000000-0005-0000-0000-000022490000}"/>
    <cellStyle name="Vstup 4 4 2 4" xfId="18698" xr:uid="{00000000-0005-0000-0000-000023490000}"/>
    <cellStyle name="Vstup 4 4 3" xfId="18699" xr:uid="{00000000-0005-0000-0000-000024490000}"/>
    <cellStyle name="Vstup 4 4 3 2" xfId="18700" xr:uid="{00000000-0005-0000-0000-000025490000}"/>
    <cellStyle name="Vstup 4 4 3 3" xfId="18701" xr:uid="{00000000-0005-0000-0000-000026490000}"/>
    <cellStyle name="Vstup 4 4 4" xfId="18702" xr:uid="{00000000-0005-0000-0000-000027490000}"/>
    <cellStyle name="Vstup 4 4 5" xfId="18703" xr:uid="{00000000-0005-0000-0000-000028490000}"/>
    <cellStyle name="Vstup 4 5" xfId="18704" xr:uid="{00000000-0005-0000-0000-000029490000}"/>
    <cellStyle name="Vstup 4 5 2" xfId="18705" xr:uid="{00000000-0005-0000-0000-00002A490000}"/>
    <cellStyle name="Vstup 4 5 2 2" xfId="18706" xr:uid="{00000000-0005-0000-0000-00002B490000}"/>
    <cellStyle name="Vstup 4 5 2 3" xfId="18707" xr:uid="{00000000-0005-0000-0000-00002C490000}"/>
    <cellStyle name="Vstup 4 5 3" xfId="18708" xr:uid="{00000000-0005-0000-0000-00002D490000}"/>
    <cellStyle name="Vstup 4 5 4" xfId="18709" xr:uid="{00000000-0005-0000-0000-00002E490000}"/>
    <cellStyle name="Vstup 4 6" xfId="18710" xr:uid="{00000000-0005-0000-0000-00002F490000}"/>
    <cellStyle name="Vstup 4 6 2" xfId="18711" xr:uid="{00000000-0005-0000-0000-000030490000}"/>
    <cellStyle name="Vstup 4 6 3" xfId="18712" xr:uid="{00000000-0005-0000-0000-000031490000}"/>
    <cellStyle name="Vstup 4 7" xfId="18713" xr:uid="{00000000-0005-0000-0000-000032490000}"/>
    <cellStyle name="Vstup 4 8" xfId="18714" xr:uid="{00000000-0005-0000-0000-000033490000}"/>
    <cellStyle name="Vstup 5" xfId="18715" xr:uid="{00000000-0005-0000-0000-000034490000}"/>
    <cellStyle name="Vstup 5 2" xfId="18716" xr:uid="{00000000-0005-0000-0000-000035490000}"/>
    <cellStyle name="Vstup 5 2 2" xfId="18717" xr:uid="{00000000-0005-0000-0000-000036490000}"/>
    <cellStyle name="Vstup 5 2 2 2" xfId="18718" xr:uid="{00000000-0005-0000-0000-000037490000}"/>
    <cellStyle name="Vstup 5 2 2 2 2" xfId="18719" xr:uid="{00000000-0005-0000-0000-000038490000}"/>
    <cellStyle name="Vstup 5 2 2 2 2 2" xfId="18720" xr:uid="{00000000-0005-0000-0000-000039490000}"/>
    <cellStyle name="Vstup 5 2 2 2 2 3" xfId="18721" xr:uid="{00000000-0005-0000-0000-00003A490000}"/>
    <cellStyle name="Vstup 5 2 2 2 3" xfId="18722" xr:uid="{00000000-0005-0000-0000-00003B490000}"/>
    <cellStyle name="Vstup 5 2 2 2 4" xfId="18723" xr:uid="{00000000-0005-0000-0000-00003C490000}"/>
    <cellStyle name="Vstup 5 2 2 3" xfId="18724" xr:uid="{00000000-0005-0000-0000-00003D490000}"/>
    <cellStyle name="Vstup 5 2 2 3 2" xfId="18725" xr:uid="{00000000-0005-0000-0000-00003E490000}"/>
    <cellStyle name="Vstup 5 2 2 3 3" xfId="18726" xr:uid="{00000000-0005-0000-0000-00003F490000}"/>
    <cellStyle name="Vstup 5 2 2 4" xfId="18727" xr:uid="{00000000-0005-0000-0000-000040490000}"/>
    <cellStyle name="Vstup 5 2 2 5" xfId="18728" xr:uid="{00000000-0005-0000-0000-000041490000}"/>
    <cellStyle name="Vstup 5 2 3" xfId="18729" xr:uid="{00000000-0005-0000-0000-000042490000}"/>
    <cellStyle name="Vstup 5 2 3 2" xfId="18730" xr:uid="{00000000-0005-0000-0000-000043490000}"/>
    <cellStyle name="Vstup 5 2 3 2 2" xfId="18731" xr:uid="{00000000-0005-0000-0000-000044490000}"/>
    <cellStyle name="Vstup 5 2 3 2 3" xfId="18732" xr:uid="{00000000-0005-0000-0000-000045490000}"/>
    <cellStyle name="Vstup 5 2 3 3" xfId="18733" xr:uid="{00000000-0005-0000-0000-000046490000}"/>
    <cellStyle name="Vstup 5 2 3 4" xfId="18734" xr:uid="{00000000-0005-0000-0000-000047490000}"/>
    <cellStyle name="Vstup 5 2 4" xfId="18735" xr:uid="{00000000-0005-0000-0000-000048490000}"/>
    <cellStyle name="Vstup 5 2 4 2" xfId="18736" xr:uid="{00000000-0005-0000-0000-000049490000}"/>
    <cellStyle name="Vstup 5 2 4 3" xfId="18737" xr:uid="{00000000-0005-0000-0000-00004A490000}"/>
    <cellStyle name="Vstup 5 2 5" xfId="18738" xr:uid="{00000000-0005-0000-0000-00004B490000}"/>
    <cellStyle name="Vstup 5 2 6" xfId="18739" xr:uid="{00000000-0005-0000-0000-00004C490000}"/>
    <cellStyle name="Vstup 5 3" xfId="18740" xr:uid="{00000000-0005-0000-0000-00004D490000}"/>
    <cellStyle name="Vstup 5 3 2" xfId="18741" xr:uid="{00000000-0005-0000-0000-00004E490000}"/>
    <cellStyle name="Vstup 5 3 2 2" xfId="18742" xr:uid="{00000000-0005-0000-0000-00004F490000}"/>
    <cellStyle name="Vstup 5 3 2 2 2" xfId="18743" xr:uid="{00000000-0005-0000-0000-000050490000}"/>
    <cellStyle name="Vstup 5 3 2 2 3" xfId="18744" xr:uid="{00000000-0005-0000-0000-000051490000}"/>
    <cellStyle name="Vstup 5 3 2 3" xfId="18745" xr:uid="{00000000-0005-0000-0000-000052490000}"/>
    <cellStyle name="Vstup 5 3 2 4" xfId="18746" xr:uid="{00000000-0005-0000-0000-000053490000}"/>
    <cellStyle name="Vstup 5 3 3" xfId="18747" xr:uid="{00000000-0005-0000-0000-000054490000}"/>
    <cellStyle name="Vstup 5 3 3 2" xfId="18748" xr:uid="{00000000-0005-0000-0000-000055490000}"/>
    <cellStyle name="Vstup 5 3 3 3" xfId="18749" xr:uid="{00000000-0005-0000-0000-000056490000}"/>
    <cellStyle name="Vstup 5 3 4" xfId="18750" xr:uid="{00000000-0005-0000-0000-000057490000}"/>
    <cellStyle name="Vstup 5 3 5" xfId="18751" xr:uid="{00000000-0005-0000-0000-000058490000}"/>
    <cellStyle name="Vstup 5 4" xfId="18752" xr:uid="{00000000-0005-0000-0000-000059490000}"/>
    <cellStyle name="Vstup 5 4 2" xfId="18753" xr:uid="{00000000-0005-0000-0000-00005A490000}"/>
    <cellStyle name="Vstup 5 4 2 2" xfId="18754" xr:uid="{00000000-0005-0000-0000-00005B490000}"/>
    <cellStyle name="Vstup 5 4 2 3" xfId="18755" xr:uid="{00000000-0005-0000-0000-00005C490000}"/>
    <cellStyle name="Vstup 5 4 3" xfId="18756" xr:uid="{00000000-0005-0000-0000-00005D490000}"/>
    <cellStyle name="Vstup 5 4 4" xfId="18757" xr:uid="{00000000-0005-0000-0000-00005E490000}"/>
    <cellStyle name="Vstup 5 5" xfId="18758" xr:uid="{00000000-0005-0000-0000-00005F490000}"/>
    <cellStyle name="Vstup 5 5 2" xfId="18759" xr:uid="{00000000-0005-0000-0000-000060490000}"/>
    <cellStyle name="Vstup 5 5 3" xfId="18760" xr:uid="{00000000-0005-0000-0000-000061490000}"/>
    <cellStyle name="Vstup 5 6" xfId="18761" xr:uid="{00000000-0005-0000-0000-000062490000}"/>
    <cellStyle name="Vstup 5 7" xfId="18762" xr:uid="{00000000-0005-0000-0000-000063490000}"/>
    <cellStyle name="Vstup 6" xfId="18763" xr:uid="{00000000-0005-0000-0000-000064490000}"/>
    <cellStyle name="Vstup 7" xfId="18764" xr:uid="{00000000-0005-0000-0000-000065490000}"/>
    <cellStyle name="Vstup 8" xfId="18765" xr:uid="{00000000-0005-0000-0000-000066490000}"/>
    <cellStyle name="Výpo?et" xfId="18766" xr:uid="{00000000-0005-0000-0000-000067490000}"/>
    <cellStyle name="Výpo?et 2" xfId="18767" xr:uid="{00000000-0005-0000-0000-000068490000}"/>
    <cellStyle name="Výpočet" xfId="18768" xr:uid="{00000000-0005-0000-0000-000069490000}"/>
    <cellStyle name="Výpočet 2" xfId="18769" xr:uid="{00000000-0005-0000-0000-00006A490000}"/>
    <cellStyle name="Výpočet 2 10" xfId="18770" xr:uid="{00000000-0005-0000-0000-00006B490000}"/>
    <cellStyle name="Výpočet 2 11" xfId="18771" xr:uid="{00000000-0005-0000-0000-00006C490000}"/>
    <cellStyle name="Výpočet 2 12" xfId="18772" xr:uid="{00000000-0005-0000-0000-00006D490000}"/>
    <cellStyle name="Výpočet 2 2" xfId="18773" xr:uid="{00000000-0005-0000-0000-00006E490000}"/>
    <cellStyle name="Výpočet 2 2 10" xfId="18774" xr:uid="{00000000-0005-0000-0000-00006F490000}"/>
    <cellStyle name="Výpočet 2 2 2" xfId="18775" xr:uid="{00000000-0005-0000-0000-000070490000}"/>
    <cellStyle name="Výpočet 2 2 2 2" xfId="18776" xr:uid="{00000000-0005-0000-0000-000071490000}"/>
    <cellStyle name="Výpočet 2 2 2 2 2" xfId="18777" xr:uid="{00000000-0005-0000-0000-000072490000}"/>
    <cellStyle name="Výpočet 2 2 2 2 2 2" xfId="18778" xr:uid="{00000000-0005-0000-0000-000073490000}"/>
    <cellStyle name="Výpočet 2 2 2 2 2 2 2" xfId="18779" xr:uid="{00000000-0005-0000-0000-000074490000}"/>
    <cellStyle name="Výpočet 2 2 2 2 2 2 2 2" xfId="18780" xr:uid="{00000000-0005-0000-0000-000075490000}"/>
    <cellStyle name="Výpočet 2 2 2 2 2 2 2 2 2" xfId="18781" xr:uid="{00000000-0005-0000-0000-000076490000}"/>
    <cellStyle name="Výpočet 2 2 2 2 2 2 2 2 2 2" xfId="18782" xr:uid="{00000000-0005-0000-0000-000077490000}"/>
    <cellStyle name="Výpočet 2 2 2 2 2 2 2 2 2 3" xfId="18783" xr:uid="{00000000-0005-0000-0000-000078490000}"/>
    <cellStyle name="Výpočet 2 2 2 2 2 2 2 2 3" xfId="18784" xr:uid="{00000000-0005-0000-0000-000079490000}"/>
    <cellStyle name="Výpočet 2 2 2 2 2 2 2 2 4" xfId="18785" xr:uid="{00000000-0005-0000-0000-00007A490000}"/>
    <cellStyle name="Výpočet 2 2 2 2 2 2 2 3" xfId="18786" xr:uid="{00000000-0005-0000-0000-00007B490000}"/>
    <cellStyle name="Výpočet 2 2 2 2 2 2 2 3 2" xfId="18787" xr:uid="{00000000-0005-0000-0000-00007C490000}"/>
    <cellStyle name="Výpočet 2 2 2 2 2 2 2 3 3" xfId="18788" xr:uid="{00000000-0005-0000-0000-00007D490000}"/>
    <cellStyle name="Výpočet 2 2 2 2 2 2 2 4" xfId="18789" xr:uid="{00000000-0005-0000-0000-00007E490000}"/>
    <cellStyle name="Výpočet 2 2 2 2 2 2 2 5" xfId="18790" xr:uid="{00000000-0005-0000-0000-00007F490000}"/>
    <cellStyle name="Výpočet 2 2 2 2 2 2 3" xfId="18791" xr:uid="{00000000-0005-0000-0000-000080490000}"/>
    <cellStyle name="Výpočet 2 2 2 2 2 2 3 2" xfId="18792" xr:uid="{00000000-0005-0000-0000-000081490000}"/>
    <cellStyle name="Výpočet 2 2 2 2 2 2 3 2 2" xfId="18793" xr:uid="{00000000-0005-0000-0000-000082490000}"/>
    <cellStyle name="Výpočet 2 2 2 2 2 2 3 2 3" xfId="18794" xr:uid="{00000000-0005-0000-0000-000083490000}"/>
    <cellStyle name="Výpočet 2 2 2 2 2 2 3 3" xfId="18795" xr:uid="{00000000-0005-0000-0000-000084490000}"/>
    <cellStyle name="Výpočet 2 2 2 2 2 2 3 4" xfId="18796" xr:uid="{00000000-0005-0000-0000-000085490000}"/>
    <cellStyle name="Výpočet 2 2 2 2 2 2 4" xfId="18797" xr:uid="{00000000-0005-0000-0000-000086490000}"/>
    <cellStyle name="Výpočet 2 2 2 2 2 2 4 2" xfId="18798" xr:uid="{00000000-0005-0000-0000-000087490000}"/>
    <cellStyle name="Výpočet 2 2 2 2 2 2 4 3" xfId="18799" xr:uid="{00000000-0005-0000-0000-000088490000}"/>
    <cellStyle name="Výpočet 2 2 2 2 2 2 5" xfId="18800" xr:uid="{00000000-0005-0000-0000-000089490000}"/>
    <cellStyle name="Výpočet 2 2 2 2 2 2 6" xfId="18801" xr:uid="{00000000-0005-0000-0000-00008A490000}"/>
    <cellStyle name="Výpočet 2 2 2 2 2 3" xfId="18802" xr:uid="{00000000-0005-0000-0000-00008B490000}"/>
    <cellStyle name="Výpočet 2 2 2 2 2 3 2" xfId="18803" xr:uid="{00000000-0005-0000-0000-00008C490000}"/>
    <cellStyle name="Výpočet 2 2 2 2 2 3 2 2" xfId="18804" xr:uid="{00000000-0005-0000-0000-00008D490000}"/>
    <cellStyle name="Výpočet 2 2 2 2 2 3 2 2 2" xfId="18805" xr:uid="{00000000-0005-0000-0000-00008E490000}"/>
    <cellStyle name="Výpočet 2 2 2 2 2 3 2 2 3" xfId="18806" xr:uid="{00000000-0005-0000-0000-00008F490000}"/>
    <cellStyle name="Výpočet 2 2 2 2 2 3 2 3" xfId="18807" xr:uid="{00000000-0005-0000-0000-000090490000}"/>
    <cellStyle name="Výpočet 2 2 2 2 2 3 2 4" xfId="18808" xr:uid="{00000000-0005-0000-0000-000091490000}"/>
    <cellStyle name="Výpočet 2 2 2 2 2 3 3" xfId="18809" xr:uid="{00000000-0005-0000-0000-000092490000}"/>
    <cellStyle name="Výpočet 2 2 2 2 2 3 3 2" xfId="18810" xr:uid="{00000000-0005-0000-0000-000093490000}"/>
    <cellStyle name="Výpočet 2 2 2 2 2 3 3 3" xfId="18811" xr:uid="{00000000-0005-0000-0000-000094490000}"/>
    <cellStyle name="Výpočet 2 2 2 2 2 3 4" xfId="18812" xr:uid="{00000000-0005-0000-0000-000095490000}"/>
    <cellStyle name="Výpočet 2 2 2 2 2 3 5" xfId="18813" xr:uid="{00000000-0005-0000-0000-000096490000}"/>
    <cellStyle name="Výpočet 2 2 2 2 2 4" xfId="18814" xr:uid="{00000000-0005-0000-0000-000097490000}"/>
    <cellStyle name="Výpočet 2 2 2 2 2 4 2" xfId="18815" xr:uid="{00000000-0005-0000-0000-000098490000}"/>
    <cellStyle name="Výpočet 2 2 2 2 2 4 2 2" xfId="18816" xr:uid="{00000000-0005-0000-0000-000099490000}"/>
    <cellStyle name="Výpočet 2 2 2 2 2 4 2 3" xfId="18817" xr:uid="{00000000-0005-0000-0000-00009A490000}"/>
    <cellStyle name="Výpočet 2 2 2 2 2 4 3" xfId="18818" xr:uid="{00000000-0005-0000-0000-00009B490000}"/>
    <cellStyle name="Výpočet 2 2 2 2 2 4 4" xfId="18819" xr:uid="{00000000-0005-0000-0000-00009C490000}"/>
    <cellStyle name="Výpočet 2 2 2 2 2 5" xfId="18820" xr:uid="{00000000-0005-0000-0000-00009D490000}"/>
    <cellStyle name="Výpočet 2 2 2 2 2 5 2" xfId="18821" xr:uid="{00000000-0005-0000-0000-00009E490000}"/>
    <cellStyle name="Výpočet 2 2 2 2 2 5 3" xfId="18822" xr:uid="{00000000-0005-0000-0000-00009F490000}"/>
    <cellStyle name="Výpočet 2 2 2 2 2 6" xfId="18823" xr:uid="{00000000-0005-0000-0000-0000A0490000}"/>
    <cellStyle name="Výpočet 2 2 2 2 2 7" xfId="18824" xr:uid="{00000000-0005-0000-0000-0000A1490000}"/>
    <cellStyle name="Výpočet 2 2 2 2 3" xfId="18825" xr:uid="{00000000-0005-0000-0000-0000A2490000}"/>
    <cellStyle name="Výpočet 2 2 2 2 3 2" xfId="18826" xr:uid="{00000000-0005-0000-0000-0000A3490000}"/>
    <cellStyle name="Výpočet 2 2 2 2 3 2 2" xfId="18827" xr:uid="{00000000-0005-0000-0000-0000A4490000}"/>
    <cellStyle name="Výpočet 2 2 2 2 3 2 2 2" xfId="18828" xr:uid="{00000000-0005-0000-0000-0000A5490000}"/>
    <cellStyle name="Výpočet 2 2 2 2 3 2 2 2 2" xfId="18829" xr:uid="{00000000-0005-0000-0000-0000A6490000}"/>
    <cellStyle name="Výpočet 2 2 2 2 3 2 2 2 3" xfId="18830" xr:uid="{00000000-0005-0000-0000-0000A7490000}"/>
    <cellStyle name="Výpočet 2 2 2 2 3 2 2 3" xfId="18831" xr:uid="{00000000-0005-0000-0000-0000A8490000}"/>
    <cellStyle name="Výpočet 2 2 2 2 3 2 2 4" xfId="18832" xr:uid="{00000000-0005-0000-0000-0000A9490000}"/>
    <cellStyle name="Výpočet 2 2 2 2 3 2 3" xfId="18833" xr:uid="{00000000-0005-0000-0000-0000AA490000}"/>
    <cellStyle name="Výpočet 2 2 2 2 3 2 3 2" xfId="18834" xr:uid="{00000000-0005-0000-0000-0000AB490000}"/>
    <cellStyle name="Výpočet 2 2 2 2 3 2 3 3" xfId="18835" xr:uid="{00000000-0005-0000-0000-0000AC490000}"/>
    <cellStyle name="Výpočet 2 2 2 2 3 2 4" xfId="18836" xr:uid="{00000000-0005-0000-0000-0000AD490000}"/>
    <cellStyle name="Výpočet 2 2 2 2 3 2 5" xfId="18837" xr:uid="{00000000-0005-0000-0000-0000AE490000}"/>
    <cellStyle name="Výpočet 2 2 2 2 3 3" xfId="18838" xr:uid="{00000000-0005-0000-0000-0000AF490000}"/>
    <cellStyle name="Výpočet 2 2 2 2 3 3 2" xfId="18839" xr:uid="{00000000-0005-0000-0000-0000B0490000}"/>
    <cellStyle name="Výpočet 2 2 2 2 3 3 2 2" xfId="18840" xr:uid="{00000000-0005-0000-0000-0000B1490000}"/>
    <cellStyle name="Výpočet 2 2 2 2 3 3 2 3" xfId="18841" xr:uid="{00000000-0005-0000-0000-0000B2490000}"/>
    <cellStyle name="Výpočet 2 2 2 2 3 3 3" xfId="18842" xr:uid="{00000000-0005-0000-0000-0000B3490000}"/>
    <cellStyle name="Výpočet 2 2 2 2 3 3 4" xfId="18843" xr:uid="{00000000-0005-0000-0000-0000B4490000}"/>
    <cellStyle name="Výpočet 2 2 2 2 3 4" xfId="18844" xr:uid="{00000000-0005-0000-0000-0000B5490000}"/>
    <cellStyle name="Výpočet 2 2 2 2 3 4 2" xfId="18845" xr:uid="{00000000-0005-0000-0000-0000B6490000}"/>
    <cellStyle name="Výpočet 2 2 2 2 3 4 3" xfId="18846" xr:uid="{00000000-0005-0000-0000-0000B7490000}"/>
    <cellStyle name="Výpočet 2 2 2 2 3 5" xfId="18847" xr:uid="{00000000-0005-0000-0000-0000B8490000}"/>
    <cellStyle name="Výpočet 2 2 2 2 3 6" xfId="18848" xr:uid="{00000000-0005-0000-0000-0000B9490000}"/>
    <cellStyle name="Výpočet 2 2 2 2 4" xfId="18849" xr:uid="{00000000-0005-0000-0000-0000BA490000}"/>
    <cellStyle name="Výpočet 2 2 2 2 4 2" xfId="18850" xr:uid="{00000000-0005-0000-0000-0000BB490000}"/>
    <cellStyle name="Výpočet 2 2 2 2 4 2 2" xfId="18851" xr:uid="{00000000-0005-0000-0000-0000BC490000}"/>
    <cellStyle name="Výpočet 2 2 2 2 4 2 2 2" xfId="18852" xr:uid="{00000000-0005-0000-0000-0000BD490000}"/>
    <cellStyle name="Výpočet 2 2 2 2 4 2 2 3" xfId="18853" xr:uid="{00000000-0005-0000-0000-0000BE490000}"/>
    <cellStyle name="Výpočet 2 2 2 2 4 2 3" xfId="18854" xr:uid="{00000000-0005-0000-0000-0000BF490000}"/>
    <cellStyle name="Výpočet 2 2 2 2 4 2 4" xfId="18855" xr:uid="{00000000-0005-0000-0000-0000C0490000}"/>
    <cellStyle name="Výpočet 2 2 2 2 4 3" xfId="18856" xr:uid="{00000000-0005-0000-0000-0000C1490000}"/>
    <cellStyle name="Výpočet 2 2 2 2 4 3 2" xfId="18857" xr:uid="{00000000-0005-0000-0000-0000C2490000}"/>
    <cellStyle name="Výpočet 2 2 2 2 4 3 3" xfId="18858" xr:uid="{00000000-0005-0000-0000-0000C3490000}"/>
    <cellStyle name="Výpočet 2 2 2 2 4 4" xfId="18859" xr:uid="{00000000-0005-0000-0000-0000C4490000}"/>
    <cellStyle name="Výpočet 2 2 2 2 4 5" xfId="18860" xr:uid="{00000000-0005-0000-0000-0000C5490000}"/>
    <cellStyle name="Výpočet 2 2 2 2 5" xfId="18861" xr:uid="{00000000-0005-0000-0000-0000C6490000}"/>
    <cellStyle name="Výpočet 2 2 2 2 5 2" xfId="18862" xr:uid="{00000000-0005-0000-0000-0000C7490000}"/>
    <cellStyle name="Výpočet 2 2 2 2 5 2 2" xfId="18863" xr:uid="{00000000-0005-0000-0000-0000C8490000}"/>
    <cellStyle name="Výpočet 2 2 2 2 5 2 3" xfId="18864" xr:uid="{00000000-0005-0000-0000-0000C9490000}"/>
    <cellStyle name="Výpočet 2 2 2 2 5 3" xfId="18865" xr:uid="{00000000-0005-0000-0000-0000CA490000}"/>
    <cellStyle name="Výpočet 2 2 2 2 5 4" xfId="18866" xr:uid="{00000000-0005-0000-0000-0000CB490000}"/>
    <cellStyle name="Výpočet 2 2 2 2 6" xfId="18867" xr:uid="{00000000-0005-0000-0000-0000CC490000}"/>
    <cellStyle name="Výpočet 2 2 2 2 6 2" xfId="18868" xr:uid="{00000000-0005-0000-0000-0000CD490000}"/>
    <cellStyle name="Výpočet 2 2 2 2 6 3" xfId="18869" xr:uid="{00000000-0005-0000-0000-0000CE490000}"/>
    <cellStyle name="Výpočet 2 2 2 2 7" xfId="18870" xr:uid="{00000000-0005-0000-0000-0000CF490000}"/>
    <cellStyle name="Výpočet 2 2 2 2 8" xfId="18871" xr:uid="{00000000-0005-0000-0000-0000D0490000}"/>
    <cellStyle name="Výpočet 2 2 2 3" xfId="18872" xr:uid="{00000000-0005-0000-0000-0000D1490000}"/>
    <cellStyle name="Výpočet 2 2 2 3 2" xfId="18873" xr:uid="{00000000-0005-0000-0000-0000D2490000}"/>
    <cellStyle name="Výpočet 2 2 2 3 2 2" xfId="18874" xr:uid="{00000000-0005-0000-0000-0000D3490000}"/>
    <cellStyle name="Výpočet 2 2 2 3 2 2 2" xfId="18875" xr:uid="{00000000-0005-0000-0000-0000D4490000}"/>
    <cellStyle name="Výpočet 2 2 2 3 2 2 2 2" xfId="18876" xr:uid="{00000000-0005-0000-0000-0000D5490000}"/>
    <cellStyle name="Výpočet 2 2 2 3 2 2 2 2 2" xfId="18877" xr:uid="{00000000-0005-0000-0000-0000D6490000}"/>
    <cellStyle name="Výpočet 2 2 2 3 2 2 2 2 3" xfId="18878" xr:uid="{00000000-0005-0000-0000-0000D7490000}"/>
    <cellStyle name="Výpočet 2 2 2 3 2 2 2 3" xfId="18879" xr:uid="{00000000-0005-0000-0000-0000D8490000}"/>
    <cellStyle name="Výpočet 2 2 2 3 2 2 2 4" xfId="18880" xr:uid="{00000000-0005-0000-0000-0000D9490000}"/>
    <cellStyle name="Výpočet 2 2 2 3 2 2 3" xfId="18881" xr:uid="{00000000-0005-0000-0000-0000DA490000}"/>
    <cellStyle name="Výpočet 2 2 2 3 2 2 3 2" xfId="18882" xr:uid="{00000000-0005-0000-0000-0000DB490000}"/>
    <cellStyle name="Výpočet 2 2 2 3 2 2 3 3" xfId="18883" xr:uid="{00000000-0005-0000-0000-0000DC490000}"/>
    <cellStyle name="Výpočet 2 2 2 3 2 2 4" xfId="18884" xr:uid="{00000000-0005-0000-0000-0000DD490000}"/>
    <cellStyle name="Výpočet 2 2 2 3 2 2 5" xfId="18885" xr:uid="{00000000-0005-0000-0000-0000DE490000}"/>
    <cellStyle name="Výpočet 2 2 2 3 2 3" xfId="18886" xr:uid="{00000000-0005-0000-0000-0000DF490000}"/>
    <cellStyle name="Výpočet 2 2 2 3 2 3 2" xfId="18887" xr:uid="{00000000-0005-0000-0000-0000E0490000}"/>
    <cellStyle name="Výpočet 2 2 2 3 2 3 2 2" xfId="18888" xr:uid="{00000000-0005-0000-0000-0000E1490000}"/>
    <cellStyle name="Výpočet 2 2 2 3 2 3 2 3" xfId="18889" xr:uid="{00000000-0005-0000-0000-0000E2490000}"/>
    <cellStyle name="Výpočet 2 2 2 3 2 3 3" xfId="18890" xr:uid="{00000000-0005-0000-0000-0000E3490000}"/>
    <cellStyle name="Výpočet 2 2 2 3 2 3 4" xfId="18891" xr:uid="{00000000-0005-0000-0000-0000E4490000}"/>
    <cellStyle name="Výpočet 2 2 2 3 2 4" xfId="18892" xr:uid="{00000000-0005-0000-0000-0000E5490000}"/>
    <cellStyle name="Výpočet 2 2 2 3 2 4 2" xfId="18893" xr:uid="{00000000-0005-0000-0000-0000E6490000}"/>
    <cellStyle name="Výpočet 2 2 2 3 2 4 3" xfId="18894" xr:uid="{00000000-0005-0000-0000-0000E7490000}"/>
    <cellStyle name="Výpočet 2 2 2 3 2 5" xfId="18895" xr:uid="{00000000-0005-0000-0000-0000E8490000}"/>
    <cellStyle name="Výpočet 2 2 2 3 2 6" xfId="18896" xr:uid="{00000000-0005-0000-0000-0000E9490000}"/>
    <cellStyle name="Výpočet 2 2 2 3 3" xfId="18897" xr:uid="{00000000-0005-0000-0000-0000EA490000}"/>
    <cellStyle name="Výpočet 2 2 2 3 3 2" xfId="18898" xr:uid="{00000000-0005-0000-0000-0000EB490000}"/>
    <cellStyle name="Výpočet 2 2 2 3 3 2 2" xfId="18899" xr:uid="{00000000-0005-0000-0000-0000EC490000}"/>
    <cellStyle name="Výpočet 2 2 2 3 3 2 2 2" xfId="18900" xr:uid="{00000000-0005-0000-0000-0000ED490000}"/>
    <cellStyle name="Výpočet 2 2 2 3 3 2 2 3" xfId="18901" xr:uid="{00000000-0005-0000-0000-0000EE490000}"/>
    <cellStyle name="Výpočet 2 2 2 3 3 2 3" xfId="18902" xr:uid="{00000000-0005-0000-0000-0000EF490000}"/>
    <cellStyle name="Výpočet 2 2 2 3 3 2 4" xfId="18903" xr:uid="{00000000-0005-0000-0000-0000F0490000}"/>
    <cellStyle name="Výpočet 2 2 2 3 3 3" xfId="18904" xr:uid="{00000000-0005-0000-0000-0000F1490000}"/>
    <cellStyle name="Výpočet 2 2 2 3 3 3 2" xfId="18905" xr:uid="{00000000-0005-0000-0000-0000F2490000}"/>
    <cellStyle name="Výpočet 2 2 2 3 3 3 3" xfId="18906" xr:uid="{00000000-0005-0000-0000-0000F3490000}"/>
    <cellStyle name="Výpočet 2 2 2 3 3 4" xfId="18907" xr:uid="{00000000-0005-0000-0000-0000F4490000}"/>
    <cellStyle name="Výpočet 2 2 2 3 3 5" xfId="18908" xr:uid="{00000000-0005-0000-0000-0000F5490000}"/>
    <cellStyle name="Výpočet 2 2 2 3 4" xfId="18909" xr:uid="{00000000-0005-0000-0000-0000F6490000}"/>
    <cellStyle name="Výpočet 2 2 2 3 4 2" xfId="18910" xr:uid="{00000000-0005-0000-0000-0000F7490000}"/>
    <cellStyle name="Výpočet 2 2 2 3 4 2 2" xfId="18911" xr:uid="{00000000-0005-0000-0000-0000F8490000}"/>
    <cellStyle name="Výpočet 2 2 2 3 4 2 3" xfId="18912" xr:uid="{00000000-0005-0000-0000-0000F9490000}"/>
    <cellStyle name="Výpočet 2 2 2 3 4 3" xfId="18913" xr:uid="{00000000-0005-0000-0000-0000FA490000}"/>
    <cellStyle name="Výpočet 2 2 2 3 4 4" xfId="18914" xr:uid="{00000000-0005-0000-0000-0000FB490000}"/>
    <cellStyle name="Výpočet 2 2 2 3 5" xfId="18915" xr:uid="{00000000-0005-0000-0000-0000FC490000}"/>
    <cellStyle name="Výpočet 2 2 2 3 5 2" xfId="18916" xr:uid="{00000000-0005-0000-0000-0000FD490000}"/>
    <cellStyle name="Výpočet 2 2 2 3 5 3" xfId="18917" xr:uid="{00000000-0005-0000-0000-0000FE490000}"/>
    <cellStyle name="Výpočet 2 2 2 3 6" xfId="18918" xr:uid="{00000000-0005-0000-0000-0000FF490000}"/>
    <cellStyle name="Výpočet 2 2 2 3 7" xfId="18919" xr:uid="{00000000-0005-0000-0000-0000004A0000}"/>
    <cellStyle name="Výpočet 2 2 2 4" xfId="18920" xr:uid="{00000000-0005-0000-0000-0000014A0000}"/>
    <cellStyle name="Výpočet 2 2 2 4 2" xfId="18921" xr:uid="{00000000-0005-0000-0000-0000024A0000}"/>
    <cellStyle name="Výpočet 2 2 2 4 2 2" xfId="18922" xr:uid="{00000000-0005-0000-0000-0000034A0000}"/>
    <cellStyle name="Výpočet 2 2 2 4 2 2 2" xfId="18923" xr:uid="{00000000-0005-0000-0000-0000044A0000}"/>
    <cellStyle name="Výpočet 2 2 2 4 2 2 2 2" xfId="18924" xr:uid="{00000000-0005-0000-0000-0000054A0000}"/>
    <cellStyle name="Výpočet 2 2 2 4 2 2 2 3" xfId="18925" xr:uid="{00000000-0005-0000-0000-0000064A0000}"/>
    <cellStyle name="Výpočet 2 2 2 4 2 2 3" xfId="18926" xr:uid="{00000000-0005-0000-0000-0000074A0000}"/>
    <cellStyle name="Výpočet 2 2 2 4 2 2 4" xfId="18927" xr:uid="{00000000-0005-0000-0000-0000084A0000}"/>
    <cellStyle name="Výpočet 2 2 2 4 2 3" xfId="18928" xr:uid="{00000000-0005-0000-0000-0000094A0000}"/>
    <cellStyle name="Výpočet 2 2 2 4 2 3 2" xfId="18929" xr:uid="{00000000-0005-0000-0000-00000A4A0000}"/>
    <cellStyle name="Výpočet 2 2 2 4 2 3 3" xfId="18930" xr:uid="{00000000-0005-0000-0000-00000B4A0000}"/>
    <cellStyle name="Výpočet 2 2 2 4 2 4" xfId="18931" xr:uid="{00000000-0005-0000-0000-00000C4A0000}"/>
    <cellStyle name="Výpočet 2 2 2 4 2 5" xfId="18932" xr:uid="{00000000-0005-0000-0000-00000D4A0000}"/>
    <cellStyle name="Výpočet 2 2 2 4 3" xfId="18933" xr:uid="{00000000-0005-0000-0000-00000E4A0000}"/>
    <cellStyle name="Výpočet 2 2 2 4 3 2" xfId="18934" xr:uid="{00000000-0005-0000-0000-00000F4A0000}"/>
    <cellStyle name="Výpočet 2 2 2 4 3 2 2" xfId="18935" xr:uid="{00000000-0005-0000-0000-0000104A0000}"/>
    <cellStyle name="Výpočet 2 2 2 4 3 2 3" xfId="18936" xr:uid="{00000000-0005-0000-0000-0000114A0000}"/>
    <cellStyle name="Výpočet 2 2 2 4 3 3" xfId="18937" xr:uid="{00000000-0005-0000-0000-0000124A0000}"/>
    <cellStyle name="Výpočet 2 2 2 4 3 4" xfId="18938" xr:uid="{00000000-0005-0000-0000-0000134A0000}"/>
    <cellStyle name="Výpočet 2 2 2 4 4" xfId="18939" xr:uid="{00000000-0005-0000-0000-0000144A0000}"/>
    <cellStyle name="Výpočet 2 2 2 4 4 2" xfId="18940" xr:uid="{00000000-0005-0000-0000-0000154A0000}"/>
    <cellStyle name="Výpočet 2 2 2 4 4 3" xfId="18941" xr:uid="{00000000-0005-0000-0000-0000164A0000}"/>
    <cellStyle name="Výpočet 2 2 2 4 5" xfId="18942" xr:uid="{00000000-0005-0000-0000-0000174A0000}"/>
    <cellStyle name="Výpočet 2 2 2 4 6" xfId="18943" xr:uid="{00000000-0005-0000-0000-0000184A0000}"/>
    <cellStyle name="Výpočet 2 2 2 5" xfId="18944" xr:uid="{00000000-0005-0000-0000-0000194A0000}"/>
    <cellStyle name="Výpočet 2 2 2 5 2" xfId="18945" xr:uid="{00000000-0005-0000-0000-00001A4A0000}"/>
    <cellStyle name="Výpočet 2 2 2 5 2 2" xfId="18946" xr:uid="{00000000-0005-0000-0000-00001B4A0000}"/>
    <cellStyle name="Výpočet 2 2 2 5 2 2 2" xfId="18947" xr:uid="{00000000-0005-0000-0000-00001C4A0000}"/>
    <cellStyle name="Výpočet 2 2 2 5 2 2 3" xfId="18948" xr:uid="{00000000-0005-0000-0000-00001D4A0000}"/>
    <cellStyle name="Výpočet 2 2 2 5 2 3" xfId="18949" xr:uid="{00000000-0005-0000-0000-00001E4A0000}"/>
    <cellStyle name="Výpočet 2 2 2 5 2 4" xfId="18950" xr:uid="{00000000-0005-0000-0000-00001F4A0000}"/>
    <cellStyle name="Výpočet 2 2 2 5 3" xfId="18951" xr:uid="{00000000-0005-0000-0000-0000204A0000}"/>
    <cellStyle name="Výpočet 2 2 2 5 3 2" xfId="18952" xr:uid="{00000000-0005-0000-0000-0000214A0000}"/>
    <cellStyle name="Výpočet 2 2 2 5 3 3" xfId="18953" xr:uid="{00000000-0005-0000-0000-0000224A0000}"/>
    <cellStyle name="Výpočet 2 2 2 5 4" xfId="18954" xr:uid="{00000000-0005-0000-0000-0000234A0000}"/>
    <cellStyle name="Výpočet 2 2 2 5 5" xfId="18955" xr:uid="{00000000-0005-0000-0000-0000244A0000}"/>
    <cellStyle name="Výpočet 2 2 2 6" xfId="18956" xr:uid="{00000000-0005-0000-0000-0000254A0000}"/>
    <cellStyle name="Výpočet 2 2 2 6 2" xfId="18957" xr:uid="{00000000-0005-0000-0000-0000264A0000}"/>
    <cellStyle name="Výpočet 2 2 2 6 2 2" xfId="18958" xr:uid="{00000000-0005-0000-0000-0000274A0000}"/>
    <cellStyle name="Výpočet 2 2 2 6 2 3" xfId="18959" xr:uid="{00000000-0005-0000-0000-0000284A0000}"/>
    <cellStyle name="Výpočet 2 2 2 6 3" xfId="18960" xr:uid="{00000000-0005-0000-0000-0000294A0000}"/>
    <cellStyle name="Výpočet 2 2 2 6 4" xfId="18961" xr:uid="{00000000-0005-0000-0000-00002A4A0000}"/>
    <cellStyle name="Výpočet 2 2 2 7" xfId="18962" xr:uid="{00000000-0005-0000-0000-00002B4A0000}"/>
    <cellStyle name="Výpočet 2 2 2 7 2" xfId="18963" xr:uid="{00000000-0005-0000-0000-00002C4A0000}"/>
    <cellStyle name="Výpočet 2 2 2 7 3" xfId="18964" xr:uid="{00000000-0005-0000-0000-00002D4A0000}"/>
    <cellStyle name="Výpočet 2 2 2 8" xfId="18965" xr:uid="{00000000-0005-0000-0000-00002E4A0000}"/>
    <cellStyle name="Výpočet 2 2 2 9" xfId="18966" xr:uid="{00000000-0005-0000-0000-00002F4A0000}"/>
    <cellStyle name="Výpočet 2 2 3" xfId="18967" xr:uid="{00000000-0005-0000-0000-0000304A0000}"/>
    <cellStyle name="Výpočet 2 2 3 2" xfId="18968" xr:uid="{00000000-0005-0000-0000-0000314A0000}"/>
    <cellStyle name="Výpočet 2 2 3 2 2" xfId="18969" xr:uid="{00000000-0005-0000-0000-0000324A0000}"/>
    <cellStyle name="Výpočet 2 2 3 2 2 2" xfId="18970" xr:uid="{00000000-0005-0000-0000-0000334A0000}"/>
    <cellStyle name="Výpočet 2 2 3 2 2 2 2" xfId="18971" xr:uid="{00000000-0005-0000-0000-0000344A0000}"/>
    <cellStyle name="Výpočet 2 2 3 2 2 2 2 2" xfId="18972" xr:uid="{00000000-0005-0000-0000-0000354A0000}"/>
    <cellStyle name="Výpočet 2 2 3 2 2 2 2 2 2" xfId="18973" xr:uid="{00000000-0005-0000-0000-0000364A0000}"/>
    <cellStyle name="Výpočet 2 2 3 2 2 2 2 2 3" xfId="18974" xr:uid="{00000000-0005-0000-0000-0000374A0000}"/>
    <cellStyle name="Výpočet 2 2 3 2 2 2 2 3" xfId="18975" xr:uid="{00000000-0005-0000-0000-0000384A0000}"/>
    <cellStyle name="Výpočet 2 2 3 2 2 2 2 4" xfId="18976" xr:uid="{00000000-0005-0000-0000-0000394A0000}"/>
    <cellStyle name="Výpočet 2 2 3 2 2 2 3" xfId="18977" xr:uid="{00000000-0005-0000-0000-00003A4A0000}"/>
    <cellStyle name="Výpočet 2 2 3 2 2 2 3 2" xfId="18978" xr:uid="{00000000-0005-0000-0000-00003B4A0000}"/>
    <cellStyle name="Výpočet 2 2 3 2 2 2 3 3" xfId="18979" xr:uid="{00000000-0005-0000-0000-00003C4A0000}"/>
    <cellStyle name="Výpočet 2 2 3 2 2 2 4" xfId="18980" xr:uid="{00000000-0005-0000-0000-00003D4A0000}"/>
    <cellStyle name="Výpočet 2 2 3 2 2 2 5" xfId="18981" xr:uid="{00000000-0005-0000-0000-00003E4A0000}"/>
    <cellStyle name="Výpočet 2 2 3 2 2 3" xfId="18982" xr:uid="{00000000-0005-0000-0000-00003F4A0000}"/>
    <cellStyle name="Výpočet 2 2 3 2 2 3 2" xfId="18983" xr:uid="{00000000-0005-0000-0000-0000404A0000}"/>
    <cellStyle name="Výpočet 2 2 3 2 2 3 2 2" xfId="18984" xr:uid="{00000000-0005-0000-0000-0000414A0000}"/>
    <cellStyle name="Výpočet 2 2 3 2 2 3 2 3" xfId="18985" xr:uid="{00000000-0005-0000-0000-0000424A0000}"/>
    <cellStyle name="Výpočet 2 2 3 2 2 3 3" xfId="18986" xr:uid="{00000000-0005-0000-0000-0000434A0000}"/>
    <cellStyle name="Výpočet 2 2 3 2 2 3 4" xfId="18987" xr:uid="{00000000-0005-0000-0000-0000444A0000}"/>
    <cellStyle name="Výpočet 2 2 3 2 2 4" xfId="18988" xr:uid="{00000000-0005-0000-0000-0000454A0000}"/>
    <cellStyle name="Výpočet 2 2 3 2 2 4 2" xfId="18989" xr:uid="{00000000-0005-0000-0000-0000464A0000}"/>
    <cellStyle name="Výpočet 2 2 3 2 2 4 3" xfId="18990" xr:uid="{00000000-0005-0000-0000-0000474A0000}"/>
    <cellStyle name="Výpočet 2 2 3 2 2 5" xfId="18991" xr:uid="{00000000-0005-0000-0000-0000484A0000}"/>
    <cellStyle name="Výpočet 2 2 3 2 2 6" xfId="18992" xr:uid="{00000000-0005-0000-0000-0000494A0000}"/>
    <cellStyle name="Výpočet 2 2 3 2 3" xfId="18993" xr:uid="{00000000-0005-0000-0000-00004A4A0000}"/>
    <cellStyle name="Výpočet 2 2 3 2 3 2" xfId="18994" xr:uid="{00000000-0005-0000-0000-00004B4A0000}"/>
    <cellStyle name="Výpočet 2 2 3 2 3 2 2" xfId="18995" xr:uid="{00000000-0005-0000-0000-00004C4A0000}"/>
    <cellStyle name="Výpočet 2 2 3 2 3 2 2 2" xfId="18996" xr:uid="{00000000-0005-0000-0000-00004D4A0000}"/>
    <cellStyle name="Výpočet 2 2 3 2 3 2 2 3" xfId="18997" xr:uid="{00000000-0005-0000-0000-00004E4A0000}"/>
    <cellStyle name="Výpočet 2 2 3 2 3 2 3" xfId="18998" xr:uid="{00000000-0005-0000-0000-00004F4A0000}"/>
    <cellStyle name="Výpočet 2 2 3 2 3 2 4" xfId="18999" xr:uid="{00000000-0005-0000-0000-0000504A0000}"/>
    <cellStyle name="Výpočet 2 2 3 2 3 3" xfId="19000" xr:uid="{00000000-0005-0000-0000-0000514A0000}"/>
    <cellStyle name="Výpočet 2 2 3 2 3 3 2" xfId="19001" xr:uid="{00000000-0005-0000-0000-0000524A0000}"/>
    <cellStyle name="Výpočet 2 2 3 2 3 3 3" xfId="19002" xr:uid="{00000000-0005-0000-0000-0000534A0000}"/>
    <cellStyle name="Výpočet 2 2 3 2 3 4" xfId="19003" xr:uid="{00000000-0005-0000-0000-0000544A0000}"/>
    <cellStyle name="Výpočet 2 2 3 2 3 5" xfId="19004" xr:uid="{00000000-0005-0000-0000-0000554A0000}"/>
    <cellStyle name="Výpočet 2 2 3 2 4" xfId="19005" xr:uid="{00000000-0005-0000-0000-0000564A0000}"/>
    <cellStyle name="Výpočet 2 2 3 2 4 2" xfId="19006" xr:uid="{00000000-0005-0000-0000-0000574A0000}"/>
    <cellStyle name="Výpočet 2 2 3 2 4 2 2" xfId="19007" xr:uid="{00000000-0005-0000-0000-0000584A0000}"/>
    <cellStyle name="Výpočet 2 2 3 2 4 2 3" xfId="19008" xr:uid="{00000000-0005-0000-0000-0000594A0000}"/>
    <cellStyle name="Výpočet 2 2 3 2 4 3" xfId="19009" xr:uid="{00000000-0005-0000-0000-00005A4A0000}"/>
    <cellStyle name="Výpočet 2 2 3 2 4 4" xfId="19010" xr:uid="{00000000-0005-0000-0000-00005B4A0000}"/>
    <cellStyle name="Výpočet 2 2 3 2 5" xfId="19011" xr:uid="{00000000-0005-0000-0000-00005C4A0000}"/>
    <cellStyle name="Výpočet 2 2 3 2 5 2" xfId="19012" xr:uid="{00000000-0005-0000-0000-00005D4A0000}"/>
    <cellStyle name="Výpočet 2 2 3 2 5 3" xfId="19013" xr:uid="{00000000-0005-0000-0000-00005E4A0000}"/>
    <cellStyle name="Výpočet 2 2 3 2 6" xfId="19014" xr:uid="{00000000-0005-0000-0000-00005F4A0000}"/>
    <cellStyle name="Výpočet 2 2 3 2 7" xfId="19015" xr:uid="{00000000-0005-0000-0000-0000604A0000}"/>
    <cellStyle name="Výpočet 2 2 3 3" xfId="19016" xr:uid="{00000000-0005-0000-0000-0000614A0000}"/>
    <cellStyle name="Výpočet 2 2 3 3 2" xfId="19017" xr:uid="{00000000-0005-0000-0000-0000624A0000}"/>
    <cellStyle name="Výpočet 2 2 3 3 2 2" xfId="19018" xr:uid="{00000000-0005-0000-0000-0000634A0000}"/>
    <cellStyle name="Výpočet 2 2 3 3 2 2 2" xfId="19019" xr:uid="{00000000-0005-0000-0000-0000644A0000}"/>
    <cellStyle name="Výpočet 2 2 3 3 2 2 2 2" xfId="19020" xr:uid="{00000000-0005-0000-0000-0000654A0000}"/>
    <cellStyle name="Výpočet 2 2 3 3 2 2 2 3" xfId="19021" xr:uid="{00000000-0005-0000-0000-0000664A0000}"/>
    <cellStyle name="Výpočet 2 2 3 3 2 2 3" xfId="19022" xr:uid="{00000000-0005-0000-0000-0000674A0000}"/>
    <cellStyle name="Výpočet 2 2 3 3 2 2 4" xfId="19023" xr:uid="{00000000-0005-0000-0000-0000684A0000}"/>
    <cellStyle name="Výpočet 2 2 3 3 2 3" xfId="19024" xr:uid="{00000000-0005-0000-0000-0000694A0000}"/>
    <cellStyle name="Výpočet 2 2 3 3 2 3 2" xfId="19025" xr:uid="{00000000-0005-0000-0000-00006A4A0000}"/>
    <cellStyle name="Výpočet 2 2 3 3 2 3 3" xfId="19026" xr:uid="{00000000-0005-0000-0000-00006B4A0000}"/>
    <cellStyle name="Výpočet 2 2 3 3 2 4" xfId="19027" xr:uid="{00000000-0005-0000-0000-00006C4A0000}"/>
    <cellStyle name="Výpočet 2 2 3 3 2 5" xfId="19028" xr:uid="{00000000-0005-0000-0000-00006D4A0000}"/>
    <cellStyle name="Výpočet 2 2 3 3 3" xfId="19029" xr:uid="{00000000-0005-0000-0000-00006E4A0000}"/>
    <cellStyle name="Výpočet 2 2 3 3 3 2" xfId="19030" xr:uid="{00000000-0005-0000-0000-00006F4A0000}"/>
    <cellStyle name="Výpočet 2 2 3 3 3 2 2" xfId="19031" xr:uid="{00000000-0005-0000-0000-0000704A0000}"/>
    <cellStyle name="Výpočet 2 2 3 3 3 2 3" xfId="19032" xr:uid="{00000000-0005-0000-0000-0000714A0000}"/>
    <cellStyle name="Výpočet 2 2 3 3 3 3" xfId="19033" xr:uid="{00000000-0005-0000-0000-0000724A0000}"/>
    <cellStyle name="Výpočet 2 2 3 3 3 4" xfId="19034" xr:uid="{00000000-0005-0000-0000-0000734A0000}"/>
    <cellStyle name="Výpočet 2 2 3 3 4" xfId="19035" xr:uid="{00000000-0005-0000-0000-0000744A0000}"/>
    <cellStyle name="Výpočet 2 2 3 3 4 2" xfId="19036" xr:uid="{00000000-0005-0000-0000-0000754A0000}"/>
    <cellStyle name="Výpočet 2 2 3 3 4 3" xfId="19037" xr:uid="{00000000-0005-0000-0000-0000764A0000}"/>
    <cellStyle name="Výpočet 2 2 3 3 5" xfId="19038" xr:uid="{00000000-0005-0000-0000-0000774A0000}"/>
    <cellStyle name="Výpočet 2 2 3 3 6" xfId="19039" xr:uid="{00000000-0005-0000-0000-0000784A0000}"/>
    <cellStyle name="Výpočet 2 2 3 4" xfId="19040" xr:uid="{00000000-0005-0000-0000-0000794A0000}"/>
    <cellStyle name="Výpočet 2 2 3 4 2" xfId="19041" xr:uid="{00000000-0005-0000-0000-00007A4A0000}"/>
    <cellStyle name="Výpočet 2 2 3 4 2 2" xfId="19042" xr:uid="{00000000-0005-0000-0000-00007B4A0000}"/>
    <cellStyle name="Výpočet 2 2 3 4 2 2 2" xfId="19043" xr:uid="{00000000-0005-0000-0000-00007C4A0000}"/>
    <cellStyle name="Výpočet 2 2 3 4 2 2 3" xfId="19044" xr:uid="{00000000-0005-0000-0000-00007D4A0000}"/>
    <cellStyle name="Výpočet 2 2 3 4 2 3" xfId="19045" xr:uid="{00000000-0005-0000-0000-00007E4A0000}"/>
    <cellStyle name="Výpočet 2 2 3 4 2 4" xfId="19046" xr:uid="{00000000-0005-0000-0000-00007F4A0000}"/>
    <cellStyle name="Výpočet 2 2 3 4 3" xfId="19047" xr:uid="{00000000-0005-0000-0000-0000804A0000}"/>
    <cellStyle name="Výpočet 2 2 3 4 3 2" xfId="19048" xr:uid="{00000000-0005-0000-0000-0000814A0000}"/>
    <cellStyle name="Výpočet 2 2 3 4 3 3" xfId="19049" xr:uid="{00000000-0005-0000-0000-0000824A0000}"/>
    <cellStyle name="Výpočet 2 2 3 4 4" xfId="19050" xr:uid="{00000000-0005-0000-0000-0000834A0000}"/>
    <cellStyle name="Výpočet 2 2 3 4 5" xfId="19051" xr:uid="{00000000-0005-0000-0000-0000844A0000}"/>
    <cellStyle name="Výpočet 2 2 3 5" xfId="19052" xr:uid="{00000000-0005-0000-0000-0000854A0000}"/>
    <cellStyle name="Výpočet 2 2 3 5 2" xfId="19053" xr:uid="{00000000-0005-0000-0000-0000864A0000}"/>
    <cellStyle name="Výpočet 2 2 3 5 2 2" xfId="19054" xr:uid="{00000000-0005-0000-0000-0000874A0000}"/>
    <cellStyle name="Výpočet 2 2 3 5 2 3" xfId="19055" xr:uid="{00000000-0005-0000-0000-0000884A0000}"/>
    <cellStyle name="Výpočet 2 2 3 5 3" xfId="19056" xr:uid="{00000000-0005-0000-0000-0000894A0000}"/>
    <cellStyle name="Výpočet 2 2 3 5 4" xfId="19057" xr:uid="{00000000-0005-0000-0000-00008A4A0000}"/>
    <cellStyle name="Výpočet 2 2 3 6" xfId="19058" xr:uid="{00000000-0005-0000-0000-00008B4A0000}"/>
    <cellStyle name="Výpočet 2 2 3 6 2" xfId="19059" xr:uid="{00000000-0005-0000-0000-00008C4A0000}"/>
    <cellStyle name="Výpočet 2 2 3 6 3" xfId="19060" xr:uid="{00000000-0005-0000-0000-00008D4A0000}"/>
    <cellStyle name="Výpočet 2 2 3 7" xfId="19061" xr:uid="{00000000-0005-0000-0000-00008E4A0000}"/>
    <cellStyle name="Výpočet 2 2 3 8" xfId="19062" xr:uid="{00000000-0005-0000-0000-00008F4A0000}"/>
    <cellStyle name="Výpočet 2 2 4" xfId="19063" xr:uid="{00000000-0005-0000-0000-0000904A0000}"/>
    <cellStyle name="Výpočet 2 2 4 2" xfId="19064" xr:uid="{00000000-0005-0000-0000-0000914A0000}"/>
    <cellStyle name="Výpočet 2 2 4 2 2" xfId="19065" xr:uid="{00000000-0005-0000-0000-0000924A0000}"/>
    <cellStyle name="Výpočet 2 2 4 2 2 2" xfId="19066" xr:uid="{00000000-0005-0000-0000-0000934A0000}"/>
    <cellStyle name="Výpočet 2 2 4 2 2 2 2" xfId="19067" xr:uid="{00000000-0005-0000-0000-0000944A0000}"/>
    <cellStyle name="Výpočet 2 2 4 2 2 2 2 2" xfId="19068" xr:uid="{00000000-0005-0000-0000-0000954A0000}"/>
    <cellStyle name="Výpočet 2 2 4 2 2 2 2 3" xfId="19069" xr:uid="{00000000-0005-0000-0000-0000964A0000}"/>
    <cellStyle name="Výpočet 2 2 4 2 2 2 3" xfId="19070" xr:uid="{00000000-0005-0000-0000-0000974A0000}"/>
    <cellStyle name="Výpočet 2 2 4 2 2 2 4" xfId="19071" xr:uid="{00000000-0005-0000-0000-0000984A0000}"/>
    <cellStyle name="Výpočet 2 2 4 2 2 3" xfId="19072" xr:uid="{00000000-0005-0000-0000-0000994A0000}"/>
    <cellStyle name="Výpočet 2 2 4 2 2 3 2" xfId="19073" xr:uid="{00000000-0005-0000-0000-00009A4A0000}"/>
    <cellStyle name="Výpočet 2 2 4 2 2 3 3" xfId="19074" xr:uid="{00000000-0005-0000-0000-00009B4A0000}"/>
    <cellStyle name="Výpočet 2 2 4 2 2 4" xfId="19075" xr:uid="{00000000-0005-0000-0000-00009C4A0000}"/>
    <cellStyle name="Výpočet 2 2 4 2 2 5" xfId="19076" xr:uid="{00000000-0005-0000-0000-00009D4A0000}"/>
    <cellStyle name="Výpočet 2 2 4 2 3" xfId="19077" xr:uid="{00000000-0005-0000-0000-00009E4A0000}"/>
    <cellStyle name="Výpočet 2 2 4 2 3 2" xfId="19078" xr:uid="{00000000-0005-0000-0000-00009F4A0000}"/>
    <cellStyle name="Výpočet 2 2 4 2 3 2 2" xfId="19079" xr:uid="{00000000-0005-0000-0000-0000A04A0000}"/>
    <cellStyle name="Výpočet 2 2 4 2 3 2 3" xfId="19080" xr:uid="{00000000-0005-0000-0000-0000A14A0000}"/>
    <cellStyle name="Výpočet 2 2 4 2 3 3" xfId="19081" xr:uid="{00000000-0005-0000-0000-0000A24A0000}"/>
    <cellStyle name="Výpočet 2 2 4 2 3 4" xfId="19082" xr:uid="{00000000-0005-0000-0000-0000A34A0000}"/>
    <cellStyle name="Výpočet 2 2 4 2 4" xfId="19083" xr:uid="{00000000-0005-0000-0000-0000A44A0000}"/>
    <cellStyle name="Výpočet 2 2 4 2 4 2" xfId="19084" xr:uid="{00000000-0005-0000-0000-0000A54A0000}"/>
    <cellStyle name="Výpočet 2 2 4 2 4 3" xfId="19085" xr:uid="{00000000-0005-0000-0000-0000A64A0000}"/>
    <cellStyle name="Výpočet 2 2 4 2 5" xfId="19086" xr:uid="{00000000-0005-0000-0000-0000A74A0000}"/>
    <cellStyle name="Výpočet 2 2 4 2 6" xfId="19087" xr:uid="{00000000-0005-0000-0000-0000A84A0000}"/>
    <cellStyle name="Výpočet 2 2 4 3" xfId="19088" xr:uid="{00000000-0005-0000-0000-0000A94A0000}"/>
    <cellStyle name="Výpočet 2 2 4 3 2" xfId="19089" xr:uid="{00000000-0005-0000-0000-0000AA4A0000}"/>
    <cellStyle name="Výpočet 2 2 4 3 2 2" xfId="19090" xr:uid="{00000000-0005-0000-0000-0000AB4A0000}"/>
    <cellStyle name="Výpočet 2 2 4 3 2 2 2" xfId="19091" xr:uid="{00000000-0005-0000-0000-0000AC4A0000}"/>
    <cellStyle name="Výpočet 2 2 4 3 2 2 3" xfId="19092" xr:uid="{00000000-0005-0000-0000-0000AD4A0000}"/>
    <cellStyle name="Výpočet 2 2 4 3 2 3" xfId="19093" xr:uid="{00000000-0005-0000-0000-0000AE4A0000}"/>
    <cellStyle name="Výpočet 2 2 4 3 2 4" xfId="19094" xr:uid="{00000000-0005-0000-0000-0000AF4A0000}"/>
    <cellStyle name="Výpočet 2 2 4 3 3" xfId="19095" xr:uid="{00000000-0005-0000-0000-0000B04A0000}"/>
    <cellStyle name="Výpočet 2 2 4 3 3 2" xfId="19096" xr:uid="{00000000-0005-0000-0000-0000B14A0000}"/>
    <cellStyle name="Výpočet 2 2 4 3 3 3" xfId="19097" xr:uid="{00000000-0005-0000-0000-0000B24A0000}"/>
    <cellStyle name="Výpočet 2 2 4 3 4" xfId="19098" xr:uid="{00000000-0005-0000-0000-0000B34A0000}"/>
    <cellStyle name="Výpočet 2 2 4 3 5" xfId="19099" xr:uid="{00000000-0005-0000-0000-0000B44A0000}"/>
    <cellStyle name="Výpočet 2 2 4 4" xfId="19100" xr:uid="{00000000-0005-0000-0000-0000B54A0000}"/>
    <cellStyle name="Výpočet 2 2 4 4 2" xfId="19101" xr:uid="{00000000-0005-0000-0000-0000B64A0000}"/>
    <cellStyle name="Výpočet 2 2 4 4 2 2" xfId="19102" xr:uid="{00000000-0005-0000-0000-0000B74A0000}"/>
    <cellStyle name="Výpočet 2 2 4 4 2 3" xfId="19103" xr:uid="{00000000-0005-0000-0000-0000B84A0000}"/>
    <cellStyle name="Výpočet 2 2 4 4 3" xfId="19104" xr:uid="{00000000-0005-0000-0000-0000B94A0000}"/>
    <cellStyle name="Výpočet 2 2 4 4 4" xfId="19105" xr:uid="{00000000-0005-0000-0000-0000BA4A0000}"/>
    <cellStyle name="Výpočet 2 2 4 5" xfId="19106" xr:uid="{00000000-0005-0000-0000-0000BB4A0000}"/>
    <cellStyle name="Výpočet 2 2 4 5 2" xfId="19107" xr:uid="{00000000-0005-0000-0000-0000BC4A0000}"/>
    <cellStyle name="Výpočet 2 2 4 5 3" xfId="19108" xr:uid="{00000000-0005-0000-0000-0000BD4A0000}"/>
    <cellStyle name="Výpočet 2 2 4 6" xfId="19109" xr:uid="{00000000-0005-0000-0000-0000BE4A0000}"/>
    <cellStyle name="Výpočet 2 2 4 7" xfId="19110" xr:uid="{00000000-0005-0000-0000-0000BF4A0000}"/>
    <cellStyle name="Výpočet 2 2 5" xfId="19111" xr:uid="{00000000-0005-0000-0000-0000C04A0000}"/>
    <cellStyle name="Výpočet 2 2 5 2" xfId="19112" xr:uid="{00000000-0005-0000-0000-0000C14A0000}"/>
    <cellStyle name="Výpočet 2 2 5 2 2" xfId="19113" xr:uid="{00000000-0005-0000-0000-0000C24A0000}"/>
    <cellStyle name="Výpočet 2 2 5 2 2 2" xfId="19114" xr:uid="{00000000-0005-0000-0000-0000C34A0000}"/>
    <cellStyle name="Výpočet 2 2 5 2 2 2 2" xfId="19115" xr:uid="{00000000-0005-0000-0000-0000C44A0000}"/>
    <cellStyle name="Výpočet 2 2 5 2 2 2 3" xfId="19116" xr:uid="{00000000-0005-0000-0000-0000C54A0000}"/>
    <cellStyle name="Výpočet 2 2 5 2 2 3" xfId="19117" xr:uid="{00000000-0005-0000-0000-0000C64A0000}"/>
    <cellStyle name="Výpočet 2 2 5 2 2 4" xfId="19118" xr:uid="{00000000-0005-0000-0000-0000C74A0000}"/>
    <cellStyle name="Výpočet 2 2 5 2 3" xfId="19119" xr:uid="{00000000-0005-0000-0000-0000C84A0000}"/>
    <cellStyle name="Výpočet 2 2 5 2 3 2" xfId="19120" xr:uid="{00000000-0005-0000-0000-0000C94A0000}"/>
    <cellStyle name="Výpočet 2 2 5 2 3 3" xfId="19121" xr:uid="{00000000-0005-0000-0000-0000CA4A0000}"/>
    <cellStyle name="Výpočet 2 2 5 2 4" xfId="19122" xr:uid="{00000000-0005-0000-0000-0000CB4A0000}"/>
    <cellStyle name="Výpočet 2 2 5 2 5" xfId="19123" xr:uid="{00000000-0005-0000-0000-0000CC4A0000}"/>
    <cellStyle name="Výpočet 2 2 5 3" xfId="19124" xr:uid="{00000000-0005-0000-0000-0000CD4A0000}"/>
    <cellStyle name="Výpočet 2 2 5 3 2" xfId="19125" xr:uid="{00000000-0005-0000-0000-0000CE4A0000}"/>
    <cellStyle name="Výpočet 2 2 5 3 2 2" xfId="19126" xr:uid="{00000000-0005-0000-0000-0000CF4A0000}"/>
    <cellStyle name="Výpočet 2 2 5 3 2 3" xfId="19127" xr:uid="{00000000-0005-0000-0000-0000D04A0000}"/>
    <cellStyle name="Výpočet 2 2 5 3 3" xfId="19128" xr:uid="{00000000-0005-0000-0000-0000D14A0000}"/>
    <cellStyle name="Výpočet 2 2 5 3 4" xfId="19129" xr:uid="{00000000-0005-0000-0000-0000D24A0000}"/>
    <cellStyle name="Výpočet 2 2 5 4" xfId="19130" xr:uid="{00000000-0005-0000-0000-0000D34A0000}"/>
    <cellStyle name="Výpočet 2 2 5 4 2" xfId="19131" xr:uid="{00000000-0005-0000-0000-0000D44A0000}"/>
    <cellStyle name="Výpočet 2 2 5 4 3" xfId="19132" xr:uid="{00000000-0005-0000-0000-0000D54A0000}"/>
    <cellStyle name="Výpočet 2 2 5 5" xfId="19133" xr:uid="{00000000-0005-0000-0000-0000D64A0000}"/>
    <cellStyle name="Výpočet 2 2 5 6" xfId="19134" xr:uid="{00000000-0005-0000-0000-0000D74A0000}"/>
    <cellStyle name="Výpočet 2 2 6" xfId="19135" xr:uid="{00000000-0005-0000-0000-0000D84A0000}"/>
    <cellStyle name="Výpočet 2 2 6 2" xfId="19136" xr:uid="{00000000-0005-0000-0000-0000D94A0000}"/>
    <cellStyle name="Výpočet 2 2 6 2 2" xfId="19137" xr:uid="{00000000-0005-0000-0000-0000DA4A0000}"/>
    <cellStyle name="Výpočet 2 2 6 2 2 2" xfId="19138" xr:uid="{00000000-0005-0000-0000-0000DB4A0000}"/>
    <cellStyle name="Výpočet 2 2 6 2 2 3" xfId="19139" xr:uid="{00000000-0005-0000-0000-0000DC4A0000}"/>
    <cellStyle name="Výpočet 2 2 6 2 3" xfId="19140" xr:uid="{00000000-0005-0000-0000-0000DD4A0000}"/>
    <cellStyle name="Výpočet 2 2 6 2 4" xfId="19141" xr:uid="{00000000-0005-0000-0000-0000DE4A0000}"/>
    <cellStyle name="Výpočet 2 2 6 3" xfId="19142" xr:uid="{00000000-0005-0000-0000-0000DF4A0000}"/>
    <cellStyle name="Výpočet 2 2 6 3 2" xfId="19143" xr:uid="{00000000-0005-0000-0000-0000E04A0000}"/>
    <cellStyle name="Výpočet 2 2 6 3 3" xfId="19144" xr:uid="{00000000-0005-0000-0000-0000E14A0000}"/>
    <cellStyle name="Výpočet 2 2 6 4" xfId="19145" xr:uid="{00000000-0005-0000-0000-0000E24A0000}"/>
    <cellStyle name="Výpočet 2 2 6 5" xfId="19146" xr:uid="{00000000-0005-0000-0000-0000E34A0000}"/>
    <cellStyle name="Výpočet 2 2 7" xfId="19147" xr:uid="{00000000-0005-0000-0000-0000E44A0000}"/>
    <cellStyle name="Výpočet 2 2 7 2" xfId="19148" xr:uid="{00000000-0005-0000-0000-0000E54A0000}"/>
    <cellStyle name="Výpočet 2 2 7 2 2" xfId="19149" xr:uid="{00000000-0005-0000-0000-0000E64A0000}"/>
    <cellStyle name="Výpočet 2 2 7 2 3" xfId="19150" xr:uid="{00000000-0005-0000-0000-0000E74A0000}"/>
    <cellStyle name="Výpočet 2 2 7 3" xfId="19151" xr:uid="{00000000-0005-0000-0000-0000E84A0000}"/>
    <cellStyle name="Výpočet 2 2 7 4" xfId="19152" xr:uid="{00000000-0005-0000-0000-0000E94A0000}"/>
    <cellStyle name="Výpočet 2 2 8" xfId="19153" xr:uid="{00000000-0005-0000-0000-0000EA4A0000}"/>
    <cellStyle name="Výpočet 2 2 8 2" xfId="19154" xr:uid="{00000000-0005-0000-0000-0000EB4A0000}"/>
    <cellStyle name="Výpočet 2 2 8 3" xfId="19155" xr:uid="{00000000-0005-0000-0000-0000EC4A0000}"/>
    <cellStyle name="Výpočet 2 2 9" xfId="19156" xr:uid="{00000000-0005-0000-0000-0000ED4A0000}"/>
    <cellStyle name="Výpočet 2 3" xfId="19157" xr:uid="{00000000-0005-0000-0000-0000EE4A0000}"/>
    <cellStyle name="Výpočet 2 3 2" xfId="19158" xr:uid="{00000000-0005-0000-0000-0000EF4A0000}"/>
    <cellStyle name="Výpočet 2 3 2 2" xfId="19159" xr:uid="{00000000-0005-0000-0000-0000F04A0000}"/>
    <cellStyle name="Výpočet 2 3 2 2 2" xfId="19160" xr:uid="{00000000-0005-0000-0000-0000F14A0000}"/>
    <cellStyle name="Výpočet 2 3 2 2 2 2" xfId="19161" xr:uid="{00000000-0005-0000-0000-0000F24A0000}"/>
    <cellStyle name="Výpočet 2 3 2 2 2 2 2" xfId="19162" xr:uid="{00000000-0005-0000-0000-0000F34A0000}"/>
    <cellStyle name="Výpočet 2 3 2 2 2 2 2 2" xfId="19163" xr:uid="{00000000-0005-0000-0000-0000F44A0000}"/>
    <cellStyle name="Výpočet 2 3 2 2 2 2 2 2 2" xfId="19164" xr:uid="{00000000-0005-0000-0000-0000F54A0000}"/>
    <cellStyle name="Výpočet 2 3 2 2 2 2 2 2 3" xfId="19165" xr:uid="{00000000-0005-0000-0000-0000F64A0000}"/>
    <cellStyle name="Výpočet 2 3 2 2 2 2 2 3" xfId="19166" xr:uid="{00000000-0005-0000-0000-0000F74A0000}"/>
    <cellStyle name="Výpočet 2 3 2 2 2 2 2 4" xfId="19167" xr:uid="{00000000-0005-0000-0000-0000F84A0000}"/>
    <cellStyle name="Výpočet 2 3 2 2 2 2 3" xfId="19168" xr:uid="{00000000-0005-0000-0000-0000F94A0000}"/>
    <cellStyle name="Výpočet 2 3 2 2 2 2 3 2" xfId="19169" xr:uid="{00000000-0005-0000-0000-0000FA4A0000}"/>
    <cellStyle name="Výpočet 2 3 2 2 2 2 3 3" xfId="19170" xr:uid="{00000000-0005-0000-0000-0000FB4A0000}"/>
    <cellStyle name="Výpočet 2 3 2 2 2 2 4" xfId="19171" xr:uid="{00000000-0005-0000-0000-0000FC4A0000}"/>
    <cellStyle name="Výpočet 2 3 2 2 2 2 5" xfId="19172" xr:uid="{00000000-0005-0000-0000-0000FD4A0000}"/>
    <cellStyle name="Výpočet 2 3 2 2 2 3" xfId="19173" xr:uid="{00000000-0005-0000-0000-0000FE4A0000}"/>
    <cellStyle name="Výpočet 2 3 2 2 2 3 2" xfId="19174" xr:uid="{00000000-0005-0000-0000-0000FF4A0000}"/>
    <cellStyle name="Výpočet 2 3 2 2 2 3 2 2" xfId="19175" xr:uid="{00000000-0005-0000-0000-0000004B0000}"/>
    <cellStyle name="Výpočet 2 3 2 2 2 3 2 3" xfId="19176" xr:uid="{00000000-0005-0000-0000-0000014B0000}"/>
    <cellStyle name="Výpočet 2 3 2 2 2 3 3" xfId="19177" xr:uid="{00000000-0005-0000-0000-0000024B0000}"/>
    <cellStyle name="Výpočet 2 3 2 2 2 3 4" xfId="19178" xr:uid="{00000000-0005-0000-0000-0000034B0000}"/>
    <cellStyle name="Výpočet 2 3 2 2 2 4" xfId="19179" xr:uid="{00000000-0005-0000-0000-0000044B0000}"/>
    <cellStyle name="Výpočet 2 3 2 2 2 4 2" xfId="19180" xr:uid="{00000000-0005-0000-0000-0000054B0000}"/>
    <cellStyle name="Výpočet 2 3 2 2 2 4 3" xfId="19181" xr:uid="{00000000-0005-0000-0000-0000064B0000}"/>
    <cellStyle name="Výpočet 2 3 2 2 2 5" xfId="19182" xr:uid="{00000000-0005-0000-0000-0000074B0000}"/>
    <cellStyle name="Výpočet 2 3 2 2 2 6" xfId="19183" xr:uid="{00000000-0005-0000-0000-0000084B0000}"/>
    <cellStyle name="Výpočet 2 3 2 2 3" xfId="19184" xr:uid="{00000000-0005-0000-0000-0000094B0000}"/>
    <cellStyle name="Výpočet 2 3 2 2 3 2" xfId="19185" xr:uid="{00000000-0005-0000-0000-00000A4B0000}"/>
    <cellStyle name="Výpočet 2 3 2 2 3 2 2" xfId="19186" xr:uid="{00000000-0005-0000-0000-00000B4B0000}"/>
    <cellStyle name="Výpočet 2 3 2 2 3 2 2 2" xfId="19187" xr:uid="{00000000-0005-0000-0000-00000C4B0000}"/>
    <cellStyle name="Výpočet 2 3 2 2 3 2 2 3" xfId="19188" xr:uid="{00000000-0005-0000-0000-00000D4B0000}"/>
    <cellStyle name="Výpočet 2 3 2 2 3 2 3" xfId="19189" xr:uid="{00000000-0005-0000-0000-00000E4B0000}"/>
    <cellStyle name="Výpočet 2 3 2 2 3 2 4" xfId="19190" xr:uid="{00000000-0005-0000-0000-00000F4B0000}"/>
    <cellStyle name="Výpočet 2 3 2 2 3 3" xfId="19191" xr:uid="{00000000-0005-0000-0000-0000104B0000}"/>
    <cellStyle name="Výpočet 2 3 2 2 3 3 2" xfId="19192" xr:uid="{00000000-0005-0000-0000-0000114B0000}"/>
    <cellStyle name="Výpočet 2 3 2 2 3 3 3" xfId="19193" xr:uid="{00000000-0005-0000-0000-0000124B0000}"/>
    <cellStyle name="Výpočet 2 3 2 2 3 4" xfId="19194" xr:uid="{00000000-0005-0000-0000-0000134B0000}"/>
    <cellStyle name="Výpočet 2 3 2 2 3 5" xfId="19195" xr:uid="{00000000-0005-0000-0000-0000144B0000}"/>
    <cellStyle name="Výpočet 2 3 2 2 4" xfId="19196" xr:uid="{00000000-0005-0000-0000-0000154B0000}"/>
    <cellStyle name="Výpočet 2 3 2 2 4 2" xfId="19197" xr:uid="{00000000-0005-0000-0000-0000164B0000}"/>
    <cellStyle name="Výpočet 2 3 2 2 4 2 2" xfId="19198" xr:uid="{00000000-0005-0000-0000-0000174B0000}"/>
    <cellStyle name="Výpočet 2 3 2 2 4 2 3" xfId="19199" xr:uid="{00000000-0005-0000-0000-0000184B0000}"/>
    <cellStyle name="Výpočet 2 3 2 2 4 3" xfId="19200" xr:uid="{00000000-0005-0000-0000-0000194B0000}"/>
    <cellStyle name="Výpočet 2 3 2 2 4 4" xfId="19201" xr:uid="{00000000-0005-0000-0000-00001A4B0000}"/>
    <cellStyle name="Výpočet 2 3 2 2 5" xfId="19202" xr:uid="{00000000-0005-0000-0000-00001B4B0000}"/>
    <cellStyle name="Výpočet 2 3 2 2 5 2" xfId="19203" xr:uid="{00000000-0005-0000-0000-00001C4B0000}"/>
    <cellStyle name="Výpočet 2 3 2 2 5 3" xfId="19204" xr:uid="{00000000-0005-0000-0000-00001D4B0000}"/>
    <cellStyle name="Výpočet 2 3 2 2 6" xfId="19205" xr:uid="{00000000-0005-0000-0000-00001E4B0000}"/>
    <cellStyle name="Výpočet 2 3 2 2 7" xfId="19206" xr:uid="{00000000-0005-0000-0000-00001F4B0000}"/>
    <cellStyle name="Výpočet 2 3 2 3" xfId="19207" xr:uid="{00000000-0005-0000-0000-0000204B0000}"/>
    <cellStyle name="Výpočet 2 3 2 3 2" xfId="19208" xr:uid="{00000000-0005-0000-0000-0000214B0000}"/>
    <cellStyle name="Výpočet 2 3 2 3 2 2" xfId="19209" xr:uid="{00000000-0005-0000-0000-0000224B0000}"/>
    <cellStyle name="Výpočet 2 3 2 3 2 2 2" xfId="19210" xr:uid="{00000000-0005-0000-0000-0000234B0000}"/>
    <cellStyle name="Výpočet 2 3 2 3 2 2 2 2" xfId="19211" xr:uid="{00000000-0005-0000-0000-0000244B0000}"/>
    <cellStyle name="Výpočet 2 3 2 3 2 2 2 3" xfId="19212" xr:uid="{00000000-0005-0000-0000-0000254B0000}"/>
    <cellStyle name="Výpočet 2 3 2 3 2 2 3" xfId="19213" xr:uid="{00000000-0005-0000-0000-0000264B0000}"/>
    <cellStyle name="Výpočet 2 3 2 3 2 2 4" xfId="19214" xr:uid="{00000000-0005-0000-0000-0000274B0000}"/>
    <cellStyle name="Výpočet 2 3 2 3 2 3" xfId="19215" xr:uid="{00000000-0005-0000-0000-0000284B0000}"/>
    <cellStyle name="Výpočet 2 3 2 3 2 3 2" xfId="19216" xr:uid="{00000000-0005-0000-0000-0000294B0000}"/>
    <cellStyle name="Výpočet 2 3 2 3 2 3 3" xfId="19217" xr:uid="{00000000-0005-0000-0000-00002A4B0000}"/>
    <cellStyle name="Výpočet 2 3 2 3 2 4" xfId="19218" xr:uid="{00000000-0005-0000-0000-00002B4B0000}"/>
    <cellStyle name="Výpočet 2 3 2 3 2 5" xfId="19219" xr:uid="{00000000-0005-0000-0000-00002C4B0000}"/>
    <cellStyle name="Výpočet 2 3 2 3 3" xfId="19220" xr:uid="{00000000-0005-0000-0000-00002D4B0000}"/>
    <cellStyle name="Výpočet 2 3 2 3 3 2" xfId="19221" xr:uid="{00000000-0005-0000-0000-00002E4B0000}"/>
    <cellStyle name="Výpočet 2 3 2 3 3 2 2" xfId="19222" xr:uid="{00000000-0005-0000-0000-00002F4B0000}"/>
    <cellStyle name="Výpočet 2 3 2 3 3 2 3" xfId="19223" xr:uid="{00000000-0005-0000-0000-0000304B0000}"/>
    <cellStyle name="Výpočet 2 3 2 3 3 3" xfId="19224" xr:uid="{00000000-0005-0000-0000-0000314B0000}"/>
    <cellStyle name="Výpočet 2 3 2 3 3 4" xfId="19225" xr:uid="{00000000-0005-0000-0000-0000324B0000}"/>
    <cellStyle name="Výpočet 2 3 2 3 4" xfId="19226" xr:uid="{00000000-0005-0000-0000-0000334B0000}"/>
    <cellStyle name="Výpočet 2 3 2 3 4 2" xfId="19227" xr:uid="{00000000-0005-0000-0000-0000344B0000}"/>
    <cellStyle name="Výpočet 2 3 2 3 4 3" xfId="19228" xr:uid="{00000000-0005-0000-0000-0000354B0000}"/>
    <cellStyle name="Výpočet 2 3 2 3 5" xfId="19229" xr:uid="{00000000-0005-0000-0000-0000364B0000}"/>
    <cellStyle name="Výpočet 2 3 2 3 6" xfId="19230" xr:uid="{00000000-0005-0000-0000-0000374B0000}"/>
    <cellStyle name="Výpočet 2 3 2 4" xfId="19231" xr:uid="{00000000-0005-0000-0000-0000384B0000}"/>
    <cellStyle name="Výpočet 2 3 2 4 2" xfId="19232" xr:uid="{00000000-0005-0000-0000-0000394B0000}"/>
    <cellStyle name="Výpočet 2 3 2 4 2 2" xfId="19233" xr:uid="{00000000-0005-0000-0000-00003A4B0000}"/>
    <cellStyle name="Výpočet 2 3 2 4 2 2 2" xfId="19234" xr:uid="{00000000-0005-0000-0000-00003B4B0000}"/>
    <cellStyle name="Výpočet 2 3 2 4 2 2 3" xfId="19235" xr:uid="{00000000-0005-0000-0000-00003C4B0000}"/>
    <cellStyle name="Výpočet 2 3 2 4 2 3" xfId="19236" xr:uid="{00000000-0005-0000-0000-00003D4B0000}"/>
    <cellStyle name="Výpočet 2 3 2 4 2 4" xfId="19237" xr:uid="{00000000-0005-0000-0000-00003E4B0000}"/>
    <cellStyle name="Výpočet 2 3 2 4 3" xfId="19238" xr:uid="{00000000-0005-0000-0000-00003F4B0000}"/>
    <cellStyle name="Výpočet 2 3 2 4 3 2" xfId="19239" xr:uid="{00000000-0005-0000-0000-0000404B0000}"/>
    <cellStyle name="Výpočet 2 3 2 4 3 3" xfId="19240" xr:uid="{00000000-0005-0000-0000-0000414B0000}"/>
    <cellStyle name="Výpočet 2 3 2 4 4" xfId="19241" xr:uid="{00000000-0005-0000-0000-0000424B0000}"/>
    <cellStyle name="Výpočet 2 3 2 4 5" xfId="19242" xr:uid="{00000000-0005-0000-0000-0000434B0000}"/>
    <cellStyle name="Výpočet 2 3 2 5" xfId="19243" xr:uid="{00000000-0005-0000-0000-0000444B0000}"/>
    <cellStyle name="Výpočet 2 3 2 5 2" xfId="19244" xr:uid="{00000000-0005-0000-0000-0000454B0000}"/>
    <cellStyle name="Výpočet 2 3 2 5 2 2" xfId="19245" xr:uid="{00000000-0005-0000-0000-0000464B0000}"/>
    <cellStyle name="Výpočet 2 3 2 5 2 3" xfId="19246" xr:uid="{00000000-0005-0000-0000-0000474B0000}"/>
    <cellStyle name="Výpočet 2 3 2 5 3" xfId="19247" xr:uid="{00000000-0005-0000-0000-0000484B0000}"/>
    <cellStyle name="Výpočet 2 3 2 5 4" xfId="19248" xr:uid="{00000000-0005-0000-0000-0000494B0000}"/>
    <cellStyle name="Výpočet 2 3 2 6" xfId="19249" xr:uid="{00000000-0005-0000-0000-00004A4B0000}"/>
    <cellStyle name="Výpočet 2 3 2 6 2" xfId="19250" xr:uid="{00000000-0005-0000-0000-00004B4B0000}"/>
    <cellStyle name="Výpočet 2 3 2 6 3" xfId="19251" xr:uid="{00000000-0005-0000-0000-00004C4B0000}"/>
    <cellStyle name="Výpočet 2 3 2 7" xfId="19252" xr:uid="{00000000-0005-0000-0000-00004D4B0000}"/>
    <cellStyle name="Výpočet 2 3 2 8" xfId="19253" xr:uid="{00000000-0005-0000-0000-00004E4B0000}"/>
    <cellStyle name="Výpočet 2 3 3" xfId="19254" xr:uid="{00000000-0005-0000-0000-00004F4B0000}"/>
    <cellStyle name="Výpočet 2 3 3 2" xfId="19255" xr:uid="{00000000-0005-0000-0000-0000504B0000}"/>
    <cellStyle name="Výpočet 2 3 3 2 2" xfId="19256" xr:uid="{00000000-0005-0000-0000-0000514B0000}"/>
    <cellStyle name="Výpočet 2 3 3 2 2 2" xfId="19257" xr:uid="{00000000-0005-0000-0000-0000524B0000}"/>
    <cellStyle name="Výpočet 2 3 3 2 2 2 2" xfId="19258" xr:uid="{00000000-0005-0000-0000-0000534B0000}"/>
    <cellStyle name="Výpočet 2 3 3 2 2 2 2 2" xfId="19259" xr:uid="{00000000-0005-0000-0000-0000544B0000}"/>
    <cellStyle name="Výpočet 2 3 3 2 2 2 2 3" xfId="19260" xr:uid="{00000000-0005-0000-0000-0000554B0000}"/>
    <cellStyle name="Výpočet 2 3 3 2 2 2 3" xfId="19261" xr:uid="{00000000-0005-0000-0000-0000564B0000}"/>
    <cellStyle name="Výpočet 2 3 3 2 2 2 4" xfId="19262" xr:uid="{00000000-0005-0000-0000-0000574B0000}"/>
    <cellStyle name="Výpočet 2 3 3 2 2 3" xfId="19263" xr:uid="{00000000-0005-0000-0000-0000584B0000}"/>
    <cellStyle name="Výpočet 2 3 3 2 2 3 2" xfId="19264" xr:uid="{00000000-0005-0000-0000-0000594B0000}"/>
    <cellStyle name="Výpočet 2 3 3 2 2 3 3" xfId="19265" xr:uid="{00000000-0005-0000-0000-00005A4B0000}"/>
    <cellStyle name="Výpočet 2 3 3 2 2 4" xfId="19266" xr:uid="{00000000-0005-0000-0000-00005B4B0000}"/>
    <cellStyle name="Výpočet 2 3 3 2 2 5" xfId="19267" xr:uid="{00000000-0005-0000-0000-00005C4B0000}"/>
    <cellStyle name="Výpočet 2 3 3 2 3" xfId="19268" xr:uid="{00000000-0005-0000-0000-00005D4B0000}"/>
    <cellStyle name="Výpočet 2 3 3 2 3 2" xfId="19269" xr:uid="{00000000-0005-0000-0000-00005E4B0000}"/>
    <cellStyle name="Výpočet 2 3 3 2 3 2 2" xfId="19270" xr:uid="{00000000-0005-0000-0000-00005F4B0000}"/>
    <cellStyle name="Výpočet 2 3 3 2 3 2 3" xfId="19271" xr:uid="{00000000-0005-0000-0000-0000604B0000}"/>
    <cellStyle name="Výpočet 2 3 3 2 3 3" xfId="19272" xr:uid="{00000000-0005-0000-0000-0000614B0000}"/>
    <cellStyle name="Výpočet 2 3 3 2 3 4" xfId="19273" xr:uid="{00000000-0005-0000-0000-0000624B0000}"/>
    <cellStyle name="Výpočet 2 3 3 2 4" xfId="19274" xr:uid="{00000000-0005-0000-0000-0000634B0000}"/>
    <cellStyle name="Výpočet 2 3 3 2 4 2" xfId="19275" xr:uid="{00000000-0005-0000-0000-0000644B0000}"/>
    <cellStyle name="Výpočet 2 3 3 2 4 3" xfId="19276" xr:uid="{00000000-0005-0000-0000-0000654B0000}"/>
    <cellStyle name="Výpočet 2 3 3 2 5" xfId="19277" xr:uid="{00000000-0005-0000-0000-0000664B0000}"/>
    <cellStyle name="Výpočet 2 3 3 2 6" xfId="19278" xr:uid="{00000000-0005-0000-0000-0000674B0000}"/>
    <cellStyle name="Výpočet 2 3 3 3" xfId="19279" xr:uid="{00000000-0005-0000-0000-0000684B0000}"/>
    <cellStyle name="Výpočet 2 3 3 3 2" xfId="19280" xr:uid="{00000000-0005-0000-0000-0000694B0000}"/>
    <cellStyle name="Výpočet 2 3 3 3 2 2" xfId="19281" xr:uid="{00000000-0005-0000-0000-00006A4B0000}"/>
    <cellStyle name="Výpočet 2 3 3 3 2 2 2" xfId="19282" xr:uid="{00000000-0005-0000-0000-00006B4B0000}"/>
    <cellStyle name="Výpočet 2 3 3 3 2 2 3" xfId="19283" xr:uid="{00000000-0005-0000-0000-00006C4B0000}"/>
    <cellStyle name="Výpočet 2 3 3 3 2 3" xfId="19284" xr:uid="{00000000-0005-0000-0000-00006D4B0000}"/>
    <cellStyle name="Výpočet 2 3 3 3 2 4" xfId="19285" xr:uid="{00000000-0005-0000-0000-00006E4B0000}"/>
    <cellStyle name="Výpočet 2 3 3 3 3" xfId="19286" xr:uid="{00000000-0005-0000-0000-00006F4B0000}"/>
    <cellStyle name="Výpočet 2 3 3 3 3 2" xfId="19287" xr:uid="{00000000-0005-0000-0000-0000704B0000}"/>
    <cellStyle name="Výpočet 2 3 3 3 3 3" xfId="19288" xr:uid="{00000000-0005-0000-0000-0000714B0000}"/>
    <cellStyle name="Výpočet 2 3 3 3 4" xfId="19289" xr:uid="{00000000-0005-0000-0000-0000724B0000}"/>
    <cellStyle name="Výpočet 2 3 3 3 5" xfId="19290" xr:uid="{00000000-0005-0000-0000-0000734B0000}"/>
    <cellStyle name="Výpočet 2 3 3 4" xfId="19291" xr:uid="{00000000-0005-0000-0000-0000744B0000}"/>
    <cellStyle name="Výpočet 2 3 3 4 2" xfId="19292" xr:uid="{00000000-0005-0000-0000-0000754B0000}"/>
    <cellStyle name="Výpočet 2 3 3 4 2 2" xfId="19293" xr:uid="{00000000-0005-0000-0000-0000764B0000}"/>
    <cellStyle name="Výpočet 2 3 3 4 2 3" xfId="19294" xr:uid="{00000000-0005-0000-0000-0000774B0000}"/>
    <cellStyle name="Výpočet 2 3 3 4 3" xfId="19295" xr:uid="{00000000-0005-0000-0000-0000784B0000}"/>
    <cellStyle name="Výpočet 2 3 3 4 4" xfId="19296" xr:uid="{00000000-0005-0000-0000-0000794B0000}"/>
    <cellStyle name="Výpočet 2 3 3 5" xfId="19297" xr:uid="{00000000-0005-0000-0000-00007A4B0000}"/>
    <cellStyle name="Výpočet 2 3 3 5 2" xfId="19298" xr:uid="{00000000-0005-0000-0000-00007B4B0000}"/>
    <cellStyle name="Výpočet 2 3 3 5 3" xfId="19299" xr:uid="{00000000-0005-0000-0000-00007C4B0000}"/>
    <cellStyle name="Výpočet 2 3 3 6" xfId="19300" xr:uid="{00000000-0005-0000-0000-00007D4B0000}"/>
    <cellStyle name="Výpočet 2 3 3 7" xfId="19301" xr:uid="{00000000-0005-0000-0000-00007E4B0000}"/>
    <cellStyle name="Výpočet 2 3 4" xfId="19302" xr:uid="{00000000-0005-0000-0000-00007F4B0000}"/>
    <cellStyle name="Výpočet 2 3 4 2" xfId="19303" xr:uid="{00000000-0005-0000-0000-0000804B0000}"/>
    <cellStyle name="Výpočet 2 3 4 2 2" xfId="19304" xr:uid="{00000000-0005-0000-0000-0000814B0000}"/>
    <cellStyle name="Výpočet 2 3 4 2 2 2" xfId="19305" xr:uid="{00000000-0005-0000-0000-0000824B0000}"/>
    <cellStyle name="Výpočet 2 3 4 2 2 2 2" xfId="19306" xr:uid="{00000000-0005-0000-0000-0000834B0000}"/>
    <cellStyle name="Výpočet 2 3 4 2 2 2 3" xfId="19307" xr:uid="{00000000-0005-0000-0000-0000844B0000}"/>
    <cellStyle name="Výpočet 2 3 4 2 2 3" xfId="19308" xr:uid="{00000000-0005-0000-0000-0000854B0000}"/>
    <cellStyle name="Výpočet 2 3 4 2 2 4" xfId="19309" xr:uid="{00000000-0005-0000-0000-0000864B0000}"/>
    <cellStyle name="Výpočet 2 3 4 2 3" xfId="19310" xr:uid="{00000000-0005-0000-0000-0000874B0000}"/>
    <cellStyle name="Výpočet 2 3 4 2 3 2" xfId="19311" xr:uid="{00000000-0005-0000-0000-0000884B0000}"/>
    <cellStyle name="Výpočet 2 3 4 2 3 3" xfId="19312" xr:uid="{00000000-0005-0000-0000-0000894B0000}"/>
    <cellStyle name="Výpočet 2 3 4 2 4" xfId="19313" xr:uid="{00000000-0005-0000-0000-00008A4B0000}"/>
    <cellStyle name="Výpočet 2 3 4 2 5" xfId="19314" xr:uid="{00000000-0005-0000-0000-00008B4B0000}"/>
    <cellStyle name="Výpočet 2 3 4 3" xfId="19315" xr:uid="{00000000-0005-0000-0000-00008C4B0000}"/>
    <cellStyle name="Výpočet 2 3 4 3 2" xfId="19316" xr:uid="{00000000-0005-0000-0000-00008D4B0000}"/>
    <cellStyle name="Výpočet 2 3 4 3 2 2" xfId="19317" xr:uid="{00000000-0005-0000-0000-00008E4B0000}"/>
    <cellStyle name="Výpočet 2 3 4 3 2 3" xfId="19318" xr:uid="{00000000-0005-0000-0000-00008F4B0000}"/>
    <cellStyle name="Výpočet 2 3 4 3 3" xfId="19319" xr:uid="{00000000-0005-0000-0000-0000904B0000}"/>
    <cellStyle name="Výpočet 2 3 4 3 4" xfId="19320" xr:uid="{00000000-0005-0000-0000-0000914B0000}"/>
    <cellStyle name="Výpočet 2 3 4 4" xfId="19321" xr:uid="{00000000-0005-0000-0000-0000924B0000}"/>
    <cellStyle name="Výpočet 2 3 4 4 2" xfId="19322" xr:uid="{00000000-0005-0000-0000-0000934B0000}"/>
    <cellStyle name="Výpočet 2 3 4 4 3" xfId="19323" xr:uid="{00000000-0005-0000-0000-0000944B0000}"/>
    <cellStyle name="Výpočet 2 3 4 5" xfId="19324" xr:uid="{00000000-0005-0000-0000-0000954B0000}"/>
    <cellStyle name="Výpočet 2 3 4 6" xfId="19325" xr:uid="{00000000-0005-0000-0000-0000964B0000}"/>
    <cellStyle name="Výpočet 2 3 5" xfId="19326" xr:uid="{00000000-0005-0000-0000-0000974B0000}"/>
    <cellStyle name="Výpočet 2 3 5 2" xfId="19327" xr:uid="{00000000-0005-0000-0000-0000984B0000}"/>
    <cellStyle name="Výpočet 2 3 5 2 2" xfId="19328" xr:uid="{00000000-0005-0000-0000-0000994B0000}"/>
    <cellStyle name="Výpočet 2 3 5 2 2 2" xfId="19329" xr:uid="{00000000-0005-0000-0000-00009A4B0000}"/>
    <cellStyle name="Výpočet 2 3 5 2 2 3" xfId="19330" xr:uid="{00000000-0005-0000-0000-00009B4B0000}"/>
    <cellStyle name="Výpočet 2 3 5 2 3" xfId="19331" xr:uid="{00000000-0005-0000-0000-00009C4B0000}"/>
    <cellStyle name="Výpočet 2 3 5 2 4" xfId="19332" xr:uid="{00000000-0005-0000-0000-00009D4B0000}"/>
    <cellStyle name="Výpočet 2 3 5 3" xfId="19333" xr:uid="{00000000-0005-0000-0000-00009E4B0000}"/>
    <cellStyle name="Výpočet 2 3 5 3 2" xfId="19334" xr:uid="{00000000-0005-0000-0000-00009F4B0000}"/>
    <cellStyle name="Výpočet 2 3 5 3 3" xfId="19335" xr:uid="{00000000-0005-0000-0000-0000A04B0000}"/>
    <cellStyle name="Výpočet 2 3 5 4" xfId="19336" xr:uid="{00000000-0005-0000-0000-0000A14B0000}"/>
    <cellStyle name="Výpočet 2 3 5 5" xfId="19337" xr:uid="{00000000-0005-0000-0000-0000A24B0000}"/>
    <cellStyle name="Výpočet 2 3 6" xfId="19338" xr:uid="{00000000-0005-0000-0000-0000A34B0000}"/>
    <cellStyle name="Výpočet 2 3 6 2" xfId="19339" xr:uid="{00000000-0005-0000-0000-0000A44B0000}"/>
    <cellStyle name="Výpočet 2 3 6 2 2" xfId="19340" xr:uid="{00000000-0005-0000-0000-0000A54B0000}"/>
    <cellStyle name="Výpočet 2 3 6 2 3" xfId="19341" xr:uid="{00000000-0005-0000-0000-0000A64B0000}"/>
    <cellStyle name="Výpočet 2 3 6 3" xfId="19342" xr:uid="{00000000-0005-0000-0000-0000A74B0000}"/>
    <cellStyle name="Výpočet 2 3 6 4" xfId="19343" xr:uid="{00000000-0005-0000-0000-0000A84B0000}"/>
    <cellStyle name="Výpočet 2 3 7" xfId="19344" xr:uid="{00000000-0005-0000-0000-0000A94B0000}"/>
    <cellStyle name="Výpočet 2 3 7 2" xfId="19345" xr:uid="{00000000-0005-0000-0000-0000AA4B0000}"/>
    <cellStyle name="Výpočet 2 3 7 3" xfId="19346" xr:uid="{00000000-0005-0000-0000-0000AB4B0000}"/>
    <cellStyle name="Výpočet 2 3 8" xfId="19347" xr:uid="{00000000-0005-0000-0000-0000AC4B0000}"/>
    <cellStyle name="Výpočet 2 3 9" xfId="19348" xr:uid="{00000000-0005-0000-0000-0000AD4B0000}"/>
    <cellStyle name="Výpočet 2 4" xfId="19349" xr:uid="{00000000-0005-0000-0000-0000AE4B0000}"/>
    <cellStyle name="Výpočet 2 4 2" xfId="19350" xr:uid="{00000000-0005-0000-0000-0000AF4B0000}"/>
    <cellStyle name="Výpočet 2 4 2 2" xfId="19351" xr:uid="{00000000-0005-0000-0000-0000B04B0000}"/>
    <cellStyle name="Výpočet 2 4 2 2 2" xfId="19352" xr:uid="{00000000-0005-0000-0000-0000B14B0000}"/>
    <cellStyle name="Výpočet 2 4 2 2 2 2" xfId="19353" xr:uid="{00000000-0005-0000-0000-0000B24B0000}"/>
    <cellStyle name="Výpočet 2 4 2 2 2 2 2" xfId="19354" xr:uid="{00000000-0005-0000-0000-0000B34B0000}"/>
    <cellStyle name="Výpočet 2 4 2 2 2 2 2 2" xfId="19355" xr:uid="{00000000-0005-0000-0000-0000B44B0000}"/>
    <cellStyle name="Výpočet 2 4 2 2 2 2 2 3" xfId="19356" xr:uid="{00000000-0005-0000-0000-0000B54B0000}"/>
    <cellStyle name="Výpočet 2 4 2 2 2 2 3" xfId="19357" xr:uid="{00000000-0005-0000-0000-0000B64B0000}"/>
    <cellStyle name="Výpočet 2 4 2 2 2 2 4" xfId="19358" xr:uid="{00000000-0005-0000-0000-0000B74B0000}"/>
    <cellStyle name="Výpočet 2 4 2 2 2 3" xfId="19359" xr:uid="{00000000-0005-0000-0000-0000B84B0000}"/>
    <cellStyle name="Výpočet 2 4 2 2 2 3 2" xfId="19360" xr:uid="{00000000-0005-0000-0000-0000B94B0000}"/>
    <cellStyle name="Výpočet 2 4 2 2 2 3 3" xfId="19361" xr:uid="{00000000-0005-0000-0000-0000BA4B0000}"/>
    <cellStyle name="Výpočet 2 4 2 2 2 4" xfId="19362" xr:uid="{00000000-0005-0000-0000-0000BB4B0000}"/>
    <cellStyle name="Výpočet 2 4 2 2 2 5" xfId="19363" xr:uid="{00000000-0005-0000-0000-0000BC4B0000}"/>
    <cellStyle name="Výpočet 2 4 2 2 3" xfId="19364" xr:uid="{00000000-0005-0000-0000-0000BD4B0000}"/>
    <cellStyle name="Výpočet 2 4 2 2 3 2" xfId="19365" xr:uid="{00000000-0005-0000-0000-0000BE4B0000}"/>
    <cellStyle name="Výpočet 2 4 2 2 3 2 2" xfId="19366" xr:uid="{00000000-0005-0000-0000-0000BF4B0000}"/>
    <cellStyle name="Výpočet 2 4 2 2 3 2 3" xfId="19367" xr:uid="{00000000-0005-0000-0000-0000C04B0000}"/>
    <cellStyle name="Výpočet 2 4 2 2 3 3" xfId="19368" xr:uid="{00000000-0005-0000-0000-0000C14B0000}"/>
    <cellStyle name="Výpočet 2 4 2 2 3 4" xfId="19369" xr:uid="{00000000-0005-0000-0000-0000C24B0000}"/>
    <cellStyle name="Výpočet 2 4 2 2 4" xfId="19370" xr:uid="{00000000-0005-0000-0000-0000C34B0000}"/>
    <cellStyle name="Výpočet 2 4 2 2 4 2" xfId="19371" xr:uid="{00000000-0005-0000-0000-0000C44B0000}"/>
    <cellStyle name="Výpočet 2 4 2 2 4 3" xfId="19372" xr:uid="{00000000-0005-0000-0000-0000C54B0000}"/>
    <cellStyle name="Výpočet 2 4 2 2 5" xfId="19373" xr:uid="{00000000-0005-0000-0000-0000C64B0000}"/>
    <cellStyle name="Výpočet 2 4 2 2 6" xfId="19374" xr:uid="{00000000-0005-0000-0000-0000C74B0000}"/>
    <cellStyle name="Výpočet 2 4 2 3" xfId="19375" xr:uid="{00000000-0005-0000-0000-0000C84B0000}"/>
    <cellStyle name="Výpočet 2 4 2 3 2" xfId="19376" xr:uid="{00000000-0005-0000-0000-0000C94B0000}"/>
    <cellStyle name="Výpočet 2 4 2 3 2 2" xfId="19377" xr:uid="{00000000-0005-0000-0000-0000CA4B0000}"/>
    <cellStyle name="Výpočet 2 4 2 3 2 2 2" xfId="19378" xr:uid="{00000000-0005-0000-0000-0000CB4B0000}"/>
    <cellStyle name="Výpočet 2 4 2 3 2 2 3" xfId="19379" xr:uid="{00000000-0005-0000-0000-0000CC4B0000}"/>
    <cellStyle name="Výpočet 2 4 2 3 2 3" xfId="19380" xr:uid="{00000000-0005-0000-0000-0000CD4B0000}"/>
    <cellStyle name="Výpočet 2 4 2 3 2 4" xfId="19381" xr:uid="{00000000-0005-0000-0000-0000CE4B0000}"/>
    <cellStyle name="Výpočet 2 4 2 3 3" xfId="19382" xr:uid="{00000000-0005-0000-0000-0000CF4B0000}"/>
    <cellStyle name="Výpočet 2 4 2 3 3 2" xfId="19383" xr:uid="{00000000-0005-0000-0000-0000D04B0000}"/>
    <cellStyle name="Výpočet 2 4 2 3 3 3" xfId="19384" xr:uid="{00000000-0005-0000-0000-0000D14B0000}"/>
    <cellStyle name="Výpočet 2 4 2 3 4" xfId="19385" xr:uid="{00000000-0005-0000-0000-0000D24B0000}"/>
    <cellStyle name="Výpočet 2 4 2 3 5" xfId="19386" xr:uid="{00000000-0005-0000-0000-0000D34B0000}"/>
    <cellStyle name="Výpočet 2 4 2 4" xfId="19387" xr:uid="{00000000-0005-0000-0000-0000D44B0000}"/>
    <cellStyle name="Výpočet 2 4 2 4 2" xfId="19388" xr:uid="{00000000-0005-0000-0000-0000D54B0000}"/>
    <cellStyle name="Výpočet 2 4 2 4 2 2" xfId="19389" xr:uid="{00000000-0005-0000-0000-0000D64B0000}"/>
    <cellStyle name="Výpočet 2 4 2 4 2 3" xfId="19390" xr:uid="{00000000-0005-0000-0000-0000D74B0000}"/>
    <cellStyle name="Výpočet 2 4 2 4 3" xfId="19391" xr:uid="{00000000-0005-0000-0000-0000D84B0000}"/>
    <cellStyle name="Výpočet 2 4 2 4 4" xfId="19392" xr:uid="{00000000-0005-0000-0000-0000D94B0000}"/>
    <cellStyle name="Výpočet 2 4 2 5" xfId="19393" xr:uid="{00000000-0005-0000-0000-0000DA4B0000}"/>
    <cellStyle name="Výpočet 2 4 2 5 2" xfId="19394" xr:uid="{00000000-0005-0000-0000-0000DB4B0000}"/>
    <cellStyle name="Výpočet 2 4 2 5 3" xfId="19395" xr:uid="{00000000-0005-0000-0000-0000DC4B0000}"/>
    <cellStyle name="Výpočet 2 4 2 6" xfId="19396" xr:uid="{00000000-0005-0000-0000-0000DD4B0000}"/>
    <cellStyle name="Výpočet 2 4 2 7" xfId="19397" xr:uid="{00000000-0005-0000-0000-0000DE4B0000}"/>
    <cellStyle name="Výpočet 2 4 3" xfId="19398" xr:uid="{00000000-0005-0000-0000-0000DF4B0000}"/>
    <cellStyle name="Výpočet 2 4 3 2" xfId="19399" xr:uid="{00000000-0005-0000-0000-0000E04B0000}"/>
    <cellStyle name="Výpočet 2 4 3 2 2" xfId="19400" xr:uid="{00000000-0005-0000-0000-0000E14B0000}"/>
    <cellStyle name="Výpočet 2 4 3 2 2 2" xfId="19401" xr:uid="{00000000-0005-0000-0000-0000E24B0000}"/>
    <cellStyle name="Výpočet 2 4 3 2 2 2 2" xfId="19402" xr:uid="{00000000-0005-0000-0000-0000E34B0000}"/>
    <cellStyle name="Výpočet 2 4 3 2 2 2 3" xfId="19403" xr:uid="{00000000-0005-0000-0000-0000E44B0000}"/>
    <cellStyle name="Výpočet 2 4 3 2 2 3" xfId="19404" xr:uid="{00000000-0005-0000-0000-0000E54B0000}"/>
    <cellStyle name="Výpočet 2 4 3 2 2 4" xfId="19405" xr:uid="{00000000-0005-0000-0000-0000E64B0000}"/>
    <cellStyle name="Výpočet 2 4 3 2 3" xfId="19406" xr:uid="{00000000-0005-0000-0000-0000E74B0000}"/>
    <cellStyle name="Výpočet 2 4 3 2 3 2" xfId="19407" xr:uid="{00000000-0005-0000-0000-0000E84B0000}"/>
    <cellStyle name="Výpočet 2 4 3 2 3 3" xfId="19408" xr:uid="{00000000-0005-0000-0000-0000E94B0000}"/>
    <cellStyle name="Výpočet 2 4 3 2 4" xfId="19409" xr:uid="{00000000-0005-0000-0000-0000EA4B0000}"/>
    <cellStyle name="Výpočet 2 4 3 2 5" xfId="19410" xr:uid="{00000000-0005-0000-0000-0000EB4B0000}"/>
    <cellStyle name="Výpočet 2 4 3 3" xfId="19411" xr:uid="{00000000-0005-0000-0000-0000EC4B0000}"/>
    <cellStyle name="Výpočet 2 4 3 3 2" xfId="19412" xr:uid="{00000000-0005-0000-0000-0000ED4B0000}"/>
    <cellStyle name="Výpočet 2 4 3 3 2 2" xfId="19413" xr:uid="{00000000-0005-0000-0000-0000EE4B0000}"/>
    <cellStyle name="Výpočet 2 4 3 3 2 3" xfId="19414" xr:uid="{00000000-0005-0000-0000-0000EF4B0000}"/>
    <cellStyle name="Výpočet 2 4 3 3 3" xfId="19415" xr:uid="{00000000-0005-0000-0000-0000F04B0000}"/>
    <cellStyle name="Výpočet 2 4 3 3 4" xfId="19416" xr:uid="{00000000-0005-0000-0000-0000F14B0000}"/>
    <cellStyle name="Výpočet 2 4 3 4" xfId="19417" xr:uid="{00000000-0005-0000-0000-0000F24B0000}"/>
    <cellStyle name="Výpočet 2 4 3 4 2" xfId="19418" xr:uid="{00000000-0005-0000-0000-0000F34B0000}"/>
    <cellStyle name="Výpočet 2 4 3 4 3" xfId="19419" xr:uid="{00000000-0005-0000-0000-0000F44B0000}"/>
    <cellStyle name="Výpočet 2 4 3 5" xfId="19420" xr:uid="{00000000-0005-0000-0000-0000F54B0000}"/>
    <cellStyle name="Výpočet 2 4 3 6" xfId="19421" xr:uid="{00000000-0005-0000-0000-0000F64B0000}"/>
    <cellStyle name="Výpočet 2 4 4" xfId="19422" xr:uid="{00000000-0005-0000-0000-0000F74B0000}"/>
    <cellStyle name="Výpočet 2 4 4 2" xfId="19423" xr:uid="{00000000-0005-0000-0000-0000F84B0000}"/>
    <cellStyle name="Výpočet 2 4 4 2 2" xfId="19424" xr:uid="{00000000-0005-0000-0000-0000F94B0000}"/>
    <cellStyle name="Výpočet 2 4 4 2 2 2" xfId="19425" xr:uid="{00000000-0005-0000-0000-0000FA4B0000}"/>
    <cellStyle name="Výpočet 2 4 4 2 2 3" xfId="19426" xr:uid="{00000000-0005-0000-0000-0000FB4B0000}"/>
    <cellStyle name="Výpočet 2 4 4 2 3" xfId="19427" xr:uid="{00000000-0005-0000-0000-0000FC4B0000}"/>
    <cellStyle name="Výpočet 2 4 4 2 4" xfId="19428" xr:uid="{00000000-0005-0000-0000-0000FD4B0000}"/>
    <cellStyle name="Výpočet 2 4 4 3" xfId="19429" xr:uid="{00000000-0005-0000-0000-0000FE4B0000}"/>
    <cellStyle name="Výpočet 2 4 4 3 2" xfId="19430" xr:uid="{00000000-0005-0000-0000-0000FF4B0000}"/>
    <cellStyle name="Výpočet 2 4 4 3 3" xfId="19431" xr:uid="{00000000-0005-0000-0000-0000004C0000}"/>
    <cellStyle name="Výpočet 2 4 4 4" xfId="19432" xr:uid="{00000000-0005-0000-0000-0000014C0000}"/>
    <cellStyle name="Výpočet 2 4 4 5" xfId="19433" xr:uid="{00000000-0005-0000-0000-0000024C0000}"/>
    <cellStyle name="Výpočet 2 4 5" xfId="19434" xr:uid="{00000000-0005-0000-0000-0000034C0000}"/>
    <cellStyle name="Výpočet 2 4 5 2" xfId="19435" xr:uid="{00000000-0005-0000-0000-0000044C0000}"/>
    <cellStyle name="Výpočet 2 4 5 2 2" xfId="19436" xr:uid="{00000000-0005-0000-0000-0000054C0000}"/>
    <cellStyle name="Výpočet 2 4 5 2 3" xfId="19437" xr:uid="{00000000-0005-0000-0000-0000064C0000}"/>
    <cellStyle name="Výpočet 2 4 5 3" xfId="19438" xr:uid="{00000000-0005-0000-0000-0000074C0000}"/>
    <cellStyle name="Výpočet 2 4 5 4" xfId="19439" xr:uid="{00000000-0005-0000-0000-0000084C0000}"/>
    <cellStyle name="Výpočet 2 4 6" xfId="19440" xr:uid="{00000000-0005-0000-0000-0000094C0000}"/>
    <cellStyle name="Výpočet 2 4 6 2" xfId="19441" xr:uid="{00000000-0005-0000-0000-00000A4C0000}"/>
    <cellStyle name="Výpočet 2 4 6 3" xfId="19442" xr:uid="{00000000-0005-0000-0000-00000B4C0000}"/>
    <cellStyle name="Výpočet 2 4 7" xfId="19443" xr:uid="{00000000-0005-0000-0000-00000C4C0000}"/>
    <cellStyle name="Výpočet 2 4 8" xfId="19444" xr:uid="{00000000-0005-0000-0000-00000D4C0000}"/>
    <cellStyle name="Výpočet 2 5" xfId="19445" xr:uid="{00000000-0005-0000-0000-00000E4C0000}"/>
    <cellStyle name="Výpočet 2 5 2" xfId="19446" xr:uid="{00000000-0005-0000-0000-00000F4C0000}"/>
    <cellStyle name="Výpočet 2 5 2 2" xfId="19447" xr:uid="{00000000-0005-0000-0000-0000104C0000}"/>
    <cellStyle name="Výpočet 2 5 2 2 2" xfId="19448" xr:uid="{00000000-0005-0000-0000-0000114C0000}"/>
    <cellStyle name="Výpočet 2 5 2 2 2 2" xfId="19449" xr:uid="{00000000-0005-0000-0000-0000124C0000}"/>
    <cellStyle name="Výpočet 2 5 2 2 2 2 2" xfId="19450" xr:uid="{00000000-0005-0000-0000-0000134C0000}"/>
    <cellStyle name="Výpočet 2 5 2 2 2 2 3" xfId="19451" xr:uid="{00000000-0005-0000-0000-0000144C0000}"/>
    <cellStyle name="Výpočet 2 5 2 2 2 3" xfId="19452" xr:uid="{00000000-0005-0000-0000-0000154C0000}"/>
    <cellStyle name="Výpočet 2 5 2 2 2 4" xfId="19453" xr:uid="{00000000-0005-0000-0000-0000164C0000}"/>
    <cellStyle name="Výpočet 2 5 2 2 3" xfId="19454" xr:uid="{00000000-0005-0000-0000-0000174C0000}"/>
    <cellStyle name="Výpočet 2 5 2 2 3 2" xfId="19455" xr:uid="{00000000-0005-0000-0000-0000184C0000}"/>
    <cellStyle name="Výpočet 2 5 2 2 3 3" xfId="19456" xr:uid="{00000000-0005-0000-0000-0000194C0000}"/>
    <cellStyle name="Výpočet 2 5 2 2 4" xfId="19457" xr:uid="{00000000-0005-0000-0000-00001A4C0000}"/>
    <cellStyle name="Výpočet 2 5 2 2 5" xfId="19458" xr:uid="{00000000-0005-0000-0000-00001B4C0000}"/>
    <cellStyle name="Výpočet 2 5 2 3" xfId="19459" xr:uid="{00000000-0005-0000-0000-00001C4C0000}"/>
    <cellStyle name="Výpočet 2 5 2 3 2" xfId="19460" xr:uid="{00000000-0005-0000-0000-00001D4C0000}"/>
    <cellStyle name="Výpočet 2 5 2 3 2 2" xfId="19461" xr:uid="{00000000-0005-0000-0000-00001E4C0000}"/>
    <cellStyle name="Výpočet 2 5 2 3 2 3" xfId="19462" xr:uid="{00000000-0005-0000-0000-00001F4C0000}"/>
    <cellStyle name="Výpočet 2 5 2 3 3" xfId="19463" xr:uid="{00000000-0005-0000-0000-0000204C0000}"/>
    <cellStyle name="Výpočet 2 5 2 3 4" xfId="19464" xr:uid="{00000000-0005-0000-0000-0000214C0000}"/>
    <cellStyle name="Výpočet 2 5 2 4" xfId="19465" xr:uid="{00000000-0005-0000-0000-0000224C0000}"/>
    <cellStyle name="Výpočet 2 5 2 4 2" xfId="19466" xr:uid="{00000000-0005-0000-0000-0000234C0000}"/>
    <cellStyle name="Výpočet 2 5 2 4 3" xfId="19467" xr:uid="{00000000-0005-0000-0000-0000244C0000}"/>
    <cellStyle name="Výpočet 2 5 2 5" xfId="19468" xr:uid="{00000000-0005-0000-0000-0000254C0000}"/>
    <cellStyle name="Výpočet 2 5 2 6" xfId="19469" xr:uid="{00000000-0005-0000-0000-0000264C0000}"/>
    <cellStyle name="Výpočet 2 5 3" xfId="19470" xr:uid="{00000000-0005-0000-0000-0000274C0000}"/>
    <cellStyle name="Výpočet 2 5 3 2" xfId="19471" xr:uid="{00000000-0005-0000-0000-0000284C0000}"/>
    <cellStyle name="Výpočet 2 5 3 2 2" xfId="19472" xr:uid="{00000000-0005-0000-0000-0000294C0000}"/>
    <cellStyle name="Výpočet 2 5 3 2 2 2" xfId="19473" xr:uid="{00000000-0005-0000-0000-00002A4C0000}"/>
    <cellStyle name="Výpočet 2 5 3 2 2 3" xfId="19474" xr:uid="{00000000-0005-0000-0000-00002B4C0000}"/>
    <cellStyle name="Výpočet 2 5 3 2 3" xfId="19475" xr:uid="{00000000-0005-0000-0000-00002C4C0000}"/>
    <cellStyle name="Výpočet 2 5 3 2 4" xfId="19476" xr:uid="{00000000-0005-0000-0000-00002D4C0000}"/>
    <cellStyle name="Výpočet 2 5 3 3" xfId="19477" xr:uid="{00000000-0005-0000-0000-00002E4C0000}"/>
    <cellStyle name="Výpočet 2 5 3 3 2" xfId="19478" xr:uid="{00000000-0005-0000-0000-00002F4C0000}"/>
    <cellStyle name="Výpočet 2 5 3 3 3" xfId="19479" xr:uid="{00000000-0005-0000-0000-0000304C0000}"/>
    <cellStyle name="Výpočet 2 5 3 4" xfId="19480" xr:uid="{00000000-0005-0000-0000-0000314C0000}"/>
    <cellStyle name="Výpočet 2 5 3 5" xfId="19481" xr:uid="{00000000-0005-0000-0000-0000324C0000}"/>
    <cellStyle name="Výpočet 2 5 4" xfId="19482" xr:uid="{00000000-0005-0000-0000-0000334C0000}"/>
    <cellStyle name="Výpočet 2 5 4 2" xfId="19483" xr:uid="{00000000-0005-0000-0000-0000344C0000}"/>
    <cellStyle name="Výpočet 2 5 4 2 2" xfId="19484" xr:uid="{00000000-0005-0000-0000-0000354C0000}"/>
    <cellStyle name="Výpočet 2 5 4 2 3" xfId="19485" xr:uid="{00000000-0005-0000-0000-0000364C0000}"/>
    <cellStyle name="Výpočet 2 5 4 3" xfId="19486" xr:uid="{00000000-0005-0000-0000-0000374C0000}"/>
    <cellStyle name="Výpočet 2 5 4 4" xfId="19487" xr:uid="{00000000-0005-0000-0000-0000384C0000}"/>
    <cellStyle name="Výpočet 2 5 5" xfId="19488" xr:uid="{00000000-0005-0000-0000-0000394C0000}"/>
    <cellStyle name="Výpočet 2 5 5 2" xfId="19489" xr:uid="{00000000-0005-0000-0000-00003A4C0000}"/>
    <cellStyle name="Výpočet 2 5 5 3" xfId="19490" xr:uid="{00000000-0005-0000-0000-00003B4C0000}"/>
    <cellStyle name="Výpočet 2 5 6" xfId="19491" xr:uid="{00000000-0005-0000-0000-00003C4C0000}"/>
    <cellStyle name="Výpočet 2 5 7" xfId="19492" xr:uid="{00000000-0005-0000-0000-00003D4C0000}"/>
    <cellStyle name="Výpočet 2 6" xfId="19493" xr:uid="{00000000-0005-0000-0000-00003E4C0000}"/>
    <cellStyle name="Výpočet 2 6 2" xfId="19494" xr:uid="{00000000-0005-0000-0000-00003F4C0000}"/>
    <cellStyle name="Výpočet 2 6 2 2" xfId="19495" xr:uid="{00000000-0005-0000-0000-0000404C0000}"/>
    <cellStyle name="Výpočet 2 6 2 2 2" xfId="19496" xr:uid="{00000000-0005-0000-0000-0000414C0000}"/>
    <cellStyle name="Výpočet 2 6 2 2 2 2" xfId="19497" xr:uid="{00000000-0005-0000-0000-0000424C0000}"/>
    <cellStyle name="Výpočet 2 6 2 2 2 3" xfId="19498" xr:uid="{00000000-0005-0000-0000-0000434C0000}"/>
    <cellStyle name="Výpočet 2 6 2 2 3" xfId="19499" xr:uid="{00000000-0005-0000-0000-0000444C0000}"/>
    <cellStyle name="Výpočet 2 6 2 2 4" xfId="19500" xr:uid="{00000000-0005-0000-0000-0000454C0000}"/>
    <cellStyle name="Výpočet 2 6 2 3" xfId="19501" xr:uid="{00000000-0005-0000-0000-0000464C0000}"/>
    <cellStyle name="Výpočet 2 6 2 3 2" xfId="19502" xr:uid="{00000000-0005-0000-0000-0000474C0000}"/>
    <cellStyle name="Výpočet 2 6 2 3 3" xfId="19503" xr:uid="{00000000-0005-0000-0000-0000484C0000}"/>
    <cellStyle name="Výpočet 2 6 2 4" xfId="19504" xr:uid="{00000000-0005-0000-0000-0000494C0000}"/>
    <cellStyle name="Výpočet 2 6 2 5" xfId="19505" xr:uid="{00000000-0005-0000-0000-00004A4C0000}"/>
    <cellStyle name="Výpočet 2 6 3" xfId="19506" xr:uid="{00000000-0005-0000-0000-00004B4C0000}"/>
    <cellStyle name="Výpočet 2 6 3 2" xfId="19507" xr:uid="{00000000-0005-0000-0000-00004C4C0000}"/>
    <cellStyle name="Výpočet 2 6 3 2 2" xfId="19508" xr:uid="{00000000-0005-0000-0000-00004D4C0000}"/>
    <cellStyle name="Výpočet 2 6 3 2 3" xfId="19509" xr:uid="{00000000-0005-0000-0000-00004E4C0000}"/>
    <cellStyle name="Výpočet 2 6 3 3" xfId="19510" xr:uid="{00000000-0005-0000-0000-00004F4C0000}"/>
    <cellStyle name="Výpočet 2 6 3 4" xfId="19511" xr:uid="{00000000-0005-0000-0000-0000504C0000}"/>
    <cellStyle name="Výpočet 2 6 4" xfId="19512" xr:uid="{00000000-0005-0000-0000-0000514C0000}"/>
    <cellStyle name="Výpočet 2 6 4 2" xfId="19513" xr:uid="{00000000-0005-0000-0000-0000524C0000}"/>
    <cellStyle name="Výpočet 2 6 4 3" xfId="19514" xr:uid="{00000000-0005-0000-0000-0000534C0000}"/>
    <cellStyle name="Výpočet 2 6 5" xfId="19515" xr:uid="{00000000-0005-0000-0000-0000544C0000}"/>
    <cellStyle name="Výpočet 2 6 6" xfId="19516" xr:uid="{00000000-0005-0000-0000-0000554C0000}"/>
    <cellStyle name="Výpočet 2 7" xfId="19517" xr:uid="{00000000-0005-0000-0000-0000564C0000}"/>
    <cellStyle name="Výpočet 2 7 2" xfId="19518" xr:uid="{00000000-0005-0000-0000-0000574C0000}"/>
    <cellStyle name="Výpočet 2 7 2 2" xfId="19519" xr:uid="{00000000-0005-0000-0000-0000584C0000}"/>
    <cellStyle name="Výpočet 2 7 2 2 2" xfId="19520" xr:uid="{00000000-0005-0000-0000-0000594C0000}"/>
    <cellStyle name="Výpočet 2 7 2 2 3" xfId="19521" xr:uid="{00000000-0005-0000-0000-00005A4C0000}"/>
    <cellStyle name="Výpočet 2 7 2 3" xfId="19522" xr:uid="{00000000-0005-0000-0000-00005B4C0000}"/>
    <cellStyle name="Výpočet 2 7 2 4" xfId="19523" xr:uid="{00000000-0005-0000-0000-00005C4C0000}"/>
    <cellStyle name="Výpočet 2 7 3" xfId="19524" xr:uid="{00000000-0005-0000-0000-00005D4C0000}"/>
    <cellStyle name="Výpočet 2 7 3 2" xfId="19525" xr:uid="{00000000-0005-0000-0000-00005E4C0000}"/>
    <cellStyle name="Výpočet 2 7 3 3" xfId="19526" xr:uid="{00000000-0005-0000-0000-00005F4C0000}"/>
    <cellStyle name="Výpočet 2 7 4" xfId="19527" xr:uid="{00000000-0005-0000-0000-0000604C0000}"/>
    <cellStyle name="Výpočet 2 7 5" xfId="19528" xr:uid="{00000000-0005-0000-0000-0000614C0000}"/>
    <cellStyle name="Výpočet 2 8" xfId="19529" xr:uid="{00000000-0005-0000-0000-0000624C0000}"/>
    <cellStyle name="Výpočet 2 8 2" xfId="19530" xr:uid="{00000000-0005-0000-0000-0000634C0000}"/>
    <cellStyle name="Výpočet 2 8 2 2" xfId="19531" xr:uid="{00000000-0005-0000-0000-0000644C0000}"/>
    <cellStyle name="Výpočet 2 8 2 3" xfId="19532" xr:uid="{00000000-0005-0000-0000-0000654C0000}"/>
    <cellStyle name="Výpočet 2 8 3" xfId="19533" xr:uid="{00000000-0005-0000-0000-0000664C0000}"/>
    <cellStyle name="Výpočet 2 8 4" xfId="19534" xr:uid="{00000000-0005-0000-0000-0000674C0000}"/>
    <cellStyle name="Výpočet 2 9" xfId="19535" xr:uid="{00000000-0005-0000-0000-0000684C0000}"/>
    <cellStyle name="Výpočet 2 9 2" xfId="19536" xr:uid="{00000000-0005-0000-0000-0000694C0000}"/>
    <cellStyle name="Výpočet 2 9 3" xfId="19537" xr:uid="{00000000-0005-0000-0000-00006A4C0000}"/>
    <cellStyle name="Výpočet 3" xfId="19538" xr:uid="{00000000-0005-0000-0000-00006B4C0000}"/>
    <cellStyle name="Výpočet 3 2" xfId="19539" xr:uid="{00000000-0005-0000-0000-00006C4C0000}"/>
    <cellStyle name="Výpočet 3 2 2" xfId="19540" xr:uid="{00000000-0005-0000-0000-00006D4C0000}"/>
    <cellStyle name="Výpočet 3 2 2 2" xfId="19541" xr:uid="{00000000-0005-0000-0000-00006E4C0000}"/>
    <cellStyle name="Výpočet 3 2 2 2 2" xfId="19542" xr:uid="{00000000-0005-0000-0000-00006F4C0000}"/>
    <cellStyle name="Výpočet 3 2 2 2 2 2" xfId="19543" xr:uid="{00000000-0005-0000-0000-0000704C0000}"/>
    <cellStyle name="Výpočet 3 2 2 2 2 2 2" xfId="19544" xr:uid="{00000000-0005-0000-0000-0000714C0000}"/>
    <cellStyle name="Výpočet 3 2 2 2 2 2 2 2" xfId="19545" xr:uid="{00000000-0005-0000-0000-0000724C0000}"/>
    <cellStyle name="Výpočet 3 2 2 2 2 2 2 3" xfId="19546" xr:uid="{00000000-0005-0000-0000-0000734C0000}"/>
    <cellStyle name="Výpočet 3 2 2 2 2 2 3" xfId="19547" xr:uid="{00000000-0005-0000-0000-0000744C0000}"/>
    <cellStyle name="Výpočet 3 2 2 2 2 2 4" xfId="19548" xr:uid="{00000000-0005-0000-0000-0000754C0000}"/>
    <cellStyle name="Výpočet 3 2 2 2 2 3" xfId="19549" xr:uid="{00000000-0005-0000-0000-0000764C0000}"/>
    <cellStyle name="Výpočet 3 2 2 2 2 3 2" xfId="19550" xr:uid="{00000000-0005-0000-0000-0000774C0000}"/>
    <cellStyle name="Výpočet 3 2 2 2 2 3 3" xfId="19551" xr:uid="{00000000-0005-0000-0000-0000784C0000}"/>
    <cellStyle name="Výpočet 3 2 2 2 2 4" xfId="19552" xr:uid="{00000000-0005-0000-0000-0000794C0000}"/>
    <cellStyle name="Výpočet 3 2 2 2 2 5" xfId="19553" xr:uid="{00000000-0005-0000-0000-00007A4C0000}"/>
    <cellStyle name="Výpočet 3 2 2 2 3" xfId="19554" xr:uid="{00000000-0005-0000-0000-00007B4C0000}"/>
    <cellStyle name="Výpočet 3 2 2 2 3 2" xfId="19555" xr:uid="{00000000-0005-0000-0000-00007C4C0000}"/>
    <cellStyle name="Výpočet 3 2 2 2 3 2 2" xfId="19556" xr:uid="{00000000-0005-0000-0000-00007D4C0000}"/>
    <cellStyle name="Výpočet 3 2 2 2 3 2 3" xfId="19557" xr:uid="{00000000-0005-0000-0000-00007E4C0000}"/>
    <cellStyle name="Výpočet 3 2 2 2 3 3" xfId="19558" xr:uid="{00000000-0005-0000-0000-00007F4C0000}"/>
    <cellStyle name="Výpočet 3 2 2 2 3 4" xfId="19559" xr:uid="{00000000-0005-0000-0000-0000804C0000}"/>
    <cellStyle name="Výpočet 3 2 2 2 4" xfId="19560" xr:uid="{00000000-0005-0000-0000-0000814C0000}"/>
    <cellStyle name="Výpočet 3 2 2 2 4 2" xfId="19561" xr:uid="{00000000-0005-0000-0000-0000824C0000}"/>
    <cellStyle name="Výpočet 3 2 2 2 4 3" xfId="19562" xr:uid="{00000000-0005-0000-0000-0000834C0000}"/>
    <cellStyle name="Výpočet 3 2 2 2 5" xfId="19563" xr:uid="{00000000-0005-0000-0000-0000844C0000}"/>
    <cellStyle name="Výpočet 3 2 2 2 6" xfId="19564" xr:uid="{00000000-0005-0000-0000-0000854C0000}"/>
    <cellStyle name="Výpočet 3 2 2 3" xfId="19565" xr:uid="{00000000-0005-0000-0000-0000864C0000}"/>
    <cellStyle name="Výpočet 3 2 2 3 2" xfId="19566" xr:uid="{00000000-0005-0000-0000-0000874C0000}"/>
    <cellStyle name="Výpočet 3 2 2 3 2 2" xfId="19567" xr:uid="{00000000-0005-0000-0000-0000884C0000}"/>
    <cellStyle name="Výpočet 3 2 2 3 2 2 2" xfId="19568" xr:uid="{00000000-0005-0000-0000-0000894C0000}"/>
    <cellStyle name="Výpočet 3 2 2 3 2 2 3" xfId="19569" xr:uid="{00000000-0005-0000-0000-00008A4C0000}"/>
    <cellStyle name="Výpočet 3 2 2 3 2 3" xfId="19570" xr:uid="{00000000-0005-0000-0000-00008B4C0000}"/>
    <cellStyle name="Výpočet 3 2 2 3 2 4" xfId="19571" xr:uid="{00000000-0005-0000-0000-00008C4C0000}"/>
    <cellStyle name="Výpočet 3 2 2 3 3" xfId="19572" xr:uid="{00000000-0005-0000-0000-00008D4C0000}"/>
    <cellStyle name="Výpočet 3 2 2 3 3 2" xfId="19573" xr:uid="{00000000-0005-0000-0000-00008E4C0000}"/>
    <cellStyle name="Výpočet 3 2 2 3 3 3" xfId="19574" xr:uid="{00000000-0005-0000-0000-00008F4C0000}"/>
    <cellStyle name="Výpočet 3 2 2 3 4" xfId="19575" xr:uid="{00000000-0005-0000-0000-0000904C0000}"/>
    <cellStyle name="Výpočet 3 2 2 3 5" xfId="19576" xr:uid="{00000000-0005-0000-0000-0000914C0000}"/>
    <cellStyle name="Výpočet 3 2 2 4" xfId="19577" xr:uid="{00000000-0005-0000-0000-0000924C0000}"/>
    <cellStyle name="Výpočet 3 2 2 4 2" xfId="19578" xr:uid="{00000000-0005-0000-0000-0000934C0000}"/>
    <cellStyle name="Výpočet 3 2 2 4 2 2" xfId="19579" xr:uid="{00000000-0005-0000-0000-0000944C0000}"/>
    <cellStyle name="Výpočet 3 2 2 4 2 3" xfId="19580" xr:uid="{00000000-0005-0000-0000-0000954C0000}"/>
    <cellStyle name="Výpočet 3 2 2 4 3" xfId="19581" xr:uid="{00000000-0005-0000-0000-0000964C0000}"/>
    <cellStyle name="Výpočet 3 2 2 4 4" xfId="19582" xr:uid="{00000000-0005-0000-0000-0000974C0000}"/>
    <cellStyle name="Výpočet 3 2 2 5" xfId="19583" xr:uid="{00000000-0005-0000-0000-0000984C0000}"/>
    <cellStyle name="Výpočet 3 2 2 5 2" xfId="19584" xr:uid="{00000000-0005-0000-0000-0000994C0000}"/>
    <cellStyle name="Výpočet 3 2 2 5 3" xfId="19585" xr:uid="{00000000-0005-0000-0000-00009A4C0000}"/>
    <cellStyle name="Výpočet 3 2 2 6" xfId="19586" xr:uid="{00000000-0005-0000-0000-00009B4C0000}"/>
    <cellStyle name="Výpočet 3 2 2 7" xfId="19587" xr:uid="{00000000-0005-0000-0000-00009C4C0000}"/>
    <cellStyle name="Výpočet 3 2 3" xfId="19588" xr:uid="{00000000-0005-0000-0000-00009D4C0000}"/>
    <cellStyle name="Výpočet 3 2 3 2" xfId="19589" xr:uid="{00000000-0005-0000-0000-00009E4C0000}"/>
    <cellStyle name="Výpočet 3 2 3 2 2" xfId="19590" xr:uid="{00000000-0005-0000-0000-00009F4C0000}"/>
    <cellStyle name="Výpočet 3 2 3 2 2 2" xfId="19591" xr:uid="{00000000-0005-0000-0000-0000A04C0000}"/>
    <cellStyle name="Výpočet 3 2 3 2 2 2 2" xfId="19592" xr:uid="{00000000-0005-0000-0000-0000A14C0000}"/>
    <cellStyle name="Výpočet 3 2 3 2 2 2 3" xfId="19593" xr:uid="{00000000-0005-0000-0000-0000A24C0000}"/>
    <cellStyle name="Výpočet 3 2 3 2 2 3" xfId="19594" xr:uid="{00000000-0005-0000-0000-0000A34C0000}"/>
    <cellStyle name="Výpočet 3 2 3 2 2 4" xfId="19595" xr:uid="{00000000-0005-0000-0000-0000A44C0000}"/>
    <cellStyle name="Výpočet 3 2 3 2 3" xfId="19596" xr:uid="{00000000-0005-0000-0000-0000A54C0000}"/>
    <cellStyle name="Výpočet 3 2 3 2 3 2" xfId="19597" xr:uid="{00000000-0005-0000-0000-0000A64C0000}"/>
    <cellStyle name="Výpočet 3 2 3 2 3 3" xfId="19598" xr:uid="{00000000-0005-0000-0000-0000A74C0000}"/>
    <cellStyle name="Výpočet 3 2 3 2 4" xfId="19599" xr:uid="{00000000-0005-0000-0000-0000A84C0000}"/>
    <cellStyle name="Výpočet 3 2 3 2 5" xfId="19600" xr:uid="{00000000-0005-0000-0000-0000A94C0000}"/>
    <cellStyle name="Výpočet 3 2 3 3" xfId="19601" xr:uid="{00000000-0005-0000-0000-0000AA4C0000}"/>
    <cellStyle name="Výpočet 3 2 3 3 2" xfId="19602" xr:uid="{00000000-0005-0000-0000-0000AB4C0000}"/>
    <cellStyle name="Výpočet 3 2 3 3 2 2" xfId="19603" xr:uid="{00000000-0005-0000-0000-0000AC4C0000}"/>
    <cellStyle name="Výpočet 3 2 3 3 2 3" xfId="19604" xr:uid="{00000000-0005-0000-0000-0000AD4C0000}"/>
    <cellStyle name="Výpočet 3 2 3 3 3" xfId="19605" xr:uid="{00000000-0005-0000-0000-0000AE4C0000}"/>
    <cellStyle name="Výpočet 3 2 3 3 4" xfId="19606" xr:uid="{00000000-0005-0000-0000-0000AF4C0000}"/>
    <cellStyle name="Výpočet 3 2 3 4" xfId="19607" xr:uid="{00000000-0005-0000-0000-0000B04C0000}"/>
    <cellStyle name="Výpočet 3 2 3 4 2" xfId="19608" xr:uid="{00000000-0005-0000-0000-0000B14C0000}"/>
    <cellStyle name="Výpočet 3 2 3 4 3" xfId="19609" xr:uid="{00000000-0005-0000-0000-0000B24C0000}"/>
    <cellStyle name="Výpočet 3 2 3 5" xfId="19610" xr:uid="{00000000-0005-0000-0000-0000B34C0000}"/>
    <cellStyle name="Výpočet 3 2 3 6" xfId="19611" xr:uid="{00000000-0005-0000-0000-0000B44C0000}"/>
    <cellStyle name="Výpočet 3 2 4" xfId="19612" xr:uid="{00000000-0005-0000-0000-0000B54C0000}"/>
    <cellStyle name="Výpočet 3 2 4 2" xfId="19613" xr:uid="{00000000-0005-0000-0000-0000B64C0000}"/>
    <cellStyle name="Výpočet 3 2 4 2 2" xfId="19614" xr:uid="{00000000-0005-0000-0000-0000B74C0000}"/>
    <cellStyle name="Výpočet 3 2 4 2 2 2" xfId="19615" xr:uid="{00000000-0005-0000-0000-0000B84C0000}"/>
    <cellStyle name="Výpočet 3 2 4 2 2 3" xfId="19616" xr:uid="{00000000-0005-0000-0000-0000B94C0000}"/>
    <cellStyle name="Výpočet 3 2 4 2 3" xfId="19617" xr:uid="{00000000-0005-0000-0000-0000BA4C0000}"/>
    <cellStyle name="Výpočet 3 2 4 2 4" xfId="19618" xr:uid="{00000000-0005-0000-0000-0000BB4C0000}"/>
    <cellStyle name="Výpočet 3 2 4 3" xfId="19619" xr:uid="{00000000-0005-0000-0000-0000BC4C0000}"/>
    <cellStyle name="Výpočet 3 2 4 3 2" xfId="19620" xr:uid="{00000000-0005-0000-0000-0000BD4C0000}"/>
    <cellStyle name="Výpočet 3 2 4 3 3" xfId="19621" xr:uid="{00000000-0005-0000-0000-0000BE4C0000}"/>
    <cellStyle name="Výpočet 3 2 4 4" xfId="19622" xr:uid="{00000000-0005-0000-0000-0000BF4C0000}"/>
    <cellStyle name="Výpočet 3 2 4 5" xfId="19623" xr:uid="{00000000-0005-0000-0000-0000C04C0000}"/>
    <cellStyle name="Výpočet 3 2 5" xfId="19624" xr:uid="{00000000-0005-0000-0000-0000C14C0000}"/>
    <cellStyle name="Výpočet 3 2 5 2" xfId="19625" xr:uid="{00000000-0005-0000-0000-0000C24C0000}"/>
    <cellStyle name="Výpočet 3 2 5 2 2" xfId="19626" xr:uid="{00000000-0005-0000-0000-0000C34C0000}"/>
    <cellStyle name="Výpočet 3 2 5 2 3" xfId="19627" xr:uid="{00000000-0005-0000-0000-0000C44C0000}"/>
    <cellStyle name="Výpočet 3 2 5 3" xfId="19628" xr:uid="{00000000-0005-0000-0000-0000C54C0000}"/>
    <cellStyle name="Výpočet 3 2 5 4" xfId="19629" xr:uid="{00000000-0005-0000-0000-0000C64C0000}"/>
    <cellStyle name="Výpočet 3 2 6" xfId="19630" xr:uid="{00000000-0005-0000-0000-0000C74C0000}"/>
    <cellStyle name="Výpočet 3 2 6 2" xfId="19631" xr:uid="{00000000-0005-0000-0000-0000C84C0000}"/>
    <cellStyle name="Výpočet 3 2 6 3" xfId="19632" xr:uid="{00000000-0005-0000-0000-0000C94C0000}"/>
    <cellStyle name="Výpočet 3 2 7" xfId="19633" xr:uid="{00000000-0005-0000-0000-0000CA4C0000}"/>
    <cellStyle name="Výpočet 3 2 8" xfId="19634" xr:uid="{00000000-0005-0000-0000-0000CB4C0000}"/>
    <cellStyle name="Výpočet 3 3" xfId="19635" xr:uid="{00000000-0005-0000-0000-0000CC4C0000}"/>
    <cellStyle name="Výpočet 3 3 2" xfId="19636" xr:uid="{00000000-0005-0000-0000-0000CD4C0000}"/>
    <cellStyle name="Výpočet 3 3 2 2" xfId="19637" xr:uid="{00000000-0005-0000-0000-0000CE4C0000}"/>
    <cellStyle name="Výpočet 3 3 2 2 2" xfId="19638" xr:uid="{00000000-0005-0000-0000-0000CF4C0000}"/>
    <cellStyle name="Výpočet 3 3 2 2 2 2" xfId="19639" xr:uid="{00000000-0005-0000-0000-0000D04C0000}"/>
    <cellStyle name="Výpočet 3 3 2 2 2 2 2" xfId="19640" xr:uid="{00000000-0005-0000-0000-0000D14C0000}"/>
    <cellStyle name="Výpočet 3 3 2 2 2 2 3" xfId="19641" xr:uid="{00000000-0005-0000-0000-0000D24C0000}"/>
    <cellStyle name="Výpočet 3 3 2 2 2 3" xfId="19642" xr:uid="{00000000-0005-0000-0000-0000D34C0000}"/>
    <cellStyle name="Výpočet 3 3 2 2 2 4" xfId="19643" xr:uid="{00000000-0005-0000-0000-0000D44C0000}"/>
    <cellStyle name="Výpočet 3 3 2 2 3" xfId="19644" xr:uid="{00000000-0005-0000-0000-0000D54C0000}"/>
    <cellStyle name="Výpočet 3 3 2 2 3 2" xfId="19645" xr:uid="{00000000-0005-0000-0000-0000D64C0000}"/>
    <cellStyle name="Výpočet 3 3 2 2 3 3" xfId="19646" xr:uid="{00000000-0005-0000-0000-0000D74C0000}"/>
    <cellStyle name="Výpočet 3 3 2 2 4" xfId="19647" xr:uid="{00000000-0005-0000-0000-0000D84C0000}"/>
    <cellStyle name="Výpočet 3 3 2 2 5" xfId="19648" xr:uid="{00000000-0005-0000-0000-0000D94C0000}"/>
    <cellStyle name="Výpočet 3 3 2 3" xfId="19649" xr:uid="{00000000-0005-0000-0000-0000DA4C0000}"/>
    <cellStyle name="Výpočet 3 3 2 3 2" xfId="19650" xr:uid="{00000000-0005-0000-0000-0000DB4C0000}"/>
    <cellStyle name="Výpočet 3 3 2 3 2 2" xfId="19651" xr:uid="{00000000-0005-0000-0000-0000DC4C0000}"/>
    <cellStyle name="Výpočet 3 3 2 3 2 3" xfId="19652" xr:uid="{00000000-0005-0000-0000-0000DD4C0000}"/>
    <cellStyle name="Výpočet 3 3 2 3 3" xfId="19653" xr:uid="{00000000-0005-0000-0000-0000DE4C0000}"/>
    <cellStyle name="Výpočet 3 3 2 3 4" xfId="19654" xr:uid="{00000000-0005-0000-0000-0000DF4C0000}"/>
    <cellStyle name="Výpočet 3 3 2 4" xfId="19655" xr:uid="{00000000-0005-0000-0000-0000E04C0000}"/>
    <cellStyle name="Výpočet 3 3 2 4 2" xfId="19656" xr:uid="{00000000-0005-0000-0000-0000E14C0000}"/>
    <cellStyle name="Výpočet 3 3 2 4 3" xfId="19657" xr:uid="{00000000-0005-0000-0000-0000E24C0000}"/>
    <cellStyle name="Výpočet 3 3 2 5" xfId="19658" xr:uid="{00000000-0005-0000-0000-0000E34C0000}"/>
    <cellStyle name="Výpočet 3 3 2 6" xfId="19659" xr:uid="{00000000-0005-0000-0000-0000E44C0000}"/>
    <cellStyle name="Výpočet 3 3 3" xfId="19660" xr:uid="{00000000-0005-0000-0000-0000E54C0000}"/>
    <cellStyle name="Výpočet 3 3 3 2" xfId="19661" xr:uid="{00000000-0005-0000-0000-0000E64C0000}"/>
    <cellStyle name="Výpočet 3 3 3 2 2" xfId="19662" xr:uid="{00000000-0005-0000-0000-0000E74C0000}"/>
    <cellStyle name="Výpočet 3 3 3 2 2 2" xfId="19663" xr:uid="{00000000-0005-0000-0000-0000E84C0000}"/>
    <cellStyle name="Výpočet 3 3 3 2 2 3" xfId="19664" xr:uid="{00000000-0005-0000-0000-0000E94C0000}"/>
    <cellStyle name="Výpočet 3 3 3 2 3" xfId="19665" xr:uid="{00000000-0005-0000-0000-0000EA4C0000}"/>
    <cellStyle name="Výpočet 3 3 3 2 4" xfId="19666" xr:uid="{00000000-0005-0000-0000-0000EB4C0000}"/>
    <cellStyle name="Výpočet 3 3 3 3" xfId="19667" xr:uid="{00000000-0005-0000-0000-0000EC4C0000}"/>
    <cellStyle name="Výpočet 3 3 3 3 2" xfId="19668" xr:uid="{00000000-0005-0000-0000-0000ED4C0000}"/>
    <cellStyle name="Výpočet 3 3 3 3 3" xfId="19669" xr:uid="{00000000-0005-0000-0000-0000EE4C0000}"/>
    <cellStyle name="Výpočet 3 3 3 4" xfId="19670" xr:uid="{00000000-0005-0000-0000-0000EF4C0000}"/>
    <cellStyle name="Výpočet 3 3 3 5" xfId="19671" xr:uid="{00000000-0005-0000-0000-0000F04C0000}"/>
    <cellStyle name="Výpočet 3 3 4" xfId="19672" xr:uid="{00000000-0005-0000-0000-0000F14C0000}"/>
    <cellStyle name="Výpočet 3 3 4 2" xfId="19673" xr:uid="{00000000-0005-0000-0000-0000F24C0000}"/>
    <cellStyle name="Výpočet 3 3 4 2 2" xfId="19674" xr:uid="{00000000-0005-0000-0000-0000F34C0000}"/>
    <cellStyle name="Výpočet 3 3 4 2 3" xfId="19675" xr:uid="{00000000-0005-0000-0000-0000F44C0000}"/>
    <cellStyle name="Výpočet 3 3 4 3" xfId="19676" xr:uid="{00000000-0005-0000-0000-0000F54C0000}"/>
    <cellStyle name="Výpočet 3 3 4 4" xfId="19677" xr:uid="{00000000-0005-0000-0000-0000F64C0000}"/>
    <cellStyle name="Výpočet 3 3 5" xfId="19678" xr:uid="{00000000-0005-0000-0000-0000F74C0000}"/>
    <cellStyle name="Výpočet 3 3 5 2" xfId="19679" xr:uid="{00000000-0005-0000-0000-0000F84C0000}"/>
    <cellStyle name="Výpočet 3 3 5 3" xfId="19680" xr:uid="{00000000-0005-0000-0000-0000F94C0000}"/>
    <cellStyle name="Výpočet 3 3 6" xfId="19681" xr:uid="{00000000-0005-0000-0000-0000FA4C0000}"/>
    <cellStyle name="Výpočet 3 3 7" xfId="19682" xr:uid="{00000000-0005-0000-0000-0000FB4C0000}"/>
    <cellStyle name="Výpočet 3 4" xfId="19683" xr:uid="{00000000-0005-0000-0000-0000FC4C0000}"/>
    <cellStyle name="Výpočet 3 4 2" xfId="19684" xr:uid="{00000000-0005-0000-0000-0000FD4C0000}"/>
    <cellStyle name="Výpočet 3 4 2 2" xfId="19685" xr:uid="{00000000-0005-0000-0000-0000FE4C0000}"/>
    <cellStyle name="Výpočet 3 4 2 2 2" xfId="19686" xr:uid="{00000000-0005-0000-0000-0000FF4C0000}"/>
    <cellStyle name="Výpočet 3 4 2 2 2 2" xfId="19687" xr:uid="{00000000-0005-0000-0000-0000004D0000}"/>
    <cellStyle name="Výpočet 3 4 2 2 2 3" xfId="19688" xr:uid="{00000000-0005-0000-0000-0000014D0000}"/>
    <cellStyle name="Výpočet 3 4 2 2 3" xfId="19689" xr:uid="{00000000-0005-0000-0000-0000024D0000}"/>
    <cellStyle name="Výpočet 3 4 2 2 4" xfId="19690" xr:uid="{00000000-0005-0000-0000-0000034D0000}"/>
    <cellStyle name="Výpočet 3 4 2 3" xfId="19691" xr:uid="{00000000-0005-0000-0000-0000044D0000}"/>
    <cellStyle name="Výpočet 3 4 2 3 2" xfId="19692" xr:uid="{00000000-0005-0000-0000-0000054D0000}"/>
    <cellStyle name="Výpočet 3 4 2 3 3" xfId="19693" xr:uid="{00000000-0005-0000-0000-0000064D0000}"/>
    <cellStyle name="Výpočet 3 4 2 4" xfId="19694" xr:uid="{00000000-0005-0000-0000-0000074D0000}"/>
    <cellStyle name="Výpočet 3 4 2 5" xfId="19695" xr:uid="{00000000-0005-0000-0000-0000084D0000}"/>
    <cellStyle name="Výpočet 3 4 3" xfId="19696" xr:uid="{00000000-0005-0000-0000-0000094D0000}"/>
    <cellStyle name="Výpočet 3 4 3 2" xfId="19697" xr:uid="{00000000-0005-0000-0000-00000A4D0000}"/>
    <cellStyle name="Výpočet 3 4 3 2 2" xfId="19698" xr:uid="{00000000-0005-0000-0000-00000B4D0000}"/>
    <cellStyle name="Výpočet 3 4 3 2 3" xfId="19699" xr:uid="{00000000-0005-0000-0000-00000C4D0000}"/>
    <cellStyle name="Výpočet 3 4 3 3" xfId="19700" xr:uid="{00000000-0005-0000-0000-00000D4D0000}"/>
    <cellStyle name="Výpočet 3 4 3 4" xfId="19701" xr:uid="{00000000-0005-0000-0000-00000E4D0000}"/>
    <cellStyle name="Výpočet 3 4 4" xfId="19702" xr:uid="{00000000-0005-0000-0000-00000F4D0000}"/>
    <cellStyle name="Výpočet 3 4 4 2" xfId="19703" xr:uid="{00000000-0005-0000-0000-0000104D0000}"/>
    <cellStyle name="Výpočet 3 4 4 3" xfId="19704" xr:uid="{00000000-0005-0000-0000-0000114D0000}"/>
    <cellStyle name="Výpočet 3 4 5" xfId="19705" xr:uid="{00000000-0005-0000-0000-0000124D0000}"/>
    <cellStyle name="Výpočet 3 4 6" xfId="19706" xr:uid="{00000000-0005-0000-0000-0000134D0000}"/>
    <cellStyle name="Výpočet 3 5" xfId="19707" xr:uid="{00000000-0005-0000-0000-0000144D0000}"/>
    <cellStyle name="Výpočet 3 5 2" xfId="19708" xr:uid="{00000000-0005-0000-0000-0000154D0000}"/>
    <cellStyle name="Výpočet 3 5 2 2" xfId="19709" xr:uid="{00000000-0005-0000-0000-0000164D0000}"/>
    <cellStyle name="Výpočet 3 5 2 2 2" xfId="19710" xr:uid="{00000000-0005-0000-0000-0000174D0000}"/>
    <cellStyle name="Výpočet 3 5 2 2 3" xfId="19711" xr:uid="{00000000-0005-0000-0000-0000184D0000}"/>
    <cellStyle name="Výpočet 3 5 2 3" xfId="19712" xr:uid="{00000000-0005-0000-0000-0000194D0000}"/>
    <cellStyle name="Výpočet 3 5 2 4" xfId="19713" xr:uid="{00000000-0005-0000-0000-00001A4D0000}"/>
    <cellStyle name="Výpočet 3 5 3" xfId="19714" xr:uid="{00000000-0005-0000-0000-00001B4D0000}"/>
    <cellStyle name="Výpočet 3 5 3 2" xfId="19715" xr:uid="{00000000-0005-0000-0000-00001C4D0000}"/>
    <cellStyle name="Výpočet 3 5 3 3" xfId="19716" xr:uid="{00000000-0005-0000-0000-00001D4D0000}"/>
    <cellStyle name="Výpočet 3 5 4" xfId="19717" xr:uid="{00000000-0005-0000-0000-00001E4D0000}"/>
    <cellStyle name="Výpočet 3 5 5" xfId="19718" xr:uid="{00000000-0005-0000-0000-00001F4D0000}"/>
    <cellStyle name="Výpočet 3 6" xfId="19719" xr:uid="{00000000-0005-0000-0000-0000204D0000}"/>
    <cellStyle name="Výpočet 3 6 2" xfId="19720" xr:uid="{00000000-0005-0000-0000-0000214D0000}"/>
    <cellStyle name="Výpočet 3 6 2 2" xfId="19721" xr:uid="{00000000-0005-0000-0000-0000224D0000}"/>
    <cellStyle name="Výpočet 3 6 2 3" xfId="19722" xr:uid="{00000000-0005-0000-0000-0000234D0000}"/>
    <cellStyle name="Výpočet 3 6 3" xfId="19723" xr:uid="{00000000-0005-0000-0000-0000244D0000}"/>
    <cellStyle name="Výpočet 3 6 4" xfId="19724" xr:uid="{00000000-0005-0000-0000-0000254D0000}"/>
    <cellStyle name="Výpočet 3 7" xfId="19725" xr:uid="{00000000-0005-0000-0000-0000264D0000}"/>
    <cellStyle name="Výpočet 3 7 2" xfId="19726" xr:uid="{00000000-0005-0000-0000-0000274D0000}"/>
    <cellStyle name="Výpočet 3 7 3" xfId="19727" xr:uid="{00000000-0005-0000-0000-0000284D0000}"/>
    <cellStyle name="Výpočet 3 8" xfId="19728" xr:uid="{00000000-0005-0000-0000-0000294D0000}"/>
    <cellStyle name="Výpočet 3 9" xfId="19729" xr:uid="{00000000-0005-0000-0000-00002A4D0000}"/>
    <cellStyle name="Výpočet 4" xfId="19730" xr:uid="{00000000-0005-0000-0000-00002B4D0000}"/>
    <cellStyle name="Výpočet 4 2" xfId="19731" xr:uid="{00000000-0005-0000-0000-00002C4D0000}"/>
    <cellStyle name="Výpočet 4 2 2" xfId="19732" xr:uid="{00000000-0005-0000-0000-00002D4D0000}"/>
    <cellStyle name="Výpočet 4 2 2 2" xfId="19733" xr:uid="{00000000-0005-0000-0000-00002E4D0000}"/>
    <cellStyle name="Výpočet 4 2 2 2 2" xfId="19734" xr:uid="{00000000-0005-0000-0000-00002F4D0000}"/>
    <cellStyle name="Výpočet 4 2 2 2 2 2" xfId="19735" xr:uid="{00000000-0005-0000-0000-0000304D0000}"/>
    <cellStyle name="Výpočet 4 2 2 2 2 2 2" xfId="19736" xr:uid="{00000000-0005-0000-0000-0000314D0000}"/>
    <cellStyle name="Výpočet 4 2 2 2 2 2 3" xfId="19737" xr:uid="{00000000-0005-0000-0000-0000324D0000}"/>
    <cellStyle name="Výpočet 4 2 2 2 2 3" xfId="19738" xr:uid="{00000000-0005-0000-0000-0000334D0000}"/>
    <cellStyle name="Výpočet 4 2 2 2 2 4" xfId="19739" xr:uid="{00000000-0005-0000-0000-0000344D0000}"/>
    <cellStyle name="Výpočet 4 2 2 2 3" xfId="19740" xr:uid="{00000000-0005-0000-0000-0000354D0000}"/>
    <cellStyle name="Výpočet 4 2 2 2 3 2" xfId="19741" xr:uid="{00000000-0005-0000-0000-0000364D0000}"/>
    <cellStyle name="Výpočet 4 2 2 2 3 3" xfId="19742" xr:uid="{00000000-0005-0000-0000-0000374D0000}"/>
    <cellStyle name="Výpočet 4 2 2 2 4" xfId="19743" xr:uid="{00000000-0005-0000-0000-0000384D0000}"/>
    <cellStyle name="Výpočet 4 2 2 2 5" xfId="19744" xr:uid="{00000000-0005-0000-0000-0000394D0000}"/>
    <cellStyle name="Výpočet 4 2 2 3" xfId="19745" xr:uid="{00000000-0005-0000-0000-00003A4D0000}"/>
    <cellStyle name="Výpočet 4 2 2 3 2" xfId="19746" xr:uid="{00000000-0005-0000-0000-00003B4D0000}"/>
    <cellStyle name="Výpočet 4 2 2 3 2 2" xfId="19747" xr:uid="{00000000-0005-0000-0000-00003C4D0000}"/>
    <cellStyle name="Výpočet 4 2 2 3 2 3" xfId="19748" xr:uid="{00000000-0005-0000-0000-00003D4D0000}"/>
    <cellStyle name="Výpočet 4 2 2 3 3" xfId="19749" xr:uid="{00000000-0005-0000-0000-00003E4D0000}"/>
    <cellStyle name="Výpočet 4 2 2 3 4" xfId="19750" xr:uid="{00000000-0005-0000-0000-00003F4D0000}"/>
    <cellStyle name="Výpočet 4 2 2 4" xfId="19751" xr:uid="{00000000-0005-0000-0000-0000404D0000}"/>
    <cellStyle name="Výpočet 4 2 2 4 2" xfId="19752" xr:uid="{00000000-0005-0000-0000-0000414D0000}"/>
    <cellStyle name="Výpočet 4 2 2 4 3" xfId="19753" xr:uid="{00000000-0005-0000-0000-0000424D0000}"/>
    <cellStyle name="Výpočet 4 2 2 5" xfId="19754" xr:uid="{00000000-0005-0000-0000-0000434D0000}"/>
    <cellStyle name="Výpočet 4 2 2 6" xfId="19755" xr:uid="{00000000-0005-0000-0000-0000444D0000}"/>
    <cellStyle name="Výpočet 4 2 3" xfId="19756" xr:uid="{00000000-0005-0000-0000-0000454D0000}"/>
    <cellStyle name="Výpočet 4 2 3 2" xfId="19757" xr:uid="{00000000-0005-0000-0000-0000464D0000}"/>
    <cellStyle name="Výpočet 4 2 3 2 2" xfId="19758" xr:uid="{00000000-0005-0000-0000-0000474D0000}"/>
    <cellStyle name="Výpočet 4 2 3 2 2 2" xfId="19759" xr:uid="{00000000-0005-0000-0000-0000484D0000}"/>
    <cellStyle name="Výpočet 4 2 3 2 2 3" xfId="19760" xr:uid="{00000000-0005-0000-0000-0000494D0000}"/>
    <cellStyle name="Výpočet 4 2 3 2 3" xfId="19761" xr:uid="{00000000-0005-0000-0000-00004A4D0000}"/>
    <cellStyle name="Výpočet 4 2 3 2 4" xfId="19762" xr:uid="{00000000-0005-0000-0000-00004B4D0000}"/>
    <cellStyle name="Výpočet 4 2 3 3" xfId="19763" xr:uid="{00000000-0005-0000-0000-00004C4D0000}"/>
    <cellStyle name="Výpočet 4 2 3 3 2" xfId="19764" xr:uid="{00000000-0005-0000-0000-00004D4D0000}"/>
    <cellStyle name="Výpočet 4 2 3 3 3" xfId="19765" xr:uid="{00000000-0005-0000-0000-00004E4D0000}"/>
    <cellStyle name="Výpočet 4 2 3 4" xfId="19766" xr:uid="{00000000-0005-0000-0000-00004F4D0000}"/>
    <cellStyle name="Výpočet 4 2 3 5" xfId="19767" xr:uid="{00000000-0005-0000-0000-0000504D0000}"/>
    <cellStyle name="Výpočet 4 2 4" xfId="19768" xr:uid="{00000000-0005-0000-0000-0000514D0000}"/>
    <cellStyle name="Výpočet 4 2 4 2" xfId="19769" xr:uid="{00000000-0005-0000-0000-0000524D0000}"/>
    <cellStyle name="Výpočet 4 2 4 2 2" xfId="19770" xr:uid="{00000000-0005-0000-0000-0000534D0000}"/>
    <cellStyle name="Výpočet 4 2 4 2 3" xfId="19771" xr:uid="{00000000-0005-0000-0000-0000544D0000}"/>
    <cellStyle name="Výpočet 4 2 4 3" xfId="19772" xr:uid="{00000000-0005-0000-0000-0000554D0000}"/>
    <cellStyle name="Výpočet 4 2 4 4" xfId="19773" xr:uid="{00000000-0005-0000-0000-0000564D0000}"/>
    <cellStyle name="Výpočet 4 2 5" xfId="19774" xr:uid="{00000000-0005-0000-0000-0000574D0000}"/>
    <cellStyle name="Výpočet 4 2 5 2" xfId="19775" xr:uid="{00000000-0005-0000-0000-0000584D0000}"/>
    <cellStyle name="Výpočet 4 2 5 3" xfId="19776" xr:uid="{00000000-0005-0000-0000-0000594D0000}"/>
    <cellStyle name="Výpočet 4 2 6" xfId="19777" xr:uid="{00000000-0005-0000-0000-00005A4D0000}"/>
    <cellStyle name="Výpočet 4 2 7" xfId="19778" xr:uid="{00000000-0005-0000-0000-00005B4D0000}"/>
    <cellStyle name="Výpočet 4 3" xfId="19779" xr:uid="{00000000-0005-0000-0000-00005C4D0000}"/>
    <cellStyle name="Výpočet 4 3 2" xfId="19780" xr:uid="{00000000-0005-0000-0000-00005D4D0000}"/>
    <cellStyle name="Výpočet 4 3 2 2" xfId="19781" xr:uid="{00000000-0005-0000-0000-00005E4D0000}"/>
    <cellStyle name="Výpočet 4 3 2 2 2" xfId="19782" xr:uid="{00000000-0005-0000-0000-00005F4D0000}"/>
    <cellStyle name="Výpočet 4 3 2 2 2 2" xfId="19783" xr:uid="{00000000-0005-0000-0000-0000604D0000}"/>
    <cellStyle name="Výpočet 4 3 2 2 2 3" xfId="19784" xr:uid="{00000000-0005-0000-0000-0000614D0000}"/>
    <cellStyle name="Výpočet 4 3 2 2 3" xfId="19785" xr:uid="{00000000-0005-0000-0000-0000624D0000}"/>
    <cellStyle name="Výpočet 4 3 2 2 4" xfId="19786" xr:uid="{00000000-0005-0000-0000-0000634D0000}"/>
    <cellStyle name="Výpočet 4 3 2 3" xfId="19787" xr:uid="{00000000-0005-0000-0000-0000644D0000}"/>
    <cellStyle name="Výpočet 4 3 2 3 2" xfId="19788" xr:uid="{00000000-0005-0000-0000-0000654D0000}"/>
    <cellStyle name="Výpočet 4 3 2 3 3" xfId="19789" xr:uid="{00000000-0005-0000-0000-0000664D0000}"/>
    <cellStyle name="Výpočet 4 3 2 4" xfId="19790" xr:uid="{00000000-0005-0000-0000-0000674D0000}"/>
    <cellStyle name="Výpočet 4 3 2 5" xfId="19791" xr:uid="{00000000-0005-0000-0000-0000684D0000}"/>
    <cellStyle name="Výpočet 4 3 3" xfId="19792" xr:uid="{00000000-0005-0000-0000-0000694D0000}"/>
    <cellStyle name="Výpočet 4 3 3 2" xfId="19793" xr:uid="{00000000-0005-0000-0000-00006A4D0000}"/>
    <cellStyle name="Výpočet 4 3 3 2 2" xfId="19794" xr:uid="{00000000-0005-0000-0000-00006B4D0000}"/>
    <cellStyle name="Výpočet 4 3 3 2 3" xfId="19795" xr:uid="{00000000-0005-0000-0000-00006C4D0000}"/>
    <cellStyle name="Výpočet 4 3 3 3" xfId="19796" xr:uid="{00000000-0005-0000-0000-00006D4D0000}"/>
    <cellStyle name="Výpočet 4 3 3 4" xfId="19797" xr:uid="{00000000-0005-0000-0000-00006E4D0000}"/>
    <cellStyle name="Výpočet 4 3 4" xfId="19798" xr:uid="{00000000-0005-0000-0000-00006F4D0000}"/>
    <cellStyle name="Výpočet 4 3 4 2" xfId="19799" xr:uid="{00000000-0005-0000-0000-0000704D0000}"/>
    <cellStyle name="Výpočet 4 3 4 3" xfId="19800" xr:uid="{00000000-0005-0000-0000-0000714D0000}"/>
    <cellStyle name="Výpočet 4 3 5" xfId="19801" xr:uid="{00000000-0005-0000-0000-0000724D0000}"/>
    <cellStyle name="Výpočet 4 3 6" xfId="19802" xr:uid="{00000000-0005-0000-0000-0000734D0000}"/>
    <cellStyle name="Výpočet 4 4" xfId="19803" xr:uid="{00000000-0005-0000-0000-0000744D0000}"/>
    <cellStyle name="Výpočet 4 4 2" xfId="19804" xr:uid="{00000000-0005-0000-0000-0000754D0000}"/>
    <cellStyle name="Výpočet 4 4 2 2" xfId="19805" xr:uid="{00000000-0005-0000-0000-0000764D0000}"/>
    <cellStyle name="Výpočet 4 4 2 2 2" xfId="19806" xr:uid="{00000000-0005-0000-0000-0000774D0000}"/>
    <cellStyle name="Výpočet 4 4 2 2 3" xfId="19807" xr:uid="{00000000-0005-0000-0000-0000784D0000}"/>
    <cellStyle name="Výpočet 4 4 2 3" xfId="19808" xr:uid="{00000000-0005-0000-0000-0000794D0000}"/>
    <cellStyle name="Výpočet 4 4 2 4" xfId="19809" xr:uid="{00000000-0005-0000-0000-00007A4D0000}"/>
    <cellStyle name="Výpočet 4 4 3" xfId="19810" xr:uid="{00000000-0005-0000-0000-00007B4D0000}"/>
    <cellStyle name="Výpočet 4 4 3 2" xfId="19811" xr:uid="{00000000-0005-0000-0000-00007C4D0000}"/>
    <cellStyle name="Výpočet 4 4 3 3" xfId="19812" xr:uid="{00000000-0005-0000-0000-00007D4D0000}"/>
    <cellStyle name="Výpočet 4 4 4" xfId="19813" xr:uid="{00000000-0005-0000-0000-00007E4D0000}"/>
    <cellStyle name="Výpočet 4 4 5" xfId="19814" xr:uid="{00000000-0005-0000-0000-00007F4D0000}"/>
    <cellStyle name="Výpočet 4 5" xfId="19815" xr:uid="{00000000-0005-0000-0000-0000804D0000}"/>
    <cellStyle name="Výpočet 4 5 2" xfId="19816" xr:uid="{00000000-0005-0000-0000-0000814D0000}"/>
    <cellStyle name="Výpočet 4 5 2 2" xfId="19817" xr:uid="{00000000-0005-0000-0000-0000824D0000}"/>
    <cellStyle name="Výpočet 4 5 2 3" xfId="19818" xr:uid="{00000000-0005-0000-0000-0000834D0000}"/>
    <cellStyle name="Výpočet 4 5 3" xfId="19819" xr:uid="{00000000-0005-0000-0000-0000844D0000}"/>
    <cellStyle name="Výpočet 4 5 4" xfId="19820" xr:uid="{00000000-0005-0000-0000-0000854D0000}"/>
    <cellStyle name="Výpočet 4 6" xfId="19821" xr:uid="{00000000-0005-0000-0000-0000864D0000}"/>
    <cellStyle name="Výpočet 4 6 2" xfId="19822" xr:uid="{00000000-0005-0000-0000-0000874D0000}"/>
    <cellStyle name="Výpočet 4 6 3" xfId="19823" xr:uid="{00000000-0005-0000-0000-0000884D0000}"/>
    <cellStyle name="Výpočet 4 7" xfId="19824" xr:uid="{00000000-0005-0000-0000-0000894D0000}"/>
    <cellStyle name="Výpočet 4 8" xfId="19825" xr:uid="{00000000-0005-0000-0000-00008A4D0000}"/>
    <cellStyle name="Výpočet 5" xfId="19826" xr:uid="{00000000-0005-0000-0000-00008B4D0000}"/>
    <cellStyle name="Výpočet 5 2" xfId="19827" xr:uid="{00000000-0005-0000-0000-00008C4D0000}"/>
    <cellStyle name="Výpočet 5 2 2" xfId="19828" xr:uid="{00000000-0005-0000-0000-00008D4D0000}"/>
    <cellStyle name="Výpočet 5 2 2 2" xfId="19829" xr:uid="{00000000-0005-0000-0000-00008E4D0000}"/>
    <cellStyle name="Výpočet 5 2 2 2 2" xfId="19830" xr:uid="{00000000-0005-0000-0000-00008F4D0000}"/>
    <cellStyle name="Výpočet 5 2 2 2 2 2" xfId="19831" xr:uid="{00000000-0005-0000-0000-0000904D0000}"/>
    <cellStyle name="Výpočet 5 2 2 2 2 3" xfId="19832" xr:uid="{00000000-0005-0000-0000-0000914D0000}"/>
    <cellStyle name="Výpočet 5 2 2 2 3" xfId="19833" xr:uid="{00000000-0005-0000-0000-0000924D0000}"/>
    <cellStyle name="Výpočet 5 2 2 2 4" xfId="19834" xr:uid="{00000000-0005-0000-0000-0000934D0000}"/>
    <cellStyle name="Výpočet 5 2 2 3" xfId="19835" xr:uid="{00000000-0005-0000-0000-0000944D0000}"/>
    <cellStyle name="Výpočet 5 2 2 3 2" xfId="19836" xr:uid="{00000000-0005-0000-0000-0000954D0000}"/>
    <cellStyle name="Výpočet 5 2 2 3 3" xfId="19837" xr:uid="{00000000-0005-0000-0000-0000964D0000}"/>
    <cellStyle name="Výpočet 5 2 2 4" xfId="19838" xr:uid="{00000000-0005-0000-0000-0000974D0000}"/>
    <cellStyle name="Výpočet 5 2 2 5" xfId="19839" xr:uid="{00000000-0005-0000-0000-0000984D0000}"/>
    <cellStyle name="Výpočet 5 2 3" xfId="19840" xr:uid="{00000000-0005-0000-0000-0000994D0000}"/>
    <cellStyle name="Výpočet 5 2 3 2" xfId="19841" xr:uid="{00000000-0005-0000-0000-00009A4D0000}"/>
    <cellStyle name="Výpočet 5 2 3 2 2" xfId="19842" xr:uid="{00000000-0005-0000-0000-00009B4D0000}"/>
    <cellStyle name="Výpočet 5 2 3 2 3" xfId="19843" xr:uid="{00000000-0005-0000-0000-00009C4D0000}"/>
    <cellStyle name="Výpočet 5 2 3 3" xfId="19844" xr:uid="{00000000-0005-0000-0000-00009D4D0000}"/>
    <cellStyle name="Výpočet 5 2 3 4" xfId="19845" xr:uid="{00000000-0005-0000-0000-00009E4D0000}"/>
    <cellStyle name="Výpočet 5 2 4" xfId="19846" xr:uid="{00000000-0005-0000-0000-00009F4D0000}"/>
    <cellStyle name="Výpočet 5 2 4 2" xfId="19847" xr:uid="{00000000-0005-0000-0000-0000A04D0000}"/>
    <cellStyle name="Výpočet 5 2 4 3" xfId="19848" xr:uid="{00000000-0005-0000-0000-0000A14D0000}"/>
    <cellStyle name="Výpočet 5 2 5" xfId="19849" xr:uid="{00000000-0005-0000-0000-0000A24D0000}"/>
    <cellStyle name="Výpočet 5 2 6" xfId="19850" xr:uid="{00000000-0005-0000-0000-0000A34D0000}"/>
    <cellStyle name="Výpočet 5 3" xfId="19851" xr:uid="{00000000-0005-0000-0000-0000A44D0000}"/>
    <cellStyle name="Výpočet 5 3 2" xfId="19852" xr:uid="{00000000-0005-0000-0000-0000A54D0000}"/>
    <cellStyle name="Výpočet 5 3 2 2" xfId="19853" xr:uid="{00000000-0005-0000-0000-0000A64D0000}"/>
    <cellStyle name="Výpočet 5 3 2 2 2" xfId="19854" xr:uid="{00000000-0005-0000-0000-0000A74D0000}"/>
    <cellStyle name="Výpočet 5 3 2 2 3" xfId="19855" xr:uid="{00000000-0005-0000-0000-0000A84D0000}"/>
    <cellStyle name="Výpočet 5 3 2 3" xfId="19856" xr:uid="{00000000-0005-0000-0000-0000A94D0000}"/>
    <cellStyle name="Výpočet 5 3 2 4" xfId="19857" xr:uid="{00000000-0005-0000-0000-0000AA4D0000}"/>
    <cellStyle name="Výpočet 5 3 3" xfId="19858" xr:uid="{00000000-0005-0000-0000-0000AB4D0000}"/>
    <cellStyle name="Výpočet 5 3 3 2" xfId="19859" xr:uid="{00000000-0005-0000-0000-0000AC4D0000}"/>
    <cellStyle name="Výpočet 5 3 3 3" xfId="19860" xr:uid="{00000000-0005-0000-0000-0000AD4D0000}"/>
    <cellStyle name="Výpočet 5 3 4" xfId="19861" xr:uid="{00000000-0005-0000-0000-0000AE4D0000}"/>
    <cellStyle name="Výpočet 5 3 5" xfId="19862" xr:uid="{00000000-0005-0000-0000-0000AF4D0000}"/>
    <cellStyle name="Výpočet 5 4" xfId="19863" xr:uid="{00000000-0005-0000-0000-0000B04D0000}"/>
    <cellStyle name="Výpočet 5 4 2" xfId="19864" xr:uid="{00000000-0005-0000-0000-0000B14D0000}"/>
    <cellStyle name="Výpočet 5 4 2 2" xfId="19865" xr:uid="{00000000-0005-0000-0000-0000B24D0000}"/>
    <cellStyle name="Výpočet 5 4 2 3" xfId="19866" xr:uid="{00000000-0005-0000-0000-0000B34D0000}"/>
    <cellStyle name="Výpočet 5 4 3" xfId="19867" xr:uid="{00000000-0005-0000-0000-0000B44D0000}"/>
    <cellStyle name="Výpočet 5 4 4" xfId="19868" xr:uid="{00000000-0005-0000-0000-0000B54D0000}"/>
    <cellStyle name="Výpočet 5 5" xfId="19869" xr:uid="{00000000-0005-0000-0000-0000B64D0000}"/>
    <cellStyle name="Výpočet 5 5 2" xfId="19870" xr:uid="{00000000-0005-0000-0000-0000B74D0000}"/>
    <cellStyle name="Výpočet 5 5 3" xfId="19871" xr:uid="{00000000-0005-0000-0000-0000B84D0000}"/>
    <cellStyle name="Výpočet 5 6" xfId="19872" xr:uid="{00000000-0005-0000-0000-0000B94D0000}"/>
    <cellStyle name="Výpočet 5 7" xfId="19873" xr:uid="{00000000-0005-0000-0000-0000BA4D0000}"/>
    <cellStyle name="Výpočet 6" xfId="19874" xr:uid="{00000000-0005-0000-0000-0000BB4D0000}"/>
    <cellStyle name="Výpočet 7" xfId="19875" xr:uid="{00000000-0005-0000-0000-0000BC4D0000}"/>
    <cellStyle name="Výpočet 8" xfId="19876" xr:uid="{00000000-0005-0000-0000-0000BD4D0000}"/>
    <cellStyle name="Výstup" xfId="19877" xr:uid="{00000000-0005-0000-0000-0000BE4D0000}"/>
    <cellStyle name="Výstup 2" xfId="19878" xr:uid="{00000000-0005-0000-0000-0000BF4D0000}"/>
    <cellStyle name="Výstup 2 10" xfId="19879" xr:uid="{00000000-0005-0000-0000-0000C04D0000}"/>
    <cellStyle name="Výstup 2 11" xfId="19880" xr:uid="{00000000-0005-0000-0000-0000C14D0000}"/>
    <cellStyle name="Výstup 2 12" xfId="19881" xr:uid="{00000000-0005-0000-0000-0000C24D0000}"/>
    <cellStyle name="Výstup 2 2" xfId="19882" xr:uid="{00000000-0005-0000-0000-0000C34D0000}"/>
    <cellStyle name="Výstup 2 2 10" xfId="19883" xr:uid="{00000000-0005-0000-0000-0000C44D0000}"/>
    <cellStyle name="Výstup 2 2 2" xfId="19884" xr:uid="{00000000-0005-0000-0000-0000C54D0000}"/>
    <cellStyle name="Výstup 2 2 2 2" xfId="19885" xr:uid="{00000000-0005-0000-0000-0000C64D0000}"/>
    <cellStyle name="Výstup 2 2 2 2 2" xfId="19886" xr:uid="{00000000-0005-0000-0000-0000C74D0000}"/>
    <cellStyle name="Výstup 2 2 2 2 2 2" xfId="19887" xr:uid="{00000000-0005-0000-0000-0000C84D0000}"/>
    <cellStyle name="Výstup 2 2 2 2 2 2 2" xfId="19888" xr:uid="{00000000-0005-0000-0000-0000C94D0000}"/>
    <cellStyle name="Výstup 2 2 2 2 2 2 2 2" xfId="19889" xr:uid="{00000000-0005-0000-0000-0000CA4D0000}"/>
    <cellStyle name="Výstup 2 2 2 2 2 2 2 2 2" xfId="19890" xr:uid="{00000000-0005-0000-0000-0000CB4D0000}"/>
    <cellStyle name="Výstup 2 2 2 2 2 2 2 2 2 2" xfId="19891" xr:uid="{00000000-0005-0000-0000-0000CC4D0000}"/>
    <cellStyle name="Výstup 2 2 2 2 2 2 2 2 2 3" xfId="19892" xr:uid="{00000000-0005-0000-0000-0000CD4D0000}"/>
    <cellStyle name="Výstup 2 2 2 2 2 2 2 2 3" xfId="19893" xr:uid="{00000000-0005-0000-0000-0000CE4D0000}"/>
    <cellStyle name="Výstup 2 2 2 2 2 2 2 2 4" xfId="19894" xr:uid="{00000000-0005-0000-0000-0000CF4D0000}"/>
    <cellStyle name="Výstup 2 2 2 2 2 2 2 3" xfId="19895" xr:uid="{00000000-0005-0000-0000-0000D04D0000}"/>
    <cellStyle name="Výstup 2 2 2 2 2 2 2 3 2" xfId="19896" xr:uid="{00000000-0005-0000-0000-0000D14D0000}"/>
    <cellStyle name="Výstup 2 2 2 2 2 2 2 3 3" xfId="19897" xr:uid="{00000000-0005-0000-0000-0000D24D0000}"/>
    <cellStyle name="Výstup 2 2 2 2 2 2 2 4" xfId="19898" xr:uid="{00000000-0005-0000-0000-0000D34D0000}"/>
    <cellStyle name="Výstup 2 2 2 2 2 2 2 5" xfId="19899" xr:uid="{00000000-0005-0000-0000-0000D44D0000}"/>
    <cellStyle name="Výstup 2 2 2 2 2 2 3" xfId="19900" xr:uid="{00000000-0005-0000-0000-0000D54D0000}"/>
    <cellStyle name="Výstup 2 2 2 2 2 2 3 2" xfId="19901" xr:uid="{00000000-0005-0000-0000-0000D64D0000}"/>
    <cellStyle name="Výstup 2 2 2 2 2 2 3 2 2" xfId="19902" xr:uid="{00000000-0005-0000-0000-0000D74D0000}"/>
    <cellStyle name="Výstup 2 2 2 2 2 2 3 2 3" xfId="19903" xr:uid="{00000000-0005-0000-0000-0000D84D0000}"/>
    <cellStyle name="Výstup 2 2 2 2 2 2 3 3" xfId="19904" xr:uid="{00000000-0005-0000-0000-0000D94D0000}"/>
    <cellStyle name="Výstup 2 2 2 2 2 2 3 4" xfId="19905" xr:uid="{00000000-0005-0000-0000-0000DA4D0000}"/>
    <cellStyle name="Výstup 2 2 2 2 2 2 4" xfId="19906" xr:uid="{00000000-0005-0000-0000-0000DB4D0000}"/>
    <cellStyle name="Výstup 2 2 2 2 2 2 4 2" xfId="19907" xr:uid="{00000000-0005-0000-0000-0000DC4D0000}"/>
    <cellStyle name="Výstup 2 2 2 2 2 2 4 3" xfId="19908" xr:uid="{00000000-0005-0000-0000-0000DD4D0000}"/>
    <cellStyle name="Výstup 2 2 2 2 2 2 5" xfId="19909" xr:uid="{00000000-0005-0000-0000-0000DE4D0000}"/>
    <cellStyle name="Výstup 2 2 2 2 2 2 6" xfId="19910" xr:uid="{00000000-0005-0000-0000-0000DF4D0000}"/>
    <cellStyle name="Výstup 2 2 2 2 2 3" xfId="19911" xr:uid="{00000000-0005-0000-0000-0000E04D0000}"/>
    <cellStyle name="Výstup 2 2 2 2 2 3 2" xfId="19912" xr:uid="{00000000-0005-0000-0000-0000E14D0000}"/>
    <cellStyle name="Výstup 2 2 2 2 2 3 2 2" xfId="19913" xr:uid="{00000000-0005-0000-0000-0000E24D0000}"/>
    <cellStyle name="Výstup 2 2 2 2 2 3 2 2 2" xfId="19914" xr:uid="{00000000-0005-0000-0000-0000E34D0000}"/>
    <cellStyle name="Výstup 2 2 2 2 2 3 2 2 3" xfId="19915" xr:uid="{00000000-0005-0000-0000-0000E44D0000}"/>
    <cellStyle name="Výstup 2 2 2 2 2 3 2 3" xfId="19916" xr:uid="{00000000-0005-0000-0000-0000E54D0000}"/>
    <cellStyle name="Výstup 2 2 2 2 2 3 2 4" xfId="19917" xr:uid="{00000000-0005-0000-0000-0000E64D0000}"/>
    <cellStyle name="Výstup 2 2 2 2 2 3 3" xfId="19918" xr:uid="{00000000-0005-0000-0000-0000E74D0000}"/>
    <cellStyle name="Výstup 2 2 2 2 2 3 3 2" xfId="19919" xr:uid="{00000000-0005-0000-0000-0000E84D0000}"/>
    <cellStyle name="Výstup 2 2 2 2 2 3 3 3" xfId="19920" xr:uid="{00000000-0005-0000-0000-0000E94D0000}"/>
    <cellStyle name="Výstup 2 2 2 2 2 3 4" xfId="19921" xr:uid="{00000000-0005-0000-0000-0000EA4D0000}"/>
    <cellStyle name="Výstup 2 2 2 2 2 3 5" xfId="19922" xr:uid="{00000000-0005-0000-0000-0000EB4D0000}"/>
    <cellStyle name="Výstup 2 2 2 2 2 4" xfId="19923" xr:uid="{00000000-0005-0000-0000-0000EC4D0000}"/>
    <cellStyle name="Výstup 2 2 2 2 2 4 2" xfId="19924" xr:uid="{00000000-0005-0000-0000-0000ED4D0000}"/>
    <cellStyle name="Výstup 2 2 2 2 2 4 2 2" xfId="19925" xr:uid="{00000000-0005-0000-0000-0000EE4D0000}"/>
    <cellStyle name="Výstup 2 2 2 2 2 4 2 3" xfId="19926" xr:uid="{00000000-0005-0000-0000-0000EF4D0000}"/>
    <cellStyle name="Výstup 2 2 2 2 2 4 3" xfId="19927" xr:uid="{00000000-0005-0000-0000-0000F04D0000}"/>
    <cellStyle name="Výstup 2 2 2 2 2 4 4" xfId="19928" xr:uid="{00000000-0005-0000-0000-0000F14D0000}"/>
    <cellStyle name="Výstup 2 2 2 2 2 5" xfId="19929" xr:uid="{00000000-0005-0000-0000-0000F24D0000}"/>
    <cellStyle name="Výstup 2 2 2 2 2 5 2" xfId="19930" xr:uid="{00000000-0005-0000-0000-0000F34D0000}"/>
    <cellStyle name="Výstup 2 2 2 2 2 5 3" xfId="19931" xr:uid="{00000000-0005-0000-0000-0000F44D0000}"/>
    <cellStyle name="Výstup 2 2 2 2 2 6" xfId="19932" xr:uid="{00000000-0005-0000-0000-0000F54D0000}"/>
    <cellStyle name="Výstup 2 2 2 2 2 7" xfId="19933" xr:uid="{00000000-0005-0000-0000-0000F64D0000}"/>
    <cellStyle name="Výstup 2 2 2 2 3" xfId="19934" xr:uid="{00000000-0005-0000-0000-0000F74D0000}"/>
    <cellStyle name="Výstup 2 2 2 2 3 2" xfId="19935" xr:uid="{00000000-0005-0000-0000-0000F84D0000}"/>
    <cellStyle name="Výstup 2 2 2 2 3 2 2" xfId="19936" xr:uid="{00000000-0005-0000-0000-0000F94D0000}"/>
    <cellStyle name="Výstup 2 2 2 2 3 2 2 2" xfId="19937" xr:uid="{00000000-0005-0000-0000-0000FA4D0000}"/>
    <cellStyle name="Výstup 2 2 2 2 3 2 2 2 2" xfId="19938" xr:uid="{00000000-0005-0000-0000-0000FB4D0000}"/>
    <cellStyle name="Výstup 2 2 2 2 3 2 2 2 3" xfId="19939" xr:uid="{00000000-0005-0000-0000-0000FC4D0000}"/>
    <cellStyle name="Výstup 2 2 2 2 3 2 2 3" xfId="19940" xr:uid="{00000000-0005-0000-0000-0000FD4D0000}"/>
    <cellStyle name="Výstup 2 2 2 2 3 2 2 4" xfId="19941" xr:uid="{00000000-0005-0000-0000-0000FE4D0000}"/>
    <cellStyle name="Výstup 2 2 2 2 3 2 3" xfId="19942" xr:uid="{00000000-0005-0000-0000-0000FF4D0000}"/>
    <cellStyle name="Výstup 2 2 2 2 3 2 3 2" xfId="19943" xr:uid="{00000000-0005-0000-0000-0000004E0000}"/>
    <cellStyle name="Výstup 2 2 2 2 3 2 3 3" xfId="19944" xr:uid="{00000000-0005-0000-0000-0000014E0000}"/>
    <cellStyle name="Výstup 2 2 2 2 3 2 4" xfId="19945" xr:uid="{00000000-0005-0000-0000-0000024E0000}"/>
    <cellStyle name="Výstup 2 2 2 2 3 2 5" xfId="19946" xr:uid="{00000000-0005-0000-0000-0000034E0000}"/>
    <cellStyle name="Výstup 2 2 2 2 3 3" xfId="19947" xr:uid="{00000000-0005-0000-0000-0000044E0000}"/>
    <cellStyle name="Výstup 2 2 2 2 3 3 2" xfId="19948" xr:uid="{00000000-0005-0000-0000-0000054E0000}"/>
    <cellStyle name="Výstup 2 2 2 2 3 3 2 2" xfId="19949" xr:uid="{00000000-0005-0000-0000-0000064E0000}"/>
    <cellStyle name="Výstup 2 2 2 2 3 3 2 3" xfId="19950" xr:uid="{00000000-0005-0000-0000-0000074E0000}"/>
    <cellStyle name="Výstup 2 2 2 2 3 3 3" xfId="19951" xr:uid="{00000000-0005-0000-0000-0000084E0000}"/>
    <cellStyle name="Výstup 2 2 2 2 3 3 4" xfId="19952" xr:uid="{00000000-0005-0000-0000-0000094E0000}"/>
    <cellStyle name="Výstup 2 2 2 2 3 4" xfId="19953" xr:uid="{00000000-0005-0000-0000-00000A4E0000}"/>
    <cellStyle name="Výstup 2 2 2 2 3 4 2" xfId="19954" xr:uid="{00000000-0005-0000-0000-00000B4E0000}"/>
    <cellStyle name="Výstup 2 2 2 2 3 4 3" xfId="19955" xr:uid="{00000000-0005-0000-0000-00000C4E0000}"/>
    <cellStyle name="Výstup 2 2 2 2 3 5" xfId="19956" xr:uid="{00000000-0005-0000-0000-00000D4E0000}"/>
    <cellStyle name="Výstup 2 2 2 2 3 6" xfId="19957" xr:uid="{00000000-0005-0000-0000-00000E4E0000}"/>
    <cellStyle name="Výstup 2 2 2 2 4" xfId="19958" xr:uid="{00000000-0005-0000-0000-00000F4E0000}"/>
    <cellStyle name="Výstup 2 2 2 2 4 2" xfId="19959" xr:uid="{00000000-0005-0000-0000-0000104E0000}"/>
    <cellStyle name="Výstup 2 2 2 2 4 2 2" xfId="19960" xr:uid="{00000000-0005-0000-0000-0000114E0000}"/>
    <cellStyle name="Výstup 2 2 2 2 4 2 2 2" xfId="19961" xr:uid="{00000000-0005-0000-0000-0000124E0000}"/>
    <cellStyle name="Výstup 2 2 2 2 4 2 2 3" xfId="19962" xr:uid="{00000000-0005-0000-0000-0000134E0000}"/>
    <cellStyle name="Výstup 2 2 2 2 4 2 3" xfId="19963" xr:uid="{00000000-0005-0000-0000-0000144E0000}"/>
    <cellStyle name="Výstup 2 2 2 2 4 2 4" xfId="19964" xr:uid="{00000000-0005-0000-0000-0000154E0000}"/>
    <cellStyle name="Výstup 2 2 2 2 4 3" xfId="19965" xr:uid="{00000000-0005-0000-0000-0000164E0000}"/>
    <cellStyle name="Výstup 2 2 2 2 4 3 2" xfId="19966" xr:uid="{00000000-0005-0000-0000-0000174E0000}"/>
    <cellStyle name="Výstup 2 2 2 2 4 3 3" xfId="19967" xr:uid="{00000000-0005-0000-0000-0000184E0000}"/>
    <cellStyle name="Výstup 2 2 2 2 4 4" xfId="19968" xr:uid="{00000000-0005-0000-0000-0000194E0000}"/>
    <cellStyle name="Výstup 2 2 2 2 4 5" xfId="19969" xr:uid="{00000000-0005-0000-0000-00001A4E0000}"/>
    <cellStyle name="Výstup 2 2 2 2 5" xfId="19970" xr:uid="{00000000-0005-0000-0000-00001B4E0000}"/>
    <cellStyle name="Výstup 2 2 2 2 5 2" xfId="19971" xr:uid="{00000000-0005-0000-0000-00001C4E0000}"/>
    <cellStyle name="Výstup 2 2 2 2 5 2 2" xfId="19972" xr:uid="{00000000-0005-0000-0000-00001D4E0000}"/>
    <cellStyle name="Výstup 2 2 2 2 5 2 3" xfId="19973" xr:uid="{00000000-0005-0000-0000-00001E4E0000}"/>
    <cellStyle name="Výstup 2 2 2 2 5 3" xfId="19974" xr:uid="{00000000-0005-0000-0000-00001F4E0000}"/>
    <cellStyle name="Výstup 2 2 2 2 5 4" xfId="19975" xr:uid="{00000000-0005-0000-0000-0000204E0000}"/>
    <cellStyle name="Výstup 2 2 2 2 6" xfId="19976" xr:uid="{00000000-0005-0000-0000-0000214E0000}"/>
    <cellStyle name="Výstup 2 2 2 2 6 2" xfId="19977" xr:uid="{00000000-0005-0000-0000-0000224E0000}"/>
    <cellStyle name="Výstup 2 2 2 2 6 3" xfId="19978" xr:uid="{00000000-0005-0000-0000-0000234E0000}"/>
    <cellStyle name="Výstup 2 2 2 2 7" xfId="19979" xr:uid="{00000000-0005-0000-0000-0000244E0000}"/>
    <cellStyle name="Výstup 2 2 2 2 8" xfId="19980" xr:uid="{00000000-0005-0000-0000-0000254E0000}"/>
    <cellStyle name="Výstup 2 2 2 3" xfId="19981" xr:uid="{00000000-0005-0000-0000-0000264E0000}"/>
    <cellStyle name="Výstup 2 2 2 3 2" xfId="19982" xr:uid="{00000000-0005-0000-0000-0000274E0000}"/>
    <cellStyle name="Výstup 2 2 2 3 2 2" xfId="19983" xr:uid="{00000000-0005-0000-0000-0000284E0000}"/>
    <cellStyle name="Výstup 2 2 2 3 2 2 2" xfId="19984" xr:uid="{00000000-0005-0000-0000-0000294E0000}"/>
    <cellStyle name="Výstup 2 2 2 3 2 2 2 2" xfId="19985" xr:uid="{00000000-0005-0000-0000-00002A4E0000}"/>
    <cellStyle name="Výstup 2 2 2 3 2 2 2 2 2" xfId="19986" xr:uid="{00000000-0005-0000-0000-00002B4E0000}"/>
    <cellStyle name="Výstup 2 2 2 3 2 2 2 2 3" xfId="19987" xr:uid="{00000000-0005-0000-0000-00002C4E0000}"/>
    <cellStyle name="Výstup 2 2 2 3 2 2 2 3" xfId="19988" xr:uid="{00000000-0005-0000-0000-00002D4E0000}"/>
    <cellStyle name="Výstup 2 2 2 3 2 2 2 4" xfId="19989" xr:uid="{00000000-0005-0000-0000-00002E4E0000}"/>
    <cellStyle name="Výstup 2 2 2 3 2 2 3" xfId="19990" xr:uid="{00000000-0005-0000-0000-00002F4E0000}"/>
    <cellStyle name="Výstup 2 2 2 3 2 2 3 2" xfId="19991" xr:uid="{00000000-0005-0000-0000-0000304E0000}"/>
    <cellStyle name="Výstup 2 2 2 3 2 2 3 3" xfId="19992" xr:uid="{00000000-0005-0000-0000-0000314E0000}"/>
    <cellStyle name="Výstup 2 2 2 3 2 2 4" xfId="19993" xr:uid="{00000000-0005-0000-0000-0000324E0000}"/>
    <cellStyle name="Výstup 2 2 2 3 2 2 5" xfId="19994" xr:uid="{00000000-0005-0000-0000-0000334E0000}"/>
    <cellStyle name="Výstup 2 2 2 3 2 3" xfId="19995" xr:uid="{00000000-0005-0000-0000-0000344E0000}"/>
    <cellStyle name="Výstup 2 2 2 3 2 3 2" xfId="19996" xr:uid="{00000000-0005-0000-0000-0000354E0000}"/>
    <cellStyle name="Výstup 2 2 2 3 2 3 2 2" xfId="19997" xr:uid="{00000000-0005-0000-0000-0000364E0000}"/>
    <cellStyle name="Výstup 2 2 2 3 2 3 2 3" xfId="19998" xr:uid="{00000000-0005-0000-0000-0000374E0000}"/>
    <cellStyle name="Výstup 2 2 2 3 2 3 3" xfId="19999" xr:uid="{00000000-0005-0000-0000-0000384E0000}"/>
    <cellStyle name="Výstup 2 2 2 3 2 3 4" xfId="20000" xr:uid="{00000000-0005-0000-0000-0000394E0000}"/>
    <cellStyle name="Výstup 2 2 2 3 2 4" xfId="20001" xr:uid="{00000000-0005-0000-0000-00003A4E0000}"/>
    <cellStyle name="Výstup 2 2 2 3 2 4 2" xfId="20002" xr:uid="{00000000-0005-0000-0000-00003B4E0000}"/>
    <cellStyle name="Výstup 2 2 2 3 2 4 3" xfId="20003" xr:uid="{00000000-0005-0000-0000-00003C4E0000}"/>
    <cellStyle name="Výstup 2 2 2 3 2 5" xfId="20004" xr:uid="{00000000-0005-0000-0000-00003D4E0000}"/>
    <cellStyle name="Výstup 2 2 2 3 2 6" xfId="20005" xr:uid="{00000000-0005-0000-0000-00003E4E0000}"/>
    <cellStyle name="Výstup 2 2 2 3 3" xfId="20006" xr:uid="{00000000-0005-0000-0000-00003F4E0000}"/>
    <cellStyle name="Výstup 2 2 2 3 3 2" xfId="20007" xr:uid="{00000000-0005-0000-0000-0000404E0000}"/>
    <cellStyle name="Výstup 2 2 2 3 3 2 2" xfId="20008" xr:uid="{00000000-0005-0000-0000-0000414E0000}"/>
    <cellStyle name="Výstup 2 2 2 3 3 2 2 2" xfId="20009" xr:uid="{00000000-0005-0000-0000-0000424E0000}"/>
    <cellStyle name="Výstup 2 2 2 3 3 2 2 3" xfId="20010" xr:uid="{00000000-0005-0000-0000-0000434E0000}"/>
    <cellStyle name="Výstup 2 2 2 3 3 2 3" xfId="20011" xr:uid="{00000000-0005-0000-0000-0000444E0000}"/>
    <cellStyle name="Výstup 2 2 2 3 3 2 4" xfId="20012" xr:uid="{00000000-0005-0000-0000-0000454E0000}"/>
    <cellStyle name="Výstup 2 2 2 3 3 3" xfId="20013" xr:uid="{00000000-0005-0000-0000-0000464E0000}"/>
    <cellStyle name="Výstup 2 2 2 3 3 3 2" xfId="20014" xr:uid="{00000000-0005-0000-0000-0000474E0000}"/>
    <cellStyle name="Výstup 2 2 2 3 3 3 3" xfId="20015" xr:uid="{00000000-0005-0000-0000-0000484E0000}"/>
    <cellStyle name="Výstup 2 2 2 3 3 4" xfId="20016" xr:uid="{00000000-0005-0000-0000-0000494E0000}"/>
    <cellStyle name="Výstup 2 2 2 3 3 5" xfId="20017" xr:uid="{00000000-0005-0000-0000-00004A4E0000}"/>
    <cellStyle name="Výstup 2 2 2 3 4" xfId="20018" xr:uid="{00000000-0005-0000-0000-00004B4E0000}"/>
    <cellStyle name="Výstup 2 2 2 3 4 2" xfId="20019" xr:uid="{00000000-0005-0000-0000-00004C4E0000}"/>
    <cellStyle name="Výstup 2 2 2 3 4 2 2" xfId="20020" xr:uid="{00000000-0005-0000-0000-00004D4E0000}"/>
    <cellStyle name="Výstup 2 2 2 3 4 2 3" xfId="20021" xr:uid="{00000000-0005-0000-0000-00004E4E0000}"/>
    <cellStyle name="Výstup 2 2 2 3 4 3" xfId="20022" xr:uid="{00000000-0005-0000-0000-00004F4E0000}"/>
    <cellStyle name="Výstup 2 2 2 3 4 4" xfId="20023" xr:uid="{00000000-0005-0000-0000-0000504E0000}"/>
    <cellStyle name="Výstup 2 2 2 3 5" xfId="20024" xr:uid="{00000000-0005-0000-0000-0000514E0000}"/>
    <cellStyle name="Výstup 2 2 2 3 5 2" xfId="20025" xr:uid="{00000000-0005-0000-0000-0000524E0000}"/>
    <cellStyle name="Výstup 2 2 2 3 5 3" xfId="20026" xr:uid="{00000000-0005-0000-0000-0000534E0000}"/>
    <cellStyle name="Výstup 2 2 2 3 6" xfId="20027" xr:uid="{00000000-0005-0000-0000-0000544E0000}"/>
    <cellStyle name="Výstup 2 2 2 3 7" xfId="20028" xr:uid="{00000000-0005-0000-0000-0000554E0000}"/>
    <cellStyle name="Výstup 2 2 2 4" xfId="20029" xr:uid="{00000000-0005-0000-0000-0000564E0000}"/>
    <cellStyle name="Výstup 2 2 2 4 2" xfId="20030" xr:uid="{00000000-0005-0000-0000-0000574E0000}"/>
    <cellStyle name="Výstup 2 2 2 4 2 2" xfId="20031" xr:uid="{00000000-0005-0000-0000-0000584E0000}"/>
    <cellStyle name="Výstup 2 2 2 4 2 2 2" xfId="20032" xr:uid="{00000000-0005-0000-0000-0000594E0000}"/>
    <cellStyle name="Výstup 2 2 2 4 2 2 2 2" xfId="20033" xr:uid="{00000000-0005-0000-0000-00005A4E0000}"/>
    <cellStyle name="Výstup 2 2 2 4 2 2 2 3" xfId="20034" xr:uid="{00000000-0005-0000-0000-00005B4E0000}"/>
    <cellStyle name="Výstup 2 2 2 4 2 2 3" xfId="20035" xr:uid="{00000000-0005-0000-0000-00005C4E0000}"/>
    <cellStyle name="Výstup 2 2 2 4 2 2 4" xfId="20036" xr:uid="{00000000-0005-0000-0000-00005D4E0000}"/>
    <cellStyle name="Výstup 2 2 2 4 2 3" xfId="20037" xr:uid="{00000000-0005-0000-0000-00005E4E0000}"/>
    <cellStyle name="Výstup 2 2 2 4 2 3 2" xfId="20038" xr:uid="{00000000-0005-0000-0000-00005F4E0000}"/>
    <cellStyle name="Výstup 2 2 2 4 2 3 3" xfId="20039" xr:uid="{00000000-0005-0000-0000-0000604E0000}"/>
    <cellStyle name="Výstup 2 2 2 4 2 4" xfId="20040" xr:uid="{00000000-0005-0000-0000-0000614E0000}"/>
    <cellStyle name="Výstup 2 2 2 4 2 5" xfId="20041" xr:uid="{00000000-0005-0000-0000-0000624E0000}"/>
    <cellStyle name="Výstup 2 2 2 4 3" xfId="20042" xr:uid="{00000000-0005-0000-0000-0000634E0000}"/>
    <cellStyle name="Výstup 2 2 2 4 3 2" xfId="20043" xr:uid="{00000000-0005-0000-0000-0000644E0000}"/>
    <cellStyle name="Výstup 2 2 2 4 3 2 2" xfId="20044" xr:uid="{00000000-0005-0000-0000-0000654E0000}"/>
    <cellStyle name="Výstup 2 2 2 4 3 2 3" xfId="20045" xr:uid="{00000000-0005-0000-0000-0000664E0000}"/>
    <cellStyle name="Výstup 2 2 2 4 3 3" xfId="20046" xr:uid="{00000000-0005-0000-0000-0000674E0000}"/>
    <cellStyle name="Výstup 2 2 2 4 3 4" xfId="20047" xr:uid="{00000000-0005-0000-0000-0000684E0000}"/>
    <cellStyle name="Výstup 2 2 2 4 4" xfId="20048" xr:uid="{00000000-0005-0000-0000-0000694E0000}"/>
    <cellStyle name="Výstup 2 2 2 4 4 2" xfId="20049" xr:uid="{00000000-0005-0000-0000-00006A4E0000}"/>
    <cellStyle name="Výstup 2 2 2 4 4 3" xfId="20050" xr:uid="{00000000-0005-0000-0000-00006B4E0000}"/>
    <cellStyle name="Výstup 2 2 2 4 5" xfId="20051" xr:uid="{00000000-0005-0000-0000-00006C4E0000}"/>
    <cellStyle name="Výstup 2 2 2 4 6" xfId="20052" xr:uid="{00000000-0005-0000-0000-00006D4E0000}"/>
    <cellStyle name="Výstup 2 2 2 5" xfId="20053" xr:uid="{00000000-0005-0000-0000-00006E4E0000}"/>
    <cellStyle name="Výstup 2 2 2 5 2" xfId="20054" xr:uid="{00000000-0005-0000-0000-00006F4E0000}"/>
    <cellStyle name="Výstup 2 2 2 5 2 2" xfId="20055" xr:uid="{00000000-0005-0000-0000-0000704E0000}"/>
    <cellStyle name="Výstup 2 2 2 5 2 2 2" xfId="20056" xr:uid="{00000000-0005-0000-0000-0000714E0000}"/>
    <cellStyle name="Výstup 2 2 2 5 2 2 3" xfId="20057" xr:uid="{00000000-0005-0000-0000-0000724E0000}"/>
    <cellStyle name="Výstup 2 2 2 5 2 3" xfId="20058" xr:uid="{00000000-0005-0000-0000-0000734E0000}"/>
    <cellStyle name="Výstup 2 2 2 5 2 4" xfId="20059" xr:uid="{00000000-0005-0000-0000-0000744E0000}"/>
    <cellStyle name="Výstup 2 2 2 5 3" xfId="20060" xr:uid="{00000000-0005-0000-0000-0000754E0000}"/>
    <cellStyle name="Výstup 2 2 2 5 3 2" xfId="20061" xr:uid="{00000000-0005-0000-0000-0000764E0000}"/>
    <cellStyle name="Výstup 2 2 2 5 3 3" xfId="20062" xr:uid="{00000000-0005-0000-0000-0000774E0000}"/>
    <cellStyle name="Výstup 2 2 2 5 4" xfId="20063" xr:uid="{00000000-0005-0000-0000-0000784E0000}"/>
    <cellStyle name="Výstup 2 2 2 5 5" xfId="20064" xr:uid="{00000000-0005-0000-0000-0000794E0000}"/>
    <cellStyle name="Výstup 2 2 2 6" xfId="20065" xr:uid="{00000000-0005-0000-0000-00007A4E0000}"/>
    <cellStyle name="Výstup 2 2 2 6 2" xfId="20066" xr:uid="{00000000-0005-0000-0000-00007B4E0000}"/>
    <cellStyle name="Výstup 2 2 2 6 2 2" xfId="20067" xr:uid="{00000000-0005-0000-0000-00007C4E0000}"/>
    <cellStyle name="Výstup 2 2 2 6 2 3" xfId="20068" xr:uid="{00000000-0005-0000-0000-00007D4E0000}"/>
    <cellStyle name="Výstup 2 2 2 6 3" xfId="20069" xr:uid="{00000000-0005-0000-0000-00007E4E0000}"/>
    <cellStyle name="Výstup 2 2 2 6 4" xfId="20070" xr:uid="{00000000-0005-0000-0000-00007F4E0000}"/>
    <cellStyle name="Výstup 2 2 2 7" xfId="20071" xr:uid="{00000000-0005-0000-0000-0000804E0000}"/>
    <cellStyle name="Výstup 2 2 2 7 2" xfId="20072" xr:uid="{00000000-0005-0000-0000-0000814E0000}"/>
    <cellStyle name="Výstup 2 2 2 7 3" xfId="20073" xr:uid="{00000000-0005-0000-0000-0000824E0000}"/>
    <cellStyle name="Výstup 2 2 2 8" xfId="20074" xr:uid="{00000000-0005-0000-0000-0000834E0000}"/>
    <cellStyle name="Výstup 2 2 2 9" xfId="20075" xr:uid="{00000000-0005-0000-0000-0000844E0000}"/>
    <cellStyle name="Výstup 2 2 3" xfId="20076" xr:uid="{00000000-0005-0000-0000-0000854E0000}"/>
    <cellStyle name="Výstup 2 2 3 2" xfId="20077" xr:uid="{00000000-0005-0000-0000-0000864E0000}"/>
    <cellStyle name="Výstup 2 2 3 2 2" xfId="20078" xr:uid="{00000000-0005-0000-0000-0000874E0000}"/>
    <cellStyle name="Výstup 2 2 3 2 2 2" xfId="20079" xr:uid="{00000000-0005-0000-0000-0000884E0000}"/>
    <cellStyle name="Výstup 2 2 3 2 2 2 2" xfId="20080" xr:uid="{00000000-0005-0000-0000-0000894E0000}"/>
    <cellStyle name="Výstup 2 2 3 2 2 2 2 2" xfId="20081" xr:uid="{00000000-0005-0000-0000-00008A4E0000}"/>
    <cellStyle name="Výstup 2 2 3 2 2 2 2 2 2" xfId="20082" xr:uid="{00000000-0005-0000-0000-00008B4E0000}"/>
    <cellStyle name="Výstup 2 2 3 2 2 2 2 2 3" xfId="20083" xr:uid="{00000000-0005-0000-0000-00008C4E0000}"/>
    <cellStyle name="Výstup 2 2 3 2 2 2 2 3" xfId="20084" xr:uid="{00000000-0005-0000-0000-00008D4E0000}"/>
    <cellStyle name="Výstup 2 2 3 2 2 2 2 4" xfId="20085" xr:uid="{00000000-0005-0000-0000-00008E4E0000}"/>
    <cellStyle name="Výstup 2 2 3 2 2 2 3" xfId="20086" xr:uid="{00000000-0005-0000-0000-00008F4E0000}"/>
    <cellStyle name="Výstup 2 2 3 2 2 2 3 2" xfId="20087" xr:uid="{00000000-0005-0000-0000-0000904E0000}"/>
    <cellStyle name="Výstup 2 2 3 2 2 2 3 3" xfId="20088" xr:uid="{00000000-0005-0000-0000-0000914E0000}"/>
    <cellStyle name="Výstup 2 2 3 2 2 2 4" xfId="20089" xr:uid="{00000000-0005-0000-0000-0000924E0000}"/>
    <cellStyle name="Výstup 2 2 3 2 2 2 5" xfId="20090" xr:uid="{00000000-0005-0000-0000-0000934E0000}"/>
    <cellStyle name="Výstup 2 2 3 2 2 3" xfId="20091" xr:uid="{00000000-0005-0000-0000-0000944E0000}"/>
    <cellStyle name="Výstup 2 2 3 2 2 3 2" xfId="20092" xr:uid="{00000000-0005-0000-0000-0000954E0000}"/>
    <cellStyle name="Výstup 2 2 3 2 2 3 2 2" xfId="20093" xr:uid="{00000000-0005-0000-0000-0000964E0000}"/>
    <cellStyle name="Výstup 2 2 3 2 2 3 2 3" xfId="20094" xr:uid="{00000000-0005-0000-0000-0000974E0000}"/>
    <cellStyle name="Výstup 2 2 3 2 2 3 3" xfId="20095" xr:uid="{00000000-0005-0000-0000-0000984E0000}"/>
    <cellStyle name="Výstup 2 2 3 2 2 3 4" xfId="20096" xr:uid="{00000000-0005-0000-0000-0000994E0000}"/>
    <cellStyle name="Výstup 2 2 3 2 2 4" xfId="20097" xr:uid="{00000000-0005-0000-0000-00009A4E0000}"/>
    <cellStyle name="Výstup 2 2 3 2 2 4 2" xfId="20098" xr:uid="{00000000-0005-0000-0000-00009B4E0000}"/>
    <cellStyle name="Výstup 2 2 3 2 2 4 3" xfId="20099" xr:uid="{00000000-0005-0000-0000-00009C4E0000}"/>
    <cellStyle name="Výstup 2 2 3 2 2 5" xfId="20100" xr:uid="{00000000-0005-0000-0000-00009D4E0000}"/>
    <cellStyle name="Výstup 2 2 3 2 2 6" xfId="20101" xr:uid="{00000000-0005-0000-0000-00009E4E0000}"/>
    <cellStyle name="Výstup 2 2 3 2 3" xfId="20102" xr:uid="{00000000-0005-0000-0000-00009F4E0000}"/>
    <cellStyle name="Výstup 2 2 3 2 3 2" xfId="20103" xr:uid="{00000000-0005-0000-0000-0000A04E0000}"/>
    <cellStyle name="Výstup 2 2 3 2 3 2 2" xfId="20104" xr:uid="{00000000-0005-0000-0000-0000A14E0000}"/>
    <cellStyle name="Výstup 2 2 3 2 3 2 2 2" xfId="20105" xr:uid="{00000000-0005-0000-0000-0000A24E0000}"/>
    <cellStyle name="Výstup 2 2 3 2 3 2 2 3" xfId="20106" xr:uid="{00000000-0005-0000-0000-0000A34E0000}"/>
    <cellStyle name="Výstup 2 2 3 2 3 2 3" xfId="20107" xr:uid="{00000000-0005-0000-0000-0000A44E0000}"/>
    <cellStyle name="Výstup 2 2 3 2 3 2 4" xfId="20108" xr:uid="{00000000-0005-0000-0000-0000A54E0000}"/>
    <cellStyle name="Výstup 2 2 3 2 3 3" xfId="20109" xr:uid="{00000000-0005-0000-0000-0000A64E0000}"/>
    <cellStyle name="Výstup 2 2 3 2 3 3 2" xfId="20110" xr:uid="{00000000-0005-0000-0000-0000A74E0000}"/>
    <cellStyle name="Výstup 2 2 3 2 3 3 3" xfId="20111" xr:uid="{00000000-0005-0000-0000-0000A84E0000}"/>
    <cellStyle name="Výstup 2 2 3 2 3 4" xfId="20112" xr:uid="{00000000-0005-0000-0000-0000A94E0000}"/>
    <cellStyle name="Výstup 2 2 3 2 3 5" xfId="20113" xr:uid="{00000000-0005-0000-0000-0000AA4E0000}"/>
    <cellStyle name="Výstup 2 2 3 2 4" xfId="20114" xr:uid="{00000000-0005-0000-0000-0000AB4E0000}"/>
    <cellStyle name="Výstup 2 2 3 2 4 2" xfId="20115" xr:uid="{00000000-0005-0000-0000-0000AC4E0000}"/>
    <cellStyle name="Výstup 2 2 3 2 4 2 2" xfId="20116" xr:uid="{00000000-0005-0000-0000-0000AD4E0000}"/>
    <cellStyle name="Výstup 2 2 3 2 4 2 3" xfId="20117" xr:uid="{00000000-0005-0000-0000-0000AE4E0000}"/>
    <cellStyle name="Výstup 2 2 3 2 4 3" xfId="20118" xr:uid="{00000000-0005-0000-0000-0000AF4E0000}"/>
    <cellStyle name="Výstup 2 2 3 2 4 4" xfId="20119" xr:uid="{00000000-0005-0000-0000-0000B04E0000}"/>
    <cellStyle name="Výstup 2 2 3 2 5" xfId="20120" xr:uid="{00000000-0005-0000-0000-0000B14E0000}"/>
    <cellStyle name="Výstup 2 2 3 2 5 2" xfId="20121" xr:uid="{00000000-0005-0000-0000-0000B24E0000}"/>
    <cellStyle name="Výstup 2 2 3 2 5 3" xfId="20122" xr:uid="{00000000-0005-0000-0000-0000B34E0000}"/>
    <cellStyle name="Výstup 2 2 3 2 6" xfId="20123" xr:uid="{00000000-0005-0000-0000-0000B44E0000}"/>
    <cellStyle name="Výstup 2 2 3 2 7" xfId="20124" xr:uid="{00000000-0005-0000-0000-0000B54E0000}"/>
    <cellStyle name="Výstup 2 2 3 3" xfId="20125" xr:uid="{00000000-0005-0000-0000-0000B64E0000}"/>
    <cellStyle name="Výstup 2 2 3 3 2" xfId="20126" xr:uid="{00000000-0005-0000-0000-0000B74E0000}"/>
    <cellStyle name="Výstup 2 2 3 3 2 2" xfId="20127" xr:uid="{00000000-0005-0000-0000-0000B84E0000}"/>
    <cellStyle name="Výstup 2 2 3 3 2 2 2" xfId="20128" xr:uid="{00000000-0005-0000-0000-0000B94E0000}"/>
    <cellStyle name="Výstup 2 2 3 3 2 2 2 2" xfId="20129" xr:uid="{00000000-0005-0000-0000-0000BA4E0000}"/>
    <cellStyle name="Výstup 2 2 3 3 2 2 2 3" xfId="20130" xr:uid="{00000000-0005-0000-0000-0000BB4E0000}"/>
    <cellStyle name="Výstup 2 2 3 3 2 2 3" xfId="20131" xr:uid="{00000000-0005-0000-0000-0000BC4E0000}"/>
    <cellStyle name="Výstup 2 2 3 3 2 2 4" xfId="20132" xr:uid="{00000000-0005-0000-0000-0000BD4E0000}"/>
    <cellStyle name="Výstup 2 2 3 3 2 3" xfId="20133" xr:uid="{00000000-0005-0000-0000-0000BE4E0000}"/>
    <cellStyle name="Výstup 2 2 3 3 2 3 2" xfId="20134" xr:uid="{00000000-0005-0000-0000-0000BF4E0000}"/>
    <cellStyle name="Výstup 2 2 3 3 2 3 3" xfId="20135" xr:uid="{00000000-0005-0000-0000-0000C04E0000}"/>
    <cellStyle name="Výstup 2 2 3 3 2 4" xfId="20136" xr:uid="{00000000-0005-0000-0000-0000C14E0000}"/>
    <cellStyle name="Výstup 2 2 3 3 2 5" xfId="20137" xr:uid="{00000000-0005-0000-0000-0000C24E0000}"/>
    <cellStyle name="Výstup 2 2 3 3 3" xfId="20138" xr:uid="{00000000-0005-0000-0000-0000C34E0000}"/>
    <cellStyle name="Výstup 2 2 3 3 3 2" xfId="20139" xr:uid="{00000000-0005-0000-0000-0000C44E0000}"/>
    <cellStyle name="Výstup 2 2 3 3 3 2 2" xfId="20140" xr:uid="{00000000-0005-0000-0000-0000C54E0000}"/>
    <cellStyle name="Výstup 2 2 3 3 3 2 3" xfId="20141" xr:uid="{00000000-0005-0000-0000-0000C64E0000}"/>
    <cellStyle name="Výstup 2 2 3 3 3 3" xfId="20142" xr:uid="{00000000-0005-0000-0000-0000C74E0000}"/>
    <cellStyle name="Výstup 2 2 3 3 3 4" xfId="20143" xr:uid="{00000000-0005-0000-0000-0000C84E0000}"/>
    <cellStyle name="Výstup 2 2 3 3 4" xfId="20144" xr:uid="{00000000-0005-0000-0000-0000C94E0000}"/>
    <cellStyle name="Výstup 2 2 3 3 4 2" xfId="20145" xr:uid="{00000000-0005-0000-0000-0000CA4E0000}"/>
    <cellStyle name="Výstup 2 2 3 3 4 3" xfId="20146" xr:uid="{00000000-0005-0000-0000-0000CB4E0000}"/>
    <cellStyle name="Výstup 2 2 3 3 5" xfId="20147" xr:uid="{00000000-0005-0000-0000-0000CC4E0000}"/>
    <cellStyle name="Výstup 2 2 3 3 6" xfId="20148" xr:uid="{00000000-0005-0000-0000-0000CD4E0000}"/>
    <cellStyle name="Výstup 2 2 3 4" xfId="20149" xr:uid="{00000000-0005-0000-0000-0000CE4E0000}"/>
    <cellStyle name="Výstup 2 2 3 4 2" xfId="20150" xr:uid="{00000000-0005-0000-0000-0000CF4E0000}"/>
    <cellStyle name="Výstup 2 2 3 4 2 2" xfId="20151" xr:uid="{00000000-0005-0000-0000-0000D04E0000}"/>
    <cellStyle name="Výstup 2 2 3 4 2 2 2" xfId="20152" xr:uid="{00000000-0005-0000-0000-0000D14E0000}"/>
    <cellStyle name="Výstup 2 2 3 4 2 2 3" xfId="20153" xr:uid="{00000000-0005-0000-0000-0000D24E0000}"/>
    <cellStyle name="Výstup 2 2 3 4 2 3" xfId="20154" xr:uid="{00000000-0005-0000-0000-0000D34E0000}"/>
    <cellStyle name="Výstup 2 2 3 4 2 4" xfId="20155" xr:uid="{00000000-0005-0000-0000-0000D44E0000}"/>
    <cellStyle name="Výstup 2 2 3 4 3" xfId="20156" xr:uid="{00000000-0005-0000-0000-0000D54E0000}"/>
    <cellStyle name="Výstup 2 2 3 4 3 2" xfId="20157" xr:uid="{00000000-0005-0000-0000-0000D64E0000}"/>
    <cellStyle name="Výstup 2 2 3 4 3 3" xfId="20158" xr:uid="{00000000-0005-0000-0000-0000D74E0000}"/>
    <cellStyle name="Výstup 2 2 3 4 4" xfId="20159" xr:uid="{00000000-0005-0000-0000-0000D84E0000}"/>
    <cellStyle name="Výstup 2 2 3 4 5" xfId="20160" xr:uid="{00000000-0005-0000-0000-0000D94E0000}"/>
    <cellStyle name="Výstup 2 2 3 5" xfId="20161" xr:uid="{00000000-0005-0000-0000-0000DA4E0000}"/>
    <cellStyle name="Výstup 2 2 3 5 2" xfId="20162" xr:uid="{00000000-0005-0000-0000-0000DB4E0000}"/>
    <cellStyle name="Výstup 2 2 3 5 2 2" xfId="20163" xr:uid="{00000000-0005-0000-0000-0000DC4E0000}"/>
    <cellStyle name="Výstup 2 2 3 5 2 3" xfId="20164" xr:uid="{00000000-0005-0000-0000-0000DD4E0000}"/>
    <cellStyle name="Výstup 2 2 3 5 3" xfId="20165" xr:uid="{00000000-0005-0000-0000-0000DE4E0000}"/>
    <cellStyle name="Výstup 2 2 3 5 4" xfId="20166" xr:uid="{00000000-0005-0000-0000-0000DF4E0000}"/>
    <cellStyle name="Výstup 2 2 3 6" xfId="20167" xr:uid="{00000000-0005-0000-0000-0000E04E0000}"/>
    <cellStyle name="Výstup 2 2 3 6 2" xfId="20168" xr:uid="{00000000-0005-0000-0000-0000E14E0000}"/>
    <cellStyle name="Výstup 2 2 3 6 3" xfId="20169" xr:uid="{00000000-0005-0000-0000-0000E24E0000}"/>
    <cellStyle name="Výstup 2 2 3 7" xfId="20170" xr:uid="{00000000-0005-0000-0000-0000E34E0000}"/>
    <cellStyle name="Výstup 2 2 3 8" xfId="20171" xr:uid="{00000000-0005-0000-0000-0000E44E0000}"/>
    <cellStyle name="Výstup 2 2 4" xfId="20172" xr:uid="{00000000-0005-0000-0000-0000E54E0000}"/>
    <cellStyle name="Výstup 2 2 4 2" xfId="20173" xr:uid="{00000000-0005-0000-0000-0000E64E0000}"/>
    <cellStyle name="Výstup 2 2 4 2 2" xfId="20174" xr:uid="{00000000-0005-0000-0000-0000E74E0000}"/>
    <cellStyle name="Výstup 2 2 4 2 2 2" xfId="20175" xr:uid="{00000000-0005-0000-0000-0000E84E0000}"/>
    <cellStyle name="Výstup 2 2 4 2 2 2 2" xfId="20176" xr:uid="{00000000-0005-0000-0000-0000E94E0000}"/>
    <cellStyle name="Výstup 2 2 4 2 2 2 2 2" xfId="20177" xr:uid="{00000000-0005-0000-0000-0000EA4E0000}"/>
    <cellStyle name="Výstup 2 2 4 2 2 2 2 3" xfId="20178" xr:uid="{00000000-0005-0000-0000-0000EB4E0000}"/>
    <cellStyle name="Výstup 2 2 4 2 2 2 3" xfId="20179" xr:uid="{00000000-0005-0000-0000-0000EC4E0000}"/>
    <cellStyle name="Výstup 2 2 4 2 2 2 4" xfId="20180" xr:uid="{00000000-0005-0000-0000-0000ED4E0000}"/>
    <cellStyle name="Výstup 2 2 4 2 2 3" xfId="20181" xr:uid="{00000000-0005-0000-0000-0000EE4E0000}"/>
    <cellStyle name="Výstup 2 2 4 2 2 3 2" xfId="20182" xr:uid="{00000000-0005-0000-0000-0000EF4E0000}"/>
    <cellStyle name="Výstup 2 2 4 2 2 3 3" xfId="20183" xr:uid="{00000000-0005-0000-0000-0000F04E0000}"/>
    <cellStyle name="Výstup 2 2 4 2 2 4" xfId="20184" xr:uid="{00000000-0005-0000-0000-0000F14E0000}"/>
    <cellStyle name="Výstup 2 2 4 2 2 5" xfId="20185" xr:uid="{00000000-0005-0000-0000-0000F24E0000}"/>
    <cellStyle name="Výstup 2 2 4 2 3" xfId="20186" xr:uid="{00000000-0005-0000-0000-0000F34E0000}"/>
    <cellStyle name="Výstup 2 2 4 2 3 2" xfId="20187" xr:uid="{00000000-0005-0000-0000-0000F44E0000}"/>
    <cellStyle name="Výstup 2 2 4 2 3 2 2" xfId="20188" xr:uid="{00000000-0005-0000-0000-0000F54E0000}"/>
    <cellStyle name="Výstup 2 2 4 2 3 2 3" xfId="20189" xr:uid="{00000000-0005-0000-0000-0000F64E0000}"/>
    <cellStyle name="Výstup 2 2 4 2 3 3" xfId="20190" xr:uid="{00000000-0005-0000-0000-0000F74E0000}"/>
    <cellStyle name="Výstup 2 2 4 2 3 4" xfId="20191" xr:uid="{00000000-0005-0000-0000-0000F84E0000}"/>
    <cellStyle name="Výstup 2 2 4 2 4" xfId="20192" xr:uid="{00000000-0005-0000-0000-0000F94E0000}"/>
    <cellStyle name="Výstup 2 2 4 2 4 2" xfId="20193" xr:uid="{00000000-0005-0000-0000-0000FA4E0000}"/>
    <cellStyle name="Výstup 2 2 4 2 4 3" xfId="20194" xr:uid="{00000000-0005-0000-0000-0000FB4E0000}"/>
    <cellStyle name="Výstup 2 2 4 2 5" xfId="20195" xr:uid="{00000000-0005-0000-0000-0000FC4E0000}"/>
    <cellStyle name="Výstup 2 2 4 2 6" xfId="20196" xr:uid="{00000000-0005-0000-0000-0000FD4E0000}"/>
    <cellStyle name="Výstup 2 2 4 3" xfId="20197" xr:uid="{00000000-0005-0000-0000-0000FE4E0000}"/>
    <cellStyle name="Výstup 2 2 4 3 2" xfId="20198" xr:uid="{00000000-0005-0000-0000-0000FF4E0000}"/>
    <cellStyle name="Výstup 2 2 4 3 2 2" xfId="20199" xr:uid="{00000000-0005-0000-0000-0000004F0000}"/>
    <cellStyle name="Výstup 2 2 4 3 2 2 2" xfId="20200" xr:uid="{00000000-0005-0000-0000-0000014F0000}"/>
    <cellStyle name="Výstup 2 2 4 3 2 2 3" xfId="20201" xr:uid="{00000000-0005-0000-0000-0000024F0000}"/>
    <cellStyle name="Výstup 2 2 4 3 2 3" xfId="20202" xr:uid="{00000000-0005-0000-0000-0000034F0000}"/>
    <cellStyle name="Výstup 2 2 4 3 2 4" xfId="20203" xr:uid="{00000000-0005-0000-0000-0000044F0000}"/>
    <cellStyle name="Výstup 2 2 4 3 3" xfId="20204" xr:uid="{00000000-0005-0000-0000-0000054F0000}"/>
    <cellStyle name="Výstup 2 2 4 3 3 2" xfId="20205" xr:uid="{00000000-0005-0000-0000-0000064F0000}"/>
    <cellStyle name="Výstup 2 2 4 3 3 3" xfId="20206" xr:uid="{00000000-0005-0000-0000-0000074F0000}"/>
    <cellStyle name="Výstup 2 2 4 3 4" xfId="20207" xr:uid="{00000000-0005-0000-0000-0000084F0000}"/>
    <cellStyle name="Výstup 2 2 4 3 5" xfId="20208" xr:uid="{00000000-0005-0000-0000-0000094F0000}"/>
    <cellStyle name="Výstup 2 2 4 4" xfId="20209" xr:uid="{00000000-0005-0000-0000-00000A4F0000}"/>
    <cellStyle name="Výstup 2 2 4 4 2" xfId="20210" xr:uid="{00000000-0005-0000-0000-00000B4F0000}"/>
    <cellStyle name="Výstup 2 2 4 4 2 2" xfId="20211" xr:uid="{00000000-0005-0000-0000-00000C4F0000}"/>
    <cellStyle name="Výstup 2 2 4 4 2 3" xfId="20212" xr:uid="{00000000-0005-0000-0000-00000D4F0000}"/>
    <cellStyle name="Výstup 2 2 4 4 3" xfId="20213" xr:uid="{00000000-0005-0000-0000-00000E4F0000}"/>
    <cellStyle name="Výstup 2 2 4 4 4" xfId="20214" xr:uid="{00000000-0005-0000-0000-00000F4F0000}"/>
    <cellStyle name="Výstup 2 2 4 5" xfId="20215" xr:uid="{00000000-0005-0000-0000-0000104F0000}"/>
    <cellStyle name="Výstup 2 2 4 5 2" xfId="20216" xr:uid="{00000000-0005-0000-0000-0000114F0000}"/>
    <cellStyle name="Výstup 2 2 4 5 3" xfId="20217" xr:uid="{00000000-0005-0000-0000-0000124F0000}"/>
    <cellStyle name="Výstup 2 2 4 6" xfId="20218" xr:uid="{00000000-0005-0000-0000-0000134F0000}"/>
    <cellStyle name="Výstup 2 2 4 7" xfId="20219" xr:uid="{00000000-0005-0000-0000-0000144F0000}"/>
    <cellStyle name="Výstup 2 2 5" xfId="20220" xr:uid="{00000000-0005-0000-0000-0000154F0000}"/>
    <cellStyle name="Výstup 2 2 5 2" xfId="20221" xr:uid="{00000000-0005-0000-0000-0000164F0000}"/>
    <cellStyle name="Výstup 2 2 5 2 2" xfId="20222" xr:uid="{00000000-0005-0000-0000-0000174F0000}"/>
    <cellStyle name="Výstup 2 2 5 2 2 2" xfId="20223" xr:uid="{00000000-0005-0000-0000-0000184F0000}"/>
    <cellStyle name="Výstup 2 2 5 2 2 2 2" xfId="20224" xr:uid="{00000000-0005-0000-0000-0000194F0000}"/>
    <cellStyle name="Výstup 2 2 5 2 2 2 3" xfId="20225" xr:uid="{00000000-0005-0000-0000-00001A4F0000}"/>
    <cellStyle name="Výstup 2 2 5 2 2 3" xfId="20226" xr:uid="{00000000-0005-0000-0000-00001B4F0000}"/>
    <cellStyle name="Výstup 2 2 5 2 2 4" xfId="20227" xr:uid="{00000000-0005-0000-0000-00001C4F0000}"/>
    <cellStyle name="Výstup 2 2 5 2 3" xfId="20228" xr:uid="{00000000-0005-0000-0000-00001D4F0000}"/>
    <cellStyle name="Výstup 2 2 5 2 3 2" xfId="20229" xr:uid="{00000000-0005-0000-0000-00001E4F0000}"/>
    <cellStyle name="Výstup 2 2 5 2 3 3" xfId="20230" xr:uid="{00000000-0005-0000-0000-00001F4F0000}"/>
    <cellStyle name="Výstup 2 2 5 2 4" xfId="20231" xr:uid="{00000000-0005-0000-0000-0000204F0000}"/>
    <cellStyle name="Výstup 2 2 5 2 5" xfId="20232" xr:uid="{00000000-0005-0000-0000-0000214F0000}"/>
    <cellStyle name="Výstup 2 2 5 3" xfId="20233" xr:uid="{00000000-0005-0000-0000-0000224F0000}"/>
    <cellStyle name="Výstup 2 2 5 3 2" xfId="20234" xr:uid="{00000000-0005-0000-0000-0000234F0000}"/>
    <cellStyle name="Výstup 2 2 5 3 2 2" xfId="20235" xr:uid="{00000000-0005-0000-0000-0000244F0000}"/>
    <cellStyle name="Výstup 2 2 5 3 2 3" xfId="20236" xr:uid="{00000000-0005-0000-0000-0000254F0000}"/>
    <cellStyle name="Výstup 2 2 5 3 3" xfId="20237" xr:uid="{00000000-0005-0000-0000-0000264F0000}"/>
    <cellStyle name="Výstup 2 2 5 3 4" xfId="20238" xr:uid="{00000000-0005-0000-0000-0000274F0000}"/>
    <cellStyle name="Výstup 2 2 5 4" xfId="20239" xr:uid="{00000000-0005-0000-0000-0000284F0000}"/>
    <cellStyle name="Výstup 2 2 5 4 2" xfId="20240" xr:uid="{00000000-0005-0000-0000-0000294F0000}"/>
    <cellStyle name="Výstup 2 2 5 4 3" xfId="20241" xr:uid="{00000000-0005-0000-0000-00002A4F0000}"/>
    <cellStyle name="Výstup 2 2 5 5" xfId="20242" xr:uid="{00000000-0005-0000-0000-00002B4F0000}"/>
    <cellStyle name="Výstup 2 2 5 6" xfId="20243" xr:uid="{00000000-0005-0000-0000-00002C4F0000}"/>
    <cellStyle name="Výstup 2 2 6" xfId="20244" xr:uid="{00000000-0005-0000-0000-00002D4F0000}"/>
    <cellStyle name="Výstup 2 2 6 2" xfId="20245" xr:uid="{00000000-0005-0000-0000-00002E4F0000}"/>
    <cellStyle name="Výstup 2 2 6 2 2" xfId="20246" xr:uid="{00000000-0005-0000-0000-00002F4F0000}"/>
    <cellStyle name="Výstup 2 2 6 2 2 2" xfId="20247" xr:uid="{00000000-0005-0000-0000-0000304F0000}"/>
    <cellStyle name="Výstup 2 2 6 2 2 3" xfId="20248" xr:uid="{00000000-0005-0000-0000-0000314F0000}"/>
    <cellStyle name="Výstup 2 2 6 2 3" xfId="20249" xr:uid="{00000000-0005-0000-0000-0000324F0000}"/>
    <cellStyle name="Výstup 2 2 6 2 4" xfId="20250" xr:uid="{00000000-0005-0000-0000-0000334F0000}"/>
    <cellStyle name="Výstup 2 2 6 3" xfId="20251" xr:uid="{00000000-0005-0000-0000-0000344F0000}"/>
    <cellStyle name="Výstup 2 2 6 3 2" xfId="20252" xr:uid="{00000000-0005-0000-0000-0000354F0000}"/>
    <cellStyle name="Výstup 2 2 6 3 3" xfId="20253" xr:uid="{00000000-0005-0000-0000-0000364F0000}"/>
    <cellStyle name="Výstup 2 2 6 4" xfId="20254" xr:uid="{00000000-0005-0000-0000-0000374F0000}"/>
    <cellStyle name="Výstup 2 2 6 5" xfId="20255" xr:uid="{00000000-0005-0000-0000-0000384F0000}"/>
    <cellStyle name="Výstup 2 2 7" xfId="20256" xr:uid="{00000000-0005-0000-0000-0000394F0000}"/>
    <cellStyle name="Výstup 2 2 7 2" xfId="20257" xr:uid="{00000000-0005-0000-0000-00003A4F0000}"/>
    <cellStyle name="Výstup 2 2 7 2 2" xfId="20258" xr:uid="{00000000-0005-0000-0000-00003B4F0000}"/>
    <cellStyle name="Výstup 2 2 7 2 3" xfId="20259" xr:uid="{00000000-0005-0000-0000-00003C4F0000}"/>
    <cellStyle name="Výstup 2 2 7 3" xfId="20260" xr:uid="{00000000-0005-0000-0000-00003D4F0000}"/>
    <cellStyle name="Výstup 2 2 7 4" xfId="20261" xr:uid="{00000000-0005-0000-0000-00003E4F0000}"/>
    <cellStyle name="Výstup 2 2 8" xfId="20262" xr:uid="{00000000-0005-0000-0000-00003F4F0000}"/>
    <cellStyle name="Výstup 2 2 8 2" xfId="20263" xr:uid="{00000000-0005-0000-0000-0000404F0000}"/>
    <cellStyle name="Výstup 2 2 8 3" xfId="20264" xr:uid="{00000000-0005-0000-0000-0000414F0000}"/>
    <cellStyle name="Výstup 2 2 9" xfId="20265" xr:uid="{00000000-0005-0000-0000-0000424F0000}"/>
    <cellStyle name="Výstup 2 3" xfId="20266" xr:uid="{00000000-0005-0000-0000-0000434F0000}"/>
    <cellStyle name="Výstup 2 3 2" xfId="20267" xr:uid="{00000000-0005-0000-0000-0000444F0000}"/>
    <cellStyle name="Výstup 2 3 2 2" xfId="20268" xr:uid="{00000000-0005-0000-0000-0000454F0000}"/>
    <cellStyle name="Výstup 2 3 2 2 2" xfId="20269" xr:uid="{00000000-0005-0000-0000-0000464F0000}"/>
    <cellStyle name="Výstup 2 3 2 2 2 2" xfId="20270" xr:uid="{00000000-0005-0000-0000-0000474F0000}"/>
    <cellStyle name="Výstup 2 3 2 2 2 2 2" xfId="20271" xr:uid="{00000000-0005-0000-0000-0000484F0000}"/>
    <cellStyle name="Výstup 2 3 2 2 2 2 2 2" xfId="20272" xr:uid="{00000000-0005-0000-0000-0000494F0000}"/>
    <cellStyle name="Výstup 2 3 2 2 2 2 2 2 2" xfId="20273" xr:uid="{00000000-0005-0000-0000-00004A4F0000}"/>
    <cellStyle name="Výstup 2 3 2 2 2 2 2 2 3" xfId="20274" xr:uid="{00000000-0005-0000-0000-00004B4F0000}"/>
    <cellStyle name="Výstup 2 3 2 2 2 2 2 3" xfId="20275" xr:uid="{00000000-0005-0000-0000-00004C4F0000}"/>
    <cellStyle name="Výstup 2 3 2 2 2 2 2 4" xfId="20276" xr:uid="{00000000-0005-0000-0000-00004D4F0000}"/>
    <cellStyle name="Výstup 2 3 2 2 2 2 3" xfId="20277" xr:uid="{00000000-0005-0000-0000-00004E4F0000}"/>
    <cellStyle name="Výstup 2 3 2 2 2 2 3 2" xfId="20278" xr:uid="{00000000-0005-0000-0000-00004F4F0000}"/>
    <cellStyle name="Výstup 2 3 2 2 2 2 3 3" xfId="20279" xr:uid="{00000000-0005-0000-0000-0000504F0000}"/>
    <cellStyle name="Výstup 2 3 2 2 2 2 4" xfId="20280" xr:uid="{00000000-0005-0000-0000-0000514F0000}"/>
    <cellStyle name="Výstup 2 3 2 2 2 2 5" xfId="20281" xr:uid="{00000000-0005-0000-0000-0000524F0000}"/>
    <cellStyle name="Výstup 2 3 2 2 2 3" xfId="20282" xr:uid="{00000000-0005-0000-0000-0000534F0000}"/>
    <cellStyle name="Výstup 2 3 2 2 2 3 2" xfId="20283" xr:uid="{00000000-0005-0000-0000-0000544F0000}"/>
    <cellStyle name="Výstup 2 3 2 2 2 3 2 2" xfId="20284" xr:uid="{00000000-0005-0000-0000-0000554F0000}"/>
    <cellStyle name="Výstup 2 3 2 2 2 3 2 3" xfId="20285" xr:uid="{00000000-0005-0000-0000-0000564F0000}"/>
    <cellStyle name="Výstup 2 3 2 2 2 3 3" xfId="20286" xr:uid="{00000000-0005-0000-0000-0000574F0000}"/>
    <cellStyle name="Výstup 2 3 2 2 2 3 4" xfId="20287" xr:uid="{00000000-0005-0000-0000-0000584F0000}"/>
    <cellStyle name="Výstup 2 3 2 2 2 4" xfId="20288" xr:uid="{00000000-0005-0000-0000-0000594F0000}"/>
    <cellStyle name="Výstup 2 3 2 2 2 4 2" xfId="20289" xr:uid="{00000000-0005-0000-0000-00005A4F0000}"/>
    <cellStyle name="Výstup 2 3 2 2 2 4 3" xfId="20290" xr:uid="{00000000-0005-0000-0000-00005B4F0000}"/>
    <cellStyle name="Výstup 2 3 2 2 2 5" xfId="20291" xr:uid="{00000000-0005-0000-0000-00005C4F0000}"/>
    <cellStyle name="Výstup 2 3 2 2 2 6" xfId="20292" xr:uid="{00000000-0005-0000-0000-00005D4F0000}"/>
    <cellStyle name="Výstup 2 3 2 2 3" xfId="20293" xr:uid="{00000000-0005-0000-0000-00005E4F0000}"/>
    <cellStyle name="Výstup 2 3 2 2 3 2" xfId="20294" xr:uid="{00000000-0005-0000-0000-00005F4F0000}"/>
    <cellStyle name="Výstup 2 3 2 2 3 2 2" xfId="20295" xr:uid="{00000000-0005-0000-0000-0000604F0000}"/>
    <cellStyle name="Výstup 2 3 2 2 3 2 2 2" xfId="20296" xr:uid="{00000000-0005-0000-0000-0000614F0000}"/>
    <cellStyle name="Výstup 2 3 2 2 3 2 2 3" xfId="20297" xr:uid="{00000000-0005-0000-0000-0000624F0000}"/>
    <cellStyle name="Výstup 2 3 2 2 3 2 3" xfId="20298" xr:uid="{00000000-0005-0000-0000-0000634F0000}"/>
    <cellStyle name="Výstup 2 3 2 2 3 2 4" xfId="20299" xr:uid="{00000000-0005-0000-0000-0000644F0000}"/>
    <cellStyle name="Výstup 2 3 2 2 3 3" xfId="20300" xr:uid="{00000000-0005-0000-0000-0000654F0000}"/>
    <cellStyle name="Výstup 2 3 2 2 3 3 2" xfId="20301" xr:uid="{00000000-0005-0000-0000-0000664F0000}"/>
    <cellStyle name="Výstup 2 3 2 2 3 3 3" xfId="20302" xr:uid="{00000000-0005-0000-0000-0000674F0000}"/>
    <cellStyle name="Výstup 2 3 2 2 3 4" xfId="20303" xr:uid="{00000000-0005-0000-0000-0000684F0000}"/>
    <cellStyle name="Výstup 2 3 2 2 3 5" xfId="20304" xr:uid="{00000000-0005-0000-0000-0000694F0000}"/>
    <cellStyle name="Výstup 2 3 2 2 4" xfId="20305" xr:uid="{00000000-0005-0000-0000-00006A4F0000}"/>
    <cellStyle name="Výstup 2 3 2 2 4 2" xfId="20306" xr:uid="{00000000-0005-0000-0000-00006B4F0000}"/>
    <cellStyle name="Výstup 2 3 2 2 4 2 2" xfId="20307" xr:uid="{00000000-0005-0000-0000-00006C4F0000}"/>
    <cellStyle name="Výstup 2 3 2 2 4 2 3" xfId="20308" xr:uid="{00000000-0005-0000-0000-00006D4F0000}"/>
    <cellStyle name="Výstup 2 3 2 2 4 3" xfId="20309" xr:uid="{00000000-0005-0000-0000-00006E4F0000}"/>
    <cellStyle name="Výstup 2 3 2 2 4 4" xfId="20310" xr:uid="{00000000-0005-0000-0000-00006F4F0000}"/>
    <cellStyle name="Výstup 2 3 2 2 5" xfId="20311" xr:uid="{00000000-0005-0000-0000-0000704F0000}"/>
    <cellStyle name="Výstup 2 3 2 2 5 2" xfId="20312" xr:uid="{00000000-0005-0000-0000-0000714F0000}"/>
    <cellStyle name="Výstup 2 3 2 2 5 3" xfId="20313" xr:uid="{00000000-0005-0000-0000-0000724F0000}"/>
    <cellStyle name="Výstup 2 3 2 2 6" xfId="20314" xr:uid="{00000000-0005-0000-0000-0000734F0000}"/>
    <cellStyle name="Výstup 2 3 2 2 7" xfId="20315" xr:uid="{00000000-0005-0000-0000-0000744F0000}"/>
    <cellStyle name="Výstup 2 3 2 3" xfId="20316" xr:uid="{00000000-0005-0000-0000-0000754F0000}"/>
    <cellStyle name="Výstup 2 3 2 3 2" xfId="20317" xr:uid="{00000000-0005-0000-0000-0000764F0000}"/>
    <cellStyle name="Výstup 2 3 2 3 2 2" xfId="20318" xr:uid="{00000000-0005-0000-0000-0000774F0000}"/>
    <cellStyle name="Výstup 2 3 2 3 2 2 2" xfId="20319" xr:uid="{00000000-0005-0000-0000-0000784F0000}"/>
    <cellStyle name="Výstup 2 3 2 3 2 2 2 2" xfId="20320" xr:uid="{00000000-0005-0000-0000-0000794F0000}"/>
    <cellStyle name="Výstup 2 3 2 3 2 2 2 3" xfId="20321" xr:uid="{00000000-0005-0000-0000-00007A4F0000}"/>
    <cellStyle name="Výstup 2 3 2 3 2 2 3" xfId="20322" xr:uid="{00000000-0005-0000-0000-00007B4F0000}"/>
    <cellStyle name="Výstup 2 3 2 3 2 2 4" xfId="20323" xr:uid="{00000000-0005-0000-0000-00007C4F0000}"/>
    <cellStyle name="Výstup 2 3 2 3 2 3" xfId="20324" xr:uid="{00000000-0005-0000-0000-00007D4F0000}"/>
    <cellStyle name="Výstup 2 3 2 3 2 3 2" xfId="20325" xr:uid="{00000000-0005-0000-0000-00007E4F0000}"/>
    <cellStyle name="Výstup 2 3 2 3 2 3 3" xfId="20326" xr:uid="{00000000-0005-0000-0000-00007F4F0000}"/>
    <cellStyle name="Výstup 2 3 2 3 2 4" xfId="20327" xr:uid="{00000000-0005-0000-0000-0000804F0000}"/>
    <cellStyle name="Výstup 2 3 2 3 2 5" xfId="20328" xr:uid="{00000000-0005-0000-0000-0000814F0000}"/>
    <cellStyle name="Výstup 2 3 2 3 3" xfId="20329" xr:uid="{00000000-0005-0000-0000-0000824F0000}"/>
    <cellStyle name="Výstup 2 3 2 3 3 2" xfId="20330" xr:uid="{00000000-0005-0000-0000-0000834F0000}"/>
    <cellStyle name="Výstup 2 3 2 3 3 2 2" xfId="20331" xr:uid="{00000000-0005-0000-0000-0000844F0000}"/>
    <cellStyle name="Výstup 2 3 2 3 3 2 3" xfId="20332" xr:uid="{00000000-0005-0000-0000-0000854F0000}"/>
    <cellStyle name="Výstup 2 3 2 3 3 3" xfId="20333" xr:uid="{00000000-0005-0000-0000-0000864F0000}"/>
    <cellStyle name="Výstup 2 3 2 3 3 4" xfId="20334" xr:uid="{00000000-0005-0000-0000-0000874F0000}"/>
    <cellStyle name="Výstup 2 3 2 3 4" xfId="20335" xr:uid="{00000000-0005-0000-0000-0000884F0000}"/>
    <cellStyle name="Výstup 2 3 2 3 4 2" xfId="20336" xr:uid="{00000000-0005-0000-0000-0000894F0000}"/>
    <cellStyle name="Výstup 2 3 2 3 4 3" xfId="20337" xr:uid="{00000000-0005-0000-0000-00008A4F0000}"/>
    <cellStyle name="Výstup 2 3 2 3 5" xfId="20338" xr:uid="{00000000-0005-0000-0000-00008B4F0000}"/>
    <cellStyle name="Výstup 2 3 2 3 6" xfId="20339" xr:uid="{00000000-0005-0000-0000-00008C4F0000}"/>
    <cellStyle name="Výstup 2 3 2 4" xfId="20340" xr:uid="{00000000-0005-0000-0000-00008D4F0000}"/>
    <cellStyle name="Výstup 2 3 2 4 2" xfId="20341" xr:uid="{00000000-0005-0000-0000-00008E4F0000}"/>
    <cellStyle name="Výstup 2 3 2 4 2 2" xfId="20342" xr:uid="{00000000-0005-0000-0000-00008F4F0000}"/>
    <cellStyle name="Výstup 2 3 2 4 2 2 2" xfId="20343" xr:uid="{00000000-0005-0000-0000-0000904F0000}"/>
    <cellStyle name="Výstup 2 3 2 4 2 2 3" xfId="20344" xr:uid="{00000000-0005-0000-0000-0000914F0000}"/>
    <cellStyle name="Výstup 2 3 2 4 2 3" xfId="20345" xr:uid="{00000000-0005-0000-0000-0000924F0000}"/>
    <cellStyle name="Výstup 2 3 2 4 2 4" xfId="20346" xr:uid="{00000000-0005-0000-0000-0000934F0000}"/>
    <cellStyle name="Výstup 2 3 2 4 3" xfId="20347" xr:uid="{00000000-0005-0000-0000-0000944F0000}"/>
    <cellStyle name="Výstup 2 3 2 4 3 2" xfId="20348" xr:uid="{00000000-0005-0000-0000-0000954F0000}"/>
    <cellStyle name="Výstup 2 3 2 4 3 3" xfId="20349" xr:uid="{00000000-0005-0000-0000-0000964F0000}"/>
    <cellStyle name="Výstup 2 3 2 4 4" xfId="20350" xr:uid="{00000000-0005-0000-0000-0000974F0000}"/>
    <cellStyle name="Výstup 2 3 2 4 5" xfId="20351" xr:uid="{00000000-0005-0000-0000-0000984F0000}"/>
    <cellStyle name="Výstup 2 3 2 5" xfId="20352" xr:uid="{00000000-0005-0000-0000-0000994F0000}"/>
    <cellStyle name="Výstup 2 3 2 5 2" xfId="20353" xr:uid="{00000000-0005-0000-0000-00009A4F0000}"/>
    <cellStyle name="Výstup 2 3 2 5 2 2" xfId="20354" xr:uid="{00000000-0005-0000-0000-00009B4F0000}"/>
    <cellStyle name="Výstup 2 3 2 5 2 3" xfId="20355" xr:uid="{00000000-0005-0000-0000-00009C4F0000}"/>
    <cellStyle name="Výstup 2 3 2 5 3" xfId="20356" xr:uid="{00000000-0005-0000-0000-00009D4F0000}"/>
    <cellStyle name="Výstup 2 3 2 5 4" xfId="20357" xr:uid="{00000000-0005-0000-0000-00009E4F0000}"/>
    <cellStyle name="Výstup 2 3 2 6" xfId="20358" xr:uid="{00000000-0005-0000-0000-00009F4F0000}"/>
    <cellStyle name="Výstup 2 3 2 6 2" xfId="20359" xr:uid="{00000000-0005-0000-0000-0000A04F0000}"/>
    <cellStyle name="Výstup 2 3 2 6 3" xfId="20360" xr:uid="{00000000-0005-0000-0000-0000A14F0000}"/>
    <cellStyle name="Výstup 2 3 2 7" xfId="20361" xr:uid="{00000000-0005-0000-0000-0000A24F0000}"/>
    <cellStyle name="Výstup 2 3 2 8" xfId="20362" xr:uid="{00000000-0005-0000-0000-0000A34F0000}"/>
    <cellStyle name="Výstup 2 3 3" xfId="20363" xr:uid="{00000000-0005-0000-0000-0000A44F0000}"/>
    <cellStyle name="Výstup 2 3 3 2" xfId="20364" xr:uid="{00000000-0005-0000-0000-0000A54F0000}"/>
    <cellStyle name="Výstup 2 3 3 2 2" xfId="20365" xr:uid="{00000000-0005-0000-0000-0000A64F0000}"/>
    <cellStyle name="Výstup 2 3 3 2 2 2" xfId="20366" xr:uid="{00000000-0005-0000-0000-0000A74F0000}"/>
    <cellStyle name="Výstup 2 3 3 2 2 2 2" xfId="20367" xr:uid="{00000000-0005-0000-0000-0000A84F0000}"/>
    <cellStyle name="Výstup 2 3 3 2 2 2 2 2" xfId="20368" xr:uid="{00000000-0005-0000-0000-0000A94F0000}"/>
    <cellStyle name="Výstup 2 3 3 2 2 2 2 3" xfId="20369" xr:uid="{00000000-0005-0000-0000-0000AA4F0000}"/>
    <cellStyle name="Výstup 2 3 3 2 2 2 3" xfId="20370" xr:uid="{00000000-0005-0000-0000-0000AB4F0000}"/>
    <cellStyle name="Výstup 2 3 3 2 2 2 4" xfId="20371" xr:uid="{00000000-0005-0000-0000-0000AC4F0000}"/>
    <cellStyle name="Výstup 2 3 3 2 2 3" xfId="20372" xr:uid="{00000000-0005-0000-0000-0000AD4F0000}"/>
    <cellStyle name="Výstup 2 3 3 2 2 3 2" xfId="20373" xr:uid="{00000000-0005-0000-0000-0000AE4F0000}"/>
    <cellStyle name="Výstup 2 3 3 2 2 3 3" xfId="20374" xr:uid="{00000000-0005-0000-0000-0000AF4F0000}"/>
    <cellStyle name="Výstup 2 3 3 2 2 4" xfId="20375" xr:uid="{00000000-0005-0000-0000-0000B04F0000}"/>
    <cellStyle name="Výstup 2 3 3 2 2 5" xfId="20376" xr:uid="{00000000-0005-0000-0000-0000B14F0000}"/>
    <cellStyle name="Výstup 2 3 3 2 3" xfId="20377" xr:uid="{00000000-0005-0000-0000-0000B24F0000}"/>
    <cellStyle name="Výstup 2 3 3 2 3 2" xfId="20378" xr:uid="{00000000-0005-0000-0000-0000B34F0000}"/>
    <cellStyle name="Výstup 2 3 3 2 3 2 2" xfId="20379" xr:uid="{00000000-0005-0000-0000-0000B44F0000}"/>
    <cellStyle name="Výstup 2 3 3 2 3 2 3" xfId="20380" xr:uid="{00000000-0005-0000-0000-0000B54F0000}"/>
    <cellStyle name="Výstup 2 3 3 2 3 3" xfId="20381" xr:uid="{00000000-0005-0000-0000-0000B64F0000}"/>
    <cellStyle name="Výstup 2 3 3 2 3 4" xfId="20382" xr:uid="{00000000-0005-0000-0000-0000B74F0000}"/>
    <cellStyle name="Výstup 2 3 3 2 4" xfId="20383" xr:uid="{00000000-0005-0000-0000-0000B84F0000}"/>
    <cellStyle name="Výstup 2 3 3 2 4 2" xfId="20384" xr:uid="{00000000-0005-0000-0000-0000B94F0000}"/>
    <cellStyle name="Výstup 2 3 3 2 4 3" xfId="20385" xr:uid="{00000000-0005-0000-0000-0000BA4F0000}"/>
    <cellStyle name="Výstup 2 3 3 2 5" xfId="20386" xr:uid="{00000000-0005-0000-0000-0000BB4F0000}"/>
    <cellStyle name="Výstup 2 3 3 2 6" xfId="20387" xr:uid="{00000000-0005-0000-0000-0000BC4F0000}"/>
    <cellStyle name="Výstup 2 3 3 3" xfId="20388" xr:uid="{00000000-0005-0000-0000-0000BD4F0000}"/>
    <cellStyle name="Výstup 2 3 3 3 2" xfId="20389" xr:uid="{00000000-0005-0000-0000-0000BE4F0000}"/>
    <cellStyle name="Výstup 2 3 3 3 2 2" xfId="20390" xr:uid="{00000000-0005-0000-0000-0000BF4F0000}"/>
    <cellStyle name="Výstup 2 3 3 3 2 2 2" xfId="20391" xr:uid="{00000000-0005-0000-0000-0000C04F0000}"/>
    <cellStyle name="Výstup 2 3 3 3 2 2 3" xfId="20392" xr:uid="{00000000-0005-0000-0000-0000C14F0000}"/>
    <cellStyle name="Výstup 2 3 3 3 2 3" xfId="20393" xr:uid="{00000000-0005-0000-0000-0000C24F0000}"/>
    <cellStyle name="Výstup 2 3 3 3 2 4" xfId="20394" xr:uid="{00000000-0005-0000-0000-0000C34F0000}"/>
    <cellStyle name="Výstup 2 3 3 3 3" xfId="20395" xr:uid="{00000000-0005-0000-0000-0000C44F0000}"/>
    <cellStyle name="Výstup 2 3 3 3 3 2" xfId="20396" xr:uid="{00000000-0005-0000-0000-0000C54F0000}"/>
    <cellStyle name="Výstup 2 3 3 3 3 3" xfId="20397" xr:uid="{00000000-0005-0000-0000-0000C64F0000}"/>
    <cellStyle name="Výstup 2 3 3 3 4" xfId="20398" xr:uid="{00000000-0005-0000-0000-0000C74F0000}"/>
    <cellStyle name="Výstup 2 3 3 3 5" xfId="20399" xr:uid="{00000000-0005-0000-0000-0000C84F0000}"/>
    <cellStyle name="Výstup 2 3 3 4" xfId="20400" xr:uid="{00000000-0005-0000-0000-0000C94F0000}"/>
    <cellStyle name="Výstup 2 3 3 4 2" xfId="20401" xr:uid="{00000000-0005-0000-0000-0000CA4F0000}"/>
    <cellStyle name="Výstup 2 3 3 4 2 2" xfId="20402" xr:uid="{00000000-0005-0000-0000-0000CB4F0000}"/>
    <cellStyle name="Výstup 2 3 3 4 2 3" xfId="20403" xr:uid="{00000000-0005-0000-0000-0000CC4F0000}"/>
    <cellStyle name="Výstup 2 3 3 4 3" xfId="20404" xr:uid="{00000000-0005-0000-0000-0000CD4F0000}"/>
    <cellStyle name="Výstup 2 3 3 4 4" xfId="20405" xr:uid="{00000000-0005-0000-0000-0000CE4F0000}"/>
    <cellStyle name="Výstup 2 3 3 5" xfId="20406" xr:uid="{00000000-0005-0000-0000-0000CF4F0000}"/>
    <cellStyle name="Výstup 2 3 3 5 2" xfId="20407" xr:uid="{00000000-0005-0000-0000-0000D04F0000}"/>
    <cellStyle name="Výstup 2 3 3 5 3" xfId="20408" xr:uid="{00000000-0005-0000-0000-0000D14F0000}"/>
    <cellStyle name="Výstup 2 3 3 6" xfId="20409" xr:uid="{00000000-0005-0000-0000-0000D24F0000}"/>
    <cellStyle name="Výstup 2 3 3 7" xfId="20410" xr:uid="{00000000-0005-0000-0000-0000D34F0000}"/>
    <cellStyle name="Výstup 2 3 4" xfId="20411" xr:uid="{00000000-0005-0000-0000-0000D44F0000}"/>
    <cellStyle name="Výstup 2 3 4 2" xfId="20412" xr:uid="{00000000-0005-0000-0000-0000D54F0000}"/>
    <cellStyle name="Výstup 2 3 4 2 2" xfId="20413" xr:uid="{00000000-0005-0000-0000-0000D64F0000}"/>
    <cellStyle name="Výstup 2 3 4 2 2 2" xfId="20414" xr:uid="{00000000-0005-0000-0000-0000D74F0000}"/>
    <cellStyle name="Výstup 2 3 4 2 2 2 2" xfId="20415" xr:uid="{00000000-0005-0000-0000-0000D84F0000}"/>
    <cellStyle name="Výstup 2 3 4 2 2 2 3" xfId="20416" xr:uid="{00000000-0005-0000-0000-0000D94F0000}"/>
    <cellStyle name="Výstup 2 3 4 2 2 3" xfId="20417" xr:uid="{00000000-0005-0000-0000-0000DA4F0000}"/>
    <cellStyle name="Výstup 2 3 4 2 2 4" xfId="20418" xr:uid="{00000000-0005-0000-0000-0000DB4F0000}"/>
    <cellStyle name="Výstup 2 3 4 2 3" xfId="20419" xr:uid="{00000000-0005-0000-0000-0000DC4F0000}"/>
    <cellStyle name="Výstup 2 3 4 2 3 2" xfId="20420" xr:uid="{00000000-0005-0000-0000-0000DD4F0000}"/>
    <cellStyle name="Výstup 2 3 4 2 3 3" xfId="20421" xr:uid="{00000000-0005-0000-0000-0000DE4F0000}"/>
    <cellStyle name="Výstup 2 3 4 2 4" xfId="20422" xr:uid="{00000000-0005-0000-0000-0000DF4F0000}"/>
    <cellStyle name="Výstup 2 3 4 2 5" xfId="20423" xr:uid="{00000000-0005-0000-0000-0000E04F0000}"/>
    <cellStyle name="Výstup 2 3 4 3" xfId="20424" xr:uid="{00000000-0005-0000-0000-0000E14F0000}"/>
    <cellStyle name="Výstup 2 3 4 3 2" xfId="20425" xr:uid="{00000000-0005-0000-0000-0000E24F0000}"/>
    <cellStyle name="Výstup 2 3 4 3 2 2" xfId="20426" xr:uid="{00000000-0005-0000-0000-0000E34F0000}"/>
    <cellStyle name="Výstup 2 3 4 3 2 3" xfId="20427" xr:uid="{00000000-0005-0000-0000-0000E44F0000}"/>
    <cellStyle name="Výstup 2 3 4 3 3" xfId="20428" xr:uid="{00000000-0005-0000-0000-0000E54F0000}"/>
    <cellStyle name="Výstup 2 3 4 3 4" xfId="20429" xr:uid="{00000000-0005-0000-0000-0000E64F0000}"/>
    <cellStyle name="Výstup 2 3 4 4" xfId="20430" xr:uid="{00000000-0005-0000-0000-0000E74F0000}"/>
    <cellStyle name="Výstup 2 3 4 4 2" xfId="20431" xr:uid="{00000000-0005-0000-0000-0000E84F0000}"/>
    <cellStyle name="Výstup 2 3 4 4 3" xfId="20432" xr:uid="{00000000-0005-0000-0000-0000E94F0000}"/>
    <cellStyle name="Výstup 2 3 4 5" xfId="20433" xr:uid="{00000000-0005-0000-0000-0000EA4F0000}"/>
    <cellStyle name="Výstup 2 3 4 6" xfId="20434" xr:uid="{00000000-0005-0000-0000-0000EB4F0000}"/>
    <cellStyle name="Výstup 2 3 5" xfId="20435" xr:uid="{00000000-0005-0000-0000-0000EC4F0000}"/>
    <cellStyle name="Výstup 2 3 5 2" xfId="20436" xr:uid="{00000000-0005-0000-0000-0000ED4F0000}"/>
    <cellStyle name="Výstup 2 3 5 2 2" xfId="20437" xr:uid="{00000000-0005-0000-0000-0000EE4F0000}"/>
    <cellStyle name="Výstup 2 3 5 2 2 2" xfId="20438" xr:uid="{00000000-0005-0000-0000-0000EF4F0000}"/>
    <cellStyle name="Výstup 2 3 5 2 2 3" xfId="20439" xr:uid="{00000000-0005-0000-0000-0000F04F0000}"/>
    <cellStyle name="Výstup 2 3 5 2 3" xfId="20440" xr:uid="{00000000-0005-0000-0000-0000F14F0000}"/>
    <cellStyle name="Výstup 2 3 5 2 4" xfId="20441" xr:uid="{00000000-0005-0000-0000-0000F24F0000}"/>
    <cellStyle name="Výstup 2 3 5 3" xfId="20442" xr:uid="{00000000-0005-0000-0000-0000F34F0000}"/>
    <cellStyle name="Výstup 2 3 5 3 2" xfId="20443" xr:uid="{00000000-0005-0000-0000-0000F44F0000}"/>
    <cellStyle name="Výstup 2 3 5 3 3" xfId="20444" xr:uid="{00000000-0005-0000-0000-0000F54F0000}"/>
    <cellStyle name="Výstup 2 3 5 4" xfId="20445" xr:uid="{00000000-0005-0000-0000-0000F64F0000}"/>
    <cellStyle name="Výstup 2 3 5 5" xfId="20446" xr:uid="{00000000-0005-0000-0000-0000F74F0000}"/>
    <cellStyle name="Výstup 2 3 6" xfId="20447" xr:uid="{00000000-0005-0000-0000-0000F84F0000}"/>
    <cellStyle name="Výstup 2 3 6 2" xfId="20448" xr:uid="{00000000-0005-0000-0000-0000F94F0000}"/>
    <cellStyle name="Výstup 2 3 6 2 2" xfId="20449" xr:uid="{00000000-0005-0000-0000-0000FA4F0000}"/>
    <cellStyle name="Výstup 2 3 6 2 3" xfId="20450" xr:uid="{00000000-0005-0000-0000-0000FB4F0000}"/>
    <cellStyle name="Výstup 2 3 6 3" xfId="20451" xr:uid="{00000000-0005-0000-0000-0000FC4F0000}"/>
    <cellStyle name="Výstup 2 3 6 4" xfId="20452" xr:uid="{00000000-0005-0000-0000-0000FD4F0000}"/>
    <cellStyle name="Výstup 2 3 7" xfId="20453" xr:uid="{00000000-0005-0000-0000-0000FE4F0000}"/>
    <cellStyle name="Výstup 2 3 7 2" xfId="20454" xr:uid="{00000000-0005-0000-0000-0000FF4F0000}"/>
    <cellStyle name="Výstup 2 3 7 3" xfId="20455" xr:uid="{00000000-0005-0000-0000-000000500000}"/>
    <cellStyle name="Výstup 2 3 8" xfId="20456" xr:uid="{00000000-0005-0000-0000-000001500000}"/>
    <cellStyle name="Výstup 2 3 9" xfId="20457" xr:uid="{00000000-0005-0000-0000-000002500000}"/>
    <cellStyle name="Výstup 2 4" xfId="20458" xr:uid="{00000000-0005-0000-0000-000003500000}"/>
    <cellStyle name="Výstup 2 4 2" xfId="20459" xr:uid="{00000000-0005-0000-0000-000004500000}"/>
    <cellStyle name="Výstup 2 4 2 2" xfId="20460" xr:uid="{00000000-0005-0000-0000-000005500000}"/>
    <cellStyle name="Výstup 2 4 2 2 2" xfId="20461" xr:uid="{00000000-0005-0000-0000-000006500000}"/>
    <cellStyle name="Výstup 2 4 2 2 2 2" xfId="20462" xr:uid="{00000000-0005-0000-0000-000007500000}"/>
    <cellStyle name="Výstup 2 4 2 2 2 2 2" xfId="20463" xr:uid="{00000000-0005-0000-0000-000008500000}"/>
    <cellStyle name="Výstup 2 4 2 2 2 2 2 2" xfId="20464" xr:uid="{00000000-0005-0000-0000-000009500000}"/>
    <cellStyle name="Výstup 2 4 2 2 2 2 2 3" xfId="20465" xr:uid="{00000000-0005-0000-0000-00000A500000}"/>
    <cellStyle name="Výstup 2 4 2 2 2 2 3" xfId="20466" xr:uid="{00000000-0005-0000-0000-00000B500000}"/>
    <cellStyle name="Výstup 2 4 2 2 2 2 4" xfId="20467" xr:uid="{00000000-0005-0000-0000-00000C500000}"/>
    <cellStyle name="Výstup 2 4 2 2 2 3" xfId="20468" xr:uid="{00000000-0005-0000-0000-00000D500000}"/>
    <cellStyle name="Výstup 2 4 2 2 2 3 2" xfId="20469" xr:uid="{00000000-0005-0000-0000-00000E500000}"/>
    <cellStyle name="Výstup 2 4 2 2 2 3 3" xfId="20470" xr:uid="{00000000-0005-0000-0000-00000F500000}"/>
    <cellStyle name="Výstup 2 4 2 2 2 4" xfId="20471" xr:uid="{00000000-0005-0000-0000-000010500000}"/>
    <cellStyle name="Výstup 2 4 2 2 2 5" xfId="20472" xr:uid="{00000000-0005-0000-0000-000011500000}"/>
    <cellStyle name="Výstup 2 4 2 2 3" xfId="20473" xr:uid="{00000000-0005-0000-0000-000012500000}"/>
    <cellStyle name="Výstup 2 4 2 2 3 2" xfId="20474" xr:uid="{00000000-0005-0000-0000-000013500000}"/>
    <cellStyle name="Výstup 2 4 2 2 3 2 2" xfId="20475" xr:uid="{00000000-0005-0000-0000-000014500000}"/>
    <cellStyle name="Výstup 2 4 2 2 3 2 3" xfId="20476" xr:uid="{00000000-0005-0000-0000-000015500000}"/>
    <cellStyle name="Výstup 2 4 2 2 3 3" xfId="20477" xr:uid="{00000000-0005-0000-0000-000016500000}"/>
    <cellStyle name="Výstup 2 4 2 2 3 4" xfId="20478" xr:uid="{00000000-0005-0000-0000-000017500000}"/>
    <cellStyle name="Výstup 2 4 2 2 4" xfId="20479" xr:uid="{00000000-0005-0000-0000-000018500000}"/>
    <cellStyle name="Výstup 2 4 2 2 4 2" xfId="20480" xr:uid="{00000000-0005-0000-0000-000019500000}"/>
    <cellStyle name="Výstup 2 4 2 2 4 3" xfId="20481" xr:uid="{00000000-0005-0000-0000-00001A500000}"/>
    <cellStyle name="Výstup 2 4 2 2 5" xfId="20482" xr:uid="{00000000-0005-0000-0000-00001B500000}"/>
    <cellStyle name="Výstup 2 4 2 2 6" xfId="20483" xr:uid="{00000000-0005-0000-0000-00001C500000}"/>
    <cellStyle name="Výstup 2 4 2 3" xfId="20484" xr:uid="{00000000-0005-0000-0000-00001D500000}"/>
    <cellStyle name="Výstup 2 4 2 3 2" xfId="20485" xr:uid="{00000000-0005-0000-0000-00001E500000}"/>
    <cellStyle name="Výstup 2 4 2 3 2 2" xfId="20486" xr:uid="{00000000-0005-0000-0000-00001F500000}"/>
    <cellStyle name="Výstup 2 4 2 3 2 2 2" xfId="20487" xr:uid="{00000000-0005-0000-0000-000020500000}"/>
    <cellStyle name="Výstup 2 4 2 3 2 2 3" xfId="20488" xr:uid="{00000000-0005-0000-0000-000021500000}"/>
    <cellStyle name="Výstup 2 4 2 3 2 3" xfId="20489" xr:uid="{00000000-0005-0000-0000-000022500000}"/>
    <cellStyle name="Výstup 2 4 2 3 2 4" xfId="20490" xr:uid="{00000000-0005-0000-0000-000023500000}"/>
    <cellStyle name="Výstup 2 4 2 3 3" xfId="20491" xr:uid="{00000000-0005-0000-0000-000024500000}"/>
    <cellStyle name="Výstup 2 4 2 3 3 2" xfId="20492" xr:uid="{00000000-0005-0000-0000-000025500000}"/>
    <cellStyle name="Výstup 2 4 2 3 3 3" xfId="20493" xr:uid="{00000000-0005-0000-0000-000026500000}"/>
    <cellStyle name="Výstup 2 4 2 3 4" xfId="20494" xr:uid="{00000000-0005-0000-0000-000027500000}"/>
    <cellStyle name="Výstup 2 4 2 3 5" xfId="20495" xr:uid="{00000000-0005-0000-0000-000028500000}"/>
    <cellStyle name="Výstup 2 4 2 4" xfId="20496" xr:uid="{00000000-0005-0000-0000-000029500000}"/>
    <cellStyle name="Výstup 2 4 2 4 2" xfId="20497" xr:uid="{00000000-0005-0000-0000-00002A500000}"/>
    <cellStyle name="Výstup 2 4 2 4 2 2" xfId="20498" xr:uid="{00000000-0005-0000-0000-00002B500000}"/>
    <cellStyle name="Výstup 2 4 2 4 2 3" xfId="20499" xr:uid="{00000000-0005-0000-0000-00002C500000}"/>
    <cellStyle name="Výstup 2 4 2 4 3" xfId="20500" xr:uid="{00000000-0005-0000-0000-00002D500000}"/>
    <cellStyle name="Výstup 2 4 2 4 4" xfId="20501" xr:uid="{00000000-0005-0000-0000-00002E500000}"/>
    <cellStyle name="Výstup 2 4 2 5" xfId="20502" xr:uid="{00000000-0005-0000-0000-00002F500000}"/>
    <cellStyle name="Výstup 2 4 2 5 2" xfId="20503" xr:uid="{00000000-0005-0000-0000-000030500000}"/>
    <cellStyle name="Výstup 2 4 2 5 3" xfId="20504" xr:uid="{00000000-0005-0000-0000-000031500000}"/>
    <cellStyle name="Výstup 2 4 2 6" xfId="20505" xr:uid="{00000000-0005-0000-0000-000032500000}"/>
    <cellStyle name="Výstup 2 4 2 7" xfId="20506" xr:uid="{00000000-0005-0000-0000-000033500000}"/>
    <cellStyle name="Výstup 2 4 3" xfId="20507" xr:uid="{00000000-0005-0000-0000-000034500000}"/>
    <cellStyle name="Výstup 2 4 3 2" xfId="20508" xr:uid="{00000000-0005-0000-0000-000035500000}"/>
    <cellStyle name="Výstup 2 4 3 2 2" xfId="20509" xr:uid="{00000000-0005-0000-0000-000036500000}"/>
    <cellStyle name="Výstup 2 4 3 2 2 2" xfId="20510" xr:uid="{00000000-0005-0000-0000-000037500000}"/>
    <cellStyle name="Výstup 2 4 3 2 2 2 2" xfId="20511" xr:uid="{00000000-0005-0000-0000-000038500000}"/>
    <cellStyle name="Výstup 2 4 3 2 2 2 3" xfId="20512" xr:uid="{00000000-0005-0000-0000-000039500000}"/>
    <cellStyle name="Výstup 2 4 3 2 2 3" xfId="20513" xr:uid="{00000000-0005-0000-0000-00003A500000}"/>
    <cellStyle name="Výstup 2 4 3 2 2 4" xfId="20514" xr:uid="{00000000-0005-0000-0000-00003B500000}"/>
    <cellStyle name="Výstup 2 4 3 2 3" xfId="20515" xr:uid="{00000000-0005-0000-0000-00003C500000}"/>
    <cellStyle name="Výstup 2 4 3 2 3 2" xfId="20516" xr:uid="{00000000-0005-0000-0000-00003D500000}"/>
    <cellStyle name="Výstup 2 4 3 2 3 3" xfId="20517" xr:uid="{00000000-0005-0000-0000-00003E500000}"/>
    <cellStyle name="Výstup 2 4 3 2 4" xfId="20518" xr:uid="{00000000-0005-0000-0000-00003F500000}"/>
    <cellStyle name="Výstup 2 4 3 2 5" xfId="20519" xr:uid="{00000000-0005-0000-0000-000040500000}"/>
    <cellStyle name="Výstup 2 4 3 3" xfId="20520" xr:uid="{00000000-0005-0000-0000-000041500000}"/>
    <cellStyle name="Výstup 2 4 3 3 2" xfId="20521" xr:uid="{00000000-0005-0000-0000-000042500000}"/>
    <cellStyle name="Výstup 2 4 3 3 2 2" xfId="20522" xr:uid="{00000000-0005-0000-0000-000043500000}"/>
    <cellStyle name="Výstup 2 4 3 3 2 3" xfId="20523" xr:uid="{00000000-0005-0000-0000-000044500000}"/>
    <cellStyle name="Výstup 2 4 3 3 3" xfId="20524" xr:uid="{00000000-0005-0000-0000-000045500000}"/>
    <cellStyle name="Výstup 2 4 3 3 4" xfId="20525" xr:uid="{00000000-0005-0000-0000-000046500000}"/>
    <cellStyle name="Výstup 2 4 3 4" xfId="20526" xr:uid="{00000000-0005-0000-0000-000047500000}"/>
    <cellStyle name="Výstup 2 4 3 4 2" xfId="20527" xr:uid="{00000000-0005-0000-0000-000048500000}"/>
    <cellStyle name="Výstup 2 4 3 4 3" xfId="20528" xr:uid="{00000000-0005-0000-0000-000049500000}"/>
    <cellStyle name="Výstup 2 4 3 5" xfId="20529" xr:uid="{00000000-0005-0000-0000-00004A500000}"/>
    <cellStyle name="Výstup 2 4 3 6" xfId="20530" xr:uid="{00000000-0005-0000-0000-00004B500000}"/>
    <cellStyle name="Výstup 2 4 4" xfId="20531" xr:uid="{00000000-0005-0000-0000-00004C500000}"/>
    <cellStyle name="Výstup 2 4 4 2" xfId="20532" xr:uid="{00000000-0005-0000-0000-00004D500000}"/>
    <cellStyle name="Výstup 2 4 4 2 2" xfId="20533" xr:uid="{00000000-0005-0000-0000-00004E500000}"/>
    <cellStyle name="Výstup 2 4 4 2 2 2" xfId="20534" xr:uid="{00000000-0005-0000-0000-00004F500000}"/>
    <cellStyle name="Výstup 2 4 4 2 2 3" xfId="20535" xr:uid="{00000000-0005-0000-0000-000050500000}"/>
    <cellStyle name="Výstup 2 4 4 2 3" xfId="20536" xr:uid="{00000000-0005-0000-0000-000051500000}"/>
    <cellStyle name="Výstup 2 4 4 2 4" xfId="20537" xr:uid="{00000000-0005-0000-0000-000052500000}"/>
    <cellStyle name="Výstup 2 4 4 3" xfId="20538" xr:uid="{00000000-0005-0000-0000-000053500000}"/>
    <cellStyle name="Výstup 2 4 4 3 2" xfId="20539" xr:uid="{00000000-0005-0000-0000-000054500000}"/>
    <cellStyle name="Výstup 2 4 4 3 3" xfId="20540" xr:uid="{00000000-0005-0000-0000-000055500000}"/>
    <cellStyle name="Výstup 2 4 4 4" xfId="20541" xr:uid="{00000000-0005-0000-0000-000056500000}"/>
    <cellStyle name="Výstup 2 4 4 5" xfId="20542" xr:uid="{00000000-0005-0000-0000-000057500000}"/>
    <cellStyle name="Výstup 2 4 5" xfId="20543" xr:uid="{00000000-0005-0000-0000-000058500000}"/>
    <cellStyle name="Výstup 2 4 5 2" xfId="20544" xr:uid="{00000000-0005-0000-0000-000059500000}"/>
    <cellStyle name="Výstup 2 4 5 2 2" xfId="20545" xr:uid="{00000000-0005-0000-0000-00005A500000}"/>
    <cellStyle name="Výstup 2 4 5 2 3" xfId="20546" xr:uid="{00000000-0005-0000-0000-00005B500000}"/>
    <cellStyle name="Výstup 2 4 5 3" xfId="20547" xr:uid="{00000000-0005-0000-0000-00005C500000}"/>
    <cellStyle name="Výstup 2 4 5 4" xfId="20548" xr:uid="{00000000-0005-0000-0000-00005D500000}"/>
    <cellStyle name="Výstup 2 4 6" xfId="20549" xr:uid="{00000000-0005-0000-0000-00005E500000}"/>
    <cellStyle name="Výstup 2 4 6 2" xfId="20550" xr:uid="{00000000-0005-0000-0000-00005F500000}"/>
    <cellStyle name="Výstup 2 4 6 3" xfId="20551" xr:uid="{00000000-0005-0000-0000-000060500000}"/>
    <cellStyle name="Výstup 2 4 7" xfId="20552" xr:uid="{00000000-0005-0000-0000-000061500000}"/>
    <cellStyle name="Výstup 2 4 8" xfId="20553" xr:uid="{00000000-0005-0000-0000-000062500000}"/>
    <cellStyle name="Výstup 2 5" xfId="20554" xr:uid="{00000000-0005-0000-0000-000063500000}"/>
    <cellStyle name="Výstup 2 5 2" xfId="20555" xr:uid="{00000000-0005-0000-0000-000064500000}"/>
    <cellStyle name="Výstup 2 5 2 2" xfId="20556" xr:uid="{00000000-0005-0000-0000-000065500000}"/>
    <cellStyle name="Výstup 2 5 2 2 2" xfId="20557" xr:uid="{00000000-0005-0000-0000-000066500000}"/>
    <cellStyle name="Výstup 2 5 2 2 2 2" xfId="20558" xr:uid="{00000000-0005-0000-0000-000067500000}"/>
    <cellStyle name="Výstup 2 5 2 2 2 2 2" xfId="20559" xr:uid="{00000000-0005-0000-0000-000068500000}"/>
    <cellStyle name="Výstup 2 5 2 2 2 2 3" xfId="20560" xr:uid="{00000000-0005-0000-0000-000069500000}"/>
    <cellStyle name="Výstup 2 5 2 2 2 3" xfId="20561" xr:uid="{00000000-0005-0000-0000-00006A500000}"/>
    <cellStyle name="Výstup 2 5 2 2 2 4" xfId="20562" xr:uid="{00000000-0005-0000-0000-00006B500000}"/>
    <cellStyle name="Výstup 2 5 2 2 3" xfId="20563" xr:uid="{00000000-0005-0000-0000-00006C500000}"/>
    <cellStyle name="Výstup 2 5 2 2 3 2" xfId="20564" xr:uid="{00000000-0005-0000-0000-00006D500000}"/>
    <cellStyle name="Výstup 2 5 2 2 3 3" xfId="20565" xr:uid="{00000000-0005-0000-0000-00006E500000}"/>
    <cellStyle name="Výstup 2 5 2 2 4" xfId="20566" xr:uid="{00000000-0005-0000-0000-00006F500000}"/>
    <cellStyle name="Výstup 2 5 2 2 5" xfId="20567" xr:uid="{00000000-0005-0000-0000-000070500000}"/>
    <cellStyle name="Výstup 2 5 2 3" xfId="20568" xr:uid="{00000000-0005-0000-0000-000071500000}"/>
    <cellStyle name="Výstup 2 5 2 3 2" xfId="20569" xr:uid="{00000000-0005-0000-0000-000072500000}"/>
    <cellStyle name="Výstup 2 5 2 3 2 2" xfId="20570" xr:uid="{00000000-0005-0000-0000-000073500000}"/>
    <cellStyle name="Výstup 2 5 2 3 2 3" xfId="20571" xr:uid="{00000000-0005-0000-0000-000074500000}"/>
    <cellStyle name="Výstup 2 5 2 3 3" xfId="20572" xr:uid="{00000000-0005-0000-0000-000075500000}"/>
    <cellStyle name="Výstup 2 5 2 3 4" xfId="20573" xr:uid="{00000000-0005-0000-0000-000076500000}"/>
    <cellStyle name="Výstup 2 5 2 4" xfId="20574" xr:uid="{00000000-0005-0000-0000-000077500000}"/>
    <cellStyle name="Výstup 2 5 2 4 2" xfId="20575" xr:uid="{00000000-0005-0000-0000-000078500000}"/>
    <cellStyle name="Výstup 2 5 2 4 3" xfId="20576" xr:uid="{00000000-0005-0000-0000-000079500000}"/>
    <cellStyle name="Výstup 2 5 2 5" xfId="20577" xr:uid="{00000000-0005-0000-0000-00007A500000}"/>
    <cellStyle name="Výstup 2 5 2 6" xfId="20578" xr:uid="{00000000-0005-0000-0000-00007B500000}"/>
    <cellStyle name="Výstup 2 5 3" xfId="20579" xr:uid="{00000000-0005-0000-0000-00007C500000}"/>
    <cellStyle name="Výstup 2 5 3 2" xfId="20580" xr:uid="{00000000-0005-0000-0000-00007D500000}"/>
    <cellStyle name="Výstup 2 5 3 2 2" xfId="20581" xr:uid="{00000000-0005-0000-0000-00007E500000}"/>
    <cellStyle name="Výstup 2 5 3 2 2 2" xfId="20582" xr:uid="{00000000-0005-0000-0000-00007F500000}"/>
    <cellStyle name="Výstup 2 5 3 2 2 3" xfId="20583" xr:uid="{00000000-0005-0000-0000-000080500000}"/>
    <cellStyle name="Výstup 2 5 3 2 3" xfId="20584" xr:uid="{00000000-0005-0000-0000-000081500000}"/>
    <cellStyle name="Výstup 2 5 3 2 4" xfId="20585" xr:uid="{00000000-0005-0000-0000-000082500000}"/>
    <cellStyle name="Výstup 2 5 3 3" xfId="20586" xr:uid="{00000000-0005-0000-0000-000083500000}"/>
    <cellStyle name="Výstup 2 5 3 3 2" xfId="20587" xr:uid="{00000000-0005-0000-0000-000084500000}"/>
    <cellStyle name="Výstup 2 5 3 3 3" xfId="20588" xr:uid="{00000000-0005-0000-0000-000085500000}"/>
    <cellStyle name="Výstup 2 5 3 4" xfId="20589" xr:uid="{00000000-0005-0000-0000-000086500000}"/>
    <cellStyle name="Výstup 2 5 3 5" xfId="20590" xr:uid="{00000000-0005-0000-0000-000087500000}"/>
    <cellStyle name="Výstup 2 5 4" xfId="20591" xr:uid="{00000000-0005-0000-0000-000088500000}"/>
    <cellStyle name="Výstup 2 5 4 2" xfId="20592" xr:uid="{00000000-0005-0000-0000-000089500000}"/>
    <cellStyle name="Výstup 2 5 4 2 2" xfId="20593" xr:uid="{00000000-0005-0000-0000-00008A500000}"/>
    <cellStyle name="Výstup 2 5 4 2 3" xfId="20594" xr:uid="{00000000-0005-0000-0000-00008B500000}"/>
    <cellStyle name="Výstup 2 5 4 3" xfId="20595" xr:uid="{00000000-0005-0000-0000-00008C500000}"/>
    <cellStyle name="Výstup 2 5 4 4" xfId="20596" xr:uid="{00000000-0005-0000-0000-00008D500000}"/>
    <cellStyle name="Výstup 2 5 5" xfId="20597" xr:uid="{00000000-0005-0000-0000-00008E500000}"/>
    <cellStyle name="Výstup 2 5 5 2" xfId="20598" xr:uid="{00000000-0005-0000-0000-00008F500000}"/>
    <cellStyle name="Výstup 2 5 5 3" xfId="20599" xr:uid="{00000000-0005-0000-0000-000090500000}"/>
    <cellStyle name="Výstup 2 5 6" xfId="20600" xr:uid="{00000000-0005-0000-0000-000091500000}"/>
    <cellStyle name="Výstup 2 5 7" xfId="20601" xr:uid="{00000000-0005-0000-0000-000092500000}"/>
    <cellStyle name="Výstup 2 6" xfId="20602" xr:uid="{00000000-0005-0000-0000-000093500000}"/>
    <cellStyle name="Výstup 2 6 2" xfId="20603" xr:uid="{00000000-0005-0000-0000-000094500000}"/>
    <cellStyle name="Výstup 2 6 2 2" xfId="20604" xr:uid="{00000000-0005-0000-0000-000095500000}"/>
    <cellStyle name="Výstup 2 6 2 2 2" xfId="20605" xr:uid="{00000000-0005-0000-0000-000096500000}"/>
    <cellStyle name="Výstup 2 6 2 2 2 2" xfId="20606" xr:uid="{00000000-0005-0000-0000-000097500000}"/>
    <cellStyle name="Výstup 2 6 2 2 2 3" xfId="20607" xr:uid="{00000000-0005-0000-0000-000098500000}"/>
    <cellStyle name="Výstup 2 6 2 2 3" xfId="20608" xr:uid="{00000000-0005-0000-0000-000099500000}"/>
    <cellStyle name="Výstup 2 6 2 2 4" xfId="20609" xr:uid="{00000000-0005-0000-0000-00009A500000}"/>
    <cellStyle name="Výstup 2 6 2 3" xfId="20610" xr:uid="{00000000-0005-0000-0000-00009B500000}"/>
    <cellStyle name="Výstup 2 6 2 3 2" xfId="20611" xr:uid="{00000000-0005-0000-0000-00009C500000}"/>
    <cellStyle name="Výstup 2 6 2 3 3" xfId="20612" xr:uid="{00000000-0005-0000-0000-00009D500000}"/>
    <cellStyle name="Výstup 2 6 2 4" xfId="20613" xr:uid="{00000000-0005-0000-0000-00009E500000}"/>
    <cellStyle name="Výstup 2 6 2 5" xfId="20614" xr:uid="{00000000-0005-0000-0000-00009F500000}"/>
    <cellStyle name="Výstup 2 6 3" xfId="20615" xr:uid="{00000000-0005-0000-0000-0000A0500000}"/>
    <cellStyle name="Výstup 2 6 3 2" xfId="20616" xr:uid="{00000000-0005-0000-0000-0000A1500000}"/>
    <cellStyle name="Výstup 2 6 3 2 2" xfId="20617" xr:uid="{00000000-0005-0000-0000-0000A2500000}"/>
    <cellStyle name="Výstup 2 6 3 2 3" xfId="20618" xr:uid="{00000000-0005-0000-0000-0000A3500000}"/>
    <cellStyle name="Výstup 2 6 3 3" xfId="20619" xr:uid="{00000000-0005-0000-0000-0000A4500000}"/>
    <cellStyle name="Výstup 2 6 3 4" xfId="20620" xr:uid="{00000000-0005-0000-0000-0000A5500000}"/>
    <cellStyle name="Výstup 2 6 4" xfId="20621" xr:uid="{00000000-0005-0000-0000-0000A6500000}"/>
    <cellStyle name="Výstup 2 6 4 2" xfId="20622" xr:uid="{00000000-0005-0000-0000-0000A7500000}"/>
    <cellStyle name="Výstup 2 6 4 3" xfId="20623" xr:uid="{00000000-0005-0000-0000-0000A8500000}"/>
    <cellStyle name="Výstup 2 6 5" xfId="20624" xr:uid="{00000000-0005-0000-0000-0000A9500000}"/>
    <cellStyle name="Výstup 2 6 6" xfId="20625" xr:uid="{00000000-0005-0000-0000-0000AA500000}"/>
    <cellStyle name="Výstup 2 7" xfId="20626" xr:uid="{00000000-0005-0000-0000-0000AB500000}"/>
    <cellStyle name="Výstup 2 7 2" xfId="20627" xr:uid="{00000000-0005-0000-0000-0000AC500000}"/>
    <cellStyle name="Výstup 2 7 2 2" xfId="20628" xr:uid="{00000000-0005-0000-0000-0000AD500000}"/>
    <cellStyle name="Výstup 2 7 2 2 2" xfId="20629" xr:uid="{00000000-0005-0000-0000-0000AE500000}"/>
    <cellStyle name="Výstup 2 7 2 2 3" xfId="20630" xr:uid="{00000000-0005-0000-0000-0000AF500000}"/>
    <cellStyle name="Výstup 2 7 2 3" xfId="20631" xr:uid="{00000000-0005-0000-0000-0000B0500000}"/>
    <cellStyle name="Výstup 2 7 2 4" xfId="20632" xr:uid="{00000000-0005-0000-0000-0000B1500000}"/>
    <cellStyle name="Výstup 2 7 3" xfId="20633" xr:uid="{00000000-0005-0000-0000-0000B2500000}"/>
    <cellStyle name="Výstup 2 7 3 2" xfId="20634" xr:uid="{00000000-0005-0000-0000-0000B3500000}"/>
    <cellStyle name="Výstup 2 7 3 3" xfId="20635" xr:uid="{00000000-0005-0000-0000-0000B4500000}"/>
    <cellStyle name="Výstup 2 7 4" xfId="20636" xr:uid="{00000000-0005-0000-0000-0000B5500000}"/>
    <cellStyle name="Výstup 2 7 5" xfId="20637" xr:uid="{00000000-0005-0000-0000-0000B6500000}"/>
    <cellStyle name="Výstup 2 8" xfId="20638" xr:uid="{00000000-0005-0000-0000-0000B7500000}"/>
    <cellStyle name="Výstup 2 8 2" xfId="20639" xr:uid="{00000000-0005-0000-0000-0000B8500000}"/>
    <cellStyle name="Výstup 2 8 2 2" xfId="20640" xr:uid="{00000000-0005-0000-0000-0000B9500000}"/>
    <cellStyle name="Výstup 2 8 2 3" xfId="20641" xr:uid="{00000000-0005-0000-0000-0000BA500000}"/>
    <cellStyle name="Výstup 2 8 3" xfId="20642" xr:uid="{00000000-0005-0000-0000-0000BB500000}"/>
    <cellStyle name="Výstup 2 8 4" xfId="20643" xr:uid="{00000000-0005-0000-0000-0000BC500000}"/>
    <cellStyle name="Výstup 2 9" xfId="20644" xr:uid="{00000000-0005-0000-0000-0000BD500000}"/>
    <cellStyle name="Výstup 2 9 2" xfId="20645" xr:uid="{00000000-0005-0000-0000-0000BE500000}"/>
    <cellStyle name="Výstup 2 9 3" xfId="20646" xr:uid="{00000000-0005-0000-0000-0000BF500000}"/>
    <cellStyle name="Výstup 3" xfId="20647" xr:uid="{00000000-0005-0000-0000-0000C0500000}"/>
    <cellStyle name="Výstup 3 2" xfId="20648" xr:uid="{00000000-0005-0000-0000-0000C1500000}"/>
    <cellStyle name="Výstup 3 2 2" xfId="20649" xr:uid="{00000000-0005-0000-0000-0000C2500000}"/>
    <cellStyle name="Výstup 3 2 2 2" xfId="20650" xr:uid="{00000000-0005-0000-0000-0000C3500000}"/>
    <cellStyle name="Výstup 3 2 2 2 2" xfId="20651" xr:uid="{00000000-0005-0000-0000-0000C4500000}"/>
    <cellStyle name="Výstup 3 2 2 2 2 2" xfId="20652" xr:uid="{00000000-0005-0000-0000-0000C5500000}"/>
    <cellStyle name="Výstup 3 2 2 2 2 2 2" xfId="20653" xr:uid="{00000000-0005-0000-0000-0000C6500000}"/>
    <cellStyle name="Výstup 3 2 2 2 2 2 2 2" xfId="20654" xr:uid="{00000000-0005-0000-0000-0000C7500000}"/>
    <cellStyle name="Výstup 3 2 2 2 2 2 2 3" xfId="20655" xr:uid="{00000000-0005-0000-0000-0000C8500000}"/>
    <cellStyle name="Výstup 3 2 2 2 2 2 3" xfId="20656" xr:uid="{00000000-0005-0000-0000-0000C9500000}"/>
    <cellStyle name="Výstup 3 2 2 2 2 2 4" xfId="20657" xr:uid="{00000000-0005-0000-0000-0000CA500000}"/>
    <cellStyle name="Výstup 3 2 2 2 2 3" xfId="20658" xr:uid="{00000000-0005-0000-0000-0000CB500000}"/>
    <cellStyle name="Výstup 3 2 2 2 2 3 2" xfId="20659" xr:uid="{00000000-0005-0000-0000-0000CC500000}"/>
    <cellStyle name="Výstup 3 2 2 2 2 3 3" xfId="20660" xr:uid="{00000000-0005-0000-0000-0000CD500000}"/>
    <cellStyle name="Výstup 3 2 2 2 2 4" xfId="20661" xr:uid="{00000000-0005-0000-0000-0000CE500000}"/>
    <cellStyle name="Výstup 3 2 2 2 2 5" xfId="20662" xr:uid="{00000000-0005-0000-0000-0000CF500000}"/>
    <cellStyle name="Výstup 3 2 2 2 3" xfId="20663" xr:uid="{00000000-0005-0000-0000-0000D0500000}"/>
    <cellStyle name="Výstup 3 2 2 2 3 2" xfId="20664" xr:uid="{00000000-0005-0000-0000-0000D1500000}"/>
    <cellStyle name="Výstup 3 2 2 2 3 2 2" xfId="20665" xr:uid="{00000000-0005-0000-0000-0000D2500000}"/>
    <cellStyle name="Výstup 3 2 2 2 3 2 3" xfId="20666" xr:uid="{00000000-0005-0000-0000-0000D3500000}"/>
    <cellStyle name="Výstup 3 2 2 2 3 3" xfId="20667" xr:uid="{00000000-0005-0000-0000-0000D4500000}"/>
    <cellStyle name="Výstup 3 2 2 2 3 4" xfId="20668" xr:uid="{00000000-0005-0000-0000-0000D5500000}"/>
    <cellStyle name="Výstup 3 2 2 2 4" xfId="20669" xr:uid="{00000000-0005-0000-0000-0000D6500000}"/>
    <cellStyle name="Výstup 3 2 2 2 4 2" xfId="20670" xr:uid="{00000000-0005-0000-0000-0000D7500000}"/>
    <cellStyle name="Výstup 3 2 2 2 4 3" xfId="20671" xr:uid="{00000000-0005-0000-0000-0000D8500000}"/>
    <cellStyle name="Výstup 3 2 2 2 5" xfId="20672" xr:uid="{00000000-0005-0000-0000-0000D9500000}"/>
    <cellStyle name="Výstup 3 2 2 2 6" xfId="20673" xr:uid="{00000000-0005-0000-0000-0000DA500000}"/>
    <cellStyle name="Výstup 3 2 2 3" xfId="20674" xr:uid="{00000000-0005-0000-0000-0000DB500000}"/>
    <cellStyle name="Výstup 3 2 2 3 2" xfId="20675" xr:uid="{00000000-0005-0000-0000-0000DC500000}"/>
    <cellStyle name="Výstup 3 2 2 3 2 2" xfId="20676" xr:uid="{00000000-0005-0000-0000-0000DD500000}"/>
    <cellStyle name="Výstup 3 2 2 3 2 2 2" xfId="20677" xr:uid="{00000000-0005-0000-0000-0000DE500000}"/>
    <cellStyle name="Výstup 3 2 2 3 2 2 3" xfId="20678" xr:uid="{00000000-0005-0000-0000-0000DF500000}"/>
    <cellStyle name="Výstup 3 2 2 3 2 3" xfId="20679" xr:uid="{00000000-0005-0000-0000-0000E0500000}"/>
    <cellStyle name="Výstup 3 2 2 3 2 4" xfId="20680" xr:uid="{00000000-0005-0000-0000-0000E1500000}"/>
    <cellStyle name="Výstup 3 2 2 3 3" xfId="20681" xr:uid="{00000000-0005-0000-0000-0000E2500000}"/>
    <cellStyle name="Výstup 3 2 2 3 3 2" xfId="20682" xr:uid="{00000000-0005-0000-0000-0000E3500000}"/>
    <cellStyle name="Výstup 3 2 2 3 3 3" xfId="20683" xr:uid="{00000000-0005-0000-0000-0000E4500000}"/>
    <cellStyle name="Výstup 3 2 2 3 4" xfId="20684" xr:uid="{00000000-0005-0000-0000-0000E5500000}"/>
    <cellStyle name="Výstup 3 2 2 3 5" xfId="20685" xr:uid="{00000000-0005-0000-0000-0000E6500000}"/>
    <cellStyle name="Výstup 3 2 2 4" xfId="20686" xr:uid="{00000000-0005-0000-0000-0000E7500000}"/>
    <cellStyle name="Výstup 3 2 2 4 2" xfId="20687" xr:uid="{00000000-0005-0000-0000-0000E8500000}"/>
    <cellStyle name="Výstup 3 2 2 4 2 2" xfId="20688" xr:uid="{00000000-0005-0000-0000-0000E9500000}"/>
    <cellStyle name="Výstup 3 2 2 4 2 3" xfId="20689" xr:uid="{00000000-0005-0000-0000-0000EA500000}"/>
    <cellStyle name="Výstup 3 2 2 4 3" xfId="20690" xr:uid="{00000000-0005-0000-0000-0000EB500000}"/>
    <cellStyle name="Výstup 3 2 2 4 4" xfId="20691" xr:uid="{00000000-0005-0000-0000-0000EC500000}"/>
    <cellStyle name="Výstup 3 2 2 5" xfId="20692" xr:uid="{00000000-0005-0000-0000-0000ED500000}"/>
    <cellStyle name="Výstup 3 2 2 5 2" xfId="20693" xr:uid="{00000000-0005-0000-0000-0000EE500000}"/>
    <cellStyle name="Výstup 3 2 2 5 3" xfId="20694" xr:uid="{00000000-0005-0000-0000-0000EF500000}"/>
    <cellStyle name="Výstup 3 2 2 6" xfId="20695" xr:uid="{00000000-0005-0000-0000-0000F0500000}"/>
    <cellStyle name="Výstup 3 2 2 7" xfId="20696" xr:uid="{00000000-0005-0000-0000-0000F1500000}"/>
    <cellStyle name="Výstup 3 2 3" xfId="20697" xr:uid="{00000000-0005-0000-0000-0000F2500000}"/>
    <cellStyle name="Výstup 3 2 3 2" xfId="20698" xr:uid="{00000000-0005-0000-0000-0000F3500000}"/>
    <cellStyle name="Výstup 3 2 3 2 2" xfId="20699" xr:uid="{00000000-0005-0000-0000-0000F4500000}"/>
    <cellStyle name="Výstup 3 2 3 2 2 2" xfId="20700" xr:uid="{00000000-0005-0000-0000-0000F5500000}"/>
    <cellStyle name="Výstup 3 2 3 2 2 2 2" xfId="20701" xr:uid="{00000000-0005-0000-0000-0000F6500000}"/>
    <cellStyle name="Výstup 3 2 3 2 2 2 3" xfId="20702" xr:uid="{00000000-0005-0000-0000-0000F7500000}"/>
    <cellStyle name="Výstup 3 2 3 2 2 3" xfId="20703" xr:uid="{00000000-0005-0000-0000-0000F8500000}"/>
    <cellStyle name="Výstup 3 2 3 2 2 4" xfId="20704" xr:uid="{00000000-0005-0000-0000-0000F9500000}"/>
    <cellStyle name="Výstup 3 2 3 2 3" xfId="20705" xr:uid="{00000000-0005-0000-0000-0000FA500000}"/>
    <cellStyle name="Výstup 3 2 3 2 3 2" xfId="20706" xr:uid="{00000000-0005-0000-0000-0000FB500000}"/>
    <cellStyle name="Výstup 3 2 3 2 3 3" xfId="20707" xr:uid="{00000000-0005-0000-0000-0000FC500000}"/>
    <cellStyle name="Výstup 3 2 3 2 4" xfId="20708" xr:uid="{00000000-0005-0000-0000-0000FD500000}"/>
    <cellStyle name="Výstup 3 2 3 2 5" xfId="20709" xr:uid="{00000000-0005-0000-0000-0000FE500000}"/>
    <cellStyle name="Výstup 3 2 3 3" xfId="20710" xr:uid="{00000000-0005-0000-0000-0000FF500000}"/>
    <cellStyle name="Výstup 3 2 3 3 2" xfId="20711" xr:uid="{00000000-0005-0000-0000-000000510000}"/>
    <cellStyle name="Výstup 3 2 3 3 2 2" xfId="20712" xr:uid="{00000000-0005-0000-0000-000001510000}"/>
    <cellStyle name="Výstup 3 2 3 3 2 3" xfId="20713" xr:uid="{00000000-0005-0000-0000-000002510000}"/>
    <cellStyle name="Výstup 3 2 3 3 3" xfId="20714" xr:uid="{00000000-0005-0000-0000-000003510000}"/>
    <cellStyle name="Výstup 3 2 3 3 4" xfId="20715" xr:uid="{00000000-0005-0000-0000-000004510000}"/>
    <cellStyle name="Výstup 3 2 3 4" xfId="20716" xr:uid="{00000000-0005-0000-0000-000005510000}"/>
    <cellStyle name="Výstup 3 2 3 4 2" xfId="20717" xr:uid="{00000000-0005-0000-0000-000006510000}"/>
    <cellStyle name="Výstup 3 2 3 4 3" xfId="20718" xr:uid="{00000000-0005-0000-0000-000007510000}"/>
    <cellStyle name="Výstup 3 2 3 5" xfId="20719" xr:uid="{00000000-0005-0000-0000-000008510000}"/>
    <cellStyle name="Výstup 3 2 3 6" xfId="20720" xr:uid="{00000000-0005-0000-0000-000009510000}"/>
    <cellStyle name="Výstup 3 2 4" xfId="20721" xr:uid="{00000000-0005-0000-0000-00000A510000}"/>
    <cellStyle name="Výstup 3 2 4 2" xfId="20722" xr:uid="{00000000-0005-0000-0000-00000B510000}"/>
    <cellStyle name="Výstup 3 2 4 2 2" xfId="20723" xr:uid="{00000000-0005-0000-0000-00000C510000}"/>
    <cellStyle name="Výstup 3 2 4 2 2 2" xfId="20724" xr:uid="{00000000-0005-0000-0000-00000D510000}"/>
    <cellStyle name="Výstup 3 2 4 2 2 3" xfId="20725" xr:uid="{00000000-0005-0000-0000-00000E510000}"/>
    <cellStyle name="Výstup 3 2 4 2 3" xfId="20726" xr:uid="{00000000-0005-0000-0000-00000F510000}"/>
    <cellStyle name="Výstup 3 2 4 2 4" xfId="20727" xr:uid="{00000000-0005-0000-0000-000010510000}"/>
    <cellStyle name="Výstup 3 2 4 3" xfId="20728" xr:uid="{00000000-0005-0000-0000-000011510000}"/>
    <cellStyle name="Výstup 3 2 4 3 2" xfId="20729" xr:uid="{00000000-0005-0000-0000-000012510000}"/>
    <cellStyle name="Výstup 3 2 4 3 3" xfId="20730" xr:uid="{00000000-0005-0000-0000-000013510000}"/>
    <cellStyle name="Výstup 3 2 4 4" xfId="20731" xr:uid="{00000000-0005-0000-0000-000014510000}"/>
    <cellStyle name="Výstup 3 2 4 5" xfId="20732" xr:uid="{00000000-0005-0000-0000-000015510000}"/>
    <cellStyle name="Výstup 3 2 5" xfId="20733" xr:uid="{00000000-0005-0000-0000-000016510000}"/>
    <cellStyle name="Výstup 3 2 5 2" xfId="20734" xr:uid="{00000000-0005-0000-0000-000017510000}"/>
    <cellStyle name="Výstup 3 2 5 2 2" xfId="20735" xr:uid="{00000000-0005-0000-0000-000018510000}"/>
    <cellStyle name="Výstup 3 2 5 2 3" xfId="20736" xr:uid="{00000000-0005-0000-0000-000019510000}"/>
    <cellStyle name="Výstup 3 2 5 3" xfId="20737" xr:uid="{00000000-0005-0000-0000-00001A510000}"/>
    <cellStyle name="Výstup 3 2 5 4" xfId="20738" xr:uid="{00000000-0005-0000-0000-00001B510000}"/>
    <cellStyle name="Výstup 3 2 6" xfId="20739" xr:uid="{00000000-0005-0000-0000-00001C510000}"/>
    <cellStyle name="Výstup 3 2 6 2" xfId="20740" xr:uid="{00000000-0005-0000-0000-00001D510000}"/>
    <cellStyle name="Výstup 3 2 6 3" xfId="20741" xr:uid="{00000000-0005-0000-0000-00001E510000}"/>
    <cellStyle name="Výstup 3 2 7" xfId="20742" xr:uid="{00000000-0005-0000-0000-00001F510000}"/>
    <cellStyle name="Výstup 3 2 8" xfId="20743" xr:uid="{00000000-0005-0000-0000-000020510000}"/>
    <cellStyle name="Výstup 3 3" xfId="20744" xr:uid="{00000000-0005-0000-0000-000021510000}"/>
    <cellStyle name="Výstup 3 3 2" xfId="20745" xr:uid="{00000000-0005-0000-0000-000022510000}"/>
    <cellStyle name="Výstup 3 3 2 2" xfId="20746" xr:uid="{00000000-0005-0000-0000-000023510000}"/>
    <cellStyle name="Výstup 3 3 2 2 2" xfId="20747" xr:uid="{00000000-0005-0000-0000-000024510000}"/>
    <cellStyle name="Výstup 3 3 2 2 2 2" xfId="20748" xr:uid="{00000000-0005-0000-0000-000025510000}"/>
    <cellStyle name="Výstup 3 3 2 2 2 2 2" xfId="20749" xr:uid="{00000000-0005-0000-0000-000026510000}"/>
    <cellStyle name="Výstup 3 3 2 2 2 2 3" xfId="20750" xr:uid="{00000000-0005-0000-0000-000027510000}"/>
    <cellStyle name="Výstup 3 3 2 2 2 3" xfId="20751" xr:uid="{00000000-0005-0000-0000-000028510000}"/>
    <cellStyle name="Výstup 3 3 2 2 2 4" xfId="20752" xr:uid="{00000000-0005-0000-0000-000029510000}"/>
    <cellStyle name="Výstup 3 3 2 2 3" xfId="20753" xr:uid="{00000000-0005-0000-0000-00002A510000}"/>
    <cellStyle name="Výstup 3 3 2 2 3 2" xfId="20754" xr:uid="{00000000-0005-0000-0000-00002B510000}"/>
    <cellStyle name="Výstup 3 3 2 2 3 3" xfId="20755" xr:uid="{00000000-0005-0000-0000-00002C510000}"/>
    <cellStyle name="Výstup 3 3 2 2 4" xfId="20756" xr:uid="{00000000-0005-0000-0000-00002D510000}"/>
    <cellStyle name="Výstup 3 3 2 2 5" xfId="20757" xr:uid="{00000000-0005-0000-0000-00002E510000}"/>
    <cellStyle name="Výstup 3 3 2 3" xfId="20758" xr:uid="{00000000-0005-0000-0000-00002F510000}"/>
    <cellStyle name="Výstup 3 3 2 3 2" xfId="20759" xr:uid="{00000000-0005-0000-0000-000030510000}"/>
    <cellStyle name="Výstup 3 3 2 3 2 2" xfId="20760" xr:uid="{00000000-0005-0000-0000-000031510000}"/>
    <cellStyle name="Výstup 3 3 2 3 2 3" xfId="20761" xr:uid="{00000000-0005-0000-0000-000032510000}"/>
    <cellStyle name="Výstup 3 3 2 3 3" xfId="20762" xr:uid="{00000000-0005-0000-0000-000033510000}"/>
    <cellStyle name="Výstup 3 3 2 3 4" xfId="20763" xr:uid="{00000000-0005-0000-0000-000034510000}"/>
    <cellStyle name="Výstup 3 3 2 4" xfId="20764" xr:uid="{00000000-0005-0000-0000-000035510000}"/>
    <cellStyle name="Výstup 3 3 2 4 2" xfId="20765" xr:uid="{00000000-0005-0000-0000-000036510000}"/>
    <cellStyle name="Výstup 3 3 2 4 3" xfId="20766" xr:uid="{00000000-0005-0000-0000-000037510000}"/>
    <cellStyle name="Výstup 3 3 2 5" xfId="20767" xr:uid="{00000000-0005-0000-0000-000038510000}"/>
    <cellStyle name="Výstup 3 3 2 6" xfId="20768" xr:uid="{00000000-0005-0000-0000-000039510000}"/>
    <cellStyle name="Výstup 3 3 3" xfId="20769" xr:uid="{00000000-0005-0000-0000-00003A510000}"/>
    <cellStyle name="Výstup 3 3 3 2" xfId="20770" xr:uid="{00000000-0005-0000-0000-00003B510000}"/>
    <cellStyle name="Výstup 3 3 3 2 2" xfId="20771" xr:uid="{00000000-0005-0000-0000-00003C510000}"/>
    <cellStyle name="Výstup 3 3 3 2 2 2" xfId="20772" xr:uid="{00000000-0005-0000-0000-00003D510000}"/>
    <cellStyle name="Výstup 3 3 3 2 2 3" xfId="20773" xr:uid="{00000000-0005-0000-0000-00003E510000}"/>
    <cellStyle name="Výstup 3 3 3 2 3" xfId="20774" xr:uid="{00000000-0005-0000-0000-00003F510000}"/>
    <cellStyle name="Výstup 3 3 3 2 4" xfId="20775" xr:uid="{00000000-0005-0000-0000-000040510000}"/>
    <cellStyle name="Výstup 3 3 3 3" xfId="20776" xr:uid="{00000000-0005-0000-0000-000041510000}"/>
    <cellStyle name="Výstup 3 3 3 3 2" xfId="20777" xr:uid="{00000000-0005-0000-0000-000042510000}"/>
    <cellStyle name="Výstup 3 3 3 3 3" xfId="20778" xr:uid="{00000000-0005-0000-0000-000043510000}"/>
    <cellStyle name="Výstup 3 3 3 4" xfId="20779" xr:uid="{00000000-0005-0000-0000-000044510000}"/>
    <cellStyle name="Výstup 3 3 3 5" xfId="20780" xr:uid="{00000000-0005-0000-0000-000045510000}"/>
    <cellStyle name="Výstup 3 3 4" xfId="20781" xr:uid="{00000000-0005-0000-0000-000046510000}"/>
    <cellStyle name="Výstup 3 3 4 2" xfId="20782" xr:uid="{00000000-0005-0000-0000-000047510000}"/>
    <cellStyle name="Výstup 3 3 4 2 2" xfId="20783" xr:uid="{00000000-0005-0000-0000-000048510000}"/>
    <cellStyle name="Výstup 3 3 4 2 3" xfId="20784" xr:uid="{00000000-0005-0000-0000-000049510000}"/>
    <cellStyle name="Výstup 3 3 4 3" xfId="20785" xr:uid="{00000000-0005-0000-0000-00004A510000}"/>
    <cellStyle name="Výstup 3 3 4 4" xfId="20786" xr:uid="{00000000-0005-0000-0000-00004B510000}"/>
    <cellStyle name="Výstup 3 3 5" xfId="20787" xr:uid="{00000000-0005-0000-0000-00004C510000}"/>
    <cellStyle name="Výstup 3 3 5 2" xfId="20788" xr:uid="{00000000-0005-0000-0000-00004D510000}"/>
    <cellStyle name="Výstup 3 3 5 3" xfId="20789" xr:uid="{00000000-0005-0000-0000-00004E510000}"/>
    <cellStyle name="Výstup 3 3 6" xfId="20790" xr:uid="{00000000-0005-0000-0000-00004F510000}"/>
    <cellStyle name="Výstup 3 3 7" xfId="20791" xr:uid="{00000000-0005-0000-0000-000050510000}"/>
    <cellStyle name="Výstup 3 4" xfId="20792" xr:uid="{00000000-0005-0000-0000-000051510000}"/>
    <cellStyle name="Výstup 3 4 2" xfId="20793" xr:uid="{00000000-0005-0000-0000-000052510000}"/>
    <cellStyle name="Výstup 3 4 2 2" xfId="20794" xr:uid="{00000000-0005-0000-0000-000053510000}"/>
    <cellStyle name="Výstup 3 4 2 2 2" xfId="20795" xr:uid="{00000000-0005-0000-0000-000054510000}"/>
    <cellStyle name="Výstup 3 4 2 2 2 2" xfId="20796" xr:uid="{00000000-0005-0000-0000-000055510000}"/>
    <cellStyle name="Výstup 3 4 2 2 2 3" xfId="20797" xr:uid="{00000000-0005-0000-0000-000056510000}"/>
    <cellStyle name="Výstup 3 4 2 2 3" xfId="20798" xr:uid="{00000000-0005-0000-0000-000057510000}"/>
    <cellStyle name="Výstup 3 4 2 2 4" xfId="20799" xr:uid="{00000000-0005-0000-0000-000058510000}"/>
    <cellStyle name="Výstup 3 4 2 3" xfId="20800" xr:uid="{00000000-0005-0000-0000-000059510000}"/>
    <cellStyle name="Výstup 3 4 2 3 2" xfId="20801" xr:uid="{00000000-0005-0000-0000-00005A510000}"/>
    <cellStyle name="Výstup 3 4 2 3 3" xfId="20802" xr:uid="{00000000-0005-0000-0000-00005B510000}"/>
    <cellStyle name="Výstup 3 4 2 4" xfId="20803" xr:uid="{00000000-0005-0000-0000-00005C510000}"/>
    <cellStyle name="Výstup 3 4 2 5" xfId="20804" xr:uid="{00000000-0005-0000-0000-00005D510000}"/>
    <cellStyle name="Výstup 3 4 3" xfId="20805" xr:uid="{00000000-0005-0000-0000-00005E510000}"/>
    <cellStyle name="Výstup 3 4 3 2" xfId="20806" xr:uid="{00000000-0005-0000-0000-00005F510000}"/>
    <cellStyle name="Výstup 3 4 3 2 2" xfId="20807" xr:uid="{00000000-0005-0000-0000-000060510000}"/>
    <cellStyle name="Výstup 3 4 3 2 3" xfId="20808" xr:uid="{00000000-0005-0000-0000-000061510000}"/>
    <cellStyle name="Výstup 3 4 3 3" xfId="20809" xr:uid="{00000000-0005-0000-0000-000062510000}"/>
    <cellStyle name="Výstup 3 4 3 4" xfId="20810" xr:uid="{00000000-0005-0000-0000-000063510000}"/>
    <cellStyle name="Výstup 3 4 4" xfId="20811" xr:uid="{00000000-0005-0000-0000-000064510000}"/>
    <cellStyle name="Výstup 3 4 4 2" xfId="20812" xr:uid="{00000000-0005-0000-0000-000065510000}"/>
    <cellStyle name="Výstup 3 4 4 3" xfId="20813" xr:uid="{00000000-0005-0000-0000-000066510000}"/>
    <cellStyle name="Výstup 3 4 5" xfId="20814" xr:uid="{00000000-0005-0000-0000-000067510000}"/>
    <cellStyle name="Výstup 3 4 6" xfId="20815" xr:uid="{00000000-0005-0000-0000-000068510000}"/>
    <cellStyle name="Výstup 3 5" xfId="20816" xr:uid="{00000000-0005-0000-0000-000069510000}"/>
    <cellStyle name="Výstup 3 5 2" xfId="20817" xr:uid="{00000000-0005-0000-0000-00006A510000}"/>
    <cellStyle name="Výstup 3 5 2 2" xfId="20818" xr:uid="{00000000-0005-0000-0000-00006B510000}"/>
    <cellStyle name="Výstup 3 5 2 2 2" xfId="20819" xr:uid="{00000000-0005-0000-0000-00006C510000}"/>
    <cellStyle name="Výstup 3 5 2 2 3" xfId="20820" xr:uid="{00000000-0005-0000-0000-00006D510000}"/>
    <cellStyle name="Výstup 3 5 2 3" xfId="20821" xr:uid="{00000000-0005-0000-0000-00006E510000}"/>
    <cellStyle name="Výstup 3 5 2 4" xfId="20822" xr:uid="{00000000-0005-0000-0000-00006F510000}"/>
    <cellStyle name="Výstup 3 5 3" xfId="20823" xr:uid="{00000000-0005-0000-0000-000070510000}"/>
    <cellStyle name="Výstup 3 5 3 2" xfId="20824" xr:uid="{00000000-0005-0000-0000-000071510000}"/>
    <cellStyle name="Výstup 3 5 3 3" xfId="20825" xr:uid="{00000000-0005-0000-0000-000072510000}"/>
    <cellStyle name="Výstup 3 5 4" xfId="20826" xr:uid="{00000000-0005-0000-0000-000073510000}"/>
    <cellStyle name="Výstup 3 5 5" xfId="20827" xr:uid="{00000000-0005-0000-0000-000074510000}"/>
    <cellStyle name="Výstup 3 6" xfId="20828" xr:uid="{00000000-0005-0000-0000-000075510000}"/>
    <cellStyle name="Výstup 3 6 2" xfId="20829" xr:uid="{00000000-0005-0000-0000-000076510000}"/>
    <cellStyle name="Výstup 3 6 2 2" xfId="20830" xr:uid="{00000000-0005-0000-0000-000077510000}"/>
    <cellStyle name="Výstup 3 6 2 3" xfId="20831" xr:uid="{00000000-0005-0000-0000-000078510000}"/>
    <cellStyle name="Výstup 3 6 3" xfId="20832" xr:uid="{00000000-0005-0000-0000-000079510000}"/>
    <cellStyle name="Výstup 3 6 4" xfId="20833" xr:uid="{00000000-0005-0000-0000-00007A510000}"/>
    <cellStyle name="Výstup 3 7" xfId="20834" xr:uid="{00000000-0005-0000-0000-00007B510000}"/>
    <cellStyle name="Výstup 3 7 2" xfId="20835" xr:uid="{00000000-0005-0000-0000-00007C510000}"/>
    <cellStyle name="Výstup 3 7 3" xfId="20836" xr:uid="{00000000-0005-0000-0000-00007D510000}"/>
    <cellStyle name="Výstup 3 8" xfId="20837" xr:uid="{00000000-0005-0000-0000-00007E510000}"/>
    <cellStyle name="Výstup 3 9" xfId="20838" xr:uid="{00000000-0005-0000-0000-00007F510000}"/>
    <cellStyle name="Výstup 4" xfId="20839" xr:uid="{00000000-0005-0000-0000-000080510000}"/>
    <cellStyle name="Výstup 4 2" xfId="20840" xr:uid="{00000000-0005-0000-0000-000081510000}"/>
    <cellStyle name="Výstup 4 2 2" xfId="20841" xr:uid="{00000000-0005-0000-0000-000082510000}"/>
    <cellStyle name="Výstup 4 2 2 2" xfId="20842" xr:uid="{00000000-0005-0000-0000-000083510000}"/>
    <cellStyle name="Výstup 4 2 2 2 2" xfId="20843" xr:uid="{00000000-0005-0000-0000-000084510000}"/>
    <cellStyle name="Výstup 4 2 2 2 2 2" xfId="20844" xr:uid="{00000000-0005-0000-0000-000085510000}"/>
    <cellStyle name="Výstup 4 2 2 2 2 2 2" xfId="20845" xr:uid="{00000000-0005-0000-0000-000086510000}"/>
    <cellStyle name="Výstup 4 2 2 2 2 2 3" xfId="20846" xr:uid="{00000000-0005-0000-0000-000087510000}"/>
    <cellStyle name="Výstup 4 2 2 2 2 3" xfId="20847" xr:uid="{00000000-0005-0000-0000-000088510000}"/>
    <cellStyle name="Výstup 4 2 2 2 2 4" xfId="20848" xr:uid="{00000000-0005-0000-0000-000089510000}"/>
    <cellStyle name="Výstup 4 2 2 2 3" xfId="20849" xr:uid="{00000000-0005-0000-0000-00008A510000}"/>
    <cellStyle name="Výstup 4 2 2 2 3 2" xfId="20850" xr:uid="{00000000-0005-0000-0000-00008B510000}"/>
    <cellStyle name="Výstup 4 2 2 2 3 3" xfId="20851" xr:uid="{00000000-0005-0000-0000-00008C510000}"/>
    <cellStyle name="Výstup 4 2 2 2 4" xfId="20852" xr:uid="{00000000-0005-0000-0000-00008D510000}"/>
    <cellStyle name="Výstup 4 2 2 2 5" xfId="20853" xr:uid="{00000000-0005-0000-0000-00008E510000}"/>
    <cellStyle name="Výstup 4 2 2 3" xfId="20854" xr:uid="{00000000-0005-0000-0000-00008F510000}"/>
    <cellStyle name="Výstup 4 2 2 3 2" xfId="20855" xr:uid="{00000000-0005-0000-0000-000090510000}"/>
    <cellStyle name="Výstup 4 2 2 3 2 2" xfId="20856" xr:uid="{00000000-0005-0000-0000-000091510000}"/>
    <cellStyle name="Výstup 4 2 2 3 2 3" xfId="20857" xr:uid="{00000000-0005-0000-0000-000092510000}"/>
    <cellStyle name="Výstup 4 2 2 3 3" xfId="20858" xr:uid="{00000000-0005-0000-0000-000093510000}"/>
    <cellStyle name="Výstup 4 2 2 3 4" xfId="20859" xr:uid="{00000000-0005-0000-0000-000094510000}"/>
    <cellStyle name="Výstup 4 2 2 4" xfId="20860" xr:uid="{00000000-0005-0000-0000-000095510000}"/>
    <cellStyle name="Výstup 4 2 2 4 2" xfId="20861" xr:uid="{00000000-0005-0000-0000-000096510000}"/>
    <cellStyle name="Výstup 4 2 2 4 3" xfId="20862" xr:uid="{00000000-0005-0000-0000-000097510000}"/>
    <cellStyle name="Výstup 4 2 2 5" xfId="20863" xr:uid="{00000000-0005-0000-0000-000098510000}"/>
    <cellStyle name="Výstup 4 2 2 6" xfId="20864" xr:uid="{00000000-0005-0000-0000-000099510000}"/>
    <cellStyle name="Výstup 4 2 3" xfId="20865" xr:uid="{00000000-0005-0000-0000-00009A510000}"/>
    <cellStyle name="Výstup 4 2 3 2" xfId="20866" xr:uid="{00000000-0005-0000-0000-00009B510000}"/>
    <cellStyle name="Výstup 4 2 3 2 2" xfId="20867" xr:uid="{00000000-0005-0000-0000-00009C510000}"/>
    <cellStyle name="Výstup 4 2 3 2 2 2" xfId="20868" xr:uid="{00000000-0005-0000-0000-00009D510000}"/>
    <cellStyle name="Výstup 4 2 3 2 2 3" xfId="20869" xr:uid="{00000000-0005-0000-0000-00009E510000}"/>
    <cellStyle name="Výstup 4 2 3 2 3" xfId="20870" xr:uid="{00000000-0005-0000-0000-00009F510000}"/>
    <cellStyle name="Výstup 4 2 3 2 4" xfId="20871" xr:uid="{00000000-0005-0000-0000-0000A0510000}"/>
    <cellStyle name="Výstup 4 2 3 3" xfId="20872" xr:uid="{00000000-0005-0000-0000-0000A1510000}"/>
    <cellStyle name="Výstup 4 2 3 3 2" xfId="20873" xr:uid="{00000000-0005-0000-0000-0000A2510000}"/>
    <cellStyle name="Výstup 4 2 3 3 3" xfId="20874" xr:uid="{00000000-0005-0000-0000-0000A3510000}"/>
    <cellStyle name="Výstup 4 2 3 4" xfId="20875" xr:uid="{00000000-0005-0000-0000-0000A4510000}"/>
    <cellStyle name="Výstup 4 2 3 5" xfId="20876" xr:uid="{00000000-0005-0000-0000-0000A5510000}"/>
    <cellStyle name="Výstup 4 2 4" xfId="20877" xr:uid="{00000000-0005-0000-0000-0000A6510000}"/>
    <cellStyle name="Výstup 4 2 4 2" xfId="20878" xr:uid="{00000000-0005-0000-0000-0000A7510000}"/>
    <cellStyle name="Výstup 4 2 4 2 2" xfId="20879" xr:uid="{00000000-0005-0000-0000-0000A8510000}"/>
    <cellStyle name="Výstup 4 2 4 2 3" xfId="20880" xr:uid="{00000000-0005-0000-0000-0000A9510000}"/>
    <cellStyle name="Výstup 4 2 4 3" xfId="20881" xr:uid="{00000000-0005-0000-0000-0000AA510000}"/>
    <cellStyle name="Výstup 4 2 4 4" xfId="20882" xr:uid="{00000000-0005-0000-0000-0000AB510000}"/>
    <cellStyle name="Výstup 4 2 5" xfId="20883" xr:uid="{00000000-0005-0000-0000-0000AC510000}"/>
    <cellStyle name="Výstup 4 2 5 2" xfId="20884" xr:uid="{00000000-0005-0000-0000-0000AD510000}"/>
    <cellStyle name="Výstup 4 2 5 3" xfId="20885" xr:uid="{00000000-0005-0000-0000-0000AE510000}"/>
    <cellStyle name="Výstup 4 2 6" xfId="20886" xr:uid="{00000000-0005-0000-0000-0000AF510000}"/>
    <cellStyle name="Výstup 4 2 7" xfId="20887" xr:uid="{00000000-0005-0000-0000-0000B0510000}"/>
    <cellStyle name="Výstup 4 3" xfId="20888" xr:uid="{00000000-0005-0000-0000-0000B1510000}"/>
    <cellStyle name="Výstup 4 3 2" xfId="20889" xr:uid="{00000000-0005-0000-0000-0000B2510000}"/>
    <cellStyle name="Výstup 4 3 2 2" xfId="20890" xr:uid="{00000000-0005-0000-0000-0000B3510000}"/>
    <cellStyle name="Výstup 4 3 2 2 2" xfId="20891" xr:uid="{00000000-0005-0000-0000-0000B4510000}"/>
    <cellStyle name="Výstup 4 3 2 2 2 2" xfId="20892" xr:uid="{00000000-0005-0000-0000-0000B5510000}"/>
    <cellStyle name="Výstup 4 3 2 2 2 3" xfId="20893" xr:uid="{00000000-0005-0000-0000-0000B6510000}"/>
    <cellStyle name="Výstup 4 3 2 2 3" xfId="20894" xr:uid="{00000000-0005-0000-0000-0000B7510000}"/>
    <cellStyle name="Výstup 4 3 2 2 4" xfId="20895" xr:uid="{00000000-0005-0000-0000-0000B8510000}"/>
    <cellStyle name="Výstup 4 3 2 3" xfId="20896" xr:uid="{00000000-0005-0000-0000-0000B9510000}"/>
    <cellStyle name="Výstup 4 3 2 3 2" xfId="20897" xr:uid="{00000000-0005-0000-0000-0000BA510000}"/>
    <cellStyle name="Výstup 4 3 2 3 3" xfId="20898" xr:uid="{00000000-0005-0000-0000-0000BB510000}"/>
    <cellStyle name="Výstup 4 3 2 4" xfId="20899" xr:uid="{00000000-0005-0000-0000-0000BC510000}"/>
    <cellStyle name="Výstup 4 3 2 5" xfId="20900" xr:uid="{00000000-0005-0000-0000-0000BD510000}"/>
    <cellStyle name="Výstup 4 3 3" xfId="20901" xr:uid="{00000000-0005-0000-0000-0000BE510000}"/>
    <cellStyle name="Výstup 4 3 3 2" xfId="20902" xr:uid="{00000000-0005-0000-0000-0000BF510000}"/>
    <cellStyle name="Výstup 4 3 3 2 2" xfId="20903" xr:uid="{00000000-0005-0000-0000-0000C0510000}"/>
    <cellStyle name="Výstup 4 3 3 2 3" xfId="20904" xr:uid="{00000000-0005-0000-0000-0000C1510000}"/>
    <cellStyle name="Výstup 4 3 3 3" xfId="20905" xr:uid="{00000000-0005-0000-0000-0000C2510000}"/>
    <cellStyle name="Výstup 4 3 3 4" xfId="20906" xr:uid="{00000000-0005-0000-0000-0000C3510000}"/>
    <cellStyle name="Výstup 4 3 4" xfId="20907" xr:uid="{00000000-0005-0000-0000-0000C4510000}"/>
    <cellStyle name="Výstup 4 3 4 2" xfId="20908" xr:uid="{00000000-0005-0000-0000-0000C5510000}"/>
    <cellStyle name="Výstup 4 3 4 3" xfId="20909" xr:uid="{00000000-0005-0000-0000-0000C6510000}"/>
    <cellStyle name="Výstup 4 3 5" xfId="20910" xr:uid="{00000000-0005-0000-0000-0000C7510000}"/>
    <cellStyle name="Výstup 4 3 6" xfId="20911" xr:uid="{00000000-0005-0000-0000-0000C8510000}"/>
    <cellStyle name="Výstup 4 4" xfId="20912" xr:uid="{00000000-0005-0000-0000-0000C9510000}"/>
    <cellStyle name="Výstup 4 4 2" xfId="20913" xr:uid="{00000000-0005-0000-0000-0000CA510000}"/>
    <cellStyle name="Výstup 4 4 2 2" xfId="20914" xr:uid="{00000000-0005-0000-0000-0000CB510000}"/>
    <cellStyle name="Výstup 4 4 2 2 2" xfId="20915" xr:uid="{00000000-0005-0000-0000-0000CC510000}"/>
    <cellStyle name="Výstup 4 4 2 2 3" xfId="20916" xr:uid="{00000000-0005-0000-0000-0000CD510000}"/>
    <cellStyle name="Výstup 4 4 2 3" xfId="20917" xr:uid="{00000000-0005-0000-0000-0000CE510000}"/>
    <cellStyle name="Výstup 4 4 2 4" xfId="20918" xr:uid="{00000000-0005-0000-0000-0000CF510000}"/>
    <cellStyle name="Výstup 4 4 3" xfId="20919" xr:uid="{00000000-0005-0000-0000-0000D0510000}"/>
    <cellStyle name="Výstup 4 4 3 2" xfId="20920" xr:uid="{00000000-0005-0000-0000-0000D1510000}"/>
    <cellStyle name="Výstup 4 4 3 3" xfId="20921" xr:uid="{00000000-0005-0000-0000-0000D2510000}"/>
    <cellStyle name="Výstup 4 4 4" xfId="20922" xr:uid="{00000000-0005-0000-0000-0000D3510000}"/>
    <cellStyle name="Výstup 4 4 5" xfId="20923" xr:uid="{00000000-0005-0000-0000-0000D4510000}"/>
    <cellStyle name="Výstup 4 5" xfId="20924" xr:uid="{00000000-0005-0000-0000-0000D5510000}"/>
    <cellStyle name="Výstup 4 5 2" xfId="20925" xr:uid="{00000000-0005-0000-0000-0000D6510000}"/>
    <cellStyle name="Výstup 4 5 2 2" xfId="20926" xr:uid="{00000000-0005-0000-0000-0000D7510000}"/>
    <cellStyle name="Výstup 4 5 2 3" xfId="20927" xr:uid="{00000000-0005-0000-0000-0000D8510000}"/>
    <cellStyle name="Výstup 4 5 3" xfId="20928" xr:uid="{00000000-0005-0000-0000-0000D9510000}"/>
    <cellStyle name="Výstup 4 5 4" xfId="20929" xr:uid="{00000000-0005-0000-0000-0000DA510000}"/>
    <cellStyle name="Výstup 4 6" xfId="20930" xr:uid="{00000000-0005-0000-0000-0000DB510000}"/>
    <cellStyle name="Výstup 4 6 2" xfId="20931" xr:uid="{00000000-0005-0000-0000-0000DC510000}"/>
    <cellStyle name="Výstup 4 6 3" xfId="20932" xr:uid="{00000000-0005-0000-0000-0000DD510000}"/>
    <cellStyle name="Výstup 4 7" xfId="20933" xr:uid="{00000000-0005-0000-0000-0000DE510000}"/>
    <cellStyle name="Výstup 4 8" xfId="20934" xr:uid="{00000000-0005-0000-0000-0000DF510000}"/>
    <cellStyle name="Výstup 5" xfId="20935" xr:uid="{00000000-0005-0000-0000-0000E0510000}"/>
    <cellStyle name="Výstup 5 2" xfId="20936" xr:uid="{00000000-0005-0000-0000-0000E1510000}"/>
    <cellStyle name="Výstup 5 2 2" xfId="20937" xr:uid="{00000000-0005-0000-0000-0000E2510000}"/>
    <cellStyle name="Výstup 5 2 2 2" xfId="20938" xr:uid="{00000000-0005-0000-0000-0000E3510000}"/>
    <cellStyle name="Výstup 5 2 2 2 2" xfId="20939" xr:uid="{00000000-0005-0000-0000-0000E4510000}"/>
    <cellStyle name="Výstup 5 2 2 2 2 2" xfId="20940" xr:uid="{00000000-0005-0000-0000-0000E5510000}"/>
    <cellStyle name="Výstup 5 2 2 2 2 3" xfId="20941" xr:uid="{00000000-0005-0000-0000-0000E6510000}"/>
    <cellStyle name="Výstup 5 2 2 2 3" xfId="20942" xr:uid="{00000000-0005-0000-0000-0000E7510000}"/>
    <cellStyle name="Výstup 5 2 2 2 4" xfId="20943" xr:uid="{00000000-0005-0000-0000-0000E8510000}"/>
    <cellStyle name="Výstup 5 2 2 3" xfId="20944" xr:uid="{00000000-0005-0000-0000-0000E9510000}"/>
    <cellStyle name="Výstup 5 2 2 3 2" xfId="20945" xr:uid="{00000000-0005-0000-0000-0000EA510000}"/>
    <cellStyle name="Výstup 5 2 2 3 3" xfId="20946" xr:uid="{00000000-0005-0000-0000-0000EB510000}"/>
    <cellStyle name="Výstup 5 2 2 4" xfId="20947" xr:uid="{00000000-0005-0000-0000-0000EC510000}"/>
    <cellStyle name="Výstup 5 2 2 5" xfId="20948" xr:uid="{00000000-0005-0000-0000-0000ED510000}"/>
    <cellStyle name="Výstup 5 2 3" xfId="20949" xr:uid="{00000000-0005-0000-0000-0000EE510000}"/>
    <cellStyle name="Výstup 5 2 3 2" xfId="20950" xr:uid="{00000000-0005-0000-0000-0000EF510000}"/>
    <cellStyle name="Výstup 5 2 3 2 2" xfId="20951" xr:uid="{00000000-0005-0000-0000-0000F0510000}"/>
    <cellStyle name="Výstup 5 2 3 2 3" xfId="20952" xr:uid="{00000000-0005-0000-0000-0000F1510000}"/>
    <cellStyle name="Výstup 5 2 3 3" xfId="20953" xr:uid="{00000000-0005-0000-0000-0000F2510000}"/>
    <cellStyle name="Výstup 5 2 3 4" xfId="20954" xr:uid="{00000000-0005-0000-0000-0000F3510000}"/>
    <cellStyle name="Výstup 5 2 4" xfId="20955" xr:uid="{00000000-0005-0000-0000-0000F4510000}"/>
    <cellStyle name="Výstup 5 2 4 2" xfId="20956" xr:uid="{00000000-0005-0000-0000-0000F5510000}"/>
    <cellStyle name="Výstup 5 2 4 3" xfId="20957" xr:uid="{00000000-0005-0000-0000-0000F6510000}"/>
    <cellStyle name="Výstup 5 2 5" xfId="20958" xr:uid="{00000000-0005-0000-0000-0000F7510000}"/>
    <cellStyle name="Výstup 5 2 6" xfId="20959" xr:uid="{00000000-0005-0000-0000-0000F8510000}"/>
    <cellStyle name="Výstup 5 3" xfId="20960" xr:uid="{00000000-0005-0000-0000-0000F9510000}"/>
    <cellStyle name="Výstup 5 3 2" xfId="20961" xr:uid="{00000000-0005-0000-0000-0000FA510000}"/>
    <cellStyle name="Výstup 5 3 2 2" xfId="20962" xr:uid="{00000000-0005-0000-0000-0000FB510000}"/>
    <cellStyle name="Výstup 5 3 2 2 2" xfId="20963" xr:uid="{00000000-0005-0000-0000-0000FC510000}"/>
    <cellStyle name="Výstup 5 3 2 2 3" xfId="20964" xr:uid="{00000000-0005-0000-0000-0000FD510000}"/>
    <cellStyle name="Výstup 5 3 2 3" xfId="20965" xr:uid="{00000000-0005-0000-0000-0000FE510000}"/>
    <cellStyle name="Výstup 5 3 2 4" xfId="20966" xr:uid="{00000000-0005-0000-0000-0000FF510000}"/>
    <cellStyle name="Výstup 5 3 3" xfId="20967" xr:uid="{00000000-0005-0000-0000-000000520000}"/>
    <cellStyle name="Výstup 5 3 3 2" xfId="20968" xr:uid="{00000000-0005-0000-0000-000001520000}"/>
    <cellStyle name="Výstup 5 3 3 3" xfId="20969" xr:uid="{00000000-0005-0000-0000-000002520000}"/>
    <cellStyle name="Výstup 5 3 4" xfId="20970" xr:uid="{00000000-0005-0000-0000-000003520000}"/>
    <cellStyle name="Výstup 5 3 5" xfId="20971" xr:uid="{00000000-0005-0000-0000-000004520000}"/>
    <cellStyle name="Výstup 5 4" xfId="20972" xr:uid="{00000000-0005-0000-0000-000005520000}"/>
    <cellStyle name="Výstup 5 4 2" xfId="20973" xr:uid="{00000000-0005-0000-0000-000006520000}"/>
    <cellStyle name="Výstup 5 4 2 2" xfId="20974" xr:uid="{00000000-0005-0000-0000-000007520000}"/>
    <cellStyle name="Výstup 5 4 2 3" xfId="20975" xr:uid="{00000000-0005-0000-0000-000008520000}"/>
    <cellStyle name="Výstup 5 4 3" xfId="20976" xr:uid="{00000000-0005-0000-0000-000009520000}"/>
    <cellStyle name="Výstup 5 4 4" xfId="20977" xr:uid="{00000000-0005-0000-0000-00000A520000}"/>
    <cellStyle name="Výstup 5 5" xfId="20978" xr:uid="{00000000-0005-0000-0000-00000B520000}"/>
    <cellStyle name="Výstup 5 5 2" xfId="20979" xr:uid="{00000000-0005-0000-0000-00000C520000}"/>
    <cellStyle name="Výstup 5 5 3" xfId="20980" xr:uid="{00000000-0005-0000-0000-00000D520000}"/>
    <cellStyle name="Výstup 5 6" xfId="20981" xr:uid="{00000000-0005-0000-0000-00000E520000}"/>
    <cellStyle name="Výstup 5 7" xfId="20982" xr:uid="{00000000-0005-0000-0000-00000F520000}"/>
    <cellStyle name="Výstup 6" xfId="20983" xr:uid="{00000000-0005-0000-0000-000010520000}"/>
    <cellStyle name="Výstup 7" xfId="20984" xr:uid="{00000000-0005-0000-0000-000011520000}"/>
    <cellStyle name="Výstup 8" xfId="20985" xr:uid="{00000000-0005-0000-0000-000012520000}"/>
    <cellStyle name="Vysv?tlující text" xfId="20986" xr:uid="{00000000-0005-0000-0000-000013520000}"/>
    <cellStyle name="Vysvětlující text" xfId="20987" xr:uid="{00000000-0005-0000-0000-000014520000}"/>
    <cellStyle name="Vysvětlující text 2" xfId="20988" xr:uid="{00000000-0005-0000-0000-000015520000}"/>
    <cellStyle name="‧W?_102" xfId="20989" xr:uid="{00000000-0005-0000-0000-000016520000}"/>
    <cellStyle name="W?rung [0]_Aufwand" xfId="20990" xr:uid="{00000000-0005-0000-0000-000017520000}"/>
    <cellStyle name="W?rung_Aufwand" xfId="20991" xr:uid="{00000000-0005-0000-0000-000018520000}"/>
    <cellStyle name="Währung [0]_BINV" xfId="20992" xr:uid="{00000000-0005-0000-0000-000019520000}"/>
    <cellStyle name="Währung_BINV" xfId="20993" xr:uid="{00000000-0005-0000-0000-00001A520000}"/>
    <cellStyle name="Walutowy [0]_Daily Report - April'2001" xfId="20994" xr:uid="{00000000-0005-0000-0000-00001B520000}"/>
    <cellStyle name="Walutowy_Daily Report - April'2001" xfId="20995" xr:uid="{00000000-0005-0000-0000-00001C520000}"/>
    <cellStyle name="Warning Text" xfId="20996" xr:uid="{00000000-0005-0000-0000-00001D520000}"/>
    <cellStyle name="Warning Text 10" xfId="20997" xr:uid="{00000000-0005-0000-0000-00001E520000}"/>
    <cellStyle name="Warning Text 11" xfId="20998" xr:uid="{00000000-0005-0000-0000-00001F520000}"/>
    <cellStyle name="Warning Text 12" xfId="20999" xr:uid="{00000000-0005-0000-0000-000020520000}"/>
    <cellStyle name="Warning Text 13" xfId="21000" xr:uid="{00000000-0005-0000-0000-000021520000}"/>
    <cellStyle name="Warning Text 14" xfId="21001" xr:uid="{00000000-0005-0000-0000-000022520000}"/>
    <cellStyle name="Warning Text 15" xfId="21002" xr:uid="{00000000-0005-0000-0000-000023520000}"/>
    <cellStyle name="Warning Text 16" xfId="21003" xr:uid="{00000000-0005-0000-0000-000024520000}"/>
    <cellStyle name="Warning Text 17" xfId="21004" xr:uid="{00000000-0005-0000-0000-000025520000}"/>
    <cellStyle name="Warning Text 18" xfId="21005" xr:uid="{00000000-0005-0000-0000-000026520000}"/>
    <cellStyle name="Warning Text 19" xfId="21006" xr:uid="{00000000-0005-0000-0000-000027520000}"/>
    <cellStyle name="Warning Text 2" xfId="21007" xr:uid="{00000000-0005-0000-0000-000028520000}"/>
    <cellStyle name="Warning Text 20" xfId="21008" xr:uid="{00000000-0005-0000-0000-000029520000}"/>
    <cellStyle name="Warning Text 3" xfId="21009" xr:uid="{00000000-0005-0000-0000-00002A520000}"/>
    <cellStyle name="Warning Text 4" xfId="21010" xr:uid="{00000000-0005-0000-0000-00002B520000}"/>
    <cellStyle name="Warning Text 5" xfId="21011" xr:uid="{00000000-0005-0000-0000-00002C520000}"/>
    <cellStyle name="Warning Text 6" xfId="21012" xr:uid="{00000000-0005-0000-0000-00002D520000}"/>
    <cellStyle name="Warning Text 7" xfId="21013" xr:uid="{00000000-0005-0000-0000-00002E520000}"/>
    <cellStyle name="Warning Text 8" xfId="21014" xr:uid="{00000000-0005-0000-0000-00002F520000}"/>
    <cellStyle name="Warning Text 9" xfId="21015" xr:uid="{00000000-0005-0000-0000-000030520000}"/>
    <cellStyle name="WŽhrung" xfId="21016" xr:uid="{00000000-0005-0000-0000-000031520000}"/>
    <cellStyle name="XLS'|_x0005_t" xfId="21017" xr:uid="{00000000-0005-0000-0000-000032520000}"/>
    <cellStyle name="XLS'|_x0005_t 2" xfId="21018" xr:uid="{00000000-0005-0000-0000-000033520000}"/>
    <cellStyle name="XLS'|_x0005_t 3" xfId="21019" xr:uid="{00000000-0005-0000-0000-000034520000}"/>
    <cellStyle name="XLS'|_x0005_t 4" xfId="21020" xr:uid="{00000000-0005-0000-0000-000035520000}"/>
    <cellStyle name="XLS'|_x0005_t?ck_files|_x0005_h???_x0004__x0004_??_x0010_?_x0004_???_x0001_?_x0004__x0004_??_x0004__x0004_" xfId="21021" xr:uid="{00000000-0005-0000-0000-000036520000}"/>
    <cellStyle name="Zvýrazn?ní 1" xfId="21022" xr:uid="{00000000-0005-0000-0000-000037520000}"/>
    <cellStyle name="Zvýrazn?ní 2" xfId="21023" xr:uid="{00000000-0005-0000-0000-000038520000}"/>
    <cellStyle name="Zvýrazn?ní 3" xfId="21024" xr:uid="{00000000-0005-0000-0000-000039520000}"/>
    <cellStyle name="Zvýrazn?ní 4" xfId="21025" xr:uid="{00000000-0005-0000-0000-00003A520000}"/>
    <cellStyle name="Zvýrazn?ní 5" xfId="21026" xr:uid="{00000000-0005-0000-0000-00003B520000}"/>
    <cellStyle name="Zvýrazn?ní 6" xfId="21027" xr:uid="{00000000-0005-0000-0000-00003C520000}"/>
    <cellStyle name="Zvýraznění 1" xfId="21028" xr:uid="{00000000-0005-0000-0000-00003D520000}"/>
    <cellStyle name="Zvýraznění 1 2" xfId="21029" xr:uid="{00000000-0005-0000-0000-00003E520000}"/>
    <cellStyle name="Zvýraznění 2" xfId="21030" xr:uid="{00000000-0005-0000-0000-00003F520000}"/>
    <cellStyle name="Zvýraznění 2 2" xfId="21031" xr:uid="{00000000-0005-0000-0000-000040520000}"/>
    <cellStyle name="Zvýraznění 3" xfId="21032" xr:uid="{00000000-0005-0000-0000-000041520000}"/>
    <cellStyle name="Zvýraznění 3 2" xfId="21033" xr:uid="{00000000-0005-0000-0000-000042520000}"/>
    <cellStyle name="Zvýraznění 4" xfId="21034" xr:uid="{00000000-0005-0000-0000-000043520000}"/>
    <cellStyle name="Zvýraznění 4 2" xfId="21035" xr:uid="{00000000-0005-0000-0000-000044520000}"/>
    <cellStyle name="Zvýraznění 5" xfId="21036" xr:uid="{00000000-0005-0000-0000-000045520000}"/>
    <cellStyle name="Zvýraznění 5 2" xfId="21037" xr:uid="{00000000-0005-0000-0000-000046520000}"/>
    <cellStyle name="Zvýraznění 6" xfId="21038" xr:uid="{00000000-0005-0000-0000-000047520000}"/>
    <cellStyle name="Zvýraznění 6 2" xfId="21039" xr:uid="{00000000-0005-0000-0000-000048520000}"/>
    <cellStyle name="ƸōዊbǜōዚbǸōዪbɄōዺb쉀ōጊb쉬ōጚb슔ōጪb싀ōጺb쌐ōፊbɤōፚbʀō፪bʘō፺bʼōᎊb˜ō᎚b쌼ōᎪb쎄ōᎺb쎨ōᏊb쏄ōᏚb쏜ōᏪb̀ōᏺb̤ōᐊb͔ōᐚb΀ōᐪbΰōᐺb쏸ō" xfId="21040" xr:uid="{00000000-0005-0000-0000-000049520000}"/>
    <cellStyle name="Обычный 2" xfId="21041" xr:uid="{00000000-0005-0000-0000-00004A520000}"/>
    <cellStyle name="Обычный_База по кодам" xfId="21042" xr:uid="{00000000-0005-0000-0000-00004B520000}"/>
    <cellStyle name="ｹ鮗ﾐﾀｲ_ｰ豼ｵﾁ･" xfId="21043" xr:uid="{00000000-0005-0000-0000-00004C520000}"/>
    <cellStyle name="テーブル 1" xfId="21044" xr:uid="{00000000-0005-0000-0000-00004D520000}"/>
    <cellStyle name="ﾄﾞｸｶ [0]_ｰ霾ｹ" xfId="21045" xr:uid="{00000000-0005-0000-0000-00004E520000}"/>
    <cellStyle name="ﾄﾞｸｶ_ｰ霾ｹ" xfId="21046" xr:uid="{00000000-0005-0000-0000-00004F520000}"/>
    <cellStyle name="ﾅ・ｭ [0]_ｰ霾ｹ" xfId="21047" xr:uid="{00000000-0005-0000-0000-000050520000}"/>
    <cellStyle name="ﾅ・ｭ_ｰ霾ｹ" xfId="21048" xr:uid="{00000000-0005-0000-0000-000051520000}"/>
    <cellStyle name="ﾇ･ﾁﾘ_ｰ霾ｹ" xfId="21049" xr:uid="{00000000-0005-0000-0000-000052520000}"/>
    <cellStyle name="ハイパーリンク" xfId="21050" xr:uid="{00000000-0005-0000-0000-000053520000}"/>
    <cellStyle name="ハイパーリンク??MSOBA" xfId="21051" xr:uid="{00000000-0005-0000-0000-000054520000}"/>
    <cellStyle name="ハイパーリンク_Book1 グラフ 22" xfId="21052" xr:uid="{00000000-0005-0000-0000-000055520000}"/>
    <cellStyle name="ܪb♈Ƃܺb♬Ƃ݊b⚜Ƃݚb⛘Ƃݪb⧨Ƃݺb⨤Ƃފb⩔Ƃޚb⩸Ƃުb⪤Ƃ޺b ƂߊbÀƂߚbàƂߪbĄƂߺbĠƂࠊbļƂࠚbŘƂࠪbƄƂ࠺bƤƂࡊbǈƂ࡚b׌ƂࡪbװƂࡺb؜ƂࢊbشƂ࢚bٔƂࢪbǸƂࢺbȰƂ࣊bɤƂࣚbʠƂ࣪bːƂࣺbڄƂऊbڬƂचbۘƂपb۬Ƃऺb܄ƂॊbܜƂग़bܴƂ४b݌ƂॺbݤƂঊbݼƂচbఈƂপbఠƂ঺bసƂ৊b౐Ƃ৚b౴Ƃ৪bޔƂ৺bߌƂਊbߠƂਚb߰ƂਪbࠄƂ਺bಠƂ੊bರƂਗ਼bೀƂ੪b೜Ƃ੺b೴Ƃઊb唔Ƃચb唬Ƃપb啀Ƃ઺b啐Ƃ૊b啨Ƃ૚bഄƂ૪bരƂૺbൔƂଊb൰Ƃଚb඘" xfId="21053" xr:uid="{00000000-0005-0000-0000-000056520000}"/>
    <cellStyle name="ޘ_Sheet1_1.SUMMARY _00년 사업계획 수립지침" xfId="21054" xr:uid="{00000000-0005-0000-0000-000057520000}"/>
    <cellStyle name="ન࿿ઇ૆૞૩૴ાઝુ૥઻ઢઓહ઩ૣોિૐ૭ઊૅ૶૮૯ઁમભ૵૎࿿૬૒_VBA_PROJECT_CUR" xfId="21055" xr:uid="{00000000-0005-0000-0000-000058520000}"/>
    <cellStyle name="්b뉜ōේb뉼ō෪b늠ō෺b부ōชb붘ōบb붴ōสb뷄ōฺb뷘ō๊b닄ō๚b닜ō๪b닰ō๺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 xfId="21056" xr:uid="{00000000-0005-0000-0000-000059520000}"/>
    <cellStyle name="ကကᔀᰀ" xfId="21057" xr:uid="{00000000-0005-0000-0000-00005A520000}"/>
    <cellStyle name="_x0003__x0008__x0005_ဠ" xfId="21058" xr:uid="{00000000-0005-0000-0000-00005B520000}"/>
    <cellStyle name="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 xfId="21059" xr:uid="{00000000-0005-0000-0000-00005C520000}"/>
    <cellStyle name="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ōᢊb⅀ōᢚbⅸōᢪb⇐" xfId="21060" xr:uid="{00000000-0005-0000-0000-00005D520000}"/>
    <cellStyle name="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 xfId="21061" xr:uid="{00000000-0005-0000-0000-00005E520000}"/>
    <cellStyle name="ሚbôōሪbŀōሺbŨōቊbƀōቚb솴ōቪb쇌ōቺb쇬ōኊb숄ōኚb술ōኪbƜōኺbƸōዊbǜōዚbǸōዪbɄōዺb쉀ōጊb쉬ōጚb슔ōጪb싀ōጺb쌐ōፊbɤōፚbʀō፪bʘō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 xfId="21062" xr:uid="{00000000-0005-0000-0000-00005F520000}"/>
    <cellStyle name="ꯠōකb갈ōඪb눠ōයb눸ō්b뉜ōේb뉼ō෪b늠ō෺b부ōชb붘ōบb붴ōสb뷄ōฺb뷘ō๊b닄ō๚b닜ō๪b닰ō๺b댜ōຊb댸ōບb뷬ōສb븄ō຺b블ō໊b븨ō໚b븼ō໪b덐ō໺b덠ō༊b델ō" xfId="21063" xr:uid="{00000000-0005-0000-0000-000060520000}"/>
    <cellStyle name="?메모리" xfId="21064" xr:uid="{00000000-0005-0000-0000-000061520000}"/>
    <cellStyle name="?메모리?cpgSwap?교체 파일로부터 할당된 바이트 수입니다. 잠겨진 교체 파일 페이지도 '교체 가능' 상태로 표시됩니다.?기타 메모리?교체 파일에 저장되지 않은 할당된 메모리의 바이트 수 " xfId="21065" xr:uid="{00000000-0005-0000-0000-000062520000}"/>
    <cellStyle name="?_" xfId="21066" xr:uid="{00000000-0005-0000-0000-000063520000}"/>
    <cellStyle name=" 坪 l_Sheet1_Q4 (2)" xfId="21067" xr:uid="{00000000-0005-0000-0000-000064520000}"/>
    <cellStyle name="" xfId="21068" xr:uid="{00000000-0005-0000-0000-000065520000}"/>
    <cellStyle name="가능), 메모리 매핑 파일 등이 있습니다." xfId="21069" xr:uid="{00000000-0005-0000-0000-000066520000}"/>
    <cellStyle name="가능), 메모리 매핑 파일 등이 있습니다.?cpgOther?할당된 메모리?시스템에서 사용된 메모리의 바이트 수입니다. 모든 구성 요소 및 응용 프로그램 등 시스템에 할당된 총 메모리 양입니다.?cpgCommit?페이지 부재?cPageFaults" xfId="21070" xr:uid="{00000000-0005-0000-0000-000067520000}"/>
    <cellStyle name="가능한 메모리" xfId="21071" xr:uid="{00000000-0005-0000-0000-000068520000}"/>
    <cellStyle name="가능한 메모리?cpgFree?현재 사용되지 않는 실제 메모리 양입니다.?잠겨진 메모리?cpgLocked?할당되고 잠겨진 메모리 양입니다.?교체 가능한 메모리?cpgSwap?교체 파일로부터 할당된 바이트 수입니다. 잠겨진 교체 파일 페이지도 '교체 가능' 상태로 표 " xfId="21072" xr:uid="{00000000-0005-0000-0000-000069520000}"/>
    <cellStyle name="가운데" xfId="21073" xr:uid="{00000000-0005-0000-0000-00006A520000}"/>
    <cellStyle name="강조색1 2" xfId="21089" xr:uid="{00000000-0005-0000-0000-00007A520000}"/>
    <cellStyle name="강조색1 2 2" xfId="21090" xr:uid="{00000000-0005-0000-0000-00007B520000}"/>
    <cellStyle name="강조색1 3" xfId="21091" xr:uid="{00000000-0005-0000-0000-00007C520000}"/>
    <cellStyle name="강조색1 4" xfId="21092" xr:uid="{00000000-0005-0000-0000-00007D520000}"/>
    <cellStyle name="강조색1 5" xfId="21093" xr:uid="{00000000-0005-0000-0000-00007E520000}"/>
    <cellStyle name="강조색1 6" xfId="21094" xr:uid="{00000000-0005-0000-0000-00007F520000}"/>
    <cellStyle name="강조색2 2" xfId="21095" xr:uid="{00000000-0005-0000-0000-000080520000}"/>
    <cellStyle name="강조색2 2 2" xfId="21096" xr:uid="{00000000-0005-0000-0000-000081520000}"/>
    <cellStyle name="강조색2 3" xfId="21097" xr:uid="{00000000-0005-0000-0000-000082520000}"/>
    <cellStyle name="강조색2 4" xfId="21098" xr:uid="{00000000-0005-0000-0000-000083520000}"/>
    <cellStyle name="강조색2 5" xfId="21099" xr:uid="{00000000-0005-0000-0000-000084520000}"/>
    <cellStyle name="강조색2 6" xfId="21100" xr:uid="{00000000-0005-0000-0000-000085520000}"/>
    <cellStyle name="강조색3 2" xfId="21101" xr:uid="{00000000-0005-0000-0000-000086520000}"/>
    <cellStyle name="강조색3 2 2" xfId="21102" xr:uid="{00000000-0005-0000-0000-000087520000}"/>
    <cellStyle name="강조색3 3" xfId="21103" xr:uid="{00000000-0005-0000-0000-000088520000}"/>
    <cellStyle name="강조색3 3 2" xfId="21104" xr:uid="{00000000-0005-0000-0000-000089520000}"/>
    <cellStyle name="강조색3 4" xfId="21105" xr:uid="{00000000-0005-0000-0000-00008A520000}"/>
    <cellStyle name="강조색3 5" xfId="21106" xr:uid="{00000000-0005-0000-0000-00008B520000}"/>
    <cellStyle name="강조색3 6" xfId="21107" xr:uid="{00000000-0005-0000-0000-00008C520000}"/>
    <cellStyle name="강조색4 2" xfId="21108" xr:uid="{00000000-0005-0000-0000-00008D520000}"/>
    <cellStyle name="강조색4 2 2" xfId="21109" xr:uid="{00000000-0005-0000-0000-00008E520000}"/>
    <cellStyle name="강조색4 3" xfId="21110" xr:uid="{00000000-0005-0000-0000-00008F520000}"/>
    <cellStyle name="강조색4 3 2" xfId="21111" xr:uid="{00000000-0005-0000-0000-000090520000}"/>
    <cellStyle name="강조색4 4" xfId="21112" xr:uid="{00000000-0005-0000-0000-000091520000}"/>
    <cellStyle name="강조색4 5" xfId="21113" xr:uid="{00000000-0005-0000-0000-000092520000}"/>
    <cellStyle name="강조색4 6" xfId="21114" xr:uid="{00000000-0005-0000-0000-000093520000}"/>
    <cellStyle name="강조색5 2" xfId="21115" xr:uid="{00000000-0005-0000-0000-000094520000}"/>
    <cellStyle name="강조색5 2 2" xfId="21116" xr:uid="{00000000-0005-0000-0000-000095520000}"/>
    <cellStyle name="강조색5 3" xfId="21117" xr:uid="{00000000-0005-0000-0000-000096520000}"/>
    <cellStyle name="강조색5 3 2" xfId="21118" xr:uid="{00000000-0005-0000-0000-000097520000}"/>
    <cellStyle name="강조색5 4" xfId="21119" xr:uid="{00000000-0005-0000-0000-000098520000}"/>
    <cellStyle name="강조색5 5" xfId="21120" xr:uid="{00000000-0005-0000-0000-000099520000}"/>
    <cellStyle name="강조색5 6" xfId="21121" xr:uid="{00000000-0005-0000-0000-00009A520000}"/>
    <cellStyle name="강조색6 2" xfId="21122" xr:uid="{00000000-0005-0000-0000-00009B520000}"/>
    <cellStyle name="강조색6 2 2" xfId="21123" xr:uid="{00000000-0005-0000-0000-00009C520000}"/>
    <cellStyle name="강조색6 3" xfId="21124" xr:uid="{00000000-0005-0000-0000-00009D520000}"/>
    <cellStyle name="강조색6 3 2" xfId="21125" xr:uid="{00000000-0005-0000-0000-00009E520000}"/>
    <cellStyle name="강조색6 4" xfId="21126" xr:uid="{00000000-0005-0000-0000-00009F520000}"/>
    <cellStyle name="강조색6 5" xfId="21127" xr:uid="{00000000-0005-0000-0000-0000A0520000}"/>
    <cellStyle name="강조색6 6" xfId="21128" xr:uid="{00000000-0005-0000-0000-0000A1520000}"/>
    <cellStyle name="경고문 2" xfId="21131" xr:uid="{00000000-0005-0000-0000-0000A4520000}"/>
    <cellStyle name="경고문 2 2" xfId="21132" xr:uid="{00000000-0005-0000-0000-0000A5520000}"/>
    <cellStyle name="경고문 3" xfId="21133" xr:uid="{00000000-0005-0000-0000-0000A6520000}"/>
    <cellStyle name="경고문 4" xfId="21134" xr:uid="{00000000-0005-0000-0000-0000A7520000}"/>
    <cellStyle name="경고문 5" xfId="21135" xr:uid="{00000000-0005-0000-0000-0000A8520000}"/>
    <cellStyle name="경고문 6" xfId="21136" xr:uid="{00000000-0005-0000-0000-0000A9520000}"/>
    <cellStyle name="계산 10" xfId="21140" xr:uid="{00000000-0005-0000-0000-0000AD520000}"/>
    <cellStyle name="계산 11" xfId="21142" xr:uid="{00000000-0005-0000-0000-0000AF520000}"/>
    <cellStyle name="계산 11 2" xfId="21144" xr:uid="{00000000-0005-0000-0000-0000B1520000}"/>
    <cellStyle name="계산 11 3" xfId="21145" xr:uid="{00000000-0005-0000-0000-0000B2520000}"/>
    <cellStyle name="계산 11 4" xfId="21146" xr:uid="{00000000-0005-0000-0000-0000B3520000}"/>
    <cellStyle name="계산 12" xfId="21147" xr:uid="{00000000-0005-0000-0000-0000B4520000}"/>
    <cellStyle name="계산 12 2" xfId="21149" xr:uid="{00000000-0005-0000-0000-0000B6520000}"/>
    <cellStyle name="계산 12 3" xfId="21150" xr:uid="{00000000-0005-0000-0000-0000B7520000}"/>
    <cellStyle name="계산 12 4" xfId="21151" xr:uid="{00000000-0005-0000-0000-0000B8520000}"/>
    <cellStyle name="계산 2" xfId="21152" xr:uid="{00000000-0005-0000-0000-0000B9520000}"/>
    <cellStyle name="계산 2 10" xfId="21154" xr:uid="{00000000-0005-0000-0000-0000BB520000}"/>
    <cellStyle name="계산 2 11" xfId="21156" xr:uid="{00000000-0005-0000-0000-0000BD520000}"/>
    <cellStyle name="계산 2 12" xfId="21158" xr:uid="{00000000-0005-0000-0000-0000BF520000}"/>
    <cellStyle name="계산 2 2" xfId="21160" xr:uid="{00000000-0005-0000-0000-0000C1520000}"/>
    <cellStyle name="계산 2 2 10" xfId="21162" xr:uid="{00000000-0005-0000-0000-0000C3520000}"/>
    <cellStyle name="계산 2 2 11" xfId="21164" xr:uid="{00000000-0005-0000-0000-0000C5520000}"/>
    <cellStyle name="계산 2 2 2" xfId="21165" xr:uid="{00000000-0005-0000-0000-0000C6520000}"/>
    <cellStyle name="계산 2 2 2 10" xfId="21167" xr:uid="{00000000-0005-0000-0000-0000C8520000}"/>
    <cellStyle name="계산 2 2 2 2" xfId="21168" xr:uid="{00000000-0005-0000-0000-0000C9520000}"/>
    <cellStyle name="계산 2 2 2 2 2" xfId="21170" xr:uid="{00000000-0005-0000-0000-0000CB520000}"/>
    <cellStyle name="계산 2 2 2 2 2 2" xfId="21172" xr:uid="{00000000-0005-0000-0000-0000CD520000}"/>
    <cellStyle name="계산 2 2 2 2 2 2 2" xfId="21174" xr:uid="{00000000-0005-0000-0000-0000CF520000}"/>
    <cellStyle name="계산 2 2 2 2 2 2 2 2" xfId="21176" xr:uid="{00000000-0005-0000-0000-0000D1520000}"/>
    <cellStyle name="계산 2 2 2 2 2 2 2 2 2" xfId="21178" xr:uid="{00000000-0005-0000-0000-0000D3520000}"/>
    <cellStyle name="계산 2 2 2 2 2 2 2 2 2 2" xfId="21180" xr:uid="{00000000-0005-0000-0000-0000D5520000}"/>
    <cellStyle name="계산 2 2 2 2 2 2 2 2 2 3" xfId="21182" xr:uid="{00000000-0005-0000-0000-0000D7520000}"/>
    <cellStyle name="계산 2 2 2 2 2 2 2 2 3" xfId="21184" xr:uid="{00000000-0005-0000-0000-0000D9520000}"/>
    <cellStyle name="계산 2 2 2 2 2 2 2 2 4" xfId="21186" xr:uid="{00000000-0005-0000-0000-0000DB520000}"/>
    <cellStyle name="계산 2 2 2 2 2 2 2 3" xfId="21188" xr:uid="{00000000-0005-0000-0000-0000DD520000}"/>
    <cellStyle name="계산 2 2 2 2 2 2 2 3 2" xfId="21190" xr:uid="{00000000-0005-0000-0000-0000DF520000}"/>
    <cellStyle name="계산 2 2 2 2 2 2 2 3 3" xfId="21192" xr:uid="{00000000-0005-0000-0000-0000E1520000}"/>
    <cellStyle name="계산 2 2 2 2 2 2 2 4" xfId="21194" xr:uid="{00000000-0005-0000-0000-0000E3520000}"/>
    <cellStyle name="계산 2 2 2 2 2 2 2 5" xfId="21196" xr:uid="{00000000-0005-0000-0000-0000E5520000}"/>
    <cellStyle name="계산 2 2 2 2 2 2 3" xfId="21198" xr:uid="{00000000-0005-0000-0000-0000E7520000}"/>
    <cellStyle name="계산 2 2 2 2 2 2 3 2" xfId="21200" xr:uid="{00000000-0005-0000-0000-0000E9520000}"/>
    <cellStyle name="계산 2 2 2 2 2 2 3 2 2" xfId="21202" xr:uid="{00000000-0005-0000-0000-0000EB520000}"/>
    <cellStyle name="계산 2 2 2 2 2 2 3 2 3" xfId="21204" xr:uid="{00000000-0005-0000-0000-0000ED520000}"/>
    <cellStyle name="계산 2 2 2 2 2 2 3 3" xfId="21206" xr:uid="{00000000-0005-0000-0000-0000EF520000}"/>
    <cellStyle name="계산 2 2 2 2 2 2 3 4" xfId="21208" xr:uid="{00000000-0005-0000-0000-0000F1520000}"/>
    <cellStyle name="계산 2 2 2 2 2 2 4" xfId="21210" xr:uid="{00000000-0005-0000-0000-0000F3520000}"/>
    <cellStyle name="계산 2 2 2 2 2 2 4 2" xfId="21212" xr:uid="{00000000-0005-0000-0000-0000F5520000}"/>
    <cellStyle name="계산 2 2 2 2 2 2 4 3" xfId="21214" xr:uid="{00000000-0005-0000-0000-0000F7520000}"/>
    <cellStyle name="계산 2 2 2 2 2 2 5" xfId="21216" xr:uid="{00000000-0005-0000-0000-0000F9520000}"/>
    <cellStyle name="계산 2 2 2 2 2 2 6" xfId="21218" xr:uid="{00000000-0005-0000-0000-0000FB520000}"/>
    <cellStyle name="계산 2 2 2 2 2 3" xfId="21220" xr:uid="{00000000-0005-0000-0000-0000FD520000}"/>
    <cellStyle name="계산 2 2 2 2 2 3 2" xfId="21222" xr:uid="{00000000-0005-0000-0000-0000FF520000}"/>
    <cellStyle name="계산 2 2 2 2 2 3 2 2" xfId="21224" xr:uid="{00000000-0005-0000-0000-000001530000}"/>
    <cellStyle name="계산 2 2 2 2 2 3 2 2 2" xfId="21226" xr:uid="{00000000-0005-0000-0000-000003530000}"/>
    <cellStyle name="계산 2 2 2 2 2 3 2 2 3" xfId="21228" xr:uid="{00000000-0005-0000-0000-000005530000}"/>
    <cellStyle name="계산 2 2 2 2 2 3 2 3" xfId="21230" xr:uid="{00000000-0005-0000-0000-000007530000}"/>
    <cellStyle name="계산 2 2 2 2 2 3 2 4" xfId="21232" xr:uid="{00000000-0005-0000-0000-000009530000}"/>
    <cellStyle name="계산 2 2 2 2 2 3 3" xfId="21234" xr:uid="{00000000-0005-0000-0000-00000B530000}"/>
    <cellStyle name="계산 2 2 2 2 2 3 3 2" xfId="21236" xr:uid="{00000000-0005-0000-0000-00000D530000}"/>
    <cellStyle name="계산 2 2 2 2 2 3 3 3" xfId="21238" xr:uid="{00000000-0005-0000-0000-00000F530000}"/>
    <cellStyle name="계산 2 2 2 2 2 3 4" xfId="21240" xr:uid="{00000000-0005-0000-0000-000011530000}"/>
    <cellStyle name="계산 2 2 2 2 2 3 5" xfId="21242" xr:uid="{00000000-0005-0000-0000-000013530000}"/>
    <cellStyle name="계산 2 2 2 2 2 4" xfId="21244" xr:uid="{00000000-0005-0000-0000-000015530000}"/>
    <cellStyle name="계산 2 2 2 2 2 4 2" xfId="21246" xr:uid="{00000000-0005-0000-0000-000017530000}"/>
    <cellStyle name="계산 2 2 2 2 2 4 2 2" xfId="21248" xr:uid="{00000000-0005-0000-0000-000019530000}"/>
    <cellStyle name="계산 2 2 2 2 2 4 2 3" xfId="21250" xr:uid="{00000000-0005-0000-0000-00001B530000}"/>
    <cellStyle name="계산 2 2 2 2 2 4 3" xfId="21252" xr:uid="{00000000-0005-0000-0000-00001D530000}"/>
    <cellStyle name="계산 2 2 2 2 2 4 4" xfId="21254" xr:uid="{00000000-0005-0000-0000-00001F530000}"/>
    <cellStyle name="계산 2 2 2 2 2 5" xfId="21256" xr:uid="{00000000-0005-0000-0000-000021530000}"/>
    <cellStyle name="계산 2 2 2 2 2 5 2" xfId="21258" xr:uid="{00000000-0005-0000-0000-000023530000}"/>
    <cellStyle name="계산 2 2 2 2 2 5 3" xfId="21260" xr:uid="{00000000-0005-0000-0000-000025530000}"/>
    <cellStyle name="계산 2 2 2 2 2 6" xfId="21262" xr:uid="{00000000-0005-0000-0000-000027530000}"/>
    <cellStyle name="계산 2 2 2 2 2 7" xfId="21264" xr:uid="{00000000-0005-0000-0000-000029530000}"/>
    <cellStyle name="계산 2 2 2 2 3" xfId="21266" xr:uid="{00000000-0005-0000-0000-00002B530000}"/>
    <cellStyle name="계산 2 2 2 2 3 2" xfId="21268" xr:uid="{00000000-0005-0000-0000-00002D530000}"/>
    <cellStyle name="계산 2 2 2 2 3 2 2" xfId="21270" xr:uid="{00000000-0005-0000-0000-00002F530000}"/>
    <cellStyle name="계산 2 2 2 2 3 2 2 2" xfId="21272" xr:uid="{00000000-0005-0000-0000-000031530000}"/>
    <cellStyle name="계산 2 2 2 2 3 2 2 2 2" xfId="21274" xr:uid="{00000000-0005-0000-0000-000033530000}"/>
    <cellStyle name="계산 2 2 2 2 3 2 2 2 3" xfId="21276" xr:uid="{00000000-0005-0000-0000-000035530000}"/>
    <cellStyle name="계산 2 2 2 2 3 2 2 3" xfId="21278" xr:uid="{00000000-0005-0000-0000-000037530000}"/>
    <cellStyle name="계산 2 2 2 2 3 2 2 4" xfId="21280" xr:uid="{00000000-0005-0000-0000-000039530000}"/>
    <cellStyle name="계산 2 2 2 2 3 2 3" xfId="21282" xr:uid="{00000000-0005-0000-0000-00003B530000}"/>
    <cellStyle name="계산 2 2 2 2 3 2 3 2" xfId="21284" xr:uid="{00000000-0005-0000-0000-00003D530000}"/>
    <cellStyle name="계산 2 2 2 2 3 2 3 3" xfId="21286" xr:uid="{00000000-0005-0000-0000-00003F530000}"/>
    <cellStyle name="계산 2 2 2 2 3 2 4" xfId="21288" xr:uid="{00000000-0005-0000-0000-000041530000}"/>
    <cellStyle name="계산 2 2 2 2 3 2 5" xfId="21290" xr:uid="{00000000-0005-0000-0000-000043530000}"/>
    <cellStyle name="계산 2 2 2 2 3 3" xfId="21292" xr:uid="{00000000-0005-0000-0000-000045530000}"/>
    <cellStyle name="계산 2 2 2 2 3 3 2" xfId="21294" xr:uid="{00000000-0005-0000-0000-000047530000}"/>
    <cellStyle name="계산 2 2 2 2 3 3 2 2" xfId="21296" xr:uid="{00000000-0005-0000-0000-000049530000}"/>
    <cellStyle name="계산 2 2 2 2 3 3 2 3" xfId="21298" xr:uid="{00000000-0005-0000-0000-00004B530000}"/>
    <cellStyle name="계산 2 2 2 2 3 3 3" xfId="21300" xr:uid="{00000000-0005-0000-0000-00004D530000}"/>
    <cellStyle name="계산 2 2 2 2 3 3 4" xfId="21302" xr:uid="{00000000-0005-0000-0000-00004F530000}"/>
    <cellStyle name="계산 2 2 2 2 3 4" xfId="21304" xr:uid="{00000000-0005-0000-0000-000051530000}"/>
    <cellStyle name="계산 2 2 2 2 3 4 2" xfId="21306" xr:uid="{00000000-0005-0000-0000-000053530000}"/>
    <cellStyle name="계산 2 2 2 2 3 4 3" xfId="21308" xr:uid="{00000000-0005-0000-0000-000055530000}"/>
    <cellStyle name="계산 2 2 2 2 3 5" xfId="21310" xr:uid="{00000000-0005-0000-0000-000057530000}"/>
    <cellStyle name="계산 2 2 2 2 3 6" xfId="21312" xr:uid="{00000000-0005-0000-0000-000059530000}"/>
    <cellStyle name="계산 2 2 2 2 4" xfId="21314" xr:uid="{00000000-0005-0000-0000-00005B530000}"/>
    <cellStyle name="계산 2 2 2 2 4 2" xfId="21316" xr:uid="{00000000-0005-0000-0000-00005D530000}"/>
    <cellStyle name="계산 2 2 2 2 4 2 2" xfId="21318" xr:uid="{00000000-0005-0000-0000-00005F530000}"/>
    <cellStyle name="계산 2 2 2 2 4 2 2 2" xfId="21320" xr:uid="{00000000-0005-0000-0000-000061530000}"/>
    <cellStyle name="계산 2 2 2 2 4 2 2 3" xfId="21322" xr:uid="{00000000-0005-0000-0000-000063530000}"/>
    <cellStyle name="계산 2 2 2 2 4 2 3" xfId="21324" xr:uid="{00000000-0005-0000-0000-000065530000}"/>
    <cellStyle name="계산 2 2 2 2 4 2 4" xfId="21326" xr:uid="{00000000-0005-0000-0000-000067530000}"/>
    <cellStyle name="계산 2 2 2 2 4 3" xfId="21328" xr:uid="{00000000-0005-0000-0000-000069530000}"/>
    <cellStyle name="계산 2 2 2 2 4 3 2" xfId="21330" xr:uid="{00000000-0005-0000-0000-00006B530000}"/>
    <cellStyle name="계산 2 2 2 2 4 3 3" xfId="21332" xr:uid="{00000000-0005-0000-0000-00006D530000}"/>
    <cellStyle name="계산 2 2 2 2 4 4" xfId="21334" xr:uid="{00000000-0005-0000-0000-00006F530000}"/>
    <cellStyle name="계산 2 2 2 2 4 5" xfId="21336" xr:uid="{00000000-0005-0000-0000-000071530000}"/>
    <cellStyle name="계산 2 2 2 2 5" xfId="21338" xr:uid="{00000000-0005-0000-0000-000073530000}"/>
    <cellStyle name="계산 2 2 2 2 5 2" xfId="21340" xr:uid="{00000000-0005-0000-0000-000075530000}"/>
    <cellStyle name="계산 2 2 2 2 5 2 2" xfId="21342" xr:uid="{00000000-0005-0000-0000-000077530000}"/>
    <cellStyle name="계산 2 2 2 2 5 2 3" xfId="21344" xr:uid="{00000000-0005-0000-0000-000079530000}"/>
    <cellStyle name="계산 2 2 2 2 5 3" xfId="21346" xr:uid="{00000000-0005-0000-0000-00007B530000}"/>
    <cellStyle name="계산 2 2 2 2 5 4" xfId="21348" xr:uid="{00000000-0005-0000-0000-00007D530000}"/>
    <cellStyle name="계산 2 2 2 2 6" xfId="21350" xr:uid="{00000000-0005-0000-0000-00007F530000}"/>
    <cellStyle name="계산 2 2 2 2 6 2" xfId="21352" xr:uid="{00000000-0005-0000-0000-000081530000}"/>
    <cellStyle name="계산 2 2 2 2 6 3" xfId="21354" xr:uid="{00000000-0005-0000-0000-000083530000}"/>
    <cellStyle name="계산 2 2 2 2 7" xfId="21356" xr:uid="{00000000-0005-0000-0000-000085530000}"/>
    <cellStyle name="계산 2 2 2 2 8" xfId="21358" xr:uid="{00000000-0005-0000-0000-000087530000}"/>
    <cellStyle name="계산 2 2 2 2 9" xfId="21360" xr:uid="{00000000-0005-0000-0000-000089530000}"/>
    <cellStyle name="계산 2 2 2 3" xfId="21361" xr:uid="{00000000-0005-0000-0000-00008A530000}"/>
    <cellStyle name="계산 2 2 2 3 2" xfId="21363" xr:uid="{00000000-0005-0000-0000-00008C530000}"/>
    <cellStyle name="계산 2 2 2 3 2 2" xfId="21365" xr:uid="{00000000-0005-0000-0000-00008E530000}"/>
    <cellStyle name="계산 2 2 2 3 2 2 2" xfId="21367" xr:uid="{00000000-0005-0000-0000-000090530000}"/>
    <cellStyle name="계산 2 2 2 3 2 2 2 2" xfId="21369" xr:uid="{00000000-0005-0000-0000-000092530000}"/>
    <cellStyle name="계산 2 2 2 3 2 2 2 2 2" xfId="21371" xr:uid="{00000000-0005-0000-0000-000094530000}"/>
    <cellStyle name="계산 2 2 2 3 2 2 2 2 3" xfId="21373" xr:uid="{00000000-0005-0000-0000-000096530000}"/>
    <cellStyle name="계산 2 2 2 3 2 2 2 3" xfId="21375" xr:uid="{00000000-0005-0000-0000-000098530000}"/>
    <cellStyle name="계산 2 2 2 3 2 2 2 4" xfId="21377" xr:uid="{00000000-0005-0000-0000-00009A530000}"/>
    <cellStyle name="계산 2 2 2 3 2 2 3" xfId="21379" xr:uid="{00000000-0005-0000-0000-00009C530000}"/>
    <cellStyle name="계산 2 2 2 3 2 2 3 2" xfId="21381" xr:uid="{00000000-0005-0000-0000-00009E530000}"/>
    <cellStyle name="계산 2 2 2 3 2 2 3 3" xfId="21383" xr:uid="{00000000-0005-0000-0000-0000A0530000}"/>
    <cellStyle name="계산 2 2 2 3 2 2 4" xfId="21385" xr:uid="{00000000-0005-0000-0000-0000A2530000}"/>
    <cellStyle name="계산 2 2 2 3 2 2 5" xfId="21387" xr:uid="{00000000-0005-0000-0000-0000A4530000}"/>
    <cellStyle name="계산 2 2 2 3 2 3" xfId="21389" xr:uid="{00000000-0005-0000-0000-0000A6530000}"/>
    <cellStyle name="계산 2 2 2 3 2 3 2" xfId="21391" xr:uid="{00000000-0005-0000-0000-0000A8530000}"/>
    <cellStyle name="계산 2 2 2 3 2 3 2 2" xfId="21393" xr:uid="{00000000-0005-0000-0000-0000AA530000}"/>
    <cellStyle name="계산 2 2 2 3 2 3 2 3" xfId="21395" xr:uid="{00000000-0005-0000-0000-0000AC530000}"/>
    <cellStyle name="계산 2 2 2 3 2 3 3" xfId="21397" xr:uid="{00000000-0005-0000-0000-0000AE530000}"/>
    <cellStyle name="계산 2 2 2 3 2 3 4" xfId="21399" xr:uid="{00000000-0005-0000-0000-0000B0530000}"/>
    <cellStyle name="계산 2 2 2 3 2 4" xfId="21401" xr:uid="{00000000-0005-0000-0000-0000B2530000}"/>
    <cellStyle name="계산 2 2 2 3 2 4 2" xfId="21403" xr:uid="{00000000-0005-0000-0000-0000B4530000}"/>
    <cellStyle name="계산 2 2 2 3 2 4 3" xfId="21405" xr:uid="{00000000-0005-0000-0000-0000B6530000}"/>
    <cellStyle name="계산 2 2 2 3 2 5" xfId="21407" xr:uid="{00000000-0005-0000-0000-0000B8530000}"/>
    <cellStyle name="계산 2 2 2 3 2 6" xfId="21409" xr:uid="{00000000-0005-0000-0000-0000BA530000}"/>
    <cellStyle name="계산 2 2 2 3 3" xfId="21411" xr:uid="{00000000-0005-0000-0000-0000BC530000}"/>
    <cellStyle name="계산 2 2 2 3 3 2" xfId="21413" xr:uid="{00000000-0005-0000-0000-0000BE530000}"/>
    <cellStyle name="계산 2 2 2 3 3 2 2" xfId="21415" xr:uid="{00000000-0005-0000-0000-0000C0530000}"/>
    <cellStyle name="계산 2 2 2 3 3 2 2 2" xfId="21417" xr:uid="{00000000-0005-0000-0000-0000C2530000}"/>
    <cellStyle name="계산 2 2 2 3 3 2 2 3" xfId="21419" xr:uid="{00000000-0005-0000-0000-0000C4530000}"/>
    <cellStyle name="계산 2 2 2 3 3 2 3" xfId="21421" xr:uid="{00000000-0005-0000-0000-0000C6530000}"/>
    <cellStyle name="계산 2 2 2 3 3 2 4" xfId="21423" xr:uid="{00000000-0005-0000-0000-0000C8530000}"/>
    <cellStyle name="계산 2 2 2 3 3 3" xfId="21425" xr:uid="{00000000-0005-0000-0000-0000CA530000}"/>
    <cellStyle name="계산 2 2 2 3 3 3 2" xfId="21427" xr:uid="{00000000-0005-0000-0000-0000CC530000}"/>
    <cellStyle name="계산 2 2 2 3 3 3 3" xfId="21429" xr:uid="{00000000-0005-0000-0000-0000CE530000}"/>
    <cellStyle name="계산 2 2 2 3 3 4" xfId="21431" xr:uid="{00000000-0005-0000-0000-0000D0530000}"/>
    <cellStyle name="계산 2 2 2 3 3 5" xfId="21433" xr:uid="{00000000-0005-0000-0000-0000D2530000}"/>
    <cellStyle name="계산 2 2 2 3 4" xfId="21435" xr:uid="{00000000-0005-0000-0000-0000D4530000}"/>
    <cellStyle name="계산 2 2 2 3 4 2" xfId="21437" xr:uid="{00000000-0005-0000-0000-0000D6530000}"/>
    <cellStyle name="계산 2 2 2 3 4 2 2" xfId="21439" xr:uid="{00000000-0005-0000-0000-0000D8530000}"/>
    <cellStyle name="계산 2 2 2 3 4 2 3" xfId="21441" xr:uid="{00000000-0005-0000-0000-0000DA530000}"/>
    <cellStyle name="계산 2 2 2 3 4 3" xfId="21443" xr:uid="{00000000-0005-0000-0000-0000DC530000}"/>
    <cellStyle name="계산 2 2 2 3 4 4" xfId="21445" xr:uid="{00000000-0005-0000-0000-0000DE530000}"/>
    <cellStyle name="계산 2 2 2 3 5" xfId="21447" xr:uid="{00000000-0005-0000-0000-0000E0530000}"/>
    <cellStyle name="계산 2 2 2 3 5 2" xfId="21449" xr:uid="{00000000-0005-0000-0000-0000E2530000}"/>
    <cellStyle name="계산 2 2 2 3 5 3" xfId="21451" xr:uid="{00000000-0005-0000-0000-0000E4530000}"/>
    <cellStyle name="계산 2 2 2 3 6" xfId="21453" xr:uid="{00000000-0005-0000-0000-0000E6530000}"/>
    <cellStyle name="계산 2 2 2 3 7" xfId="21455" xr:uid="{00000000-0005-0000-0000-0000E8530000}"/>
    <cellStyle name="계산 2 2 2 3 8" xfId="21457" xr:uid="{00000000-0005-0000-0000-0000EA530000}"/>
    <cellStyle name="계산 2 2 2 4" xfId="21458" xr:uid="{00000000-0005-0000-0000-0000EB530000}"/>
    <cellStyle name="계산 2 2 2 4 2" xfId="21460" xr:uid="{00000000-0005-0000-0000-0000ED530000}"/>
    <cellStyle name="계산 2 2 2 4 2 2" xfId="21462" xr:uid="{00000000-0005-0000-0000-0000EF530000}"/>
    <cellStyle name="계산 2 2 2 4 2 2 2" xfId="21464" xr:uid="{00000000-0005-0000-0000-0000F1530000}"/>
    <cellStyle name="계산 2 2 2 4 2 2 2 2" xfId="21466" xr:uid="{00000000-0005-0000-0000-0000F3530000}"/>
    <cellStyle name="계산 2 2 2 4 2 2 2 3" xfId="21468" xr:uid="{00000000-0005-0000-0000-0000F5530000}"/>
    <cellStyle name="계산 2 2 2 4 2 2 3" xfId="21470" xr:uid="{00000000-0005-0000-0000-0000F7530000}"/>
    <cellStyle name="계산 2 2 2 4 2 2 4" xfId="21472" xr:uid="{00000000-0005-0000-0000-0000F9530000}"/>
    <cellStyle name="계산 2 2 2 4 2 3" xfId="21474" xr:uid="{00000000-0005-0000-0000-0000FB530000}"/>
    <cellStyle name="계산 2 2 2 4 2 3 2" xfId="21476" xr:uid="{00000000-0005-0000-0000-0000FD530000}"/>
    <cellStyle name="계산 2 2 2 4 2 3 3" xfId="21478" xr:uid="{00000000-0005-0000-0000-0000FF530000}"/>
    <cellStyle name="계산 2 2 2 4 2 4" xfId="21480" xr:uid="{00000000-0005-0000-0000-000001540000}"/>
    <cellStyle name="계산 2 2 2 4 2 5" xfId="21482" xr:uid="{00000000-0005-0000-0000-000003540000}"/>
    <cellStyle name="계산 2 2 2 4 3" xfId="21484" xr:uid="{00000000-0005-0000-0000-000005540000}"/>
    <cellStyle name="계산 2 2 2 4 3 2" xfId="21486" xr:uid="{00000000-0005-0000-0000-000007540000}"/>
    <cellStyle name="계산 2 2 2 4 3 2 2" xfId="21488" xr:uid="{00000000-0005-0000-0000-000009540000}"/>
    <cellStyle name="계산 2 2 2 4 3 2 3" xfId="21490" xr:uid="{00000000-0005-0000-0000-00000B540000}"/>
    <cellStyle name="계산 2 2 2 4 3 3" xfId="21492" xr:uid="{00000000-0005-0000-0000-00000D540000}"/>
    <cellStyle name="계산 2 2 2 4 3 4" xfId="21494" xr:uid="{00000000-0005-0000-0000-00000F540000}"/>
    <cellStyle name="계산 2 2 2 4 4" xfId="21496" xr:uid="{00000000-0005-0000-0000-000011540000}"/>
    <cellStyle name="계산 2 2 2 4 4 2" xfId="21498" xr:uid="{00000000-0005-0000-0000-000013540000}"/>
    <cellStyle name="계산 2 2 2 4 4 3" xfId="21500" xr:uid="{00000000-0005-0000-0000-000015540000}"/>
    <cellStyle name="계산 2 2 2 4 5" xfId="21502" xr:uid="{00000000-0005-0000-0000-000017540000}"/>
    <cellStyle name="계산 2 2 2 4 6" xfId="21504" xr:uid="{00000000-0005-0000-0000-000019540000}"/>
    <cellStyle name="계산 2 2 2 4 7" xfId="21506" xr:uid="{00000000-0005-0000-0000-00001B540000}"/>
    <cellStyle name="계산 2 2 2 5" xfId="21507" xr:uid="{00000000-0005-0000-0000-00001C540000}"/>
    <cellStyle name="계산 2 2 2 5 2" xfId="21509" xr:uid="{00000000-0005-0000-0000-00001E540000}"/>
    <cellStyle name="계산 2 2 2 5 2 2" xfId="21511" xr:uid="{00000000-0005-0000-0000-000020540000}"/>
    <cellStyle name="계산 2 2 2 5 2 2 2" xfId="21513" xr:uid="{00000000-0005-0000-0000-000022540000}"/>
    <cellStyle name="계산 2 2 2 5 2 2 3" xfId="21515" xr:uid="{00000000-0005-0000-0000-000024540000}"/>
    <cellStyle name="계산 2 2 2 5 2 3" xfId="21517" xr:uid="{00000000-0005-0000-0000-000026540000}"/>
    <cellStyle name="계산 2 2 2 5 2 4" xfId="21519" xr:uid="{00000000-0005-0000-0000-000028540000}"/>
    <cellStyle name="계산 2 2 2 5 3" xfId="21521" xr:uid="{00000000-0005-0000-0000-00002A540000}"/>
    <cellStyle name="계산 2 2 2 5 3 2" xfId="21523" xr:uid="{00000000-0005-0000-0000-00002C540000}"/>
    <cellStyle name="계산 2 2 2 5 3 3" xfId="21525" xr:uid="{00000000-0005-0000-0000-00002E540000}"/>
    <cellStyle name="계산 2 2 2 5 4" xfId="21527" xr:uid="{00000000-0005-0000-0000-000030540000}"/>
    <cellStyle name="계산 2 2 2 5 5" xfId="21529" xr:uid="{00000000-0005-0000-0000-000032540000}"/>
    <cellStyle name="계산 2 2 2 6" xfId="21531" xr:uid="{00000000-0005-0000-0000-000034540000}"/>
    <cellStyle name="계산 2 2 2 6 2" xfId="21533" xr:uid="{00000000-0005-0000-0000-000036540000}"/>
    <cellStyle name="계산 2 2 2 6 2 2" xfId="21535" xr:uid="{00000000-0005-0000-0000-000038540000}"/>
    <cellStyle name="계산 2 2 2 6 2 3" xfId="21537" xr:uid="{00000000-0005-0000-0000-00003A540000}"/>
    <cellStyle name="계산 2 2 2 6 3" xfId="21539" xr:uid="{00000000-0005-0000-0000-00003C540000}"/>
    <cellStyle name="계산 2 2 2 6 4" xfId="21541" xr:uid="{00000000-0005-0000-0000-00003E540000}"/>
    <cellStyle name="계산 2 2 2 7" xfId="21543" xr:uid="{00000000-0005-0000-0000-000040540000}"/>
    <cellStyle name="계산 2 2 2 7 2" xfId="21545" xr:uid="{00000000-0005-0000-0000-000042540000}"/>
    <cellStyle name="계산 2 2 2 7 3" xfId="21547" xr:uid="{00000000-0005-0000-0000-000044540000}"/>
    <cellStyle name="계산 2 2 2 8" xfId="21549" xr:uid="{00000000-0005-0000-0000-000046540000}"/>
    <cellStyle name="계산 2 2 2 9" xfId="21551" xr:uid="{00000000-0005-0000-0000-000048540000}"/>
    <cellStyle name="계산 2 2 3" xfId="21553" xr:uid="{00000000-0005-0000-0000-00004A540000}"/>
    <cellStyle name="계산 2 2 3 2" xfId="21555" xr:uid="{00000000-0005-0000-0000-00004C540000}"/>
    <cellStyle name="계산 2 2 3 2 2" xfId="21557" xr:uid="{00000000-0005-0000-0000-00004E540000}"/>
    <cellStyle name="계산 2 2 3 2 2 2" xfId="21559" xr:uid="{00000000-0005-0000-0000-000050540000}"/>
    <cellStyle name="계산 2 2 3 2 2 2 2" xfId="21561" xr:uid="{00000000-0005-0000-0000-000052540000}"/>
    <cellStyle name="계산 2 2 3 2 2 2 2 2" xfId="21563" xr:uid="{00000000-0005-0000-0000-000054540000}"/>
    <cellStyle name="계산 2 2 3 2 2 2 2 2 2" xfId="21565" xr:uid="{00000000-0005-0000-0000-000056540000}"/>
    <cellStyle name="계산 2 2 3 2 2 2 2 2 3" xfId="21567" xr:uid="{00000000-0005-0000-0000-000058540000}"/>
    <cellStyle name="계산 2 2 3 2 2 2 2 3" xfId="21569" xr:uid="{00000000-0005-0000-0000-00005A540000}"/>
    <cellStyle name="계산 2 2 3 2 2 2 2 4" xfId="21571" xr:uid="{00000000-0005-0000-0000-00005C540000}"/>
    <cellStyle name="계산 2 2 3 2 2 2 3" xfId="21573" xr:uid="{00000000-0005-0000-0000-00005E540000}"/>
    <cellStyle name="계산 2 2 3 2 2 2 3 2" xfId="21575" xr:uid="{00000000-0005-0000-0000-000060540000}"/>
    <cellStyle name="계산 2 2 3 2 2 2 3 3" xfId="21577" xr:uid="{00000000-0005-0000-0000-000062540000}"/>
    <cellStyle name="계산 2 2 3 2 2 2 4" xfId="21579" xr:uid="{00000000-0005-0000-0000-000064540000}"/>
    <cellStyle name="계산 2 2 3 2 2 2 5" xfId="21581" xr:uid="{00000000-0005-0000-0000-000066540000}"/>
    <cellStyle name="계산 2 2 3 2 2 3" xfId="21583" xr:uid="{00000000-0005-0000-0000-000068540000}"/>
    <cellStyle name="계산 2 2 3 2 2 3 2" xfId="21585" xr:uid="{00000000-0005-0000-0000-00006A540000}"/>
    <cellStyle name="계산 2 2 3 2 2 3 2 2" xfId="21587" xr:uid="{00000000-0005-0000-0000-00006C540000}"/>
    <cellStyle name="계산 2 2 3 2 2 3 2 3" xfId="21589" xr:uid="{00000000-0005-0000-0000-00006E540000}"/>
    <cellStyle name="계산 2 2 3 2 2 3 3" xfId="21591" xr:uid="{00000000-0005-0000-0000-000070540000}"/>
    <cellStyle name="계산 2 2 3 2 2 3 4" xfId="21593" xr:uid="{00000000-0005-0000-0000-000072540000}"/>
    <cellStyle name="계산 2 2 3 2 2 4" xfId="21595" xr:uid="{00000000-0005-0000-0000-000074540000}"/>
    <cellStyle name="계산 2 2 3 2 2 4 2" xfId="21597" xr:uid="{00000000-0005-0000-0000-000076540000}"/>
    <cellStyle name="계산 2 2 3 2 2 4 3" xfId="21599" xr:uid="{00000000-0005-0000-0000-000078540000}"/>
    <cellStyle name="계산 2 2 3 2 2 5" xfId="21601" xr:uid="{00000000-0005-0000-0000-00007A540000}"/>
    <cellStyle name="계산 2 2 3 2 2 6" xfId="21603" xr:uid="{00000000-0005-0000-0000-00007C540000}"/>
    <cellStyle name="계산 2 2 3 2 3" xfId="21605" xr:uid="{00000000-0005-0000-0000-00007E540000}"/>
    <cellStyle name="계산 2 2 3 2 3 2" xfId="21607" xr:uid="{00000000-0005-0000-0000-000080540000}"/>
    <cellStyle name="계산 2 2 3 2 3 2 2" xfId="21609" xr:uid="{00000000-0005-0000-0000-000082540000}"/>
    <cellStyle name="계산 2 2 3 2 3 2 2 2" xfId="21611" xr:uid="{00000000-0005-0000-0000-000084540000}"/>
    <cellStyle name="계산 2 2 3 2 3 2 2 3" xfId="21613" xr:uid="{00000000-0005-0000-0000-000086540000}"/>
    <cellStyle name="계산 2 2 3 2 3 2 3" xfId="21615" xr:uid="{00000000-0005-0000-0000-000088540000}"/>
    <cellStyle name="계산 2 2 3 2 3 2 4" xfId="21617" xr:uid="{00000000-0005-0000-0000-00008A540000}"/>
    <cellStyle name="계산 2 2 3 2 3 3" xfId="21619" xr:uid="{00000000-0005-0000-0000-00008C540000}"/>
    <cellStyle name="계산 2 2 3 2 3 3 2" xfId="21621" xr:uid="{00000000-0005-0000-0000-00008E540000}"/>
    <cellStyle name="계산 2 2 3 2 3 3 3" xfId="21623" xr:uid="{00000000-0005-0000-0000-000090540000}"/>
    <cellStyle name="계산 2 2 3 2 3 4" xfId="21625" xr:uid="{00000000-0005-0000-0000-000092540000}"/>
    <cellStyle name="계산 2 2 3 2 3 5" xfId="21627" xr:uid="{00000000-0005-0000-0000-000094540000}"/>
    <cellStyle name="계산 2 2 3 2 4" xfId="21629" xr:uid="{00000000-0005-0000-0000-000096540000}"/>
    <cellStyle name="계산 2 2 3 2 4 2" xfId="21631" xr:uid="{00000000-0005-0000-0000-000098540000}"/>
    <cellStyle name="계산 2 2 3 2 4 2 2" xfId="21633" xr:uid="{00000000-0005-0000-0000-00009A540000}"/>
    <cellStyle name="계산 2 2 3 2 4 2 3" xfId="21635" xr:uid="{00000000-0005-0000-0000-00009C540000}"/>
    <cellStyle name="계산 2 2 3 2 4 3" xfId="21637" xr:uid="{00000000-0005-0000-0000-00009E540000}"/>
    <cellStyle name="계산 2 2 3 2 4 4" xfId="21639" xr:uid="{00000000-0005-0000-0000-0000A0540000}"/>
    <cellStyle name="계산 2 2 3 2 5" xfId="21641" xr:uid="{00000000-0005-0000-0000-0000A2540000}"/>
    <cellStyle name="계산 2 2 3 2 5 2" xfId="21643" xr:uid="{00000000-0005-0000-0000-0000A4540000}"/>
    <cellStyle name="계산 2 2 3 2 5 3" xfId="21645" xr:uid="{00000000-0005-0000-0000-0000A6540000}"/>
    <cellStyle name="계산 2 2 3 2 6" xfId="21647" xr:uid="{00000000-0005-0000-0000-0000A8540000}"/>
    <cellStyle name="계산 2 2 3 2 7" xfId="21649" xr:uid="{00000000-0005-0000-0000-0000AA540000}"/>
    <cellStyle name="계산 2 2 3 3" xfId="21651" xr:uid="{00000000-0005-0000-0000-0000AC540000}"/>
    <cellStyle name="계산 2 2 3 3 2" xfId="21653" xr:uid="{00000000-0005-0000-0000-0000AE540000}"/>
    <cellStyle name="계산 2 2 3 3 2 2" xfId="21655" xr:uid="{00000000-0005-0000-0000-0000B0540000}"/>
    <cellStyle name="계산 2 2 3 3 2 2 2" xfId="21657" xr:uid="{00000000-0005-0000-0000-0000B2540000}"/>
    <cellStyle name="계산 2 2 3 3 2 2 2 2" xfId="21659" xr:uid="{00000000-0005-0000-0000-0000B4540000}"/>
    <cellStyle name="계산 2 2 3 3 2 2 2 3" xfId="21661" xr:uid="{00000000-0005-0000-0000-0000B6540000}"/>
    <cellStyle name="계산 2 2 3 3 2 2 3" xfId="21663" xr:uid="{00000000-0005-0000-0000-0000B8540000}"/>
    <cellStyle name="계산 2 2 3 3 2 2 4" xfId="21665" xr:uid="{00000000-0005-0000-0000-0000BA540000}"/>
    <cellStyle name="계산 2 2 3 3 2 3" xfId="21667" xr:uid="{00000000-0005-0000-0000-0000BC540000}"/>
    <cellStyle name="계산 2 2 3 3 2 3 2" xfId="21669" xr:uid="{00000000-0005-0000-0000-0000BE540000}"/>
    <cellStyle name="계산 2 2 3 3 2 3 3" xfId="21671" xr:uid="{00000000-0005-0000-0000-0000C0540000}"/>
    <cellStyle name="계산 2 2 3 3 2 4" xfId="21673" xr:uid="{00000000-0005-0000-0000-0000C2540000}"/>
    <cellStyle name="계산 2 2 3 3 2 5" xfId="21675" xr:uid="{00000000-0005-0000-0000-0000C4540000}"/>
    <cellStyle name="계산 2 2 3 3 3" xfId="21677" xr:uid="{00000000-0005-0000-0000-0000C6540000}"/>
    <cellStyle name="계산 2 2 3 3 3 2" xfId="21679" xr:uid="{00000000-0005-0000-0000-0000C8540000}"/>
    <cellStyle name="계산 2 2 3 3 3 2 2" xfId="21681" xr:uid="{00000000-0005-0000-0000-0000CA540000}"/>
    <cellStyle name="계산 2 2 3 3 3 2 3" xfId="21683" xr:uid="{00000000-0005-0000-0000-0000CC540000}"/>
    <cellStyle name="계산 2 2 3 3 3 3" xfId="21685" xr:uid="{00000000-0005-0000-0000-0000CE540000}"/>
    <cellStyle name="계산 2 2 3 3 3 4" xfId="21687" xr:uid="{00000000-0005-0000-0000-0000D0540000}"/>
    <cellStyle name="계산 2 2 3 3 4" xfId="21689" xr:uid="{00000000-0005-0000-0000-0000D2540000}"/>
    <cellStyle name="계산 2 2 3 3 4 2" xfId="21691" xr:uid="{00000000-0005-0000-0000-0000D4540000}"/>
    <cellStyle name="계산 2 2 3 3 4 3" xfId="21693" xr:uid="{00000000-0005-0000-0000-0000D6540000}"/>
    <cellStyle name="계산 2 2 3 3 5" xfId="21695" xr:uid="{00000000-0005-0000-0000-0000D8540000}"/>
    <cellStyle name="계산 2 2 3 3 6" xfId="21697" xr:uid="{00000000-0005-0000-0000-0000DA540000}"/>
    <cellStyle name="계산 2 2 3 4" xfId="21699" xr:uid="{00000000-0005-0000-0000-0000DC540000}"/>
    <cellStyle name="계산 2 2 3 4 2" xfId="21701" xr:uid="{00000000-0005-0000-0000-0000DE540000}"/>
    <cellStyle name="계산 2 2 3 4 2 2" xfId="21703" xr:uid="{00000000-0005-0000-0000-0000E0540000}"/>
    <cellStyle name="계산 2 2 3 4 2 2 2" xfId="21705" xr:uid="{00000000-0005-0000-0000-0000E2540000}"/>
    <cellStyle name="계산 2 2 3 4 2 2 3" xfId="21707" xr:uid="{00000000-0005-0000-0000-0000E4540000}"/>
    <cellStyle name="계산 2 2 3 4 2 3" xfId="21709" xr:uid="{00000000-0005-0000-0000-0000E6540000}"/>
    <cellStyle name="계산 2 2 3 4 2 4" xfId="21711" xr:uid="{00000000-0005-0000-0000-0000E8540000}"/>
    <cellStyle name="계산 2 2 3 4 3" xfId="21713" xr:uid="{00000000-0005-0000-0000-0000EA540000}"/>
    <cellStyle name="계산 2 2 3 4 3 2" xfId="21715" xr:uid="{00000000-0005-0000-0000-0000EC540000}"/>
    <cellStyle name="계산 2 2 3 4 3 3" xfId="21717" xr:uid="{00000000-0005-0000-0000-0000EE540000}"/>
    <cellStyle name="계산 2 2 3 4 4" xfId="21719" xr:uid="{00000000-0005-0000-0000-0000F0540000}"/>
    <cellStyle name="계산 2 2 3 4 5" xfId="21721" xr:uid="{00000000-0005-0000-0000-0000F2540000}"/>
    <cellStyle name="계산 2 2 3 5" xfId="21723" xr:uid="{00000000-0005-0000-0000-0000F4540000}"/>
    <cellStyle name="계산 2 2 3 5 2" xfId="21725" xr:uid="{00000000-0005-0000-0000-0000F6540000}"/>
    <cellStyle name="계산 2 2 3 5 2 2" xfId="21727" xr:uid="{00000000-0005-0000-0000-0000F8540000}"/>
    <cellStyle name="계산 2 2 3 5 2 3" xfId="21729" xr:uid="{00000000-0005-0000-0000-0000FA540000}"/>
    <cellStyle name="계산 2 2 3 5 3" xfId="21731" xr:uid="{00000000-0005-0000-0000-0000FC540000}"/>
    <cellStyle name="계산 2 2 3 5 4" xfId="21733" xr:uid="{00000000-0005-0000-0000-0000FE540000}"/>
    <cellStyle name="계산 2 2 3 6" xfId="21735" xr:uid="{00000000-0005-0000-0000-000000550000}"/>
    <cellStyle name="계산 2 2 3 6 2" xfId="21737" xr:uid="{00000000-0005-0000-0000-000002550000}"/>
    <cellStyle name="계산 2 2 3 6 3" xfId="21739" xr:uid="{00000000-0005-0000-0000-000004550000}"/>
    <cellStyle name="계산 2 2 3 7" xfId="21741" xr:uid="{00000000-0005-0000-0000-000006550000}"/>
    <cellStyle name="계산 2 2 3 8" xfId="21743" xr:uid="{00000000-0005-0000-0000-000008550000}"/>
    <cellStyle name="계산 2 2 3 9" xfId="21745" xr:uid="{00000000-0005-0000-0000-00000A550000}"/>
    <cellStyle name="계산 2 2 4" xfId="21746" xr:uid="{00000000-0005-0000-0000-00000B550000}"/>
    <cellStyle name="계산 2 2 4 2" xfId="21748" xr:uid="{00000000-0005-0000-0000-00000D550000}"/>
    <cellStyle name="계산 2 2 4 2 2" xfId="21750" xr:uid="{00000000-0005-0000-0000-00000F550000}"/>
    <cellStyle name="계산 2 2 4 2 2 2" xfId="21752" xr:uid="{00000000-0005-0000-0000-000011550000}"/>
    <cellStyle name="계산 2 2 4 2 2 2 2" xfId="21754" xr:uid="{00000000-0005-0000-0000-000013550000}"/>
    <cellStyle name="계산 2 2 4 2 2 2 2 2" xfId="21756" xr:uid="{00000000-0005-0000-0000-000015550000}"/>
    <cellStyle name="계산 2 2 4 2 2 2 2 3" xfId="21758" xr:uid="{00000000-0005-0000-0000-000017550000}"/>
    <cellStyle name="계산 2 2 4 2 2 2 3" xfId="21760" xr:uid="{00000000-0005-0000-0000-000019550000}"/>
    <cellStyle name="계산 2 2 4 2 2 2 4" xfId="21762" xr:uid="{00000000-0005-0000-0000-00001B550000}"/>
    <cellStyle name="계산 2 2 4 2 2 3" xfId="21764" xr:uid="{00000000-0005-0000-0000-00001D550000}"/>
    <cellStyle name="계산 2 2 4 2 2 3 2" xfId="21766" xr:uid="{00000000-0005-0000-0000-00001F550000}"/>
    <cellStyle name="계산 2 2 4 2 2 3 3" xfId="21768" xr:uid="{00000000-0005-0000-0000-000021550000}"/>
    <cellStyle name="계산 2 2 4 2 2 4" xfId="21770" xr:uid="{00000000-0005-0000-0000-000023550000}"/>
    <cellStyle name="계산 2 2 4 2 2 5" xfId="21772" xr:uid="{00000000-0005-0000-0000-000025550000}"/>
    <cellStyle name="계산 2 2 4 2 3" xfId="21774" xr:uid="{00000000-0005-0000-0000-000027550000}"/>
    <cellStyle name="계산 2 2 4 2 3 2" xfId="21776" xr:uid="{00000000-0005-0000-0000-000029550000}"/>
    <cellStyle name="계산 2 2 4 2 3 2 2" xfId="21778" xr:uid="{00000000-0005-0000-0000-00002B550000}"/>
    <cellStyle name="계산 2 2 4 2 3 2 3" xfId="21780" xr:uid="{00000000-0005-0000-0000-00002D550000}"/>
    <cellStyle name="계산 2 2 4 2 3 3" xfId="21782" xr:uid="{00000000-0005-0000-0000-00002F550000}"/>
    <cellStyle name="계산 2 2 4 2 3 4" xfId="21784" xr:uid="{00000000-0005-0000-0000-000031550000}"/>
    <cellStyle name="계산 2 2 4 2 4" xfId="21786" xr:uid="{00000000-0005-0000-0000-000033550000}"/>
    <cellStyle name="계산 2 2 4 2 4 2" xfId="21788" xr:uid="{00000000-0005-0000-0000-000035550000}"/>
    <cellStyle name="계산 2 2 4 2 4 3" xfId="21790" xr:uid="{00000000-0005-0000-0000-000037550000}"/>
    <cellStyle name="계산 2 2 4 2 5" xfId="21792" xr:uid="{00000000-0005-0000-0000-000039550000}"/>
    <cellStyle name="계산 2 2 4 2 6" xfId="21794" xr:uid="{00000000-0005-0000-0000-00003B550000}"/>
    <cellStyle name="계산 2 2 4 3" xfId="21796" xr:uid="{00000000-0005-0000-0000-00003D550000}"/>
    <cellStyle name="계산 2 2 4 3 2" xfId="21798" xr:uid="{00000000-0005-0000-0000-00003F550000}"/>
    <cellStyle name="계산 2 2 4 3 2 2" xfId="21800" xr:uid="{00000000-0005-0000-0000-000041550000}"/>
    <cellStyle name="계산 2 2 4 3 2 2 2" xfId="21802" xr:uid="{00000000-0005-0000-0000-000043550000}"/>
    <cellStyle name="계산 2 2 4 3 2 2 3" xfId="21804" xr:uid="{00000000-0005-0000-0000-000045550000}"/>
    <cellStyle name="계산 2 2 4 3 2 3" xfId="21806" xr:uid="{00000000-0005-0000-0000-000047550000}"/>
    <cellStyle name="계산 2 2 4 3 2 4" xfId="21808" xr:uid="{00000000-0005-0000-0000-000049550000}"/>
    <cellStyle name="계산 2 2 4 3 3" xfId="21810" xr:uid="{00000000-0005-0000-0000-00004B550000}"/>
    <cellStyle name="계산 2 2 4 3 3 2" xfId="21812" xr:uid="{00000000-0005-0000-0000-00004D550000}"/>
    <cellStyle name="계산 2 2 4 3 3 3" xfId="21814" xr:uid="{00000000-0005-0000-0000-00004F550000}"/>
    <cellStyle name="계산 2 2 4 3 4" xfId="21816" xr:uid="{00000000-0005-0000-0000-000051550000}"/>
    <cellStyle name="계산 2 2 4 3 5" xfId="21818" xr:uid="{00000000-0005-0000-0000-000053550000}"/>
    <cellStyle name="계산 2 2 4 4" xfId="21820" xr:uid="{00000000-0005-0000-0000-000055550000}"/>
    <cellStyle name="계산 2 2 4 4 2" xfId="21822" xr:uid="{00000000-0005-0000-0000-000057550000}"/>
    <cellStyle name="계산 2 2 4 4 2 2" xfId="21824" xr:uid="{00000000-0005-0000-0000-000059550000}"/>
    <cellStyle name="계산 2 2 4 4 2 3" xfId="21826" xr:uid="{00000000-0005-0000-0000-00005B550000}"/>
    <cellStyle name="계산 2 2 4 4 3" xfId="21828" xr:uid="{00000000-0005-0000-0000-00005D550000}"/>
    <cellStyle name="계산 2 2 4 4 4" xfId="21830" xr:uid="{00000000-0005-0000-0000-00005F550000}"/>
    <cellStyle name="계산 2 2 4 5" xfId="21832" xr:uid="{00000000-0005-0000-0000-000061550000}"/>
    <cellStyle name="계산 2 2 4 5 2" xfId="21834" xr:uid="{00000000-0005-0000-0000-000063550000}"/>
    <cellStyle name="계산 2 2 4 5 3" xfId="21836" xr:uid="{00000000-0005-0000-0000-000065550000}"/>
    <cellStyle name="계산 2 2 4 6" xfId="21838" xr:uid="{00000000-0005-0000-0000-000067550000}"/>
    <cellStyle name="계산 2 2 4 7" xfId="21840" xr:uid="{00000000-0005-0000-0000-000069550000}"/>
    <cellStyle name="계산 2 2 4 8" xfId="21842" xr:uid="{00000000-0005-0000-0000-00006B550000}"/>
    <cellStyle name="계산 2 2 5" xfId="21843" xr:uid="{00000000-0005-0000-0000-00006C550000}"/>
    <cellStyle name="계산 2 2 5 2" xfId="21845" xr:uid="{00000000-0005-0000-0000-00006E550000}"/>
    <cellStyle name="계산 2 2 5 2 2" xfId="21847" xr:uid="{00000000-0005-0000-0000-000070550000}"/>
    <cellStyle name="계산 2 2 5 2 2 2" xfId="21849" xr:uid="{00000000-0005-0000-0000-000072550000}"/>
    <cellStyle name="계산 2 2 5 2 2 2 2" xfId="21851" xr:uid="{00000000-0005-0000-0000-000074550000}"/>
    <cellStyle name="계산 2 2 5 2 2 2 3" xfId="21853" xr:uid="{00000000-0005-0000-0000-000076550000}"/>
    <cellStyle name="계산 2 2 5 2 2 3" xfId="21855" xr:uid="{00000000-0005-0000-0000-000078550000}"/>
    <cellStyle name="계산 2 2 5 2 2 4" xfId="21857" xr:uid="{00000000-0005-0000-0000-00007A550000}"/>
    <cellStyle name="계산 2 2 5 2 3" xfId="21859" xr:uid="{00000000-0005-0000-0000-00007C550000}"/>
    <cellStyle name="계산 2 2 5 2 3 2" xfId="21861" xr:uid="{00000000-0005-0000-0000-00007E550000}"/>
    <cellStyle name="계산 2 2 5 2 3 3" xfId="21863" xr:uid="{00000000-0005-0000-0000-000080550000}"/>
    <cellStyle name="계산 2 2 5 2 4" xfId="21865" xr:uid="{00000000-0005-0000-0000-000082550000}"/>
    <cellStyle name="계산 2 2 5 2 5" xfId="21867" xr:uid="{00000000-0005-0000-0000-000084550000}"/>
    <cellStyle name="계산 2 2 5 3" xfId="21869" xr:uid="{00000000-0005-0000-0000-000086550000}"/>
    <cellStyle name="계산 2 2 5 3 2" xfId="21871" xr:uid="{00000000-0005-0000-0000-000088550000}"/>
    <cellStyle name="계산 2 2 5 3 2 2" xfId="21873" xr:uid="{00000000-0005-0000-0000-00008A550000}"/>
    <cellStyle name="계산 2 2 5 3 2 3" xfId="21875" xr:uid="{00000000-0005-0000-0000-00008C550000}"/>
    <cellStyle name="계산 2 2 5 3 3" xfId="21877" xr:uid="{00000000-0005-0000-0000-00008E550000}"/>
    <cellStyle name="계산 2 2 5 3 4" xfId="21879" xr:uid="{00000000-0005-0000-0000-000090550000}"/>
    <cellStyle name="계산 2 2 5 4" xfId="21881" xr:uid="{00000000-0005-0000-0000-000092550000}"/>
    <cellStyle name="계산 2 2 5 4 2" xfId="21883" xr:uid="{00000000-0005-0000-0000-000094550000}"/>
    <cellStyle name="계산 2 2 5 4 3" xfId="21885" xr:uid="{00000000-0005-0000-0000-000096550000}"/>
    <cellStyle name="계산 2 2 5 5" xfId="21887" xr:uid="{00000000-0005-0000-0000-000098550000}"/>
    <cellStyle name="계산 2 2 5 6" xfId="21889" xr:uid="{00000000-0005-0000-0000-00009A550000}"/>
    <cellStyle name="계산 2 2 5 7" xfId="21891" xr:uid="{00000000-0005-0000-0000-00009C550000}"/>
    <cellStyle name="계산 2 2 6" xfId="21892" xr:uid="{00000000-0005-0000-0000-00009D550000}"/>
    <cellStyle name="계산 2 2 6 2" xfId="21894" xr:uid="{00000000-0005-0000-0000-00009F550000}"/>
    <cellStyle name="계산 2 2 6 2 2" xfId="21896" xr:uid="{00000000-0005-0000-0000-0000A1550000}"/>
    <cellStyle name="계산 2 2 6 2 2 2" xfId="21898" xr:uid="{00000000-0005-0000-0000-0000A3550000}"/>
    <cellStyle name="계산 2 2 6 2 2 3" xfId="21900" xr:uid="{00000000-0005-0000-0000-0000A5550000}"/>
    <cellStyle name="계산 2 2 6 2 3" xfId="21902" xr:uid="{00000000-0005-0000-0000-0000A7550000}"/>
    <cellStyle name="계산 2 2 6 2 4" xfId="21904" xr:uid="{00000000-0005-0000-0000-0000A9550000}"/>
    <cellStyle name="계산 2 2 6 3" xfId="21906" xr:uid="{00000000-0005-0000-0000-0000AB550000}"/>
    <cellStyle name="계산 2 2 6 3 2" xfId="21908" xr:uid="{00000000-0005-0000-0000-0000AD550000}"/>
    <cellStyle name="계산 2 2 6 3 3" xfId="21910" xr:uid="{00000000-0005-0000-0000-0000AF550000}"/>
    <cellStyle name="계산 2 2 6 4" xfId="21912" xr:uid="{00000000-0005-0000-0000-0000B1550000}"/>
    <cellStyle name="계산 2 2 6 5" xfId="21914" xr:uid="{00000000-0005-0000-0000-0000B3550000}"/>
    <cellStyle name="계산 2 2 7" xfId="21916" xr:uid="{00000000-0005-0000-0000-0000B5550000}"/>
    <cellStyle name="계산 2 2 7 2" xfId="21918" xr:uid="{00000000-0005-0000-0000-0000B7550000}"/>
    <cellStyle name="계산 2 2 7 2 2" xfId="21920" xr:uid="{00000000-0005-0000-0000-0000B9550000}"/>
    <cellStyle name="계산 2 2 7 2 3" xfId="21922" xr:uid="{00000000-0005-0000-0000-0000BB550000}"/>
    <cellStyle name="계산 2 2 7 3" xfId="21924" xr:uid="{00000000-0005-0000-0000-0000BD550000}"/>
    <cellStyle name="계산 2 2 7 4" xfId="21926" xr:uid="{00000000-0005-0000-0000-0000BF550000}"/>
    <cellStyle name="계산 2 2 8" xfId="21928" xr:uid="{00000000-0005-0000-0000-0000C1550000}"/>
    <cellStyle name="계산 2 2 8 2" xfId="21930" xr:uid="{00000000-0005-0000-0000-0000C3550000}"/>
    <cellStyle name="계산 2 2 8 3" xfId="21932" xr:uid="{00000000-0005-0000-0000-0000C5550000}"/>
    <cellStyle name="계산 2 2 9" xfId="21934" xr:uid="{00000000-0005-0000-0000-0000C7550000}"/>
    <cellStyle name="계산 2 3" xfId="21936" xr:uid="{00000000-0005-0000-0000-0000C9550000}"/>
    <cellStyle name="계산 2 3 10" xfId="21938" xr:uid="{00000000-0005-0000-0000-0000CB550000}"/>
    <cellStyle name="계산 2 3 2" xfId="21939" xr:uid="{00000000-0005-0000-0000-0000CC550000}"/>
    <cellStyle name="계산 2 3 2 2" xfId="21941" xr:uid="{00000000-0005-0000-0000-0000CE550000}"/>
    <cellStyle name="계산 2 3 2 2 2" xfId="21943" xr:uid="{00000000-0005-0000-0000-0000D0550000}"/>
    <cellStyle name="계산 2 3 2 2 2 2" xfId="21945" xr:uid="{00000000-0005-0000-0000-0000D2550000}"/>
    <cellStyle name="계산 2 3 2 2 2 2 2" xfId="21947" xr:uid="{00000000-0005-0000-0000-0000D4550000}"/>
    <cellStyle name="계산 2 3 2 2 2 2 2 2" xfId="21949" xr:uid="{00000000-0005-0000-0000-0000D6550000}"/>
    <cellStyle name="계산 2 3 2 2 2 2 2 2 2" xfId="21951" xr:uid="{00000000-0005-0000-0000-0000D8550000}"/>
    <cellStyle name="계산 2 3 2 2 2 2 2 2 3" xfId="21953" xr:uid="{00000000-0005-0000-0000-0000DA550000}"/>
    <cellStyle name="계산 2 3 2 2 2 2 2 3" xfId="21955" xr:uid="{00000000-0005-0000-0000-0000DC550000}"/>
    <cellStyle name="계산 2 3 2 2 2 2 2 4" xfId="21957" xr:uid="{00000000-0005-0000-0000-0000DE550000}"/>
    <cellStyle name="계산 2 3 2 2 2 2 3" xfId="21959" xr:uid="{00000000-0005-0000-0000-0000E0550000}"/>
    <cellStyle name="계산 2 3 2 2 2 2 3 2" xfId="21961" xr:uid="{00000000-0005-0000-0000-0000E2550000}"/>
    <cellStyle name="계산 2 3 2 2 2 2 3 3" xfId="21963" xr:uid="{00000000-0005-0000-0000-0000E4550000}"/>
    <cellStyle name="계산 2 3 2 2 2 2 4" xfId="21965" xr:uid="{00000000-0005-0000-0000-0000E6550000}"/>
    <cellStyle name="계산 2 3 2 2 2 2 5" xfId="21967" xr:uid="{00000000-0005-0000-0000-0000E8550000}"/>
    <cellStyle name="계산 2 3 2 2 2 3" xfId="21969" xr:uid="{00000000-0005-0000-0000-0000EA550000}"/>
    <cellStyle name="계산 2 3 2 2 2 3 2" xfId="21971" xr:uid="{00000000-0005-0000-0000-0000EC550000}"/>
    <cellStyle name="계산 2 3 2 2 2 3 2 2" xfId="21973" xr:uid="{00000000-0005-0000-0000-0000EE550000}"/>
    <cellStyle name="계산 2 3 2 2 2 3 2 3" xfId="21975" xr:uid="{00000000-0005-0000-0000-0000F0550000}"/>
    <cellStyle name="계산 2 3 2 2 2 3 3" xfId="21977" xr:uid="{00000000-0005-0000-0000-0000F2550000}"/>
    <cellStyle name="계산 2 3 2 2 2 3 4" xfId="21979" xr:uid="{00000000-0005-0000-0000-0000F4550000}"/>
    <cellStyle name="계산 2 3 2 2 2 4" xfId="21981" xr:uid="{00000000-0005-0000-0000-0000F6550000}"/>
    <cellStyle name="계산 2 3 2 2 2 4 2" xfId="21983" xr:uid="{00000000-0005-0000-0000-0000F8550000}"/>
    <cellStyle name="계산 2 3 2 2 2 4 3" xfId="21985" xr:uid="{00000000-0005-0000-0000-0000FA550000}"/>
    <cellStyle name="계산 2 3 2 2 2 5" xfId="21987" xr:uid="{00000000-0005-0000-0000-0000FC550000}"/>
    <cellStyle name="계산 2 3 2 2 2 6" xfId="21989" xr:uid="{00000000-0005-0000-0000-0000FE550000}"/>
    <cellStyle name="계산 2 3 2 2 3" xfId="21991" xr:uid="{00000000-0005-0000-0000-000000560000}"/>
    <cellStyle name="계산 2 3 2 2 3 2" xfId="21993" xr:uid="{00000000-0005-0000-0000-000002560000}"/>
    <cellStyle name="계산 2 3 2 2 3 2 2" xfId="21995" xr:uid="{00000000-0005-0000-0000-000004560000}"/>
    <cellStyle name="계산 2 3 2 2 3 2 2 2" xfId="21997" xr:uid="{00000000-0005-0000-0000-000006560000}"/>
    <cellStyle name="계산 2 3 2 2 3 2 2 3" xfId="21999" xr:uid="{00000000-0005-0000-0000-000008560000}"/>
    <cellStyle name="계산 2 3 2 2 3 2 3" xfId="22001" xr:uid="{00000000-0005-0000-0000-00000A560000}"/>
    <cellStyle name="계산 2 3 2 2 3 2 4" xfId="22003" xr:uid="{00000000-0005-0000-0000-00000C560000}"/>
    <cellStyle name="계산 2 3 2 2 3 3" xfId="22005" xr:uid="{00000000-0005-0000-0000-00000E560000}"/>
    <cellStyle name="계산 2 3 2 2 3 3 2" xfId="22007" xr:uid="{00000000-0005-0000-0000-000010560000}"/>
    <cellStyle name="계산 2 3 2 2 3 3 3" xfId="22009" xr:uid="{00000000-0005-0000-0000-000012560000}"/>
    <cellStyle name="계산 2 3 2 2 3 4" xfId="22011" xr:uid="{00000000-0005-0000-0000-000014560000}"/>
    <cellStyle name="계산 2 3 2 2 3 5" xfId="22013" xr:uid="{00000000-0005-0000-0000-000016560000}"/>
    <cellStyle name="계산 2 3 2 2 4" xfId="22015" xr:uid="{00000000-0005-0000-0000-000018560000}"/>
    <cellStyle name="계산 2 3 2 2 4 2" xfId="22017" xr:uid="{00000000-0005-0000-0000-00001A560000}"/>
    <cellStyle name="계산 2 3 2 2 4 2 2" xfId="22019" xr:uid="{00000000-0005-0000-0000-00001C560000}"/>
    <cellStyle name="계산 2 3 2 2 4 2 3" xfId="22021" xr:uid="{00000000-0005-0000-0000-00001E560000}"/>
    <cellStyle name="계산 2 3 2 2 4 3" xfId="22023" xr:uid="{00000000-0005-0000-0000-000020560000}"/>
    <cellStyle name="계산 2 3 2 2 4 4" xfId="22025" xr:uid="{00000000-0005-0000-0000-000022560000}"/>
    <cellStyle name="계산 2 3 2 2 5" xfId="22027" xr:uid="{00000000-0005-0000-0000-000024560000}"/>
    <cellStyle name="계산 2 3 2 2 5 2" xfId="22029" xr:uid="{00000000-0005-0000-0000-000026560000}"/>
    <cellStyle name="계산 2 3 2 2 5 3" xfId="22031" xr:uid="{00000000-0005-0000-0000-000028560000}"/>
    <cellStyle name="계산 2 3 2 2 6" xfId="22033" xr:uid="{00000000-0005-0000-0000-00002A560000}"/>
    <cellStyle name="계산 2 3 2 2 7" xfId="22035" xr:uid="{00000000-0005-0000-0000-00002C560000}"/>
    <cellStyle name="계산 2 3 2 3" xfId="22037" xr:uid="{00000000-0005-0000-0000-00002E560000}"/>
    <cellStyle name="계산 2 3 2 3 2" xfId="22039" xr:uid="{00000000-0005-0000-0000-000030560000}"/>
    <cellStyle name="계산 2 3 2 3 2 2" xfId="22041" xr:uid="{00000000-0005-0000-0000-000032560000}"/>
    <cellStyle name="계산 2 3 2 3 2 2 2" xfId="22043" xr:uid="{00000000-0005-0000-0000-000034560000}"/>
    <cellStyle name="계산 2 3 2 3 2 2 2 2" xfId="22045" xr:uid="{00000000-0005-0000-0000-000036560000}"/>
    <cellStyle name="계산 2 3 2 3 2 2 2 3" xfId="22047" xr:uid="{00000000-0005-0000-0000-000038560000}"/>
    <cellStyle name="계산 2 3 2 3 2 2 3" xfId="22049" xr:uid="{00000000-0005-0000-0000-00003A560000}"/>
    <cellStyle name="계산 2 3 2 3 2 2 4" xfId="22051" xr:uid="{00000000-0005-0000-0000-00003C560000}"/>
    <cellStyle name="계산 2 3 2 3 2 3" xfId="22053" xr:uid="{00000000-0005-0000-0000-00003E560000}"/>
    <cellStyle name="계산 2 3 2 3 2 3 2" xfId="22055" xr:uid="{00000000-0005-0000-0000-000040560000}"/>
    <cellStyle name="계산 2 3 2 3 2 3 3" xfId="22057" xr:uid="{00000000-0005-0000-0000-000042560000}"/>
    <cellStyle name="계산 2 3 2 3 2 4" xfId="22059" xr:uid="{00000000-0005-0000-0000-000044560000}"/>
    <cellStyle name="계산 2 3 2 3 2 5" xfId="22061" xr:uid="{00000000-0005-0000-0000-000046560000}"/>
    <cellStyle name="계산 2 3 2 3 3" xfId="22063" xr:uid="{00000000-0005-0000-0000-000048560000}"/>
    <cellStyle name="계산 2 3 2 3 3 2" xfId="22065" xr:uid="{00000000-0005-0000-0000-00004A560000}"/>
    <cellStyle name="계산 2 3 2 3 3 2 2" xfId="22067" xr:uid="{00000000-0005-0000-0000-00004C560000}"/>
    <cellStyle name="계산 2 3 2 3 3 2 3" xfId="22069" xr:uid="{00000000-0005-0000-0000-00004E560000}"/>
    <cellStyle name="계산 2 3 2 3 3 3" xfId="22071" xr:uid="{00000000-0005-0000-0000-000050560000}"/>
    <cellStyle name="계산 2 3 2 3 3 4" xfId="22073" xr:uid="{00000000-0005-0000-0000-000052560000}"/>
    <cellStyle name="계산 2 3 2 3 4" xfId="22075" xr:uid="{00000000-0005-0000-0000-000054560000}"/>
    <cellStyle name="계산 2 3 2 3 4 2" xfId="22077" xr:uid="{00000000-0005-0000-0000-000056560000}"/>
    <cellStyle name="계산 2 3 2 3 4 3" xfId="22079" xr:uid="{00000000-0005-0000-0000-000058560000}"/>
    <cellStyle name="계산 2 3 2 3 5" xfId="22081" xr:uid="{00000000-0005-0000-0000-00005A560000}"/>
    <cellStyle name="계산 2 3 2 3 6" xfId="22083" xr:uid="{00000000-0005-0000-0000-00005C560000}"/>
    <cellStyle name="계산 2 3 2 4" xfId="22085" xr:uid="{00000000-0005-0000-0000-00005E560000}"/>
    <cellStyle name="계산 2 3 2 4 2" xfId="22087" xr:uid="{00000000-0005-0000-0000-000060560000}"/>
    <cellStyle name="계산 2 3 2 4 2 2" xfId="22089" xr:uid="{00000000-0005-0000-0000-000062560000}"/>
    <cellStyle name="계산 2 3 2 4 2 2 2" xfId="22091" xr:uid="{00000000-0005-0000-0000-000064560000}"/>
    <cellStyle name="계산 2 3 2 4 2 2 3" xfId="22093" xr:uid="{00000000-0005-0000-0000-000066560000}"/>
    <cellStyle name="계산 2 3 2 4 2 3" xfId="22095" xr:uid="{00000000-0005-0000-0000-000068560000}"/>
    <cellStyle name="계산 2 3 2 4 2 4" xfId="22097" xr:uid="{00000000-0005-0000-0000-00006A560000}"/>
    <cellStyle name="계산 2 3 2 4 3" xfId="22099" xr:uid="{00000000-0005-0000-0000-00006C560000}"/>
    <cellStyle name="계산 2 3 2 4 3 2" xfId="22101" xr:uid="{00000000-0005-0000-0000-00006E560000}"/>
    <cellStyle name="계산 2 3 2 4 3 3" xfId="22103" xr:uid="{00000000-0005-0000-0000-000070560000}"/>
    <cellStyle name="계산 2 3 2 4 4" xfId="22105" xr:uid="{00000000-0005-0000-0000-000072560000}"/>
    <cellStyle name="계산 2 3 2 4 5" xfId="22107" xr:uid="{00000000-0005-0000-0000-000074560000}"/>
    <cellStyle name="계산 2 3 2 5" xfId="22109" xr:uid="{00000000-0005-0000-0000-000076560000}"/>
    <cellStyle name="계산 2 3 2 5 2" xfId="22111" xr:uid="{00000000-0005-0000-0000-000078560000}"/>
    <cellStyle name="계산 2 3 2 5 2 2" xfId="22113" xr:uid="{00000000-0005-0000-0000-00007A560000}"/>
    <cellStyle name="계산 2 3 2 5 2 3" xfId="22115" xr:uid="{00000000-0005-0000-0000-00007C560000}"/>
    <cellStyle name="계산 2 3 2 5 3" xfId="22117" xr:uid="{00000000-0005-0000-0000-00007E560000}"/>
    <cellStyle name="계산 2 3 2 5 4" xfId="22119" xr:uid="{00000000-0005-0000-0000-000080560000}"/>
    <cellStyle name="계산 2 3 2 6" xfId="22121" xr:uid="{00000000-0005-0000-0000-000082560000}"/>
    <cellStyle name="계산 2 3 2 6 2" xfId="22123" xr:uid="{00000000-0005-0000-0000-000084560000}"/>
    <cellStyle name="계산 2 3 2 6 3" xfId="22125" xr:uid="{00000000-0005-0000-0000-000086560000}"/>
    <cellStyle name="계산 2 3 2 7" xfId="22127" xr:uid="{00000000-0005-0000-0000-000088560000}"/>
    <cellStyle name="계산 2 3 2 8" xfId="22129" xr:uid="{00000000-0005-0000-0000-00008A560000}"/>
    <cellStyle name="계산 2 3 2 9" xfId="22131" xr:uid="{00000000-0005-0000-0000-00008C560000}"/>
    <cellStyle name="계산 2 3 3" xfId="22132" xr:uid="{00000000-0005-0000-0000-00008D560000}"/>
    <cellStyle name="계산 2 3 3 2" xfId="22134" xr:uid="{00000000-0005-0000-0000-00008F560000}"/>
    <cellStyle name="계산 2 3 3 2 2" xfId="22136" xr:uid="{00000000-0005-0000-0000-000091560000}"/>
    <cellStyle name="계산 2 3 3 2 2 2" xfId="22138" xr:uid="{00000000-0005-0000-0000-000093560000}"/>
    <cellStyle name="계산 2 3 3 2 2 2 2" xfId="22140" xr:uid="{00000000-0005-0000-0000-000095560000}"/>
    <cellStyle name="계산 2 3 3 2 2 2 2 2" xfId="22142" xr:uid="{00000000-0005-0000-0000-000097560000}"/>
    <cellStyle name="계산 2 3 3 2 2 2 2 3" xfId="22144" xr:uid="{00000000-0005-0000-0000-000099560000}"/>
    <cellStyle name="계산 2 3 3 2 2 2 3" xfId="22146" xr:uid="{00000000-0005-0000-0000-00009B560000}"/>
    <cellStyle name="계산 2 3 3 2 2 2 4" xfId="22148" xr:uid="{00000000-0005-0000-0000-00009D560000}"/>
    <cellStyle name="계산 2 3 3 2 2 3" xfId="22150" xr:uid="{00000000-0005-0000-0000-00009F560000}"/>
    <cellStyle name="계산 2 3 3 2 2 3 2" xfId="22152" xr:uid="{00000000-0005-0000-0000-0000A1560000}"/>
    <cellStyle name="계산 2 3 3 2 2 3 3" xfId="22154" xr:uid="{00000000-0005-0000-0000-0000A3560000}"/>
    <cellStyle name="계산 2 3 3 2 2 4" xfId="22156" xr:uid="{00000000-0005-0000-0000-0000A5560000}"/>
    <cellStyle name="계산 2 3 3 2 2 5" xfId="22158" xr:uid="{00000000-0005-0000-0000-0000A7560000}"/>
    <cellStyle name="계산 2 3 3 2 3" xfId="22160" xr:uid="{00000000-0005-0000-0000-0000A9560000}"/>
    <cellStyle name="계산 2 3 3 2 3 2" xfId="22162" xr:uid="{00000000-0005-0000-0000-0000AB560000}"/>
    <cellStyle name="계산 2 3 3 2 3 2 2" xfId="22164" xr:uid="{00000000-0005-0000-0000-0000AD560000}"/>
    <cellStyle name="계산 2 3 3 2 3 2 3" xfId="22166" xr:uid="{00000000-0005-0000-0000-0000AF560000}"/>
    <cellStyle name="계산 2 3 3 2 3 3" xfId="22168" xr:uid="{00000000-0005-0000-0000-0000B1560000}"/>
    <cellStyle name="계산 2 3 3 2 3 4" xfId="22170" xr:uid="{00000000-0005-0000-0000-0000B3560000}"/>
    <cellStyle name="계산 2 3 3 2 4" xfId="22172" xr:uid="{00000000-0005-0000-0000-0000B5560000}"/>
    <cellStyle name="계산 2 3 3 2 4 2" xfId="22174" xr:uid="{00000000-0005-0000-0000-0000B7560000}"/>
    <cellStyle name="계산 2 3 3 2 4 3" xfId="22176" xr:uid="{00000000-0005-0000-0000-0000B9560000}"/>
    <cellStyle name="계산 2 3 3 2 5" xfId="22178" xr:uid="{00000000-0005-0000-0000-0000BB560000}"/>
    <cellStyle name="계산 2 3 3 2 6" xfId="22180" xr:uid="{00000000-0005-0000-0000-0000BD560000}"/>
    <cellStyle name="계산 2 3 3 3" xfId="22182" xr:uid="{00000000-0005-0000-0000-0000BF560000}"/>
    <cellStyle name="계산 2 3 3 3 2" xfId="22184" xr:uid="{00000000-0005-0000-0000-0000C1560000}"/>
    <cellStyle name="계산 2 3 3 3 2 2" xfId="22186" xr:uid="{00000000-0005-0000-0000-0000C3560000}"/>
    <cellStyle name="계산 2 3 3 3 2 2 2" xfId="22188" xr:uid="{00000000-0005-0000-0000-0000C5560000}"/>
    <cellStyle name="계산 2 3 3 3 2 2 3" xfId="22190" xr:uid="{00000000-0005-0000-0000-0000C7560000}"/>
    <cellStyle name="계산 2 3 3 3 2 3" xfId="22192" xr:uid="{00000000-0005-0000-0000-0000C9560000}"/>
    <cellStyle name="계산 2 3 3 3 2 4" xfId="22194" xr:uid="{00000000-0005-0000-0000-0000CB560000}"/>
    <cellStyle name="계산 2 3 3 3 3" xfId="22196" xr:uid="{00000000-0005-0000-0000-0000CD560000}"/>
    <cellStyle name="계산 2 3 3 3 3 2" xfId="22198" xr:uid="{00000000-0005-0000-0000-0000CF560000}"/>
    <cellStyle name="계산 2 3 3 3 3 3" xfId="22200" xr:uid="{00000000-0005-0000-0000-0000D1560000}"/>
    <cellStyle name="계산 2 3 3 3 4" xfId="22202" xr:uid="{00000000-0005-0000-0000-0000D3560000}"/>
    <cellStyle name="계산 2 3 3 3 5" xfId="22204" xr:uid="{00000000-0005-0000-0000-0000D5560000}"/>
    <cellStyle name="계산 2 3 3 4" xfId="22206" xr:uid="{00000000-0005-0000-0000-0000D7560000}"/>
    <cellStyle name="계산 2 3 3 4 2" xfId="22208" xr:uid="{00000000-0005-0000-0000-0000D9560000}"/>
    <cellStyle name="계산 2 3 3 4 2 2" xfId="22210" xr:uid="{00000000-0005-0000-0000-0000DB560000}"/>
    <cellStyle name="계산 2 3 3 4 2 3" xfId="22212" xr:uid="{00000000-0005-0000-0000-0000DD560000}"/>
    <cellStyle name="계산 2 3 3 4 3" xfId="22214" xr:uid="{00000000-0005-0000-0000-0000DF560000}"/>
    <cellStyle name="계산 2 3 3 4 4" xfId="22216" xr:uid="{00000000-0005-0000-0000-0000E1560000}"/>
    <cellStyle name="계산 2 3 3 5" xfId="22218" xr:uid="{00000000-0005-0000-0000-0000E3560000}"/>
    <cellStyle name="계산 2 3 3 5 2" xfId="22220" xr:uid="{00000000-0005-0000-0000-0000E5560000}"/>
    <cellStyle name="계산 2 3 3 5 3" xfId="22222" xr:uid="{00000000-0005-0000-0000-0000E7560000}"/>
    <cellStyle name="계산 2 3 3 6" xfId="22224" xr:uid="{00000000-0005-0000-0000-0000E9560000}"/>
    <cellStyle name="계산 2 3 3 7" xfId="22226" xr:uid="{00000000-0005-0000-0000-0000EB560000}"/>
    <cellStyle name="계산 2 3 3 8" xfId="22228" xr:uid="{00000000-0005-0000-0000-0000ED560000}"/>
    <cellStyle name="계산 2 3 4" xfId="22229" xr:uid="{00000000-0005-0000-0000-0000EE560000}"/>
    <cellStyle name="계산 2 3 4 2" xfId="22231" xr:uid="{00000000-0005-0000-0000-0000F0560000}"/>
    <cellStyle name="계산 2 3 4 2 2" xfId="22233" xr:uid="{00000000-0005-0000-0000-0000F2560000}"/>
    <cellStyle name="계산 2 3 4 2 2 2" xfId="22235" xr:uid="{00000000-0005-0000-0000-0000F4560000}"/>
    <cellStyle name="계산 2 3 4 2 2 2 2" xfId="22237" xr:uid="{00000000-0005-0000-0000-0000F6560000}"/>
    <cellStyle name="계산 2 3 4 2 2 2 3" xfId="22239" xr:uid="{00000000-0005-0000-0000-0000F8560000}"/>
    <cellStyle name="계산 2 3 4 2 2 3" xfId="22241" xr:uid="{00000000-0005-0000-0000-0000FA560000}"/>
    <cellStyle name="계산 2 3 4 2 2 4" xfId="22243" xr:uid="{00000000-0005-0000-0000-0000FC560000}"/>
    <cellStyle name="계산 2 3 4 2 3" xfId="22245" xr:uid="{00000000-0005-0000-0000-0000FE560000}"/>
    <cellStyle name="계산 2 3 4 2 3 2" xfId="22247" xr:uid="{00000000-0005-0000-0000-000000570000}"/>
    <cellStyle name="계산 2 3 4 2 3 3" xfId="22249" xr:uid="{00000000-0005-0000-0000-000002570000}"/>
    <cellStyle name="계산 2 3 4 2 4" xfId="22251" xr:uid="{00000000-0005-0000-0000-000004570000}"/>
    <cellStyle name="계산 2 3 4 2 5" xfId="22253" xr:uid="{00000000-0005-0000-0000-000006570000}"/>
    <cellStyle name="계산 2 3 4 3" xfId="22255" xr:uid="{00000000-0005-0000-0000-000008570000}"/>
    <cellStyle name="계산 2 3 4 3 2" xfId="22257" xr:uid="{00000000-0005-0000-0000-00000A570000}"/>
    <cellStyle name="계산 2 3 4 3 2 2" xfId="22259" xr:uid="{00000000-0005-0000-0000-00000C570000}"/>
    <cellStyle name="계산 2 3 4 3 2 3" xfId="22261" xr:uid="{00000000-0005-0000-0000-00000E570000}"/>
    <cellStyle name="계산 2 3 4 3 3" xfId="22263" xr:uid="{00000000-0005-0000-0000-000010570000}"/>
    <cellStyle name="계산 2 3 4 3 4" xfId="22265" xr:uid="{00000000-0005-0000-0000-000012570000}"/>
    <cellStyle name="계산 2 3 4 4" xfId="22267" xr:uid="{00000000-0005-0000-0000-000014570000}"/>
    <cellStyle name="계산 2 3 4 4 2" xfId="22269" xr:uid="{00000000-0005-0000-0000-000016570000}"/>
    <cellStyle name="계산 2 3 4 4 3" xfId="22271" xr:uid="{00000000-0005-0000-0000-000018570000}"/>
    <cellStyle name="계산 2 3 4 5" xfId="22273" xr:uid="{00000000-0005-0000-0000-00001A570000}"/>
    <cellStyle name="계산 2 3 4 6" xfId="22275" xr:uid="{00000000-0005-0000-0000-00001C570000}"/>
    <cellStyle name="계산 2 3 4 7" xfId="22277" xr:uid="{00000000-0005-0000-0000-00001E570000}"/>
    <cellStyle name="계산 2 3 5" xfId="22278" xr:uid="{00000000-0005-0000-0000-00001F570000}"/>
    <cellStyle name="계산 2 3 5 2" xfId="22280" xr:uid="{00000000-0005-0000-0000-000021570000}"/>
    <cellStyle name="계산 2 3 5 2 2" xfId="22282" xr:uid="{00000000-0005-0000-0000-000023570000}"/>
    <cellStyle name="계산 2 3 5 2 2 2" xfId="22284" xr:uid="{00000000-0005-0000-0000-000025570000}"/>
    <cellStyle name="계산 2 3 5 2 2 3" xfId="22286" xr:uid="{00000000-0005-0000-0000-000027570000}"/>
    <cellStyle name="계산 2 3 5 2 3" xfId="22288" xr:uid="{00000000-0005-0000-0000-000029570000}"/>
    <cellStyle name="계산 2 3 5 2 4" xfId="22290" xr:uid="{00000000-0005-0000-0000-00002B570000}"/>
    <cellStyle name="계산 2 3 5 3" xfId="22292" xr:uid="{00000000-0005-0000-0000-00002D570000}"/>
    <cellStyle name="계산 2 3 5 3 2" xfId="22294" xr:uid="{00000000-0005-0000-0000-00002F570000}"/>
    <cellStyle name="계산 2 3 5 3 3" xfId="22296" xr:uid="{00000000-0005-0000-0000-000031570000}"/>
    <cellStyle name="계산 2 3 5 4" xfId="22298" xr:uid="{00000000-0005-0000-0000-000033570000}"/>
    <cellStyle name="계산 2 3 5 5" xfId="22300" xr:uid="{00000000-0005-0000-0000-000035570000}"/>
    <cellStyle name="계산 2 3 6" xfId="22302" xr:uid="{00000000-0005-0000-0000-000037570000}"/>
    <cellStyle name="계산 2 3 6 2" xfId="22304" xr:uid="{00000000-0005-0000-0000-000039570000}"/>
    <cellStyle name="계산 2 3 6 2 2" xfId="22306" xr:uid="{00000000-0005-0000-0000-00003B570000}"/>
    <cellStyle name="계산 2 3 6 2 3" xfId="22308" xr:uid="{00000000-0005-0000-0000-00003D570000}"/>
    <cellStyle name="계산 2 3 6 3" xfId="22310" xr:uid="{00000000-0005-0000-0000-00003F570000}"/>
    <cellStyle name="계산 2 3 6 4" xfId="22312" xr:uid="{00000000-0005-0000-0000-000041570000}"/>
    <cellStyle name="계산 2 3 7" xfId="22314" xr:uid="{00000000-0005-0000-0000-000043570000}"/>
    <cellStyle name="계산 2 3 7 2" xfId="22316" xr:uid="{00000000-0005-0000-0000-000045570000}"/>
    <cellStyle name="계산 2 3 7 3" xfId="22318" xr:uid="{00000000-0005-0000-0000-000047570000}"/>
    <cellStyle name="계산 2 3 8" xfId="22320" xr:uid="{00000000-0005-0000-0000-000049570000}"/>
    <cellStyle name="계산 2 3 9" xfId="22322" xr:uid="{00000000-0005-0000-0000-00004B570000}"/>
    <cellStyle name="계산 2 4" xfId="22324" xr:uid="{00000000-0005-0000-0000-00004D570000}"/>
    <cellStyle name="계산 2 4 2" xfId="22326" xr:uid="{00000000-0005-0000-0000-00004F570000}"/>
    <cellStyle name="계산 2 4 2 2" xfId="22328" xr:uid="{00000000-0005-0000-0000-000051570000}"/>
    <cellStyle name="계산 2 4 2 2 2" xfId="22330" xr:uid="{00000000-0005-0000-0000-000053570000}"/>
    <cellStyle name="계산 2 4 2 2 2 2" xfId="22332" xr:uid="{00000000-0005-0000-0000-000055570000}"/>
    <cellStyle name="계산 2 4 2 2 2 2 2" xfId="22334" xr:uid="{00000000-0005-0000-0000-000057570000}"/>
    <cellStyle name="계산 2 4 2 2 2 2 2 2" xfId="22336" xr:uid="{00000000-0005-0000-0000-000059570000}"/>
    <cellStyle name="계산 2 4 2 2 2 2 2 3" xfId="22338" xr:uid="{00000000-0005-0000-0000-00005B570000}"/>
    <cellStyle name="계산 2 4 2 2 2 2 3" xfId="22340" xr:uid="{00000000-0005-0000-0000-00005D570000}"/>
    <cellStyle name="계산 2 4 2 2 2 2 4" xfId="22342" xr:uid="{00000000-0005-0000-0000-00005F570000}"/>
    <cellStyle name="계산 2 4 2 2 2 3" xfId="22344" xr:uid="{00000000-0005-0000-0000-000061570000}"/>
    <cellStyle name="계산 2 4 2 2 2 3 2" xfId="22346" xr:uid="{00000000-0005-0000-0000-000063570000}"/>
    <cellStyle name="계산 2 4 2 2 2 3 3" xfId="22348" xr:uid="{00000000-0005-0000-0000-000065570000}"/>
    <cellStyle name="계산 2 4 2 2 2 4" xfId="22350" xr:uid="{00000000-0005-0000-0000-000067570000}"/>
    <cellStyle name="계산 2 4 2 2 2 5" xfId="22352" xr:uid="{00000000-0005-0000-0000-000069570000}"/>
    <cellStyle name="계산 2 4 2 2 3" xfId="22354" xr:uid="{00000000-0005-0000-0000-00006B570000}"/>
    <cellStyle name="계산 2 4 2 2 3 2" xfId="22356" xr:uid="{00000000-0005-0000-0000-00006D570000}"/>
    <cellStyle name="계산 2 4 2 2 3 2 2" xfId="22358" xr:uid="{00000000-0005-0000-0000-00006F570000}"/>
    <cellStyle name="계산 2 4 2 2 3 2 3" xfId="22360" xr:uid="{00000000-0005-0000-0000-000071570000}"/>
    <cellStyle name="계산 2 4 2 2 3 3" xfId="22362" xr:uid="{00000000-0005-0000-0000-000073570000}"/>
    <cellStyle name="계산 2 4 2 2 3 4" xfId="22364" xr:uid="{00000000-0005-0000-0000-000075570000}"/>
    <cellStyle name="계산 2 4 2 2 4" xfId="22366" xr:uid="{00000000-0005-0000-0000-000077570000}"/>
    <cellStyle name="계산 2 4 2 2 4 2" xfId="22368" xr:uid="{00000000-0005-0000-0000-000079570000}"/>
    <cellStyle name="계산 2 4 2 2 4 3" xfId="22370" xr:uid="{00000000-0005-0000-0000-00007B570000}"/>
    <cellStyle name="계산 2 4 2 2 5" xfId="22372" xr:uid="{00000000-0005-0000-0000-00007D570000}"/>
    <cellStyle name="계산 2 4 2 2 6" xfId="22374" xr:uid="{00000000-0005-0000-0000-00007F570000}"/>
    <cellStyle name="계산 2 4 2 3" xfId="22376" xr:uid="{00000000-0005-0000-0000-000081570000}"/>
    <cellStyle name="계산 2 4 2 3 2" xfId="22378" xr:uid="{00000000-0005-0000-0000-000083570000}"/>
    <cellStyle name="계산 2 4 2 3 2 2" xfId="22380" xr:uid="{00000000-0005-0000-0000-000085570000}"/>
    <cellStyle name="계산 2 4 2 3 2 2 2" xfId="22382" xr:uid="{00000000-0005-0000-0000-000087570000}"/>
    <cellStyle name="계산 2 4 2 3 2 2 3" xfId="22384" xr:uid="{00000000-0005-0000-0000-000089570000}"/>
    <cellStyle name="계산 2 4 2 3 2 3" xfId="22386" xr:uid="{00000000-0005-0000-0000-00008B570000}"/>
    <cellStyle name="계산 2 4 2 3 2 4" xfId="22388" xr:uid="{00000000-0005-0000-0000-00008D570000}"/>
    <cellStyle name="계산 2 4 2 3 3" xfId="22390" xr:uid="{00000000-0005-0000-0000-00008F570000}"/>
    <cellStyle name="계산 2 4 2 3 3 2" xfId="22392" xr:uid="{00000000-0005-0000-0000-000091570000}"/>
    <cellStyle name="계산 2 4 2 3 3 3" xfId="22394" xr:uid="{00000000-0005-0000-0000-000093570000}"/>
    <cellStyle name="계산 2 4 2 3 4" xfId="22396" xr:uid="{00000000-0005-0000-0000-000095570000}"/>
    <cellStyle name="계산 2 4 2 3 5" xfId="22398" xr:uid="{00000000-0005-0000-0000-000097570000}"/>
    <cellStyle name="계산 2 4 2 4" xfId="22400" xr:uid="{00000000-0005-0000-0000-000099570000}"/>
    <cellStyle name="계산 2 4 2 4 2" xfId="22402" xr:uid="{00000000-0005-0000-0000-00009B570000}"/>
    <cellStyle name="계산 2 4 2 4 2 2" xfId="22404" xr:uid="{00000000-0005-0000-0000-00009D570000}"/>
    <cellStyle name="계산 2 4 2 4 2 3" xfId="22406" xr:uid="{00000000-0005-0000-0000-00009F570000}"/>
    <cellStyle name="계산 2 4 2 4 3" xfId="22408" xr:uid="{00000000-0005-0000-0000-0000A1570000}"/>
    <cellStyle name="계산 2 4 2 4 4" xfId="22410" xr:uid="{00000000-0005-0000-0000-0000A3570000}"/>
    <cellStyle name="계산 2 4 2 5" xfId="22412" xr:uid="{00000000-0005-0000-0000-0000A5570000}"/>
    <cellStyle name="계산 2 4 2 5 2" xfId="22414" xr:uid="{00000000-0005-0000-0000-0000A7570000}"/>
    <cellStyle name="계산 2 4 2 5 3" xfId="22416" xr:uid="{00000000-0005-0000-0000-0000A9570000}"/>
    <cellStyle name="계산 2 4 2 6" xfId="22418" xr:uid="{00000000-0005-0000-0000-0000AB570000}"/>
    <cellStyle name="계산 2 4 2 7" xfId="22420" xr:uid="{00000000-0005-0000-0000-0000AD570000}"/>
    <cellStyle name="계산 2 4 3" xfId="22422" xr:uid="{00000000-0005-0000-0000-0000AF570000}"/>
    <cellStyle name="계산 2 4 3 2" xfId="22424" xr:uid="{00000000-0005-0000-0000-0000B1570000}"/>
    <cellStyle name="계산 2 4 3 2 2" xfId="22426" xr:uid="{00000000-0005-0000-0000-0000B3570000}"/>
    <cellStyle name="계산 2 4 3 2 2 2" xfId="22428" xr:uid="{00000000-0005-0000-0000-0000B5570000}"/>
    <cellStyle name="계산 2 4 3 2 2 2 2" xfId="22430" xr:uid="{00000000-0005-0000-0000-0000B7570000}"/>
    <cellStyle name="계산 2 4 3 2 2 2 3" xfId="22432" xr:uid="{00000000-0005-0000-0000-0000B9570000}"/>
    <cellStyle name="계산 2 4 3 2 2 3" xfId="22434" xr:uid="{00000000-0005-0000-0000-0000BB570000}"/>
    <cellStyle name="계산 2 4 3 2 2 4" xfId="22436" xr:uid="{00000000-0005-0000-0000-0000BD570000}"/>
    <cellStyle name="계산 2 4 3 2 3" xfId="22438" xr:uid="{00000000-0005-0000-0000-0000BF570000}"/>
    <cellStyle name="계산 2 4 3 2 3 2" xfId="22440" xr:uid="{00000000-0005-0000-0000-0000C1570000}"/>
    <cellStyle name="계산 2 4 3 2 3 3" xfId="22442" xr:uid="{00000000-0005-0000-0000-0000C3570000}"/>
    <cellStyle name="계산 2 4 3 2 4" xfId="22444" xr:uid="{00000000-0005-0000-0000-0000C5570000}"/>
    <cellStyle name="계산 2 4 3 2 5" xfId="22446" xr:uid="{00000000-0005-0000-0000-0000C7570000}"/>
    <cellStyle name="계산 2 4 3 3" xfId="22448" xr:uid="{00000000-0005-0000-0000-0000C9570000}"/>
    <cellStyle name="계산 2 4 3 3 2" xfId="22450" xr:uid="{00000000-0005-0000-0000-0000CB570000}"/>
    <cellStyle name="계산 2 4 3 3 2 2" xfId="22452" xr:uid="{00000000-0005-0000-0000-0000CD570000}"/>
    <cellStyle name="계산 2 4 3 3 2 3" xfId="22454" xr:uid="{00000000-0005-0000-0000-0000CF570000}"/>
    <cellStyle name="계산 2 4 3 3 3" xfId="22456" xr:uid="{00000000-0005-0000-0000-0000D1570000}"/>
    <cellStyle name="계산 2 4 3 3 4" xfId="22458" xr:uid="{00000000-0005-0000-0000-0000D3570000}"/>
    <cellStyle name="계산 2 4 3 4" xfId="22460" xr:uid="{00000000-0005-0000-0000-0000D5570000}"/>
    <cellStyle name="계산 2 4 3 4 2" xfId="22462" xr:uid="{00000000-0005-0000-0000-0000D7570000}"/>
    <cellStyle name="계산 2 4 3 4 3" xfId="22464" xr:uid="{00000000-0005-0000-0000-0000D9570000}"/>
    <cellStyle name="계산 2 4 3 5" xfId="22466" xr:uid="{00000000-0005-0000-0000-0000DB570000}"/>
    <cellStyle name="계산 2 4 3 6" xfId="22468" xr:uid="{00000000-0005-0000-0000-0000DD570000}"/>
    <cellStyle name="계산 2 4 4" xfId="22470" xr:uid="{00000000-0005-0000-0000-0000DF570000}"/>
    <cellStyle name="계산 2 4 4 2" xfId="22472" xr:uid="{00000000-0005-0000-0000-0000E1570000}"/>
    <cellStyle name="계산 2 4 4 2 2" xfId="22474" xr:uid="{00000000-0005-0000-0000-0000E3570000}"/>
    <cellStyle name="계산 2 4 4 2 2 2" xfId="22476" xr:uid="{00000000-0005-0000-0000-0000E5570000}"/>
    <cellStyle name="계산 2 4 4 2 2 3" xfId="22478" xr:uid="{00000000-0005-0000-0000-0000E7570000}"/>
    <cellStyle name="계산 2 4 4 2 3" xfId="22480" xr:uid="{00000000-0005-0000-0000-0000E9570000}"/>
    <cellStyle name="계산 2 4 4 2 4" xfId="22482" xr:uid="{00000000-0005-0000-0000-0000EB570000}"/>
    <cellStyle name="계산 2 4 4 3" xfId="22484" xr:uid="{00000000-0005-0000-0000-0000ED570000}"/>
    <cellStyle name="계산 2 4 4 3 2" xfId="22486" xr:uid="{00000000-0005-0000-0000-0000EF570000}"/>
    <cellStyle name="계산 2 4 4 3 3" xfId="22488" xr:uid="{00000000-0005-0000-0000-0000F1570000}"/>
    <cellStyle name="계산 2 4 4 4" xfId="22490" xr:uid="{00000000-0005-0000-0000-0000F3570000}"/>
    <cellStyle name="계산 2 4 4 5" xfId="22492" xr:uid="{00000000-0005-0000-0000-0000F5570000}"/>
    <cellStyle name="계산 2 4 5" xfId="22494" xr:uid="{00000000-0005-0000-0000-0000F7570000}"/>
    <cellStyle name="계산 2 4 5 2" xfId="22496" xr:uid="{00000000-0005-0000-0000-0000F9570000}"/>
    <cellStyle name="계산 2 4 5 2 2" xfId="22498" xr:uid="{00000000-0005-0000-0000-0000FB570000}"/>
    <cellStyle name="계산 2 4 5 2 3" xfId="22500" xr:uid="{00000000-0005-0000-0000-0000FD570000}"/>
    <cellStyle name="계산 2 4 5 3" xfId="22502" xr:uid="{00000000-0005-0000-0000-0000FF570000}"/>
    <cellStyle name="계산 2 4 5 4" xfId="22504" xr:uid="{00000000-0005-0000-0000-000001580000}"/>
    <cellStyle name="계산 2 4 6" xfId="22506" xr:uid="{00000000-0005-0000-0000-000003580000}"/>
    <cellStyle name="계산 2 4 6 2" xfId="22508" xr:uid="{00000000-0005-0000-0000-000005580000}"/>
    <cellStyle name="계산 2 4 6 3" xfId="22510" xr:uid="{00000000-0005-0000-0000-000007580000}"/>
    <cellStyle name="계산 2 4 7" xfId="22512" xr:uid="{00000000-0005-0000-0000-000009580000}"/>
    <cellStyle name="계산 2 4 8" xfId="22514" xr:uid="{00000000-0005-0000-0000-00000B580000}"/>
    <cellStyle name="계산 2 4 9" xfId="22516" xr:uid="{00000000-0005-0000-0000-00000D580000}"/>
    <cellStyle name="계산 2 5" xfId="22517" xr:uid="{00000000-0005-0000-0000-00000E580000}"/>
    <cellStyle name="계산 2 5 2" xfId="22519" xr:uid="{00000000-0005-0000-0000-000010580000}"/>
    <cellStyle name="계산 2 5 2 2" xfId="22521" xr:uid="{00000000-0005-0000-0000-000012580000}"/>
    <cellStyle name="계산 2 5 2 2 2" xfId="22523" xr:uid="{00000000-0005-0000-0000-000014580000}"/>
    <cellStyle name="계산 2 5 2 2 2 2" xfId="22525" xr:uid="{00000000-0005-0000-0000-000016580000}"/>
    <cellStyle name="계산 2 5 2 2 2 2 2" xfId="22527" xr:uid="{00000000-0005-0000-0000-000018580000}"/>
    <cellStyle name="계산 2 5 2 2 2 2 3" xfId="22529" xr:uid="{00000000-0005-0000-0000-00001A580000}"/>
    <cellStyle name="계산 2 5 2 2 2 3" xfId="22531" xr:uid="{00000000-0005-0000-0000-00001C580000}"/>
    <cellStyle name="계산 2 5 2 2 2 4" xfId="22533" xr:uid="{00000000-0005-0000-0000-00001E580000}"/>
    <cellStyle name="계산 2 5 2 2 3" xfId="22535" xr:uid="{00000000-0005-0000-0000-000020580000}"/>
    <cellStyle name="계산 2 5 2 2 3 2" xfId="22537" xr:uid="{00000000-0005-0000-0000-000022580000}"/>
    <cellStyle name="계산 2 5 2 2 3 3" xfId="22539" xr:uid="{00000000-0005-0000-0000-000024580000}"/>
    <cellStyle name="계산 2 5 2 2 4" xfId="22541" xr:uid="{00000000-0005-0000-0000-000026580000}"/>
    <cellStyle name="계산 2 5 2 2 5" xfId="22543" xr:uid="{00000000-0005-0000-0000-000028580000}"/>
    <cellStyle name="계산 2 5 2 3" xfId="22545" xr:uid="{00000000-0005-0000-0000-00002A580000}"/>
    <cellStyle name="계산 2 5 2 3 2" xfId="22547" xr:uid="{00000000-0005-0000-0000-00002C580000}"/>
    <cellStyle name="계산 2 5 2 3 2 2" xfId="22549" xr:uid="{00000000-0005-0000-0000-00002E580000}"/>
    <cellStyle name="계산 2 5 2 3 2 3" xfId="22551" xr:uid="{00000000-0005-0000-0000-000030580000}"/>
    <cellStyle name="계산 2 5 2 3 3" xfId="22553" xr:uid="{00000000-0005-0000-0000-000032580000}"/>
    <cellStyle name="계산 2 5 2 3 4" xfId="22555" xr:uid="{00000000-0005-0000-0000-000034580000}"/>
    <cellStyle name="계산 2 5 2 4" xfId="22557" xr:uid="{00000000-0005-0000-0000-000036580000}"/>
    <cellStyle name="계산 2 5 2 4 2" xfId="22559" xr:uid="{00000000-0005-0000-0000-000038580000}"/>
    <cellStyle name="계산 2 5 2 4 3" xfId="22561" xr:uid="{00000000-0005-0000-0000-00003A580000}"/>
    <cellStyle name="계산 2 5 2 5" xfId="22563" xr:uid="{00000000-0005-0000-0000-00003C580000}"/>
    <cellStyle name="계산 2 5 2 6" xfId="22565" xr:uid="{00000000-0005-0000-0000-00003E580000}"/>
    <cellStyle name="계산 2 5 3" xfId="22567" xr:uid="{00000000-0005-0000-0000-000040580000}"/>
    <cellStyle name="계산 2 5 3 2" xfId="22569" xr:uid="{00000000-0005-0000-0000-000042580000}"/>
    <cellStyle name="계산 2 5 3 2 2" xfId="22571" xr:uid="{00000000-0005-0000-0000-000044580000}"/>
    <cellStyle name="계산 2 5 3 2 2 2" xfId="22573" xr:uid="{00000000-0005-0000-0000-000046580000}"/>
    <cellStyle name="계산 2 5 3 2 2 3" xfId="22575" xr:uid="{00000000-0005-0000-0000-000048580000}"/>
    <cellStyle name="계산 2 5 3 2 3" xfId="22577" xr:uid="{00000000-0005-0000-0000-00004A580000}"/>
    <cellStyle name="계산 2 5 3 2 4" xfId="22579" xr:uid="{00000000-0005-0000-0000-00004C580000}"/>
    <cellStyle name="계산 2 5 3 3" xfId="22581" xr:uid="{00000000-0005-0000-0000-00004E580000}"/>
    <cellStyle name="계산 2 5 3 3 2" xfId="22583" xr:uid="{00000000-0005-0000-0000-000050580000}"/>
    <cellStyle name="계산 2 5 3 3 3" xfId="22585" xr:uid="{00000000-0005-0000-0000-000052580000}"/>
    <cellStyle name="계산 2 5 3 4" xfId="22587" xr:uid="{00000000-0005-0000-0000-000054580000}"/>
    <cellStyle name="계산 2 5 3 5" xfId="22589" xr:uid="{00000000-0005-0000-0000-000056580000}"/>
    <cellStyle name="계산 2 5 4" xfId="22591" xr:uid="{00000000-0005-0000-0000-000058580000}"/>
    <cellStyle name="계산 2 5 4 2" xfId="22593" xr:uid="{00000000-0005-0000-0000-00005A580000}"/>
    <cellStyle name="계산 2 5 4 2 2" xfId="22595" xr:uid="{00000000-0005-0000-0000-00005C580000}"/>
    <cellStyle name="계산 2 5 4 2 3" xfId="22597" xr:uid="{00000000-0005-0000-0000-00005E580000}"/>
    <cellStyle name="계산 2 5 4 3" xfId="22599" xr:uid="{00000000-0005-0000-0000-000060580000}"/>
    <cellStyle name="계산 2 5 4 4" xfId="22601" xr:uid="{00000000-0005-0000-0000-000062580000}"/>
    <cellStyle name="계산 2 5 5" xfId="22603" xr:uid="{00000000-0005-0000-0000-000064580000}"/>
    <cellStyle name="계산 2 5 5 2" xfId="22605" xr:uid="{00000000-0005-0000-0000-000066580000}"/>
    <cellStyle name="계산 2 5 5 3" xfId="22607" xr:uid="{00000000-0005-0000-0000-000068580000}"/>
    <cellStyle name="계산 2 5 6" xfId="22609" xr:uid="{00000000-0005-0000-0000-00006A580000}"/>
    <cellStyle name="계산 2 5 7" xfId="22611" xr:uid="{00000000-0005-0000-0000-00006C580000}"/>
    <cellStyle name="계산 2 5 8" xfId="22613" xr:uid="{00000000-0005-0000-0000-00006E580000}"/>
    <cellStyle name="계산 2 6" xfId="22614" xr:uid="{00000000-0005-0000-0000-00006F580000}"/>
    <cellStyle name="계산 2 6 2" xfId="22616" xr:uid="{00000000-0005-0000-0000-000071580000}"/>
    <cellStyle name="계산 2 6 2 2" xfId="22618" xr:uid="{00000000-0005-0000-0000-000073580000}"/>
    <cellStyle name="계산 2 6 2 2 2" xfId="22620" xr:uid="{00000000-0005-0000-0000-000075580000}"/>
    <cellStyle name="계산 2 6 2 2 2 2" xfId="22622" xr:uid="{00000000-0005-0000-0000-000077580000}"/>
    <cellStyle name="계산 2 6 2 2 2 3" xfId="22624" xr:uid="{00000000-0005-0000-0000-000079580000}"/>
    <cellStyle name="계산 2 6 2 2 3" xfId="22626" xr:uid="{00000000-0005-0000-0000-00007B580000}"/>
    <cellStyle name="계산 2 6 2 2 4" xfId="22628" xr:uid="{00000000-0005-0000-0000-00007D580000}"/>
    <cellStyle name="계산 2 6 2 3" xfId="22630" xr:uid="{00000000-0005-0000-0000-00007F580000}"/>
    <cellStyle name="계산 2 6 2 3 2" xfId="22632" xr:uid="{00000000-0005-0000-0000-000081580000}"/>
    <cellStyle name="계산 2 6 2 3 3" xfId="22634" xr:uid="{00000000-0005-0000-0000-000083580000}"/>
    <cellStyle name="계산 2 6 2 4" xfId="22636" xr:uid="{00000000-0005-0000-0000-000085580000}"/>
    <cellStyle name="계산 2 6 2 5" xfId="22638" xr:uid="{00000000-0005-0000-0000-000087580000}"/>
    <cellStyle name="계산 2 6 3" xfId="22640" xr:uid="{00000000-0005-0000-0000-000089580000}"/>
    <cellStyle name="계산 2 6 3 2" xfId="22642" xr:uid="{00000000-0005-0000-0000-00008B580000}"/>
    <cellStyle name="계산 2 6 3 2 2" xfId="22644" xr:uid="{00000000-0005-0000-0000-00008D580000}"/>
    <cellStyle name="계산 2 6 3 2 3" xfId="22646" xr:uid="{00000000-0005-0000-0000-00008F580000}"/>
    <cellStyle name="계산 2 6 3 3" xfId="22648" xr:uid="{00000000-0005-0000-0000-000091580000}"/>
    <cellStyle name="계산 2 6 3 4" xfId="22650" xr:uid="{00000000-0005-0000-0000-000093580000}"/>
    <cellStyle name="계산 2 6 4" xfId="22652" xr:uid="{00000000-0005-0000-0000-000095580000}"/>
    <cellStyle name="계산 2 6 4 2" xfId="22654" xr:uid="{00000000-0005-0000-0000-000097580000}"/>
    <cellStyle name="계산 2 6 4 3" xfId="22656" xr:uid="{00000000-0005-0000-0000-000099580000}"/>
    <cellStyle name="계산 2 6 5" xfId="22658" xr:uid="{00000000-0005-0000-0000-00009B580000}"/>
    <cellStyle name="계산 2 6 6" xfId="22660" xr:uid="{00000000-0005-0000-0000-00009D580000}"/>
    <cellStyle name="계산 2 6 7" xfId="22662" xr:uid="{00000000-0005-0000-0000-00009F580000}"/>
    <cellStyle name="계산 2 7" xfId="22663" xr:uid="{00000000-0005-0000-0000-0000A0580000}"/>
    <cellStyle name="계산 2 7 2" xfId="22665" xr:uid="{00000000-0005-0000-0000-0000A2580000}"/>
    <cellStyle name="계산 2 7 2 2" xfId="22667" xr:uid="{00000000-0005-0000-0000-0000A4580000}"/>
    <cellStyle name="계산 2 7 2 2 2" xfId="22669" xr:uid="{00000000-0005-0000-0000-0000A6580000}"/>
    <cellStyle name="계산 2 7 2 2 3" xfId="22671" xr:uid="{00000000-0005-0000-0000-0000A8580000}"/>
    <cellStyle name="계산 2 7 2 3" xfId="22673" xr:uid="{00000000-0005-0000-0000-0000AA580000}"/>
    <cellStyle name="계산 2 7 2 4" xfId="22675" xr:uid="{00000000-0005-0000-0000-0000AC580000}"/>
    <cellStyle name="계산 2 7 3" xfId="22677" xr:uid="{00000000-0005-0000-0000-0000AE580000}"/>
    <cellStyle name="계산 2 7 3 2" xfId="22679" xr:uid="{00000000-0005-0000-0000-0000B0580000}"/>
    <cellStyle name="계산 2 7 3 3" xfId="22681" xr:uid="{00000000-0005-0000-0000-0000B2580000}"/>
    <cellStyle name="계산 2 7 4" xfId="22683" xr:uid="{00000000-0005-0000-0000-0000B4580000}"/>
    <cellStyle name="계산 2 7 5" xfId="22685" xr:uid="{00000000-0005-0000-0000-0000B6580000}"/>
    <cellStyle name="계산 2 8" xfId="22687" xr:uid="{00000000-0005-0000-0000-0000B8580000}"/>
    <cellStyle name="계산 2 8 2" xfId="22689" xr:uid="{00000000-0005-0000-0000-0000BA580000}"/>
    <cellStyle name="계산 2 8 2 2" xfId="22691" xr:uid="{00000000-0005-0000-0000-0000BC580000}"/>
    <cellStyle name="계산 2 8 2 3" xfId="22693" xr:uid="{00000000-0005-0000-0000-0000BE580000}"/>
    <cellStyle name="계산 2 8 3" xfId="22695" xr:uid="{00000000-0005-0000-0000-0000C0580000}"/>
    <cellStyle name="계산 2 8 4" xfId="22697" xr:uid="{00000000-0005-0000-0000-0000C2580000}"/>
    <cellStyle name="계산 2 9" xfId="22699" xr:uid="{00000000-0005-0000-0000-0000C4580000}"/>
    <cellStyle name="계산 2 9 2" xfId="22701" xr:uid="{00000000-0005-0000-0000-0000C6580000}"/>
    <cellStyle name="계산 2 9 3" xfId="22703" xr:uid="{00000000-0005-0000-0000-0000C8580000}"/>
    <cellStyle name="계산 3" xfId="22705" xr:uid="{00000000-0005-0000-0000-0000CA580000}"/>
    <cellStyle name="계산 3 10" xfId="22707" xr:uid="{00000000-0005-0000-0000-0000CC580000}"/>
    <cellStyle name="계산 3 2" xfId="22708" xr:uid="{00000000-0005-0000-0000-0000CD580000}"/>
    <cellStyle name="계산 3 2 2" xfId="22710" xr:uid="{00000000-0005-0000-0000-0000CF580000}"/>
    <cellStyle name="계산 3 2 2 2" xfId="22712" xr:uid="{00000000-0005-0000-0000-0000D1580000}"/>
    <cellStyle name="계산 3 2 2 2 2" xfId="22714" xr:uid="{00000000-0005-0000-0000-0000D3580000}"/>
    <cellStyle name="계산 3 2 2 2 2 2" xfId="22716" xr:uid="{00000000-0005-0000-0000-0000D5580000}"/>
    <cellStyle name="계산 3 2 2 2 2 2 2" xfId="22718" xr:uid="{00000000-0005-0000-0000-0000D7580000}"/>
    <cellStyle name="계산 3 2 2 2 2 2 2 2" xfId="22720" xr:uid="{00000000-0005-0000-0000-0000D9580000}"/>
    <cellStyle name="계산 3 2 2 2 2 2 2 3" xfId="22722" xr:uid="{00000000-0005-0000-0000-0000DB580000}"/>
    <cellStyle name="계산 3 2 2 2 2 2 3" xfId="22724" xr:uid="{00000000-0005-0000-0000-0000DD580000}"/>
    <cellStyle name="계산 3 2 2 2 2 2 4" xfId="22726" xr:uid="{00000000-0005-0000-0000-0000DF580000}"/>
    <cellStyle name="계산 3 2 2 2 2 3" xfId="22728" xr:uid="{00000000-0005-0000-0000-0000E1580000}"/>
    <cellStyle name="계산 3 2 2 2 2 3 2" xfId="22730" xr:uid="{00000000-0005-0000-0000-0000E3580000}"/>
    <cellStyle name="계산 3 2 2 2 2 3 3" xfId="22732" xr:uid="{00000000-0005-0000-0000-0000E5580000}"/>
    <cellStyle name="계산 3 2 2 2 2 4" xfId="22734" xr:uid="{00000000-0005-0000-0000-0000E7580000}"/>
    <cellStyle name="계산 3 2 2 2 2 5" xfId="22736" xr:uid="{00000000-0005-0000-0000-0000E9580000}"/>
    <cellStyle name="계산 3 2 2 2 3" xfId="22738" xr:uid="{00000000-0005-0000-0000-0000EB580000}"/>
    <cellStyle name="계산 3 2 2 2 3 2" xfId="22740" xr:uid="{00000000-0005-0000-0000-0000ED580000}"/>
    <cellStyle name="계산 3 2 2 2 3 2 2" xfId="22742" xr:uid="{00000000-0005-0000-0000-0000EF580000}"/>
    <cellStyle name="계산 3 2 2 2 3 2 3" xfId="22744" xr:uid="{00000000-0005-0000-0000-0000F1580000}"/>
    <cellStyle name="계산 3 2 2 2 3 3" xfId="22746" xr:uid="{00000000-0005-0000-0000-0000F3580000}"/>
    <cellStyle name="계산 3 2 2 2 3 4" xfId="22748" xr:uid="{00000000-0005-0000-0000-0000F5580000}"/>
    <cellStyle name="계산 3 2 2 2 4" xfId="22750" xr:uid="{00000000-0005-0000-0000-0000F7580000}"/>
    <cellStyle name="계산 3 2 2 2 4 2" xfId="22752" xr:uid="{00000000-0005-0000-0000-0000F9580000}"/>
    <cellStyle name="계산 3 2 2 2 4 3" xfId="22754" xr:uid="{00000000-0005-0000-0000-0000FB580000}"/>
    <cellStyle name="계산 3 2 2 2 5" xfId="22756" xr:uid="{00000000-0005-0000-0000-0000FD580000}"/>
    <cellStyle name="계산 3 2 2 2 6" xfId="22758" xr:uid="{00000000-0005-0000-0000-0000FF580000}"/>
    <cellStyle name="계산 3 2 2 3" xfId="22760" xr:uid="{00000000-0005-0000-0000-000001590000}"/>
    <cellStyle name="계산 3 2 2 3 2" xfId="22762" xr:uid="{00000000-0005-0000-0000-000003590000}"/>
    <cellStyle name="계산 3 2 2 3 2 2" xfId="22764" xr:uid="{00000000-0005-0000-0000-000005590000}"/>
    <cellStyle name="계산 3 2 2 3 2 2 2" xfId="22766" xr:uid="{00000000-0005-0000-0000-000007590000}"/>
    <cellStyle name="계산 3 2 2 3 2 2 3" xfId="22768" xr:uid="{00000000-0005-0000-0000-000009590000}"/>
    <cellStyle name="계산 3 2 2 3 2 3" xfId="22770" xr:uid="{00000000-0005-0000-0000-00000B590000}"/>
    <cellStyle name="계산 3 2 2 3 2 4" xfId="22772" xr:uid="{00000000-0005-0000-0000-00000D590000}"/>
    <cellStyle name="계산 3 2 2 3 3" xfId="22774" xr:uid="{00000000-0005-0000-0000-00000F590000}"/>
    <cellStyle name="계산 3 2 2 3 3 2" xfId="22776" xr:uid="{00000000-0005-0000-0000-000011590000}"/>
    <cellStyle name="계산 3 2 2 3 3 3" xfId="22778" xr:uid="{00000000-0005-0000-0000-000013590000}"/>
    <cellStyle name="계산 3 2 2 3 4" xfId="22780" xr:uid="{00000000-0005-0000-0000-000015590000}"/>
    <cellStyle name="계산 3 2 2 3 5" xfId="22782" xr:uid="{00000000-0005-0000-0000-000017590000}"/>
    <cellStyle name="계산 3 2 2 4" xfId="22784" xr:uid="{00000000-0005-0000-0000-000019590000}"/>
    <cellStyle name="계산 3 2 2 4 2" xfId="22786" xr:uid="{00000000-0005-0000-0000-00001B590000}"/>
    <cellStyle name="계산 3 2 2 4 2 2" xfId="22788" xr:uid="{00000000-0005-0000-0000-00001D590000}"/>
    <cellStyle name="계산 3 2 2 4 2 3" xfId="22790" xr:uid="{00000000-0005-0000-0000-00001F590000}"/>
    <cellStyle name="계산 3 2 2 4 3" xfId="22792" xr:uid="{00000000-0005-0000-0000-000021590000}"/>
    <cellStyle name="계산 3 2 2 4 4" xfId="22794" xr:uid="{00000000-0005-0000-0000-000023590000}"/>
    <cellStyle name="계산 3 2 2 5" xfId="22796" xr:uid="{00000000-0005-0000-0000-000025590000}"/>
    <cellStyle name="계산 3 2 2 5 2" xfId="22798" xr:uid="{00000000-0005-0000-0000-000027590000}"/>
    <cellStyle name="계산 3 2 2 5 3" xfId="22800" xr:uid="{00000000-0005-0000-0000-000029590000}"/>
    <cellStyle name="계산 3 2 2 6" xfId="22802" xr:uid="{00000000-0005-0000-0000-00002B590000}"/>
    <cellStyle name="계산 3 2 2 7" xfId="22804" xr:uid="{00000000-0005-0000-0000-00002D590000}"/>
    <cellStyle name="계산 3 2 2 8" xfId="22806" xr:uid="{00000000-0005-0000-0000-00002F590000}"/>
    <cellStyle name="계산 3 2 3" xfId="22807" xr:uid="{00000000-0005-0000-0000-000030590000}"/>
    <cellStyle name="계산 3 2 3 2" xfId="22809" xr:uid="{00000000-0005-0000-0000-000032590000}"/>
    <cellStyle name="계산 3 2 3 2 2" xfId="22811" xr:uid="{00000000-0005-0000-0000-000034590000}"/>
    <cellStyle name="계산 3 2 3 2 2 2" xfId="22813" xr:uid="{00000000-0005-0000-0000-000036590000}"/>
    <cellStyle name="계산 3 2 3 2 2 2 2" xfId="22815" xr:uid="{00000000-0005-0000-0000-000038590000}"/>
    <cellStyle name="계산 3 2 3 2 2 2 3" xfId="22817" xr:uid="{00000000-0005-0000-0000-00003A590000}"/>
    <cellStyle name="계산 3 2 3 2 2 3" xfId="22819" xr:uid="{00000000-0005-0000-0000-00003C590000}"/>
    <cellStyle name="계산 3 2 3 2 2 4" xfId="22821" xr:uid="{00000000-0005-0000-0000-00003E590000}"/>
    <cellStyle name="계산 3 2 3 2 3" xfId="22823" xr:uid="{00000000-0005-0000-0000-000040590000}"/>
    <cellStyle name="계산 3 2 3 2 3 2" xfId="22825" xr:uid="{00000000-0005-0000-0000-000042590000}"/>
    <cellStyle name="계산 3 2 3 2 3 3" xfId="22827" xr:uid="{00000000-0005-0000-0000-000044590000}"/>
    <cellStyle name="계산 3 2 3 2 4" xfId="22829" xr:uid="{00000000-0005-0000-0000-000046590000}"/>
    <cellStyle name="계산 3 2 3 2 5" xfId="22831" xr:uid="{00000000-0005-0000-0000-000048590000}"/>
    <cellStyle name="계산 3 2 3 3" xfId="22833" xr:uid="{00000000-0005-0000-0000-00004A590000}"/>
    <cellStyle name="계산 3 2 3 3 2" xfId="22835" xr:uid="{00000000-0005-0000-0000-00004C590000}"/>
    <cellStyle name="계산 3 2 3 3 2 2" xfId="22837" xr:uid="{00000000-0005-0000-0000-00004E590000}"/>
    <cellStyle name="계산 3 2 3 3 2 3" xfId="22839" xr:uid="{00000000-0005-0000-0000-000050590000}"/>
    <cellStyle name="계산 3 2 3 3 3" xfId="22841" xr:uid="{00000000-0005-0000-0000-000052590000}"/>
    <cellStyle name="계산 3 2 3 3 4" xfId="22843" xr:uid="{00000000-0005-0000-0000-000054590000}"/>
    <cellStyle name="계산 3 2 3 4" xfId="22845" xr:uid="{00000000-0005-0000-0000-000056590000}"/>
    <cellStyle name="계산 3 2 3 4 2" xfId="22847" xr:uid="{00000000-0005-0000-0000-000058590000}"/>
    <cellStyle name="계산 3 2 3 4 3" xfId="22849" xr:uid="{00000000-0005-0000-0000-00005A590000}"/>
    <cellStyle name="계산 3 2 3 5" xfId="22851" xr:uid="{00000000-0005-0000-0000-00005C590000}"/>
    <cellStyle name="계산 3 2 3 6" xfId="22853" xr:uid="{00000000-0005-0000-0000-00005E590000}"/>
    <cellStyle name="계산 3 2 3 7" xfId="22855" xr:uid="{00000000-0005-0000-0000-000060590000}"/>
    <cellStyle name="계산 3 2 4" xfId="22856" xr:uid="{00000000-0005-0000-0000-000061590000}"/>
    <cellStyle name="계산 3 2 4 2" xfId="22858" xr:uid="{00000000-0005-0000-0000-000063590000}"/>
    <cellStyle name="계산 3 2 4 2 2" xfId="22860" xr:uid="{00000000-0005-0000-0000-000065590000}"/>
    <cellStyle name="계산 3 2 4 2 2 2" xfId="22862" xr:uid="{00000000-0005-0000-0000-000067590000}"/>
    <cellStyle name="계산 3 2 4 2 2 3" xfId="22864" xr:uid="{00000000-0005-0000-0000-000069590000}"/>
    <cellStyle name="계산 3 2 4 2 3" xfId="22866" xr:uid="{00000000-0005-0000-0000-00006B590000}"/>
    <cellStyle name="계산 3 2 4 2 4" xfId="22868" xr:uid="{00000000-0005-0000-0000-00006D590000}"/>
    <cellStyle name="계산 3 2 4 3" xfId="22870" xr:uid="{00000000-0005-0000-0000-00006F590000}"/>
    <cellStyle name="계산 3 2 4 3 2" xfId="22872" xr:uid="{00000000-0005-0000-0000-000071590000}"/>
    <cellStyle name="계산 3 2 4 3 3" xfId="22874" xr:uid="{00000000-0005-0000-0000-000073590000}"/>
    <cellStyle name="계산 3 2 4 4" xfId="22876" xr:uid="{00000000-0005-0000-0000-000075590000}"/>
    <cellStyle name="계산 3 2 4 5" xfId="22878" xr:uid="{00000000-0005-0000-0000-000077590000}"/>
    <cellStyle name="계산 3 2 4 6" xfId="22880" xr:uid="{00000000-0005-0000-0000-000079590000}"/>
    <cellStyle name="계산 3 2 5" xfId="22881" xr:uid="{00000000-0005-0000-0000-00007A590000}"/>
    <cellStyle name="계산 3 2 5 2" xfId="22883" xr:uid="{00000000-0005-0000-0000-00007C590000}"/>
    <cellStyle name="계산 3 2 5 2 2" xfId="22885" xr:uid="{00000000-0005-0000-0000-00007E590000}"/>
    <cellStyle name="계산 3 2 5 2 3" xfId="22887" xr:uid="{00000000-0005-0000-0000-000080590000}"/>
    <cellStyle name="계산 3 2 5 3" xfId="22889" xr:uid="{00000000-0005-0000-0000-000082590000}"/>
    <cellStyle name="계산 3 2 5 4" xfId="22891" xr:uid="{00000000-0005-0000-0000-000084590000}"/>
    <cellStyle name="계산 3 2 6" xfId="22893" xr:uid="{00000000-0005-0000-0000-000086590000}"/>
    <cellStyle name="계산 3 2 6 2" xfId="22895" xr:uid="{00000000-0005-0000-0000-000088590000}"/>
    <cellStyle name="계산 3 2 6 3" xfId="22897" xr:uid="{00000000-0005-0000-0000-00008A590000}"/>
    <cellStyle name="계산 3 2 7" xfId="22899" xr:uid="{00000000-0005-0000-0000-00008C590000}"/>
    <cellStyle name="계산 3 2 8" xfId="22901" xr:uid="{00000000-0005-0000-0000-00008E590000}"/>
    <cellStyle name="계산 3 2 9" xfId="22903" xr:uid="{00000000-0005-0000-0000-000090590000}"/>
    <cellStyle name="계산 3 3" xfId="22904" xr:uid="{00000000-0005-0000-0000-000091590000}"/>
    <cellStyle name="계산 3 3 2" xfId="22906" xr:uid="{00000000-0005-0000-0000-000093590000}"/>
    <cellStyle name="계산 3 3 2 2" xfId="22908" xr:uid="{00000000-0005-0000-0000-000095590000}"/>
    <cellStyle name="계산 3 3 2 2 2" xfId="22910" xr:uid="{00000000-0005-0000-0000-000097590000}"/>
    <cellStyle name="계산 3 3 2 2 2 2" xfId="22912" xr:uid="{00000000-0005-0000-0000-000099590000}"/>
    <cellStyle name="계산 3 3 2 2 2 2 2" xfId="22914" xr:uid="{00000000-0005-0000-0000-00009B590000}"/>
    <cellStyle name="계산 3 3 2 2 2 2 3" xfId="22916" xr:uid="{00000000-0005-0000-0000-00009D590000}"/>
    <cellStyle name="계산 3 3 2 2 2 3" xfId="22918" xr:uid="{00000000-0005-0000-0000-00009F590000}"/>
    <cellStyle name="계산 3 3 2 2 2 4" xfId="22920" xr:uid="{00000000-0005-0000-0000-0000A1590000}"/>
    <cellStyle name="계산 3 3 2 2 3" xfId="22922" xr:uid="{00000000-0005-0000-0000-0000A3590000}"/>
    <cellStyle name="계산 3 3 2 2 3 2" xfId="22924" xr:uid="{00000000-0005-0000-0000-0000A5590000}"/>
    <cellStyle name="계산 3 3 2 2 3 3" xfId="22926" xr:uid="{00000000-0005-0000-0000-0000A7590000}"/>
    <cellStyle name="계산 3 3 2 2 4" xfId="22928" xr:uid="{00000000-0005-0000-0000-0000A9590000}"/>
    <cellStyle name="계산 3 3 2 2 5" xfId="22930" xr:uid="{00000000-0005-0000-0000-0000AB590000}"/>
    <cellStyle name="계산 3 3 2 3" xfId="22932" xr:uid="{00000000-0005-0000-0000-0000AD590000}"/>
    <cellStyle name="계산 3 3 2 3 2" xfId="22934" xr:uid="{00000000-0005-0000-0000-0000AF590000}"/>
    <cellStyle name="계산 3 3 2 3 2 2" xfId="22936" xr:uid="{00000000-0005-0000-0000-0000B1590000}"/>
    <cellStyle name="계산 3 3 2 3 2 3" xfId="22938" xr:uid="{00000000-0005-0000-0000-0000B3590000}"/>
    <cellStyle name="계산 3 3 2 3 3" xfId="22940" xr:uid="{00000000-0005-0000-0000-0000B5590000}"/>
    <cellStyle name="계산 3 3 2 3 4" xfId="22942" xr:uid="{00000000-0005-0000-0000-0000B7590000}"/>
    <cellStyle name="계산 3 3 2 4" xfId="22944" xr:uid="{00000000-0005-0000-0000-0000B9590000}"/>
    <cellStyle name="계산 3 3 2 4 2" xfId="22946" xr:uid="{00000000-0005-0000-0000-0000BB590000}"/>
    <cellStyle name="계산 3 3 2 4 3" xfId="22948" xr:uid="{00000000-0005-0000-0000-0000BD590000}"/>
    <cellStyle name="계산 3 3 2 5" xfId="22950" xr:uid="{00000000-0005-0000-0000-0000BF590000}"/>
    <cellStyle name="계산 3 3 2 6" xfId="22952" xr:uid="{00000000-0005-0000-0000-0000C1590000}"/>
    <cellStyle name="계산 3 3 3" xfId="22954" xr:uid="{00000000-0005-0000-0000-0000C3590000}"/>
    <cellStyle name="계산 3 3 3 2" xfId="22956" xr:uid="{00000000-0005-0000-0000-0000C5590000}"/>
    <cellStyle name="계산 3 3 3 2 2" xfId="22958" xr:uid="{00000000-0005-0000-0000-0000C7590000}"/>
    <cellStyle name="계산 3 3 3 2 2 2" xfId="22960" xr:uid="{00000000-0005-0000-0000-0000C9590000}"/>
    <cellStyle name="계산 3 3 3 2 2 3" xfId="22962" xr:uid="{00000000-0005-0000-0000-0000CB590000}"/>
    <cellStyle name="계산 3 3 3 2 3" xfId="22964" xr:uid="{00000000-0005-0000-0000-0000CD590000}"/>
    <cellStyle name="계산 3 3 3 2 4" xfId="22966" xr:uid="{00000000-0005-0000-0000-0000CF590000}"/>
    <cellStyle name="계산 3 3 3 3" xfId="22968" xr:uid="{00000000-0005-0000-0000-0000D1590000}"/>
    <cellStyle name="계산 3 3 3 3 2" xfId="22970" xr:uid="{00000000-0005-0000-0000-0000D3590000}"/>
    <cellStyle name="계산 3 3 3 3 3" xfId="22972" xr:uid="{00000000-0005-0000-0000-0000D5590000}"/>
    <cellStyle name="계산 3 3 3 4" xfId="22974" xr:uid="{00000000-0005-0000-0000-0000D7590000}"/>
    <cellStyle name="계산 3 3 3 5" xfId="22976" xr:uid="{00000000-0005-0000-0000-0000D9590000}"/>
    <cellStyle name="계산 3 3 4" xfId="22978" xr:uid="{00000000-0005-0000-0000-0000DB590000}"/>
    <cellStyle name="계산 3 3 4 2" xfId="22980" xr:uid="{00000000-0005-0000-0000-0000DD590000}"/>
    <cellStyle name="계산 3 3 4 2 2" xfId="22982" xr:uid="{00000000-0005-0000-0000-0000DF590000}"/>
    <cellStyle name="계산 3 3 4 2 3" xfId="22984" xr:uid="{00000000-0005-0000-0000-0000E1590000}"/>
    <cellStyle name="계산 3 3 4 3" xfId="22986" xr:uid="{00000000-0005-0000-0000-0000E3590000}"/>
    <cellStyle name="계산 3 3 4 4" xfId="22988" xr:uid="{00000000-0005-0000-0000-0000E5590000}"/>
    <cellStyle name="계산 3 3 5" xfId="22990" xr:uid="{00000000-0005-0000-0000-0000E7590000}"/>
    <cellStyle name="계산 3 3 5 2" xfId="22992" xr:uid="{00000000-0005-0000-0000-0000E9590000}"/>
    <cellStyle name="계산 3 3 5 3" xfId="22994" xr:uid="{00000000-0005-0000-0000-0000EB590000}"/>
    <cellStyle name="계산 3 3 6" xfId="22996" xr:uid="{00000000-0005-0000-0000-0000ED590000}"/>
    <cellStyle name="계산 3 3 7" xfId="22998" xr:uid="{00000000-0005-0000-0000-0000EF590000}"/>
    <cellStyle name="계산 3 3 8" xfId="23000" xr:uid="{00000000-0005-0000-0000-0000F1590000}"/>
    <cellStyle name="계산 3 4" xfId="23001" xr:uid="{00000000-0005-0000-0000-0000F2590000}"/>
    <cellStyle name="계산 3 4 2" xfId="23003" xr:uid="{00000000-0005-0000-0000-0000F4590000}"/>
    <cellStyle name="계산 3 4 2 2" xfId="23005" xr:uid="{00000000-0005-0000-0000-0000F6590000}"/>
    <cellStyle name="계산 3 4 2 2 2" xfId="23007" xr:uid="{00000000-0005-0000-0000-0000F8590000}"/>
    <cellStyle name="계산 3 4 2 2 2 2" xfId="23009" xr:uid="{00000000-0005-0000-0000-0000FA590000}"/>
    <cellStyle name="계산 3 4 2 2 2 3" xfId="23011" xr:uid="{00000000-0005-0000-0000-0000FC590000}"/>
    <cellStyle name="계산 3 4 2 2 3" xfId="23013" xr:uid="{00000000-0005-0000-0000-0000FE590000}"/>
    <cellStyle name="계산 3 4 2 2 4" xfId="23015" xr:uid="{00000000-0005-0000-0000-0000005A0000}"/>
    <cellStyle name="계산 3 4 2 3" xfId="23017" xr:uid="{00000000-0005-0000-0000-0000025A0000}"/>
    <cellStyle name="계산 3 4 2 3 2" xfId="23019" xr:uid="{00000000-0005-0000-0000-0000045A0000}"/>
    <cellStyle name="계산 3 4 2 3 3" xfId="23021" xr:uid="{00000000-0005-0000-0000-0000065A0000}"/>
    <cellStyle name="계산 3 4 2 4" xfId="23023" xr:uid="{00000000-0005-0000-0000-0000085A0000}"/>
    <cellStyle name="계산 3 4 2 5" xfId="23025" xr:uid="{00000000-0005-0000-0000-00000A5A0000}"/>
    <cellStyle name="계산 3 4 3" xfId="23027" xr:uid="{00000000-0005-0000-0000-00000C5A0000}"/>
    <cellStyle name="계산 3 4 3 2" xfId="23029" xr:uid="{00000000-0005-0000-0000-00000E5A0000}"/>
    <cellStyle name="계산 3 4 3 2 2" xfId="23031" xr:uid="{00000000-0005-0000-0000-0000105A0000}"/>
    <cellStyle name="계산 3 4 3 2 3" xfId="23033" xr:uid="{00000000-0005-0000-0000-0000125A0000}"/>
    <cellStyle name="계산 3 4 3 3" xfId="23035" xr:uid="{00000000-0005-0000-0000-0000145A0000}"/>
    <cellStyle name="계산 3 4 3 4" xfId="23037" xr:uid="{00000000-0005-0000-0000-0000165A0000}"/>
    <cellStyle name="계산 3 4 4" xfId="23039" xr:uid="{00000000-0005-0000-0000-0000185A0000}"/>
    <cellStyle name="계산 3 4 4 2" xfId="23041" xr:uid="{00000000-0005-0000-0000-00001A5A0000}"/>
    <cellStyle name="계산 3 4 4 3" xfId="23043" xr:uid="{00000000-0005-0000-0000-00001C5A0000}"/>
    <cellStyle name="계산 3 4 5" xfId="23045" xr:uid="{00000000-0005-0000-0000-00001E5A0000}"/>
    <cellStyle name="계산 3 4 6" xfId="23047" xr:uid="{00000000-0005-0000-0000-0000205A0000}"/>
    <cellStyle name="계산 3 4 7" xfId="23049" xr:uid="{00000000-0005-0000-0000-0000225A0000}"/>
    <cellStyle name="계산 3 5" xfId="23050" xr:uid="{00000000-0005-0000-0000-0000235A0000}"/>
    <cellStyle name="계산 3 5 2" xfId="23052" xr:uid="{00000000-0005-0000-0000-0000255A0000}"/>
    <cellStyle name="계산 3 5 2 2" xfId="23054" xr:uid="{00000000-0005-0000-0000-0000275A0000}"/>
    <cellStyle name="계산 3 5 2 2 2" xfId="23056" xr:uid="{00000000-0005-0000-0000-0000295A0000}"/>
    <cellStyle name="계산 3 5 2 2 3" xfId="23058" xr:uid="{00000000-0005-0000-0000-00002B5A0000}"/>
    <cellStyle name="계산 3 5 2 3" xfId="23060" xr:uid="{00000000-0005-0000-0000-00002D5A0000}"/>
    <cellStyle name="계산 3 5 2 4" xfId="23062" xr:uid="{00000000-0005-0000-0000-00002F5A0000}"/>
    <cellStyle name="계산 3 5 3" xfId="23064" xr:uid="{00000000-0005-0000-0000-0000315A0000}"/>
    <cellStyle name="계산 3 5 3 2" xfId="23066" xr:uid="{00000000-0005-0000-0000-0000335A0000}"/>
    <cellStyle name="계산 3 5 3 3" xfId="23068" xr:uid="{00000000-0005-0000-0000-0000355A0000}"/>
    <cellStyle name="계산 3 5 4" xfId="23070" xr:uid="{00000000-0005-0000-0000-0000375A0000}"/>
    <cellStyle name="계산 3 5 5" xfId="23072" xr:uid="{00000000-0005-0000-0000-0000395A0000}"/>
    <cellStyle name="계산 3 5 6" xfId="23074" xr:uid="{00000000-0005-0000-0000-00003B5A0000}"/>
    <cellStyle name="계산 3 6" xfId="23075" xr:uid="{00000000-0005-0000-0000-00003C5A0000}"/>
    <cellStyle name="계산 3 6 2" xfId="23077" xr:uid="{00000000-0005-0000-0000-00003E5A0000}"/>
    <cellStyle name="계산 3 6 2 2" xfId="23079" xr:uid="{00000000-0005-0000-0000-0000405A0000}"/>
    <cellStyle name="계산 3 6 2 3" xfId="23081" xr:uid="{00000000-0005-0000-0000-0000425A0000}"/>
    <cellStyle name="계산 3 6 3" xfId="23083" xr:uid="{00000000-0005-0000-0000-0000445A0000}"/>
    <cellStyle name="계산 3 6 4" xfId="23085" xr:uid="{00000000-0005-0000-0000-0000465A0000}"/>
    <cellStyle name="계산 3 7" xfId="23087" xr:uid="{00000000-0005-0000-0000-0000485A0000}"/>
    <cellStyle name="계산 3 7 2" xfId="23089" xr:uid="{00000000-0005-0000-0000-00004A5A0000}"/>
    <cellStyle name="계산 3 7 3" xfId="23091" xr:uid="{00000000-0005-0000-0000-00004C5A0000}"/>
    <cellStyle name="계산 3 8" xfId="23093" xr:uid="{00000000-0005-0000-0000-00004E5A0000}"/>
    <cellStyle name="계산 3 9" xfId="23095" xr:uid="{00000000-0005-0000-0000-0000505A0000}"/>
    <cellStyle name="계산 4" xfId="23097" xr:uid="{00000000-0005-0000-0000-0000525A0000}"/>
    <cellStyle name="계산 4 2" xfId="23099" xr:uid="{00000000-0005-0000-0000-0000545A0000}"/>
    <cellStyle name="계산 4 2 2" xfId="23101" xr:uid="{00000000-0005-0000-0000-0000565A0000}"/>
    <cellStyle name="계산 4 2 2 2" xfId="23103" xr:uid="{00000000-0005-0000-0000-0000585A0000}"/>
    <cellStyle name="계산 4 2 2 2 2" xfId="23105" xr:uid="{00000000-0005-0000-0000-00005A5A0000}"/>
    <cellStyle name="계산 4 2 2 2 2 2" xfId="23107" xr:uid="{00000000-0005-0000-0000-00005C5A0000}"/>
    <cellStyle name="계산 4 2 2 2 2 2 2" xfId="23109" xr:uid="{00000000-0005-0000-0000-00005E5A0000}"/>
    <cellStyle name="계산 4 2 2 2 2 2 3" xfId="23111" xr:uid="{00000000-0005-0000-0000-0000605A0000}"/>
    <cellStyle name="계산 4 2 2 2 2 3" xfId="23113" xr:uid="{00000000-0005-0000-0000-0000625A0000}"/>
    <cellStyle name="계산 4 2 2 2 2 4" xfId="23115" xr:uid="{00000000-0005-0000-0000-0000645A0000}"/>
    <cellStyle name="계산 4 2 2 2 3" xfId="23117" xr:uid="{00000000-0005-0000-0000-0000665A0000}"/>
    <cellStyle name="계산 4 2 2 2 3 2" xfId="23119" xr:uid="{00000000-0005-0000-0000-0000685A0000}"/>
    <cellStyle name="계산 4 2 2 2 3 3" xfId="23121" xr:uid="{00000000-0005-0000-0000-00006A5A0000}"/>
    <cellStyle name="계산 4 2 2 2 4" xfId="23123" xr:uid="{00000000-0005-0000-0000-00006C5A0000}"/>
    <cellStyle name="계산 4 2 2 2 5" xfId="23125" xr:uid="{00000000-0005-0000-0000-00006E5A0000}"/>
    <cellStyle name="계산 4 2 2 3" xfId="23127" xr:uid="{00000000-0005-0000-0000-0000705A0000}"/>
    <cellStyle name="계산 4 2 2 3 2" xfId="23129" xr:uid="{00000000-0005-0000-0000-0000725A0000}"/>
    <cellStyle name="계산 4 2 2 3 2 2" xfId="23131" xr:uid="{00000000-0005-0000-0000-0000745A0000}"/>
    <cellStyle name="계산 4 2 2 3 2 3" xfId="23133" xr:uid="{00000000-0005-0000-0000-0000765A0000}"/>
    <cellStyle name="계산 4 2 2 3 3" xfId="23135" xr:uid="{00000000-0005-0000-0000-0000785A0000}"/>
    <cellStyle name="계산 4 2 2 3 4" xfId="23137" xr:uid="{00000000-0005-0000-0000-00007A5A0000}"/>
    <cellStyle name="계산 4 2 2 4" xfId="23139" xr:uid="{00000000-0005-0000-0000-00007C5A0000}"/>
    <cellStyle name="계산 4 2 2 4 2" xfId="23141" xr:uid="{00000000-0005-0000-0000-00007E5A0000}"/>
    <cellStyle name="계산 4 2 2 4 3" xfId="23143" xr:uid="{00000000-0005-0000-0000-0000805A0000}"/>
    <cellStyle name="계산 4 2 2 5" xfId="23145" xr:uid="{00000000-0005-0000-0000-0000825A0000}"/>
    <cellStyle name="계산 4 2 2 6" xfId="23147" xr:uid="{00000000-0005-0000-0000-0000845A0000}"/>
    <cellStyle name="계산 4 2 3" xfId="23149" xr:uid="{00000000-0005-0000-0000-0000865A0000}"/>
    <cellStyle name="계산 4 2 3 2" xfId="23151" xr:uid="{00000000-0005-0000-0000-0000885A0000}"/>
    <cellStyle name="계산 4 2 3 2 2" xfId="23153" xr:uid="{00000000-0005-0000-0000-00008A5A0000}"/>
    <cellStyle name="계산 4 2 3 2 2 2" xfId="23155" xr:uid="{00000000-0005-0000-0000-00008C5A0000}"/>
    <cellStyle name="계산 4 2 3 2 2 3" xfId="23157" xr:uid="{00000000-0005-0000-0000-00008E5A0000}"/>
    <cellStyle name="계산 4 2 3 2 3" xfId="23159" xr:uid="{00000000-0005-0000-0000-0000905A0000}"/>
    <cellStyle name="계산 4 2 3 2 4" xfId="23161" xr:uid="{00000000-0005-0000-0000-0000925A0000}"/>
    <cellStyle name="계산 4 2 3 3" xfId="23163" xr:uid="{00000000-0005-0000-0000-0000945A0000}"/>
    <cellStyle name="계산 4 2 3 3 2" xfId="23165" xr:uid="{00000000-0005-0000-0000-0000965A0000}"/>
    <cellStyle name="계산 4 2 3 3 3" xfId="23167" xr:uid="{00000000-0005-0000-0000-0000985A0000}"/>
    <cellStyle name="계산 4 2 3 4" xfId="23169" xr:uid="{00000000-0005-0000-0000-00009A5A0000}"/>
    <cellStyle name="계산 4 2 3 5" xfId="23171" xr:uid="{00000000-0005-0000-0000-00009C5A0000}"/>
    <cellStyle name="계산 4 2 4" xfId="23173" xr:uid="{00000000-0005-0000-0000-00009E5A0000}"/>
    <cellStyle name="계산 4 2 4 2" xfId="23175" xr:uid="{00000000-0005-0000-0000-0000A05A0000}"/>
    <cellStyle name="계산 4 2 4 2 2" xfId="23177" xr:uid="{00000000-0005-0000-0000-0000A25A0000}"/>
    <cellStyle name="계산 4 2 4 2 3" xfId="23179" xr:uid="{00000000-0005-0000-0000-0000A45A0000}"/>
    <cellStyle name="계산 4 2 4 3" xfId="23181" xr:uid="{00000000-0005-0000-0000-0000A65A0000}"/>
    <cellStyle name="계산 4 2 4 4" xfId="23183" xr:uid="{00000000-0005-0000-0000-0000A85A0000}"/>
    <cellStyle name="계산 4 2 5" xfId="23185" xr:uid="{00000000-0005-0000-0000-0000AA5A0000}"/>
    <cellStyle name="계산 4 2 5 2" xfId="23187" xr:uid="{00000000-0005-0000-0000-0000AC5A0000}"/>
    <cellStyle name="계산 4 2 5 3" xfId="23189" xr:uid="{00000000-0005-0000-0000-0000AE5A0000}"/>
    <cellStyle name="계산 4 2 6" xfId="23191" xr:uid="{00000000-0005-0000-0000-0000B05A0000}"/>
    <cellStyle name="계산 4 2 7" xfId="23193" xr:uid="{00000000-0005-0000-0000-0000B25A0000}"/>
    <cellStyle name="계산 4 2 8" xfId="23195" xr:uid="{00000000-0005-0000-0000-0000B45A0000}"/>
    <cellStyle name="계산 4 3" xfId="23196" xr:uid="{00000000-0005-0000-0000-0000B55A0000}"/>
    <cellStyle name="계산 4 3 2" xfId="23198" xr:uid="{00000000-0005-0000-0000-0000B75A0000}"/>
    <cellStyle name="계산 4 3 2 2" xfId="23200" xr:uid="{00000000-0005-0000-0000-0000B95A0000}"/>
    <cellStyle name="계산 4 3 2 2 2" xfId="23202" xr:uid="{00000000-0005-0000-0000-0000BB5A0000}"/>
    <cellStyle name="계산 4 3 2 2 2 2" xfId="23204" xr:uid="{00000000-0005-0000-0000-0000BD5A0000}"/>
    <cellStyle name="계산 4 3 2 2 2 3" xfId="23206" xr:uid="{00000000-0005-0000-0000-0000BF5A0000}"/>
    <cellStyle name="계산 4 3 2 2 3" xfId="23208" xr:uid="{00000000-0005-0000-0000-0000C15A0000}"/>
    <cellStyle name="계산 4 3 2 2 4" xfId="23210" xr:uid="{00000000-0005-0000-0000-0000C35A0000}"/>
    <cellStyle name="계산 4 3 2 3" xfId="23212" xr:uid="{00000000-0005-0000-0000-0000C55A0000}"/>
    <cellStyle name="계산 4 3 2 3 2" xfId="23214" xr:uid="{00000000-0005-0000-0000-0000C75A0000}"/>
    <cellStyle name="계산 4 3 2 3 3" xfId="23216" xr:uid="{00000000-0005-0000-0000-0000C95A0000}"/>
    <cellStyle name="계산 4 3 2 4" xfId="23218" xr:uid="{00000000-0005-0000-0000-0000CB5A0000}"/>
    <cellStyle name="계산 4 3 2 5" xfId="23220" xr:uid="{00000000-0005-0000-0000-0000CD5A0000}"/>
    <cellStyle name="계산 4 3 3" xfId="23222" xr:uid="{00000000-0005-0000-0000-0000CF5A0000}"/>
    <cellStyle name="계산 4 3 3 2" xfId="23224" xr:uid="{00000000-0005-0000-0000-0000D15A0000}"/>
    <cellStyle name="계산 4 3 3 2 2" xfId="23226" xr:uid="{00000000-0005-0000-0000-0000D35A0000}"/>
    <cellStyle name="계산 4 3 3 2 3" xfId="23228" xr:uid="{00000000-0005-0000-0000-0000D55A0000}"/>
    <cellStyle name="계산 4 3 3 3" xfId="23230" xr:uid="{00000000-0005-0000-0000-0000D75A0000}"/>
    <cellStyle name="계산 4 3 3 4" xfId="23232" xr:uid="{00000000-0005-0000-0000-0000D95A0000}"/>
    <cellStyle name="계산 4 3 4" xfId="23234" xr:uid="{00000000-0005-0000-0000-0000DB5A0000}"/>
    <cellStyle name="계산 4 3 4 2" xfId="23236" xr:uid="{00000000-0005-0000-0000-0000DD5A0000}"/>
    <cellStyle name="계산 4 3 4 3" xfId="23238" xr:uid="{00000000-0005-0000-0000-0000DF5A0000}"/>
    <cellStyle name="계산 4 3 5" xfId="23240" xr:uid="{00000000-0005-0000-0000-0000E15A0000}"/>
    <cellStyle name="계산 4 3 6" xfId="23242" xr:uid="{00000000-0005-0000-0000-0000E35A0000}"/>
    <cellStyle name="계산 4 4" xfId="23244" xr:uid="{00000000-0005-0000-0000-0000E55A0000}"/>
    <cellStyle name="계산 4 4 2" xfId="23246" xr:uid="{00000000-0005-0000-0000-0000E75A0000}"/>
    <cellStyle name="계산 4 4 2 2" xfId="23248" xr:uid="{00000000-0005-0000-0000-0000E95A0000}"/>
    <cellStyle name="계산 4 4 2 2 2" xfId="23250" xr:uid="{00000000-0005-0000-0000-0000EB5A0000}"/>
    <cellStyle name="계산 4 4 2 2 3" xfId="23252" xr:uid="{00000000-0005-0000-0000-0000ED5A0000}"/>
    <cellStyle name="계산 4 4 2 3" xfId="23254" xr:uid="{00000000-0005-0000-0000-0000EF5A0000}"/>
    <cellStyle name="계산 4 4 2 4" xfId="23256" xr:uid="{00000000-0005-0000-0000-0000F15A0000}"/>
    <cellStyle name="계산 4 4 3" xfId="23258" xr:uid="{00000000-0005-0000-0000-0000F35A0000}"/>
    <cellStyle name="계산 4 4 3 2" xfId="23260" xr:uid="{00000000-0005-0000-0000-0000F55A0000}"/>
    <cellStyle name="계산 4 4 3 3" xfId="23262" xr:uid="{00000000-0005-0000-0000-0000F75A0000}"/>
    <cellStyle name="계산 4 4 4" xfId="23264" xr:uid="{00000000-0005-0000-0000-0000F95A0000}"/>
    <cellStyle name="계산 4 4 5" xfId="23266" xr:uid="{00000000-0005-0000-0000-0000FB5A0000}"/>
    <cellStyle name="계산 4 5" xfId="23268" xr:uid="{00000000-0005-0000-0000-0000FD5A0000}"/>
    <cellStyle name="계산 4 5 2" xfId="23270" xr:uid="{00000000-0005-0000-0000-0000FF5A0000}"/>
    <cellStyle name="계산 4 5 2 2" xfId="23272" xr:uid="{00000000-0005-0000-0000-0000015B0000}"/>
    <cellStyle name="계산 4 5 2 3" xfId="23274" xr:uid="{00000000-0005-0000-0000-0000035B0000}"/>
    <cellStyle name="계산 4 5 3" xfId="23276" xr:uid="{00000000-0005-0000-0000-0000055B0000}"/>
    <cellStyle name="계산 4 5 4" xfId="23278" xr:uid="{00000000-0005-0000-0000-0000075B0000}"/>
    <cellStyle name="계산 4 6" xfId="23280" xr:uid="{00000000-0005-0000-0000-0000095B0000}"/>
    <cellStyle name="계산 4 6 2" xfId="23282" xr:uid="{00000000-0005-0000-0000-00000B5B0000}"/>
    <cellStyle name="계산 4 6 3" xfId="23284" xr:uid="{00000000-0005-0000-0000-00000D5B0000}"/>
    <cellStyle name="계산 4 7" xfId="23286" xr:uid="{00000000-0005-0000-0000-00000F5B0000}"/>
    <cellStyle name="계산 4 8" xfId="23288" xr:uid="{00000000-0005-0000-0000-0000115B0000}"/>
    <cellStyle name="계산 4 9" xfId="23290" xr:uid="{00000000-0005-0000-0000-0000135B0000}"/>
    <cellStyle name="계산 5" xfId="23291" xr:uid="{00000000-0005-0000-0000-0000145B0000}"/>
    <cellStyle name="계산 5 2" xfId="23293" xr:uid="{00000000-0005-0000-0000-0000165B0000}"/>
    <cellStyle name="계산 5 2 2" xfId="23295" xr:uid="{00000000-0005-0000-0000-0000185B0000}"/>
    <cellStyle name="계산 5 2 2 2" xfId="23297" xr:uid="{00000000-0005-0000-0000-00001A5B0000}"/>
    <cellStyle name="계산 5 2 2 2 2" xfId="23299" xr:uid="{00000000-0005-0000-0000-00001C5B0000}"/>
    <cellStyle name="계산 5 2 2 2 2 2" xfId="23301" xr:uid="{00000000-0005-0000-0000-00001E5B0000}"/>
    <cellStyle name="계산 5 2 2 2 2 3" xfId="23303" xr:uid="{00000000-0005-0000-0000-0000205B0000}"/>
    <cellStyle name="계산 5 2 2 2 3" xfId="23305" xr:uid="{00000000-0005-0000-0000-0000225B0000}"/>
    <cellStyle name="계산 5 2 2 2 4" xfId="23307" xr:uid="{00000000-0005-0000-0000-0000245B0000}"/>
    <cellStyle name="계산 5 2 2 3" xfId="23309" xr:uid="{00000000-0005-0000-0000-0000265B0000}"/>
    <cellStyle name="계산 5 2 2 3 2" xfId="23311" xr:uid="{00000000-0005-0000-0000-0000285B0000}"/>
    <cellStyle name="계산 5 2 2 3 3" xfId="23313" xr:uid="{00000000-0005-0000-0000-00002A5B0000}"/>
    <cellStyle name="계산 5 2 2 4" xfId="23315" xr:uid="{00000000-0005-0000-0000-00002C5B0000}"/>
    <cellStyle name="계산 5 2 2 5" xfId="23317" xr:uid="{00000000-0005-0000-0000-00002E5B0000}"/>
    <cellStyle name="계산 5 2 3" xfId="23319" xr:uid="{00000000-0005-0000-0000-0000305B0000}"/>
    <cellStyle name="계산 5 2 3 2" xfId="23321" xr:uid="{00000000-0005-0000-0000-0000325B0000}"/>
    <cellStyle name="계산 5 2 3 2 2" xfId="23323" xr:uid="{00000000-0005-0000-0000-0000345B0000}"/>
    <cellStyle name="계산 5 2 3 2 3" xfId="23325" xr:uid="{00000000-0005-0000-0000-0000365B0000}"/>
    <cellStyle name="계산 5 2 3 3" xfId="23327" xr:uid="{00000000-0005-0000-0000-0000385B0000}"/>
    <cellStyle name="계산 5 2 3 4" xfId="23329" xr:uid="{00000000-0005-0000-0000-00003A5B0000}"/>
    <cellStyle name="계산 5 2 4" xfId="23331" xr:uid="{00000000-0005-0000-0000-00003C5B0000}"/>
    <cellStyle name="계산 5 2 4 2" xfId="23333" xr:uid="{00000000-0005-0000-0000-00003E5B0000}"/>
    <cellStyle name="계산 5 2 4 3" xfId="23335" xr:uid="{00000000-0005-0000-0000-0000405B0000}"/>
    <cellStyle name="계산 5 2 5" xfId="23337" xr:uid="{00000000-0005-0000-0000-0000425B0000}"/>
    <cellStyle name="계산 5 2 6" xfId="23339" xr:uid="{00000000-0005-0000-0000-0000445B0000}"/>
    <cellStyle name="계산 5 2 7" xfId="23341" xr:uid="{00000000-0005-0000-0000-0000465B0000}"/>
    <cellStyle name="계산 5 3" xfId="23342" xr:uid="{00000000-0005-0000-0000-0000475B0000}"/>
    <cellStyle name="계산 5 3 2" xfId="23344" xr:uid="{00000000-0005-0000-0000-0000495B0000}"/>
    <cellStyle name="계산 5 3 2 2" xfId="23346" xr:uid="{00000000-0005-0000-0000-00004B5B0000}"/>
    <cellStyle name="계산 5 3 2 2 2" xfId="23348" xr:uid="{00000000-0005-0000-0000-00004D5B0000}"/>
    <cellStyle name="계산 5 3 2 2 3" xfId="23350" xr:uid="{00000000-0005-0000-0000-00004F5B0000}"/>
    <cellStyle name="계산 5 3 2 3" xfId="23352" xr:uid="{00000000-0005-0000-0000-0000515B0000}"/>
    <cellStyle name="계산 5 3 2 4" xfId="23354" xr:uid="{00000000-0005-0000-0000-0000535B0000}"/>
    <cellStyle name="계산 5 3 3" xfId="23356" xr:uid="{00000000-0005-0000-0000-0000555B0000}"/>
    <cellStyle name="계산 5 3 3 2" xfId="23358" xr:uid="{00000000-0005-0000-0000-0000575B0000}"/>
    <cellStyle name="계산 5 3 3 3" xfId="23360" xr:uid="{00000000-0005-0000-0000-0000595B0000}"/>
    <cellStyle name="계산 5 3 4" xfId="23362" xr:uid="{00000000-0005-0000-0000-00005B5B0000}"/>
    <cellStyle name="계산 5 3 5" xfId="23364" xr:uid="{00000000-0005-0000-0000-00005D5B0000}"/>
    <cellStyle name="계산 5 4" xfId="23366" xr:uid="{00000000-0005-0000-0000-00005F5B0000}"/>
    <cellStyle name="계산 5 4 2" xfId="23368" xr:uid="{00000000-0005-0000-0000-0000615B0000}"/>
    <cellStyle name="계산 5 4 2 2" xfId="23370" xr:uid="{00000000-0005-0000-0000-0000635B0000}"/>
    <cellStyle name="계산 5 4 2 3" xfId="23372" xr:uid="{00000000-0005-0000-0000-0000655B0000}"/>
    <cellStyle name="계산 5 4 3" xfId="23374" xr:uid="{00000000-0005-0000-0000-0000675B0000}"/>
    <cellStyle name="계산 5 4 4" xfId="23376" xr:uid="{00000000-0005-0000-0000-0000695B0000}"/>
    <cellStyle name="계산 5 5" xfId="23378" xr:uid="{00000000-0005-0000-0000-00006B5B0000}"/>
    <cellStyle name="계산 5 5 2" xfId="23380" xr:uid="{00000000-0005-0000-0000-00006D5B0000}"/>
    <cellStyle name="계산 5 5 3" xfId="23382" xr:uid="{00000000-0005-0000-0000-00006F5B0000}"/>
    <cellStyle name="계산 5 6" xfId="23384" xr:uid="{00000000-0005-0000-0000-0000715B0000}"/>
    <cellStyle name="계산 5 7" xfId="23386" xr:uid="{00000000-0005-0000-0000-0000735B0000}"/>
    <cellStyle name="계산 5 8" xfId="23388" xr:uid="{00000000-0005-0000-0000-0000755B0000}"/>
    <cellStyle name="계산 6" xfId="23389" xr:uid="{00000000-0005-0000-0000-0000765B0000}"/>
    <cellStyle name="계산 6 2" xfId="23391" xr:uid="{00000000-0005-0000-0000-0000785B0000}"/>
    <cellStyle name="계산 6 2 2" xfId="23393" xr:uid="{00000000-0005-0000-0000-00007A5B0000}"/>
    <cellStyle name="계산 6 2 2 2" xfId="23395" xr:uid="{00000000-0005-0000-0000-00007C5B0000}"/>
    <cellStyle name="계산 6 2 2 2 2" xfId="23397" xr:uid="{00000000-0005-0000-0000-00007E5B0000}"/>
    <cellStyle name="계산 6 2 2 2 3" xfId="23399" xr:uid="{00000000-0005-0000-0000-0000805B0000}"/>
    <cellStyle name="계산 6 2 2 3" xfId="23401" xr:uid="{00000000-0005-0000-0000-0000825B0000}"/>
    <cellStyle name="계산 6 2 2 4" xfId="23403" xr:uid="{00000000-0005-0000-0000-0000845B0000}"/>
    <cellStyle name="계산 6 2 3" xfId="23405" xr:uid="{00000000-0005-0000-0000-0000865B0000}"/>
    <cellStyle name="계산 6 2 3 2" xfId="23407" xr:uid="{00000000-0005-0000-0000-0000885B0000}"/>
    <cellStyle name="계산 6 2 3 3" xfId="23409" xr:uid="{00000000-0005-0000-0000-00008A5B0000}"/>
    <cellStyle name="계산 6 2 4" xfId="23411" xr:uid="{00000000-0005-0000-0000-00008C5B0000}"/>
    <cellStyle name="계산 6 2 5" xfId="23413" xr:uid="{00000000-0005-0000-0000-00008E5B0000}"/>
    <cellStyle name="계산 6 3" xfId="23415" xr:uid="{00000000-0005-0000-0000-0000905B0000}"/>
    <cellStyle name="계산 6 3 2" xfId="23417" xr:uid="{00000000-0005-0000-0000-0000925B0000}"/>
    <cellStyle name="계산 6 3 2 2" xfId="23419" xr:uid="{00000000-0005-0000-0000-0000945B0000}"/>
    <cellStyle name="계산 6 3 2 3" xfId="23421" xr:uid="{00000000-0005-0000-0000-0000965B0000}"/>
    <cellStyle name="계산 6 3 3" xfId="23423" xr:uid="{00000000-0005-0000-0000-0000985B0000}"/>
    <cellStyle name="계산 6 3 4" xfId="23425" xr:uid="{00000000-0005-0000-0000-00009A5B0000}"/>
    <cellStyle name="계산 6 4" xfId="23427" xr:uid="{00000000-0005-0000-0000-00009C5B0000}"/>
    <cellStyle name="계산 6 4 2" xfId="23429" xr:uid="{00000000-0005-0000-0000-00009E5B0000}"/>
    <cellStyle name="계산 6 4 3" xfId="23431" xr:uid="{00000000-0005-0000-0000-0000A05B0000}"/>
    <cellStyle name="계산 6 5" xfId="23433" xr:uid="{00000000-0005-0000-0000-0000A25B0000}"/>
    <cellStyle name="계산 6 6" xfId="23435" xr:uid="{00000000-0005-0000-0000-0000A45B0000}"/>
    <cellStyle name="계산 6 7" xfId="23437" xr:uid="{00000000-0005-0000-0000-0000A65B0000}"/>
    <cellStyle name="계산 7" xfId="23438" xr:uid="{00000000-0005-0000-0000-0000A75B0000}"/>
    <cellStyle name="계산 7 2" xfId="23440" xr:uid="{00000000-0005-0000-0000-0000A95B0000}"/>
    <cellStyle name="계산 7 2 2" xfId="23442" xr:uid="{00000000-0005-0000-0000-0000AB5B0000}"/>
    <cellStyle name="계산 7 2 2 2" xfId="23444" xr:uid="{00000000-0005-0000-0000-0000AD5B0000}"/>
    <cellStyle name="계산 7 2 2 3" xfId="23446" xr:uid="{00000000-0005-0000-0000-0000AF5B0000}"/>
    <cellStyle name="계산 7 2 3" xfId="23448" xr:uid="{00000000-0005-0000-0000-0000B15B0000}"/>
    <cellStyle name="계산 7 2 4" xfId="23450" xr:uid="{00000000-0005-0000-0000-0000B35B0000}"/>
    <cellStyle name="계산 7 3" xfId="23452" xr:uid="{00000000-0005-0000-0000-0000B55B0000}"/>
    <cellStyle name="계산 7 3 2" xfId="23454" xr:uid="{00000000-0005-0000-0000-0000B75B0000}"/>
    <cellStyle name="계산 7 3 3" xfId="23456" xr:uid="{00000000-0005-0000-0000-0000B95B0000}"/>
    <cellStyle name="계산 7 4" xfId="23458" xr:uid="{00000000-0005-0000-0000-0000BB5B0000}"/>
    <cellStyle name="계산 7 5" xfId="23460" xr:uid="{00000000-0005-0000-0000-0000BD5B0000}"/>
    <cellStyle name="계산 7 6" xfId="23462" xr:uid="{00000000-0005-0000-0000-0000BF5B0000}"/>
    <cellStyle name="계산 8" xfId="23463" xr:uid="{00000000-0005-0000-0000-0000C05B0000}"/>
    <cellStyle name="계산 8 2" xfId="23465" xr:uid="{00000000-0005-0000-0000-0000C25B0000}"/>
    <cellStyle name="계산 8 2 2" xfId="23467" xr:uid="{00000000-0005-0000-0000-0000C45B0000}"/>
    <cellStyle name="계산 8 2 3" xfId="23469" xr:uid="{00000000-0005-0000-0000-0000C65B0000}"/>
    <cellStyle name="계산 8 3" xfId="23471" xr:uid="{00000000-0005-0000-0000-0000C85B0000}"/>
    <cellStyle name="계산 8 4" xfId="23473" xr:uid="{00000000-0005-0000-0000-0000CA5B0000}"/>
    <cellStyle name="계산 8 5" xfId="23475" xr:uid="{00000000-0005-0000-0000-0000CC5B0000}"/>
    <cellStyle name="계산 9" xfId="23476" xr:uid="{00000000-0005-0000-0000-0000CD5B0000}"/>
    <cellStyle name="계산 9 2" xfId="23478" xr:uid="{00000000-0005-0000-0000-0000CF5B0000}"/>
    <cellStyle name="계산 9 3" xfId="23480" xr:uid="{00000000-0005-0000-0000-0000D15B0000}"/>
    <cellStyle name="계산 9 4" xfId="23482" xr:uid="{00000000-0005-0000-0000-0000D35B0000}"/>
    <cellStyle name="고정소숫점" xfId="23483" xr:uid="{00000000-0005-0000-0000-0000D45B0000}"/>
    <cellStyle name="고정소숫점 2" xfId="23484" xr:uid="{00000000-0005-0000-0000-0000D55B0000}"/>
    <cellStyle name="고정출력1" xfId="23485" xr:uid="{00000000-0005-0000-0000-0000D65B0000}"/>
    <cellStyle name="고정출력1 2" xfId="23486" xr:uid="{00000000-0005-0000-0000-0000D75B0000}"/>
    <cellStyle name="고정출력2" xfId="23487" xr:uid="{00000000-0005-0000-0000-0000D85B0000}"/>
    <cellStyle name="고정출력2 2" xfId="23488" xr:uid="{00000000-0005-0000-0000-0000D95B0000}"/>
    <cellStyle name="굴림" xfId="23513" xr:uid="{00000000-0005-0000-0000-0000F25B0000}"/>
    <cellStyle name="굴림 2" xfId="23514" xr:uid="{00000000-0005-0000-0000-0000F35B0000}"/>
    <cellStyle name="금액" xfId="23515" xr:uid="{00000000-0005-0000-0000-0000F45B0000}"/>
    <cellStyle name="긪귽긬?깏깛긏" xfId="23516" xr:uid="{00000000-0005-0000-0000-0000F55B0000}"/>
    <cellStyle name="나쁨 2" xfId="23517" xr:uid="{00000000-0005-0000-0000-0000F65B0000}"/>
    <cellStyle name="나쁨 2 2" xfId="23518" xr:uid="{00000000-0005-0000-0000-0000F75B0000}"/>
    <cellStyle name="나쁨 3" xfId="23519" xr:uid="{00000000-0005-0000-0000-0000F85B0000}"/>
    <cellStyle name="나쁨 3 2" xfId="23520" xr:uid="{00000000-0005-0000-0000-0000F95B0000}"/>
    <cellStyle name="나쁨 4" xfId="23521" xr:uid="{00000000-0005-0000-0000-0000FA5B0000}"/>
    <cellStyle name="나쁨 5" xfId="23522" xr:uid="{00000000-0005-0000-0000-0000FB5B0000}"/>
    <cellStyle name="나쁨 6" xfId="23523" xr:uid="{00000000-0005-0000-0000-0000FC5B0000}"/>
    <cellStyle name="날짜" xfId="23524" xr:uid="{00000000-0005-0000-0000-0000FD5B0000}"/>
    <cellStyle name="날짜 2" xfId="23525" xr:uid="{00000000-0005-0000-0000-0000FE5B0000}"/>
    <cellStyle name="날짜(네자리)" xfId="23526" xr:uid="{00000000-0005-0000-0000-0000FF5B0000}"/>
    <cellStyle name="날짜(두자리)" xfId="23527" xr:uid="{00000000-0005-0000-0000-0000005C0000}"/>
    <cellStyle name="내역" xfId="23528" xr:uid="{00000000-0005-0000-0000-0000015C0000}"/>
    <cellStyle name="내역 2" xfId="23529" xr:uid="{00000000-0005-0000-0000-0000025C0000}"/>
    <cellStyle name="는 데이터 구성입니다._x000d__x000a_" xfId="23530" xr:uid="{00000000-0005-0000-0000-0000035C0000}"/>
    <cellStyle name="는 데이터 구성입니다._x000d__x000a_?%s 장치 초기화 중_x000d__x000a_?메모리 관리자?VMM?바이트 수?오류 횟수?페이지 수?사용가능한 메모리?cpgFree?현재 사용되지 않는 실제 메모리 양입니다.?잠겨진 메모리?cpgLocked?할당되고 잠겨진 메 " xfId="23531" xr:uid="{00000000-0005-0000-0000-0000045C0000}"/>
    <cellStyle name="다." xfId="23532" xr:uid="{00000000-0005-0000-0000-0000055C0000}"/>
    <cellStyle name="다.?기타 메모리?교체 파일에 저장되지 않은 할당된 메모리의 바이트 수입니다. '기타' 메모리의 예로는 디스크 캐시 페이지, 고정 할당 메모리(페이징 불가능), 메모리 매핑 파일 등이 있습니다.?cpgOther?할당된 메모리? " xfId="23533" xr:uid="{00000000-0005-0000-0000-0000065C0000}"/>
    <cellStyle name="달러" xfId="23534" xr:uid="{00000000-0005-0000-0000-0000075C0000}"/>
    <cellStyle name="달러 2" xfId="23535" xr:uid="{00000000-0005-0000-0000-0000085C0000}"/>
    <cellStyle name="델ō༚b뎔ō༪b뎬ō༺b빘ōཊb빰ōཚb뺌ōཪb뻘ōེb뻴ōྊb돌ōྚb돴ōྪb된ōྺb됸ō࿊b둔ō࿚b뼘ō࿪b뼸ō࿺b뽨ōညb뾔ōယb뿄ōဪb뒜ō်b뒸ō၊b듌ōၚb들ōၪb듸ōၺb뿴ōႊb쀐ō" xfId="23536" xr:uid="{00000000-0005-0000-0000-0000095C0000}"/>
    <cellStyle name="동수" xfId="23537" xr:uid="{00000000-0005-0000-0000-00000A5C0000}"/>
    <cellStyle name="동화" xfId="23538" xr:uid="{00000000-0005-0000-0000-00000B5C0000}"/>
    <cellStyle name="둔ō࿚b뼘ō࿪b뼸ō࿺b뽨ōညb뾔ōယb뿄ōဪb뒜ō်b뒸ō၊b듌ōၚb들ōၪb듸ōၺb뿴ōႊb쀐ōႚb쀬ōႪb쁴ōႺb삐ō჊b딐ōლb따ōცb땔ōჺb땬ōᄊb떀ōᄚb산ōᄪb새ōᄺb샘ōᅋb샬ō" xfId="23539" xr:uid="{00000000-0005-0000-0000-00000C5C0000}"/>
    <cellStyle name="뒤에 오는 하이퍼링크" xfId="23540" xr:uid="{00000000-0005-0000-0000-00000D5C0000}"/>
    <cellStyle name="뒤에 오는 하이퍼링크 2" xfId="23541" xr:uid="{00000000-0005-0000-0000-00000E5C0000}"/>
    <cellStyle name="뒤에 오는 하이퍼링크 3" xfId="23542" xr:uid="{00000000-0005-0000-0000-00000F5C0000}"/>
    <cellStyle name="뒸ō၊b듌ōၚb들ōၪb듸ōၺb뿴ōႊb쀐ōႚb쀬ōႪb쁴ōႺb삐ō჊b딐ōლb따ōცb땔ōჺb땬ōᄊb떀ōᄚb산ōᄪb새ōᄺb샘ōᅋb샬ōᅛb샴ōᅪb_x000c_ōᅺb0ōᆊbXōᆚbōᆪb¨ōᆺb섄ō" xfId="23543" xr:uid="{00000000-0005-0000-0000-0000105C0000}"/>
    <cellStyle name="딐ōლb따ōცb땔ōჺb땬ōᄊb떀ōᄚb산ōᄪb새ōᄺb샘ōᅋb샬ōᅛb샴ōᅪb_x000c_ōᅺb0ōᆊbXōᆚbōᆪb¨ōᆺb섄ōᇊb섰ōᇚb셌ōᇪb셨ōᇺb손ōሊbÌōሚbôōሪbŀōሺbŨōቊbƀō" xfId="23544" xr:uid="{00000000-0005-0000-0000-0000115C0000}"/>
    <cellStyle name="똿떓죶Ø? [0.00]_PRODUCT DETAIL Q1" xfId="23545" xr:uid="{00000000-0005-0000-0000-0000125C0000}"/>
    <cellStyle name="똿떓죶Ø?_PRODUCT DETAIL Q1" xfId="23546" xr:uid="{00000000-0005-0000-0000-0000135C0000}"/>
    <cellStyle name="똿떓죶Ø괻 [0.00]_PRODUCT DETAIL Q1" xfId="23547" xr:uid="{00000000-0005-0000-0000-0000145C0000}"/>
    <cellStyle name="똿떓죶Ø괻_PRODUCT DETAIL Q1" xfId="23548" xr:uid="{00000000-0005-0000-0000-0000155C0000}"/>
    <cellStyle name="똿뗦먛귟 [0.00]_PRODUCT DETAIL Q1" xfId="23549" xr:uid="{00000000-0005-0000-0000-0000165C0000}"/>
    <cellStyle name="똿뗦먛귟_NT Server " xfId="23550" xr:uid="{00000000-0005-0000-0000-0000175C0000}"/>
    <cellStyle name="로부터 할당된 바이트 수입니다. 잠겨진 교체 파일 페이지도 '교체 가능' 상태로 표시됩니다." xfId="23553" xr:uid="{00000000-0005-0000-0000-00001A5C0000}"/>
    <cellStyle name="로부터 할당된 바이트 수입니다. 잠겨진 교체 파일 페이지도 '교체 가능' 상태로 표시됩니다.?기타 메모리?교체 파일에 저장되지 않은 할당된 메모리의 바이트 수입니다. '기타' 메모리의 예로는 디스크 캐시 페이지, 고정 " xfId="23554" xr:uid="{00000000-0005-0000-0000-00001B5C0000}"/>
    <cellStyle name="리 관리자" xfId="23555" xr:uid="{00000000-0005-0000-0000-00001C5C0000}"/>
    <cellStyle name="리 관리자?VMM?바이트 수?오류 횟수?페이지 수?사용가능한 메모리?cpgFree?현재 사용되지 않는 실제 메모리 양입니다.?잠겨진 메모리?cpgLocked?할당되고 잠겨진 메모리 양입니다.?교체 가능한 메모리?cpgSwap?교체 파일로부터 할당된 바이트 수입니다. 잠겨 " xfId="23556" xr:uid="{00000000-0005-0000-0000-00001D5C0000}"/>
    <cellStyle name="메모 2" xfId="23557" xr:uid="{00000000-0005-0000-0000-00001E5C0000}"/>
    <cellStyle name="메모 2 10" xfId="23558" xr:uid="{00000000-0005-0000-0000-00001F5C0000}"/>
    <cellStyle name="메모 2 11" xfId="23559" xr:uid="{00000000-0005-0000-0000-0000205C0000}"/>
    <cellStyle name="메모 2 12" xfId="23560" xr:uid="{00000000-0005-0000-0000-0000215C0000}"/>
    <cellStyle name="메모 2 2" xfId="23561" xr:uid="{00000000-0005-0000-0000-0000225C0000}"/>
    <cellStyle name="메모 2 2 10" xfId="23562" xr:uid="{00000000-0005-0000-0000-0000235C0000}"/>
    <cellStyle name="메모 2 2 11" xfId="23563" xr:uid="{00000000-0005-0000-0000-0000245C0000}"/>
    <cellStyle name="메모 2 2 2" xfId="23564" xr:uid="{00000000-0005-0000-0000-0000255C0000}"/>
    <cellStyle name="메모 2 2 2 10" xfId="23565" xr:uid="{00000000-0005-0000-0000-0000265C0000}"/>
    <cellStyle name="메모 2 2 2 2" xfId="23566" xr:uid="{00000000-0005-0000-0000-0000275C0000}"/>
    <cellStyle name="메모 2 2 2 2 2" xfId="23567" xr:uid="{00000000-0005-0000-0000-0000285C0000}"/>
    <cellStyle name="메모 2 2 2 2 2 2" xfId="23568" xr:uid="{00000000-0005-0000-0000-0000295C0000}"/>
    <cellStyle name="메모 2 2 2 2 2 2 2" xfId="23569" xr:uid="{00000000-0005-0000-0000-00002A5C0000}"/>
    <cellStyle name="메모 2 2 2 2 2 2 2 2" xfId="23570" xr:uid="{00000000-0005-0000-0000-00002B5C0000}"/>
    <cellStyle name="메모 2 2 2 2 2 2 2 2 2" xfId="23571" xr:uid="{00000000-0005-0000-0000-00002C5C0000}"/>
    <cellStyle name="메모 2 2 2 2 2 2 2 2 2 2" xfId="23572" xr:uid="{00000000-0005-0000-0000-00002D5C0000}"/>
    <cellStyle name="메모 2 2 2 2 2 2 2 2 2 3" xfId="23573" xr:uid="{00000000-0005-0000-0000-00002E5C0000}"/>
    <cellStyle name="메모 2 2 2 2 2 2 2 2 3" xfId="23574" xr:uid="{00000000-0005-0000-0000-00002F5C0000}"/>
    <cellStyle name="메모 2 2 2 2 2 2 2 2 4" xfId="23575" xr:uid="{00000000-0005-0000-0000-0000305C0000}"/>
    <cellStyle name="메모 2 2 2 2 2 2 2 3" xfId="23576" xr:uid="{00000000-0005-0000-0000-0000315C0000}"/>
    <cellStyle name="메모 2 2 2 2 2 2 2 3 2" xfId="23577" xr:uid="{00000000-0005-0000-0000-0000325C0000}"/>
    <cellStyle name="메모 2 2 2 2 2 2 2 3 3" xfId="23578" xr:uid="{00000000-0005-0000-0000-0000335C0000}"/>
    <cellStyle name="메모 2 2 2 2 2 2 2 4" xfId="23579" xr:uid="{00000000-0005-0000-0000-0000345C0000}"/>
    <cellStyle name="메모 2 2 2 2 2 2 2 5" xfId="23580" xr:uid="{00000000-0005-0000-0000-0000355C0000}"/>
    <cellStyle name="메모 2 2 2 2 2 2 3" xfId="23581" xr:uid="{00000000-0005-0000-0000-0000365C0000}"/>
    <cellStyle name="메모 2 2 2 2 2 2 3 2" xfId="23582" xr:uid="{00000000-0005-0000-0000-0000375C0000}"/>
    <cellStyle name="메모 2 2 2 2 2 2 3 2 2" xfId="23583" xr:uid="{00000000-0005-0000-0000-0000385C0000}"/>
    <cellStyle name="메모 2 2 2 2 2 2 3 2 3" xfId="23584" xr:uid="{00000000-0005-0000-0000-0000395C0000}"/>
    <cellStyle name="메모 2 2 2 2 2 2 3 3" xfId="23585" xr:uid="{00000000-0005-0000-0000-00003A5C0000}"/>
    <cellStyle name="메모 2 2 2 2 2 2 3 4" xfId="23586" xr:uid="{00000000-0005-0000-0000-00003B5C0000}"/>
    <cellStyle name="메모 2 2 2 2 2 2 4" xfId="23587" xr:uid="{00000000-0005-0000-0000-00003C5C0000}"/>
    <cellStyle name="메모 2 2 2 2 2 2 4 2" xfId="23588" xr:uid="{00000000-0005-0000-0000-00003D5C0000}"/>
    <cellStyle name="메모 2 2 2 2 2 2 4 3" xfId="23589" xr:uid="{00000000-0005-0000-0000-00003E5C0000}"/>
    <cellStyle name="메모 2 2 2 2 2 2 5" xfId="23590" xr:uid="{00000000-0005-0000-0000-00003F5C0000}"/>
    <cellStyle name="메모 2 2 2 2 2 2 6" xfId="23591" xr:uid="{00000000-0005-0000-0000-0000405C0000}"/>
    <cellStyle name="메모 2 2 2 2 2 3" xfId="23592" xr:uid="{00000000-0005-0000-0000-0000415C0000}"/>
    <cellStyle name="메모 2 2 2 2 2 3 2" xfId="23593" xr:uid="{00000000-0005-0000-0000-0000425C0000}"/>
    <cellStyle name="메모 2 2 2 2 2 3 2 2" xfId="23594" xr:uid="{00000000-0005-0000-0000-0000435C0000}"/>
    <cellStyle name="메모 2 2 2 2 2 3 2 2 2" xfId="23595" xr:uid="{00000000-0005-0000-0000-0000445C0000}"/>
    <cellStyle name="메모 2 2 2 2 2 3 2 2 3" xfId="23596" xr:uid="{00000000-0005-0000-0000-0000455C0000}"/>
    <cellStyle name="메모 2 2 2 2 2 3 2 3" xfId="23597" xr:uid="{00000000-0005-0000-0000-0000465C0000}"/>
    <cellStyle name="메모 2 2 2 2 2 3 2 4" xfId="23598" xr:uid="{00000000-0005-0000-0000-0000475C0000}"/>
    <cellStyle name="메모 2 2 2 2 2 3 3" xfId="23599" xr:uid="{00000000-0005-0000-0000-0000485C0000}"/>
    <cellStyle name="메모 2 2 2 2 2 3 3 2" xfId="23600" xr:uid="{00000000-0005-0000-0000-0000495C0000}"/>
    <cellStyle name="메모 2 2 2 2 2 3 3 3" xfId="23601" xr:uid="{00000000-0005-0000-0000-00004A5C0000}"/>
    <cellStyle name="메모 2 2 2 2 2 3 4" xfId="23602" xr:uid="{00000000-0005-0000-0000-00004B5C0000}"/>
    <cellStyle name="메모 2 2 2 2 2 3 5" xfId="23603" xr:uid="{00000000-0005-0000-0000-00004C5C0000}"/>
    <cellStyle name="메모 2 2 2 2 2 4" xfId="23604" xr:uid="{00000000-0005-0000-0000-00004D5C0000}"/>
    <cellStyle name="메모 2 2 2 2 2 4 2" xfId="23605" xr:uid="{00000000-0005-0000-0000-00004E5C0000}"/>
    <cellStyle name="메모 2 2 2 2 2 4 2 2" xfId="23606" xr:uid="{00000000-0005-0000-0000-00004F5C0000}"/>
    <cellStyle name="메모 2 2 2 2 2 4 2 3" xfId="23607" xr:uid="{00000000-0005-0000-0000-0000505C0000}"/>
    <cellStyle name="메모 2 2 2 2 2 4 3" xfId="23608" xr:uid="{00000000-0005-0000-0000-0000515C0000}"/>
    <cellStyle name="메모 2 2 2 2 2 4 4" xfId="23609" xr:uid="{00000000-0005-0000-0000-0000525C0000}"/>
    <cellStyle name="메모 2 2 2 2 2 5" xfId="23610" xr:uid="{00000000-0005-0000-0000-0000535C0000}"/>
    <cellStyle name="메모 2 2 2 2 2 5 2" xfId="23611" xr:uid="{00000000-0005-0000-0000-0000545C0000}"/>
    <cellStyle name="메모 2 2 2 2 2 5 3" xfId="23612" xr:uid="{00000000-0005-0000-0000-0000555C0000}"/>
    <cellStyle name="메모 2 2 2 2 2 6" xfId="23613" xr:uid="{00000000-0005-0000-0000-0000565C0000}"/>
    <cellStyle name="메모 2 2 2 2 2 7" xfId="23614" xr:uid="{00000000-0005-0000-0000-0000575C0000}"/>
    <cellStyle name="메모 2 2 2 2 3" xfId="23615" xr:uid="{00000000-0005-0000-0000-0000585C0000}"/>
    <cellStyle name="메모 2 2 2 2 3 2" xfId="23616" xr:uid="{00000000-0005-0000-0000-0000595C0000}"/>
    <cellStyle name="메모 2 2 2 2 3 2 2" xfId="23617" xr:uid="{00000000-0005-0000-0000-00005A5C0000}"/>
    <cellStyle name="메모 2 2 2 2 3 2 2 2" xfId="23618" xr:uid="{00000000-0005-0000-0000-00005B5C0000}"/>
    <cellStyle name="메모 2 2 2 2 3 2 2 2 2" xfId="23619" xr:uid="{00000000-0005-0000-0000-00005C5C0000}"/>
    <cellStyle name="메모 2 2 2 2 3 2 2 2 3" xfId="23620" xr:uid="{00000000-0005-0000-0000-00005D5C0000}"/>
    <cellStyle name="메모 2 2 2 2 3 2 2 3" xfId="23621" xr:uid="{00000000-0005-0000-0000-00005E5C0000}"/>
    <cellStyle name="메모 2 2 2 2 3 2 2 4" xfId="23622" xr:uid="{00000000-0005-0000-0000-00005F5C0000}"/>
    <cellStyle name="메모 2 2 2 2 3 2 3" xfId="23623" xr:uid="{00000000-0005-0000-0000-0000605C0000}"/>
    <cellStyle name="메모 2 2 2 2 3 2 3 2" xfId="23624" xr:uid="{00000000-0005-0000-0000-0000615C0000}"/>
    <cellStyle name="메모 2 2 2 2 3 2 3 3" xfId="23625" xr:uid="{00000000-0005-0000-0000-0000625C0000}"/>
    <cellStyle name="메모 2 2 2 2 3 2 4" xfId="23626" xr:uid="{00000000-0005-0000-0000-0000635C0000}"/>
    <cellStyle name="메모 2 2 2 2 3 2 5" xfId="23627" xr:uid="{00000000-0005-0000-0000-0000645C0000}"/>
    <cellStyle name="메모 2 2 2 2 3 3" xfId="23628" xr:uid="{00000000-0005-0000-0000-0000655C0000}"/>
    <cellStyle name="메모 2 2 2 2 3 3 2" xfId="23629" xr:uid="{00000000-0005-0000-0000-0000665C0000}"/>
    <cellStyle name="메모 2 2 2 2 3 3 2 2" xfId="23630" xr:uid="{00000000-0005-0000-0000-0000675C0000}"/>
    <cellStyle name="메모 2 2 2 2 3 3 2 3" xfId="23631" xr:uid="{00000000-0005-0000-0000-0000685C0000}"/>
    <cellStyle name="메모 2 2 2 2 3 3 3" xfId="23632" xr:uid="{00000000-0005-0000-0000-0000695C0000}"/>
    <cellStyle name="메모 2 2 2 2 3 3 4" xfId="23633" xr:uid="{00000000-0005-0000-0000-00006A5C0000}"/>
    <cellStyle name="메모 2 2 2 2 3 4" xfId="23634" xr:uid="{00000000-0005-0000-0000-00006B5C0000}"/>
    <cellStyle name="메모 2 2 2 2 3 4 2" xfId="23635" xr:uid="{00000000-0005-0000-0000-00006C5C0000}"/>
    <cellStyle name="메모 2 2 2 2 3 4 3" xfId="23636" xr:uid="{00000000-0005-0000-0000-00006D5C0000}"/>
    <cellStyle name="메모 2 2 2 2 3 5" xfId="23637" xr:uid="{00000000-0005-0000-0000-00006E5C0000}"/>
    <cellStyle name="메모 2 2 2 2 3 6" xfId="23638" xr:uid="{00000000-0005-0000-0000-00006F5C0000}"/>
    <cellStyle name="메모 2 2 2 2 4" xfId="23639" xr:uid="{00000000-0005-0000-0000-0000705C0000}"/>
    <cellStyle name="메모 2 2 2 2 4 2" xfId="23640" xr:uid="{00000000-0005-0000-0000-0000715C0000}"/>
    <cellStyle name="메모 2 2 2 2 4 2 2" xfId="23641" xr:uid="{00000000-0005-0000-0000-0000725C0000}"/>
    <cellStyle name="메모 2 2 2 2 4 2 2 2" xfId="23642" xr:uid="{00000000-0005-0000-0000-0000735C0000}"/>
    <cellStyle name="메모 2 2 2 2 4 2 2 3" xfId="23643" xr:uid="{00000000-0005-0000-0000-0000745C0000}"/>
    <cellStyle name="메모 2 2 2 2 4 2 3" xfId="23644" xr:uid="{00000000-0005-0000-0000-0000755C0000}"/>
    <cellStyle name="메모 2 2 2 2 4 2 4" xfId="23645" xr:uid="{00000000-0005-0000-0000-0000765C0000}"/>
    <cellStyle name="메모 2 2 2 2 4 3" xfId="23646" xr:uid="{00000000-0005-0000-0000-0000775C0000}"/>
    <cellStyle name="메모 2 2 2 2 4 3 2" xfId="23647" xr:uid="{00000000-0005-0000-0000-0000785C0000}"/>
    <cellStyle name="메모 2 2 2 2 4 3 3" xfId="23648" xr:uid="{00000000-0005-0000-0000-0000795C0000}"/>
    <cellStyle name="메모 2 2 2 2 4 4" xfId="23649" xr:uid="{00000000-0005-0000-0000-00007A5C0000}"/>
    <cellStyle name="메모 2 2 2 2 4 5" xfId="23650" xr:uid="{00000000-0005-0000-0000-00007B5C0000}"/>
    <cellStyle name="메모 2 2 2 2 5" xfId="23651" xr:uid="{00000000-0005-0000-0000-00007C5C0000}"/>
    <cellStyle name="메모 2 2 2 2 5 2" xfId="23652" xr:uid="{00000000-0005-0000-0000-00007D5C0000}"/>
    <cellStyle name="메모 2 2 2 2 5 2 2" xfId="23653" xr:uid="{00000000-0005-0000-0000-00007E5C0000}"/>
    <cellStyle name="메모 2 2 2 2 5 2 3" xfId="23654" xr:uid="{00000000-0005-0000-0000-00007F5C0000}"/>
    <cellStyle name="메모 2 2 2 2 5 3" xfId="23655" xr:uid="{00000000-0005-0000-0000-0000805C0000}"/>
    <cellStyle name="메모 2 2 2 2 5 4" xfId="23656" xr:uid="{00000000-0005-0000-0000-0000815C0000}"/>
    <cellStyle name="메모 2 2 2 2 6" xfId="23657" xr:uid="{00000000-0005-0000-0000-0000825C0000}"/>
    <cellStyle name="메모 2 2 2 2 6 2" xfId="23658" xr:uid="{00000000-0005-0000-0000-0000835C0000}"/>
    <cellStyle name="메모 2 2 2 2 6 3" xfId="23659" xr:uid="{00000000-0005-0000-0000-0000845C0000}"/>
    <cellStyle name="메모 2 2 2 2 7" xfId="23660" xr:uid="{00000000-0005-0000-0000-0000855C0000}"/>
    <cellStyle name="메모 2 2 2 2 8" xfId="23661" xr:uid="{00000000-0005-0000-0000-0000865C0000}"/>
    <cellStyle name="메모 2 2 2 2 9" xfId="23662" xr:uid="{00000000-0005-0000-0000-0000875C0000}"/>
    <cellStyle name="메모 2 2 2 3" xfId="23663" xr:uid="{00000000-0005-0000-0000-0000885C0000}"/>
    <cellStyle name="메모 2 2 2 3 2" xfId="23664" xr:uid="{00000000-0005-0000-0000-0000895C0000}"/>
    <cellStyle name="메모 2 2 2 3 2 2" xfId="23665" xr:uid="{00000000-0005-0000-0000-00008A5C0000}"/>
    <cellStyle name="메모 2 2 2 3 2 2 2" xfId="23666" xr:uid="{00000000-0005-0000-0000-00008B5C0000}"/>
    <cellStyle name="메모 2 2 2 3 2 2 2 2" xfId="23667" xr:uid="{00000000-0005-0000-0000-00008C5C0000}"/>
    <cellStyle name="메모 2 2 2 3 2 2 2 2 2" xfId="23668" xr:uid="{00000000-0005-0000-0000-00008D5C0000}"/>
    <cellStyle name="메모 2 2 2 3 2 2 2 2 3" xfId="23669" xr:uid="{00000000-0005-0000-0000-00008E5C0000}"/>
    <cellStyle name="메모 2 2 2 3 2 2 2 3" xfId="23670" xr:uid="{00000000-0005-0000-0000-00008F5C0000}"/>
    <cellStyle name="메모 2 2 2 3 2 2 2 4" xfId="23671" xr:uid="{00000000-0005-0000-0000-0000905C0000}"/>
    <cellStyle name="메모 2 2 2 3 2 2 3" xfId="23672" xr:uid="{00000000-0005-0000-0000-0000915C0000}"/>
    <cellStyle name="메모 2 2 2 3 2 2 3 2" xfId="23673" xr:uid="{00000000-0005-0000-0000-0000925C0000}"/>
    <cellStyle name="메모 2 2 2 3 2 2 3 3" xfId="23674" xr:uid="{00000000-0005-0000-0000-0000935C0000}"/>
    <cellStyle name="메모 2 2 2 3 2 2 4" xfId="23675" xr:uid="{00000000-0005-0000-0000-0000945C0000}"/>
    <cellStyle name="메모 2 2 2 3 2 2 5" xfId="23676" xr:uid="{00000000-0005-0000-0000-0000955C0000}"/>
    <cellStyle name="메모 2 2 2 3 2 3" xfId="23677" xr:uid="{00000000-0005-0000-0000-0000965C0000}"/>
    <cellStyle name="메모 2 2 2 3 2 3 2" xfId="23678" xr:uid="{00000000-0005-0000-0000-0000975C0000}"/>
    <cellStyle name="메모 2 2 2 3 2 3 2 2" xfId="23679" xr:uid="{00000000-0005-0000-0000-0000985C0000}"/>
    <cellStyle name="메모 2 2 2 3 2 3 2 3" xfId="23680" xr:uid="{00000000-0005-0000-0000-0000995C0000}"/>
    <cellStyle name="메모 2 2 2 3 2 3 3" xfId="23681" xr:uid="{00000000-0005-0000-0000-00009A5C0000}"/>
    <cellStyle name="메모 2 2 2 3 2 3 4" xfId="23682" xr:uid="{00000000-0005-0000-0000-00009B5C0000}"/>
    <cellStyle name="메모 2 2 2 3 2 4" xfId="23683" xr:uid="{00000000-0005-0000-0000-00009C5C0000}"/>
    <cellStyle name="메모 2 2 2 3 2 4 2" xfId="23684" xr:uid="{00000000-0005-0000-0000-00009D5C0000}"/>
    <cellStyle name="메모 2 2 2 3 2 4 3" xfId="23685" xr:uid="{00000000-0005-0000-0000-00009E5C0000}"/>
    <cellStyle name="메모 2 2 2 3 2 5" xfId="23686" xr:uid="{00000000-0005-0000-0000-00009F5C0000}"/>
    <cellStyle name="메모 2 2 2 3 2 6" xfId="23687" xr:uid="{00000000-0005-0000-0000-0000A05C0000}"/>
    <cellStyle name="메모 2 2 2 3 3" xfId="23688" xr:uid="{00000000-0005-0000-0000-0000A15C0000}"/>
    <cellStyle name="메모 2 2 2 3 3 2" xfId="23689" xr:uid="{00000000-0005-0000-0000-0000A25C0000}"/>
    <cellStyle name="메모 2 2 2 3 3 2 2" xfId="23690" xr:uid="{00000000-0005-0000-0000-0000A35C0000}"/>
    <cellStyle name="메모 2 2 2 3 3 2 2 2" xfId="23691" xr:uid="{00000000-0005-0000-0000-0000A45C0000}"/>
    <cellStyle name="메모 2 2 2 3 3 2 2 3" xfId="23692" xr:uid="{00000000-0005-0000-0000-0000A55C0000}"/>
    <cellStyle name="메모 2 2 2 3 3 2 3" xfId="23693" xr:uid="{00000000-0005-0000-0000-0000A65C0000}"/>
    <cellStyle name="메모 2 2 2 3 3 2 4" xfId="23694" xr:uid="{00000000-0005-0000-0000-0000A75C0000}"/>
    <cellStyle name="메모 2 2 2 3 3 3" xfId="23695" xr:uid="{00000000-0005-0000-0000-0000A85C0000}"/>
    <cellStyle name="메모 2 2 2 3 3 3 2" xfId="23696" xr:uid="{00000000-0005-0000-0000-0000A95C0000}"/>
    <cellStyle name="메모 2 2 2 3 3 3 3" xfId="23697" xr:uid="{00000000-0005-0000-0000-0000AA5C0000}"/>
    <cellStyle name="메모 2 2 2 3 3 4" xfId="23698" xr:uid="{00000000-0005-0000-0000-0000AB5C0000}"/>
    <cellStyle name="메모 2 2 2 3 3 5" xfId="23699" xr:uid="{00000000-0005-0000-0000-0000AC5C0000}"/>
    <cellStyle name="메모 2 2 2 3 4" xfId="23700" xr:uid="{00000000-0005-0000-0000-0000AD5C0000}"/>
    <cellStyle name="메모 2 2 2 3 4 2" xfId="23701" xr:uid="{00000000-0005-0000-0000-0000AE5C0000}"/>
    <cellStyle name="메모 2 2 2 3 4 2 2" xfId="23702" xr:uid="{00000000-0005-0000-0000-0000AF5C0000}"/>
    <cellStyle name="메모 2 2 2 3 4 2 3" xfId="23703" xr:uid="{00000000-0005-0000-0000-0000B05C0000}"/>
    <cellStyle name="메모 2 2 2 3 4 3" xfId="23704" xr:uid="{00000000-0005-0000-0000-0000B15C0000}"/>
    <cellStyle name="메모 2 2 2 3 4 4" xfId="23705" xr:uid="{00000000-0005-0000-0000-0000B25C0000}"/>
    <cellStyle name="메모 2 2 2 3 5" xfId="23706" xr:uid="{00000000-0005-0000-0000-0000B35C0000}"/>
    <cellStyle name="메모 2 2 2 3 5 2" xfId="23707" xr:uid="{00000000-0005-0000-0000-0000B45C0000}"/>
    <cellStyle name="메모 2 2 2 3 5 3" xfId="23708" xr:uid="{00000000-0005-0000-0000-0000B55C0000}"/>
    <cellStyle name="메모 2 2 2 3 6" xfId="23709" xr:uid="{00000000-0005-0000-0000-0000B65C0000}"/>
    <cellStyle name="메모 2 2 2 3 7" xfId="23710" xr:uid="{00000000-0005-0000-0000-0000B75C0000}"/>
    <cellStyle name="메모 2 2 2 3 8" xfId="23711" xr:uid="{00000000-0005-0000-0000-0000B85C0000}"/>
    <cellStyle name="메모 2 2 2 4" xfId="23712" xr:uid="{00000000-0005-0000-0000-0000B95C0000}"/>
    <cellStyle name="메모 2 2 2 4 2" xfId="23713" xr:uid="{00000000-0005-0000-0000-0000BA5C0000}"/>
    <cellStyle name="메모 2 2 2 4 2 2" xfId="23714" xr:uid="{00000000-0005-0000-0000-0000BB5C0000}"/>
    <cellStyle name="메모 2 2 2 4 2 2 2" xfId="23715" xr:uid="{00000000-0005-0000-0000-0000BC5C0000}"/>
    <cellStyle name="메모 2 2 2 4 2 2 2 2" xfId="23716" xr:uid="{00000000-0005-0000-0000-0000BD5C0000}"/>
    <cellStyle name="메모 2 2 2 4 2 2 2 3" xfId="23717" xr:uid="{00000000-0005-0000-0000-0000BE5C0000}"/>
    <cellStyle name="메모 2 2 2 4 2 2 3" xfId="23718" xr:uid="{00000000-0005-0000-0000-0000BF5C0000}"/>
    <cellStyle name="메모 2 2 2 4 2 2 4" xfId="23719" xr:uid="{00000000-0005-0000-0000-0000C05C0000}"/>
    <cellStyle name="메모 2 2 2 4 2 3" xfId="23720" xr:uid="{00000000-0005-0000-0000-0000C15C0000}"/>
    <cellStyle name="메모 2 2 2 4 2 3 2" xfId="23721" xr:uid="{00000000-0005-0000-0000-0000C25C0000}"/>
    <cellStyle name="메모 2 2 2 4 2 3 3" xfId="23722" xr:uid="{00000000-0005-0000-0000-0000C35C0000}"/>
    <cellStyle name="메모 2 2 2 4 2 4" xfId="23723" xr:uid="{00000000-0005-0000-0000-0000C45C0000}"/>
    <cellStyle name="메모 2 2 2 4 2 5" xfId="23724" xr:uid="{00000000-0005-0000-0000-0000C55C0000}"/>
    <cellStyle name="메모 2 2 2 4 3" xfId="23725" xr:uid="{00000000-0005-0000-0000-0000C65C0000}"/>
    <cellStyle name="메모 2 2 2 4 3 2" xfId="23726" xr:uid="{00000000-0005-0000-0000-0000C75C0000}"/>
    <cellStyle name="메모 2 2 2 4 3 2 2" xfId="23727" xr:uid="{00000000-0005-0000-0000-0000C85C0000}"/>
    <cellStyle name="메모 2 2 2 4 3 2 3" xfId="23728" xr:uid="{00000000-0005-0000-0000-0000C95C0000}"/>
    <cellStyle name="메모 2 2 2 4 3 3" xfId="23729" xr:uid="{00000000-0005-0000-0000-0000CA5C0000}"/>
    <cellStyle name="메모 2 2 2 4 3 4" xfId="23730" xr:uid="{00000000-0005-0000-0000-0000CB5C0000}"/>
    <cellStyle name="메모 2 2 2 4 4" xfId="23731" xr:uid="{00000000-0005-0000-0000-0000CC5C0000}"/>
    <cellStyle name="메모 2 2 2 4 4 2" xfId="23732" xr:uid="{00000000-0005-0000-0000-0000CD5C0000}"/>
    <cellStyle name="메모 2 2 2 4 4 3" xfId="23733" xr:uid="{00000000-0005-0000-0000-0000CE5C0000}"/>
    <cellStyle name="메모 2 2 2 4 5" xfId="23734" xr:uid="{00000000-0005-0000-0000-0000CF5C0000}"/>
    <cellStyle name="메모 2 2 2 4 6" xfId="23735" xr:uid="{00000000-0005-0000-0000-0000D05C0000}"/>
    <cellStyle name="메모 2 2 2 5" xfId="23736" xr:uid="{00000000-0005-0000-0000-0000D15C0000}"/>
    <cellStyle name="메모 2 2 2 5 2" xfId="23737" xr:uid="{00000000-0005-0000-0000-0000D25C0000}"/>
    <cellStyle name="메모 2 2 2 5 2 2" xfId="23738" xr:uid="{00000000-0005-0000-0000-0000D35C0000}"/>
    <cellStyle name="메모 2 2 2 5 2 2 2" xfId="23739" xr:uid="{00000000-0005-0000-0000-0000D45C0000}"/>
    <cellStyle name="메모 2 2 2 5 2 2 3" xfId="23740" xr:uid="{00000000-0005-0000-0000-0000D55C0000}"/>
    <cellStyle name="메모 2 2 2 5 2 3" xfId="23741" xr:uid="{00000000-0005-0000-0000-0000D65C0000}"/>
    <cellStyle name="메모 2 2 2 5 2 4" xfId="23742" xr:uid="{00000000-0005-0000-0000-0000D75C0000}"/>
    <cellStyle name="메모 2 2 2 5 3" xfId="23743" xr:uid="{00000000-0005-0000-0000-0000D85C0000}"/>
    <cellStyle name="메모 2 2 2 5 3 2" xfId="23744" xr:uid="{00000000-0005-0000-0000-0000D95C0000}"/>
    <cellStyle name="메모 2 2 2 5 3 3" xfId="23745" xr:uid="{00000000-0005-0000-0000-0000DA5C0000}"/>
    <cellStyle name="메모 2 2 2 5 4" xfId="23746" xr:uid="{00000000-0005-0000-0000-0000DB5C0000}"/>
    <cellStyle name="메모 2 2 2 5 5" xfId="23747" xr:uid="{00000000-0005-0000-0000-0000DC5C0000}"/>
    <cellStyle name="메모 2 2 2 6" xfId="23748" xr:uid="{00000000-0005-0000-0000-0000DD5C0000}"/>
    <cellStyle name="메모 2 2 2 6 2" xfId="23749" xr:uid="{00000000-0005-0000-0000-0000DE5C0000}"/>
    <cellStyle name="메모 2 2 2 6 2 2" xfId="23750" xr:uid="{00000000-0005-0000-0000-0000DF5C0000}"/>
    <cellStyle name="메모 2 2 2 6 2 3" xfId="23751" xr:uid="{00000000-0005-0000-0000-0000E05C0000}"/>
    <cellStyle name="메모 2 2 2 6 3" xfId="23752" xr:uid="{00000000-0005-0000-0000-0000E15C0000}"/>
    <cellStyle name="메모 2 2 2 6 4" xfId="23753" xr:uid="{00000000-0005-0000-0000-0000E25C0000}"/>
    <cellStyle name="메모 2 2 2 7" xfId="23754" xr:uid="{00000000-0005-0000-0000-0000E35C0000}"/>
    <cellStyle name="메모 2 2 2 7 2" xfId="23755" xr:uid="{00000000-0005-0000-0000-0000E45C0000}"/>
    <cellStyle name="메모 2 2 2 7 3" xfId="23756" xr:uid="{00000000-0005-0000-0000-0000E55C0000}"/>
    <cellStyle name="메모 2 2 2 8" xfId="23757" xr:uid="{00000000-0005-0000-0000-0000E65C0000}"/>
    <cellStyle name="메모 2 2 2 9" xfId="23758" xr:uid="{00000000-0005-0000-0000-0000E75C0000}"/>
    <cellStyle name="메모 2 2 3" xfId="23759" xr:uid="{00000000-0005-0000-0000-0000E85C0000}"/>
    <cellStyle name="메모 2 2 3 2" xfId="23760" xr:uid="{00000000-0005-0000-0000-0000E95C0000}"/>
    <cellStyle name="메모 2 2 3 2 2" xfId="23761" xr:uid="{00000000-0005-0000-0000-0000EA5C0000}"/>
    <cellStyle name="메모 2 2 3 2 2 2" xfId="23762" xr:uid="{00000000-0005-0000-0000-0000EB5C0000}"/>
    <cellStyle name="메모 2 2 3 2 2 2 2" xfId="23763" xr:uid="{00000000-0005-0000-0000-0000EC5C0000}"/>
    <cellStyle name="메모 2 2 3 2 2 2 2 2" xfId="23764" xr:uid="{00000000-0005-0000-0000-0000ED5C0000}"/>
    <cellStyle name="메모 2 2 3 2 2 2 2 2 2" xfId="23765" xr:uid="{00000000-0005-0000-0000-0000EE5C0000}"/>
    <cellStyle name="메모 2 2 3 2 2 2 2 2 3" xfId="23766" xr:uid="{00000000-0005-0000-0000-0000EF5C0000}"/>
    <cellStyle name="메모 2 2 3 2 2 2 2 3" xfId="23767" xr:uid="{00000000-0005-0000-0000-0000F05C0000}"/>
    <cellStyle name="메모 2 2 3 2 2 2 2 4" xfId="23768" xr:uid="{00000000-0005-0000-0000-0000F15C0000}"/>
    <cellStyle name="메모 2 2 3 2 2 2 3" xfId="23769" xr:uid="{00000000-0005-0000-0000-0000F25C0000}"/>
    <cellStyle name="메모 2 2 3 2 2 2 3 2" xfId="23770" xr:uid="{00000000-0005-0000-0000-0000F35C0000}"/>
    <cellStyle name="메모 2 2 3 2 2 2 3 3" xfId="23771" xr:uid="{00000000-0005-0000-0000-0000F45C0000}"/>
    <cellStyle name="메모 2 2 3 2 2 2 4" xfId="23772" xr:uid="{00000000-0005-0000-0000-0000F55C0000}"/>
    <cellStyle name="메모 2 2 3 2 2 2 5" xfId="23773" xr:uid="{00000000-0005-0000-0000-0000F65C0000}"/>
    <cellStyle name="메모 2 2 3 2 2 3" xfId="23774" xr:uid="{00000000-0005-0000-0000-0000F75C0000}"/>
    <cellStyle name="메모 2 2 3 2 2 3 2" xfId="23775" xr:uid="{00000000-0005-0000-0000-0000F85C0000}"/>
    <cellStyle name="메모 2 2 3 2 2 3 2 2" xfId="23776" xr:uid="{00000000-0005-0000-0000-0000F95C0000}"/>
    <cellStyle name="메모 2 2 3 2 2 3 2 3" xfId="23777" xr:uid="{00000000-0005-0000-0000-0000FA5C0000}"/>
    <cellStyle name="메모 2 2 3 2 2 3 3" xfId="23778" xr:uid="{00000000-0005-0000-0000-0000FB5C0000}"/>
    <cellStyle name="메모 2 2 3 2 2 3 4" xfId="23779" xr:uid="{00000000-0005-0000-0000-0000FC5C0000}"/>
    <cellStyle name="메모 2 2 3 2 2 4" xfId="23780" xr:uid="{00000000-0005-0000-0000-0000FD5C0000}"/>
    <cellStyle name="메모 2 2 3 2 2 4 2" xfId="23781" xr:uid="{00000000-0005-0000-0000-0000FE5C0000}"/>
    <cellStyle name="메모 2 2 3 2 2 4 3" xfId="23782" xr:uid="{00000000-0005-0000-0000-0000FF5C0000}"/>
    <cellStyle name="메모 2 2 3 2 2 5" xfId="23783" xr:uid="{00000000-0005-0000-0000-0000005D0000}"/>
    <cellStyle name="메모 2 2 3 2 2 6" xfId="23784" xr:uid="{00000000-0005-0000-0000-0000015D0000}"/>
    <cellStyle name="메모 2 2 3 2 3" xfId="23785" xr:uid="{00000000-0005-0000-0000-0000025D0000}"/>
    <cellStyle name="메모 2 2 3 2 3 2" xfId="23786" xr:uid="{00000000-0005-0000-0000-0000035D0000}"/>
    <cellStyle name="메모 2 2 3 2 3 2 2" xfId="23787" xr:uid="{00000000-0005-0000-0000-0000045D0000}"/>
    <cellStyle name="메모 2 2 3 2 3 2 2 2" xfId="23788" xr:uid="{00000000-0005-0000-0000-0000055D0000}"/>
    <cellStyle name="메모 2 2 3 2 3 2 2 3" xfId="23789" xr:uid="{00000000-0005-0000-0000-0000065D0000}"/>
    <cellStyle name="메모 2 2 3 2 3 2 3" xfId="23790" xr:uid="{00000000-0005-0000-0000-0000075D0000}"/>
    <cellStyle name="메모 2 2 3 2 3 2 4" xfId="23791" xr:uid="{00000000-0005-0000-0000-0000085D0000}"/>
    <cellStyle name="메모 2 2 3 2 3 3" xfId="23792" xr:uid="{00000000-0005-0000-0000-0000095D0000}"/>
    <cellStyle name="메모 2 2 3 2 3 3 2" xfId="23793" xr:uid="{00000000-0005-0000-0000-00000A5D0000}"/>
    <cellStyle name="메모 2 2 3 2 3 3 3" xfId="23794" xr:uid="{00000000-0005-0000-0000-00000B5D0000}"/>
    <cellStyle name="메모 2 2 3 2 3 4" xfId="23795" xr:uid="{00000000-0005-0000-0000-00000C5D0000}"/>
    <cellStyle name="메모 2 2 3 2 3 5" xfId="23796" xr:uid="{00000000-0005-0000-0000-00000D5D0000}"/>
    <cellStyle name="메모 2 2 3 2 4" xfId="23797" xr:uid="{00000000-0005-0000-0000-00000E5D0000}"/>
    <cellStyle name="메모 2 2 3 2 4 2" xfId="23798" xr:uid="{00000000-0005-0000-0000-00000F5D0000}"/>
    <cellStyle name="메모 2 2 3 2 4 2 2" xfId="23799" xr:uid="{00000000-0005-0000-0000-0000105D0000}"/>
    <cellStyle name="메모 2 2 3 2 4 2 3" xfId="23800" xr:uid="{00000000-0005-0000-0000-0000115D0000}"/>
    <cellStyle name="메모 2 2 3 2 4 3" xfId="23801" xr:uid="{00000000-0005-0000-0000-0000125D0000}"/>
    <cellStyle name="메모 2 2 3 2 4 4" xfId="23802" xr:uid="{00000000-0005-0000-0000-0000135D0000}"/>
    <cellStyle name="메모 2 2 3 2 5" xfId="23803" xr:uid="{00000000-0005-0000-0000-0000145D0000}"/>
    <cellStyle name="메모 2 2 3 2 5 2" xfId="23804" xr:uid="{00000000-0005-0000-0000-0000155D0000}"/>
    <cellStyle name="메모 2 2 3 2 5 3" xfId="23805" xr:uid="{00000000-0005-0000-0000-0000165D0000}"/>
    <cellStyle name="메모 2 2 3 2 6" xfId="23806" xr:uid="{00000000-0005-0000-0000-0000175D0000}"/>
    <cellStyle name="메모 2 2 3 2 7" xfId="23807" xr:uid="{00000000-0005-0000-0000-0000185D0000}"/>
    <cellStyle name="메모 2 2 3 2 8" xfId="23808" xr:uid="{00000000-0005-0000-0000-0000195D0000}"/>
    <cellStyle name="메모 2 2 3 3" xfId="23809" xr:uid="{00000000-0005-0000-0000-00001A5D0000}"/>
    <cellStyle name="메모 2 2 3 3 2" xfId="23810" xr:uid="{00000000-0005-0000-0000-00001B5D0000}"/>
    <cellStyle name="메모 2 2 3 3 2 2" xfId="23811" xr:uid="{00000000-0005-0000-0000-00001C5D0000}"/>
    <cellStyle name="메모 2 2 3 3 2 2 2" xfId="23812" xr:uid="{00000000-0005-0000-0000-00001D5D0000}"/>
    <cellStyle name="메모 2 2 3 3 2 2 2 2" xfId="23813" xr:uid="{00000000-0005-0000-0000-00001E5D0000}"/>
    <cellStyle name="메모 2 2 3 3 2 2 2 3" xfId="23814" xr:uid="{00000000-0005-0000-0000-00001F5D0000}"/>
    <cellStyle name="메모 2 2 3 3 2 2 3" xfId="23815" xr:uid="{00000000-0005-0000-0000-0000205D0000}"/>
    <cellStyle name="메모 2 2 3 3 2 2 4" xfId="23816" xr:uid="{00000000-0005-0000-0000-0000215D0000}"/>
    <cellStyle name="메모 2 2 3 3 2 3" xfId="23817" xr:uid="{00000000-0005-0000-0000-0000225D0000}"/>
    <cellStyle name="메모 2 2 3 3 2 3 2" xfId="23818" xr:uid="{00000000-0005-0000-0000-0000235D0000}"/>
    <cellStyle name="메모 2 2 3 3 2 3 3" xfId="23819" xr:uid="{00000000-0005-0000-0000-0000245D0000}"/>
    <cellStyle name="메모 2 2 3 3 2 4" xfId="23820" xr:uid="{00000000-0005-0000-0000-0000255D0000}"/>
    <cellStyle name="메모 2 2 3 3 2 5" xfId="23821" xr:uid="{00000000-0005-0000-0000-0000265D0000}"/>
    <cellStyle name="메모 2 2 3 3 3" xfId="23822" xr:uid="{00000000-0005-0000-0000-0000275D0000}"/>
    <cellStyle name="메모 2 2 3 3 3 2" xfId="23823" xr:uid="{00000000-0005-0000-0000-0000285D0000}"/>
    <cellStyle name="메모 2 2 3 3 3 2 2" xfId="23824" xr:uid="{00000000-0005-0000-0000-0000295D0000}"/>
    <cellStyle name="메모 2 2 3 3 3 2 3" xfId="23825" xr:uid="{00000000-0005-0000-0000-00002A5D0000}"/>
    <cellStyle name="메모 2 2 3 3 3 3" xfId="23826" xr:uid="{00000000-0005-0000-0000-00002B5D0000}"/>
    <cellStyle name="메모 2 2 3 3 3 4" xfId="23827" xr:uid="{00000000-0005-0000-0000-00002C5D0000}"/>
    <cellStyle name="메모 2 2 3 3 4" xfId="23828" xr:uid="{00000000-0005-0000-0000-00002D5D0000}"/>
    <cellStyle name="메모 2 2 3 3 4 2" xfId="23829" xr:uid="{00000000-0005-0000-0000-00002E5D0000}"/>
    <cellStyle name="메모 2 2 3 3 4 3" xfId="23830" xr:uid="{00000000-0005-0000-0000-00002F5D0000}"/>
    <cellStyle name="메모 2 2 3 3 5" xfId="23831" xr:uid="{00000000-0005-0000-0000-0000305D0000}"/>
    <cellStyle name="메모 2 2 3 3 6" xfId="23832" xr:uid="{00000000-0005-0000-0000-0000315D0000}"/>
    <cellStyle name="메모 2 2 3 3 7" xfId="23833" xr:uid="{00000000-0005-0000-0000-0000325D0000}"/>
    <cellStyle name="메모 2 2 3 4" xfId="23834" xr:uid="{00000000-0005-0000-0000-0000335D0000}"/>
    <cellStyle name="메모 2 2 3 4 2" xfId="23835" xr:uid="{00000000-0005-0000-0000-0000345D0000}"/>
    <cellStyle name="메모 2 2 3 4 2 2" xfId="23836" xr:uid="{00000000-0005-0000-0000-0000355D0000}"/>
    <cellStyle name="메모 2 2 3 4 2 2 2" xfId="23837" xr:uid="{00000000-0005-0000-0000-0000365D0000}"/>
    <cellStyle name="메모 2 2 3 4 2 2 3" xfId="23838" xr:uid="{00000000-0005-0000-0000-0000375D0000}"/>
    <cellStyle name="메모 2 2 3 4 2 3" xfId="23839" xr:uid="{00000000-0005-0000-0000-0000385D0000}"/>
    <cellStyle name="메모 2 2 3 4 2 4" xfId="23840" xr:uid="{00000000-0005-0000-0000-0000395D0000}"/>
    <cellStyle name="메모 2 2 3 4 3" xfId="23841" xr:uid="{00000000-0005-0000-0000-00003A5D0000}"/>
    <cellStyle name="메모 2 2 3 4 3 2" xfId="23842" xr:uid="{00000000-0005-0000-0000-00003B5D0000}"/>
    <cellStyle name="메모 2 2 3 4 3 3" xfId="23843" xr:uid="{00000000-0005-0000-0000-00003C5D0000}"/>
    <cellStyle name="메모 2 2 3 4 4" xfId="23844" xr:uid="{00000000-0005-0000-0000-00003D5D0000}"/>
    <cellStyle name="메모 2 2 3 4 5" xfId="23845" xr:uid="{00000000-0005-0000-0000-00003E5D0000}"/>
    <cellStyle name="메모 2 2 3 5" xfId="23846" xr:uid="{00000000-0005-0000-0000-00003F5D0000}"/>
    <cellStyle name="메모 2 2 3 5 2" xfId="23847" xr:uid="{00000000-0005-0000-0000-0000405D0000}"/>
    <cellStyle name="메모 2 2 3 5 2 2" xfId="23848" xr:uid="{00000000-0005-0000-0000-0000415D0000}"/>
    <cellStyle name="메모 2 2 3 5 2 3" xfId="23849" xr:uid="{00000000-0005-0000-0000-0000425D0000}"/>
    <cellStyle name="메모 2 2 3 5 3" xfId="23850" xr:uid="{00000000-0005-0000-0000-0000435D0000}"/>
    <cellStyle name="메모 2 2 3 5 4" xfId="23851" xr:uid="{00000000-0005-0000-0000-0000445D0000}"/>
    <cellStyle name="메모 2 2 3 6" xfId="23852" xr:uid="{00000000-0005-0000-0000-0000455D0000}"/>
    <cellStyle name="메모 2 2 3 6 2" xfId="23853" xr:uid="{00000000-0005-0000-0000-0000465D0000}"/>
    <cellStyle name="메모 2 2 3 6 3" xfId="23854" xr:uid="{00000000-0005-0000-0000-0000475D0000}"/>
    <cellStyle name="메모 2 2 3 7" xfId="23855" xr:uid="{00000000-0005-0000-0000-0000485D0000}"/>
    <cellStyle name="메모 2 2 3 8" xfId="23856" xr:uid="{00000000-0005-0000-0000-0000495D0000}"/>
    <cellStyle name="메모 2 2 3 9" xfId="23857" xr:uid="{00000000-0005-0000-0000-00004A5D0000}"/>
    <cellStyle name="메모 2 2 4" xfId="23858" xr:uid="{00000000-0005-0000-0000-00004B5D0000}"/>
    <cellStyle name="메모 2 2 4 2" xfId="23859" xr:uid="{00000000-0005-0000-0000-00004C5D0000}"/>
    <cellStyle name="메모 2 2 4 2 2" xfId="23860" xr:uid="{00000000-0005-0000-0000-00004D5D0000}"/>
    <cellStyle name="메모 2 2 4 2 2 2" xfId="23861" xr:uid="{00000000-0005-0000-0000-00004E5D0000}"/>
    <cellStyle name="메모 2 2 4 2 2 2 2" xfId="23862" xr:uid="{00000000-0005-0000-0000-00004F5D0000}"/>
    <cellStyle name="메모 2 2 4 2 2 2 2 2" xfId="23863" xr:uid="{00000000-0005-0000-0000-0000505D0000}"/>
    <cellStyle name="메모 2 2 4 2 2 2 2 3" xfId="23864" xr:uid="{00000000-0005-0000-0000-0000515D0000}"/>
    <cellStyle name="메모 2 2 4 2 2 2 3" xfId="23865" xr:uid="{00000000-0005-0000-0000-0000525D0000}"/>
    <cellStyle name="메모 2 2 4 2 2 2 4" xfId="23866" xr:uid="{00000000-0005-0000-0000-0000535D0000}"/>
    <cellStyle name="메모 2 2 4 2 2 3" xfId="23867" xr:uid="{00000000-0005-0000-0000-0000545D0000}"/>
    <cellStyle name="메모 2 2 4 2 2 3 2" xfId="23868" xr:uid="{00000000-0005-0000-0000-0000555D0000}"/>
    <cellStyle name="메모 2 2 4 2 2 3 3" xfId="23869" xr:uid="{00000000-0005-0000-0000-0000565D0000}"/>
    <cellStyle name="메모 2 2 4 2 2 4" xfId="23870" xr:uid="{00000000-0005-0000-0000-0000575D0000}"/>
    <cellStyle name="메모 2 2 4 2 2 5" xfId="23871" xr:uid="{00000000-0005-0000-0000-0000585D0000}"/>
    <cellStyle name="메모 2 2 4 2 3" xfId="23872" xr:uid="{00000000-0005-0000-0000-0000595D0000}"/>
    <cellStyle name="메모 2 2 4 2 3 2" xfId="23873" xr:uid="{00000000-0005-0000-0000-00005A5D0000}"/>
    <cellStyle name="메모 2 2 4 2 3 2 2" xfId="23874" xr:uid="{00000000-0005-0000-0000-00005B5D0000}"/>
    <cellStyle name="메모 2 2 4 2 3 2 3" xfId="23875" xr:uid="{00000000-0005-0000-0000-00005C5D0000}"/>
    <cellStyle name="메모 2 2 4 2 3 3" xfId="23876" xr:uid="{00000000-0005-0000-0000-00005D5D0000}"/>
    <cellStyle name="메모 2 2 4 2 3 4" xfId="23877" xr:uid="{00000000-0005-0000-0000-00005E5D0000}"/>
    <cellStyle name="메모 2 2 4 2 4" xfId="23878" xr:uid="{00000000-0005-0000-0000-00005F5D0000}"/>
    <cellStyle name="메모 2 2 4 2 4 2" xfId="23879" xr:uid="{00000000-0005-0000-0000-0000605D0000}"/>
    <cellStyle name="메모 2 2 4 2 4 3" xfId="23880" xr:uid="{00000000-0005-0000-0000-0000615D0000}"/>
    <cellStyle name="메모 2 2 4 2 5" xfId="23881" xr:uid="{00000000-0005-0000-0000-0000625D0000}"/>
    <cellStyle name="메모 2 2 4 2 6" xfId="23882" xr:uid="{00000000-0005-0000-0000-0000635D0000}"/>
    <cellStyle name="메모 2 2 4 3" xfId="23883" xr:uid="{00000000-0005-0000-0000-0000645D0000}"/>
    <cellStyle name="메모 2 2 4 3 2" xfId="23884" xr:uid="{00000000-0005-0000-0000-0000655D0000}"/>
    <cellStyle name="메모 2 2 4 3 2 2" xfId="23885" xr:uid="{00000000-0005-0000-0000-0000665D0000}"/>
    <cellStyle name="메모 2 2 4 3 2 2 2" xfId="23886" xr:uid="{00000000-0005-0000-0000-0000675D0000}"/>
    <cellStyle name="메모 2 2 4 3 2 2 3" xfId="23887" xr:uid="{00000000-0005-0000-0000-0000685D0000}"/>
    <cellStyle name="메모 2 2 4 3 2 3" xfId="23888" xr:uid="{00000000-0005-0000-0000-0000695D0000}"/>
    <cellStyle name="메모 2 2 4 3 2 4" xfId="23889" xr:uid="{00000000-0005-0000-0000-00006A5D0000}"/>
    <cellStyle name="메모 2 2 4 3 3" xfId="23890" xr:uid="{00000000-0005-0000-0000-00006B5D0000}"/>
    <cellStyle name="메모 2 2 4 3 3 2" xfId="23891" xr:uid="{00000000-0005-0000-0000-00006C5D0000}"/>
    <cellStyle name="메모 2 2 4 3 3 3" xfId="23892" xr:uid="{00000000-0005-0000-0000-00006D5D0000}"/>
    <cellStyle name="메모 2 2 4 3 4" xfId="23893" xr:uid="{00000000-0005-0000-0000-00006E5D0000}"/>
    <cellStyle name="메모 2 2 4 3 5" xfId="23894" xr:uid="{00000000-0005-0000-0000-00006F5D0000}"/>
    <cellStyle name="메모 2 2 4 4" xfId="23895" xr:uid="{00000000-0005-0000-0000-0000705D0000}"/>
    <cellStyle name="메모 2 2 4 4 2" xfId="23896" xr:uid="{00000000-0005-0000-0000-0000715D0000}"/>
    <cellStyle name="메모 2 2 4 4 2 2" xfId="23897" xr:uid="{00000000-0005-0000-0000-0000725D0000}"/>
    <cellStyle name="메모 2 2 4 4 2 3" xfId="23898" xr:uid="{00000000-0005-0000-0000-0000735D0000}"/>
    <cellStyle name="메모 2 2 4 4 3" xfId="23899" xr:uid="{00000000-0005-0000-0000-0000745D0000}"/>
    <cellStyle name="메모 2 2 4 4 4" xfId="23900" xr:uid="{00000000-0005-0000-0000-0000755D0000}"/>
    <cellStyle name="메모 2 2 4 5" xfId="23901" xr:uid="{00000000-0005-0000-0000-0000765D0000}"/>
    <cellStyle name="메모 2 2 4 5 2" xfId="23902" xr:uid="{00000000-0005-0000-0000-0000775D0000}"/>
    <cellStyle name="메모 2 2 4 5 3" xfId="23903" xr:uid="{00000000-0005-0000-0000-0000785D0000}"/>
    <cellStyle name="메모 2 2 4 6" xfId="23904" xr:uid="{00000000-0005-0000-0000-0000795D0000}"/>
    <cellStyle name="메모 2 2 4 7" xfId="23905" xr:uid="{00000000-0005-0000-0000-00007A5D0000}"/>
    <cellStyle name="메모 2 2 4 8" xfId="23906" xr:uid="{00000000-0005-0000-0000-00007B5D0000}"/>
    <cellStyle name="메모 2 2 5" xfId="23907" xr:uid="{00000000-0005-0000-0000-00007C5D0000}"/>
    <cellStyle name="메모 2 2 5 2" xfId="23908" xr:uid="{00000000-0005-0000-0000-00007D5D0000}"/>
    <cellStyle name="메모 2 2 5 2 2" xfId="23909" xr:uid="{00000000-0005-0000-0000-00007E5D0000}"/>
    <cellStyle name="메모 2 2 5 2 2 2" xfId="23910" xr:uid="{00000000-0005-0000-0000-00007F5D0000}"/>
    <cellStyle name="메모 2 2 5 2 2 2 2" xfId="23911" xr:uid="{00000000-0005-0000-0000-0000805D0000}"/>
    <cellStyle name="메모 2 2 5 2 2 2 3" xfId="23912" xr:uid="{00000000-0005-0000-0000-0000815D0000}"/>
    <cellStyle name="메모 2 2 5 2 2 3" xfId="23913" xr:uid="{00000000-0005-0000-0000-0000825D0000}"/>
    <cellStyle name="메모 2 2 5 2 2 4" xfId="23914" xr:uid="{00000000-0005-0000-0000-0000835D0000}"/>
    <cellStyle name="메모 2 2 5 2 3" xfId="23915" xr:uid="{00000000-0005-0000-0000-0000845D0000}"/>
    <cellStyle name="메모 2 2 5 2 3 2" xfId="23916" xr:uid="{00000000-0005-0000-0000-0000855D0000}"/>
    <cellStyle name="메모 2 2 5 2 3 3" xfId="23917" xr:uid="{00000000-0005-0000-0000-0000865D0000}"/>
    <cellStyle name="메모 2 2 5 2 4" xfId="23918" xr:uid="{00000000-0005-0000-0000-0000875D0000}"/>
    <cellStyle name="메모 2 2 5 2 5" xfId="23919" xr:uid="{00000000-0005-0000-0000-0000885D0000}"/>
    <cellStyle name="메모 2 2 5 3" xfId="23920" xr:uid="{00000000-0005-0000-0000-0000895D0000}"/>
    <cellStyle name="메모 2 2 5 3 2" xfId="23921" xr:uid="{00000000-0005-0000-0000-00008A5D0000}"/>
    <cellStyle name="메모 2 2 5 3 2 2" xfId="23922" xr:uid="{00000000-0005-0000-0000-00008B5D0000}"/>
    <cellStyle name="메모 2 2 5 3 2 3" xfId="23923" xr:uid="{00000000-0005-0000-0000-00008C5D0000}"/>
    <cellStyle name="메모 2 2 5 3 3" xfId="23924" xr:uid="{00000000-0005-0000-0000-00008D5D0000}"/>
    <cellStyle name="메모 2 2 5 3 4" xfId="23925" xr:uid="{00000000-0005-0000-0000-00008E5D0000}"/>
    <cellStyle name="메모 2 2 5 4" xfId="23926" xr:uid="{00000000-0005-0000-0000-00008F5D0000}"/>
    <cellStyle name="메모 2 2 5 4 2" xfId="23927" xr:uid="{00000000-0005-0000-0000-0000905D0000}"/>
    <cellStyle name="메모 2 2 5 4 3" xfId="23928" xr:uid="{00000000-0005-0000-0000-0000915D0000}"/>
    <cellStyle name="메모 2 2 5 5" xfId="23929" xr:uid="{00000000-0005-0000-0000-0000925D0000}"/>
    <cellStyle name="메모 2 2 5 6" xfId="23930" xr:uid="{00000000-0005-0000-0000-0000935D0000}"/>
    <cellStyle name="메모 2 2 5 7" xfId="23931" xr:uid="{00000000-0005-0000-0000-0000945D0000}"/>
    <cellStyle name="메모 2 2 6" xfId="23932" xr:uid="{00000000-0005-0000-0000-0000955D0000}"/>
    <cellStyle name="메모 2 2 6 2" xfId="23933" xr:uid="{00000000-0005-0000-0000-0000965D0000}"/>
    <cellStyle name="메모 2 2 6 2 2" xfId="23934" xr:uid="{00000000-0005-0000-0000-0000975D0000}"/>
    <cellStyle name="메모 2 2 6 2 2 2" xfId="23935" xr:uid="{00000000-0005-0000-0000-0000985D0000}"/>
    <cellStyle name="메모 2 2 6 2 2 3" xfId="23936" xr:uid="{00000000-0005-0000-0000-0000995D0000}"/>
    <cellStyle name="메모 2 2 6 2 3" xfId="23937" xr:uid="{00000000-0005-0000-0000-00009A5D0000}"/>
    <cellStyle name="메모 2 2 6 2 4" xfId="23938" xr:uid="{00000000-0005-0000-0000-00009B5D0000}"/>
    <cellStyle name="메모 2 2 6 3" xfId="23939" xr:uid="{00000000-0005-0000-0000-00009C5D0000}"/>
    <cellStyle name="메모 2 2 6 3 2" xfId="23940" xr:uid="{00000000-0005-0000-0000-00009D5D0000}"/>
    <cellStyle name="메모 2 2 6 3 3" xfId="23941" xr:uid="{00000000-0005-0000-0000-00009E5D0000}"/>
    <cellStyle name="메모 2 2 6 4" xfId="23942" xr:uid="{00000000-0005-0000-0000-00009F5D0000}"/>
    <cellStyle name="메모 2 2 6 5" xfId="23943" xr:uid="{00000000-0005-0000-0000-0000A05D0000}"/>
    <cellStyle name="메모 2 2 7" xfId="23944" xr:uid="{00000000-0005-0000-0000-0000A15D0000}"/>
    <cellStyle name="메모 2 2 7 2" xfId="23945" xr:uid="{00000000-0005-0000-0000-0000A25D0000}"/>
    <cellStyle name="메모 2 2 7 2 2" xfId="23946" xr:uid="{00000000-0005-0000-0000-0000A35D0000}"/>
    <cellStyle name="메모 2 2 7 2 3" xfId="23947" xr:uid="{00000000-0005-0000-0000-0000A45D0000}"/>
    <cellStyle name="메모 2 2 7 3" xfId="23948" xr:uid="{00000000-0005-0000-0000-0000A55D0000}"/>
    <cellStyle name="메모 2 2 7 4" xfId="23949" xr:uid="{00000000-0005-0000-0000-0000A65D0000}"/>
    <cellStyle name="메모 2 2 8" xfId="23950" xr:uid="{00000000-0005-0000-0000-0000A75D0000}"/>
    <cellStyle name="메모 2 2 8 2" xfId="23951" xr:uid="{00000000-0005-0000-0000-0000A85D0000}"/>
    <cellStyle name="메모 2 2 8 3" xfId="23952" xr:uid="{00000000-0005-0000-0000-0000A95D0000}"/>
    <cellStyle name="메모 2 2 9" xfId="23953" xr:uid="{00000000-0005-0000-0000-0000AA5D0000}"/>
    <cellStyle name="메모 2 3" xfId="23954" xr:uid="{00000000-0005-0000-0000-0000AB5D0000}"/>
    <cellStyle name="메모 2 3 10" xfId="23955" xr:uid="{00000000-0005-0000-0000-0000AC5D0000}"/>
    <cellStyle name="메모 2 3 2" xfId="23956" xr:uid="{00000000-0005-0000-0000-0000AD5D0000}"/>
    <cellStyle name="메모 2 3 2 2" xfId="23957" xr:uid="{00000000-0005-0000-0000-0000AE5D0000}"/>
    <cellStyle name="메모 2 3 2 2 2" xfId="23958" xr:uid="{00000000-0005-0000-0000-0000AF5D0000}"/>
    <cellStyle name="메모 2 3 2 2 2 2" xfId="23959" xr:uid="{00000000-0005-0000-0000-0000B05D0000}"/>
    <cellStyle name="메모 2 3 2 2 2 2 2" xfId="23960" xr:uid="{00000000-0005-0000-0000-0000B15D0000}"/>
    <cellStyle name="메모 2 3 2 2 2 2 2 2" xfId="23961" xr:uid="{00000000-0005-0000-0000-0000B25D0000}"/>
    <cellStyle name="메모 2 3 2 2 2 2 2 2 2" xfId="23962" xr:uid="{00000000-0005-0000-0000-0000B35D0000}"/>
    <cellStyle name="메모 2 3 2 2 2 2 2 2 3" xfId="23963" xr:uid="{00000000-0005-0000-0000-0000B45D0000}"/>
    <cellStyle name="메모 2 3 2 2 2 2 2 3" xfId="23964" xr:uid="{00000000-0005-0000-0000-0000B55D0000}"/>
    <cellStyle name="메모 2 3 2 2 2 2 2 4" xfId="23965" xr:uid="{00000000-0005-0000-0000-0000B65D0000}"/>
    <cellStyle name="메모 2 3 2 2 2 2 3" xfId="23966" xr:uid="{00000000-0005-0000-0000-0000B75D0000}"/>
    <cellStyle name="메모 2 3 2 2 2 2 3 2" xfId="23967" xr:uid="{00000000-0005-0000-0000-0000B85D0000}"/>
    <cellStyle name="메모 2 3 2 2 2 2 3 3" xfId="23968" xr:uid="{00000000-0005-0000-0000-0000B95D0000}"/>
    <cellStyle name="메모 2 3 2 2 2 2 4" xfId="23969" xr:uid="{00000000-0005-0000-0000-0000BA5D0000}"/>
    <cellStyle name="메모 2 3 2 2 2 2 5" xfId="23970" xr:uid="{00000000-0005-0000-0000-0000BB5D0000}"/>
    <cellStyle name="메모 2 3 2 2 2 3" xfId="23971" xr:uid="{00000000-0005-0000-0000-0000BC5D0000}"/>
    <cellStyle name="메모 2 3 2 2 2 3 2" xfId="23972" xr:uid="{00000000-0005-0000-0000-0000BD5D0000}"/>
    <cellStyle name="메모 2 3 2 2 2 3 2 2" xfId="23973" xr:uid="{00000000-0005-0000-0000-0000BE5D0000}"/>
    <cellStyle name="메모 2 3 2 2 2 3 2 3" xfId="23974" xr:uid="{00000000-0005-0000-0000-0000BF5D0000}"/>
    <cellStyle name="메모 2 3 2 2 2 3 3" xfId="23975" xr:uid="{00000000-0005-0000-0000-0000C05D0000}"/>
    <cellStyle name="메모 2 3 2 2 2 3 4" xfId="23976" xr:uid="{00000000-0005-0000-0000-0000C15D0000}"/>
    <cellStyle name="메모 2 3 2 2 2 4" xfId="23977" xr:uid="{00000000-0005-0000-0000-0000C25D0000}"/>
    <cellStyle name="메모 2 3 2 2 2 4 2" xfId="23978" xr:uid="{00000000-0005-0000-0000-0000C35D0000}"/>
    <cellStyle name="메모 2 3 2 2 2 4 3" xfId="23979" xr:uid="{00000000-0005-0000-0000-0000C45D0000}"/>
    <cellStyle name="메모 2 3 2 2 2 5" xfId="23980" xr:uid="{00000000-0005-0000-0000-0000C55D0000}"/>
    <cellStyle name="메모 2 3 2 2 2 6" xfId="23981" xr:uid="{00000000-0005-0000-0000-0000C65D0000}"/>
    <cellStyle name="메모 2 3 2 2 3" xfId="23982" xr:uid="{00000000-0005-0000-0000-0000C75D0000}"/>
    <cellStyle name="메모 2 3 2 2 3 2" xfId="23983" xr:uid="{00000000-0005-0000-0000-0000C85D0000}"/>
    <cellStyle name="메모 2 3 2 2 3 2 2" xfId="23984" xr:uid="{00000000-0005-0000-0000-0000C95D0000}"/>
    <cellStyle name="메모 2 3 2 2 3 2 2 2" xfId="23985" xr:uid="{00000000-0005-0000-0000-0000CA5D0000}"/>
    <cellStyle name="메모 2 3 2 2 3 2 2 3" xfId="23986" xr:uid="{00000000-0005-0000-0000-0000CB5D0000}"/>
    <cellStyle name="메모 2 3 2 2 3 2 3" xfId="23987" xr:uid="{00000000-0005-0000-0000-0000CC5D0000}"/>
    <cellStyle name="메모 2 3 2 2 3 2 4" xfId="23988" xr:uid="{00000000-0005-0000-0000-0000CD5D0000}"/>
    <cellStyle name="메모 2 3 2 2 3 3" xfId="23989" xr:uid="{00000000-0005-0000-0000-0000CE5D0000}"/>
    <cellStyle name="메모 2 3 2 2 3 3 2" xfId="23990" xr:uid="{00000000-0005-0000-0000-0000CF5D0000}"/>
    <cellStyle name="메모 2 3 2 2 3 3 3" xfId="23991" xr:uid="{00000000-0005-0000-0000-0000D05D0000}"/>
    <cellStyle name="메모 2 3 2 2 3 4" xfId="23992" xr:uid="{00000000-0005-0000-0000-0000D15D0000}"/>
    <cellStyle name="메모 2 3 2 2 3 5" xfId="23993" xr:uid="{00000000-0005-0000-0000-0000D25D0000}"/>
    <cellStyle name="메모 2 3 2 2 4" xfId="23994" xr:uid="{00000000-0005-0000-0000-0000D35D0000}"/>
    <cellStyle name="메모 2 3 2 2 4 2" xfId="23995" xr:uid="{00000000-0005-0000-0000-0000D45D0000}"/>
    <cellStyle name="메모 2 3 2 2 4 2 2" xfId="23996" xr:uid="{00000000-0005-0000-0000-0000D55D0000}"/>
    <cellStyle name="메모 2 3 2 2 4 2 3" xfId="23997" xr:uid="{00000000-0005-0000-0000-0000D65D0000}"/>
    <cellStyle name="메모 2 3 2 2 4 3" xfId="23998" xr:uid="{00000000-0005-0000-0000-0000D75D0000}"/>
    <cellStyle name="메모 2 3 2 2 4 4" xfId="23999" xr:uid="{00000000-0005-0000-0000-0000D85D0000}"/>
    <cellStyle name="메모 2 3 2 2 5" xfId="24000" xr:uid="{00000000-0005-0000-0000-0000D95D0000}"/>
    <cellStyle name="메모 2 3 2 2 5 2" xfId="24001" xr:uid="{00000000-0005-0000-0000-0000DA5D0000}"/>
    <cellStyle name="메모 2 3 2 2 5 3" xfId="24002" xr:uid="{00000000-0005-0000-0000-0000DB5D0000}"/>
    <cellStyle name="메모 2 3 2 2 6" xfId="24003" xr:uid="{00000000-0005-0000-0000-0000DC5D0000}"/>
    <cellStyle name="메모 2 3 2 2 7" xfId="24004" xr:uid="{00000000-0005-0000-0000-0000DD5D0000}"/>
    <cellStyle name="메모 2 3 2 3" xfId="24005" xr:uid="{00000000-0005-0000-0000-0000DE5D0000}"/>
    <cellStyle name="메모 2 3 2 3 2" xfId="24006" xr:uid="{00000000-0005-0000-0000-0000DF5D0000}"/>
    <cellStyle name="메모 2 3 2 3 2 2" xfId="24007" xr:uid="{00000000-0005-0000-0000-0000E05D0000}"/>
    <cellStyle name="메모 2 3 2 3 2 2 2" xfId="24008" xr:uid="{00000000-0005-0000-0000-0000E15D0000}"/>
    <cellStyle name="메모 2 3 2 3 2 2 2 2" xfId="24009" xr:uid="{00000000-0005-0000-0000-0000E25D0000}"/>
    <cellStyle name="메모 2 3 2 3 2 2 2 3" xfId="24010" xr:uid="{00000000-0005-0000-0000-0000E35D0000}"/>
    <cellStyle name="메모 2 3 2 3 2 2 3" xfId="24011" xr:uid="{00000000-0005-0000-0000-0000E45D0000}"/>
    <cellStyle name="메모 2 3 2 3 2 2 4" xfId="24012" xr:uid="{00000000-0005-0000-0000-0000E55D0000}"/>
    <cellStyle name="메모 2 3 2 3 2 3" xfId="24013" xr:uid="{00000000-0005-0000-0000-0000E65D0000}"/>
    <cellStyle name="메모 2 3 2 3 2 3 2" xfId="24014" xr:uid="{00000000-0005-0000-0000-0000E75D0000}"/>
    <cellStyle name="메모 2 3 2 3 2 3 3" xfId="24015" xr:uid="{00000000-0005-0000-0000-0000E85D0000}"/>
    <cellStyle name="메모 2 3 2 3 2 4" xfId="24016" xr:uid="{00000000-0005-0000-0000-0000E95D0000}"/>
    <cellStyle name="메모 2 3 2 3 2 5" xfId="24017" xr:uid="{00000000-0005-0000-0000-0000EA5D0000}"/>
    <cellStyle name="메모 2 3 2 3 3" xfId="24018" xr:uid="{00000000-0005-0000-0000-0000EB5D0000}"/>
    <cellStyle name="메모 2 3 2 3 3 2" xfId="24019" xr:uid="{00000000-0005-0000-0000-0000EC5D0000}"/>
    <cellStyle name="메모 2 3 2 3 3 2 2" xfId="24020" xr:uid="{00000000-0005-0000-0000-0000ED5D0000}"/>
    <cellStyle name="메모 2 3 2 3 3 2 3" xfId="24021" xr:uid="{00000000-0005-0000-0000-0000EE5D0000}"/>
    <cellStyle name="메모 2 3 2 3 3 3" xfId="24022" xr:uid="{00000000-0005-0000-0000-0000EF5D0000}"/>
    <cellStyle name="메모 2 3 2 3 3 4" xfId="24023" xr:uid="{00000000-0005-0000-0000-0000F05D0000}"/>
    <cellStyle name="메모 2 3 2 3 4" xfId="24024" xr:uid="{00000000-0005-0000-0000-0000F15D0000}"/>
    <cellStyle name="메모 2 3 2 3 4 2" xfId="24025" xr:uid="{00000000-0005-0000-0000-0000F25D0000}"/>
    <cellStyle name="메모 2 3 2 3 4 3" xfId="24026" xr:uid="{00000000-0005-0000-0000-0000F35D0000}"/>
    <cellStyle name="메모 2 3 2 3 5" xfId="24027" xr:uid="{00000000-0005-0000-0000-0000F45D0000}"/>
    <cellStyle name="메모 2 3 2 3 6" xfId="24028" xr:uid="{00000000-0005-0000-0000-0000F55D0000}"/>
    <cellStyle name="메모 2 3 2 4" xfId="24029" xr:uid="{00000000-0005-0000-0000-0000F65D0000}"/>
    <cellStyle name="메모 2 3 2 4 2" xfId="24030" xr:uid="{00000000-0005-0000-0000-0000F75D0000}"/>
    <cellStyle name="메모 2 3 2 4 2 2" xfId="24031" xr:uid="{00000000-0005-0000-0000-0000F85D0000}"/>
    <cellStyle name="메모 2 3 2 4 2 2 2" xfId="24032" xr:uid="{00000000-0005-0000-0000-0000F95D0000}"/>
    <cellStyle name="메모 2 3 2 4 2 2 3" xfId="24033" xr:uid="{00000000-0005-0000-0000-0000FA5D0000}"/>
    <cellStyle name="메모 2 3 2 4 2 3" xfId="24034" xr:uid="{00000000-0005-0000-0000-0000FB5D0000}"/>
    <cellStyle name="메모 2 3 2 4 2 4" xfId="24035" xr:uid="{00000000-0005-0000-0000-0000FC5D0000}"/>
    <cellStyle name="메모 2 3 2 4 3" xfId="24036" xr:uid="{00000000-0005-0000-0000-0000FD5D0000}"/>
    <cellStyle name="메모 2 3 2 4 3 2" xfId="24037" xr:uid="{00000000-0005-0000-0000-0000FE5D0000}"/>
    <cellStyle name="메모 2 3 2 4 3 3" xfId="24038" xr:uid="{00000000-0005-0000-0000-0000FF5D0000}"/>
    <cellStyle name="메모 2 3 2 4 4" xfId="24039" xr:uid="{00000000-0005-0000-0000-0000005E0000}"/>
    <cellStyle name="메모 2 3 2 4 5" xfId="24040" xr:uid="{00000000-0005-0000-0000-0000015E0000}"/>
    <cellStyle name="메모 2 3 2 5" xfId="24041" xr:uid="{00000000-0005-0000-0000-0000025E0000}"/>
    <cellStyle name="메모 2 3 2 5 2" xfId="24042" xr:uid="{00000000-0005-0000-0000-0000035E0000}"/>
    <cellStyle name="메모 2 3 2 5 2 2" xfId="24043" xr:uid="{00000000-0005-0000-0000-0000045E0000}"/>
    <cellStyle name="메모 2 3 2 5 2 3" xfId="24044" xr:uid="{00000000-0005-0000-0000-0000055E0000}"/>
    <cellStyle name="메모 2 3 2 5 3" xfId="24045" xr:uid="{00000000-0005-0000-0000-0000065E0000}"/>
    <cellStyle name="메모 2 3 2 5 4" xfId="24046" xr:uid="{00000000-0005-0000-0000-0000075E0000}"/>
    <cellStyle name="메모 2 3 2 6" xfId="24047" xr:uid="{00000000-0005-0000-0000-0000085E0000}"/>
    <cellStyle name="메모 2 3 2 6 2" xfId="24048" xr:uid="{00000000-0005-0000-0000-0000095E0000}"/>
    <cellStyle name="메모 2 3 2 6 3" xfId="24049" xr:uid="{00000000-0005-0000-0000-00000A5E0000}"/>
    <cellStyle name="메모 2 3 2 7" xfId="24050" xr:uid="{00000000-0005-0000-0000-00000B5E0000}"/>
    <cellStyle name="메모 2 3 2 8" xfId="24051" xr:uid="{00000000-0005-0000-0000-00000C5E0000}"/>
    <cellStyle name="메모 2 3 2 9" xfId="24052" xr:uid="{00000000-0005-0000-0000-00000D5E0000}"/>
    <cellStyle name="메모 2 3 3" xfId="24053" xr:uid="{00000000-0005-0000-0000-00000E5E0000}"/>
    <cellStyle name="메모 2 3 3 2" xfId="24054" xr:uid="{00000000-0005-0000-0000-00000F5E0000}"/>
    <cellStyle name="메모 2 3 3 2 2" xfId="24055" xr:uid="{00000000-0005-0000-0000-0000105E0000}"/>
    <cellStyle name="메모 2 3 3 2 2 2" xfId="24056" xr:uid="{00000000-0005-0000-0000-0000115E0000}"/>
    <cellStyle name="메모 2 3 3 2 2 2 2" xfId="24057" xr:uid="{00000000-0005-0000-0000-0000125E0000}"/>
    <cellStyle name="메모 2 3 3 2 2 2 2 2" xfId="24058" xr:uid="{00000000-0005-0000-0000-0000135E0000}"/>
    <cellStyle name="메모 2 3 3 2 2 2 2 3" xfId="24059" xr:uid="{00000000-0005-0000-0000-0000145E0000}"/>
    <cellStyle name="메모 2 3 3 2 2 2 3" xfId="24060" xr:uid="{00000000-0005-0000-0000-0000155E0000}"/>
    <cellStyle name="메모 2 3 3 2 2 2 4" xfId="24061" xr:uid="{00000000-0005-0000-0000-0000165E0000}"/>
    <cellStyle name="메모 2 3 3 2 2 3" xfId="24062" xr:uid="{00000000-0005-0000-0000-0000175E0000}"/>
    <cellStyle name="메모 2 3 3 2 2 3 2" xfId="24063" xr:uid="{00000000-0005-0000-0000-0000185E0000}"/>
    <cellStyle name="메모 2 3 3 2 2 3 3" xfId="24064" xr:uid="{00000000-0005-0000-0000-0000195E0000}"/>
    <cellStyle name="메모 2 3 3 2 2 4" xfId="24065" xr:uid="{00000000-0005-0000-0000-00001A5E0000}"/>
    <cellStyle name="메모 2 3 3 2 2 5" xfId="24066" xr:uid="{00000000-0005-0000-0000-00001B5E0000}"/>
    <cellStyle name="메모 2 3 3 2 3" xfId="24067" xr:uid="{00000000-0005-0000-0000-00001C5E0000}"/>
    <cellStyle name="메모 2 3 3 2 3 2" xfId="24068" xr:uid="{00000000-0005-0000-0000-00001D5E0000}"/>
    <cellStyle name="메모 2 3 3 2 3 2 2" xfId="24069" xr:uid="{00000000-0005-0000-0000-00001E5E0000}"/>
    <cellStyle name="메모 2 3 3 2 3 2 3" xfId="24070" xr:uid="{00000000-0005-0000-0000-00001F5E0000}"/>
    <cellStyle name="메모 2 3 3 2 3 3" xfId="24071" xr:uid="{00000000-0005-0000-0000-0000205E0000}"/>
    <cellStyle name="메모 2 3 3 2 3 4" xfId="24072" xr:uid="{00000000-0005-0000-0000-0000215E0000}"/>
    <cellStyle name="메모 2 3 3 2 4" xfId="24073" xr:uid="{00000000-0005-0000-0000-0000225E0000}"/>
    <cellStyle name="메모 2 3 3 2 4 2" xfId="24074" xr:uid="{00000000-0005-0000-0000-0000235E0000}"/>
    <cellStyle name="메모 2 3 3 2 4 3" xfId="24075" xr:uid="{00000000-0005-0000-0000-0000245E0000}"/>
    <cellStyle name="메모 2 3 3 2 5" xfId="24076" xr:uid="{00000000-0005-0000-0000-0000255E0000}"/>
    <cellStyle name="메모 2 3 3 2 6" xfId="24077" xr:uid="{00000000-0005-0000-0000-0000265E0000}"/>
    <cellStyle name="메모 2 3 3 3" xfId="24078" xr:uid="{00000000-0005-0000-0000-0000275E0000}"/>
    <cellStyle name="메모 2 3 3 3 2" xfId="24079" xr:uid="{00000000-0005-0000-0000-0000285E0000}"/>
    <cellStyle name="메모 2 3 3 3 2 2" xfId="24080" xr:uid="{00000000-0005-0000-0000-0000295E0000}"/>
    <cellStyle name="메모 2 3 3 3 2 2 2" xfId="24081" xr:uid="{00000000-0005-0000-0000-00002A5E0000}"/>
    <cellStyle name="메모 2 3 3 3 2 2 3" xfId="24082" xr:uid="{00000000-0005-0000-0000-00002B5E0000}"/>
    <cellStyle name="메모 2 3 3 3 2 3" xfId="24083" xr:uid="{00000000-0005-0000-0000-00002C5E0000}"/>
    <cellStyle name="메모 2 3 3 3 2 4" xfId="24084" xr:uid="{00000000-0005-0000-0000-00002D5E0000}"/>
    <cellStyle name="메모 2 3 3 3 3" xfId="24085" xr:uid="{00000000-0005-0000-0000-00002E5E0000}"/>
    <cellStyle name="메모 2 3 3 3 3 2" xfId="24086" xr:uid="{00000000-0005-0000-0000-00002F5E0000}"/>
    <cellStyle name="메모 2 3 3 3 3 3" xfId="24087" xr:uid="{00000000-0005-0000-0000-0000305E0000}"/>
    <cellStyle name="메모 2 3 3 3 4" xfId="24088" xr:uid="{00000000-0005-0000-0000-0000315E0000}"/>
    <cellStyle name="메모 2 3 3 3 5" xfId="24089" xr:uid="{00000000-0005-0000-0000-0000325E0000}"/>
    <cellStyle name="메모 2 3 3 4" xfId="24090" xr:uid="{00000000-0005-0000-0000-0000335E0000}"/>
    <cellStyle name="메모 2 3 3 4 2" xfId="24091" xr:uid="{00000000-0005-0000-0000-0000345E0000}"/>
    <cellStyle name="메모 2 3 3 4 2 2" xfId="24092" xr:uid="{00000000-0005-0000-0000-0000355E0000}"/>
    <cellStyle name="메모 2 3 3 4 2 3" xfId="24093" xr:uid="{00000000-0005-0000-0000-0000365E0000}"/>
    <cellStyle name="메모 2 3 3 4 3" xfId="24094" xr:uid="{00000000-0005-0000-0000-0000375E0000}"/>
    <cellStyle name="메모 2 3 3 4 4" xfId="24095" xr:uid="{00000000-0005-0000-0000-0000385E0000}"/>
    <cellStyle name="메모 2 3 3 5" xfId="24096" xr:uid="{00000000-0005-0000-0000-0000395E0000}"/>
    <cellStyle name="메모 2 3 3 5 2" xfId="24097" xr:uid="{00000000-0005-0000-0000-00003A5E0000}"/>
    <cellStyle name="메모 2 3 3 5 3" xfId="24098" xr:uid="{00000000-0005-0000-0000-00003B5E0000}"/>
    <cellStyle name="메모 2 3 3 6" xfId="24099" xr:uid="{00000000-0005-0000-0000-00003C5E0000}"/>
    <cellStyle name="메모 2 3 3 7" xfId="24100" xr:uid="{00000000-0005-0000-0000-00003D5E0000}"/>
    <cellStyle name="메모 2 3 3 8" xfId="24101" xr:uid="{00000000-0005-0000-0000-00003E5E0000}"/>
    <cellStyle name="메모 2 3 4" xfId="24102" xr:uid="{00000000-0005-0000-0000-00003F5E0000}"/>
    <cellStyle name="메모 2 3 4 2" xfId="24103" xr:uid="{00000000-0005-0000-0000-0000405E0000}"/>
    <cellStyle name="메모 2 3 4 2 2" xfId="24104" xr:uid="{00000000-0005-0000-0000-0000415E0000}"/>
    <cellStyle name="메모 2 3 4 2 2 2" xfId="24105" xr:uid="{00000000-0005-0000-0000-0000425E0000}"/>
    <cellStyle name="메모 2 3 4 2 2 2 2" xfId="24106" xr:uid="{00000000-0005-0000-0000-0000435E0000}"/>
    <cellStyle name="메모 2 3 4 2 2 2 3" xfId="24107" xr:uid="{00000000-0005-0000-0000-0000445E0000}"/>
    <cellStyle name="메모 2 3 4 2 2 3" xfId="24108" xr:uid="{00000000-0005-0000-0000-0000455E0000}"/>
    <cellStyle name="메모 2 3 4 2 2 4" xfId="24109" xr:uid="{00000000-0005-0000-0000-0000465E0000}"/>
    <cellStyle name="메모 2 3 4 2 3" xfId="24110" xr:uid="{00000000-0005-0000-0000-0000475E0000}"/>
    <cellStyle name="메모 2 3 4 2 3 2" xfId="24111" xr:uid="{00000000-0005-0000-0000-0000485E0000}"/>
    <cellStyle name="메모 2 3 4 2 3 3" xfId="24112" xr:uid="{00000000-0005-0000-0000-0000495E0000}"/>
    <cellStyle name="메모 2 3 4 2 4" xfId="24113" xr:uid="{00000000-0005-0000-0000-00004A5E0000}"/>
    <cellStyle name="메모 2 3 4 2 5" xfId="24114" xr:uid="{00000000-0005-0000-0000-00004B5E0000}"/>
    <cellStyle name="메모 2 3 4 3" xfId="24115" xr:uid="{00000000-0005-0000-0000-00004C5E0000}"/>
    <cellStyle name="메모 2 3 4 3 2" xfId="24116" xr:uid="{00000000-0005-0000-0000-00004D5E0000}"/>
    <cellStyle name="메모 2 3 4 3 2 2" xfId="24117" xr:uid="{00000000-0005-0000-0000-00004E5E0000}"/>
    <cellStyle name="메모 2 3 4 3 2 3" xfId="24118" xr:uid="{00000000-0005-0000-0000-00004F5E0000}"/>
    <cellStyle name="메모 2 3 4 3 3" xfId="24119" xr:uid="{00000000-0005-0000-0000-0000505E0000}"/>
    <cellStyle name="메모 2 3 4 3 4" xfId="24120" xr:uid="{00000000-0005-0000-0000-0000515E0000}"/>
    <cellStyle name="메모 2 3 4 4" xfId="24121" xr:uid="{00000000-0005-0000-0000-0000525E0000}"/>
    <cellStyle name="메모 2 3 4 4 2" xfId="24122" xr:uid="{00000000-0005-0000-0000-0000535E0000}"/>
    <cellStyle name="메모 2 3 4 4 3" xfId="24123" xr:uid="{00000000-0005-0000-0000-0000545E0000}"/>
    <cellStyle name="메모 2 3 4 5" xfId="24124" xr:uid="{00000000-0005-0000-0000-0000555E0000}"/>
    <cellStyle name="메모 2 3 4 6" xfId="24125" xr:uid="{00000000-0005-0000-0000-0000565E0000}"/>
    <cellStyle name="메모 2 3 5" xfId="24126" xr:uid="{00000000-0005-0000-0000-0000575E0000}"/>
    <cellStyle name="메모 2 3 5 2" xfId="24127" xr:uid="{00000000-0005-0000-0000-0000585E0000}"/>
    <cellStyle name="메모 2 3 5 2 2" xfId="24128" xr:uid="{00000000-0005-0000-0000-0000595E0000}"/>
    <cellStyle name="메모 2 3 5 2 2 2" xfId="24129" xr:uid="{00000000-0005-0000-0000-00005A5E0000}"/>
    <cellStyle name="메모 2 3 5 2 2 3" xfId="24130" xr:uid="{00000000-0005-0000-0000-00005B5E0000}"/>
    <cellStyle name="메모 2 3 5 2 3" xfId="24131" xr:uid="{00000000-0005-0000-0000-00005C5E0000}"/>
    <cellStyle name="메모 2 3 5 2 4" xfId="24132" xr:uid="{00000000-0005-0000-0000-00005D5E0000}"/>
    <cellStyle name="메모 2 3 5 3" xfId="24133" xr:uid="{00000000-0005-0000-0000-00005E5E0000}"/>
    <cellStyle name="메모 2 3 5 3 2" xfId="24134" xr:uid="{00000000-0005-0000-0000-00005F5E0000}"/>
    <cellStyle name="메모 2 3 5 3 3" xfId="24135" xr:uid="{00000000-0005-0000-0000-0000605E0000}"/>
    <cellStyle name="메모 2 3 5 4" xfId="24136" xr:uid="{00000000-0005-0000-0000-0000615E0000}"/>
    <cellStyle name="메모 2 3 5 5" xfId="24137" xr:uid="{00000000-0005-0000-0000-0000625E0000}"/>
    <cellStyle name="메모 2 3 6" xfId="24138" xr:uid="{00000000-0005-0000-0000-0000635E0000}"/>
    <cellStyle name="메모 2 3 6 2" xfId="24139" xr:uid="{00000000-0005-0000-0000-0000645E0000}"/>
    <cellStyle name="메모 2 3 6 2 2" xfId="24140" xr:uid="{00000000-0005-0000-0000-0000655E0000}"/>
    <cellStyle name="메모 2 3 6 2 3" xfId="24141" xr:uid="{00000000-0005-0000-0000-0000665E0000}"/>
    <cellStyle name="메모 2 3 6 3" xfId="24142" xr:uid="{00000000-0005-0000-0000-0000675E0000}"/>
    <cellStyle name="메모 2 3 6 4" xfId="24143" xr:uid="{00000000-0005-0000-0000-0000685E0000}"/>
    <cellStyle name="메모 2 3 7" xfId="24144" xr:uid="{00000000-0005-0000-0000-0000695E0000}"/>
    <cellStyle name="메모 2 3 7 2" xfId="24145" xr:uid="{00000000-0005-0000-0000-00006A5E0000}"/>
    <cellStyle name="메모 2 3 7 3" xfId="24146" xr:uid="{00000000-0005-0000-0000-00006B5E0000}"/>
    <cellStyle name="메모 2 3 8" xfId="24147" xr:uid="{00000000-0005-0000-0000-00006C5E0000}"/>
    <cellStyle name="메모 2 3 9" xfId="24148" xr:uid="{00000000-0005-0000-0000-00006D5E0000}"/>
    <cellStyle name="메모 2 4" xfId="24149" xr:uid="{00000000-0005-0000-0000-00006E5E0000}"/>
    <cellStyle name="메모 2 4 2" xfId="24150" xr:uid="{00000000-0005-0000-0000-00006F5E0000}"/>
    <cellStyle name="메모 2 4 2 2" xfId="24151" xr:uid="{00000000-0005-0000-0000-0000705E0000}"/>
    <cellStyle name="메모 2 4 2 2 2" xfId="24152" xr:uid="{00000000-0005-0000-0000-0000715E0000}"/>
    <cellStyle name="메모 2 4 2 2 2 2" xfId="24153" xr:uid="{00000000-0005-0000-0000-0000725E0000}"/>
    <cellStyle name="메모 2 4 2 2 2 2 2" xfId="24154" xr:uid="{00000000-0005-0000-0000-0000735E0000}"/>
    <cellStyle name="메모 2 4 2 2 2 2 2 2" xfId="24155" xr:uid="{00000000-0005-0000-0000-0000745E0000}"/>
    <cellStyle name="메모 2 4 2 2 2 2 2 3" xfId="24156" xr:uid="{00000000-0005-0000-0000-0000755E0000}"/>
    <cellStyle name="메모 2 4 2 2 2 2 3" xfId="24157" xr:uid="{00000000-0005-0000-0000-0000765E0000}"/>
    <cellStyle name="메모 2 4 2 2 2 2 4" xfId="24158" xr:uid="{00000000-0005-0000-0000-0000775E0000}"/>
    <cellStyle name="메모 2 4 2 2 2 3" xfId="24159" xr:uid="{00000000-0005-0000-0000-0000785E0000}"/>
    <cellStyle name="메모 2 4 2 2 2 3 2" xfId="24160" xr:uid="{00000000-0005-0000-0000-0000795E0000}"/>
    <cellStyle name="메모 2 4 2 2 2 3 3" xfId="24161" xr:uid="{00000000-0005-0000-0000-00007A5E0000}"/>
    <cellStyle name="메모 2 4 2 2 2 4" xfId="24162" xr:uid="{00000000-0005-0000-0000-00007B5E0000}"/>
    <cellStyle name="메모 2 4 2 2 2 5" xfId="24163" xr:uid="{00000000-0005-0000-0000-00007C5E0000}"/>
    <cellStyle name="메모 2 4 2 2 3" xfId="24164" xr:uid="{00000000-0005-0000-0000-00007D5E0000}"/>
    <cellStyle name="메모 2 4 2 2 3 2" xfId="24165" xr:uid="{00000000-0005-0000-0000-00007E5E0000}"/>
    <cellStyle name="메모 2 4 2 2 3 2 2" xfId="24166" xr:uid="{00000000-0005-0000-0000-00007F5E0000}"/>
    <cellStyle name="메모 2 4 2 2 3 2 3" xfId="24167" xr:uid="{00000000-0005-0000-0000-0000805E0000}"/>
    <cellStyle name="메모 2 4 2 2 3 3" xfId="24168" xr:uid="{00000000-0005-0000-0000-0000815E0000}"/>
    <cellStyle name="메모 2 4 2 2 3 4" xfId="24169" xr:uid="{00000000-0005-0000-0000-0000825E0000}"/>
    <cellStyle name="메모 2 4 2 2 4" xfId="24170" xr:uid="{00000000-0005-0000-0000-0000835E0000}"/>
    <cellStyle name="메모 2 4 2 2 4 2" xfId="24171" xr:uid="{00000000-0005-0000-0000-0000845E0000}"/>
    <cellStyle name="메모 2 4 2 2 4 3" xfId="24172" xr:uid="{00000000-0005-0000-0000-0000855E0000}"/>
    <cellStyle name="메모 2 4 2 2 5" xfId="24173" xr:uid="{00000000-0005-0000-0000-0000865E0000}"/>
    <cellStyle name="메모 2 4 2 2 6" xfId="24174" xr:uid="{00000000-0005-0000-0000-0000875E0000}"/>
    <cellStyle name="메모 2 4 2 3" xfId="24175" xr:uid="{00000000-0005-0000-0000-0000885E0000}"/>
    <cellStyle name="메모 2 4 2 3 2" xfId="24176" xr:uid="{00000000-0005-0000-0000-0000895E0000}"/>
    <cellStyle name="메모 2 4 2 3 2 2" xfId="24177" xr:uid="{00000000-0005-0000-0000-00008A5E0000}"/>
    <cellStyle name="메모 2 4 2 3 2 2 2" xfId="24178" xr:uid="{00000000-0005-0000-0000-00008B5E0000}"/>
    <cellStyle name="메모 2 4 2 3 2 2 3" xfId="24179" xr:uid="{00000000-0005-0000-0000-00008C5E0000}"/>
    <cellStyle name="메모 2 4 2 3 2 3" xfId="24180" xr:uid="{00000000-0005-0000-0000-00008D5E0000}"/>
    <cellStyle name="메모 2 4 2 3 2 4" xfId="24181" xr:uid="{00000000-0005-0000-0000-00008E5E0000}"/>
    <cellStyle name="메모 2 4 2 3 3" xfId="24182" xr:uid="{00000000-0005-0000-0000-00008F5E0000}"/>
    <cellStyle name="메모 2 4 2 3 3 2" xfId="24183" xr:uid="{00000000-0005-0000-0000-0000905E0000}"/>
    <cellStyle name="메모 2 4 2 3 3 3" xfId="24184" xr:uid="{00000000-0005-0000-0000-0000915E0000}"/>
    <cellStyle name="메모 2 4 2 3 4" xfId="24185" xr:uid="{00000000-0005-0000-0000-0000925E0000}"/>
    <cellStyle name="메모 2 4 2 3 5" xfId="24186" xr:uid="{00000000-0005-0000-0000-0000935E0000}"/>
    <cellStyle name="메모 2 4 2 4" xfId="24187" xr:uid="{00000000-0005-0000-0000-0000945E0000}"/>
    <cellStyle name="메모 2 4 2 4 2" xfId="24188" xr:uid="{00000000-0005-0000-0000-0000955E0000}"/>
    <cellStyle name="메모 2 4 2 4 2 2" xfId="24189" xr:uid="{00000000-0005-0000-0000-0000965E0000}"/>
    <cellStyle name="메모 2 4 2 4 2 3" xfId="24190" xr:uid="{00000000-0005-0000-0000-0000975E0000}"/>
    <cellStyle name="메모 2 4 2 4 3" xfId="24191" xr:uid="{00000000-0005-0000-0000-0000985E0000}"/>
    <cellStyle name="메모 2 4 2 4 4" xfId="24192" xr:uid="{00000000-0005-0000-0000-0000995E0000}"/>
    <cellStyle name="메모 2 4 2 5" xfId="24193" xr:uid="{00000000-0005-0000-0000-00009A5E0000}"/>
    <cellStyle name="메모 2 4 2 5 2" xfId="24194" xr:uid="{00000000-0005-0000-0000-00009B5E0000}"/>
    <cellStyle name="메모 2 4 2 5 3" xfId="24195" xr:uid="{00000000-0005-0000-0000-00009C5E0000}"/>
    <cellStyle name="메모 2 4 2 6" xfId="24196" xr:uid="{00000000-0005-0000-0000-00009D5E0000}"/>
    <cellStyle name="메모 2 4 2 7" xfId="24197" xr:uid="{00000000-0005-0000-0000-00009E5E0000}"/>
    <cellStyle name="메모 2 4 2 8" xfId="24198" xr:uid="{00000000-0005-0000-0000-00009F5E0000}"/>
    <cellStyle name="메모 2 4 3" xfId="24199" xr:uid="{00000000-0005-0000-0000-0000A05E0000}"/>
    <cellStyle name="메모 2 4 3 2" xfId="24200" xr:uid="{00000000-0005-0000-0000-0000A15E0000}"/>
    <cellStyle name="메모 2 4 3 2 2" xfId="24201" xr:uid="{00000000-0005-0000-0000-0000A25E0000}"/>
    <cellStyle name="메모 2 4 3 2 2 2" xfId="24202" xr:uid="{00000000-0005-0000-0000-0000A35E0000}"/>
    <cellStyle name="메모 2 4 3 2 2 2 2" xfId="24203" xr:uid="{00000000-0005-0000-0000-0000A45E0000}"/>
    <cellStyle name="메모 2 4 3 2 2 2 3" xfId="24204" xr:uid="{00000000-0005-0000-0000-0000A55E0000}"/>
    <cellStyle name="메모 2 4 3 2 2 3" xfId="24205" xr:uid="{00000000-0005-0000-0000-0000A65E0000}"/>
    <cellStyle name="메모 2 4 3 2 2 4" xfId="24206" xr:uid="{00000000-0005-0000-0000-0000A75E0000}"/>
    <cellStyle name="메모 2 4 3 2 3" xfId="24207" xr:uid="{00000000-0005-0000-0000-0000A85E0000}"/>
    <cellStyle name="메모 2 4 3 2 3 2" xfId="24208" xr:uid="{00000000-0005-0000-0000-0000A95E0000}"/>
    <cellStyle name="메모 2 4 3 2 3 3" xfId="24209" xr:uid="{00000000-0005-0000-0000-0000AA5E0000}"/>
    <cellStyle name="메모 2 4 3 2 4" xfId="24210" xr:uid="{00000000-0005-0000-0000-0000AB5E0000}"/>
    <cellStyle name="메모 2 4 3 2 5" xfId="24211" xr:uid="{00000000-0005-0000-0000-0000AC5E0000}"/>
    <cellStyle name="메모 2 4 3 3" xfId="24212" xr:uid="{00000000-0005-0000-0000-0000AD5E0000}"/>
    <cellStyle name="메모 2 4 3 3 2" xfId="24213" xr:uid="{00000000-0005-0000-0000-0000AE5E0000}"/>
    <cellStyle name="메모 2 4 3 3 2 2" xfId="24214" xr:uid="{00000000-0005-0000-0000-0000AF5E0000}"/>
    <cellStyle name="메모 2 4 3 3 2 3" xfId="24215" xr:uid="{00000000-0005-0000-0000-0000B05E0000}"/>
    <cellStyle name="메모 2 4 3 3 3" xfId="24216" xr:uid="{00000000-0005-0000-0000-0000B15E0000}"/>
    <cellStyle name="메모 2 4 3 3 4" xfId="24217" xr:uid="{00000000-0005-0000-0000-0000B25E0000}"/>
    <cellStyle name="메모 2 4 3 4" xfId="24218" xr:uid="{00000000-0005-0000-0000-0000B35E0000}"/>
    <cellStyle name="메모 2 4 3 4 2" xfId="24219" xr:uid="{00000000-0005-0000-0000-0000B45E0000}"/>
    <cellStyle name="메모 2 4 3 4 3" xfId="24220" xr:uid="{00000000-0005-0000-0000-0000B55E0000}"/>
    <cellStyle name="메모 2 4 3 5" xfId="24221" xr:uid="{00000000-0005-0000-0000-0000B65E0000}"/>
    <cellStyle name="메모 2 4 3 6" xfId="24222" xr:uid="{00000000-0005-0000-0000-0000B75E0000}"/>
    <cellStyle name="메모 2 4 3 7" xfId="24223" xr:uid="{00000000-0005-0000-0000-0000B85E0000}"/>
    <cellStyle name="메모 2 4 4" xfId="24224" xr:uid="{00000000-0005-0000-0000-0000B95E0000}"/>
    <cellStyle name="메모 2 4 4 2" xfId="24225" xr:uid="{00000000-0005-0000-0000-0000BA5E0000}"/>
    <cellStyle name="메모 2 4 4 2 2" xfId="24226" xr:uid="{00000000-0005-0000-0000-0000BB5E0000}"/>
    <cellStyle name="메모 2 4 4 2 2 2" xfId="24227" xr:uid="{00000000-0005-0000-0000-0000BC5E0000}"/>
    <cellStyle name="메모 2 4 4 2 2 3" xfId="24228" xr:uid="{00000000-0005-0000-0000-0000BD5E0000}"/>
    <cellStyle name="메모 2 4 4 2 3" xfId="24229" xr:uid="{00000000-0005-0000-0000-0000BE5E0000}"/>
    <cellStyle name="메모 2 4 4 2 4" xfId="24230" xr:uid="{00000000-0005-0000-0000-0000BF5E0000}"/>
    <cellStyle name="메모 2 4 4 3" xfId="24231" xr:uid="{00000000-0005-0000-0000-0000C05E0000}"/>
    <cellStyle name="메모 2 4 4 3 2" xfId="24232" xr:uid="{00000000-0005-0000-0000-0000C15E0000}"/>
    <cellStyle name="메모 2 4 4 3 3" xfId="24233" xr:uid="{00000000-0005-0000-0000-0000C25E0000}"/>
    <cellStyle name="메모 2 4 4 4" xfId="24234" xr:uid="{00000000-0005-0000-0000-0000C35E0000}"/>
    <cellStyle name="메모 2 4 4 5" xfId="24235" xr:uid="{00000000-0005-0000-0000-0000C45E0000}"/>
    <cellStyle name="메모 2 4 5" xfId="24236" xr:uid="{00000000-0005-0000-0000-0000C55E0000}"/>
    <cellStyle name="메모 2 4 5 2" xfId="24237" xr:uid="{00000000-0005-0000-0000-0000C65E0000}"/>
    <cellStyle name="메모 2 4 5 2 2" xfId="24238" xr:uid="{00000000-0005-0000-0000-0000C75E0000}"/>
    <cellStyle name="메모 2 4 5 2 3" xfId="24239" xr:uid="{00000000-0005-0000-0000-0000C85E0000}"/>
    <cellStyle name="메모 2 4 5 3" xfId="24240" xr:uid="{00000000-0005-0000-0000-0000C95E0000}"/>
    <cellStyle name="메모 2 4 5 4" xfId="24241" xr:uid="{00000000-0005-0000-0000-0000CA5E0000}"/>
    <cellStyle name="메모 2 4 6" xfId="24242" xr:uid="{00000000-0005-0000-0000-0000CB5E0000}"/>
    <cellStyle name="메모 2 4 6 2" xfId="24243" xr:uid="{00000000-0005-0000-0000-0000CC5E0000}"/>
    <cellStyle name="메모 2 4 6 3" xfId="24244" xr:uid="{00000000-0005-0000-0000-0000CD5E0000}"/>
    <cellStyle name="메모 2 4 7" xfId="24245" xr:uid="{00000000-0005-0000-0000-0000CE5E0000}"/>
    <cellStyle name="메모 2 4 8" xfId="24246" xr:uid="{00000000-0005-0000-0000-0000CF5E0000}"/>
    <cellStyle name="메모 2 4 9" xfId="24247" xr:uid="{00000000-0005-0000-0000-0000D05E0000}"/>
    <cellStyle name="메모 2 5" xfId="24248" xr:uid="{00000000-0005-0000-0000-0000D15E0000}"/>
    <cellStyle name="메모 2 5 2" xfId="24249" xr:uid="{00000000-0005-0000-0000-0000D25E0000}"/>
    <cellStyle name="메모 2 5 2 2" xfId="24250" xr:uid="{00000000-0005-0000-0000-0000D35E0000}"/>
    <cellStyle name="메모 2 5 2 2 2" xfId="24251" xr:uid="{00000000-0005-0000-0000-0000D45E0000}"/>
    <cellStyle name="메모 2 5 2 2 2 2" xfId="24252" xr:uid="{00000000-0005-0000-0000-0000D55E0000}"/>
    <cellStyle name="메모 2 5 2 2 2 2 2" xfId="24253" xr:uid="{00000000-0005-0000-0000-0000D65E0000}"/>
    <cellStyle name="메모 2 5 2 2 2 2 3" xfId="24254" xr:uid="{00000000-0005-0000-0000-0000D75E0000}"/>
    <cellStyle name="메모 2 5 2 2 2 3" xfId="24255" xr:uid="{00000000-0005-0000-0000-0000D85E0000}"/>
    <cellStyle name="메모 2 5 2 2 2 4" xfId="24256" xr:uid="{00000000-0005-0000-0000-0000D95E0000}"/>
    <cellStyle name="메모 2 5 2 2 3" xfId="24257" xr:uid="{00000000-0005-0000-0000-0000DA5E0000}"/>
    <cellStyle name="메모 2 5 2 2 3 2" xfId="24258" xr:uid="{00000000-0005-0000-0000-0000DB5E0000}"/>
    <cellStyle name="메모 2 5 2 2 3 3" xfId="24259" xr:uid="{00000000-0005-0000-0000-0000DC5E0000}"/>
    <cellStyle name="메모 2 5 2 2 4" xfId="24260" xr:uid="{00000000-0005-0000-0000-0000DD5E0000}"/>
    <cellStyle name="메모 2 5 2 2 5" xfId="24261" xr:uid="{00000000-0005-0000-0000-0000DE5E0000}"/>
    <cellStyle name="메모 2 5 2 3" xfId="24262" xr:uid="{00000000-0005-0000-0000-0000DF5E0000}"/>
    <cellStyle name="메모 2 5 2 3 2" xfId="24263" xr:uid="{00000000-0005-0000-0000-0000E05E0000}"/>
    <cellStyle name="메모 2 5 2 3 2 2" xfId="24264" xr:uid="{00000000-0005-0000-0000-0000E15E0000}"/>
    <cellStyle name="메모 2 5 2 3 2 3" xfId="24265" xr:uid="{00000000-0005-0000-0000-0000E25E0000}"/>
    <cellStyle name="메모 2 5 2 3 3" xfId="24266" xr:uid="{00000000-0005-0000-0000-0000E35E0000}"/>
    <cellStyle name="메모 2 5 2 3 4" xfId="24267" xr:uid="{00000000-0005-0000-0000-0000E45E0000}"/>
    <cellStyle name="메모 2 5 2 4" xfId="24268" xr:uid="{00000000-0005-0000-0000-0000E55E0000}"/>
    <cellStyle name="메모 2 5 2 4 2" xfId="24269" xr:uid="{00000000-0005-0000-0000-0000E65E0000}"/>
    <cellStyle name="메모 2 5 2 4 3" xfId="24270" xr:uid="{00000000-0005-0000-0000-0000E75E0000}"/>
    <cellStyle name="메모 2 5 2 5" xfId="24271" xr:uid="{00000000-0005-0000-0000-0000E85E0000}"/>
    <cellStyle name="메모 2 5 2 6" xfId="24272" xr:uid="{00000000-0005-0000-0000-0000E95E0000}"/>
    <cellStyle name="메모 2 5 3" xfId="24273" xr:uid="{00000000-0005-0000-0000-0000EA5E0000}"/>
    <cellStyle name="메모 2 5 3 2" xfId="24274" xr:uid="{00000000-0005-0000-0000-0000EB5E0000}"/>
    <cellStyle name="메모 2 5 3 2 2" xfId="24275" xr:uid="{00000000-0005-0000-0000-0000EC5E0000}"/>
    <cellStyle name="메모 2 5 3 2 2 2" xfId="24276" xr:uid="{00000000-0005-0000-0000-0000ED5E0000}"/>
    <cellStyle name="메모 2 5 3 2 2 3" xfId="24277" xr:uid="{00000000-0005-0000-0000-0000EE5E0000}"/>
    <cellStyle name="메모 2 5 3 2 3" xfId="24278" xr:uid="{00000000-0005-0000-0000-0000EF5E0000}"/>
    <cellStyle name="메모 2 5 3 2 4" xfId="24279" xr:uid="{00000000-0005-0000-0000-0000F05E0000}"/>
    <cellStyle name="메모 2 5 3 3" xfId="24280" xr:uid="{00000000-0005-0000-0000-0000F15E0000}"/>
    <cellStyle name="메모 2 5 3 3 2" xfId="24281" xr:uid="{00000000-0005-0000-0000-0000F25E0000}"/>
    <cellStyle name="메모 2 5 3 3 3" xfId="24282" xr:uid="{00000000-0005-0000-0000-0000F35E0000}"/>
    <cellStyle name="메모 2 5 3 4" xfId="24283" xr:uid="{00000000-0005-0000-0000-0000F45E0000}"/>
    <cellStyle name="메모 2 5 3 5" xfId="24284" xr:uid="{00000000-0005-0000-0000-0000F55E0000}"/>
    <cellStyle name="메모 2 5 4" xfId="24285" xr:uid="{00000000-0005-0000-0000-0000F65E0000}"/>
    <cellStyle name="메모 2 5 4 2" xfId="24286" xr:uid="{00000000-0005-0000-0000-0000F75E0000}"/>
    <cellStyle name="메모 2 5 4 2 2" xfId="24287" xr:uid="{00000000-0005-0000-0000-0000F85E0000}"/>
    <cellStyle name="메모 2 5 4 2 3" xfId="24288" xr:uid="{00000000-0005-0000-0000-0000F95E0000}"/>
    <cellStyle name="메모 2 5 4 3" xfId="24289" xr:uid="{00000000-0005-0000-0000-0000FA5E0000}"/>
    <cellStyle name="메모 2 5 4 4" xfId="24290" xr:uid="{00000000-0005-0000-0000-0000FB5E0000}"/>
    <cellStyle name="메모 2 5 5" xfId="24291" xr:uid="{00000000-0005-0000-0000-0000FC5E0000}"/>
    <cellStyle name="메모 2 5 5 2" xfId="24292" xr:uid="{00000000-0005-0000-0000-0000FD5E0000}"/>
    <cellStyle name="메모 2 5 5 3" xfId="24293" xr:uid="{00000000-0005-0000-0000-0000FE5E0000}"/>
    <cellStyle name="메모 2 5 6" xfId="24294" xr:uid="{00000000-0005-0000-0000-0000FF5E0000}"/>
    <cellStyle name="메모 2 5 7" xfId="24295" xr:uid="{00000000-0005-0000-0000-0000005F0000}"/>
    <cellStyle name="메모 2 5 8" xfId="24296" xr:uid="{00000000-0005-0000-0000-0000015F0000}"/>
    <cellStyle name="메모 2 6" xfId="24297" xr:uid="{00000000-0005-0000-0000-0000025F0000}"/>
    <cellStyle name="메모 2 6 2" xfId="24298" xr:uid="{00000000-0005-0000-0000-0000035F0000}"/>
    <cellStyle name="메모 2 6 2 2" xfId="24299" xr:uid="{00000000-0005-0000-0000-0000045F0000}"/>
    <cellStyle name="메모 2 6 2 2 2" xfId="24300" xr:uid="{00000000-0005-0000-0000-0000055F0000}"/>
    <cellStyle name="메모 2 6 2 2 2 2" xfId="24301" xr:uid="{00000000-0005-0000-0000-0000065F0000}"/>
    <cellStyle name="메모 2 6 2 2 2 3" xfId="24302" xr:uid="{00000000-0005-0000-0000-0000075F0000}"/>
    <cellStyle name="메모 2 6 2 2 3" xfId="24303" xr:uid="{00000000-0005-0000-0000-0000085F0000}"/>
    <cellStyle name="메모 2 6 2 2 4" xfId="24304" xr:uid="{00000000-0005-0000-0000-0000095F0000}"/>
    <cellStyle name="메모 2 6 2 3" xfId="24305" xr:uid="{00000000-0005-0000-0000-00000A5F0000}"/>
    <cellStyle name="메모 2 6 2 3 2" xfId="24306" xr:uid="{00000000-0005-0000-0000-00000B5F0000}"/>
    <cellStyle name="메모 2 6 2 3 3" xfId="24307" xr:uid="{00000000-0005-0000-0000-00000C5F0000}"/>
    <cellStyle name="메모 2 6 2 4" xfId="24308" xr:uid="{00000000-0005-0000-0000-00000D5F0000}"/>
    <cellStyle name="메모 2 6 2 5" xfId="24309" xr:uid="{00000000-0005-0000-0000-00000E5F0000}"/>
    <cellStyle name="메모 2 6 3" xfId="24310" xr:uid="{00000000-0005-0000-0000-00000F5F0000}"/>
    <cellStyle name="메모 2 6 3 2" xfId="24311" xr:uid="{00000000-0005-0000-0000-0000105F0000}"/>
    <cellStyle name="메모 2 6 3 2 2" xfId="24312" xr:uid="{00000000-0005-0000-0000-0000115F0000}"/>
    <cellStyle name="메모 2 6 3 2 3" xfId="24313" xr:uid="{00000000-0005-0000-0000-0000125F0000}"/>
    <cellStyle name="메모 2 6 3 3" xfId="24314" xr:uid="{00000000-0005-0000-0000-0000135F0000}"/>
    <cellStyle name="메모 2 6 3 4" xfId="24315" xr:uid="{00000000-0005-0000-0000-0000145F0000}"/>
    <cellStyle name="메모 2 6 4" xfId="24316" xr:uid="{00000000-0005-0000-0000-0000155F0000}"/>
    <cellStyle name="메모 2 6 4 2" xfId="24317" xr:uid="{00000000-0005-0000-0000-0000165F0000}"/>
    <cellStyle name="메모 2 6 4 3" xfId="24318" xr:uid="{00000000-0005-0000-0000-0000175F0000}"/>
    <cellStyle name="메모 2 6 5" xfId="24319" xr:uid="{00000000-0005-0000-0000-0000185F0000}"/>
    <cellStyle name="메모 2 6 6" xfId="24320" xr:uid="{00000000-0005-0000-0000-0000195F0000}"/>
    <cellStyle name="메모 2 6 7" xfId="24321" xr:uid="{00000000-0005-0000-0000-00001A5F0000}"/>
    <cellStyle name="메모 2 7" xfId="24322" xr:uid="{00000000-0005-0000-0000-00001B5F0000}"/>
    <cellStyle name="메모 2 7 2" xfId="24323" xr:uid="{00000000-0005-0000-0000-00001C5F0000}"/>
    <cellStyle name="메모 2 7 2 2" xfId="24324" xr:uid="{00000000-0005-0000-0000-00001D5F0000}"/>
    <cellStyle name="메모 2 7 2 2 2" xfId="24325" xr:uid="{00000000-0005-0000-0000-00001E5F0000}"/>
    <cellStyle name="메모 2 7 2 2 3" xfId="24326" xr:uid="{00000000-0005-0000-0000-00001F5F0000}"/>
    <cellStyle name="메모 2 7 2 3" xfId="24327" xr:uid="{00000000-0005-0000-0000-0000205F0000}"/>
    <cellStyle name="메모 2 7 2 4" xfId="24328" xr:uid="{00000000-0005-0000-0000-0000215F0000}"/>
    <cellStyle name="메모 2 7 3" xfId="24329" xr:uid="{00000000-0005-0000-0000-0000225F0000}"/>
    <cellStyle name="메모 2 7 3 2" xfId="24330" xr:uid="{00000000-0005-0000-0000-0000235F0000}"/>
    <cellStyle name="메모 2 7 3 3" xfId="24331" xr:uid="{00000000-0005-0000-0000-0000245F0000}"/>
    <cellStyle name="메모 2 7 4" xfId="24332" xr:uid="{00000000-0005-0000-0000-0000255F0000}"/>
    <cellStyle name="메모 2 7 5" xfId="24333" xr:uid="{00000000-0005-0000-0000-0000265F0000}"/>
    <cellStyle name="메모 2 7 6" xfId="24334" xr:uid="{00000000-0005-0000-0000-0000275F0000}"/>
    <cellStyle name="메모 2 8" xfId="24335" xr:uid="{00000000-0005-0000-0000-0000285F0000}"/>
    <cellStyle name="메모 2 8 2" xfId="24336" xr:uid="{00000000-0005-0000-0000-0000295F0000}"/>
    <cellStyle name="메모 2 8 2 2" xfId="24337" xr:uid="{00000000-0005-0000-0000-00002A5F0000}"/>
    <cellStyle name="메모 2 8 2 3" xfId="24338" xr:uid="{00000000-0005-0000-0000-00002B5F0000}"/>
    <cellStyle name="메모 2 8 3" xfId="24339" xr:uid="{00000000-0005-0000-0000-00002C5F0000}"/>
    <cellStyle name="메모 2 8 4" xfId="24340" xr:uid="{00000000-0005-0000-0000-00002D5F0000}"/>
    <cellStyle name="메모 2 9" xfId="24341" xr:uid="{00000000-0005-0000-0000-00002E5F0000}"/>
    <cellStyle name="메모 2 9 2" xfId="24342" xr:uid="{00000000-0005-0000-0000-00002F5F0000}"/>
    <cellStyle name="메모 2 9 3" xfId="24343" xr:uid="{00000000-0005-0000-0000-0000305F0000}"/>
    <cellStyle name="메모 3" xfId="24344" xr:uid="{00000000-0005-0000-0000-0000315F0000}"/>
    <cellStyle name="메모 3 10" xfId="24345" xr:uid="{00000000-0005-0000-0000-0000325F0000}"/>
    <cellStyle name="메모 3 2" xfId="24346" xr:uid="{00000000-0005-0000-0000-0000335F0000}"/>
    <cellStyle name="메모 3 2 2" xfId="24347" xr:uid="{00000000-0005-0000-0000-0000345F0000}"/>
    <cellStyle name="메모 3 2 2 2" xfId="24348" xr:uid="{00000000-0005-0000-0000-0000355F0000}"/>
    <cellStyle name="메모 3 2 2 2 2" xfId="24349" xr:uid="{00000000-0005-0000-0000-0000365F0000}"/>
    <cellStyle name="메모 3 2 2 2 2 2" xfId="24350" xr:uid="{00000000-0005-0000-0000-0000375F0000}"/>
    <cellStyle name="메모 3 2 2 2 2 2 2" xfId="24351" xr:uid="{00000000-0005-0000-0000-0000385F0000}"/>
    <cellStyle name="메모 3 2 2 2 2 2 2 2" xfId="24352" xr:uid="{00000000-0005-0000-0000-0000395F0000}"/>
    <cellStyle name="메모 3 2 2 2 2 2 2 3" xfId="24353" xr:uid="{00000000-0005-0000-0000-00003A5F0000}"/>
    <cellStyle name="메모 3 2 2 2 2 2 3" xfId="24354" xr:uid="{00000000-0005-0000-0000-00003B5F0000}"/>
    <cellStyle name="메모 3 2 2 2 2 2 4" xfId="24355" xr:uid="{00000000-0005-0000-0000-00003C5F0000}"/>
    <cellStyle name="메모 3 2 2 2 2 3" xfId="24356" xr:uid="{00000000-0005-0000-0000-00003D5F0000}"/>
    <cellStyle name="메모 3 2 2 2 2 3 2" xfId="24357" xr:uid="{00000000-0005-0000-0000-00003E5F0000}"/>
    <cellStyle name="메모 3 2 2 2 2 3 3" xfId="24358" xr:uid="{00000000-0005-0000-0000-00003F5F0000}"/>
    <cellStyle name="메모 3 2 2 2 2 4" xfId="24359" xr:uid="{00000000-0005-0000-0000-0000405F0000}"/>
    <cellStyle name="메모 3 2 2 2 2 5" xfId="24360" xr:uid="{00000000-0005-0000-0000-0000415F0000}"/>
    <cellStyle name="메모 3 2 2 2 3" xfId="24361" xr:uid="{00000000-0005-0000-0000-0000425F0000}"/>
    <cellStyle name="메모 3 2 2 2 3 2" xfId="24362" xr:uid="{00000000-0005-0000-0000-0000435F0000}"/>
    <cellStyle name="메모 3 2 2 2 3 2 2" xfId="24363" xr:uid="{00000000-0005-0000-0000-0000445F0000}"/>
    <cellStyle name="메모 3 2 2 2 3 2 3" xfId="24364" xr:uid="{00000000-0005-0000-0000-0000455F0000}"/>
    <cellStyle name="메모 3 2 2 2 3 3" xfId="24365" xr:uid="{00000000-0005-0000-0000-0000465F0000}"/>
    <cellStyle name="메모 3 2 2 2 3 4" xfId="24366" xr:uid="{00000000-0005-0000-0000-0000475F0000}"/>
    <cellStyle name="메모 3 2 2 2 4" xfId="24367" xr:uid="{00000000-0005-0000-0000-0000485F0000}"/>
    <cellStyle name="메모 3 2 2 2 4 2" xfId="24368" xr:uid="{00000000-0005-0000-0000-0000495F0000}"/>
    <cellStyle name="메모 3 2 2 2 4 3" xfId="24369" xr:uid="{00000000-0005-0000-0000-00004A5F0000}"/>
    <cellStyle name="메모 3 2 2 2 5" xfId="24370" xr:uid="{00000000-0005-0000-0000-00004B5F0000}"/>
    <cellStyle name="메모 3 2 2 2 6" xfId="24371" xr:uid="{00000000-0005-0000-0000-00004C5F0000}"/>
    <cellStyle name="메모 3 2 2 3" xfId="24372" xr:uid="{00000000-0005-0000-0000-00004D5F0000}"/>
    <cellStyle name="메모 3 2 2 3 2" xfId="24373" xr:uid="{00000000-0005-0000-0000-00004E5F0000}"/>
    <cellStyle name="메모 3 2 2 3 2 2" xfId="24374" xr:uid="{00000000-0005-0000-0000-00004F5F0000}"/>
    <cellStyle name="메모 3 2 2 3 2 2 2" xfId="24375" xr:uid="{00000000-0005-0000-0000-0000505F0000}"/>
    <cellStyle name="메모 3 2 2 3 2 2 3" xfId="24376" xr:uid="{00000000-0005-0000-0000-0000515F0000}"/>
    <cellStyle name="메모 3 2 2 3 2 3" xfId="24377" xr:uid="{00000000-0005-0000-0000-0000525F0000}"/>
    <cellStyle name="메모 3 2 2 3 2 4" xfId="24378" xr:uid="{00000000-0005-0000-0000-0000535F0000}"/>
    <cellStyle name="메모 3 2 2 3 3" xfId="24379" xr:uid="{00000000-0005-0000-0000-0000545F0000}"/>
    <cellStyle name="메모 3 2 2 3 3 2" xfId="24380" xr:uid="{00000000-0005-0000-0000-0000555F0000}"/>
    <cellStyle name="메모 3 2 2 3 3 3" xfId="24381" xr:uid="{00000000-0005-0000-0000-0000565F0000}"/>
    <cellStyle name="메모 3 2 2 3 4" xfId="24382" xr:uid="{00000000-0005-0000-0000-0000575F0000}"/>
    <cellStyle name="메모 3 2 2 3 5" xfId="24383" xr:uid="{00000000-0005-0000-0000-0000585F0000}"/>
    <cellStyle name="메모 3 2 2 4" xfId="24384" xr:uid="{00000000-0005-0000-0000-0000595F0000}"/>
    <cellStyle name="메모 3 2 2 4 2" xfId="24385" xr:uid="{00000000-0005-0000-0000-00005A5F0000}"/>
    <cellStyle name="메모 3 2 2 4 2 2" xfId="24386" xr:uid="{00000000-0005-0000-0000-00005B5F0000}"/>
    <cellStyle name="메모 3 2 2 4 2 3" xfId="24387" xr:uid="{00000000-0005-0000-0000-00005C5F0000}"/>
    <cellStyle name="메모 3 2 2 4 3" xfId="24388" xr:uid="{00000000-0005-0000-0000-00005D5F0000}"/>
    <cellStyle name="메모 3 2 2 4 4" xfId="24389" xr:uid="{00000000-0005-0000-0000-00005E5F0000}"/>
    <cellStyle name="메모 3 2 2 5" xfId="24390" xr:uid="{00000000-0005-0000-0000-00005F5F0000}"/>
    <cellStyle name="메모 3 2 2 5 2" xfId="24391" xr:uid="{00000000-0005-0000-0000-0000605F0000}"/>
    <cellStyle name="메모 3 2 2 5 3" xfId="24392" xr:uid="{00000000-0005-0000-0000-0000615F0000}"/>
    <cellStyle name="메모 3 2 2 6" xfId="24393" xr:uid="{00000000-0005-0000-0000-0000625F0000}"/>
    <cellStyle name="메모 3 2 2 7" xfId="24394" xr:uid="{00000000-0005-0000-0000-0000635F0000}"/>
    <cellStyle name="메모 3 2 2 8" xfId="24395" xr:uid="{00000000-0005-0000-0000-0000645F0000}"/>
    <cellStyle name="메모 3 2 3" xfId="24396" xr:uid="{00000000-0005-0000-0000-0000655F0000}"/>
    <cellStyle name="메모 3 2 3 2" xfId="24397" xr:uid="{00000000-0005-0000-0000-0000665F0000}"/>
    <cellStyle name="메모 3 2 3 2 2" xfId="24398" xr:uid="{00000000-0005-0000-0000-0000675F0000}"/>
    <cellStyle name="메모 3 2 3 2 2 2" xfId="24399" xr:uid="{00000000-0005-0000-0000-0000685F0000}"/>
    <cellStyle name="메모 3 2 3 2 2 2 2" xfId="24400" xr:uid="{00000000-0005-0000-0000-0000695F0000}"/>
    <cellStyle name="메모 3 2 3 2 2 2 3" xfId="24401" xr:uid="{00000000-0005-0000-0000-00006A5F0000}"/>
    <cellStyle name="메모 3 2 3 2 2 3" xfId="24402" xr:uid="{00000000-0005-0000-0000-00006B5F0000}"/>
    <cellStyle name="메모 3 2 3 2 2 4" xfId="24403" xr:uid="{00000000-0005-0000-0000-00006C5F0000}"/>
    <cellStyle name="메모 3 2 3 2 3" xfId="24404" xr:uid="{00000000-0005-0000-0000-00006D5F0000}"/>
    <cellStyle name="메모 3 2 3 2 3 2" xfId="24405" xr:uid="{00000000-0005-0000-0000-00006E5F0000}"/>
    <cellStyle name="메모 3 2 3 2 3 3" xfId="24406" xr:uid="{00000000-0005-0000-0000-00006F5F0000}"/>
    <cellStyle name="메모 3 2 3 2 4" xfId="24407" xr:uid="{00000000-0005-0000-0000-0000705F0000}"/>
    <cellStyle name="메모 3 2 3 2 5" xfId="24408" xr:uid="{00000000-0005-0000-0000-0000715F0000}"/>
    <cellStyle name="메모 3 2 3 3" xfId="24409" xr:uid="{00000000-0005-0000-0000-0000725F0000}"/>
    <cellStyle name="메모 3 2 3 3 2" xfId="24410" xr:uid="{00000000-0005-0000-0000-0000735F0000}"/>
    <cellStyle name="메모 3 2 3 3 2 2" xfId="24411" xr:uid="{00000000-0005-0000-0000-0000745F0000}"/>
    <cellStyle name="메모 3 2 3 3 2 3" xfId="24412" xr:uid="{00000000-0005-0000-0000-0000755F0000}"/>
    <cellStyle name="메모 3 2 3 3 3" xfId="24413" xr:uid="{00000000-0005-0000-0000-0000765F0000}"/>
    <cellStyle name="메모 3 2 3 3 4" xfId="24414" xr:uid="{00000000-0005-0000-0000-0000775F0000}"/>
    <cellStyle name="메모 3 2 3 4" xfId="24415" xr:uid="{00000000-0005-0000-0000-0000785F0000}"/>
    <cellStyle name="메모 3 2 3 4 2" xfId="24416" xr:uid="{00000000-0005-0000-0000-0000795F0000}"/>
    <cellStyle name="메모 3 2 3 4 3" xfId="24417" xr:uid="{00000000-0005-0000-0000-00007A5F0000}"/>
    <cellStyle name="메모 3 2 3 5" xfId="24418" xr:uid="{00000000-0005-0000-0000-00007B5F0000}"/>
    <cellStyle name="메모 3 2 3 6" xfId="24419" xr:uid="{00000000-0005-0000-0000-00007C5F0000}"/>
    <cellStyle name="메모 3 2 3 7" xfId="24420" xr:uid="{00000000-0005-0000-0000-00007D5F0000}"/>
    <cellStyle name="메모 3 2 4" xfId="24421" xr:uid="{00000000-0005-0000-0000-00007E5F0000}"/>
    <cellStyle name="메모 3 2 4 2" xfId="24422" xr:uid="{00000000-0005-0000-0000-00007F5F0000}"/>
    <cellStyle name="메모 3 2 4 2 2" xfId="24423" xr:uid="{00000000-0005-0000-0000-0000805F0000}"/>
    <cellStyle name="메모 3 2 4 2 2 2" xfId="24424" xr:uid="{00000000-0005-0000-0000-0000815F0000}"/>
    <cellStyle name="메모 3 2 4 2 2 3" xfId="24425" xr:uid="{00000000-0005-0000-0000-0000825F0000}"/>
    <cellStyle name="메모 3 2 4 2 3" xfId="24426" xr:uid="{00000000-0005-0000-0000-0000835F0000}"/>
    <cellStyle name="메모 3 2 4 2 4" xfId="24427" xr:uid="{00000000-0005-0000-0000-0000845F0000}"/>
    <cellStyle name="메모 3 2 4 3" xfId="24428" xr:uid="{00000000-0005-0000-0000-0000855F0000}"/>
    <cellStyle name="메모 3 2 4 3 2" xfId="24429" xr:uid="{00000000-0005-0000-0000-0000865F0000}"/>
    <cellStyle name="메모 3 2 4 3 3" xfId="24430" xr:uid="{00000000-0005-0000-0000-0000875F0000}"/>
    <cellStyle name="메모 3 2 4 4" xfId="24431" xr:uid="{00000000-0005-0000-0000-0000885F0000}"/>
    <cellStyle name="메모 3 2 4 5" xfId="24432" xr:uid="{00000000-0005-0000-0000-0000895F0000}"/>
    <cellStyle name="메모 3 2 5" xfId="24433" xr:uid="{00000000-0005-0000-0000-00008A5F0000}"/>
    <cellStyle name="메모 3 2 5 2" xfId="24434" xr:uid="{00000000-0005-0000-0000-00008B5F0000}"/>
    <cellStyle name="메모 3 2 5 2 2" xfId="24435" xr:uid="{00000000-0005-0000-0000-00008C5F0000}"/>
    <cellStyle name="메모 3 2 5 2 3" xfId="24436" xr:uid="{00000000-0005-0000-0000-00008D5F0000}"/>
    <cellStyle name="메모 3 2 5 3" xfId="24437" xr:uid="{00000000-0005-0000-0000-00008E5F0000}"/>
    <cellStyle name="메모 3 2 5 4" xfId="24438" xr:uid="{00000000-0005-0000-0000-00008F5F0000}"/>
    <cellStyle name="메모 3 2 6" xfId="24439" xr:uid="{00000000-0005-0000-0000-0000905F0000}"/>
    <cellStyle name="메모 3 2 6 2" xfId="24440" xr:uid="{00000000-0005-0000-0000-0000915F0000}"/>
    <cellStyle name="메모 3 2 6 3" xfId="24441" xr:uid="{00000000-0005-0000-0000-0000925F0000}"/>
    <cellStyle name="메모 3 2 7" xfId="24442" xr:uid="{00000000-0005-0000-0000-0000935F0000}"/>
    <cellStyle name="메모 3 2 8" xfId="24443" xr:uid="{00000000-0005-0000-0000-0000945F0000}"/>
    <cellStyle name="메모 3 2 9" xfId="24444" xr:uid="{00000000-0005-0000-0000-0000955F0000}"/>
    <cellStyle name="메모 3 3" xfId="24445" xr:uid="{00000000-0005-0000-0000-0000965F0000}"/>
    <cellStyle name="메모 3 3 2" xfId="24446" xr:uid="{00000000-0005-0000-0000-0000975F0000}"/>
    <cellStyle name="메모 3 3 2 2" xfId="24447" xr:uid="{00000000-0005-0000-0000-0000985F0000}"/>
    <cellStyle name="메모 3 3 2 2 2" xfId="24448" xr:uid="{00000000-0005-0000-0000-0000995F0000}"/>
    <cellStyle name="메모 3 3 2 2 2 2" xfId="24449" xr:uid="{00000000-0005-0000-0000-00009A5F0000}"/>
    <cellStyle name="메모 3 3 2 2 2 2 2" xfId="24450" xr:uid="{00000000-0005-0000-0000-00009B5F0000}"/>
    <cellStyle name="메모 3 3 2 2 2 2 3" xfId="24451" xr:uid="{00000000-0005-0000-0000-00009C5F0000}"/>
    <cellStyle name="메모 3 3 2 2 2 3" xfId="24452" xr:uid="{00000000-0005-0000-0000-00009D5F0000}"/>
    <cellStyle name="메모 3 3 2 2 2 4" xfId="24453" xr:uid="{00000000-0005-0000-0000-00009E5F0000}"/>
    <cellStyle name="메모 3 3 2 2 3" xfId="24454" xr:uid="{00000000-0005-0000-0000-00009F5F0000}"/>
    <cellStyle name="메모 3 3 2 2 3 2" xfId="24455" xr:uid="{00000000-0005-0000-0000-0000A05F0000}"/>
    <cellStyle name="메모 3 3 2 2 3 3" xfId="24456" xr:uid="{00000000-0005-0000-0000-0000A15F0000}"/>
    <cellStyle name="메모 3 3 2 2 4" xfId="24457" xr:uid="{00000000-0005-0000-0000-0000A25F0000}"/>
    <cellStyle name="메모 3 3 2 2 5" xfId="24458" xr:uid="{00000000-0005-0000-0000-0000A35F0000}"/>
    <cellStyle name="메모 3 3 2 3" xfId="24459" xr:uid="{00000000-0005-0000-0000-0000A45F0000}"/>
    <cellStyle name="메모 3 3 2 3 2" xfId="24460" xr:uid="{00000000-0005-0000-0000-0000A55F0000}"/>
    <cellStyle name="메모 3 3 2 3 2 2" xfId="24461" xr:uid="{00000000-0005-0000-0000-0000A65F0000}"/>
    <cellStyle name="메모 3 3 2 3 2 3" xfId="24462" xr:uid="{00000000-0005-0000-0000-0000A75F0000}"/>
    <cellStyle name="메모 3 3 2 3 3" xfId="24463" xr:uid="{00000000-0005-0000-0000-0000A85F0000}"/>
    <cellStyle name="메모 3 3 2 3 4" xfId="24464" xr:uid="{00000000-0005-0000-0000-0000A95F0000}"/>
    <cellStyle name="메모 3 3 2 4" xfId="24465" xr:uid="{00000000-0005-0000-0000-0000AA5F0000}"/>
    <cellStyle name="메모 3 3 2 4 2" xfId="24466" xr:uid="{00000000-0005-0000-0000-0000AB5F0000}"/>
    <cellStyle name="메모 3 3 2 4 3" xfId="24467" xr:uid="{00000000-0005-0000-0000-0000AC5F0000}"/>
    <cellStyle name="메모 3 3 2 5" xfId="24468" xr:uid="{00000000-0005-0000-0000-0000AD5F0000}"/>
    <cellStyle name="메모 3 3 2 6" xfId="24469" xr:uid="{00000000-0005-0000-0000-0000AE5F0000}"/>
    <cellStyle name="메모 3 3 2 7" xfId="24470" xr:uid="{00000000-0005-0000-0000-0000AF5F0000}"/>
    <cellStyle name="메모 3 3 3" xfId="24471" xr:uid="{00000000-0005-0000-0000-0000B05F0000}"/>
    <cellStyle name="메모 3 3 3 2" xfId="24472" xr:uid="{00000000-0005-0000-0000-0000B15F0000}"/>
    <cellStyle name="메모 3 3 3 2 2" xfId="24473" xr:uid="{00000000-0005-0000-0000-0000B25F0000}"/>
    <cellStyle name="메모 3 3 3 2 2 2" xfId="24474" xr:uid="{00000000-0005-0000-0000-0000B35F0000}"/>
    <cellStyle name="메모 3 3 3 2 2 3" xfId="24475" xr:uid="{00000000-0005-0000-0000-0000B45F0000}"/>
    <cellStyle name="메모 3 3 3 2 3" xfId="24476" xr:uid="{00000000-0005-0000-0000-0000B55F0000}"/>
    <cellStyle name="메모 3 3 3 2 4" xfId="24477" xr:uid="{00000000-0005-0000-0000-0000B65F0000}"/>
    <cellStyle name="메모 3 3 3 3" xfId="24478" xr:uid="{00000000-0005-0000-0000-0000B75F0000}"/>
    <cellStyle name="메모 3 3 3 3 2" xfId="24479" xr:uid="{00000000-0005-0000-0000-0000B85F0000}"/>
    <cellStyle name="메모 3 3 3 3 3" xfId="24480" xr:uid="{00000000-0005-0000-0000-0000B95F0000}"/>
    <cellStyle name="메모 3 3 3 4" xfId="24481" xr:uid="{00000000-0005-0000-0000-0000BA5F0000}"/>
    <cellStyle name="메모 3 3 3 5" xfId="24482" xr:uid="{00000000-0005-0000-0000-0000BB5F0000}"/>
    <cellStyle name="메모 3 3 3 6" xfId="24483" xr:uid="{00000000-0005-0000-0000-0000BC5F0000}"/>
    <cellStyle name="메모 3 3 4" xfId="24484" xr:uid="{00000000-0005-0000-0000-0000BD5F0000}"/>
    <cellStyle name="메모 3 3 4 2" xfId="24485" xr:uid="{00000000-0005-0000-0000-0000BE5F0000}"/>
    <cellStyle name="메모 3 3 4 2 2" xfId="24486" xr:uid="{00000000-0005-0000-0000-0000BF5F0000}"/>
    <cellStyle name="메모 3 3 4 2 3" xfId="24487" xr:uid="{00000000-0005-0000-0000-0000C05F0000}"/>
    <cellStyle name="메모 3 3 4 3" xfId="24488" xr:uid="{00000000-0005-0000-0000-0000C15F0000}"/>
    <cellStyle name="메모 3 3 4 4" xfId="24489" xr:uid="{00000000-0005-0000-0000-0000C25F0000}"/>
    <cellStyle name="메모 3 3 5" xfId="24490" xr:uid="{00000000-0005-0000-0000-0000C35F0000}"/>
    <cellStyle name="메모 3 3 5 2" xfId="24491" xr:uid="{00000000-0005-0000-0000-0000C45F0000}"/>
    <cellStyle name="메모 3 3 5 3" xfId="24492" xr:uid="{00000000-0005-0000-0000-0000C55F0000}"/>
    <cellStyle name="메모 3 3 6" xfId="24493" xr:uid="{00000000-0005-0000-0000-0000C65F0000}"/>
    <cellStyle name="메모 3 3 7" xfId="24494" xr:uid="{00000000-0005-0000-0000-0000C75F0000}"/>
    <cellStyle name="메모 3 3 8" xfId="24495" xr:uid="{00000000-0005-0000-0000-0000C85F0000}"/>
    <cellStyle name="메모 3 4" xfId="24496" xr:uid="{00000000-0005-0000-0000-0000C95F0000}"/>
    <cellStyle name="메모 3 4 2" xfId="24497" xr:uid="{00000000-0005-0000-0000-0000CA5F0000}"/>
    <cellStyle name="메모 3 4 2 2" xfId="24498" xr:uid="{00000000-0005-0000-0000-0000CB5F0000}"/>
    <cellStyle name="메모 3 4 2 2 2" xfId="24499" xr:uid="{00000000-0005-0000-0000-0000CC5F0000}"/>
    <cellStyle name="메모 3 4 2 2 2 2" xfId="24500" xr:uid="{00000000-0005-0000-0000-0000CD5F0000}"/>
    <cellStyle name="메모 3 4 2 2 2 3" xfId="24501" xr:uid="{00000000-0005-0000-0000-0000CE5F0000}"/>
    <cellStyle name="메모 3 4 2 2 3" xfId="24502" xr:uid="{00000000-0005-0000-0000-0000CF5F0000}"/>
    <cellStyle name="메모 3 4 2 2 4" xfId="24503" xr:uid="{00000000-0005-0000-0000-0000D05F0000}"/>
    <cellStyle name="메모 3 4 2 3" xfId="24504" xr:uid="{00000000-0005-0000-0000-0000D15F0000}"/>
    <cellStyle name="메모 3 4 2 3 2" xfId="24505" xr:uid="{00000000-0005-0000-0000-0000D25F0000}"/>
    <cellStyle name="메모 3 4 2 3 3" xfId="24506" xr:uid="{00000000-0005-0000-0000-0000D35F0000}"/>
    <cellStyle name="메모 3 4 2 4" xfId="24507" xr:uid="{00000000-0005-0000-0000-0000D45F0000}"/>
    <cellStyle name="메모 3 4 2 5" xfId="24508" xr:uid="{00000000-0005-0000-0000-0000D55F0000}"/>
    <cellStyle name="메모 3 4 3" xfId="24509" xr:uid="{00000000-0005-0000-0000-0000D65F0000}"/>
    <cellStyle name="메모 3 4 3 2" xfId="24510" xr:uid="{00000000-0005-0000-0000-0000D75F0000}"/>
    <cellStyle name="메모 3 4 3 2 2" xfId="24511" xr:uid="{00000000-0005-0000-0000-0000D85F0000}"/>
    <cellStyle name="메모 3 4 3 2 3" xfId="24512" xr:uid="{00000000-0005-0000-0000-0000D95F0000}"/>
    <cellStyle name="메모 3 4 3 3" xfId="24513" xr:uid="{00000000-0005-0000-0000-0000DA5F0000}"/>
    <cellStyle name="메모 3 4 3 4" xfId="24514" xr:uid="{00000000-0005-0000-0000-0000DB5F0000}"/>
    <cellStyle name="메모 3 4 4" xfId="24515" xr:uid="{00000000-0005-0000-0000-0000DC5F0000}"/>
    <cellStyle name="메모 3 4 4 2" xfId="24516" xr:uid="{00000000-0005-0000-0000-0000DD5F0000}"/>
    <cellStyle name="메모 3 4 4 3" xfId="24517" xr:uid="{00000000-0005-0000-0000-0000DE5F0000}"/>
    <cellStyle name="메모 3 4 5" xfId="24518" xr:uid="{00000000-0005-0000-0000-0000DF5F0000}"/>
    <cellStyle name="메모 3 4 6" xfId="24519" xr:uid="{00000000-0005-0000-0000-0000E05F0000}"/>
    <cellStyle name="메모 3 4 7" xfId="24520" xr:uid="{00000000-0005-0000-0000-0000E15F0000}"/>
    <cellStyle name="메모 3 5" xfId="24521" xr:uid="{00000000-0005-0000-0000-0000E25F0000}"/>
    <cellStyle name="메모 3 5 2" xfId="24522" xr:uid="{00000000-0005-0000-0000-0000E35F0000}"/>
    <cellStyle name="메모 3 5 2 2" xfId="24523" xr:uid="{00000000-0005-0000-0000-0000E45F0000}"/>
    <cellStyle name="메모 3 5 2 2 2" xfId="24524" xr:uid="{00000000-0005-0000-0000-0000E55F0000}"/>
    <cellStyle name="메모 3 5 2 2 3" xfId="24525" xr:uid="{00000000-0005-0000-0000-0000E65F0000}"/>
    <cellStyle name="메모 3 5 2 3" xfId="24526" xr:uid="{00000000-0005-0000-0000-0000E75F0000}"/>
    <cellStyle name="메모 3 5 2 4" xfId="24527" xr:uid="{00000000-0005-0000-0000-0000E85F0000}"/>
    <cellStyle name="메모 3 5 3" xfId="24528" xr:uid="{00000000-0005-0000-0000-0000E95F0000}"/>
    <cellStyle name="메모 3 5 3 2" xfId="24529" xr:uid="{00000000-0005-0000-0000-0000EA5F0000}"/>
    <cellStyle name="메모 3 5 3 3" xfId="24530" xr:uid="{00000000-0005-0000-0000-0000EB5F0000}"/>
    <cellStyle name="메모 3 5 4" xfId="24531" xr:uid="{00000000-0005-0000-0000-0000EC5F0000}"/>
    <cellStyle name="메모 3 5 5" xfId="24532" xr:uid="{00000000-0005-0000-0000-0000ED5F0000}"/>
    <cellStyle name="메모 3 5 6" xfId="24533" xr:uid="{00000000-0005-0000-0000-0000EE5F0000}"/>
    <cellStyle name="메모 3 6" xfId="24534" xr:uid="{00000000-0005-0000-0000-0000EF5F0000}"/>
    <cellStyle name="메모 3 6 2" xfId="24535" xr:uid="{00000000-0005-0000-0000-0000F05F0000}"/>
    <cellStyle name="메모 3 6 2 2" xfId="24536" xr:uid="{00000000-0005-0000-0000-0000F15F0000}"/>
    <cellStyle name="메모 3 6 2 3" xfId="24537" xr:uid="{00000000-0005-0000-0000-0000F25F0000}"/>
    <cellStyle name="메모 3 6 3" xfId="24538" xr:uid="{00000000-0005-0000-0000-0000F35F0000}"/>
    <cellStyle name="메모 3 6 4" xfId="24539" xr:uid="{00000000-0005-0000-0000-0000F45F0000}"/>
    <cellStyle name="메모 3 6 5" xfId="24540" xr:uid="{00000000-0005-0000-0000-0000F55F0000}"/>
    <cellStyle name="메모 3 7" xfId="24541" xr:uid="{00000000-0005-0000-0000-0000F65F0000}"/>
    <cellStyle name="메모 3 7 2" xfId="24542" xr:uid="{00000000-0005-0000-0000-0000F75F0000}"/>
    <cellStyle name="메모 3 7 3" xfId="24543" xr:uid="{00000000-0005-0000-0000-0000F85F0000}"/>
    <cellStyle name="메모 3 8" xfId="24544" xr:uid="{00000000-0005-0000-0000-0000F95F0000}"/>
    <cellStyle name="메모 3 9" xfId="24545" xr:uid="{00000000-0005-0000-0000-0000FA5F0000}"/>
    <cellStyle name="메모 4" xfId="24546" xr:uid="{00000000-0005-0000-0000-0000FB5F0000}"/>
    <cellStyle name="메모 4 2" xfId="24547" xr:uid="{00000000-0005-0000-0000-0000FC5F0000}"/>
    <cellStyle name="메모 4 2 2" xfId="24548" xr:uid="{00000000-0005-0000-0000-0000FD5F0000}"/>
    <cellStyle name="메모 4 2 2 2" xfId="24549" xr:uid="{00000000-0005-0000-0000-0000FE5F0000}"/>
    <cellStyle name="메모 4 2 2 2 2" xfId="24550" xr:uid="{00000000-0005-0000-0000-0000FF5F0000}"/>
    <cellStyle name="메모 4 2 2 2 2 2" xfId="24551" xr:uid="{00000000-0005-0000-0000-000000600000}"/>
    <cellStyle name="메모 4 2 2 2 2 2 2" xfId="24552" xr:uid="{00000000-0005-0000-0000-000001600000}"/>
    <cellStyle name="메모 4 2 2 2 2 2 3" xfId="24553" xr:uid="{00000000-0005-0000-0000-000002600000}"/>
    <cellStyle name="메모 4 2 2 2 2 3" xfId="24554" xr:uid="{00000000-0005-0000-0000-000003600000}"/>
    <cellStyle name="메모 4 2 2 2 2 4" xfId="24555" xr:uid="{00000000-0005-0000-0000-000004600000}"/>
    <cellStyle name="메모 4 2 2 2 3" xfId="24556" xr:uid="{00000000-0005-0000-0000-000005600000}"/>
    <cellStyle name="메모 4 2 2 2 3 2" xfId="24557" xr:uid="{00000000-0005-0000-0000-000006600000}"/>
    <cellStyle name="메모 4 2 2 2 3 3" xfId="24558" xr:uid="{00000000-0005-0000-0000-000007600000}"/>
    <cellStyle name="메모 4 2 2 2 4" xfId="24559" xr:uid="{00000000-0005-0000-0000-000008600000}"/>
    <cellStyle name="메모 4 2 2 2 5" xfId="24560" xr:uid="{00000000-0005-0000-0000-000009600000}"/>
    <cellStyle name="메모 4 2 2 3" xfId="24561" xr:uid="{00000000-0005-0000-0000-00000A600000}"/>
    <cellStyle name="메모 4 2 2 3 2" xfId="24562" xr:uid="{00000000-0005-0000-0000-00000B600000}"/>
    <cellStyle name="메모 4 2 2 3 2 2" xfId="24563" xr:uid="{00000000-0005-0000-0000-00000C600000}"/>
    <cellStyle name="메모 4 2 2 3 2 3" xfId="24564" xr:uid="{00000000-0005-0000-0000-00000D600000}"/>
    <cellStyle name="메모 4 2 2 3 3" xfId="24565" xr:uid="{00000000-0005-0000-0000-00000E600000}"/>
    <cellStyle name="메모 4 2 2 3 4" xfId="24566" xr:uid="{00000000-0005-0000-0000-00000F600000}"/>
    <cellStyle name="메모 4 2 2 4" xfId="24567" xr:uid="{00000000-0005-0000-0000-000010600000}"/>
    <cellStyle name="메모 4 2 2 4 2" xfId="24568" xr:uid="{00000000-0005-0000-0000-000011600000}"/>
    <cellStyle name="메모 4 2 2 4 3" xfId="24569" xr:uid="{00000000-0005-0000-0000-000012600000}"/>
    <cellStyle name="메모 4 2 2 5" xfId="24570" xr:uid="{00000000-0005-0000-0000-000013600000}"/>
    <cellStyle name="메모 4 2 2 6" xfId="24571" xr:uid="{00000000-0005-0000-0000-000014600000}"/>
    <cellStyle name="메모 4 2 3" xfId="24572" xr:uid="{00000000-0005-0000-0000-000015600000}"/>
    <cellStyle name="메모 4 2 3 2" xfId="24573" xr:uid="{00000000-0005-0000-0000-000016600000}"/>
    <cellStyle name="메모 4 2 3 2 2" xfId="24574" xr:uid="{00000000-0005-0000-0000-000017600000}"/>
    <cellStyle name="메모 4 2 3 2 2 2" xfId="24575" xr:uid="{00000000-0005-0000-0000-000018600000}"/>
    <cellStyle name="메모 4 2 3 2 2 3" xfId="24576" xr:uid="{00000000-0005-0000-0000-000019600000}"/>
    <cellStyle name="메모 4 2 3 2 3" xfId="24577" xr:uid="{00000000-0005-0000-0000-00001A600000}"/>
    <cellStyle name="메모 4 2 3 2 4" xfId="24578" xr:uid="{00000000-0005-0000-0000-00001B600000}"/>
    <cellStyle name="메모 4 2 3 3" xfId="24579" xr:uid="{00000000-0005-0000-0000-00001C600000}"/>
    <cellStyle name="메모 4 2 3 3 2" xfId="24580" xr:uid="{00000000-0005-0000-0000-00001D600000}"/>
    <cellStyle name="메모 4 2 3 3 3" xfId="24581" xr:uid="{00000000-0005-0000-0000-00001E600000}"/>
    <cellStyle name="메모 4 2 3 4" xfId="24582" xr:uid="{00000000-0005-0000-0000-00001F600000}"/>
    <cellStyle name="메모 4 2 3 5" xfId="24583" xr:uid="{00000000-0005-0000-0000-000020600000}"/>
    <cellStyle name="메모 4 2 4" xfId="24584" xr:uid="{00000000-0005-0000-0000-000021600000}"/>
    <cellStyle name="메모 4 2 4 2" xfId="24585" xr:uid="{00000000-0005-0000-0000-000022600000}"/>
    <cellStyle name="메모 4 2 4 2 2" xfId="24586" xr:uid="{00000000-0005-0000-0000-000023600000}"/>
    <cellStyle name="메모 4 2 4 2 3" xfId="24587" xr:uid="{00000000-0005-0000-0000-000024600000}"/>
    <cellStyle name="메모 4 2 4 3" xfId="24588" xr:uid="{00000000-0005-0000-0000-000025600000}"/>
    <cellStyle name="메모 4 2 4 4" xfId="24589" xr:uid="{00000000-0005-0000-0000-000026600000}"/>
    <cellStyle name="메모 4 2 5" xfId="24590" xr:uid="{00000000-0005-0000-0000-000027600000}"/>
    <cellStyle name="메모 4 2 5 2" xfId="24591" xr:uid="{00000000-0005-0000-0000-000028600000}"/>
    <cellStyle name="메모 4 2 5 3" xfId="24592" xr:uid="{00000000-0005-0000-0000-000029600000}"/>
    <cellStyle name="메모 4 2 6" xfId="24593" xr:uid="{00000000-0005-0000-0000-00002A600000}"/>
    <cellStyle name="메모 4 2 7" xfId="24594" xr:uid="{00000000-0005-0000-0000-00002B600000}"/>
    <cellStyle name="메모 4 3" xfId="24595" xr:uid="{00000000-0005-0000-0000-00002C600000}"/>
    <cellStyle name="메모 4 3 2" xfId="24596" xr:uid="{00000000-0005-0000-0000-00002D600000}"/>
    <cellStyle name="메모 4 3 2 2" xfId="24597" xr:uid="{00000000-0005-0000-0000-00002E600000}"/>
    <cellStyle name="메모 4 3 2 2 2" xfId="24598" xr:uid="{00000000-0005-0000-0000-00002F600000}"/>
    <cellStyle name="메모 4 3 2 2 2 2" xfId="24599" xr:uid="{00000000-0005-0000-0000-000030600000}"/>
    <cellStyle name="메모 4 3 2 2 2 3" xfId="24600" xr:uid="{00000000-0005-0000-0000-000031600000}"/>
    <cellStyle name="메모 4 3 2 2 3" xfId="24601" xr:uid="{00000000-0005-0000-0000-000032600000}"/>
    <cellStyle name="메모 4 3 2 2 4" xfId="24602" xr:uid="{00000000-0005-0000-0000-000033600000}"/>
    <cellStyle name="메모 4 3 2 3" xfId="24603" xr:uid="{00000000-0005-0000-0000-000034600000}"/>
    <cellStyle name="메모 4 3 2 3 2" xfId="24604" xr:uid="{00000000-0005-0000-0000-000035600000}"/>
    <cellStyle name="메모 4 3 2 3 3" xfId="24605" xr:uid="{00000000-0005-0000-0000-000036600000}"/>
    <cellStyle name="메모 4 3 2 4" xfId="24606" xr:uid="{00000000-0005-0000-0000-000037600000}"/>
    <cellStyle name="메모 4 3 2 5" xfId="24607" xr:uid="{00000000-0005-0000-0000-000038600000}"/>
    <cellStyle name="메모 4 3 3" xfId="24608" xr:uid="{00000000-0005-0000-0000-000039600000}"/>
    <cellStyle name="메모 4 3 3 2" xfId="24609" xr:uid="{00000000-0005-0000-0000-00003A600000}"/>
    <cellStyle name="메모 4 3 3 2 2" xfId="24610" xr:uid="{00000000-0005-0000-0000-00003B600000}"/>
    <cellStyle name="메모 4 3 3 2 3" xfId="24611" xr:uid="{00000000-0005-0000-0000-00003C600000}"/>
    <cellStyle name="메모 4 3 3 3" xfId="24612" xr:uid="{00000000-0005-0000-0000-00003D600000}"/>
    <cellStyle name="메모 4 3 3 4" xfId="24613" xr:uid="{00000000-0005-0000-0000-00003E600000}"/>
    <cellStyle name="메모 4 3 4" xfId="24614" xr:uid="{00000000-0005-0000-0000-00003F600000}"/>
    <cellStyle name="메모 4 3 4 2" xfId="24615" xr:uid="{00000000-0005-0000-0000-000040600000}"/>
    <cellStyle name="메모 4 3 4 3" xfId="24616" xr:uid="{00000000-0005-0000-0000-000041600000}"/>
    <cellStyle name="메모 4 3 5" xfId="24617" xr:uid="{00000000-0005-0000-0000-000042600000}"/>
    <cellStyle name="메모 4 3 6" xfId="24618" xr:uid="{00000000-0005-0000-0000-000043600000}"/>
    <cellStyle name="메모 4 4" xfId="24619" xr:uid="{00000000-0005-0000-0000-000044600000}"/>
    <cellStyle name="메모 4 4 2" xfId="24620" xr:uid="{00000000-0005-0000-0000-000045600000}"/>
    <cellStyle name="메모 4 4 2 2" xfId="24621" xr:uid="{00000000-0005-0000-0000-000046600000}"/>
    <cellStyle name="메모 4 4 2 2 2" xfId="24622" xr:uid="{00000000-0005-0000-0000-000047600000}"/>
    <cellStyle name="메모 4 4 2 2 3" xfId="24623" xr:uid="{00000000-0005-0000-0000-000048600000}"/>
    <cellStyle name="메모 4 4 2 3" xfId="24624" xr:uid="{00000000-0005-0000-0000-000049600000}"/>
    <cellStyle name="메모 4 4 2 4" xfId="24625" xr:uid="{00000000-0005-0000-0000-00004A600000}"/>
    <cellStyle name="메모 4 4 3" xfId="24626" xr:uid="{00000000-0005-0000-0000-00004B600000}"/>
    <cellStyle name="메모 4 4 3 2" xfId="24627" xr:uid="{00000000-0005-0000-0000-00004C600000}"/>
    <cellStyle name="메모 4 4 3 3" xfId="24628" xr:uid="{00000000-0005-0000-0000-00004D600000}"/>
    <cellStyle name="메모 4 4 4" xfId="24629" xr:uid="{00000000-0005-0000-0000-00004E600000}"/>
    <cellStyle name="메모 4 4 5" xfId="24630" xr:uid="{00000000-0005-0000-0000-00004F600000}"/>
    <cellStyle name="메모 4 5" xfId="24631" xr:uid="{00000000-0005-0000-0000-000050600000}"/>
    <cellStyle name="메모 4 5 2" xfId="24632" xr:uid="{00000000-0005-0000-0000-000051600000}"/>
    <cellStyle name="메모 4 5 2 2" xfId="24633" xr:uid="{00000000-0005-0000-0000-000052600000}"/>
    <cellStyle name="메모 4 5 2 3" xfId="24634" xr:uid="{00000000-0005-0000-0000-000053600000}"/>
    <cellStyle name="메모 4 5 3" xfId="24635" xr:uid="{00000000-0005-0000-0000-000054600000}"/>
    <cellStyle name="메모 4 5 4" xfId="24636" xr:uid="{00000000-0005-0000-0000-000055600000}"/>
    <cellStyle name="메모 4 6" xfId="24637" xr:uid="{00000000-0005-0000-0000-000056600000}"/>
    <cellStyle name="메모 4 6 2" xfId="24638" xr:uid="{00000000-0005-0000-0000-000057600000}"/>
    <cellStyle name="메모 4 6 3" xfId="24639" xr:uid="{00000000-0005-0000-0000-000058600000}"/>
    <cellStyle name="메모 4 7" xfId="24640" xr:uid="{00000000-0005-0000-0000-000059600000}"/>
    <cellStyle name="메모 4 8" xfId="24641" xr:uid="{00000000-0005-0000-0000-00005A600000}"/>
    <cellStyle name="메모 4 9" xfId="24642" xr:uid="{00000000-0005-0000-0000-00005B600000}"/>
    <cellStyle name="메모 5" xfId="24643" xr:uid="{00000000-0005-0000-0000-00005C600000}"/>
    <cellStyle name="메모 5 2" xfId="24644" xr:uid="{00000000-0005-0000-0000-00005D600000}"/>
    <cellStyle name="메모 5 2 2" xfId="24645" xr:uid="{00000000-0005-0000-0000-00005E600000}"/>
    <cellStyle name="메모 5 2 2 2" xfId="24646" xr:uid="{00000000-0005-0000-0000-00005F600000}"/>
    <cellStyle name="메모 5 2 2 2 2" xfId="24647" xr:uid="{00000000-0005-0000-0000-000060600000}"/>
    <cellStyle name="메모 5 2 2 2 2 2" xfId="24648" xr:uid="{00000000-0005-0000-0000-000061600000}"/>
    <cellStyle name="메모 5 2 2 2 2 3" xfId="24649" xr:uid="{00000000-0005-0000-0000-000062600000}"/>
    <cellStyle name="메모 5 2 2 2 3" xfId="24650" xr:uid="{00000000-0005-0000-0000-000063600000}"/>
    <cellStyle name="메모 5 2 2 2 4" xfId="24651" xr:uid="{00000000-0005-0000-0000-000064600000}"/>
    <cellStyle name="메모 5 2 2 3" xfId="24652" xr:uid="{00000000-0005-0000-0000-000065600000}"/>
    <cellStyle name="메모 5 2 2 3 2" xfId="24653" xr:uid="{00000000-0005-0000-0000-000066600000}"/>
    <cellStyle name="메모 5 2 2 3 3" xfId="24654" xr:uid="{00000000-0005-0000-0000-000067600000}"/>
    <cellStyle name="메모 5 2 2 4" xfId="24655" xr:uid="{00000000-0005-0000-0000-000068600000}"/>
    <cellStyle name="메모 5 2 2 5" xfId="24656" xr:uid="{00000000-0005-0000-0000-000069600000}"/>
    <cellStyle name="메모 5 2 3" xfId="24657" xr:uid="{00000000-0005-0000-0000-00006A600000}"/>
    <cellStyle name="메모 5 2 3 2" xfId="24658" xr:uid="{00000000-0005-0000-0000-00006B600000}"/>
    <cellStyle name="메모 5 2 3 2 2" xfId="24659" xr:uid="{00000000-0005-0000-0000-00006C600000}"/>
    <cellStyle name="메모 5 2 3 2 3" xfId="24660" xr:uid="{00000000-0005-0000-0000-00006D600000}"/>
    <cellStyle name="메모 5 2 3 3" xfId="24661" xr:uid="{00000000-0005-0000-0000-00006E600000}"/>
    <cellStyle name="메모 5 2 3 4" xfId="24662" xr:uid="{00000000-0005-0000-0000-00006F600000}"/>
    <cellStyle name="메모 5 2 4" xfId="24663" xr:uid="{00000000-0005-0000-0000-000070600000}"/>
    <cellStyle name="메모 5 2 4 2" xfId="24664" xr:uid="{00000000-0005-0000-0000-000071600000}"/>
    <cellStyle name="메모 5 2 4 3" xfId="24665" xr:uid="{00000000-0005-0000-0000-000072600000}"/>
    <cellStyle name="메모 5 2 5" xfId="24666" xr:uid="{00000000-0005-0000-0000-000073600000}"/>
    <cellStyle name="메모 5 2 6" xfId="24667" xr:uid="{00000000-0005-0000-0000-000074600000}"/>
    <cellStyle name="메모 5 3" xfId="24668" xr:uid="{00000000-0005-0000-0000-000075600000}"/>
    <cellStyle name="메모 5 3 2" xfId="24669" xr:uid="{00000000-0005-0000-0000-000076600000}"/>
    <cellStyle name="메모 5 3 2 2" xfId="24670" xr:uid="{00000000-0005-0000-0000-000077600000}"/>
    <cellStyle name="메모 5 3 2 2 2" xfId="24671" xr:uid="{00000000-0005-0000-0000-000078600000}"/>
    <cellStyle name="메모 5 3 2 2 3" xfId="24672" xr:uid="{00000000-0005-0000-0000-000079600000}"/>
    <cellStyle name="메모 5 3 2 3" xfId="24673" xr:uid="{00000000-0005-0000-0000-00007A600000}"/>
    <cellStyle name="메모 5 3 2 4" xfId="24674" xr:uid="{00000000-0005-0000-0000-00007B600000}"/>
    <cellStyle name="메모 5 3 3" xfId="24675" xr:uid="{00000000-0005-0000-0000-00007C600000}"/>
    <cellStyle name="메모 5 3 3 2" xfId="24676" xr:uid="{00000000-0005-0000-0000-00007D600000}"/>
    <cellStyle name="메모 5 3 3 3" xfId="24677" xr:uid="{00000000-0005-0000-0000-00007E600000}"/>
    <cellStyle name="메모 5 3 4" xfId="24678" xr:uid="{00000000-0005-0000-0000-00007F600000}"/>
    <cellStyle name="메모 5 3 5" xfId="24679" xr:uid="{00000000-0005-0000-0000-000080600000}"/>
    <cellStyle name="메모 5 4" xfId="24680" xr:uid="{00000000-0005-0000-0000-000081600000}"/>
    <cellStyle name="메모 5 4 2" xfId="24681" xr:uid="{00000000-0005-0000-0000-000082600000}"/>
    <cellStyle name="메모 5 4 2 2" xfId="24682" xr:uid="{00000000-0005-0000-0000-000083600000}"/>
    <cellStyle name="메모 5 4 2 3" xfId="24683" xr:uid="{00000000-0005-0000-0000-000084600000}"/>
    <cellStyle name="메모 5 4 3" xfId="24684" xr:uid="{00000000-0005-0000-0000-000085600000}"/>
    <cellStyle name="메모 5 4 4" xfId="24685" xr:uid="{00000000-0005-0000-0000-000086600000}"/>
    <cellStyle name="메모 5 5" xfId="24686" xr:uid="{00000000-0005-0000-0000-000087600000}"/>
    <cellStyle name="메모 5 5 2" xfId="24687" xr:uid="{00000000-0005-0000-0000-000088600000}"/>
    <cellStyle name="메모 5 5 3" xfId="24688" xr:uid="{00000000-0005-0000-0000-000089600000}"/>
    <cellStyle name="메모 5 6" xfId="24689" xr:uid="{00000000-0005-0000-0000-00008A600000}"/>
    <cellStyle name="메모 5 7" xfId="24690" xr:uid="{00000000-0005-0000-0000-00008B600000}"/>
    <cellStyle name="메모 5 8" xfId="24691" xr:uid="{00000000-0005-0000-0000-00008C600000}"/>
    <cellStyle name="메모 6" xfId="24692" xr:uid="{00000000-0005-0000-0000-00008D600000}"/>
    <cellStyle name="메모 6 2" xfId="24693" xr:uid="{00000000-0005-0000-0000-00008E600000}"/>
    <cellStyle name="메모 6 2 2" xfId="24694" xr:uid="{00000000-0005-0000-0000-00008F600000}"/>
    <cellStyle name="메모 6 2 2 2" xfId="24695" xr:uid="{00000000-0005-0000-0000-000090600000}"/>
    <cellStyle name="메모 6 2 2 2 2" xfId="24696" xr:uid="{00000000-0005-0000-0000-000091600000}"/>
    <cellStyle name="메모 6 2 2 2 3" xfId="24697" xr:uid="{00000000-0005-0000-0000-000092600000}"/>
    <cellStyle name="메모 6 2 2 3" xfId="24698" xr:uid="{00000000-0005-0000-0000-000093600000}"/>
    <cellStyle name="메모 6 2 2 4" xfId="24699" xr:uid="{00000000-0005-0000-0000-000094600000}"/>
    <cellStyle name="메모 6 2 3" xfId="24700" xr:uid="{00000000-0005-0000-0000-000095600000}"/>
    <cellStyle name="메모 6 2 3 2" xfId="24701" xr:uid="{00000000-0005-0000-0000-000096600000}"/>
    <cellStyle name="메모 6 2 3 3" xfId="24702" xr:uid="{00000000-0005-0000-0000-000097600000}"/>
    <cellStyle name="메모 6 2 4" xfId="24703" xr:uid="{00000000-0005-0000-0000-000098600000}"/>
    <cellStyle name="메모 6 2 5" xfId="24704" xr:uid="{00000000-0005-0000-0000-000099600000}"/>
    <cellStyle name="메모 6 3" xfId="24705" xr:uid="{00000000-0005-0000-0000-00009A600000}"/>
    <cellStyle name="메모 6 3 2" xfId="24706" xr:uid="{00000000-0005-0000-0000-00009B600000}"/>
    <cellStyle name="메모 6 3 2 2" xfId="24707" xr:uid="{00000000-0005-0000-0000-00009C600000}"/>
    <cellStyle name="메모 6 3 2 3" xfId="24708" xr:uid="{00000000-0005-0000-0000-00009D600000}"/>
    <cellStyle name="메모 6 3 3" xfId="24709" xr:uid="{00000000-0005-0000-0000-00009E600000}"/>
    <cellStyle name="메모 6 3 4" xfId="24710" xr:uid="{00000000-0005-0000-0000-00009F600000}"/>
    <cellStyle name="메모 6 4" xfId="24711" xr:uid="{00000000-0005-0000-0000-0000A0600000}"/>
    <cellStyle name="메모 6 4 2" xfId="24712" xr:uid="{00000000-0005-0000-0000-0000A1600000}"/>
    <cellStyle name="메모 6 4 3" xfId="24713" xr:uid="{00000000-0005-0000-0000-0000A2600000}"/>
    <cellStyle name="메모 6 5" xfId="24714" xr:uid="{00000000-0005-0000-0000-0000A3600000}"/>
    <cellStyle name="메모 6 6" xfId="24715" xr:uid="{00000000-0005-0000-0000-0000A4600000}"/>
    <cellStyle name="메모 6 7" xfId="24716" xr:uid="{00000000-0005-0000-0000-0000A5600000}"/>
    <cellStyle name="메모 7" xfId="24717" xr:uid="{00000000-0005-0000-0000-0000A6600000}"/>
    <cellStyle name="메모 7 2" xfId="24718" xr:uid="{00000000-0005-0000-0000-0000A7600000}"/>
    <cellStyle name="메모 7 2 2" xfId="24719" xr:uid="{00000000-0005-0000-0000-0000A8600000}"/>
    <cellStyle name="메모 7 2 2 2" xfId="24720" xr:uid="{00000000-0005-0000-0000-0000A9600000}"/>
    <cellStyle name="메모 7 2 2 3" xfId="24721" xr:uid="{00000000-0005-0000-0000-0000AA600000}"/>
    <cellStyle name="메모 7 2 3" xfId="24722" xr:uid="{00000000-0005-0000-0000-0000AB600000}"/>
    <cellStyle name="메모 7 2 4" xfId="24723" xr:uid="{00000000-0005-0000-0000-0000AC600000}"/>
    <cellStyle name="메모 7 3" xfId="24724" xr:uid="{00000000-0005-0000-0000-0000AD600000}"/>
    <cellStyle name="메모 7 3 2" xfId="24725" xr:uid="{00000000-0005-0000-0000-0000AE600000}"/>
    <cellStyle name="메모 7 3 3" xfId="24726" xr:uid="{00000000-0005-0000-0000-0000AF600000}"/>
    <cellStyle name="메모 7 4" xfId="24727" xr:uid="{00000000-0005-0000-0000-0000B0600000}"/>
    <cellStyle name="메모 7 5" xfId="24728" xr:uid="{00000000-0005-0000-0000-0000B1600000}"/>
    <cellStyle name="메모 8" xfId="24729" xr:uid="{00000000-0005-0000-0000-0000B2600000}"/>
    <cellStyle name="메모 8 2" xfId="24730" xr:uid="{00000000-0005-0000-0000-0000B3600000}"/>
    <cellStyle name="메모 8 2 2" xfId="24731" xr:uid="{00000000-0005-0000-0000-0000B4600000}"/>
    <cellStyle name="메모 8 2 3" xfId="24732" xr:uid="{00000000-0005-0000-0000-0000B5600000}"/>
    <cellStyle name="메모 8 3" xfId="24733" xr:uid="{00000000-0005-0000-0000-0000B6600000}"/>
    <cellStyle name="메모 8 4" xfId="24734" xr:uid="{00000000-0005-0000-0000-0000B7600000}"/>
    <cellStyle name="메모 9" xfId="24735" xr:uid="{00000000-0005-0000-0000-0000B8600000}"/>
    <cellStyle name="메모 9 2" xfId="24736" xr:uid="{00000000-0005-0000-0000-0000B9600000}"/>
    <cellStyle name="메모 9 3" xfId="24737" xr:uid="{00000000-0005-0000-0000-0000BA600000}"/>
    <cellStyle name="명조" xfId="24738" xr:uid="{00000000-0005-0000-0000-0000BB600000}"/>
    <cellStyle name="묮뎋 [0.00]_PRODUCT DETAIL Q1" xfId="24739" xr:uid="{00000000-0005-0000-0000-0000BC600000}"/>
    <cellStyle name="묮뎋_PRODUCT DETAIL Q1" xfId="24740" xr:uid="{00000000-0005-0000-0000-0000BD600000}"/>
    <cellStyle name="문자열(가운데맞춤)" xfId="24741" xr:uid="{00000000-0005-0000-0000-0000BE600000}"/>
    <cellStyle name="믅됞 [0.00]_NT Server " xfId="24742" xr:uid="{00000000-0005-0000-0000-0000BF600000}"/>
    <cellStyle name="믅됞_NT Server " xfId="24743" xr:uid="{00000000-0005-0000-0000-0000C0600000}"/>
    <cellStyle name="밍? [0]_엄넷?? " xfId="24745" xr:uid="{00000000-0005-0000-0000-0000C2600000}"/>
    <cellStyle name="밍?_엄넷?? " xfId="24746" xr:uid="{00000000-0005-0000-0000-0000C3600000}"/>
    <cellStyle name="백" xfId="24747" xr:uid="{00000000-0005-0000-0000-0000C4600000}"/>
    <cellStyle name="백_(주)삼송_UB차종벨트처리현황_2011 11 22 최종REV(제출)" xfId="24748" xr:uid="{00000000-0005-0000-0000-0000C5600000}"/>
    <cellStyle name="백_07월 1차 보고" xfId="24749" xr:uid="{00000000-0005-0000-0000-0000C6600000}"/>
    <cellStyle name="백_07월 1차 보고 2" xfId="24750" xr:uid="{00000000-0005-0000-0000-0000C7600000}"/>
    <cellStyle name="백_07월 1차 보고_매출예상보고 (SS)-1108-REV1 (7)" xfId="24751" xr:uid="{00000000-0005-0000-0000-0000C8600000}"/>
    <cellStyle name="백_08월수불장(110901)" xfId="24752" xr:uid="{00000000-0005-0000-0000-0000C9600000}"/>
    <cellStyle name="백_08월수불장(110901)_자재생산현황(04월_12 05 15)_확정보고 (4)" xfId="24753" xr:uid="{00000000-0005-0000-0000-0000CA600000}"/>
    <cellStyle name="백_08월수불장(110901)_자재생산현황(07월_12 08 06)_1차보고-1" xfId="24754" xr:uid="{00000000-0005-0000-0000-0000CB600000}"/>
    <cellStyle name="백_09월수불장(111004)" xfId="24755" xr:uid="{00000000-0005-0000-0000-0000CC600000}"/>
    <cellStyle name="백_09월수불장(111004)_자재생산현황(04월_12 05 15)_확정보고 (4)" xfId="24756" xr:uid="{00000000-0005-0000-0000-0000CD600000}"/>
    <cellStyle name="백_09월수불장(111004)_자재생산현황(07월_12 08 06)_1차보고-1" xfId="24757" xr:uid="{00000000-0005-0000-0000-0000CE600000}"/>
    <cellStyle name="백_10월수불장(111101)" xfId="24758" xr:uid="{00000000-0005-0000-0000-0000CF600000}"/>
    <cellStyle name="백_10월수불장(111101)_자재생산현황(04월_12 05 15)_확정보고 (4)" xfId="24759" xr:uid="{00000000-0005-0000-0000-0000D0600000}"/>
    <cellStyle name="백_10월수불장(111101)_자재생산현황(07월_12 08 06)_1차보고-1" xfId="24760" xr:uid="{00000000-0005-0000-0000-0000D1600000}"/>
    <cellStyle name="백_11월수불장(111203)" xfId="24761" xr:uid="{00000000-0005-0000-0000-0000D2600000}"/>
    <cellStyle name="백_11월수불장(111203)_자재생산현황(04월_12 05 15)_확정보고 (4)" xfId="24762" xr:uid="{00000000-0005-0000-0000-0000D3600000}"/>
    <cellStyle name="백_11월수불장(111203)_자재생산현황(07월_12 08 06)_1차보고-1" xfId="24763" xr:uid="{00000000-0005-0000-0000-0000D4600000}"/>
    <cellStyle name="백_TAMBHR10C29B(SD9 GEAR V 재질별 성능 검증 - 파손 개선)" xfId="24764" xr:uid="{00000000-0005-0000-0000-0000D5600000}"/>
    <cellStyle name="백_TAMBHR10C29B(SD9 GEAR V 재질별 성능 검증 - 파손 개선)_03월원인-1" xfId="24765" xr:uid="{00000000-0005-0000-0000-0000D6600000}"/>
    <cellStyle name="백_TAMBHR10C29B(SD9 GEAR V 재질별 성능 검증 - 파손 개선)_08월원인" xfId="24766" xr:uid="{00000000-0005-0000-0000-0000D7600000}"/>
    <cellStyle name="백_TAMBHR10C29B(SD9 GEAR V 재질별 성능 검증 - 파손 개선)_1" xfId="24767" xr:uid="{00000000-0005-0000-0000-0000D8600000}"/>
    <cellStyle name="백_TAMBHR10C29B(SD9 GEAR V 재질별 성능 검증 - 파손 개선)_11" xfId="24768" xr:uid="{00000000-0005-0000-0000-0000D9600000}"/>
    <cellStyle name="백_TAMBHR10C29B(SD9 GEAR V 재질별 성능 검증 - 파손 개선)_12월원인" xfId="24769" xr:uid="{00000000-0005-0000-0000-0000DA600000}"/>
    <cellStyle name="백_매출예상보고(SS)-1102-REV1 (3)" xfId="24770" xr:uid="{00000000-0005-0000-0000-0000DB600000}"/>
    <cellStyle name="백_매출예상보고(SS)-1102-REV1 (3) 2" xfId="24771" xr:uid="{00000000-0005-0000-0000-0000DC600000}"/>
    <cellStyle name="백_매출예상보고(SS)-1102-REV1 (3)_03월원인-1" xfId="24772" xr:uid="{00000000-0005-0000-0000-0000DD600000}"/>
    <cellStyle name="백_매출예상보고(SS)-1102-REV1 (3)_07월 1차 보고" xfId="24773" xr:uid="{00000000-0005-0000-0000-0000DE600000}"/>
    <cellStyle name="백_매출예상보고(SS)-1102-REV1 (3)_08월원인" xfId="24774" xr:uid="{00000000-0005-0000-0000-0000DF600000}"/>
    <cellStyle name="백_매출예상보고(SS)-1102-REV1 (3)_1" xfId="24775" xr:uid="{00000000-0005-0000-0000-0000E0600000}"/>
    <cellStyle name="백_매출예상보고(SS)-1102-REV1 (3)_11" xfId="24776" xr:uid="{00000000-0005-0000-0000-0000E1600000}"/>
    <cellStyle name="백_매출예상보고(SS)-1102-REV1 (3)_12월원인" xfId="24777" xr:uid="{00000000-0005-0000-0000-0000E2600000}"/>
    <cellStyle name="백_매출예상보고(SS)-1102-REV1 (3)_ⓐLOSS보고" xfId="24778" xr:uid="{00000000-0005-0000-0000-0000E3600000}"/>
    <cellStyle name="백_매출예상보고(SS)-1102-REV1 (3)_Book6" xfId="24779" xr:uid="{00000000-0005-0000-0000-0000E4600000}"/>
    <cellStyle name="백_매출예상보고(SS)-1102-REV1 (3)_매출예상보고 (SS)-1108-REV1 (7)" xfId="24780" xr:uid="{00000000-0005-0000-0000-0000E5600000}"/>
    <cellStyle name="백_매출예상보고(SS)-1102-REV1 (3)_자재생산현황(05월_110614)_확정보고" xfId="24781" xr:uid="{00000000-0005-0000-0000-0000E6600000}"/>
    <cellStyle name="백_매출예상보고(SS)-1102-REV1 (3)_자재생산현황(06월_110707)" xfId="24782" xr:uid="{00000000-0005-0000-0000-0000E7600000}"/>
    <cellStyle name="백_연휴 및 신구정 공사보고 " xfId="24783" xr:uid="{00000000-0005-0000-0000-0000E8600000}"/>
    <cellStyle name="백_연휴 및 신구정 공사보고 _건물개조관련보고서0808" xfId="24784" xr:uid="{00000000-0005-0000-0000-0000E9600000}"/>
    <cellStyle name="백_자재생산현황(05월_110614)_확정보고" xfId="24785" xr:uid="{00000000-0005-0000-0000-0000EA600000}"/>
    <cellStyle name="백_자재생산현황(05월_110614)_확정보고_ⓐLOSS보고" xfId="24786" xr:uid="{00000000-0005-0000-0000-0000EB600000}"/>
    <cellStyle name="백_자재생산현황(05월_110614)_확정보고REV2" xfId="24787" xr:uid="{00000000-0005-0000-0000-0000EC600000}"/>
    <cellStyle name="백_자재생산현황(06월_110707)" xfId="24788" xr:uid="{00000000-0005-0000-0000-0000ED600000}"/>
    <cellStyle name="백_자재생산현황(06월_110707)_ⓐLOSS보고" xfId="24789" xr:uid="{00000000-0005-0000-0000-0000EE600000}"/>
    <cellStyle name="백_정이사님 보고용 1226 " xfId="24790" xr:uid="{00000000-0005-0000-0000-0000EF600000}"/>
    <cellStyle name="백_정이사님 보고용 1226 _건물개조관련보고서0808" xfId="24791" xr:uid="{00000000-0005-0000-0000-0000F0600000}"/>
    <cellStyle name="백분율 10" xfId="24795" xr:uid="{00000000-0005-0000-0000-0000F4600000}"/>
    <cellStyle name="백분율 11" xfId="24796" xr:uid="{00000000-0005-0000-0000-0000F5600000}"/>
    <cellStyle name="백분율 12" xfId="24797" xr:uid="{00000000-0005-0000-0000-0000F6600000}"/>
    <cellStyle name="백분율 13" xfId="24798" xr:uid="{00000000-0005-0000-0000-0000F7600000}"/>
    <cellStyle name="백분율 14" xfId="24799" xr:uid="{00000000-0005-0000-0000-0000F8600000}"/>
    <cellStyle name="백분율 2" xfId="24800" xr:uid="{00000000-0005-0000-0000-0000F9600000}"/>
    <cellStyle name="백분율 2 2" xfId="24801" xr:uid="{00000000-0005-0000-0000-0000FA600000}"/>
    <cellStyle name="백분율 2 3" xfId="24802" xr:uid="{00000000-0005-0000-0000-0000FB600000}"/>
    <cellStyle name="백분율 2 3 2" xfId="24803" xr:uid="{00000000-0005-0000-0000-0000FC600000}"/>
    <cellStyle name="백분율 2 4" xfId="24804" xr:uid="{00000000-0005-0000-0000-0000FD600000}"/>
    <cellStyle name="백분율 2 5" xfId="35666" xr:uid="{00000000-0005-0000-0000-0000FE600000}"/>
    <cellStyle name="백분율 3" xfId="24805" xr:uid="{00000000-0005-0000-0000-0000FF600000}"/>
    <cellStyle name="백분율 3 2" xfId="24806" xr:uid="{00000000-0005-0000-0000-000000610000}"/>
    <cellStyle name="백분율 3 2 2" xfId="24807" xr:uid="{00000000-0005-0000-0000-000001610000}"/>
    <cellStyle name="백분율 3 3" xfId="24808" xr:uid="{00000000-0005-0000-0000-000002610000}"/>
    <cellStyle name="백분율 3 4" xfId="24809" xr:uid="{00000000-0005-0000-0000-000003610000}"/>
    <cellStyle name="백분율 4" xfId="24810" xr:uid="{00000000-0005-0000-0000-000004610000}"/>
    <cellStyle name="백분율 4 2" xfId="24811" xr:uid="{00000000-0005-0000-0000-000005610000}"/>
    <cellStyle name="백분율 4 2 2" xfId="24812" xr:uid="{00000000-0005-0000-0000-000006610000}"/>
    <cellStyle name="백분율 4 2 3" xfId="24813" xr:uid="{00000000-0005-0000-0000-000007610000}"/>
    <cellStyle name="백분율 4 3" xfId="24814" xr:uid="{00000000-0005-0000-0000-000008610000}"/>
    <cellStyle name="백분율 4 3 2" xfId="24815" xr:uid="{00000000-0005-0000-0000-000009610000}"/>
    <cellStyle name="백분율 5" xfId="24816" xr:uid="{00000000-0005-0000-0000-00000A610000}"/>
    <cellStyle name="백분율 5 2" xfId="24817" xr:uid="{00000000-0005-0000-0000-00000B610000}"/>
    <cellStyle name="백분율 6" xfId="24818" xr:uid="{00000000-0005-0000-0000-00000C610000}"/>
    <cellStyle name="백분율 6 2" xfId="24819" xr:uid="{00000000-0005-0000-0000-00000D610000}"/>
    <cellStyle name="백분율 6 3" xfId="24820" xr:uid="{00000000-0005-0000-0000-00000E610000}"/>
    <cellStyle name="백분율 7" xfId="24821" xr:uid="{00000000-0005-0000-0000-00000F610000}"/>
    <cellStyle name="백분율 8" xfId="24822" xr:uid="{00000000-0005-0000-0000-000010610000}"/>
    <cellStyle name="백분율 9" xfId="24823" xr:uid="{00000000-0005-0000-0000-000011610000}"/>
    <cellStyle name="백분율(5,2)" xfId="24824" xr:uid="{00000000-0005-0000-0000-000012610000}"/>
    <cellStyle name="보통 2" xfId="24825" xr:uid="{00000000-0005-0000-0000-000013610000}"/>
    <cellStyle name="보통 2 2" xfId="24826" xr:uid="{00000000-0005-0000-0000-000014610000}"/>
    <cellStyle name="보통 3" xfId="24827" xr:uid="{00000000-0005-0000-0000-000015610000}"/>
    <cellStyle name="보통 4" xfId="24828" xr:uid="{00000000-0005-0000-0000-000016610000}"/>
    <cellStyle name="보통 5" xfId="24829" xr:uid="{00000000-0005-0000-0000-000017610000}"/>
    <cellStyle name="보통 6" xfId="24830" xr:uid="{00000000-0005-0000-0000-000018610000}"/>
    <cellStyle name="붘ōบb붴ōสb뷄ōฺb뷘ō๊b닄ō๚b닜ō๪b닰ō๺b댜ōຊb댸ōບb뷬ōສb븄ō຺b블ō໊b븨ō໚b븼ō໪b덐ō໺b덠ō༊b델ō༚b뎔ō༪b뎬ō༺b빘ōཊb빰ōཚb뺌ōཪb뻘ōེb뻴ōྊb돌ō" xfId="24832" xr:uid="{00000000-0005-0000-0000-00001A610000}"/>
    <cellStyle name="뷭?" xfId="24833" xr:uid="{00000000-0005-0000-0000-00001B610000}"/>
    <cellStyle name="뷭? 2" xfId="24834" xr:uid="{00000000-0005-0000-0000-00001C610000}"/>
    <cellStyle name="뷭? 2 2" xfId="24835" xr:uid="{00000000-0005-0000-0000-00001D610000}"/>
    <cellStyle name="뷭? 3" xfId="24836" xr:uid="{00000000-0005-0000-0000-00001E610000}"/>
    <cellStyle name="뷭?_BOOKSHIP" xfId="24837" xr:uid="{00000000-0005-0000-0000-00001F610000}"/>
    <cellStyle name="뷰A? [0]_엄넷?? " xfId="24838" xr:uid="{00000000-0005-0000-0000-000020610000}"/>
    <cellStyle name="뷰A?_엄넷?? " xfId="24839" xr:uid="{00000000-0005-0000-0000-000021610000}"/>
    <cellStyle name="븨ō໚b븼ō໪b덐ō໺b덠ō༊b델ō༚b뎔ō༪b뎬ō༺b빘ōཊb빰ōཚb뺌ōཪb뻘ōེb뻴ōྊb돌ōྚb돴ōྪb된ōྺb됸ō࿊b둔ō࿚b뼘ō࿪b뼸ō࿺b뽨ōညb뾔ōယb뿄ōဪb뒜ō်b뒸ō၊b듌ō" xfId="24840" xr:uid="{00000000-0005-0000-0000-000022610000}"/>
    <cellStyle name="뻴ōྊb돌ōྚb돴ōྪb된ōྺb됸ō࿊b둔ō࿚b뼘ō࿪b뼸ō࿺b뽨ōညb뾔ōယb뿄ōဪb뒜ō်b뒸ō၊b듌ōၚb들ōၪb듸ōၺb뿴ōႊb쀐ōႚb쀬ōႪb쁴ōႺb삐ō჊b딐ōლb따ōცb땔ōჺb땬ō" xfId="24841" xr:uid="{00000000-0005-0000-0000-000023610000}"/>
    <cellStyle name="새귑[0]_RESULTS" xfId="24852" xr:uid="{00000000-0005-0000-0000-00002E610000}"/>
    <cellStyle name="새귑_RESULTS" xfId="24853" xr:uid="{00000000-0005-0000-0000-00002F610000}"/>
    <cellStyle name="선택영역가운데" xfId="24854" xr:uid="{00000000-0005-0000-0000-000030610000}"/>
    <cellStyle name="설명 텍스트 2" xfId="24855" xr:uid="{00000000-0005-0000-0000-000031610000}"/>
    <cellStyle name="설명 텍스트 2 2" xfId="24856" xr:uid="{00000000-0005-0000-0000-000032610000}"/>
    <cellStyle name="설명 텍스트 3" xfId="24857" xr:uid="{00000000-0005-0000-0000-000033610000}"/>
    <cellStyle name="설명 텍스트 4" xfId="24858" xr:uid="{00000000-0005-0000-0000-000034610000}"/>
    <cellStyle name="설명 텍스트 5" xfId="24859" xr:uid="{00000000-0005-0000-0000-000035610000}"/>
    <cellStyle name="설명 텍스트 6" xfId="24860" xr:uid="{00000000-0005-0000-0000-000036610000}"/>
    <cellStyle name="셀 확인 2" xfId="24861" xr:uid="{00000000-0005-0000-0000-000037610000}"/>
    <cellStyle name="셀 확인 2 2" xfId="24862" xr:uid="{00000000-0005-0000-0000-000038610000}"/>
    <cellStyle name="셀 확인 3" xfId="24863" xr:uid="{00000000-0005-0000-0000-000039610000}"/>
    <cellStyle name="셀 확인 4" xfId="24864" xr:uid="{00000000-0005-0000-0000-00003A610000}"/>
    <cellStyle name="셀 확인 5" xfId="24865" xr:uid="{00000000-0005-0000-0000-00003B610000}"/>
    <cellStyle name="셀 확인 6" xfId="24866" xr:uid="{00000000-0005-0000-0000-00003C610000}"/>
    <cellStyle name="셈迷?XLS!check_filesche|_x0005_" xfId="24867" xr:uid="{00000000-0005-0000-0000-00003D610000}"/>
    <cellStyle name="숫자" xfId="27176" xr:uid="{00000000-0005-0000-0000-0000426A0000}"/>
    <cellStyle name="숫자 2" xfId="27177" xr:uid="{00000000-0005-0000-0000-0000436A0000}"/>
    <cellStyle name="숫자(R)" xfId="27178" xr:uid="{00000000-0005-0000-0000-0000446A0000}"/>
    <cellStyle name="쉼표  [0]" xfId="27179" xr:uid="{00000000-0005-0000-0000-0000456A0000}"/>
    <cellStyle name="쉼표  [0] 2" xfId="27180" xr:uid="{00000000-0005-0000-0000-0000466A0000}"/>
    <cellStyle name="쉼표  [0] 3" xfId="27181" xr:uid="{00000000-0005-0000-0000-0000476A0000}"/>
    <cellStyle name="쉼표 [0] 10" xfId="27182" xr:uid="{00000000-0005-0000-0000-0000486A0000}"/>
    <cellStyle name="쉼표 [0] 10 2" xfId="27183" xr:uid="{00000000-0005-0000-0000-0000496A0000}"/>
    <cellStyle name="쉼표 [0] 10 2 2 2 2" xfId="27184" xr:uid="{00000000-0005-0000-0000-00004A6A0000}"/>
    <cellStyle name="쉼표 [0] 11" xfId="27185" xr:uid="{00000000-0005-0000-0000-00004B6A0000}"/>
    <cellStyle name="쉼표 [0] 12" xfId="27186" xr:uid="{00000000-0005-0000-0000-00004C6A0000}"/>
    <cellStyle name="쉼표 [0] 13" xfId="27187" xr:uid="{00000000-0005-0000-0000-00004D6A0000}"/>
    <cellStyle name="쉼표 [0] 14" xfId="27188" xr:uid="{00000000-0005-0000-0000-00004E6A0000}"/>
    <cellStyle name="쉼표 [0] 14 2" xfId="27189" xr:uid="{00000000-0005-0000-0000-00004F6A0000}"/>
    <cellStyle name="쉼표 [0] 14 2 2" xfId="27190" xr:uid="{00000000-0005-0000-0000-0000506A0000}"/>
    <cellStyle name="쉼표 [0] 14 4" xfId="27191" xr:uid="{00000000-0005-0000-0000-0000516A0000}"/>
    <cellStyle name="쉼표 [0] 15" xfId="27192" xr:uid="{00000000-0005-0000-0000-0000526A0000}"/>
    <cellStyle name="쉼표 [0] 16" xfId="27193" xr:uid="{00000000-0005-0000-0000-0000536A0000}"/>
    <cellStyle name="쉼표 [0] 2" xfId="27194" xr:uid="{00000000-0005-0000-0000-0000546A0000}"/>
    <cellStyle name="쉼표 [0] 2 2" xfId="27195" xr:uid="{00000000-0005-0000-0000-0000556A0000}"/>
    <cellStyle name="쉼표 [0] 2 2 2" xfId="27196" xr:uid="{00000000-0005-0000-0000-0000566A0000}"/>
    <cellStyle name="쉼표 [0] 2 2 2 2" xfId="27197" xr:uid="{00000000-0005-0000-0000-0000576A0000}"/>
    <cellStyle name="쉼표 [0] 2 2 3" xfId="27198" xr:uid="{00000000-0005-0000-0000-0000586A0000}"/>
    <cellStyle name="쉼표 [0] 2 3" xfId="27199" xr:uid="{00000000-0005-0000-0000-0000596A0000}"/>
    <cellStyle name="쉼표 [0] 2 3 2" xfId="27200" xr:uid="{00000000-0005-0000-0000-00005A6A0000}"/>
    <cellStyle name="쉼표 [0] 2 4" xfId="27201" xr:uid="{00000000-0005-0000-0000-00005B6A0000}"/>
    <cellStyle name="쉼표 [0] 2 5" xfId="27202" xr:uid="{00000000-0005-0000-0000-00005C6A0000}"/>
    <cellStyle name="쉼표 [0] 2 6" xfId="27203" xr:uid="{00000000-0005-0000-0000-00005D6A0000}"/>
    <cellStyle name="쉼표 [0] 2 7" xfId="27204" xr:uid="{00000000-0005-0000-0000-00005E6A0000}"/>
    <cellStyle name="쉼표 [0] 3" xfId="27205" xr:uid="{00000000-0005-0000-0000-00005F6A0000}"/>
    <cellStyle name="쉼표 [0] 3 2" xfId="27206" xr:uid="{00000000-0005-0000-0000-0000606A0000}"/>
    <cellStyle name="쉼표 [0] 3 3" xfId="27207" xr:uid="{00000000-0005-0000-0000-0000616A0000}"/>
    <cellStyle name="쉼표 [0] 3 4" xfId="27208" xr:uid="{00000000-0005-0000-0000-0000626A0000}"/>
    <cellStyle name="쉼표 [0] 3 5" xfId="35668" xr:uid="{00000000-0005-0000-0000-0000636A0000}"/>
    <cellStyle name="쉼표 [0] 4" xfId="27209" xr:uid="{00000000-0005-0000-0000-0000646A0000}"/>
    <cellStyle name="쉼표 [0] 4 2" xfId="27210" xr:uid="{00000000-0005-0000-0000-0000656A0000}"/>
    <cellStyle name="쉼표 [0] 4 2 2" xfId="27211" xr:uid="{00000000-0005-0000-0000-0000666A0000}"/>
    <cellStyle name="쉼표 [0] 4 2 3" xfId="27212" xr:uid="{00000000-0005-0000-0000-0000676A0000}"/>
    <cellStyle name="쉼표 [0] 4 3" xfId="27213" xr:uid="{00000000-0005-0000-0000-0000686A0000}"/>
    <cellStyle name="쉼표 [0] 4 3 2" xfId="27214" xr:uid="{00000000-0005-0000-0000-0000696A0000}"/>
    <cellStyle name="쉼표 [0] 4 4" xfId="27215" xr:uid="{00000000-0005-0000-0000-00006A6A0000}"/>
    <cellStyle name="쉼표 [0] 5" xfId="27216" xr:uid="{00000000-0005-0000-0000-00006B6A0000}"/>
    <cellStyle name="쉼표 [0] 5 2" xfId="27217" xr:uid="{00000000-0005-0000-0000-00006C6A0000}"/>
    <cellStyle name="쉼표 [0] 5 2 2" xfId="27218" xr:uid="{00000000-0005-0000-0000-00006D6A0000}"/>
    <cellStyle name="쉼표 [0] 5 3" xfId="27219" xr:uid="{00000000-0005-0000-0000-00006E6A0000}"/>
    <cellStyle name="쉼표 [0] 6" xfId="27220" xr:uid="{00000000-0005-0000-0000-00006F6A0000}"/>
    <cellStyle name="쉼표 [0] 6 2" xfId="27221" xr:uid="{00000000-0005-0000-0000-0000706A0000}"/>
    <cellStyle name="쉼표 [0] 6 2 2" xfId="27222" xr:uid="{00000000-0005-0000-0000-0000716A0000}"/>
    <cellStyle name="쉼표 [0] 6 2 3" xfId="27223" xr:uid="{00000000-0005-0000-0000-0000726A0000}"/>
    <cellStyle name="쉼표 [0] 6 3" xfId="27224" xr:uid="{00000000-0005-0000-0000-0000736A0000}"/>
    <cellStyle name="쉼표 [0] 6 4" xfId="27225" xr:uid="{00000000-0005-0000-0000-0000746A0000}"/>
    <cellStyle name="쉼표 [0] 7" xfId="27226" xr:uid="{00000000-0005-0000-0000-0000756A0000}"/>
    <cellStyle name="쉼표 [0] 7 2" xfId="27227" xr:uid="{00000000-0005-0000-0000-0000766A0000}"/>
    <cellStyle name="쉼표 [0] 8" xfId="27228" xr:uid="{00000000-0005-0000-0000-0000776A0000}"/>
    <cellStyle name="쉼표 [0] 8 2" xfId="27229" xr:uid="{00000000-0005-0000-0000-0000786A0000}"/>
    <cellStyle name="쉼표 [0] 8 3" xfId="27230" xr:uid="{00000000-0005-0000-0000-0000796A0000}"/>
    <cellStyle name="쉼표 [0] 8 4" xfId="27231" xr:uid="{00000000-0005-0000-0000-00007A6A0000}"/>
    <cellStyle name="쉼표 [0] 9" xfId="27232" xr:uid="{00000000-0005-0000-0000-00007B6A0000}"/>
    <cellStyle name="쉼표 [0] 9 2" xfId="27233" xr:uid="{00000000-0005-0000-0000-00007C6A0000}"/>
    <cellStyle name="쉼표 10" xfId="27234" xr:uid="{00000000-0005-0000-0000-00007D6A0000}"/>
    <cellStyle name="쉼표 11" xfId="27235" xr:uid="{00000000-0005-0000-0000-00007E6A0000}"/>
    <cellStyle name="쉼표 12" xfId="27236" xr:uid="{00000000-0005-0000-0000-00007F6A0000}"/>
    <cellStyle name="쉼표 13" xfId="27237" xr:uid="{00000000-0005-0000-0000-0000806A0000}"/>
    <cellStyle name="쉼표 14" xfId="27238" xr:uid="{00000000-0005-0000-0000-0000816A0000}"/>
    <cellStyle name="쉼표 15" xfId="27239" xr:uid="{00000000-0005-0000-0000-0000826A0000}"/>
    <cellStyle name="쉼표 16" xfId="27240" xr:uid="{00000000-0005-0000-0000-0000836A0000}"/>
    <cellStyle name="쉼표 17" xfId="27241" xr:uid="{00000000-0005-0000-0000-0000846A0000}"/>
    <cellStyle name="쉼표 17 2" xfId="27242" xr:uid="{00000000-0005-0000-0000-0000856A0000}"/>
    <cellStyle name="쉼표 2" xfId="27243" xr:uid="{00000000-0005-0000-0000-0000866A0000}"/>
    <cellStyle name="쉼표 2 2" xfId="27244" xr:uid="{00000000-0005-0000-0000-0000876A0000}"/>
    <cellStyle name="쉼표 2 2 2" xfId="27245" xr:uid="{00000000-0005-0000-0000-0000886A0000}"/>
    <cellStyle name="쉼표 2 3" xfId="27246" xr:uid="{00000000-0005-0000-0000-0000896A0000}"/>
    <cellStyle name="쉼표 2 4" xfId="35667" xr:uid="{00000000-0005-0000-0000-00008A6A0000}"/>
    <cellStyle name="쉼표 3" xfId="27247" xr:uid="{00000000-0005-0000-0000-00008B6A0000}"/>
    <cellStyle name="쉼표 3 2" xfId="27248" xr:uid="{00000000-0005-0000-0000-00008C6A0000}"/>
    <cellStyle name="쉼표 4" xfId="27249" xr:uid="{00000000-0005-0000-0000-00008D6A0000}"/>
    <cellStyle name="쉼표 4 2" xfId="27250" xr:uid="{00000000-0005-0000-0000-00008E6A0000}"/>
    <cellStyle name="쉼표 4 3" xfId="27251" xr:uid="{00000000-0005-0000-0000-00008F6A0000}"/>
    <cellStyle name="쉼표 5" xfId="27252" xr:uid="{00000000-0005-0000-0000-0000906A0000}"/>
    <cellStyle name="쉼표 5 2" xfId="27253" xr:uid="{00000000-0005-0000-0000-0000916A0000}"/>
    <cellStyle name="쉼표 5 2 2" xfId="27254" xr:uid="{00000000-0005-0000-0000-0000926A0000}"/>
    <cellStyle name="쉼표 5 3" xfId="27255" xr:uid="{00000000-0005-0000-0000-0000936A0000}"/>
    <cellStyle name="쉼표 6" xfId="27256" xr:uid="{00000000-0005-0000-0000-0000946A0000}"/>
    <cellStyle name="쉼표 6 2" xfId="27257" xr:uid="{00000000-0005-0000-0000-0000956A0000}"/>
    <cellStyle name="쉼표 6 2 2" xfId="27258" xr:uid="{00000000-0005-0000-0000-0000966A0000}"/>
    <cellStyle name="쉼표 6 3" xfId="27259" xr:uid="{00000000-0005-0000-0000-0000976A0000}"/>
    <cellStyle name="쉼표 7" xfId="27260" xr:uid="{00000000-0005-0000-0000-0000986A0000}"/>
    <cellStyle name="쉼표 8" xfId="27261" xr:uid="{00000000-0005-0000-0000-0000996A0000}"/>
    <cellStyle name="쉼표 9" xfId="27262" xr:uid="{00000000-0005-0000-0000-00009A6A0000}"/>
    <cellStyle name="스타일 1" xfId="27263" xr:uid="{00000000-0005-0000-0000-00009B6A0000}"/>
    <cellStyle name="스타일 1 2" xfId="27264" xr:uid="{00000000-0005-0000-0000-00009C6A0000}"/>
    <cellStyle name="스타일 1 3" xfId="27265" xr:uid="{00000000-0005-0000-0000-00009D6A0000}"/>
    <cellStyle name="스타일 1 3 2" xfId="27266" xr:uid="{00000000-0005-0000-0000-00009E6A0000}"/>
    <cellStyle name="스타일 1 4" xfId="27267" xr:uid="{00000000-0005-0000-0000-00009F6A0000}"/>
    <cellStyle name="스타일 1 5" xfId="27268" xr:uid="{00000000-0005-0000-0000-0000A06A0000}"/>
    <cellStyle name="스타일 1_PMLYHP13B18B(2014년 인포테크 품질목표 REV0)" xfId="27269" xr:uid="{00000000-0005-0000-0000-0000A16A0000}"/>
    <cellStyle name="스타일 10" xfId="27270" xr:uid="{00000000-0005-0000-0000-0000A26A0000}"/>
    <cellStyle name="스타일 10 2" xfId="27271" xr:uid="{00000000-0005-0000-0000-0000A36A0000}"/>
    <cellStyle name="스타일 10_미검수 소급현황_2월" xfId="27272" xr:uid="{00000000-0005-0000-0000-0000A46A0000}"/>
    <cellStyle name="스타일 11" xfId="27273" xr:uid="{00000000-0005-0000-0000-0000A56A0000}"/>
    <cellStyle name="스타일 12" xfId="27274" xr:uid="{00000000-0005-0000-0000-0000A66A0000}"/>
    <cellStyle name="스타일 13" xfId="27275" xr:uid="{00000000-0005-0000-0000-0000A76A0000}"/>
    <cellStyle name="스타일 14" xfId="27276" xr:uid="{00000000-0005-0000-0000-0000A86A0000}"/>
    <cellStyle name="스타일 15" xfId="27277" xr:uid="{00000000-0005-0000-0000-0000A96A0000}"/>
    <cellStyle name="스타일 16" xfId="27278" xr:uid="{00000000-0005-0000-0000-0000AA6A0000}"/>
    <cellStyle name="스타일 17" xfId="27279" xr:uid="{00000000-0005-0000-0000-0000AB6A0000}"/>
    <cellStyle name="스타일 17 2" xfId="27280" xr:uid="{00000000-0005-0000-0000-0000AC6A0000}"/>
    <cellStyle name="스타일 18" xfId="27281" xr:uid="{00000000-0005-0000-0000-0000AD6A0000}"/>
    <cellStyle name="스타일 18 2" xfId="27282" xr:uid="{00000000-0005-0000-0000-0000AE6A0000}"/>
    <cellStyle name="스타일 19" xfId="27283" xr:uid="{00000000-0005-0000-0000-0000AF6A0000}"/>
    <cellStyle name="스타일 19 2" xfId="27284" xr:uid="{00000000-0005-0000-0000-0000B06A0000}"/>
    <cellStyle name="스타일 2" xfId="27285" xr:uid="{00000000-0005-0000-0000-0000B16A0000}"/>
    <cellStyle name="스타일 2 10" xfId="27286" xr:uid="{00000000-0005-0000-0000-0000B26A0000}"/>
    <cellStyle name="스타일 2 2" xfId="27287" xr:uid="{00000000-0005-0000-0000-0000B36A0000}"/>
    <cellStyle name="스타일 2 2 2" xfId="27288" xr:uid="{00000000-0005-0000-0000-0000B46A0000}"/>
    <cellStyle name="스타일 2 2 3" xfId="27289" xr:uid="{00000000-0005-0000-0000-0000B56A0000}"/>
    <cellStyle name="스타일 2 3" xfId="27290" xr:uid="{00000000-0005-0000-0000-0000B66A0000}"/>
    <cellStyle name="스타일 2 3 2" xfId="27291" xr:uid="{00000000-0005-0000-0000-0000B76A0000}"/>
    <cellStyle name="스타일 2 4" xfId="27292" xr:uid="{00000000-0005-0000-0000-0000B86A0000}"/>
    <cellStyle name="스타일 2 4 2" xfId="27293" xr:uid="{00000000-0005-0000-0000-0000B96A0000}"/>
    <cellStyle name="스타일 2 5" xfId="27294" xr:uid="{00000000-0005-0000-0000-0000BA6A0000}"/>
    <cellStyle name="스타일 2 6" xfId="27295" xr:uid="{00000000-0005-0000-0000-0000BB6A0000}"/>
    <cellStyle name="스타일 2 7" xfId="27296" xr:uid="{00000000-0005-0000-0000-0000BC6A0000}"/>
    <cellStyle name="스타일 2 8" xfId="27297" xr:uid="{00000000-0005-0000-0000-0000BD6A0000}"/>
    <cellStyle name="스타일 2 9" xfId="27298" xr:uid="{00000000-0005-0000-0000-0000BE6A0000}"/>
    <cellStyle name="스타일 2_미검수 소급현황_2월" xfId="27299" xr:uid="{00000000-0005-0000-0000-0000BF6A0000}"/>
    <cellStyle name="스타일 20" xfId="27300" xr:uid="{00000000-0005-0000-0000-0000C06A0000}"/>
    <cellStyle name="스타일 20 2" xfId="27301" xr:uid="{00000000-0005-0000-0000-0000C16A0000}"/>
    <cellStyle name="스타일 21" xfId="27302" xr:uid="{00000000-0005-0000-0000-0000C26A0000}"/>
    <cellStyle name="스타일 21 2" xfId="27303" xr:uid="{00000000-0005-0000-0000-0000C36A0000}"/>
    <cellStyle name="스타일 22" xfId="27304" xr:uid="{00000000-0005-0000-0000-0000C46A0000}"/>
    <cellStyle name="스타일 22 2" xfId="27305" xr:uid="{00000000-0005-0000-0000-0000C56A0000}"/>
    <cellStyle name="스타일 23" xfId="27306" xr:uid="{00000000-0005-0000-0000-0000C66A0000}"/>
    <cellStyle name="스타일 23 2" xfId="27307" xr:uid="{00000000-0005-0000-0000-0000C76A0000}"/>
    <cellStyle name="스타일 24" xfId="27308" xr:uid="{00000000-0005-0000-0000-0000C86A0000}"/>
    <cellStyle name="스타일 24 2" xfId="27309" xr:uid="{00000000-0005-0000-0000-0000C96A0000}"/>
    <cellStyle name="스타일 25" xfId="27310" xr:uid="{00000000-0005-0000-0000-0000CA6A0000}"/>
    <cellStyle name="스타일 25 2" xfId="27311" xr:uid="{00000000-0005-0000-0000-0000CB6A0000}"/>
    <cellStyle name="스타일 26" xfId="27312" xr:uid="{00000000-0005-0000-0000-0000CC6A0000}"/>
    <cellStyle name="스타일 27" xfId="27313" xr:uid="{00000000-0005-0000-0000-0000CD6A0000}"/>
    <cellStyle name="스타일 28" xfId="27314" xr:uid="{00000000-0005-0000-0000-0000CE6A0000}"/>
    <cellStyle name="스타일 29" xfId="27315" xr:uid="{00000000-0005-0000-0000-0000CF6A0000}"/>
    <cellStyle name="스타일 3" xfId="27316" xr:uid="{00000000-0005-0000-0000-0000D06A0000}"/>
    <cellStyle name="스타일 3 2" xfId="27317" xr:uid="{00000000-0005-0000-0000-0000D16A0000}"/>
    <cellStyle name="스타일 3 2 2" xfId="27318" xr:uid="{00000000-0005-0000-0000-0000D26A0000}"/>
    <cellStyle name="스타일 3 3" xfId="27319" xr:uid="{00000000-0005-0000-0000-0000D36A0000}"/>
    <cellStyle name="스타일 3 4" xfId="27320" xr:uid="{00000000-0005-0000-0000-0000D46A0000}"/>
    <cellStyle name="스타일 3_미검수 소급현황_2월" xfId="27321" xr:uid="{00000000-0005-0000-0000-0000D56A0000}"/>
    <cellStyle name="스타일 30" xfId="27322" xr:uid="{00000000-0005-0000-0000-0000D66A0000}"/>
    <cellStyle name="스타일 31" xfId="27323" xr:uid="{00000000-0005-0000-0000-0000D76A0000}"/>
    <cellStyle name="스타일 32" xfId="27324" xr:uid="{00000000-0005-0000-0000-0000D86A0000}"/>
    <cellStyle name="스타일 33" xfId="27325" xr:uid="{00000000-0005-0000-0000-0000D96A0000}"/>
    <cellStyle name="스타일 34" xfId="27326" xr:uid="{00000000-0005-0000-0000-0000DA6A0000}"/>
    <cellStyle name="스타일 35" xfId="27327" xr:uid="{00000000-0005-0000-0000-0000DB6A0000}"/>
    <cellStyle name="스타일 36" xfId="27328" xr:uid="{00000000-0005-0000-0000-0000DC6A0000}"/>
    <cellStyle name="스타일 37" xfId="27329" xr:uid="{00000000-0005-0000-0000-0000DD6A0000}"/>
    <cellStyle name="스타일 38" xfId="27330" xr:uid="{00000000-0005-0000-0000-0000DE6A0000}"/>
    <cellStyle name="스타일 39" xfId="27331" xr:uid="{00000000-0005-0000-0000-0000DF6A0000}"/>
    <cellStyle name="스타일 4" xfId="27332" xr:uid="{00000000-0005-0000-0000-0000E06A0000}"/>
    <cellStyle name="스타일 4 2" xfId="27333" xr:uid="{00000000-0005-0000-0000-0000E16A0000}"/>
    <cellStyle name="스타일 4 3" xfId="27334" xr:uid="{00000000-0005-0000-0000-0000E26A0000}"/>
    <cellStyle name="스타일 4_미검수 소급현황_2월" xfId="27335" xr:uid="{00000000-0005-0000-0000-0000E36A0000}"/>
    <cellStyle name="스타일 40" xfId="27336" xr:uid="{00000000-0005-0000-0000-0000E46A0000}"/>
    <cellStyle name="스타일 41" xfId="27337" xr:uid="{00000000-0005-0000-0000-0000E56A0000}"/>
    <cellStyle name="스타일 42" xfId="27338" xr:uid="{00000000-0005-0000-0000-0000E66A0000}"/>
    <cellStyle name="스타일 43" xfId="27339" xr:uid="{00000000-0005-0000-0000-0000E76A0000}"/>
    <cellStyle name="스타일 44" xfId="27340" xr:uid="{00000000-0005-0000-0000-0000E86A0000}"/>
    <cellStyle name="스타일 45" xfId="27341" xr:uid="{00000000-0005-0000-0000-0000E96A0000}"/>
    <cellStyle name="스타일 46" xfId="27342" xr:uid="{00000000-0005-0000-0000-0000EA6A0000}"/>
    <cellStyle name="스타일 5" xfId="27343" xr:uid="{00000000-0005-0000-0000-0000EB6A0000}"/>
    <cellStyle name="스타일 5 2" xfId="27344" xr:uid="{00000000-0005-0000-0000-0000EC6A0000}"/>
    <cellStyle name="스타일 5 3" xfId="27345" xr:uid="{00000000-0005-0000-0000-0000ED6A0000}"/>
    <cellStyle name="스타일 5_미검수 소급현황_2월" xfId="27346" xr:uid="{00000000-0005-0000-0000-0000EE6A0000}"/>
    <cellStyle name="스타일 6" xfId="27347" xr:uid="{00000000-0005-0000-0000-0000EF6A0000}"/>
    <cellStyle name="스타일 6 2" xfId="27348" xr:uid="{00000000-0005-0000-0000-0000F06A0000}"/>
    <cellStyle name="스타일 6 3" xfId="27349" xr:uid="{00000000-0005-0000-0000-0000F16A0000}"/>
    <cellStyle name="스타일 6 4" xfId="27350" xr:uid="{00000000-0005-0000-0000-0000F26A0000}"/>
    <cellStyle name="스타일 6_미검수 소급현황_2월" xfId="27351" xr:uid="{00000000-0005-0000-0000-0000F36A0000}"/>
    <cellStyle name="스타일 7" xfId="27352" xr:uid="{00000000-0005-0000-0000-0000F46A0000}"/>
    <cellStyle name="스타일 7 2" xfId="27353" xr:uid="{00000000-0005-0000-0000-0000F56A0000}"/>
    <cellStyle name="스타일 7 3" xfId="27354" xr:uid="{00000000-0005-0000-0000-0000F66A0000}"/>
    <cellStyle name="스타일 7 4" xfId="27355" xr:uid="{00000000-0005-0000-0000-0000F76A0000}"/>
    <cellStyle name="스타일 7_미검수 소급현황_2월" xfId="27356" xr:uid="{00000000-0005-0000-0000-0000F86A0000}"/>
    <cellStyle name="스타일 8" xfId="27357" xr:uid="{00000000-0005-0000-0000-0000F96A0000}"/>
    <cellStyle name="스타일 8 2" xfId="27358" xr:uid="{00000000-0005-0000-0000-0000FA6A0000}"/>
    <cellStyle name="스타일 8 3" xfId="27359" xr:uid="{00000000-0005-0000-0000-0000FB6A0000}"/>
    <cellStyle name="스타일 8 4" xfId="27360" xr:uid="{00000000-0005-0000-0000-0000FC6A0000}"/>
    <cellStyle name="스타일 8_미검수 소급현황_2월" xfId="27361" xr:uid="{00000000-0005-0000-0000-0000FD6A0000}"/>
    <cellStyle name="스타일 9" xfId="27362" xr:uid="{00000000-0005-0000-0000-0000FE6A0000}"/>
    <cellStyle name="스타일 9 2" xfId="27363" xr:uid="{00000000-0005-0000-0000-0000FF6A0000}"/>
    <cellStyle name="스타일 9 3" xfId="27364" xr:uid="{00000000-0005-0000-0000-0000006B0000}"/>
    <cellStyle name="스타일 9 4" xfId="27365" xr:uid="{00000000-0005-0000-0000-0000016B0000}"/>
    <cellStyle name="스타일 9_미검수 소급현황_2월" xfId="27366" xr:uid="{00000000-0005-0000-0000-0000026B0000}"/>
    <cellStyle name="아래" xfId="27367" xr:uid="{00000000-0005-0000-0000-0000036B0000}"/>
    <cellStyle name="안건회계법인" xfId="27368" xr:uid="{00000000-0005-0000-0000-0000046B0000}"/>
    <cellStyle name="안건회계법인 2" xfId="27369" xr:uid="{00000000-0005-0000-0000-0000056B0000}"/>
    <cellStyle name="연결된 셀 2" xfId="27376" xr:uid="{00000000-0005-0000-0000-00000C6B0000}"/>
    <cellStyle name="연결된 셀 2 2" xfId="27377" xr:uid="{00000000-0005-0000-0000-00000D6B0000}"/>
    <cellStyle name="연결된 셀 3" xfId="27378" xr:uid="{00000000-0005-0000-0000-00000E6B0000}"/>
    <cellStyle name="연결된 셀 4" xfId="27379" xr:uid="{00000000-0005-0000-0000-00000F6B0000}"/>
    <cellStyle name="연결된 셀 5" xfId="27380" xr:uid="{00000000-0005-0000-0000-0000106B0000}"/>
    <cellStyle name="연결된 셀 6" xfId="27381" xr:uid="{00000000-0005-0000-0000-0000116B0000}"/>
    <cellStyle name="열어본 하이퍼링크" xfId="27382" xr:uid="{00000000-0005-0000-0000-0000126B0000}"/>
    <cellStyle name="요약 2" xfId="27386" xr:uid="{00000000-0005-0000-0000-0000166B0000}"/>
    <cellStyle name="요약 2 10" xfId="27387" xr:uid="{00000000-0005-0000-0000-0000176B0000}"/>
    <cellStyle name="요약 2 11" xfId="27388" xr:uid="{00000000-0005-0000-0000-0000186B0000}"/>
    <cellStyle name="요약 2 12" xfId="27389" xr:uid="{00000000-0005-0000-0000-0000196B0000}"/>
    <cellStyle name="요약 2 2" xfId="27390" xr:uid="{00000000-0005-0000-0000-00001A6B0000}"/>
    <cellStyle name="요약 2 2 10" xfId="27391" xr:uid="{00000000-0005-0000-0000-00001B6B0000}"/>
    <cellStyle name="요약 2 2 11" xfId="27392" xr:uid="{00000000-0005-0000-0000-00001C6B0000}"/>
    <cellStyle name="요약 2 2 2" xfId="27393" xr:uid="{00000000-0005-0000-0000-00001D6B0000}"/>
    <cellStyle name="요약 2 2 2 10" xfId="27394" xr:uid="{00000000-0005-0000-0000-00001E6B0000}"/>
    <cellStyle name="요약 2 2 2 2" xfId="27395" xr:uid="{00000000-0005-0000-0000-00001F6B0000}"/>
    <cellStyle name="요약 2 2 2 2 2" xfId="27396" xr:uid="{00000000-0005-0000-0000-0000206B0000}"/>
    <cellStyle name="요약 2 2 2 2 2 2" xfId="27397" xr:uid="{00000000-0005-0000-0000-0000216B0000}"/>
    <cellStyle name="요약 2 2 2 2 2 2 2" xfId="27398" xr:uid="{00000000-0005-0000-0000-0000226B0000}"/>
    <cellStyle name="요약 2 2 2 2 2 2 2 2" xfId="27399" xr:uid="{00000000-0005-0000-0000-0000236B0000}"/>
    <cellStyle name="요약 2 2 2 2 2 2 2 2 2" xfId="27400" xr:uid="{00000000-0005-0000-0000-0000246B0000}"/>
    <cellStyle name="요약 2 2 2 2 2 2 2 2 2 2" xfId="27401" xr:uid="{00000000-0005-0000-0000-0000256B0000}"/>
    <cellStyle name="요약 2 2 2 2 2 2 2 2 2 3" xfId="27402" xr:uid="{00000000-0005-0000-0000-0000266B0000}"/>
    <cellStyle name="요약 2 2 2 2 2 2 2 2 3" xfId="27403" xr:uid="{00000000-0005-0000-0000-0000276B0000}"/>
    <cellStyle name="요약 2 2 2 2 2 2 2 2 4" xfId="27404" xr:uid="{00000000-0005-0000-0000-0000286B0000}"/>
    <cellStyle name="요약 2 2 2 2 2 2 2 3" xfId="27405" xr:uid="{00000000-0005-0000-0000-0000296B0000}"/>
    <cellStyle name="요약 2 2 2 2 2 2 2 3 2" xfId="27406" xr:uid="{00000000-0005-0000-0000-00002A6B0000}"/>
    <cellStyle name="요약 2 2 2 2 2 2 2 3 3" xfId="27407" xr:uid="{00000000-0005-0000-0000-00002B6B0000}"/>
    <cellStyle name="요약 2 2 2 2 2 2 2 4" xfId="27408" xr:uid="{00000000-0005-0000-0000-00002C6B0000}"/>
    <cellStyle name="요약 2 2 2 2 2 2 2 5" xfId="27409" xr:uid="{00000000-0005-0000-0000-00002D6B0000}"/>
    <cellStyle name="요약 2 2 2 2 2 2 3" xfId="27410" xr:uid="{00000000-0005-0000-0000-00002E6B0000}"/>
    <cellStyle name="요약 2 2 2 2 2 2 3 2" xfId="27411" xr:uid="{00000000-0005-0000-0000-00002F6B0000}"/>
    <cellStyle name="요약 2 2 2 2 2 2 3 2 2" xfId="27412" xr:uid="{00000000-0005-0000-0000-0000306B0000}"/>
    <cellStyle name="요약 2 2 2 2 2 2 3 2 3" xfId="27413" xr:uid="{00000000-0005-0000-0000-0000316B0000}"/>
    <cellStyle name="요약 2 2 2 2 2 2 3 3" xfId="27414" xr:uid="{00000000-0005-0000-0000-0000326B0000}"/>
    <cellStyle name="요약 2 2 2 2 2 2 3 4" xfId="27415" xr:uid="{00000000-0005-0000-0000-0000336B0000}"/>
    <cellStyle name="요약 2 2 2 2 2 2 4" xfId="27416" xr:uid="{00000000-0005-0000-0000-0000346B0000}"/>
    <cellStyle name="요약 2 2 2 2 2 2 4 2" xfId="27417" xr:uid="{00000000-0005-0000-0000-0000356B0000}"/>
    <cellStyle name="요약 2 2 2 2 2 2 4 3" xfId="27418" xr:uid="{00000000-0005-0000-0000-0000366B0000}"/>
    <cellStyle name="요약 2 2 2 2 2 2 5" xfId="27419" xr:uid="{00000000-0005-0000-0000-0000376B0000}"/>
    <cellStyle name="요약 2 2 2 2 2 2 6" xfId="27420" xr:uid="{00000000-0005-0000-0000-0000386B0000}"/>
    <cellStyle name="요약 2 2 2 2 2 3" xfId="27421" xr:uid="{00000000-0005-0000-0000-0000396B0000}"/>
    <cellStyle name="요약 2 2 2 2 2 3 2" xfId="27422" xr:uid="{00000000-0005-0000-0000-00003A6B0000}"/>
    <cellStyle name="요약 2 2 2 2 2 3 2 2" xfId="27423" xr:uid="{00000000-0005-0000-0000-00003B6B0000}"/>
    <cellStyle name="요약 2 2 2 2 2 3 2 2 2" xfId="27424" xr:uid="{00000000-0005-0000-0000-00003C6B0000}"/>
    <cellStyle name="요약 2 2 2 2 2 3 2 2 3" xfId="27425" xr:uid="{00000000-0005-0000-0000-00003D6B0000}"/>
    <cellStyle name="요약 2 2 2 2 2 3 2 3" xfId="27426" xr:uid="{00000000-0005-0000-0000-00003E6B0000}"/>
    <cellStyle name="요약 2 2 2 2 2 3 2 4" xfId="27427" xr:uid="{00000000-0005-0000-0000-00003F6B0000}"/>
    <cellStyle name="요약 2 2 2 2 2 3 3" xfId="27428" xr:uid="{00000000-0005-0000-0000-0000406B0000}"/>
    <cellStyle name="요약 2 2 2 2 2 3 3 2" xfId="27429" xr:uid="{00000000-0005-0000-0000-0000416B0000}"/>
    <cellStyle name="요약 2 2 2 2 2 3 3 3" xfId="27430" xr:uid="{00000000-0005-0000-0000-0000426B0000}"/>
    <cellStyle name="요약 2 2 2 2 2 3 4" xfId="27431" xr:uid="{00000000-0005-0000-0000-0000436B0000}"/>
    <cellStyle name="요약 2 2 2 2 2 3 5" xfId="27432" xr:uid="{00000000-0005-0000-0000-0000446B0000}"/>
    <cellStyle name="요약 2 2 2 2 2 4" xfId="27433" xr:uid="{00000000-0005-0000-0000-0000456B0000}"/>
    <cellStyle name="요약 2 2 2 2 2 4 2" xfId="27434" xr:uid="{00000000-0005-0000-0000-0000466B0000}"/>
    <cellStyle name="요약 2 2 2 2 2 4 2 2" xfId="27435" xr:uid="{00000000-0005-0000-0000-0000476B0000}"/>
    <cellStyle name="요약 2 2 2 2 2 4 2 3" xfId="27436" xr:uid="{00000000-0005-0000-0000-0000486B0000}"/>
    <cellStyle name="요약 2 2 2 2 2 4 3" xfId="27437" xr:uid="{00000000-0005-0000-0000-0000496B0000}"/>
    <cellStyle name="요약 2 2 2 2 2 4 4" xfId="27438" xr:uid="{00000000-0005-0000-0000-00004A6B0000}"/>
    <cellStyle name="요약 2 2 2 2 2 5" xfId="27439" xr:uid="{00000000-0005-0000-0000-00004B6B0000}"/>
    <cellStyle name="요약 2 2 2 2 2 5 2" xfId="27440" xr:uid="{00000000-0005-0000-0000-00004C6B0000}"/>
    <cellStyle name="요약 2 2 2 2 2 5 3" xfId="27441" xr:uid="{00000000-0005-0000-0000-00004D6B0000}"/>
    <cellStyle name="요약 2 2 2 2 2 6" xfId="27442" xr:uid="{00000000-0005-0000-0000-00004E6B0000}"/>
    <cellStyle name="요약 2 2 2 2 2 7" xfId="27443" xr:uid="{00000000-0005-0000-0000-00004F6B0000}"/>
    <cellStyle name="요약 2 2 2 2 3" xfId="27444" xr:uid="{00000000-0005-0000-0000-0000506B0000}"/>
    <cellStyle name="요약 2 2 2 2 3 2" xfId="27445" xr:uid="{00000000-0005-0000-0000-0000516B0000}"/>
    <cellStyle name="요약 2 2 2 2 3 2 2" xfId="27446" xr:uid="{00000000-0005-0000-0000-0000526B0000}"/>
    <cellStyle name="요약 2 2 2 2 3 2 2 2" xfId="27447" xr:uid="{00000000-0005-0000-0000-0000536B0000}"/>
    <cellStyle name="요약 2 2 2 2 3 2 2 2 2" xfId="27448" xr:uid="{00000000-0005-0000-0000-0000546B0000}"/>
    <cellStyle name="요약 2 2 2 2 3 2 2 2 3" xfId="27449" xr:uid="{00000000-0005-0000-0000-0000556B0000}"/>
    <cellStyle name="요약 2 2 2 2 3 2 2 3" xfId="27450" xr:uid="{00000000-0005-0000-0000-0000566B0000}"/>
    <cellStyle name="요약 2 2 2 2 3 2 2 4" xfId="27451" xr:uid="{00000000-0005-0000-0000-0000576B0000}"/>
    <cellStyle name="요약 2 2 2 2 3 2 3" xfId="27452" xr:uid="{00000000-0005-0000-0000-0000586B0000}"/>
    <cellStyle name="요약 2 2 2 2 3 2 3 2" xfId="27453" xr:uid="{00000000-0005-0000-0000-0000596B0000}"/>
    <cellStyle name="요약 2 2 2 2 3 2 3 3" xfId="27454" xr:uid="{00000000-0005-0000-0000-00005A6B0000}"/>
    <cellStyle name="요약 2 2 2 2 3 2 4" xfId="27455" xr:uid="{00000000-0005-0000-0000-00005B6B0000}"/>
    <cellStyle name="요약 2 2 2 2 3 2 5" xfId="27456" xr:uid="{00000000-0005-0000-0000-00005C6B0000}"/>
    <cellStyle name="요약 2 2 2 2 3 3" xfId="27457" xr:uid="{00000000-0005-0000-0000-00005D6B0000}"/>
    <cellStyle name="요약 2 2 2 2 3 3 2" xfId="27458" xr:uid="{00000000-0005-0000-0000-00005E6B0000}"/>
    <cellStyle name="요약 2 2 2 2 3 3 2 2" xfId="27459" xr:uid="{00000000-0005-0000-0000-00005F6B0000}"/>
    <cellStyle name="요약 2 2 2 2 3 3 2 3" xfId="27460" xr:uid="{00000000-0005-0000-0000-0000606B0000}"/>
    <cellStyle name="요약 2 2 2 2 3 3 3" xfId="27461" xr:uid="{00000000-0005-0000-0000-0000616B0000}"/>
    <cellStyle name="요약 2 2 2 2 3 3 4" xfId="27462" xr:uid="{00000000-0005-0000-0000-0000626B0000}"/>
    <cellStyle name="요약 2 2 2 2 3 4" xfId="27463" xr:uid="{00000000-0005-0000-0000-0000636B0000}"/>
    <cellStyle name="요약 2 2 2 2 3 4 2" xfId="27464" xr:uid="{00000000-0005-0000-0000-0000646B0000}"/>
    <cellStyle name="요약 2 2 2 2 3 4 3" xfId="27465" xr:uid="{00000000-0005-0000-0000-0000656B0000}"/>
    <cellStyle name="요약 2 2 2 2 3 5" xfId="27466" xr:uid="{00000000-0005-0000-0000-0000666B0000}"/>
    <cellStyle name="요약 2 2 2 2 3 6" xfId="27467" xr:uid="{00000000-0005-0000-0000-0000676B0000}"/>
    <cellStyle name="요약 2 2 2 2 4" xfId="27468" xr:uid="{00000000-0005-0000-0000-0000686B0000}"/>
    <cellStyle name="요약 2 2 2 2 4 2" xfId="27469" xr:uid="{00000000-0005-0000-0000-0000696B0000}"/>
    <cellStyle name="요약 2 2 2 2 4 2 2" xfId="27470" xr:uid="{00000000-0005-0000-0000-00006A6B0000}"/>
    <cellStyle name="요약 2 2 2 2 4 2 2 2" xfId="27471" xr:uid="{00000000-0005-0000-0000-00006B6B0000}"/>
    <cellStyle name="요약 2 2 2 2 4 2 2 3" xfId="27472" xr:uid="{00000000-0005-0000-0000-00006C6B0000}"/>
    <cellStyle name="요약 2 2 2 2 4 2 3" xfId="27473" xr:uid="{00000000-0005-0000-0000-00006D6B0000}"/>
    <cellStyle name="요약 2 2 2 2 4 2 4" xfId="27474" xr:uid="{00000000-0005-0000-0000-00006E6B0000}"/>
    <cellStyle name="요약 2 2 2 2 4 3" xfId="27475" xr:uid="{00000000-0005-0000-0000-00006F6B0000}"/>
    <cellStyle name="요약 2 2 2 2 4 3 2" xfId="27476" xr:uid="{00000000-0005-0000-0000-0000706B0000}"/>
    <cellStyle name="요약 2 2 2 2 4 3 3" xfId="27477" xr:uid="{00000000-0005-0000-0000-0000716B0000}"/>
    <cellStyle name="요약 2 2 2 2 4 4" xfId="27478" xr:uid="{00000000-0005-0000-0000-0000726B0000}"/>
    <cellStyle name="요약 2 2 2 2 4 5" xfId="27479" xr:uid="{00000000-0005-0000-0000-0000736B0000}"/>
    <cellStyle name="요약 2 2 2 2 5" xfId="27480" xr:uid="{00000000-0005-0000-0000-0000746B0000}"/>
    <cellStyle name="요약 2 2 2 2 5 2" xfId="27481" xr:uid="{00000000-0005-0000-0000-0000756B0000}"/>
    <cellStyle name="요약 2 2 2 2 5 2 2" xfId="27482" xr:uid="{00000000-0005-0000-0000-0000766B0000}"/>
    <cellStyle name="요약 2 2 2 2 5 2 3" xfId="27483" xr:uid="{00000000-0005-0000-0000-0000776B0000}"/>
    <cellStyle name="요약 2 2 2 2 5 3" xfId="27484" xr:uid="{00000000-0005-0000-0000-0000786B0000}"/>
    <cellStyle name="요약 2 2 2 2 5 4" xfId="27485" xr:uid="{00000000-0005-0000-0000-0000796B0000}"/>
    <cellStyle name="요약 2 2 2 2 6" xfId="27486" xr:uid="{00000000-0005-0000-0000-00007A6B0000}"/>
    <cellStyle name="요약 2 2 2 2 6 2" xfId="27487" xr:uid="{00000000-0005-0000-0000-00007B6B0000}"/>
    <cellStyle name="요약 2 2 2 2 6 3" xfId="27488" xr:uid="{00000000-0005-0000-0000-00007C6B0000}"/>
    <cellStyle name="요약 2 2 2 2 7" xfId="27489" xr:uid="{00000000-0005-0000-0000-00007D6B0000}"/>
    <cellStyle name="요약 2 2 2 2 8" xfId="27490" xr:uid="{00000000-0005-0000-0000-00007E6B0000}"/>
    <cellStyle name="요약 2 2 2 2 9" xfId="27491" xr:uid="{00000000-0005-0000-0000-00007F6B0000}"/>
    <cellStyle name="요약 2 2 2 3" xfId="27492" xr:uid="{00000000-0005-0000-0000-0000806B0000}"/>
    <cellStyle name="요약 2 2 2 3 2" xfId="27493" xr:uid="{00000000-0005-0000-0000-0000816B0000}"/>
    <cellStyle name="요약 2 2 2 3 2 2" xfId="27494" xr:uid="{00000000-0005-0000-0000-0000826B0000}"/>
    <cellStyle name="요약 2 2 2 3 2 2 2" xfId="27495" xr:uid="{00000000-0005-0000-0000-0000836B0000}"/>
    <cellStyle name="요약 2 2 2 3 2 2 2 2" xfId="27496" xr:uid="{00000000-0005-0000-0000-0000846B0000}"/>
    <cellStyle name="요약 2 2 2 3 2 2 2 2 2" xfId="27497" xr:uid="{00000000-0005-0000-0000-0000856B0000}"/>
    <cellStyle name="요약 2 2 2 3 2 2 2 2 3" xfId="27498" xr:uid="{00000000-0005-0000-0000-0000866B0000}"/>
    <cellStyle name="요약 2 2 2 3 2 2 2 3" xfId="27499" xr:uid="{00000000-0005-0000-0000-0000876B0000}"/>
    <cellStyle name="요약 2 2 2 3 2 2 2 4" xfId="27500" xr:uid="{00000000-0005-0000-0000-0000886B0000}"/>
    <cellStyle name="요약 2 2 2 3 2 2 3" xfId="27501" xr:uid="{00000000-0005-0000-0000-0000896B0000}"/>
    <cellStyle name="요약 2 2 2 3 2 2 3 2" xfId="27502" xr:uid="{00000000-0005-0000-0000-00008A6B0000}"/>
    <cellStyle name="요약 2 2 2 3 2 2 3 3" xfId="27503" xr:uid="{00000000-0005-0000-0000-00008B6B0000}"/>
    <cellStyle name="요약 2 2 2 3 2 2 4" xfId="27504" xr:uid="{00000000-0005-0000-0000-00008C6B0000}"/>
    <cellStyle name="요약 2 2 2 3 2 2 5" xfId="27505" xr:uid="{00000000-0005-0000-0000-00008D6B0000}"/>
    <cellStyle name="요약 2 2 2 3 2 3" xfId="27506" xr:uid="{00000000-0005-0000-0000-00008E6B0000}"/>
    <cellStyle name="요약 2 2 2 3 2 3 2" xfId="27507" xr:uid="{00000000-0005-0000-0000-00008F6B0000}"/>
    <cellStyle name="요약 2 2 2 3 2 3 2 2" xfId="27508" xr:uid="{00000000-0005-0000-0000-0000906B0000}"/>
    <cellStyle name="요약 2 2 2 3 2 3 2 3" xfId="27509" xr:uid="{00000000-0005-0000-0000-0000916B0000}"/>
    <cellStyle name="요약 2 2 2 3 2 3 3" xfId="27510" xr:uid="{00000000-0005-0000-0000-0000926B0000}"/>
    <cellStyle name="요약 2 2 2 3 2 3 4" xfId="27511" xr:uid="{00000000-0005-0000-0000-0000936B0000}"/>
    <cellStyle name="요약 2 2 2 3 2 4" xfId="27512" xr:uid="{00000000-0005-0000-0000-0000946B0000}"/>
    <cellStyle name="요약 2 2 2 3 2 4 2" xfId="27513" xr:uid="{00000000-0005-0000-0000-0000956B0000}"/>
    <cellStyle name="요약 2 2 2 3 2 4 3" xfId="27514" xr:uid="{00000000-0005-0000-0000-0000966B0000}"/>
    <cellStyle name="요약 2 2 2 3 2 5" xfId="27515" xr:uid="{00000000-0005-0000-0000-0000976B0000}"/>
    <cellStyle name="요약 2 2 2 3 2 6" xfId="27516" xr:uid="{00000000-0005-0000-0000-0000986B0000}"/>
    <cellStyle name="요약 2 2 2 3 3" xfId="27517" xr:uid="{00000000-0005-0000-0000-0000996B0000}"/>
    <cellStyle name="요약 2 2 2 3 3 2" xfId="27518" xr:uid="{00000000-0005-0000-0000-00009A6B0000}"/>
    <cellStyle name="요약 2 2 2 3 3 2 2" xfId="27519" xr:uid="{00000000-0005-0000-0000-00009B6B0000}"/>
    <cellStyle name="요약 2 2 2 3 3 2 2 2" xfId="27520" xr:uid="{00000000-0005-0000-0000-00009C6B0000}"/>
    <cellStyle name="요약 2 2 2 3 3 2 2 3" xfId="27521" xr:uid="{00000000-0005-0000-0000-00009D6B0000}"/>
    <cellStyle name="요약 2 2 2 3 3 2 3" xfId="27522" xr:uid="{00000000-0005-0000-0000-00009E6B0000}"/>
    <cellStyle name="요약 2 2 2 3 3 2 4" xfId="27523" xr:uid="{00000000-0005-0000-0000-00009F6B0000}"/>
    <cellStyle name="요약 2 2 2 3 3 3" xfId="27524" xr:uid="{00000000-0005-0000-0000-0000A06B0000}"/>
    <cellStyle name="요약 2 2 2 3 3 3 2" xfId="27525" xr:uid="{00000000-0005-0000-0000-0000A16B0000}"/>
    <cellStyle name="요약 2 2 2 3 3 3 3" xfId="27526" xr:uid="{00000000-0005-0000-0000-0000A26B0000}"/>
    <cellStyle name="요약 2 2 2 3 3 4" xfId="27527" xr:uid="{00000000-0005-0000-0000-0000A36B0000}"/>
    <cellStyle name="요약 2 2 2 3 3 5" xfId="27528" xr:uid="{00000000-0005-0000-0000-0000A46B0000}"/>
    <cellStyle name="요약 2 2 2 3 4" xfId="27529" xr:uid="{00000000-0005-0000-0000-0000A56B0000}"/>
    <cellStyle name="요약 2 2 2 3 4 2" xfId="27530" xr:uid="{00000000-0005-0000-0000-0000A66B0000}"/>
    <cellStyle name="요약 2 2 2 3 4 2 2" xfId="27531" xr:uid="{00000000-0005-0000-0000-0000A76B0000}"/>
    <cellStyle name="요약 2 2 2 3 4 2 3" xfId="27532" xr:uid="{00000000-0005-0000-0000-0000A86B0000}"/>
    <cellStyle name="요약 2 2 2 3 4 3" xfId="27533" xr:uid="{00000000-0005-0000-0000-0000A96B0000}"/>
    <cellStyle name="요약 2 2 2 3 4 4" xfId="27534" xr:uid="{00000000-0005-0000-0000-0000AA6B0000}"/>
    <cellStyle name="요약 2 2 2 3 5" xfId="27535" xr:uid="{00000000-0005-0000-0000-0000AB6B0000}"/>
    <cellStyle name="요약 2 2 2 3 5 2" xfId="27536" xr:uid="{00000000-0005-0000-0000-0000AC6B0000}"/>
    <cellStyle name="요약 2 2 2 3 5 3" xfId="27537" xr:uid="{00000000-0005-0000-0000-0000AD6B0000}"/>
    <cellStyle name="요약 2 2 2 3 6" xfId="27538" xr:uid="{00000000-0005-0000-0000-0000AE6B0000}"/>
    <cellStyle name="요약 2 2 2 3 7" xfId="27539" xr:uid="{00000000-0005-0000-0000-0000AF6B0000}"/>
    <cellStyle name="요약 2 2 2 3 8" xfId="27540" xr:uid="{00000000-0005-0000-0000-0000B06B0000}"/>
    <cellStyle name="요약 2 2 2 4" xfId="27541" xr:uid="{00000000-0005-0000-0000-0000B16B0000}"/>
    <cellStyle name="요약 2 2 2 4 2" xfId="27542" xr:uid="{00000000-0005-0000-0000-0000B26B0000}"/>
    <cellStyle name="요약 2 2 2 4 2 2" xfId="27543" xr:uid="{00000000-0005-0000-0000-0000B36B0000}"/>
    <cellStyle name="요약 2 2 2 4 2 2 2" xfId="27544" xr:uid="{00000000-0005-0000-0000-0000B46B0000}"/>
    <cellStyle name="요약 2 2 2 4 2 2 2 2" xfId="27545" xr:uid="{00000000-0005-0000-0000-0000B56B0000}"/>
    <cellStyle name="요약 2 2 2 4 2 2 2 3" xfId="27546" xr:uid="{00000000-0005-0000-0000-0000B66B0000}"/>
    <cellStyle name="요약 2 2 2 4 2 2 3" xfId="27547" xr:uid="{00000000-0005-0000-0000-0000B76B0000}"/>
    <cellStyle name="요약 2 2 2 4 2 2 4" xfId="27548" xr:uid="{00000000-0005-0000-0000-0000B86B0000}"/>
    <cellStyle name="요약 2 2 2 4 2 3" xfId="27549" xr:uid="{00000000-0005-0000-0000-0000B96B0000}"/>
    <cellStyle name="요약 2 2 2 4 2 3 2" xfId="27550" xr:uid="{00000000-0005-0000-0000-0000BA6B0000}"/>
    <cellStyle name="요약 2 2 2 4 2 3 3" xfId="27551" xr:uid="{00000000-0005-0000-0000-0000BB6B0000}"/>
    <cellStyle name="요약 2 2 2 4 2 4" xfId="27552" xr:uid="{00000000-0005-0000-0000-0000BC6B0000}"/>
    <cellStyle name="요약 2 2 2 4 2 5" xfId="27553" xr:uid="{00000000-0005-0000-0000-0000BD6B0000}"/>
    <cellStyle name="요약 2 2 2 4 3" xfId="27554" xr:uid="{00000000-0005-0000-0000-0000BE6B0000}"/>
    <cellStyle name="요약 2 2 2 4 3 2" xfId="27555" xr:uid="{00000000-0005-0000-0000-0000BF6B0000}"/>
    <cellStyle name="요약 2 2 2 4 3 2 2" xfId="27556" xr:uid="{00000000-0005-0000-0000-0000C06B0000}"/>
    <cellStyle name="요약 2 2 2 4 3 2 3" xfId="27557" xr:uid="{00000000-0005-0000-0000-0000C16B0000}"/>
    <cellStyle name="요약 2 2 2 4 3 3" xfId="27558" xr:uid="{00000000-0005-0000-0000-0000C26B0000}"/>
    <cellStyle name="요약 2 2 2 4 3 4" xfId="27559" xr:uid="{00000000-0005-0000-0000-0000C36B0000}"/>
    <cellStyle name="요약 2 2 2 4 4" xfId="27560" xr:uid="{00000000-0005-0000-0000-0000C46B0000}"/>
    <cellStyle name="요약 2 2 2 4 4 2" xfId="27561" xr:uid="{00000000-0005-0000-0000-0000C56B0000}"/>
    <cellStyle name="요약 2 2 2 4 4 3" xfId="27562" xr:uid="{00000000-0005-0000-0000-0000C66B0000}"/>
    <cellStyle name="요약 2 2 2 4 5" xfId="27563" xr:uid="{00000000-0005-0000-0000-0000C76B0000}"/>
    <cellStyle name="요약 2 2 2 4 6" xfId="27564" xr:uid="{00000000-0005-0000-0000-0000C86B0000}"/>
    <cellStyle name="요약 2 2 2 4 7" xfId="27565" xr:uid="{00000000-0005-0000-0000-0000C96B0000}"/>
    <cellStyle name="요약 2 2 2 5" xfId="27566" xr:uid="{00000000-0005-0000-0000-0000CA6B0000}"/>
    <cellStyle name="요약 2 2 2 5 2" xfId="27567" xr:uid="{00000000-0005-0000-0000-0000CB6B0000}"/>
    <cellStyle name="요약 2 2 2 5 2 2" xfId="27568" xr:uid="{00000000-0005-0000-0000-0000CC6B0000}"/>
    <cellStyle name="요약 2 2 2 5 2 2 2" xfId="27569" xr:uid="{00000000-0005-0000-0000-0000CD6B0000}"/>
    <cellStyle name="요약 2 2 2 5 2 2 3" xfId="27570" xr:uid="{00000000-0005-0000-0000-0000CE6B0000}"/>
    <cellStyle name="요약 2 2 2 5 2 3" xfId="27571" xr:uid="{00000000-0005-0000-0000-0000CF6B0000}"/>
    <cellStyle name="요약 2 2 2 5 2 4" xfId="27572" xr:uid="{00000000-0005-0000-0000-0000D06B0000}"/>
    <cellStyle name="요약 2 2 2 5 3" xfId="27573" xr:uid="{00000000-0005-0000-0000-0000D16B0000}"/>
    <cellStyle name="요약 2 2 2 5 3 2" xfId="27574" xr:uid="{00000000-0005-0000-0000-0000D26B0000}"/>
    <cellStyle name="요약 2 2 2 5 3 3" xfId="27575" xr:uid="{00000000-0005-0000-0000-0000D36B0000}"/>
    <cellStyle name="요약 2 2 2 5 4" xfId="27576" xr:uid="{00000000-0005-0000-0000-0000D46B0000}"/>
    <cellStyle name="요약 2 2 2 5 5" xfId="27577" xr:uid="{00000000-0005-0000-0000-0000D56B0000}"/>
    <cellStyle name="요약 2 2 2 5 6" xfId="27578" xr:uid="{00000000-0005-0000-0000-0000D66B0000}"/>
    <cellStyle name="요약 2 2 2 6" xfId="27579" xr:uid="{00000000-0005-0000-0000-0000D76B0000}"/>
    <cellStyle name="요약 2 2 2 6 2" xfId="27580" xr:uid="{00000000-0005-0000-0000-0000D86B0000}"/>
    <cellStyle name="요약 2 2 2 6 2 2" xfId="27581" xr:uid="{00000000-0005-0000-0000-0000D96B0000}"/>
    <cellStyle name="요약 2 2 2 6 2 3" xfId="27582" xr:uid="{00000000-0005-0000-0000-0000DA6B0000}"/>
    <cellStyle name="요약 2 2 2 6 3" xfId="27583" xr:uid="{00000000-0005-0000-0000-0000DB6B0000}"/>
    <cellStyle name="요약 2 2 2 6 4" xfId="27584" xr:uid="{00000000-0005-0000-0000-0000DC6B0000}"/>
    <cellStyle name="요약 2 2 2 6 5" xfId="27585" xr:uid="{00000000-0005-0000-0000-0000DD6B0000}"/>
    <cellStyle name="요약 2 2 2 7" xfId="27586" xr:uid="{00000000-0005-0000-0000-0000DE6B0000}"/>
    <cellStyle name="요약 2 2 2 7 2" xfId="27587" xr:uid="{00000000-0005-0000-0000-0000DF6B0000}"/>
    <cellStyle name="요약 2 2 2 7 3" xfId="27588" xr:uid="{00000000-0005-0000-0000-0000E06B0000}"/>
    <cellStyle name="요약 2 2 2 8" xfId="27589" xr:uid="{00000000-0005-0000-0000-0000E16B0000}"/>
    <cellStyle name="요약 2 2 2 9" xfId="27590" xr:uid="{00000000-0005-0000-0000-0000E26B0000}"/>
    <cellStyle name="요약 2 2 3" xfId="27591" xr:uid="{00000000-0005-0000-0000-0000E36B0000}"/>
    <cellStyle name="요약 2 2 3 2" xfId="27592" xr:uid="{00000000-0005-0000-0000-0000E46B0000}"/>
    <cellStyle name="요약 2 2 3 2 2" xfId="27593" xr:uid="{00000000-0005-0000-0000-0000E56B0000}"/>
    <cellStyle name="요약 2 2 3 2 2 2" xfId="27594" xr:uid="{00000000-0005-0000-0000-0000E66B0000}"/>
    <cellStyle name="요약 2 2 3 2 2 2 2" xfId="27595" xr:uid="{00000000-0005-0000-0000-0000E76B0000}"/>
    <cellStyle name="요약 2 2 3 2 2 2 2 2" xfId="27596" xr:uid="{00000000-0005-0000-0000-0000E86B0000}"/>
    <cellStyle name="요약 2 2 3 2 2 2 2 2 2" xfId="27597" xr:uid="{00000000-0005-0000-0000-0000E96B0000}"/>
    <cellStyle name="요약 2 2 3 2 2 2 2 2 3" xfId="27598" xr:uid="{00000000-0005-0000-0000-0000EA6B0000}"/>
    <cellStyle name="요약 2 2 3 2 2 2 2 3" xfId="27599" xr:uid="{00000000-0005-0000-0000-0000EB6B0000}"/>
    <cellStyle name="요약 2 2 3 2 2 2 2 4" xfId="27600" xr:uid="{00000000-0005-0000-0000-0000EC6B0000}"/>
    <cellStyle name="요약 2 2 3 2 2 2 3" xfId="27601" xr:uid="{00000000-0005-0000-0000-0000ED6B0000}"/>
    <cellStyle name="요약 2 2 3 2 2 2 3 2" xfId="27602" xr:uid="{00000000-0005-0000-0000-0000EE6B0000}"/>
    <cellStyle name="요약 2 2 3 2 2 2 3 3" xfId="27603" xr:uid="{00000000-0005-0000-0000-0000EF6B0000}"/>
    <cellStyle name="요약 2 2 3 2 2 2 4" xfId="27604" xr:uid="{00000000-0005-0000-0000-0000F06B0000}"/>
    <cellStyle name="요약 2 2 3 2 2 2 5" xfId="27605" xr:uid="{00000000-0005-0000-0000-0000F16B0000}"/>
    <cellStyle name="요약 2 2 3 2 2 3" xfId="27606" xr:uid="{00000000-0005-0000-0000-0000F26B0000}"/>
    <cellStyle name="요약 2 2 3 2 2 3 2" xfId="27607" xr:uid="{00000000-0005-0000-0000-0000F36B0000}"/>
    <cellStyle name="요약 2 2 3 2 2 3 2 2" xfId="27608" xr:uid="{00000000-0005-0000-0000-0000F46B0000}"/>
    <cellStyle name="요약 2 2 3 2 2 3 2 3" xfId="27609" xr:uid="{00000000-0005-0000-0000-0000F56B0000}"/>
    <cellStyle name="요약 2 2 3 2 2 3 3" xfId="27610" xr:uid="{00000000-0005-0000-0000-0000F66B0000}"/>
    <cellStyle name="요약 2 2 3 2 2 3 4" xfId="27611" xr:uid="{00000000-0005-0000-0000-0000F76B0000}"/>
    <cellStyle name="요약 2 2 3 2 2 4" xfId="27612" xr:uid="{00000000-0005-0000-0000-0000F86B0000}"/>
    <cellStyle name="요약 2 2 3 2 2 4 2" xfId="27613" xr:uid="{00000000-0005-0000-0000-0000F96B0000}"/>
    <cellStyle name="요약 2 2 3 2 2 4 3" xfId="27614" xr:uid="{00000000-0005-0000-0000-0000FA6B0000}"/>
    <cellStyle name="요약 2 2 3 2 2 5" xfId="27615" xr:uid="{00000000-0005-0000-0000-0000FB6B0000}"/>
    <cellStyle name="요약 2 2 3 2 2 6" xfId="27616" xr:uid="{00000000-0005-0000-0000-0000FC6B0000}"/>
    <cellStyle name="요약 2 2 3 2 3" xfId="27617" xr:uid="{00000000-0005-0000-0000-0000FD6B0000}"/>
    <cellStyle name="요약 2 2 3 2 3 2" xfId="27618" xr:uid="{00000000-0005-0000-0000-0000FE6B0000}"/>
    <cellStyle name="요약 2 2 3 2 3 2 2" xfId="27619" xr:uid="{00000000-0005-0000-0000-0000FF6B0000}"/>
    <cellStyle name="요약 2 2 3 2 3 2 2 2" xfId="27620" xr:uid="{00000000-0005-0000-0000-0000006C0000}"/>
    <cellStyle name="요약 2 2 3 2 3 2 2 3" xfId="27621" xr:uid="{00000000-0005-0000-0000-0000016C0000}"/>
    <cellStyle name="요약 2 2 3 2 3 2 3" xfId="27622" xr:uid="{00000000-0005-0000-0000-0000026C0000}"/>
    <cellStyle name="요약 2 2 3 2 3 2 4" xfId="27623" xr:uid="{00000000-0005-0000-0000-0000036C0000}"/>
    <cellStyle name="요약 2 2 3 2 3 3" xfId="27624" xr:uid="{00000000-0005-0000-0000-0000046C0000}"/>
    <cellStyle name="요약 2 2 3 2 3 3 2" xfId="27625" xr:uid="{00000000-0005-0000-0000-0000056C0000}"/>
    <cellStyle name="요약 2 2 3 2 3 3 3" xfId="27626" xr:uid="{00000000-0005-0000-0000-0000066C0000}"/>
    <cellStyle name="요약 2 2 3 2 3 4" xfId="27627" xr:uid="{00000000-0005-0000-0000-0000076C0000}"/>
    <cellStyle name="요약 2 2 3 2 3 5" xfId="27628" xr:uid="{00000000-0005-0000-0000-0000086C0000}"/>
    <cellStyle name="요약 2 2 3 2 4" xfId="27629" xr:uid="{00000000-0005-0000-0000-0000096C0000}"/>
    <cellStyle name="요약 2 2 3 2 4 2" xfId="27630" xr:uid="{00000000-0005-0000-0000-00000A6C0000}"/>
    <cellStyle name="요약 2 2 3 2 4 2 2" xfId="27631" xr:uid="{00000000-0005-0000-0000-00000B6C0000}"/>
    <cellStyle name="요약 2 2 3 2 4 2 3" xfId="27632" xr:uid="{00000000-0005-0000-0000-00000C6C0000}"/>
    <cellStyle name="요약 2 2 3 2 4 3" xfId="27633" xr:uid="{00000000-0005-0000-0000-00000D6C0000}"/>
    <cellStyle name="요약 2 2 3 2 4 4" xfId="27634" xr:uid="{00000000-0005-0000-0000-00000E6C0000}"/>
    <cellStyle name="요약 2 2 3 2 5" xfId="27635" xr:uid="{00000000-0005-0000-0000-00000F6C0000}"/>
    <cellStyle name="요약 2 2 3 2 5 2" xfId="27636" xr:uid="{00000000-0005-0000-0000-0000106C0000}"/>
    <cellStyle name="요약 2 2 3 2 5 3" xfId="27637" xr:uid="{00000000-0005-0000-0000-0000116C0000}"/>
    <cellStyle name="요약 2 2 3 2 6" xfId="27638" xr:uid="{00000000-0005-0000-0000-0000126C0000}"/>
    <cellStyle name="요약 2 2 3 2 7" xfId="27639" xr:uid="{00000000-0005-0000-0000-0000136C0000}"/>
    <cellStyle name="요약 2 2 3 2 8" xfId="27640" xr:uid="{00000000-0005-0000-0000-0000146C0000}"/>
    <cellStyle name="요약 2 2 3 3" xfId="27641" xr:uid="{00000000-0005-0000-0000-0000156C0000}"/>
    <cellStyle name="요약 2 2 3 3 2" xfId="27642" xr:uid="{00000000-0005-0000-0000-0000166C0000}"/>
    <cellStyle name="요약 2 2 3 3 2 2" xfId="27643" xr:uid="{00000000-0005-0000-0000-0000176C0000}"/>
    <cellStyle name="요약 2 2 3 3 2 2 2" xfId="27644" xr:uid="{00000000-0005-0000-0000-0000186C0000}"/>
    <cellStyle name="요약 2 2 3 3 2 2 2 2" xfId="27645" xr:uid="{00000000-0005-0000-0000-0000196C0000}"/>
    <cellStyle name="요약 2 2 3 3 2 2 2 3" xfId="27646" xr:uid="{00000000-0005-0000-0000-00001A6C0000}"/>
    <cellStyle name="요약 2 2 3 3 2 2 3" xfId="27647" xr:uid="{00000000-0005-0000-0000-00001B6C0000}"/>
    <cellStyle name="요약 2 2 3 3 2 2 4" xfId="27648" xr:uid="{00000000-0005-0000-0000-00001C6C0000}"/>
    <cellStyle name="요약 2 2 3 3 2 3" xfId="27649" xr:uid="{00000000-0005-0000-0000-00001D6C0000}"/>
    <cellStyle name="요약 2 2 3 3 2 3 2" xfId="27650" xr:uid="{00000000-0005-0000-0000-00001E6C0000}"/>
    <cellStyle name="요약 2 2 3 3 2 3 3" xfId="27651" xr:uid="{00000000-0005-0000-0000-00001F6C0000}"/>
    <cellStyle name="요약 2 2 3 3 2 4" xfId="27652" xr:uid="{00000000-0005-0000-0000-0000206C0000}"/>
    <cellStyle name="요약 2 2 3 3 2 5" xfId="27653" xr:uid="{00000000-0005-0000-0000-0000216C0000}"/>
    <cellStyle name="요약 2 2 3 3 3" xfId="27654" xr:uid="{00000000-0005-0000-0000-0000226C0000}"/>
    <cellStyle name="요약 2 2 3 3 3 2" xfId="27655" xr:uid="{00000000-0005-0000-0000-0000236C0000}"/>
    <cellStyle name="요약 2 2 3 3 3 2 2" xfId="27656" xr:uid="{00000000-0005-0000-0000-0000246C0000}"/>
    <cellStyle name="요약 2 2 3 3 3 2 3" xfId="27657" xr:uid="{00000000-0005-0000-0000-0000256C0000}"/>
    <cellStyle name="요약 2 2 3 3 3 3" xfId="27658" xr:uid="{00000000-0005-0000-0000-0000266C0000}"/>
    <cellStyle name="요약 2 2 3 3 3 4" xfId="27659" xr:uid="{00000000-0005-0000-0000-0000276C0000}"/>
    <cellStyle name="요약 2 2 3 3 4" xfId="27660" xr:uid="{00000000-0005-0000-0000-0000286C0000}"/>
    <cellStyle name="요약 2 2 3 3 4 2" xfId="27661" xr:uid="{00000000-0005-0000-0000-0000296C0000}"/>
    <cellStyle name="요약 2 2 3 3 4 3" xfId="27662" xr:uid="{00000000-0005-0000-0000-00002A6C0000}"/>
    <cellStyle name="요약 2 2 3 3 5" xfId="27663" xr:uid="{00000000-0005-0000-0000-00002B6C0000}"/>
    <cellStyle name="요약 2 2 3 3 6" xfId="27664" xr:uid="{00000000-0005-0000-0000-00002C6C0000}"/>
    <cellStyle name="요약 2 2 3 3 7" xfId="27665" xr:uid="{00000000-0005-0000-0000-00002D6C0000}"/>
    <cellStyle name="요약 2 2 3 4" xfId="27666" xr:uid="{00000000-0005-0000-0000-00002E6C0000}"/>
    <cellStyle name="요약 2 2 3 4 2" xfId="27667" xr:uid="{00000000-0005-0000-0000-00002F6C0000}"/>
    <cellStyle name="요약 2 2 3 4 2 2" xfId="27668" xr:uid="{00000000-0005-0000-0000-0000306C0000}"/>
    <cellStyle name="요약 2 2 3 4 2 2 2" xfId="27669" xr:uid="{00000000-0005-0000-0000-0000316C0000}"/>
    <cellStyle name="요약 2 2 3 4 2 2 3" xfId="27670" xr:uid="{00000000-0005-0000-0000-0000326C0000}"/>
    <cellStyle name="요약 2 2 3 4 2 3" xfId="27671" xr:uid="{00000000-0005-0000-0000-0000336C0000}"/>
    <cellStyle name="요약 2 2 3 4 2 4" xfId="27672" xr:uid="{00000000-0005-0000-0000-0000346C0000}"/>
    <cellStyle name="요약 2 2 3 4 3" xfId="27673" xr:uid="{00000000-0005-0000-0000-0000356C0000}"/>
    <cellStyle name="요약 2 2 3 4 3 2" xfId="27674" xr:uid="{00000000-0005-0000-0000-0000366C0000}"/>
    <cellStyle name="요약 2 2 3 4 3 3" xfId="27675" xr:uid="{00000000-0005-0000-0000-0000376C0000}"/>
    <cellStyle name="요약 2 2 3 4 4" xfId="27676" xr:uid="{00000000-0005-0000-0000-0000386C0000}"/>
    <cellStyle name="요약 2 2 3 4 5" xfId="27677" xr:uid="{00000000-0005-0000-0000-0000396C0000}"/>
    <cellStyle name="요약 2 2 3 4 6" xfId="27678" xr:uid="{00000000-0005-0000-0000-00003A6C0000}"/>
    <cellStyle name="요약 2 2 3 5" xfId="27679" xr:uid="{00000000-0005-0000-0000-00003B6C0000}"/>
    <cellStyle name="요약 2 2 3 5 2" xfId="27680" xr:uid="{00000000-0005-0000-0000-00003C6C0000}"/>
    <cellStyle name="요약 2 2 3 5 2 2" xfId="27681" xr:uid="{00000000-0005-0000-0000-00003D6C0000}"/>
    <cellStyle name="요약 2 2 3 5 2 3" xfId="27682" xr:uid="{00000000-0005-0000-0000-00003E6C0000}"/>
    <cellStyle name="요약 2 2 3 5 3" xfId="27683" xr:uid="{00000000-0005-0000-0000-00003F6C0000}"/>
    <cellStyle name="요약 2 2 3 5 4" xfId="27684" xr:uid="{00000000-0005-0000-0000-0000406C0000}"/>
    <cellStyle name="요약 2 2 3 5 5" xfId="27685" xr:uid="{00000000-0005-0000-0000-0000416C0000}"/>
    <cellStyle name="요약 2 2 3 6" xfId="27686" xr:uid="{00000000-0005-0000-0000-0000426C0000}"/>
    <cellStyle name="요약 2 2 3 6 2" xfId="27687" xr:uid="{00000000-0005-0000-0000-0000436C0000}"/>
    <cellStyle name="요약 2 2 3 6 3" xfId="27688" xr:uid="{00000000-0005-0000-0000-0000446C0000}"/>
    <cellStyle name="요약 2 2 3 6 4" xfId="27689" xr:uid="{00000000-0005-0000-0000-0000456C0000}"/>
    <cellStyle name="요약 2 2 3 7" xfId="27690" xr:uid="{00000000-0005-0000-0000-0000466C0000}"/>
    <cellStyle name="요약 2 2 3 8" xfId="27691" xr:uid="{00000000-0005-0000-0000-0000476C0000}"/>
    <cellStyle name="요약 2 2 3 9" xfId="27692" xr:uid="{00000000-0005-0000-0000-0000486C0000}"/>
    <cellStyle name="요약 2 2 4" xfId="27693" xr:uid="{00000000-0005-0000-0000-0000496C0000}"/>
    <cellStyle name="요약 2 2 4 2" xfId="27694" xr:uid="{00000000-0005-0000-0000-00004A6C0000}"/>
    <cellStyle name="요약 2 2 4 2 2" xfId="27695" xr:uid="{00000000-0005-0000-0000-00004B6C0000}"/>
    <cellStyle name="요약 2 2 4 2 2 2" xfId="27696" xr:uid="{00000000-0005-0000-0000-00004C6C0000}"/>
    <cellStyle name="요약 2 2 4 2 2 2 2" xfId="27697" xr:uid="{00000000-0005-0000-0000-00004D6C0000}"/>
    <cellStyle name="요약 2 2 4 2 2 2 2 2" xfId="27698" xr:uid="{00000000-0005-0000-0000-00004E6C0000}"/>
    <cellStyle name="요약 2 2 4 2 2 2 2 3" xfId="27699" xr:uid="{00000000-0005-0000-0000-00004F6C0000}"/>
    <cellStyle name="요약 2 2 4 2 2 2 3" xfId="27700" xr:uid="{00000000-0005-0000-0000-0000506C0000}"/>
    <cellStyle name="요약 2 2 4 2 2 2 4" xfId="27701" xr:uid="{00000000-0005-0000-0000-0000516C0000}"/>
    <cellStyle name="요약 2 2 4 2 2 3" xfId="27702" xr:uid="{00000000-0005-0000-0000-0000526C0000}"/>
    <cellStyle name="요약 2 2 4 2 2 3 2" xfId="27703" xr:uid="{00000000-0005-0000-0000-0000536C0000}"/>
    <cellStyle name="요약 2 2 4 2 2 3 3" xfId="27704" xr:uid="{00000000-0005-0000-0000-0000546C0000}"/>
    <cellStyle name="요약 2 2 4 2 2 4" xfId="27705" xr:uid="{00000000-0005-0000-0000-0000556C0000}"/>
    <cellStyle name="요약 2 2 4 2 2 5" xfId="27706" xr:uid="{00000000-0005-0000-0000-0000566C0000}"/>
    <cellStyle name="요약 2 2 4 2 3" xfId="27707" xr:uid="{00000000-0005-0000-0000-0000576C0000}"/>
    <cellStyle name="요약 2 2 4 2 3 2" xfId="27708" xr:uid="{00000000-0005-0000-0000-0000586C0000}"/>
    <cellStyle name="요약 2 2 4 2 3 2 2" xfId="27709" xr:uid="{00000000-0005-0000-0000-0000596C0000}"/>
    <cellStyle name="요약 2 2 4 2 3 2 3" xfId="27710" xr:uid="{00000000-0005-0000-0000-00005A6C0000}"/>
    <cellStyle name="요약 2 2 4 2 3 3" xfId="27711" xr:uid="{00000000-0005-0000-0000-00005B6C0000}"/>
    <cellStyle name="요약 2 2 4 2 3 4" xfId="27712" xr:uid="{00000000-0005-0000-0000-00005C6C0000}"/>
    <cellStyle name="요약 2 2 4 2 4" xfId="27713" xr:uid="{00000000-0005-0000-0000-00005D6C0000}"/>
    <cellStyle name="요약 2 2 4 2 4 2" xfId="27714" xr:uid="{00000000-0005-0000-0000-00005E6C0000}"/>
    <cellStyle name="요약 2 2 4 2 4 3" xfId="27715" xr:uid="{00000000-0005-0000-0000-00005F6C0000}"/>
    <cellStyle name="요약 2 2 4 2 5" xfId="27716" xr:uid="{00000000-0005-0000-0000-0000606C0000}"/>
    <cellStyle name="요약 2 2 4 2 6" xfId="27717" xr:uid="{00000000-0005-0000-0000-0000616C0000}"/>
    <cellStyle name="요약 2 2 4 3" xfId="27718" xr:uid="{00000000-0005-0000-0000-0000626C0000}"/>
    <cellStyle name="요약 2 2 4 3 2" xfId="27719" xr:uid="{00000000-0005-0000-0000-0000636C0000}"/>
    <cellStyle name="요약 2 2 4 3 2 2" xfId="27720" xr:uid="{00000000-0005-0000-0000-0000646C0000}"/>
    <cellStyle name="요약 2 2 4 3 2 2 2" xfId="27721" xr:uid="{00000000-0005-0000-0000-0000656C0000}"/>
    <cellStyle name="요약 2 2 4 3 2 2 3" xfId="27722" xr:uid="{00000000-0005-0000-0000-0000666C0000}"/>
    <cellStyle name="요약 2 2 4 3 2 3" xfId="27723" xr:uid="{00000000-0005-0000-0000-0000676C0000}"/>
    <cellStyle name="요약 2 2 4 3 2 4" xfId="27724" xr:uid="{00000000-0005-0000-0000-0000686C0000}"/>
    <cellStyle name="요약 2 2 4 3 3" xfId="27725" xr:uid="{00000000-0005-0000-0000-0000696C0000}"/>
    <cellStyle name="요약 2 2 4 3 3 2" xfId="27726" xr:uid="{00000000-0005-0000-0000-00006A6C0000}"/>
    <cellStyle name="요약 2 2 4 3 3 3" xfId="27727" xr:uid="{00000000-0005-0000-0000-00006B6C0000}"/>
    <cellStyle name="요약 2 2 4 3 4" xfId="27728" xr:uid="{00000000-0005-0000-0000-00006C6C0000}"/>
    <cellStyle name="요약 2 2 4 3 5" xfId="27729" xr:uid="{00000000-0005-0000-0000-00006D6C0000}"/>
    <cellStyle name="요약 2 2 4 4" xfId="27730" xr:uid="{00000000-0005-0000-0000-00006E6C0000}"/>
    <cellStyle name="요약 2 2 4 4 2" xfId="27731" xr:uid="{00000000-0005-0000-0000-00006F6C0000}"/>
    <cellStyle name="요약 2 2 4 4 2 2" xfId="27732" xr:uid="{00000000-0005-0000-0000-0000706C0000}"/>
    <cellStyle name="요약 2 2 4 4 2 3" xfId="27733" xr:uid="{00000000-0005-0000-0000-0000716C0000}"/>
    <cellStyle name="요약 2 2 4 4 3" xfId="27734" xr:uid="{00000000-0005-0000-0000-0000726C0000}"/>
    <cellStyle name="요약 2 2 4 4 4" xfId="27735" xr:uid="{00000000-0005-0000-0000-0000736C0000}"/>
    <cellStyle name="요약 2 2 4 5" xfId="27736" xr:uid="{00000000-0005-0000-0000-0000746C0000}"/>
    <cellStyle name="요약 2 2 4 5 2" xfId="27737" xr:uid="{00000000-0005-0000-0000-0000756C0000}"/>
    <cellStyle name="요약 2 2 4 5 3" xfId="27738" xr:uid="{00000000-0005-0000-0000-0000766C0000}"/>
    <cellStyle name="요약 2 2 4 6" xfId="27739" xr:uid="{00000000-0005-0000-0000-0000776C0000}"/>
    <cellStyle name="요약 2 2 4 7" xfId="27740" xr:uid="{00000000-0005-0000-0000-0000786C0000}"/>
    <cellStyle name="요약 2 2 4 8" xfId="27741" xr:uid="{00000000-0005-0000-0000-0000796C0000}"/>
    <cellStyle name="요약 2 2 5" xfId="27742" xr:uid="{00000000-0005-0000-0000-00007A6C0000}"/>
    <cellStyle name="요약 2 2 5 2" xfId="27743" xr:uid="{00000000-0005-0000-0000-00007B6C0000}"/>
    <cellStyle name="요약 2 2 5 2 2" xfId="27744" xr:uid="{00000000-0005-0000-0000-00007C6C0000}"/>
    <cellStyle name="요약 2 2 5 2 2 2" xfId="27745" xr:uid="{00000000-0005-0000-0000-00007D6C0000}"/>
    <cellStyle name="요약 2 2 5 2 2 2 2" xfId="27746" xr:uid="{00000000-0005-0000-0000-00007E6C0000}"/>
    <cellStyle name="요약 2 2 5 2 2 2 3" xfId="27747" xr:uid="{00000000-0005-0000-0000-00007F6C0000}"/>
    <cellStyle name="요약 2 2 5 2 2 3" xfId="27748" xr:uid="{00000000-0005-0000-0000-0000806C0000}"/>
    <cellStyle name="요약 2 2 5 2 2 4" xfId="27749" xr:uid="{00000000-0005-0000-0000-0000816C0000}"/>
    <cellStyle name="요약 2 2 5 2 3" xfId="27750" xr:uid="{00000000-0005-0000-0000-0000826C0000}"/>
    <cellStyle name="요약 2 2 5 2 3 2" xfId="27751" xr:uid="{00000000-0005-0000-0000-0000836C0000}"/>
    <cellStyle name="요약 2 2 5 2 3 3" xfId="27752" xr:uid="{00000000-0005-0000-0000-0000846C0000}"/>
    <cellStyle name="요약 2 2 5 2 4" xfId="27753" xr:uid="{00000000-0005-0000-0000-0000856C0000}"/>
    <cellStyle name="요약 2 2 5 2 5" xfId="27754" xr:uid="{00000000-0005-0000-0000-0000866C0000}"/>
    <cellStyle name="요약 2 2 5 3" xfId="27755" xr:uid="{00000000-0005-0000-0000-0000876C0000}"/>
    <cellStyle name="요약 2 2 5 3 2" xfId="27756" xr:uid="{00000000-0005-0000-0000-0000886C0000}"/>
    <cellStyle name="요약 2 2 5 3 2 2" xfId="27757" xr:uid="{00000000-0005-0000-0000-0000896C0000}"/>
    <cellStyle name="요약 2 2 5 3 2 3" xfId="27758" xr:uid="{00000000-0005-0000-0000-00008A6C0000}"/>
    <cellStyle name="요약 2 2 5 3 3" xfId="27759" xr:uid="{00000000-0005-0000-0000-00008B6C0000}"/>
    <cellStyle name="요약 2 2 5 3 4" xfId="27760" xr:uid="{00000000-0005-0000-0000-00008C6C0000}"/>
    <cellStyle name="요약 2 2 5 4" xfId="27761" xr:uid="{00000000-0005-0000-0000-00008D6C0000}"/>
    <cellStyle name="요약 2 2 5 4 2" xfId="27762" xr:uid="{00000000-0005-0000-0000-00008E6C0000}"/>
    <cellStyle name="요약 2 2 5 4 3" xfId="27763" xr:uid="{00000000-0005-0000-0000-00008F6C0000}"/>
    <cellStyle name="요약 2 2 5 5" xfId="27764" xr:uid="{00000000-0005-0000-0000-0000906C0000}"/>
    <cellStyle name="요약 2 2 5 6" xfId="27765" xr:uid="{00000000-0005-0000-0000-0000916C0000}"/>
    <cellStyle name="요약 2 2 5 7" xfId="27766" xr:uid="{00000000-0005-0000-0000-0000926C0000}"/>
    <cellStyle name="요약 2 2 6" xfId="27767" xr:uid="{00000000-0005-0000-0000-0000936C0000}"/>
    <cellStyle name="요약 2 2 6 2" xfId="27768" xr:uid="{00000000-0005-0000-0000-0000946C0000}"/>
    <cellStyle name="요약 2 2 6 2 2" xfId="27769" xr:uid="{00000000-0005-0000-0000-0000956C0000}"/>
    <cellStyle name="요약 2 2 6 2 2 2" xfId="27770" xr:uid="{00000000-0005-0000-0000-0000966C0000}"/>
    <cellStyle name="요약 2 2 6 2 2 3" xfId="27771" xr:uid="{00000000-0005-0000-0000-0000976C0000}"/>
    <cellStyle name="요약 2 2 6 2 3" xfId="27772" xr:uid="{00000000-0005-0000-0000-0000986C0000}"/>
    <cellStyle name="요약 2 2 6 2 4" xfId="27773" xr:uid="{00000000-0005-0000-0000-0000996C0000}"/>
    <cellStyle name="요약 2 2 6 3" xfId="27774" xr:uid="{00000000-0005-0000-0000-00009A6C0000}"/>
    <cellStyle name="요약 2 2 6 3 2" xfId="27775" xr:uid="{00000000-0005-0000-0000-00009B6C0000}"/>
    <cellStyle name="요약 2 2 6 3 3" xfId="27776" xr:uid="{00000000-0005-0000-0000-00009C6C0000}"/>
    <cellStyle name="요약 2 2 6 4" xfId="27777" xr:uid="{00000000-0005-0000-0000-00009D6C0000}"/>
    <cellStyle name="요약 2 2 6 5" xfId="27778" xr:uid="{00000000-0005-0000-0000-00009E6C0000}"/>
    <cellStyle name="요약 2 2 6 6" xfId="27779" xr:uid="{00000000-0005-0000-0000-00009F6C0000}"/>
    <cellStyle name="요약 2 2 7" xfId="27780" xr:uid="{00000000-0005-0000-0000-0000A06C0000}"/>
    <cellStyle name="요약 2 2 7 2" xfId="27781" xr:uid="{00000000-0005-0000-0000-0000A16C0000}"/>
    <cellStyle name="요약 2 2 7 2 2" xfId="27782" xr:uid="{00000000-0005-0000-0000-0000A26C0000}"/>
    <cellStyle name="요약 2 2 7 2 3" xfId="27783" xr:uid="{00000000-0005-0000-0000-0000A36C0000}"/>
    <cellStyle name="요약 2 2 7 3" xfId="27784" xr:uid="{00000000-0005-0000-0000-0000A46C0000}"/>
    <cellStyle name="요약 2 2 7 4" xfId="27785" xr:uid="{00000000-0005-0000-0000-0000A56C0000}"/>
    <cellStyle name="요약 2 2 7 5" xfId="27786" xr:uid="{00000000-0005-0000-0000-0000A66C0000}"/>
    <cellStyle name="요약 2 2 8" xfId="27787" xr:uid="{00000000-0005-0000-0000-0000A76C0000}"/>
    <cellStyle name="요약 2 2 8 2" xfId="27788" xr:uid="{00000000-0005-0000-0000-0000A86C0000}"/>
    <cellStyle name="요약 2 2 8 3" xfId="27789" xr:uid="{00000000-0005-0000-0000-0000A96C0000}"/>
    <cellStyle name="요약 2 2 8 4" xfId="27790" xr:uid="{00000000-0005-0000-0000-0000AA6C0000}"/>
    <cellStyle name="요약 2 2 9" xfId="27791" xr:uid="{00000000-0005-0000-0000-0000AB6C0000}"/>
    <cellStyle name="요약 2 3" xfId="27792" xr:uid="{00000000-0005-0000-0000-0000AC6C0000}"/>
    <cellStyle name="요약 2 3 10" xfId="27793" xr:uid="{00000000-0005-0000-0000-0000AD6C0000}"/>
    <cellStyle name="요약 2 3 2" xfId="27794" xr:uid="{00000000-0005-0000-0000-0000AE6C0000}"/>
    <cellStyle name="요약 2 3 2 2" xfId="27795" xr:uid="{00000000-0005-0000-0000-0000AF6C0000}"/>
    <cellStyle name="요약 2 3 2 2 2" xfId="27796" xr:uid="{00000000-0005-0000-0000-0000B06C0000}"/>
    <cellStyle name="요약 2 3 2 2 2 2" xfId="27797" xr:uid="{00000000-0005-0000-0000-0000B16C0000}"/>
    <cellStyle name="요약 2 3 2 2 2 2 2" xfId="27798" xr:uid="{00000000-0005-0000-0000-0000B26C0000}"/>
    <cellStyle name="요약 2 3 2 2 2 2 2 2" xfId="27799" xr:uid="{00000000-0005-0000-0000-0000B36C0000}"/>
    <cellStyle name="요약 2 3 2 2 2 2 2 2 2" xfId="27800" xr:uid="{00000000-0005-0000-0000-0000B46C0000}"/>
    <cellStyle name="요약 2 3 2 2 2 2 2 2 3" xfId="27801" xr:uid="{00000000-0005-0000-0000-0000B56C0000}"/>
    <cellStyle name="요약 2 3 2 2 2 2 2 3" xfId="27802" xr:uid="{00000000-0005-0000-0000-0000B66C0000}"/>
    <cellStyle name="요약 2 3 2 2 2 2 2 4" xfId="27803" xr:uid="{00000000-0005-0000-0000-0000B76C0000}"/>
    <cellStyle name="요약 2 3 2 2 2 2 3" xfId="27804" xr:uid="{00000000-0005-0000-0000-0000B86C0000}"/>
    <cellStyle name="요약 2 3 2 2 2 2 3 2" xfId="27805" xr:uid="{00000000-0005-0000-0000-0000B96C0000}"/>
    <cellStyle name="요약 2 3 2 2 2 2 3 3" xfId="27806" xr:uid="{00000000-0005-0000-0000-0000BA6C0000}"/>
    <cellStyle name="요약 2 3 2 2 2 2 4" xfId="27807" xr:uid="{00000000-0005-0000-0000-0000BB6C0000}"/>
    <cellStyle name="요약 2 3 2 2 2 2 5" xfId="27808" xr:uid="{00000000-0005-0000-0000-0000BC6C0000}"/>
    <cellStyle name="요약 2 3 2 2 2 3" xfId="27809" xr:uid="{00000000-0005-0000-0000-0000BD6C0000}"/>
    <cellStyle name="요약 2 3 2 2 2 3 2" xfId="27810" xr:uid="{00000000-0005-0000-0000-0000BE6C0000}"/>
    <cellStyle name="요약 2 3 2 2 2 3 2 2" xfId="27811" xr:uid="{00000000-0005-0000-0000-0000BF6C0000}"/>
    <cellStyle name="요약 2 3 2 2 2 3 2 3" xfId="27812" xr:uid="{00000000-0005-0000-0000-0000C06C0000}"/>
    <cellStyle name="요약 2 3 2 2 2 3 3" xfId="27813" xr:uid="{00000000-0005-0000-0000-0000C16C0000}"/>
    <cellStyle name="요약 2 3 2 2 2 3 4" xfId="27814" xr:uid="{00000000-0005-0000-0000-0000C26C0000}"/>
    <cellStyle name="요약 2 3 2 2 2 4" xfId="27815" xr:uid="{00000000-0005-0000-0000-0000C36C0000}"/>
    <cellStyle name="요약 2 3 2 2 2 4 2" xfId="27816" xr:uid="{00000000-0005-0000-0000-0000C46C0000}"/>
    <cellStyle name="요약 2 3 2 2 2 4 3" xfId="27817" xr:uid="{00000000-0005-0000-0000-0000C56C0000}"/>
    <cellStyle name="요약 2 3 2 2 2 5" xfId="27818" xr:uid="{00000000-0005-0000-0000-0000C66C0000}"/>
    <cellStyle name="요약 2 3 2 2 2 6" xfId="27819" xr:uid="{00000000-0005-0000-0000-0000C76C0000}"/>
    <cellStyle name="요약 2 3 2 2 3" xfId="27820" xr:uid="{00000000-0005-0000-0000-0000C86C0000}"/>
    <cellStyle name="요약 2 3 2 2 3 2" xfId="27821" xr:uid="{00000000-0005-0000-0000-0000C96C0000}"/>
    <cellStyle name="요약 2 3 2 2 3 2 2" xfId="27822" xr:uid="{00000000-0005-0000-0000-0000CA6C0000}"/>
    <cellStyle name="요약 2 3 2 2 3 2 2 2" xfId="27823" xr:uid="{00000000-0005-0000-0000-0000CB6C0000}"/>
    <cellStyle name="요약 2 3 2 2 3 2 2 3" xfId="27824" xr:uid="{00000000-0005-0000-0000-0000CC6C0000}"/>
    <cellStyle name="요약 2 3 2 2 3 2 3" xfId="27825" xr:uid="{00000000-0005-0000-0000-0000CD6C0000}"/>
    <cellStyle name="요약 2 3 2 2 3 2 4" xfId="27826" xr:uid="{00000000-0005-0000-0000-0000CE6C0000}"/>
    <cellStyle name="요약 2 3 2 2 3 3" xfId="27827" xr:uid="{00000000-0005-0000-0000-0000CF6C0000}"/>
    <cellStyle name="요약 2 3 2 2 3 3 2" xfId="27828" xr:uid="{00000000-0005-0000-0000-0000D06C0000}"/>
    <cellStyle name="요약 2 3 2 2 3 3 3" xfId="27829" xr:uid="{00000000-0005-0000-0000-0000D16C0000}"/>
    <cellStyle name="요약 2 3 2 2 3 4" xfId="27830" xr:uid="{00000000-0005-0000-0000-0000D26C0000}"/>
    <cellStyle name="요약 2 3 2 2 3 5" xfId="27831" xr:uid="{00000000-0005-0000-0000-0000D36C0000}"/>
    <cellStyle name="요약 2 3 2 2 4" xfId="27832" xr:uid="{00000000-0005-0000-0000-0000D46C0000}"/>
    <cellStyle name="요약 2 3 2 2 4 2" xfId="27833" xr:uid="{00000000-0005-0000-0000-0000D56C0000}"/>
    <cellStyle name="요약 2 3 2 2 4 2 2" xfId="27834" xr:uid="{00000000-0005-0000-0000-0000D66C0000}"/>
    <cellStyle name="요약 2 3 2 2 4 2 3" xfId="27835" xr:uid="{00000000-0005-0000-0000-0000D76C0000}"/>
    <cellStyle name="요약 2 3 2 2 4 3" xfId="27836" xr:uid="{00000000-0005-0000-0000-0000D86C0000}"/>
    <cellStyle name="요약 2 3 2 2 4 4" xfId="27837" xr:uid="{00000000-0005-0000-0000-0000D96C0000}"/>
    <cellStyle name="요약 2 3 2 2 5" xfId="27838" xr:uid="{00000000-0005-0000-0000-0000DA6C0000}"/>
    <cellStyle name="요약 2 3 2 2 5 2" xfId="27839" xr:uid="{00000000-0005-0000-0000-0000DB6C0000}"/>
    <cellStyle name="요약 2 3 2 2 5 3" xfId="27840" xr:uid="{00000000-0005-0000-0000-0000DC6C0000}"/>
    <cellStyle name="요약 2 3 2 2 6" xfId="27841" xr:uid="{00000000-0005-0000-0000-0000DD6C0000}"/>
    <cellStyle name="요약 2 3 2 2 7" xfId="27842" xr:uid="{00000000-0005-0000-0000-0000DE6C0000}"/>
    <cellStyle name="요약 2 3 2 3" xfId="27843" xr:uid="{00000000-0005-0000-0000-0000DF6C0000}"/>
    <cellStyle name="요약 2 3 2 3 2" xfId="27844" xr:uid="{00000000-0005-0000-0000-0000E06C0000}"/>
    <cellStyle name="요약 2 3 2 3 2 2" xfId="27845" xr:uid="{00000000-0005-0000-0000-0000E16C0000}"/>
    <cellStyle name="요약 2 3 2 3 2 2 2" xfId="27846" xr:uid="{00000000-0005-0000-0000-0000E26C0000}"/>
    <cellStyle name="요약 2 3 2 3 2 2 2 2" xfId="27847" xr:uid="{00000000-0005-0000-0000-0000E36C0000}"/>
    <cellStyle name="요약 2 3 2 3 2 2 2 3" xfId="27848" xr:uid="{00000000-0005-0000-0000-0000E46C0000}"/>
    <cellStyle name="요약 2 3 2 3 2 2 3" xfId="27849" xr:uid="{00000000-0005-0000-0000-0000E56C0000}"/>
    <cellStyle name="요약 2 3 2 3 2 2 4" xfId="27850" xr:uid="{00000000-0005-0000-0000-0000E66C0000}"/>
    <cellStyle name="요약 2 3 2 3 2 3" xfId="27851" xr:uid="{00000000-0005-0000-0000-0000E76C0000}"/>
    <cellStyle name="요약 2 3 2 3 2 3 2" xfId="27852" xr:uid="{00000000-0005-0000-0000-0000E86C0000}"/>
    <cellStyle name="요약 2 3 2 3 2 3 3" xfId="27853" xr:uid="{00000000-0005-0000-0000-0000E96C0000}"/>
    <cellStyle name="요약 2 3 2 3 2 4" xfId="27854" xr:uid="{00000000-0005-0000-0000-0000EA6C0000}"/>
    <cellStyle name="요약 2 3 2 3 2 5" xfId="27855" xr:uid="{00000000-0005-0000-0000-0000EB6C0000}"/>
    <cellStyle name="요약 2 3 2 3 3" xfId="27856" xr:uid="{00000000-0005-0000-0000-0000EC6C0000}"/>
    <cellStyle name="요약 2 3 2 3 3 2" xfId="27857" xr:uid="{00000000-0005-0000-0000-0000ED6C0000}"/>
    <cellStyle name="요약 2 3 2 3 3 2 2" xfId="27858" xr:uid="{00000000-0005-0000-0000-0000EE6C0000}"/>
    <cellStyle name="요약 2 3 2 3 3 2 3" xfId="27859" xr:uid="{00000000-0005-0000-0000-0000EF6C0000}"/>
    <cellStyle name="요약 2 3 2 3 3 3" xfId="27860" xr:uid="{00000000-0005-0000-0000-0000F06C0000}"/>
    <cellStyle name="요약 2 3 2 3 3 4" xfId="27861" xr:uid="{00000000-0005-0000-0000-0000F16C0000}"/>
    <cellStyle name="요약 2 3 2 3 4" xfId="27862" xr:uid="{00000000-0005-0000-0000-0000F26C0000}"/>
    <cellStyle name="요약 2 3 2 3 4 2" xfId="27863" xr:uid="{00000000-0005-0000-0000-0000F36C0000}"/>
    <cellStyle name="요약 2 3 2 3 4 3" xfId="27864" xr:uid="{00000000-0005-0000-0000-0000F46C0000}"/>
    <cellStyle name="요약 2 3 2 3 5" xfId="27865" xr:uid="{00000000-0005-0000-0000-0000F56C0000}"/>
    <cellStyle name="요약 2 3 2 3 6" xfId="27866" xr:uid="{00000000-0005-0000-0000-0000F66C0000}"/>
    <cellStyle name="요약 2 3 2 4" xfId="27867" xr:uid="{00000000-0005-0000-0000-0000F76C0000}"/>
    <cellStyle name="요약 2 3 2 4 2" xfId="27868" xr:uid="{00000000-0005-0000-0000-0000F86C0000}"/>
    <cellStyle name="요약 2 3 2 4 2 2" xfId="27869" xr:uid="{00000000-0005-0000-0000-0000F96C0000}"/>
    <cellStyle name="요약 2 3 2 4 2 2 2" xfId="27870" xr:uid="{00000000-0005-0000-0000-0000FA6C0000}"/>
    <cellStyle name="요약 2 3 2 4 2 2 3" xfId="27871" xr:uid="{00000000-0005-0000-0000-0000FB6C0000}"/>
    <cellStyle name="요약 2 3 2 4 2 3" xfId="27872" xr:uid="{00000000-0005-0000-0000-0000FC6C0000}"/>
    <cellStyle name="요약 2 3 2 4 2 4" xfId="27873" xr:uid="{00000000-0005-0000-0000-0000FD6C0000}"/>
    <cellStyle name="요약 2 3 2 4 3" xfId="27874" xr:uid="{00000000-0005-0000-0000-0000FE6C0000}"/>
    <cellStyle name="요약 2 3 2 4 3 2" xfId="27875" xr:uid="{00000000-0005-0000-0000-0000FF6C0000}"/>
    <cellStyle name="요약 2 3 2 4 3 3" xfId="27876" xr:uid="{00000000-0005-0000-0000-0000006D0000}"/>
    <cellStyle name="요약 2 3 2 4 4" xfId="27877" xr:uid="{00000000-0005-0000-0000-0000016D0000}"/>
    <cellStyle name="요약 2 3 2 4 5" xfId="27878" xr:uid="{00000000-0005-0000-0000-0000026D0000}"/>
    <cellStyle name="요약 2 3 2 5" xfId="27879" xr:uid="{00000000-0005-0000-0000-0000036D0000}"/>
    <cellStyle name="요약 2 3 2 5 2" xfId="27880" xr:uid="{00000000-0005-0000-0000-0000046D0000}"/>
    <cellStyle name="요약 2 3 2 5 2 2" xfId="27881" xr:uid="{00000000-0005-0000-0000-0000056D0000}"/>
    <cellStyle name="요약 2 3 2 5 2 3" xfId="27882" xr:uid="{00000000-0005-0000-0000-0000066D0000}"/>
    <cellStyle name="요약 2 3 2 5 3" xfId="27883" xr:uid="{00000000-0005-0000-0000-0000076D0000}"/>
    <cellStyle name="요약 2 3 2 5 4" xfId="27884" xr:uid="{00000000-0005-0000-0000-0000086D0000}"/>
    <cellStyle name="요약 2 3 2 6" xfId="27885" xr:uid="{00000000-0005-0000-0000-0000096D0000}"/>
    <cellStyle name="요약 2 3 2 6 2" xfId="27886" xr:uid="{00000000-0005-0000-0000-00000A6D0000}"/>
    <cellStyle name="요약 2 3 2 6 3" xfId="27887" xr:uid="{00000000-0005-0000-0000-00000B6D0000}"/>
    <cellStyle name="요약 2 3 2 7" xfId="27888" xr:uid="{00000000-0005-0000-0000-00000C6D0000}"/>
    <cellStyle name="요약 2 3 2 8" xfId="27889" xr:uid="{00000000-0005-0000-0000-00000D6D0000}"/>
    <cellStyle name="요약 2 3 2 9" xfId="27890" xr:uid="{00000000-0005-0000-0000-00000E6D0000}"/>
    <cellStyle name="요약 2 3 3" xfId="27891" xr:uid="{00000000-0005-0000-0000-00000F6D0000}"/>
    <cellStyle name="요약 2 3 3 2" xfId="27892" xr:uid="{00000000-0005-0000-0000-0000106D0000}"/>
    <cellStyle name="요약 2 3 3 2 2" xfId="27893" xr:uid="{00000000-0005-0000-0000-0000116D0000}"/>
    <cellStyle name="요약 2 3 3 2 2 2" xfId="27894" xr:uid="{00000000-0005-0000-0000-0000126D0000}"/>
    <cellStyle name="요약 2 3 3 2 2 2 2" xfId="27895" xr:uid="{00000000-0005-0000-0000-0000136D0000}"/>
    <cellStyle name="요약 2 3 3 2 2 2 2 2" xfId="27896" xr:uid="{00000000-0005-0000-0000-0000146D0000}"/>
    <cellStyle name="요약 2 3 3 2 2 2 2 3" xfId="27897" xr:uid="{00000000-0005-0000-0000-0000156D0000}"/>
    <cellStyle name="요약 2 3 3 2 2 2 3" xfId="27898" xr:uid="{00000000-0005-0000-0000-0000166D0000}"/>
    <cellStyle name="요약 2 3 3 2 2 2 4" xfId="27899" xr:uid="{00000000-0005-0000-0000-0000176D0000}"/>
    <cellStyle name="요약 2 3 3 2 2 3" xfId="27900" xr:uid="{00000000-0005-0000-0000-0000186D0000}"/>
    <cellStyle name="요약 2 3 3 2 2 3 2" xfId="27901" xr:uid="{00000000-0005-0000-0000-0000196D0000}"/>
    <cellStyle name="요약 2 3 3 2 2 3 3" xfId="27902" xr:uid="{00000000-0005-0000-0000-00001A6D0000}"/>
    <cellStyle name="요약 2 3 3 2 2 4" xfId="27903" xr:uid="{00000000-0005-0000-0000-00001B6D0000}"/>
    <cellStyle name="요약 2 3 3 2 2 5" xfId="27904" xr:uid="{00000000-0005-0000-0000-00001C6D0000}"/>
    <cellStyle name="요약 2 3 3 2 3" xfId="27905" xr:uid="{00000000-0005-0000-0000-00001D6D0000}"/>
    <cellStyle name="요약 2 3 3 2 3 2" xfId="27906" xr:uid="{00000000-0005-0000-0000-00001E6D0000}"/>
    <cellStyle name="요약 2 3 3 2 3 2 2" xfId="27907" xr:uid="{00000000-0005-0000-0000-00001F6D0000}"/>
    <cellStyle name="요약 2 3 3 2 3 2 3" xfId="27908" xr:uid="{00000000-0005-0000-0000-0000206D0000}"/>
    <cellStyle name="요약 2 3 3 2 3 3" xfId="27909" xr:uid="{00000000-0005-0000-0000-0000216D0000}"/>
    <cellStyle name="요약 2 3 3 2 3 4" xfId="27910" xr:uid="{00000000-0005-0000-0000-0000226D0000}"/>
    <cellStyle name="요약 2 3 3 2 4" xfId="27911" xr:uid="{00000000-0005-0000-0000-0000236D0000}"/>
    <cellStyle name="요약 2 3 3 2 4 2" xfId="27912" xr:uid="{00000000-0005-0000-0000-0000246D0000}"/>
    <cellStyle name="요약 2 3 3 2 4 3" xfId="27913" xr:uid="{00000000-0005-0000-0000-0000256D0000}"/>
    <cellStyle name="요약 2 3 3 2 5" xfId="27914" xr:uid="{00000000-0005-0000-0000-0000266D0000}"/>
    <cellStyle name="요약 2 3 3 2 6" xfId="27915" xr:uid="{00000000-0005-0000-0000-0000276D0000}"/>
    <cellStyle name="요약 2 3 3 3" xfId="27916" xr:uid="{00000000-0005-0000-0000-0000286D0000}"/>
    <cellStyle name="요약 2 3 3 3 2" xfId="27917" xr:uid="{00000000-0005-0000-0000-0000296D0000}"/>
    <cellStyle name="요약 2 3 3 3 2 2" xfId="27918" xr:uid="{00000000-0005-0000-0000-00002A6D0000}"/>
    <cellStyle name="요약 2 3 3 3 2 2 2" xfId="27919" xr:uid="{00000000-0005-0000-0000-00002B6D0000}"/>
    <cellStyle name="요약 2 3 3 3 2 2 3" xfId="27920" xr:uid="{00000000-0005-0000-0000-00002C6D0000}"/>
    <cellStyle name="요약 2 3 3 3 2 3" xfId="27921" xr:uid="{00000000-0005-0000-0000-00002D6D0000}"/>
    <cellStyle name="요약 2 3 3 3 2 4" xfId="27922" xr:uid="{00000000-0005-0000-0000-00002E6D0000}"/>
    <cellStyle name="요약 2 3 3 3 3" xfId="27923" xr:uid="{00000000-0005-0000-0000-00002F6D0000}"/>
    <cellStyle name="요약 2 3 3 3 3 2" xfId="27924" xr:uid="{00000000-0005-0000-0000-0000306D0000}"/>
    <cellStyle name="요약 2 3 3 3 3 3" xfId="27925" xr:uid="{00000000-0005-0000-0000-0000316D0000}"/>
    <cellStyle name="요약 2 3 3 3 4" xfId="27926" xr:uid="{00000000-0005-0000-0000-0000326D0000}"/>
    <cellStyle name="요약 2 3 3 3 5" xfId="27927" xr:uid="{00000000-0005-0000-0000-0000336D0000}"/>
    <cellStyle name="요약 2 3 3 4" xfId="27928" xr:uid="{00000000-0005-0000-0000-0000346D0000}"/>
    <cellStyle name="요약 2 3 3 4 2" xfId="27929" xr:uid="{00000000-0005-0000-0000-0000356D0000}"/>
    <cellStyle name="요약 2 3 3 4 2 2" xfId="27930" xr:uid="{00000000-0005-0000-0000-0000366D0000}"/>
    <cellStyle name="요약 2 3 3 4 2 3" xfId="27931" xr:uid="{00000000-0005-0000-0000-0000376D0000}"/>
    <cellStyle name="요약 2 3 3 4 3" xfId="27932" xr:uid="{00000000-0005-0000-0000-0000386D0000}"/>
    <cellStyle name="요약 2 3 3 4 4" xfId="27933" xr:uid="{00000000-0005-0000-0000-0000396D0000}"/>
    <cellStyle name="요약 2 3 3 5" xfId="27934" xr:uid="{00000000-0005-0000-0000-00003A6D0000}"/>
    <cellStyle name="요약 2 3 3 5 2" xfId="27935" xr:uid="{00000000-0005-0000-0000-00003B6D0000}"/>
    <cellStyle name="요약 2 3 3 5 3" xfId="27936" xr:uid="{00000000-0005-0000-0000-00003C6D0000}"/>
    <cellStyle name="요약 2 3 3 6" xfId="27937" xr:uid="{00000000-0005-0000-0000-00003D6D0000}"/>
    <cellStyle name="요약 2 3 3 7" xfId="27938" xr:uid="{00000000-0005-0000-0000-00003E6D0000}"/>
    <cellStyle name="요약 2 3 3 8" xfId="27939" xr:uid="{00000000-0005-0000-0000-00003F6D0000}"/>
    <cellStyle name="요약 2 3 4" xfId="27940" xr:uid="{00000000-0005-0000-0000-0000406D0000}"/>
    <cellStyle name="요약 2 3 4 2" xfId="27941" xr:uid="{00000000-0005-0000-0000-0000416D0000}"/>
    <cellStyle name="요약 2 3 4 2 2" xfId="27942" xr:uid="{00000000-0005-0000-0000-0000426D0000}"/>
    <cellStyle name="요약 2 3 4 2 2 2" xfId="27943" xr:uid="{00000000-0005-0000-0000-0000436D0000}"/>
    <cellStyle name="요약 2 3 4 2 2 2 2" xfId="27944" xr:uid="{00000000-0005-0000-0000-0000446D0000}"/>
    <cellStyle name="요약 2 3 4 2 2 2 3" xfId="27945" xr:uid="{00000000-0005-0000-0000-0000456D0000}"/>
    <cellStyle name="요약 2 3 4 2 2 3" xfId="27946" xr:uid="{00000000-0005-0000-0000-0000466D0000}"/>
    <cellStyle name="요약 2 3 4 2 2 4" xfId="27947" xr:uid="{00000000-0005-0000-0000-0000476D0000}"/>
    <cellStyle name="요약 2 3 4 2 3" xfId="27948" xr:uid="{00000000-0005-0000-0000-0000486D0000}"/>
    <cellStyle name="요약 2 3 4 2 3 2" xfId="27949" xr:uid="{00000000-0005-0000-0000-0000496D0000}"/>
    <cellStyle name="요약 2 3 4 2 3 3" xfId="27950" xr:uid="{00000000-0005-0000-0000-00004A6D0000}"/>
    <cellStyle name="요약 2 3 4 2 4" xfId="27951" xr:uid="{00000000-0005-0000-0000-00004B6D0000}"/>
    <cellStyle name="요약 2 3 4 2 5" xfId="27952" xr:uid="{00000000-0005-0000-0000-00004C6D0000}"/>
    <cellStyle name="요약 2 3 4 3" xfId="27953" xr:uid="{00000000-0005-0000-0000-00004D6D0000}"/>
    <cellStyle name="요약 2 3 4 3 2" xfId="27954" xr:uid="{00000000-0005-0000-0000-00004E6D0000}"/>
    <cellStyle name="요약 2 3 4 3 2 2" xfId="27955" xr:uid="{00000000-0005-0000-0000-00004F6D0000}"/>
    <cellStyle name="요약 2 3 4 3 2 3" xfId="27956" xr:uid="{00000000-0005-0000-0000-0000506D0000}"/>
    <cellStyle name="요약 2 3 4 3 3" xfId="27957" xr:uid="{00000000-0005-0000-0000-0000516D0000}"/>
    <cellStyle name="요약 2 3 4 3 4" xfId="27958" xr:uid="{00000000-0005-0000-0000-0000526D0000}"/>
    <cellStyle name="요약 2 3 4 4" xfId="27959" xr:uid="{00000000-0005-0000-0000-0000536D0000}"/>
    <cellStyle name="요약 2 3 4 4 2" xfId="27960" xr:uid="{00000000-0005-0000-0000-0000546D0000}"/>
    <cellStyle name="요약 2 3 4 4 3" xfId="27961" xr:uid="{00000000-0005-0000-0000-0000556D0000}"/>
    <cellStyle name="요약 2 3 4 5" xfId="27962" xr:uid="{00000000-0005-0000-0000-0000566D0000}"/>
    <cellStyle name="요약 2 3 4 6" xfId="27963" xr:uid="{00000000-0005-0000-0000-0000576D0000}"/>
    <cellStyle name="요약 2 3 4 7" xfId="27964" xr:uid="{00000000-0005-0000-0000-0000586D0000}"/>
    <cellStyle name="요약 2 3 5" xfId="27965" xr:uid="{00000000-0005-0000-0000-0000596D0000}"/>
    <cellStyle name="요약 2 3 5 2" xfId="27966" xr:uid="{00000000-0005-0000-0000-00005A6D0000}"/>
    <cellStyle name="요약 2 3 5 2 2" xfId="27967" xr:uid="{00000000-0005-0000-0000-00005B6D0000}"/>
    <cellStyle name="요약 2 3 5 2 2 2" xfId="27968" xr:uid="{00000000-0005-0000-0000-00005C6D0000}"/>
    <cellStyle name="요약 2 3 5 2 2 3" xfId="27969" xr:uid="{00000000-0005-0000-0000-00005D6D0000}"/>
    <cellStyle name="요약 2 3 5 2 3" xfId="27970" xr:uid="{00000000-0005-0000-0000-00005E6D0000}"/>
    <cellStyle name="요약 2 3 5 2 4" xfId="27971" xr:uid="{00000000-0005-0000-0000-00005F6D0000}"/>
    <cellStyle name="요약 2 3 5 3" xfId="27972" xr:uid="{00000000-0005-0000-0000-0000606D0000}"/>
    <cellStyle name="요약 2 3 5 3 2" xfId="27973" xr:uid="{00000000-0005-0000-0000-0000616D0000}"/>
    <cellStyle name="요약 2 3 5 3 3" xfId="27974" xr:uid="{00000000-0005-0000-0000-0000626D0000}"/>
    <cellStyle name="요약 2 3 5 4" xfId="27975" xr:uid="{00000000-0005-0000-0000-0000636D0000}"/>
    <cellStyle name="요약 2 3 5 5" xfId="27976" xr:uid="{00000000-0005-0000-0000-0000646D0000}"/>
    <cellStyle name="요약 2 3 5 6" xfId="27977" xr:uid="{00000000-0005-0000-0000-0000656D0000}"/>
    <cellStyle name="요약 2 3 6" xfId="27978" xr:uid="{00000000-0005-0000-0000-0000666D0000}"/>
    <cellStyle name="요약 2 3 6 2" xfId="27979" xr:uid="{00000000-0005-0000-0000-0000676D0000}"/>
    <cellStyle name="요약 2 3 6 2 2" xfId="27980" xr:uid="{00000000-0005-0000-0000-0000686D0000}"/>
    <cellStyle name="요약 2 3 6 2 3" xfId="27981" xr:uid="{00000000-0005-0000-0000-0000696D0000}"/>
    <cellStyle name="요약 2 3 6 3" xfId="27982" xr:uid="{00000000-0005-0000-0000-00006A6D0000}"/>
    <cellStyle name="요약 2 3 6 4" xfId="27983" xr:uid="{00000000-0005-0000-0000-00006B6D0000}"/>
    <cellStyle name="요약 2 3 6 5" xfId="27984" xr:uid="{00000000-0005-0000-0000-00006C6D0000}"/>
    <cellStyle name="요약 2 3 7" xfId="27985" xr:uid="{00000000-0005-0000-0000-00006D6D0000}"/>
    <cellStyle name="요약 2 3 7 2" xfId="27986" xr:uid="{00000000-0005-0000-0000-00006E6D0000}"/>
    <cellStyle name="요약 2 3 7 3" xfId="27987" xr:uid="{00000000-0005-0000-0000-00006F6D0000}"/>
    <cellStyle name="요약 2 3 8" xfId="27988" xr:uid="{00000000-0005-0000-0000-0000706D0000}"/>
    <cellStyle name="요약 2 3 9" xfId="27989" xr:uid="{00000000-0005-0000-0000-0000716D0000}"/>
    <cellStyle name="요약 2 4" xfId="27990" xr:uid="{00000000-0005-0000-0000-0000726D0000}"/>
    <cellStyle name="요약 2 4 2" xfId="27991" xr:uid="{00000000-0005-0000-0000-0000736D0000}"/>
    <cellStyle name="요약 2 4 2 2" xfId="27992" xr:uid="{00000000-0005-0000-0000-0000746D0000}"/>
    <cellStyle name="요약 2 4 2 2 2" xfId="27993" xr:uid="{00000000-0005-0000-0000-0000756D0000}"/>
    <cellStyle name="요약 2 4 2 2 2 2" xfId="27994" xr:uid="{00000000-0005-0000-0000-0000766D0000}"/>
    <cellStyle name="요약 2 4 2 2 2 2 2" xfId="27995" xr:uid="{00000000-0005-0000-0000-0000776D0000}"/>
    <cellStyle name="요약 2 4 2 2 2 2 2 2" xfId="27996" xr:uid="{00000000-0005-0000-0000-0000786D0000}"/>
    <cellStyle name="요약 2 4 2 2 2 2 2 3" xfId="27997" xr:uid="{00000000-0005-0000-0000-0000796D0000}"/>
    <cellStyle name="요약 2 4 2 2 2 2 3" xfId="27998" xr:uid="{00000000-0005-0000-0000-00007A6D0000}"/>
    <cellStyle name="요약 2 4 2 2 2 2 4" xfId="27999" xr:uid="{00000000-0005-0000-0000-00007B6D0000}"/>
    <cellStyle name="요약 2 4 2 2 2 3" xfId="28000" xr:uid="{00000000-0005-0000-0000-00007C6D0000}"/>
    <cellStyle name="요약 2 4 2 2 2 3 2" xfId="28001" xr:uid="{00000000-0005-0000-0000-00007D6D0000}"/>
    <cellStyle name="요약 2 4 2 2 2 3 3" xfId="28002" xr:uid="{00000000-0005-0000-0000-00007E6D0000}"/>
    <cellStyle name="요약 2 4 2 2 2 4" xfId="28003" xr:uid="{00000000-0005-0000-0000-00007F6D0000}"/>
    <cellStyle name="요약 2 4 2 2 2 5" xfId="28004" xr:uid="{00000000-0005-0000-0000-0000806D0000}"/>
    <cellStyle name="요약 2 4 2 2 3" xfId="28005" xr:uid="{00000000-0005-0000-0000-0000816D0000}"/>
    <cellStyle name="요약 2 4 2 2 3 2" xfId="28006" xr:uid="{00000000-0005-0000-0000-0000826D0000}"/>
    <cellStyle name="요약 2 4 2 2 3 2 2" xfId="28007" xr:uid="{00000000-0005-0000-0000-0000836D0000}"/>
    <cellStyle name="요약 2 4 2 2 3 2 3" xfId="28008" xr:uid="{00000000-0005-0000-0000-0000846D0000}"/>
    <cellStyle name="요약 2 4 2 2 3 3" xfId="28009" xr:uid="{00000000-0005-0000-0000-0000856D0000}"/>
    <cellStyle name="요약 2 4 2 2 3 4" xfId="28010" xr:uid="{00000000-0005-0000-0000-0000866D0000}"/>
    <cellStyle name="요약 2 4 2 2 4" xfId="28011" xr:uid="{00000000-0005-0000-0000-0000876D0000}"/>
    <cellStyle name="요약 2 4 2 2 4 2" xfId="28012" xr:uid="{00000000-0005-0000-0000-0000886D0000}"/>
    <cellStyle name="요약 2 4 2 2 4 3" xfId="28013" xr:uid="{00000000-0005-0000-0000-0000896D0000}"/>
    <cellStyle name="요약 2 4 2 2 5" xfId="28014" xr:uid="{00000000-0005-0000-0000-00008A6D0000}"/>
    <cellStyle name="요약 2 4 2 2 6" xfId="28015" xr:uid="{00000000-0005-0000-0000-00008B6D0000}"/>
    <cellStyle name="요약 2 4 2 3" xfId="28016" xr:uid="{00000000-0005-0000-0000-00008C6D0000}"/>
    <cellStyle name="요약 2 4 2 3 2" xfId="28017" xr:uid="{00000000-0005-0000-0000-00008D6D0000}"/>
    <cellStyle name="요약 2 4 2 3 2 2" xfId="28018" xr:uid="{00000000-0005-0000-0000-00008E6D0000}"/>
    <cellStyle name="요약 2 4 2 3 2 2 2" xfId="28019" xr:uid="{00000000-0005-0000-0000-00008F6D0000}"/>
    <cellStyle name="요약 2 4 2 3 2 2 3" xfId="28020" xr:uid="{00000000-0005-0000-0000-0000906D0000}"/>
    <cellStyle name="요약 2 4 2 3 2 3" xfId="28021" xr:uid="{00000000-0005-0000-0000-0000916D0000}"/>
    <cellStyle name="요약 2 4 2 3 2 4" xfId="28022" xr:uid="{00000000-0005-0000-0000-0000926D0000}"/>
    <cellStyle name="요약 2 4 2 3 3" xfId="28023" xr:uid="{00000000-0005-0000-0000-0000936D0000}"/>
    <cellStyle name="요약 2 4 2 3 3 2" xfId="28024" xr:uid="{00000000-0005-0000-0000-0000946D0000}"/>
    <cellStyle name="요약 2 4 2 3 3 3" xfId="28025" xr:uid="{00000000-0005-0000-0000-0000956D0000}"/>
    <cellStyle name="요약 2 4 2 3 4" xfId="28026" xr:uid="{00000000-0005-0000-0000-0000966D0000}"/>
    <cellStyle name="요약 2 4 2 3 5" xfId="28027" xr:uid="{00000000-0005-0000-0000-0000976D0000}"/>
    <cellStyle name="요약 2 4 2 4" xfId="28028" xr:uid="{00000000-0005-0000-0000-0000986D0000}"/>
    <cellStyle name="요약 2 4 2 4 2" xfId="28029" xr:uid="{00000000-0005-0000-0000-0000996D0000}"/>
    <cellStyle name="요약 2 4 2 4 2 2" xfId="28030" xr:uid="{00000000-0005-0000-0000-00009A6D0000}"/>
    <cellStyle name="요약 2 4 2 4 2 3" xfId="28031" xr:uid="{00000000-0005-0000-0000-00009B6D0000}"/>
    <cellStyle name="요약 2 4 2 4 3" xfId="28032" xr:uid="{00000000-0005-0000-0000-00009C6D0000}"/>
    <cellStyle name="요약 2 4 2 4 4" xfId="28033" xr:uid="{00000000-0005-0000-0000-00009D6D0000}"/>
    <cellStyle name="요약 2 4 2 5" xfId="28034" xr:uid="{00000000-0005-0000-0000-00009E6D0000}"/>
    <cellStyle name="요약 2 4 2 5 2" xfId="28035" xr:uid="{00000000-0005-0000-0000-00009F6D0000}"/>
    <cellStyle name="요약 2 4 2 5 3" xfId="28036" xr:uid="{00000000-0005-0000-0000-0000A06D0000}"/>
    <cellStyle name="요약 2 4 2 6" xfId="28037" xr:uid="{00000000-0005-0000-0000-0000A16D0000}"/>
    <cellStyle name="요약 2 4 2 7" xfId="28038" xr:uid="{00000000-0005-0000-0000-0000A26D0000}"/>
    <cellStyle name="요약 2 4 2 8" xfId="28039" xr:uid="{00000000-0005-0000-0000-0000A36D0000}"/>
    <cellStyle name="요약 2 4 3" xfId="28040" xr:uid="{00000000-0005-0000-0000-0000A46D0000}"/>
    <cellStyle name="요약 2 4 3 2" xfId="28041" xr:uid="{00000000-0005-0000-0000-0000A56D0000}"/>
    <cellStyle name="요약 2 4 3 2 2" xfId="28042" xr:uid="{00000000-0005-0000-0000-0000A66D0000}"/>
    <cellStyle name="요약 2 4 3 2 2 2" xfId="28043" xr:uid="{00000000-0005-0000-0000-0000A76D0000}"/>
    <cellStyle name="요약 2 4 3 2 2 2 2" xfId="28044" xr:uid="{00000000-0005-0000-0000-0000A86D0000}"/>
    <cellStyle name="요약 2 4 3 2 2 2 3" xfId="28045" xr:uid="{00000000-0005-0000-0000-0000A96D0000}"/>
    <cellStyle name="요약 2 4 3 2 2 3" xfId="28046" xr:uid="{00000000-0005-0000-0000-0000AA6D0000}"/>
    <cellStyle name="요약 2 4 3 2 2 4" xfId="28047" xr:uid="{00000000-0005-0000-0000-0000AB6D0000}"/>
    <cellStyle name="요약 2 4 3 2 3" xfId="28048" xr:uid="{00000000-0005-0000-0000-0000AC6D0000}"/>
    <cellStyle name="요약 2 4 3 2 3 2" xfId="28049" xr:uid="{00000000-0005-0000-0000-0000AD6D0000}"/>
    <cellStyle name="요약 2 4 3 2 3 3" xfId="28050" xr:uid="{00000000-0005-0000-0000-0000AE6D0000}"/>
    <cellStyle name="요약 2 4 3 2 4" xfId="28051" xr:uid="{00000000-0005-0000-0000-0000AF6D0000}"/>
    <cellStyle name="요약 2 4 3 2 5" xfId="28052" xr:uid="{00000000-0005-0000-0000-0000B06D0000}"/>
    <cellStyle name="요약 2 4 3 3" xfId="28053" xr:uid="{00000000-0005-0000-0000-0000B16D0000}"/>
    <cellStyle name="요약 2 4 3 3 2" xfId="28054" xr:uid="{00000000-0005-0000-0000-0000B26D0000}"/>
    <cellStyle name="요약 2 4 3 3 2 2" xfId="28055" xr:uid="{00000000-0005-0000-0000-0000B36D0000}"/>
    <cellStyle name="요약 2 4 3 3 2 3" xfId="28056" xr:uid="{00000000-0005-0000-0000-0000B46D0000}"/>
    <cellStyle name="요약 2 4 3 3 3" xfId="28057" xr:uid="{00000000-0005-0000-0000-0000B56D0000}"/>
    <cellStyle name="요약 2 4 3 3 4" xfId="28058" xr:uid="{00000000-0005-0000-0000-0000B66D0000}"/>
    <cellStyle name="요약 2 4 3 4" xfId="28059" xr:uid="{00000000-0005-0000-0000-0000B76D0000}"/>
    <cellStyle name="요약 2 4 3 4 2" xfId="28060" xr:uid="{00000000-0005-0000-0000-0000B86D0000}"/>
    <cellStyle name="요약 2 4 3 4 3" xfId="28061" xr:uid="{00000000-0005-0000-0000-0000B96D0000}"/>
    <cellStyle name="요약 2 4 3 5" xfId="28062" xr:uid="{00000000-0005-0000-0000-0000BA6D0000}"/>
    <cellStyle name="요약 2 4 3 6" xfId="28063" xr:uid="{00000000-0005-0000-0000-0000BB6D0000}"/>
    <cellStyle name="요약 2 4 3 7" xfId="28064" xr:uid="{00000000-0005-0000-0000-0000BC6D0000}"/>
    <cellStyle name="요약 2 4 4" xfId="28065" xr:uid="{00000000-0005-0000-0000-0000BD6D0000}"/>
    <cellStyle name="요약 2 4 4 2" xfId="28066" xr:uid="{00000000-0005-0000-0000-0000BE6D0000}"/>
    <cellStyle name="요약 2 4 4 2 2" xfId="28067" xr:uid="{00000000-0005-0000-0000-0000BF6D0000}"/>
    <cellStyle name="요약 2 4 4 2 2 2" xfId="28068" xr:uid="{00000000-0005-0000-0000-0000C06D0000}"/>
    <cellStyle name="요약 2 4 4 2 2 3" xfId="28069" xr:uid="{00000000-0005-0000-0000-0000C16D0000}"/>
    <cellStyle name="요약 2 4 4 2 3" xfId="28070" xr:uid="{00000000-0005-0000-0000-0000C26D0000}"/>
    <cellStyle name="요약 2 4 4 2 4" xfId="28071" xr:uid="{00000000-0005-0000-0000-0000C36D0000}"/>
    <cellStyle name="요약 2 4 4 3" xfId="28072" xr:uid="{00000000-0005-0000-0000-0000C46D0000}"/>
    <cellStyle name="요약 2 4 4 3 2" xfId="28073" xr:uid="{00000000-0005-0000-0000-0000C56D0000}"/>
    <cellStyle name="요약 2 4 4 3 3" xfId="28074" xr:uid="{00000000-0005-0000-0000-0000C66D0000}"/>
    <cellStyle name="요약 2 4 4 4" xfId="28075" xr:uid="{00000000-0005-0000-0000-0000C76D0000}"/>
    <cellStyle name="요약 2 4 4 5" xfId="28076" xr:uid="{00000000-0005-0000-0000-0000C86D0000}"/>
    <cellStyle name="요약 2 4 4 6" xfId="28077" xr:uid="{00000000-0005-0000-0000-0000C96D0000}"/>
    <cellStyle name="요약 2 4 5" xfId="28078" xr:uid="{00000000-0005-0000-0000-0000CA6D0000}"/>
    <cellStyle name="요약 2 4 5 2" xfId="28079" xr:uid="{00000000-0005-0000-0000-0000CB6D0000}"/>
    <cellStyle name="요약 2 4 5 2 2" xfId="28080" xr:uid="{00000000-0005-0000-0000-0000CC6D0000}"/>
    <cellStyle name="요약 2 4 5 2 3" xfId="28081" xr:uid="{00000000-0005-0000-0000-0000CD6D0000}"/>
    <cellStyle name="요약 2 4 5 3" xfId="28082" xr:uid="{00000000-0005-0000-0000-0000CE6D0000}"/>
    <cellStyle name="요약 2 4 5 4" xfId="28083" xr:uid="{00000000-0005-0000-0000-0000CF6D0000}"/>
    <cellStyle name="요약 2 4 5 5" xfId="28084" xr:uid="{00000000-0005-0000-0000-0000D06D0000}"/>
    <cellStyle name="요약 2 4 6" xfId="28085" xr:uid="{00000000-0005-0000-0000-0000D16D0000}"/>
    <cellStyle name="요약 2 4 6 2" xfId="28086" xr:uid="{00000000-0005-0000-0000-0000D26D0000}"/>
    <cellStyle name="요약 2 4 6 3" xfId="28087" xr:uid="{00000000-0005-0000-0000-0000D36D0000}"/>
    <cellStyle name="요약 2 4 6 4" xfId="28088" xr:uid="{00000000-0005-0000-0000-0000D46D0000}"/>
    <cellStyle name="요약 2 4 7" xfId="28089" xr:uid="{00000000-0005-0000-0000-0000D56D0000}"/>
    <cellStyle name="요약 2 4 8" xfId="28090" xr:uid="{00000000-0005-0000-0000-0000D66D0000}"/>
    <cellStyle name="요약 2 4 9" xfId="28091" xr:uid="{00000000-0005-0000-0000-0000D76D0000}"/>
    <cellStyle name="요약 2 5" xfId="28092" xr:uid="{00000000-0005-0000-0000-0000D86D0000}"/>
    <cellStyle name="요약 2 5 2" xfId="28093" xr:uid="{00000000-0005-0000-0000-0000D96D0000}"/>
    <cellStyle name="요약 2 5 2 2" xfId="28094" xr:uid="{00000000-0005-0000-0000-0000DA6D0000}"/>
    <cellStyle name="요약 2 5 2 2 2" xfId="28095" xr:uid="{00000000-0005-0000-0000-0000DB6D0000}"/>
    <cellStyle name="요약 2 5 2 2 2 2" xfId="28096" xr:uid="{00000000-0005-0000-0000-0000DC6D0000}"/>
    <cellStyle name="요약 2 5 2 2 2 2 2" xfId="28097" xr:uid="{00000000-0005-0000-0000-0000DD6D0000}"/>
    <cellStyle name="요약 2 5 2 2 2 2 3" xfId="28098" xr:uid="{00000000-0005-0000-0000-0000DE6D0000}"/>
    <cellStyle name="요약 2 5 2 2 2 3" xfId="28099" xr:uid="{00000000-0005-0000-0000-0000DF6D0000}"/>
    <cellStyle name="요약 2 5 2 2 2 4" xfId="28100" xr:uid="{00000000-0005-0000-0000-0000E06D0000}"/>
    <cellStyle name="요약 2 5 2 2 3" xfId="28101" xr:uid="{00000000-0005-0000-0000-0000E16D0000}"/>
    <cellStyle name="요약 2 5 2 2 3 2" xfId="28102" xr:uid="{00000000-0005-0000-0000-0000E26D0000}"/>
    <cellStyle name="요약 2 5 2 2 3 3" xfId="28103" xr:uid="{00000000-0005-0000-0000-0000E36D0000}"/>
    <cellStyle name="요약 2 5 2 2 4" xfId="28104" xr:uid="{00000000-0005-0000-0000-0000E46D0000}"/>
    <cellStyle name="요약 2 5 2 2 5" xfId="28105" xr:uid="{00000000-0005-0000-0000-0000E56D0000}"/>
    <cellStyle name="요약 2 5 2 3" xfId="28106" xr:uid="{00000000-0005-0000-0000-0000E66D0000}"/>
    <cellStyle name="요약 2 5 2 3 2" xfId="28107" xr:uid="{00000000-0005-0000-0000-0000E76D0000}"/>
    <cellStyle name="요약 2 5 2 3 2 2" xfId="28108" xr:uid="{00000000-0005-0000-0000-0000E86D0000}"/>
    <cellStyle name="요약 2 5 2 3 2 3" xfId="28109" xr:uid="{00000000-0005-0000-0000-0000E96D0000}"/>
    <cellStyle name="요약 2 5 2 3 3" xfId="28110" xr:uid="{00000000-0005-0000-0000-0000EA6D0000}"/>
    <cellStyle name="요약 2 5 2 3 4" xfId="28111" xr:uid="{00000000-0005-0000-0000-0000EB6D0000}"/>
    <cellStyle name="요약 2 5 2 4" xfId="28112" xr:uid="{00000000-0005-0000-0000-0000EC6D0000}"/>
    <cellStyle name="요약 2 5 2 4 2" xfId="28113" xr:uid="{00000000-0005-0000-0000-0000ED6D0000}"/>
    <cellStyle name="요약 2 5 2 4 3" xfId="28114" xr:uid="{00000000-0005-0000-0000-0000EE6D0000}"/>
    <cellStyle name="요약 2 5 2 5" xfId="28115" xr:uid="{00000000-0005-0000-0000-0000EF6D0000}"/>
    <cellStyle name="요약 2 5 2 6" xfId="28116" xr:uid="{00000000-0005-0000-0000-0000F06D0000}"/>
    <cellStyle name="요약 2 5 3" xfId="28117" xr:uid="{00000000-0005-0000-0000-0000F16D0000}"/>
    <cellStyle name="요약 2 5 3 2" xfId="28118" xr:uid="{00000000-0005-0000-0000-0000F26D0000}"/>
    <cellStyle name="요약 2 5 3 2 2" xfId="28119" xr:uid="{00000000-0005-0000-0000-0000F36D0000}"/>
    <cellStyle name="요약 2 5 3 2 2 2" xfId="28120" xr:uid="{00000000-0005-0000-0000-0000F46D0000}"/>
    <cellStyle name="요약 2 5 3 2 2 3" xfId="28121" xr:uid="{00000000-0005-0000-0000-0000F56D0000}"/>
    <cellStyle name="요약 2 5 3 2 3" xfId="28122" xr:uid="{00000000-0005-0000-0000-0000F66D0000}"/>
    <cellStyle name="요약 2 5 3 2 4" xfId="28123" xr:uid="{00000000-0005-0000-0000-0000F76D0000}"/>
    <cellStyle name="요약 2 5 3 3" xfId="28124" xr:uid="{00000000-0005-0000-0000-0000F86D0000}"/>
    <cellStyle name="요약 2 5 3 3 2" xfId="28125" xr:uid="{00000000-0005-0000-0000-0000F96D0000}"/>
    <cellStyle name="요약 2 5 3 3 3" xfId="28126" xr:uid="{00000000-0005-0000-0000-0000FA6D0000}"/>
    <cellStyle name="요약 2 5 3 4" xfId="28127" xr:uid="{00000000-0005-0000-0000-0000FB6D0000}"/>
    <cellStyle name="요약 2 5 3 5" xfId="28128" xr:uid="{00000000-0005-0000-0000-0000FC6D0000}"/>
    <cellStyle name="요약 2 5 4" xfId="28129" xr:uid="{00000000-0005-0000-0000-0000FD6D0000}"/>
    <cellStyle name="요약 2 5 4 2" xfId="28130" xr:uid="{00000000-0005-0000-0000-0000FE6D0000}"/>
    <cellStyle name="요약 2 5 4 2 2" xfId="28131" xr:uid="{00000000-0005-0000-0000-0000FF6D0000}"/>
    <cellStyle name="요약 2 5 4 2 3" xfId="28132" xr:uid="{00000000-0005-0000-0000-0000006E0000}"/>
    <cellStyle name="요약 2 5 4 3" xfId="28133" xr:uid="{00000000-0005-0000-0000-0000016E0000}"/>
    <cellStyle name="요약 2 5 4 4" xfId="28134" xr:uid="{00000000-0005-0000-0000-0000026E0000}"/>
    <cellStyle name="요약 2 5 5" xfId="28135" xr:uid="{00000000-0005-0000-0000-0000036E0000}"/>
    <cellStyle name="요약 2 5 5 2" xfId="28136" xr:uid="{00000000-0005-0000-0000-0000046E0000}"/>
    <cellStyle name="요약 2 5 5 3" xfId="28137" xr:uid="{00000000-0005-0000-0000-0000056E0000}"/>
    <cellStyle name="요약 2 5 6" xfId="28138" xr:uid="{00000000-0005-0000-0000-0000066E0000}"/>
    <cellStyle name="요약 2 5 7" xfId="28139" xr:uid="{00000000-0005-0000-0000-0000076E0000}"/>
    <cellStyle name="요약 2 5 8" xfId="28140" xr:uid="{00000000-0005-0000-0000-0000086E0000}"/>
    <cellStyle name="요약 2 6" xfId="28141" xr:uid="{00000000-0005-0000-0000-0000096E0000}"/>
    <cellStyle name="요약 2 6 2" xfId="28142" xr:uid="{00000000-0005-0000-0000-00000A6E0000}"/>
    <cellStyle name="요약 2 6 2 2" xfId="28143" xr:uid="{00000000-0005-0000-0000-00000B6E0000}"/>
    <cellStyle name="요약 2 6 2 2 2" xfId="28144" xr:uid="{00000000-0005-0000-0000-00000C6E0000}"/>
    <cellStyle name="요약 2 6 2 2 2 2" xfId="28145" xr:uid="{00000000-0005-0000-0000-00000D6E0000}"/>
    <cellStyle name="요약 2 6 2 2 2 3" xfId="28146" xr:uid="{00000000-0005-0000-0000-00000E6E0000}"/>
    <cellStyle name="요약 2 6 2 2 3" xfId="28147" xr:uid="{00000000-0005-0000-0000-00000F6E0000}"/>
    <cellStyle name="요약 2 6 2 2 4" xfId="28148" xr:uid="{00000000-0005-0000-0000-0000106E0000}"/>
    <cellStyle name="요약 2 6 2 3" xfId="28149" xr:uid="{00000000-0005-0000-0000-0000116E0000}"/>
    <cellStyle name="요약 2 6 2 3 2" xfId="28150" xr:uid="{00000000-0005-0000-0000-0000126E0000}"/>
    <cellStyle name="요약 2 6 2 3 3" xfId="28151" xr:uid="{00000000-0005-0000-0000-0000136E0000}"/>
    <cellStyle name="요약 2 6 2 4" xfId="28152" xr:uid="{00000000-0005-0000-0000-0000146E0000}"/>
    <cellStyle name="요약 2 6 2 5" xfId="28153" xr:uid="{00000000-0005-0000-0000-0000156E0000}"/>
    <cellStyle name="요약 2 6 3" xfId="28154" xr:uid="{00000000-0005-0000-0000-0000166E0000}"/>
    <cellStyle name="요약 2 6 3 2" xfId="28155" xr:uid="{00000000-0005-0000-0000-0000176E0000}"/>
    <cellStyle name="요약 2 6 3 2 2" xfId="28156" xr:uid="{00000000-0005-0000-0000-0000186E0000}"/>
    <cellStyle name="요약 2 6 3 2 3" xfId="28157" xr:uid="{00000000-0005-0000-0000-0000196E0000}"/>
    <cellStyle name="요약 2 6 3 3" xfId="28158" xr:uid="{00000000-0005-0000-0000-00001A6E0000}"/>
    <cellStyle name="요약 2 6 3 4" xfId="28159" xr:uid="{00000000-0005-0000-0000-00001B6E0000}"/>
    <cellStyle name="요약 2 6 4" xfId="28160" xr:uid="{00000000-0005-0000-0000-00001C6E0000}"/>
    <cellStyle name="요약 2 6 4 2" xfId="28161" xr:uid="{00000000-0005-0000-0000-00001D6E0000}"/>
    <cellStyle name="요약 2 6 4 3" xfId="28162" xr:uid="{00000000-0005-0000-0000-00001E6E0000}"/>
    <cellStyle name="요약 2 6 5" xfId="28163" xr:uid="{00000000-0005-0000-0000-00001F6E0000}"/>
    <cellStyle name="요약 2 6 6" xfId="28164" xr:uid="{00000000-0005-0000-0000-0000206E0000}"/>
    <cellStyle name="요약 2 6 7" xfId="28165" xr:uid="{00000000-0005-0000-0000-0000216E0000}"/>
    <cellStyle name="요약 2 7" xfId="28166" xr:uid="{00000000-0005-0000-0000-0000226E0000}"/>
    <cellStyle name="요약 2 7 2" xfId="28167" xr:uid="{00000000-0005-0000-0000-0000236E0000}"/>
    <cellStyle name="요약 2 7 2 2" xfId="28168" xr:uid="{00000000-0005-0000-0000-0000246E0000}"/>
    <cellStyle name="요약 2 7 2 2 2" xfId="28169" xr:uid="{00000000-0005-0000-0000-0000256E0000}"/>
    <cellStyle name="요약 2 7 2 2 3" xfId="28170" xr:uid="{00000000-0005-0000-0000-0000266E0000}"/>
    <cellStyle name="요약 2 7 2 3" xfId="28171" xr:uid="{00000000-0005-0000-0000-0000276E0000}"/>
    <cellStyle name="요약 2 7 2 4" xfId="28172" xr:uid="{00000000-0005-0000-0000-0000286E0000}"/>
    <cellStyle name="요약 2 7 3" xfId="28173" xr:uid="{00000000-0005-0000-0000-0000296E0000}"/>
    <cellStyle name="요약 2 7 3 2" xfId="28174" xr:uid="{00000000-0005-0000-0000-00002A6E0000}"/>
    <cellStyle name="요약 2 7 3 3" xfId="28175" xr:uid="{00000000-0005-0000-0000-00002B6E0000}"/>
    <cellStyle name="요약 2 7 4" xfId="28176" xr:uid="{00000000-0005-0000-0000-00002C6E0000}"/>
    <cellStyle name="요약 2 7 5" xfId="28177" xr:uid="{00000000-0005-0000-0000-00002D6E0000}"/>
    <cellStyle name="요약 2 7 6" xfId="28178" xr:uid="{00000000-0005-0000-0000-00002E6E0000}"/>
    <cellStyle name="요약 2 8" xfId="28179" xr:uid="{00000000-0005-0000-0000-00002F6E0000}"/>
    <cellStyle name="요약 2 8 2" xfId="28180" xr:uid="{00000000-0005-0000-0000-0000306E0000}"/>
    <cellStyle name="요약 2 8 2 2" xfId="28181" xr:uid="{00000000-0005-0000-0000-0000316E0000}"/>
    <cellStyle name="요약 2 8 2 3" xfId="28182" xr:uid="{00000000-0005-0000-0000-0000326E0000}"/>
    <cellStyle name="요약 2 8 3" xfId="28183" xr:uid="{00000000-0005-0000-0000-0000336E0000}"/>
    <cellStyle name="요약 2 8 4" xfId="28184" xr:uid="{00000000-0005-0000-0000-0000346E0000}"/>
    <cellStyle name="요약 2 8 5" xfId="28185" xr:uid="{00000000-0005-0000-0000-0000356E0000}"/>
    <cellStyle name="요약 2 9" xfId="28186" xr:uid="{00000000-0005-0000-0000-0000366E0000}"/>
    <cellStyle name="요약 2 9 2" xfId="28187" xr:uid="{00000000-0005-0000-0000-0000376E0000}"/>
    <cellStyle name="요약 2 9 3" xfId="28188" xr:uid="{00000000-0005-0000-0000-0000386E0000}"/>
    <cellStyle name="요약 2 9 4" xfId="28189" xr:uid="{00000000-0005-0000-0000-0000396E0000}"/>
    <cellStyle name="요약 3" xfId="28190" xr:uid="{00000000-0005-0000-0000-00003A6E0000}"/>
    <cellStyle name="요약 3 10" xfId="28191" xr:uid="{00000000-0005-0000-0000-00003B6E0000}"/>
    <cellStyle name="요약 3 11" xfId="28192" xr:uid="{00000000-0005-0000-0000-00003C6E0000}"/>
    <cellStyle name="요약 3 2" xfId="28193" xr:uid="{00000000-0005-0000-0000-00003D6E0000}"/>
    <cellStyle name="요약 3 2 2" xfId="28194" xr:uid="{00000000-0005-0000-0000-00003E6E0000}"/>
    <cellStyle name="요약 3 2 2 2" xfId="28195" xr:uid="{00000000-0005-0000-0000-00003F6E0000}"/>
    <cellStyle name="요약 3 2 2 2 2" xfId="28196" xr:uid="{00000000-0005-0000-0000-0000406E0000}"/>
    <cellStyle name="요약 3 2 2 2 2 2" xfId="28197" xr:uid="{00000000-0005-0000-0000-0000416E0000}"/>
    <cellStyle name="요약 3 2 2 2 2 2 2" xfId="28198" xr:uid="{00000000-0005-0000-0000-0000426E0000}"/>
    <cellStyle name="요약 3 2 2 2 2 2 2 2" xfId="28199" xr:uid="{00000000-0005-0000-0000-0000436E0000}"/>
    <cellStyle name="요약 3 2 2 2 2 2 2 3" xfId="28200" xr:uid="{00000000-0005-0000-0000-0000446E0000}"/>
    <cellStyle name="요약 3 2 2 2 2 2 3" xfId="28201" xr:uid="{00000000-0005-0000-0000-0000456E0000}"/>
    <cellStyle name="요약 3 2 2 2 2 2 4" xfId="28202" xr:uid="{00000000-0005-0000-0000-0000466E0000}"/>
    <cellStyle name="요약 3 2 2 2 2 3" xfId="28203" xr:uid="{00000000-0005-0000-0000-0000476E0000}"/>
    <cellStyle name="요약 3 2 2 2 2 3 2" xfId="28204" xr:uid="{00000000-0005-0000-0000-0000486E0000}"/>
    <cellStyle name="요약 3 2 2 2 2 3 3" xfId="28205" xr:uid="{00000000-0005-0000-0000-0000496E0000}"/>
    <cellStyle name="요약 3 2 2 2 2 4" xfId="28206" xr:uid="{00000000-0005-0000-0000-00004A6E0000}"/>
    <cellStyle name="요약 3 2 2 2 2 5" xfId="28207" xr:uid="{00000000-0005-0000-0000-00004B6E0000}"/>
    <cellStyle name="요약 3 2 2 2 3" xfId="28208" xr:uid="{00000000-0005-0000-0000-00004C6E0000}"/>
    <cellStyle name="요약 3 2 2 2 3 2" xfId="28209" xr:uid="{00000000-0005-0000-0000-00004D6E0000}"/>
    <cellStyle name="요약 3 2 2 2 3 2 2" xfId="28210" xr:uid="{00000000-0005-0000-0000-00004E6E0000}"/>
    <cellStyle name="요약 3 2 2 2 3 2 3" xfId="28211" xr:uid="{00000000-0005-0000-0000-00004F6E0000}"/>
    <cellStyle name="요약 3 2 2 2 3 3" xfId="28212" xr:uid="{00000000-0005-0000-0000-0000506E0000}"/>
    <cellStyle name="요약 3 2 2 2 3 4" xfId="28213" xr:uid="{00000000-0005-0000-0000-0000516E0000}"/>
    <cellStyle name="요약 3 2 2 2 4" xfId="28214" xr:uid="{00000000-0005-0000-0000-0000526E0000}"/>
    <cellStyle name="요약 3 2 2 2 4 2" xfId="28215" xr:uid="{00000000-0005-0000-0000-0000536E0000}"/>
    <cellStyle name="요약 3 2 2 2 4 3" xfId="28216" xr:uid="{00000000-0005-0000-0000-0000546E0000}"/>
    <cellStyle name="요약 3 2 2 2 5" xfId="28217" xr:uid="{00000000-0005-0000-0000-0000556E0000}"/>
    <cellStyle name="요약 3 2 2 2 6" xfId="28218" xr:uid="{00000000-0005-0000-0000-0000566E0000}"/>
    <cellStyle name="요약 3 2 2 3" xfId="28219" xr:uid="{00000000-0005-0000-0000-0000576E0000}"/>
    <cellStyle name="요약 3 2 2 3 2" xfId="28220" xr:uid="{00000000-0005-0000-0000-0000586E0000}"/>
    <cellStyle name="요약 3 2 2 3 2 2" xfId="28221" xr:uid="{00000000-0005-0000-0000-0000596E0000}"/>
    <cellStyle name="요약 3 2 2 3 2 2 2" xfId="28222" xr:uid="{00000000-0005-0000-0000-00005A6E0000}"/>
    <cellStyle name="요약 3 2 2 3 2 2 3" xfId="28223" xr:uid="{00000000-0005-0000-0000-00005B6E0000}"/>
    <cellStyle name="요약 3 2 2 3 2 3" xfId="28224" xr:uid="{00000000-0005-0000-0000-00005C6E0000}"/>
    <cellStyle name="요약 3 2 2 3 2 4" xfId="28225" xr:uid="{00000000-0005-0000-0000-00005D6E0000}"/>
    <cellStyle name="요약 3 2 2 3 3" xfId="28226" xr:uid="{00000000-0005-0000-0000-00005E6E0000}"/>
    <cellStyle name="요약 3 2 2 3 3 2" xfId="28227" xr:uid="{00000000-0005-0000-0000-00005F6E0000}"/>
    <cellStyle name="요약 3 2 2 3 3 3" xfId="28228" xr:uid="{00000000-0005-0000-0000-0000606E0000}"/>
    <cellStyle name="요약 3 2 2 3 4" xfId="28229" xr:uid="{00000000-0005-0000-0000-0000616E0000}"/>
    <cellStyle name="요약 3 2 2 3 5" xfId="28230" xr:uid="{00000000-0005-0000-0000-0000626E0000}"/>
    <cellStyle name="요약 3 2 2 4" xfId="28231" xr:uid="{00000000-0005-0000-0000-0000636E0000}"/>
    <cellStyle name="요약 3 2 2 4 2" xfId="28232" xr:uid="{00000000-0005-0000-0000-0000646E0000}"/>
    <cellStyle name="요약 3 2 2 4 2 2" xfId="28233" xr:uid="{00000000-0005-0000-0000-0000656E0000}"/>
    <cellStyle name="요약 3 2 2 4 2 3" xfId="28234" xr:uid="{00000000-0005-0000-0000-0000666E0000}"/>
    <cellStyle name="요약 3 2 2 4 3" xfId="28235" xr:uid="{00000000-0005-0000-0000-0000676E0000}"/>
    <cellStyle name="요약 3 2 2 4 4" xfId="28236" xr:uid="{00000000-0005-0000-0000-0000686E0000}"/>
    <cellStyle name="요약 3 2 2 5" xfId="28237" xr:uid="{00000000-0005-0000-0000-0000696E0000}"/>
    <cellStyle name="요약 3 2 2 5 2" xfId="28238" xr:uid="{00000000-0005-0000-0000-00006A6E0000}"/>
    <cellStyle name="요약 3 2 2 5 3" xfId="28239" xr:uid="{00000000-0005-0000-0000-00006B6E0000}"/>
    <cellStyle name="요약 3 2 2 6" xfId="28240" xr:uid="{00000000-0005-0000-0000-00006C6E0000}"/>
    <cellStyle name="요약 3 2 2 7" xfId="28241" xr:uid="{00000000-0005-0000-0000-00006D6E0000}"/>
    <cellStyle name="요약 3 2 2 8" xfId="28242" xr:uid="{00000000-0005-0000-0000-00006E6E0000}"/>
    <cellStyle name="요약 3 2 3" xfId="28243" xr:uid="{00000000-0005-0000-0000-00006F6E0000}"/>
    <cellStyle name="요약 3 2 3 2" xfId="28244" xr:uid="{00000000-0005-0000-0000-0000706E0000}"/>
    <cellStyle name="요약 3 2 3 2 2" xfId="28245" xr:uid="{00000000-0005-0000-0000-0000716E0000}"/>
    <cellStyle name="요약 3 2 3 2 2 2" xfId="28246" xr:uid="{00000000-0005-0000-0000-0000726E0000}"/>
    <cellStyle name="요약 3 2 3 2 2 2 2" xfId="28247" xr:uid="{00000000-0005-0000-0000-0000736E0000}"/>
    <cellStyle name="요약 3 2 3 2 2 2 3" xfId="28248" xr:uid="{00000000-0005-0000-0000-0000746E0000}"/>
    <cellStyle name="요약 3 2 3 2 2 3" xfId="28249" xr:uid="{00000000-0005-0000-0000-0000756E0000}"/>
    <cellStyle name="요약 3 2 3 2 2 4" xfId="28250" xr:uid="{00000000-0005-0000-0000-0000766E0000}"/>
    <cellStyle name="요약 3 2 3 2 3" xfId="28251" xr:uid="{00000000-0005-0000-0000-0000776E0000}"/>
    <cellStyle name="요약 3 2 3 2 3 2" xfId="28252" xr:uid="{00000000-0005-0000-0000-0000786E0000}"/>
    <cellStyle name="요약 3 2 3 2 3 3" xfId="28253" xr:uid="{00000000-0005-0000-0000-0000796E0000}"/>
    <cellStyle name="요약 3 2 3 2 4" xfId="28254" xr:uid="{00000000-0005-0000-0000-00007A6E0000}"/>
    <cellStyle name="요약 3 2 3 2 5" xfId="28255" xr:uid="{00000000-0005-0000-0000-00007B6E0000}"/>
    <cellStyle name="요약 3 2 3 3" xfId="28256" xr:uid="{00000000-0005-0000-0000-00007C6E0000}"/>
    <cellStyle name="요약 3 2 3 3 2" xfId="28257" xr:uid="{00000000-0005-0000-0000-00007D6E0000}"/>
    <cellStyle name="요약 3 2 3 3 2 2" xfId="28258" xr:uid="{00000000-0005-0000-0000-00007E6E0000}"/>
    <cellStyle name="요약 3 2 3 3 2 3" xfId="28259" xr:uid="{00000000-0005-0000-0000-00007F6E0000}"/>
    <cellStyle name="요약 3 2 3 3 3" xfId="28260" xr:uid="{00000000-0005-0000-0000-0000806E0000}"/>
    <cellStyle name="요약 3 2 3 3 4" xfId="28261" xr:uid="{00000000-0005-0000-0000-0000816E0000}"/>
    <cellStyle name="요약 3 2 3 4" xfId="28262" xr:uid="{00000000-0005-0000-0000-0000826E0000}"/>
    <cellStyle name="요약 3 2 3 4 2" xfId="28263" xr:uid="{00000000-0005-0000-0000-0000836E0000}"/>
    <cellStyle name="요약 3 2 3 4 3" xfId="28264" xr:uid="{00000000-0005-0000-0000-0000846E0000}"/>
    <cellStyle name="요약 3 2 3 5" xfId="28265" xr:uid="{00000000-0005-0000-0000-0000856E0000}"/>
    <cellStyle name="요약 3 2 3 6" xfId="28266" xr:uid="{00000000-0005-0000-0000-0000866E0000}"/>
    <cellStyle name="요약 3 2 3 7" xfId="28267" xr:uid="{00000000-0005-0000-0000-0000876E0000}"/>
    <cellStyle name="요약 3 2 4" xfId="28268" xr:uid="{00000000-0005-0000-0000-0000886E0000}"/>
    <cellStyle name="요약 3 2 4 2" xfId="28269" xr:uid="{00000000-0005-0000-0000-0000896E0000}"/>
    <cellStyle name="요약 3 2 4 2 2" xfId="28270" xr:uid="{00000000-0005-0000-0000-00008A6E0000}"/>
    <cellStyle name="요약 3 2 4 2 2 2" xfId="28271" xr:uid="{00000000-0005-0000-0000-00008B6E0000}"/>
    <cellStyle name="요약 3 2 4 2 2 3" xfId="28272" xr:uid="{00000000-0005-0000-0000-00008C6E0000}"/>
    <cellStyle name="요약 3 2 4 2 3" xfId="28273" xr:uid="{00000000-0005-0000-0000-00008D6E0000}"/>
    <cellStyle name="요약 3 2 4 2 4" xfId="28274" xr:uid="{00000000-0005-0000-0000-00008E6E0000}"/>
    <cellStyle name="요약 3 2 4 3" xfId="28275" xr:uid="{00000000-0005-0000-0000-00008F6E0000}"/>
    <cellStyle name="요약 3 2 4 3 2" xfId="28276" xr:uid="{00000000-0005-0000-0000-0000906E0000}"/>
    <cellStyle name="요약 3 2 4 3 3" xfId="28277" xr:uid="{00000000-0005-0000-0000-0000916E0000}"/>
    <cellStyle name="요약 3 2 4 4" xfId="28278" xr:uid="{00000000-0005-0000-0000-0000926E0000}"/>
    <cellStyle name="요약 3 2 4 5" xfId="28279" xr:uid="{00000000-0005-0000-0000-0000936E0000}"/>
    <cellStyle name="요약 3 2 4 6" xfId="28280" xr:uid="{00000000-0005-0000-0000-0000946E0000}"/>
    <cellStyle name="요약 3 2 5" xfId="28281" xr:uid="{00000000-0005-0000-0000-0000956E0000}"/>
    <cellStyle name="요약 3 2 5 2" xfId="28282" xr:uid="{00000000-0005-0000-0000-0000966E0000}"/>
    <cellStyle name="요약 3 2 5 2 2" xfId="28283" xr:uid="{00000000-0005-0000-0000-0000976E0000}"/>
    <cellStyle name="요약 3 2 5 2 3" xfId="28284" xr:uid="{00000000-0005-0000-0000-0000986E0000}"/>
    <cellStyle name="요약 3 2 5 3" xfId="28285" xr:uid="{00000000-0005-0000-0000-0000996E0000}"/>
    <cellStyle name="요약 3 2 5 4" xfId="28286" xr:uid="{00000000-0005-0000-0000-00009A6E0000}"/>
    <cellStyle name="요약 3 2 5 5" xfId="28287" xr:uid="{00000000-0005-0000-0000-00009B6E0000}"/>
    <cellStyle name="요약 3 2 6" xfId="28288" xr:uid="{00000000-0005-0000-0000-00009C6E0000}"/>
    <cellStyle name="요약 3 2 6 2" xfId="28289" xr:uid="{00000000-0005-0000-0000-00009D6E0000}"/>
    <cellStyle name="요약 3 2 6 3" xfId="28290" xr:uid="{00000000-0005-0000-0000-00009E6E0000}"/>
    <cellStyle name="요약 3 2 6 4" xfId="28291" xr:uid="{00000000-0005-0000-0000-00009F6E0000}"/>
    <cellStyle name="요약 3 2 7" xfId="28292" xr:uid="{00000000-0005-0000-0000-0000A06E0000}"/>
    <cellStyle name="요약 3 2 8" xfId="28293" xr:uid="{00000000-0005-0000-0000-0000A16E0000}"/>
    <cellStyle name="요약 3 2 9" xfId="28294" xr:uid="{00000000-0005-0000-0000-0000A26E0000}"/>
    <cellStyle name="요약 3 3" xfId="28295" xr:uid="{00000000-0005-0000-0000-0000A36E0000}"/>
    <cellStyle name="요약 3 3 2" xfId="28296" xr:uid="{00000000-0005-0000-0000-0000A46E0000}"/>
    <cellStyle name="요약 3 3 2 2" xfId="28297" xr:uid="{00000000-0005-0000-0000-0000A56E0000}"/>
    <cellStyle name="요약 3 3 2 2 2" xfId="28298" xr:uid="{00000000-0005-0000-0000-0000A66E0000}"/>
    <cellStyle name="요약 3 3 2 2 2 2" xfId="28299" xr:uid="{00000000-0005-0000-0000-0000A76E0000}"/>
    <cellStyle name="요약 3 3 2 2 2 2 2" xfId="28300" xr:uid="{00000000-0005-0000-0000-0000A86E0000}"/>
    <cellStyle name="요약 3 3 2 2 2 2 3" xfId="28301" xr:uid="{00000000-0005-0000-0000-0000A96E0000}"/>
    <cellStyle name="요약 3 3 2 2 2 3" xfId="28302" xr:uid="{00000000-0005-0000-0000-0000AA6E0000}"/>
    <cellStyle name="요약 3 3 2 2 2 4" xfId="28303" xr:uid="{00000000-0005-0000-0000-0000AB6E0000}"/>
    <cellStyle name="요약 3 3 2 2 3" xfId="28304" xr:uid="{00000000-0005-0000-0000-0000AC6E0000}"/>
    <cellStyle name="요약 3 3 2 2 3 2" xfId="28305" xr:uid="{00000000-0005-0000-0000-0000AD6E0000}"/>
    <cellStyle name="요약 3 3 2 2 3 3" xfId="28306" xr:uid="{00000000-0005-0000-0000-0000AE6E0000}"/>
    <cellStyle name="요약 3 3 2 2 4" xfId="28307" xr:uid="{00000000-0005-0000-0000-0000AF6E0000}"/>
    <cellStyle name="요약 3 3 2 2 5" xfId="28308" xr:uid="{00000000-0005-0000-0000-0000B06E0000}"/>
    <cellStyle name="요약 3 3 2 3" xfId="28309" xr:uid="{00000000-0005-0000-0000-0000B16E0000}"/>
    <cellStyle name="요약 3 3 2 3 2" xfId="28310" xr:uid="{00000000-0005-0000-0000-0000B26E0000}"/>
    <cellStyle name="요약 3 3 2 3 2 2" xfId="28311" xr:uid="{00000000-0005-0000-0000-0000B36E0000}"/>
    <cellStyle name="요약 3 3 2 3 2 3" xfId="28312" xr:uid="{00000000-0005-0000-0000-0000B46E0000}"/>
    <cellStyle name="요약 3 3 2 3 3" xfId="28313" xr:uid="{00000000-0005-0000-0000-0000B56E0000}"/>
    <cellStyle name="요약 3 3 2 3 4" xfId="28314" xr:uid="{00000000-0005-0000-0000-0000B66E0000}"/>
    <cellStyle name="요약 3 3 2 4" xfId="28315" xr:uid="{00000000-0005-0000-0000-0000B76E0000}"/>
    <cellStyle name="요약 3 3 2 4 2" xfId="28316" xr:uid="{00000000-0005-0000-0000-0000B86E0000}"/>
    <cellStyle name="요약 3 3 2 4 3" xfId="28317" xr:uid="{00000000-0005-0000-0000-0000B96E0000}"/>
    <cellStyle name="요약 3 3 2 5" xfId="28318" xr:uid="{00000000-0005-0000-0000-0000BA6E0000}"/>
    <cellStyle name="요약 3 3 2 6" xfId="28319" xr:uid="{00000000-0005-0000-0000-0000BB6E0000}"/>
    <cellStyle name="요약 3 3 2 7" xfId="28320" xr:uid="{00000000-0005-0000-0000-0000BC6E0000}"/>
    <cellStyle name="요약 3 3 3" xfId="28321" xr:uid="{00000000-0005-0000-0000-0000BD6E0000}"/>
    <cellStyle name="요약 3 3 3 2" xfId="28322" xr:uid="{00000000-0005-0000-0000-0000BE6E0000}"/>
    <cellStyle name="요약 3 3 3 2 2" xfId="28323" xr:uid="{00000000-0005-0000-0000-0000BF6E0000}"/>
    <cellStyle name="요약 3 3 3 2 2 2" xfId="28324" xr:uid="{00000000-0005-0000-0000-0000C06E0000}"/>
    <cellStyle name="요약 3 3 3 2 2 3" xfId="28325" xr:uid="{00000000-0005-0000-0000-0000C16E0000}"/>
    <cellStyle name="요약 3 3 3 2 3" xfId="28326" xr:uid="{00000000-0005-0000-0000-0000C26E0000}"/>
    <cellStyle name="요약 3 3 3 2 4" xfId="28327" xr:uid="{00000000-0005-0000-0000-0000C36E0000}"/>
    <cellStyle name="요약 3 3 3 3" xfId="28328" xr:uid="{00000000-0005-0000-0000-0000C46E0000}"/>
    <cellStyle name="요약 3 3 3 3 2" xfId="28329" xr:uid="{00000000-0005-0000-0000-0000C56E0000}"/>
    <cellStyle name="요약 3 3 3 3 3" xfId="28330" xr:uid="{00000000-0005-0000-0000-0000C66E0000}"/>
    <cellStyle name="요약 3 3 3 4" xfId="28331" xr:uid="{00000000-0005-0000-0000-0000C76E0000}"/>
    <cellStyle name="요약 3 3 3 5" xfId="28332" xr:uid="{00000000-0005-0000-0000-0000C86E0000}"/>
    <cellStyle name="요약 3 3 3 6" xfId="28333" xr:uid="{00000000-0005-0000-0000-0000C96E0000}"/>
    <cellStyle name="요약 3 3 4" xfId="28334" xr:uid="{00000000-0005-0000-0000-0000CA6E0000}"/>
    <cellStyle name="요약 3 3 4 2" xfId="28335" xr:uid="{00000000-0005-0000-0000-0000CB6E0000}"/>
    <cellStyle name="요약 3 3 4 2 2" xfId="28336" xr:uid="{00000000-0005-0000-0000-0000CC6E0000}"/>
    <cellStyle name="요약 3 3 4 2 3" xfId="28337" xr:uid="{00000000-0005-0000-0000-0000CD6E0000}"/>
    <cellStyle name="요약 3 3 4 3" xfId="28338" xr:uid="{00000000-0005-0000-0000-0000CE6E0000}"/>
    <cellStyle name="요약 3 3 4 4" xfId="28339" xr:uid="{00000000-0005-0000-0000-0000CF6E0000}"/>
    <cellStyle name="요약 3 3 4 5" xfId="28340" xr:uid="{00000000-0005-0000-0000-0000D06E0000}"/>
    <cellStyle name="요약 3 3 5" xfId="28341" xr:uid="{00000000-0005-0000-0000-0000D16E0000}"/>
    <cellStyle name="요약 3 3 5 2" xfId="28342" xr:uid="{00000000-0005-0000-0000-0000D26E0000}"/>
    <cellStyle name="요약 3 3 5 3" xfId="28343" xr:uid="{00000000-0005-0000-0000-0000D36E0000}"/>
    <cellStyle name="요약 3 3 5 4" xfId="28344" xr:uid="{00000000-0005-0000-0000-0000D46E0000}"/>
    <cellStyle name="요약 3 3 6" xfId="28345" xr:uid="{00000000-0005-0000-0000-0000D56E0000}"/>
    <cellStyle name="요약 3 3 6 2" xfId="28346" xr:uid="{00000000-0005-0000-0000-0000D66E0000}"/>
    <cellStyle name="요약 3 3 6 3" xfId="28347" xr:uid="{00000000-0005-0000-0000-0000D76E0000}"/>
    <cellStyle name="요약 3 3 6 4" xfId="28348" xr:uid="{00000000-0005-0000-0000-0000D86E0000}"/>
    <cellStyle name="요약 3 3 7" xfId="28349" xr:uid="{00000000-0005-0000-0000-0000D96E0000}"/>
    <cellStyle name="요약 3 3 8" xfId="28350" xr:uid="{00000000-0005-0000-0000-0000DA6E0000}"/>
    <cellStyle name="요약 3 3 9" xfId="28351" xr:uid="{00000000-0005-0000-0000-0000DB6E0000}"/>
    <cellStyle name="요약 3 4" xfId="28352" xr:uid="{00000000-0005-0000-0000-0000DC6E0000}"/>
    <cellStyle name="요약 3 4 2" xfId="28353" xr:uid="{00000000-0005-0000-0000-0000DD6E0000}"/>
    <cellStyle name="요약 3 4 2 2" xfId="28354" xr:uid="{00000000-0005-0000-0000-0000DE6E0000}"/>
    <cellStyle name="요약 3 4 2 2 2" xfId="28355" xr:uid="{00000000-0005-0000-0000-0000DF6E0000}"/>
    <cellStyle name="요약 3 4 2 2 2 2" xfId="28356" xr:uid="{00000000-0005-0000-0000-0000E06E0000}"/>
    <cellStyle name="요약 3 4 2 2 2 3" xfId="28357" xr:uid="{00000000-0005-0000-0000-0000E16E0000}"/>
    <cellStyle name="요약 3 4 2 2 3" xfId="28358" xr:uid="{00000000-0005-0000-0000-0000E26E0000}"/>
    <cellStyle name="요약 3 4 2 2 4" xfId="28359" xr:uid="{00000000-0005-0000-0000-0000E36E0000}"/>
    <cellStyle name="요약 3 4 2 3" xfId="28360" xr:uid="{00000000-0005-0000-0000-0000E46E0000}"/>
    <cellStyle name="요약 3 4 2 3 2" xfId="28361" xr:uid="{00000000-0005-0000-0000-0000E56E0000}"/>
    <cellStyle name="요약 3 4 2 3 3" xfId="28362" xr:uid="{00000000-0005-0000-0000-0000E66E0000}"/>
    <cellStyle name="요약 3 4 2 4" xfId="28363" xr:uid="{00000000-0005-0000-0000-0000E76E0000}"/>
    <cellStyle name="요약 3 4 2 5" xfId="28364" xr:uid="{00000000-0005-0000-0000-0000E86E0000}"/>
    <cellStyle name="요약 3 4 3" xfId="28365" xr:uid="{00000000-0005-0000-0000-0000E96E0000}"/>
    <cellStyle name="요약 3 4 3 2" xfId="28366" xr:uid="{00000000-0005-0000-0000-0000EA6E0000}"/>
    <cellStyle name="요약 3 4 3 2 2" xfId="28367" xr:uid="{00000000-0005-0000-0000-0000EB6E0000}"/>
    <cellStyle name="요약 3 4 3 2 3" xfId="28368" xr:uid="{00000000-0005-0000-0000-0000EC6E0000}"/>
    <cellStyle name="요약 3 4 3 3" xfId="28369" xr:uid="{00000000-0005-0000-0000-0000ED6E0000}"/>
    <cellStyle name="요약 3 4 3 4" xfId="28370" xr:uid="{00000000-0005-0000-0000-0000EE6E0000}"/>
    <cellStyle name="요약 3 4 4" xfId="28371" xr:uid="{00000000-0005-0000-0000-0000EF6E0000}"/>
    <cellStyle name="요약 3 4 4 2" xfId="28372" xr:uid="{00000000-0005-0000-0000-0000F06E0000}"/>
    <cellStyle name="요약 3 4 4 3" xfId="28373" xr:uid="{00000000-0005-0000-0000-0000F16E0000}"/>
    <cellStyle name="요약 3 4 5" xfId="28374" xr:uid="{00000000-0005-0000-0000-0000F26E0000}"/>
    <cellStyle name="요약 3 4 6" xfId="28375" xr:uid="{00000000-0005-0000-0000-0000F36E0000}"/>
    <cellStyle name="요약 3 4 7" xfId="28376" xr:uid="{00000000-0005-0000-0000-0000F46E0000}"/>
    <cellStyle name="요약 3 5" xfId="28377" xr:uid="{00000000-0005-0000-0000-0000F56E0000}"/>
    <cellStyle name="요약 3 5 2" xfId="28378" xr:uid="{00000000-0005-0000-0000-0000F66E0000}"/>
    <cellStyle name="요약 3 5 2 2" xfId="28379" xr:uid="{00000000-0005-0000-0000-0000F76E0000}"/>
    <cellStyle name="요약 3 5 2 2 2" xfId="28380" xr:uid="{00000000-0005-0000-0000-0000F86E0000}"/>
    <cellStyle name="요약 3 5 2 2 3" xfId="28381" xr:uid="{00000000-0005-0000-0000-0000F96E0000}"/>
    <cellStyle name="요약 3 5 2 3" xfId="28382" xr:uid="{00000000-0005-0000-0000-0000FA6E0000}"/>
    <cellStyle name="요약 3 5 2 4" xfId="28383" xr:uid="{00000000-0005-0000-0000-0000FB6E0000}"/>
    <cellStyle name="요약 3 5 3" xfId="28384" xr:uid="{00000000-0005-0000-0000-0000FC6E0000}"/>
    <cellStyle name="요약 3 5 3 2" xfId="28385" xr:uid="{00000000-0005-0000-0000-0000FD6E0000}"/>
    <cellStyle name="요약 3 5 3 3" xfId="28386" xr:uid="{00000000-0005-0000-0000-0000FE6E0000}"/>
    <cellStyle name="요약 3 5 4" xfId="28387" xr:uid="{00000000-0005-0000-0000-0000FF6E0000}"/>
    <cellStyle name="요약 3 5 5" xfId="28388" xr:uid="{00000000-0005-0000-0000-0000006F0000}"/>
    <cellStyle name="요약 3 5 6" xfId="28389" xr:uid="{00000000-0005-0000-0000-0000016F0000}"/>
    <cellStyle name="요약 3 6" xfId="28390" xr:uid="{00000000-0005-0000-0000-0000026F0000}"/>
    <cellStyle name="요약 3 6 2" xfId="28391" xr:uid="{00000000-0005-0000-0000-0000036F0000}"/>
    <cellStyle name="요약 3 6 2 2" xfId="28392" xr:uid="{00000000-0005-0000-0000-0000046F0000}"/>
    <cellStyle name="요약 3 6 2 3" xfId="28393" xr:uid="{00000000-0005-0000-0000-0000056F0000}"/>
    <cellStyle name="요약 3 6 3" xfId="28394" xr:uid="{00000000-0005-0000-0000-0000066F0000}"/>
    <cellStyle name="요약 3 6 4" xfId="28395" xr:uid="{00000000-0005-0000-0000-0000076F0000}"/>
    <cellStyle name="요약 3 6 5" xfId="28396" xr:uid="{00000000-0005-0000-0000-0000086F0000}"/>
    <cellStyle name="요약 3 7" xfId="28397" xr:uid="{00000000-0005-0000-0000-0000096F0000}"/>
    <cellStyle name="요약 3 7 2" xfId="28398" xr:uid="{00000000-0005-0000-0000-00000A6F0000}"/>
    <cellStyle name="요약 3 7 3" xfId="28399" xr:uid="{00000000-0005-0000-0000-00000B6F0000}"/>
    <cellStyle name="요약 3 7 4" xfId="28400" xr:uid="{00000000-0005-0000-0000-00000C6F0000}"/>
    <cellStyle name="요약 3 8" xfId="28401" xr:uid="{00000000-0005-0000-0000-00000D6F0000}"/>
    <cellStyle name="요약 3 8 2" xfId="28402" xr:uid="{00000000-0005-0000-0000-00000E6F0000}"/>
    <cellStyle name="요약 3 8 3" xfId="28403" xr:uid="{00000000-0005-0000-0000-00000F6F0000}"/>
    <cellStyle name="요약 3 8 4" xfId="28404" xr:uid="{00000000-0005-0000-0000-0000106F0000}"/>
    <cellStyle name="요약 3 9" xfId="28405" xr:uid="{00000000-0005-0000-0000-0000116F0000}"/>
    <cellStyle name="요약 4" xfId="28406" xr:uid="{00000000-0005-0000-0000-0000126F0000}"/>
    <cellStyle name="요약 4 2" xfId="28407" xr:uid="{00000000-0005-0000-0000-0000136F0000}"/>
    <cellStyle name="요약 4 2 2" xfId="28408" xr:uid="{00000000-0005-0000-0000-0000146F0000}"/>
    <cellStyle name="요약 4 2 2 2" xfId="28409" xr:uid="{00000000-0005-0000-0000-0000156F0000}"/>
    <cellStyle name="요약 4 2 2 2 2" xfId="28410" xr:uid="{00000000-0005-0000-0000-0000166F0000}"/>
    <cellStyle name="요약 4 2 2 2 2 2" xfId="28411" xr:uid="{00000000-0005-0000-0000-0000176F0000}"/>
    <cellStyle name="요약 4 2 2 2 2 2 2" xfId="28412" xr:uid="{00000000-0005-0000-0000-0000186F0000}"/>
    <cellStyle name="요약 4 2 2 2 2 2 3" xfId="28413" xr:uid="{00000000-0005-0000-0000-0000196F0000}"/>
    <cellStyle name="요약 4 2 2 2 2 3" xfId="28414" xr:uid="{00000000-0005-0000-0000-00001A6F0000}"/>
    <cellStyle name="요약 4 2 2 2 2 4" xfId="28415" xr:uid="{00000000-0005-0000-0000-00001B6F0000}"/>
    <cellStyle name="요약 4 2 2 2 3" xfId="28416" xr:uid="{00000000-0005-0000-0000-00001C6F0000}"/>
    <cellStyle name="요약 4 2 2 2 3 2" xfId="28417" xr:uid="{00000000-0005-0000-0000-00001D6F0000}"/>
    <cellStyle name="요약 4 2 2 2 3 3" xfId="28418" xr:uid="{00000000-0005-0000-0000-00001E6F0000}"/>
    <cellStyle name="요약 4 2 2 2 4" xfId="28419" xr:uid="{00000000-0005-0000-0000-00001F6F0000}"/>
    <cellStyle name="요약 4 2 2 2 5" xfId="28420" xr:uid="{00000000-0005-0000-0000-0000206F0000}"/>
    <cellStyle name="요약 4 2 2 3" xfId="28421" xr:uid="{00000000-0005-0000-0000-0000216F0000}"/>
    <cellStyle name="요약 4 2 2 3 2" xfId="28422" xr:uid="{00000000-0005-0000-0000-0000226F0000}"/>
    <cellStyle name="요약 4 2 2 3 2 2" xfId="28423" xr:uid="{00000000-0005-0000-0000-0000236F0000}"/>
    <cellStyle name="요약 4 2 2 3 2 3" xfId="28424" xr:uid="{00000000-0005-0000-0000-0000246F0000}"/>
    <cellStyle name="요약 4 2 2 3 3" xfId="28425" xr:uid="{00000000-0005-0000-0000-0000256F0000}"/>
    <cellStyle name="요약 4 2 2 3 4" xfId="28426" xr:uid="{00000000-0005-0000-0000-0000266F0000}"/>
    <cellStyle name="요약 4 2 2 4" xfId="28427" xr:uid="{00000000-0005-0000-0000-0000276F0000}"/>
    <cellStyle name="요약 4 2 2 4 2" xfId="28428" xr:uid="{00000000-0005-0000-0000-0000286F0000}"/>
    <cellStyle name="요약 4 2 2 4 3" xfId="28429" xr:uid="{00000000-0005-0000-0000-0000296F0000}"/>
    <cellStyle name="요약 4 2 2 5" xfId="28430" xr:uid="{00000000-0005-0000-0000-00002A6F0000}"/>
    <cellStyle name="요약 4 2 2 6" xfId="28431" xr:uid="{00000000-0005-0000-0000-00002B6F0000}"/>
    <cellStyle name="요약 4 2 3" xfId="28432" xr:uid="{00000000-0005-0000-0000-00002C6F0000}"/>
    <cellStyle name="요약 4 2 3 2" xfId="28433" xr:uid="{00000000-0005-0000-0000-00002D6F0000}"/>
    <cellStyle name="요약 4 2 3 2 2" xfId="28434" xr:uid="{00000000-0005-0000-0000-00002E6F0000}"/>
    <cellStyle name="요약 4 2 3 2 2 2" xfId="28435" xr:uid="{00000000-0005-0000-0000-00002F6F0000}"/>
    <cellStyle name="요약 4 2 3 2 2 3" xfId="28436" xr:uid="{00000000-0005-0000-0000-0000306F0000}"/>
    <cellStyle name="요약 4 2 3 2 3" xfId="28437" xr:uid="{00000000-0005-0000-0000-0000316F0000}"/>
    <cellStyle name="요약 4 2 3 2 4" xfId="28438" xr:uid="{00000000-0005-0000-0000-0000326F0000}"/>
    <cellStyle name="요약 4 2 3 3" xfId="28439" xr:uid="{00000000-0005-0000-0000-0000336F0000}"/>
    <cellStyle name="요약 4 2 3 3 2" xfId="28440" xr:uid="{00000000-0005-0000-0000-0000346F0000}"/>
    <cellStyle name="요약 4 2 3 3 3" xfId="28441" xr:uid="{00000000-0005-0000-0000-0000356F0000}"/>
    <cellStyle name="요약 4 2 3 4" xfId="28442" xr:uid="{00000000-0005-0000-0000-0000366F0000}"/>
    <cellStyle name="요약 4 2 3 5" xfId="28443" xr:uid="{00000000-0005-0000-0000-0000376F0000}"/>
    <cellStyle name="요약 4 2 4" xfId="28444" xr:uid="{00000000-0005-0000-0000-0000386F0000}"/>
    <cellStyle name="요약 4 2 4 2" xfId="28445" xr:uid="{00000000-0005-0000-0000-0000396F0000}"/>
    <cellStyle name="요약 4 2 4 2 2" xfId="28446" xr:uid="{00000000-0005-0000-0000-00003A6F0000}"/>
    <cellStyle name="요약 4 2 4 2 3" xfId="28447" xr:uid="{00000000-0005-0000-0000-00003B6F0000}"/>
    <cellStyle name="요약 4 2 4 3" xfId="28448" xr:uid="{00000000-0005-0000-0000-00003C6F0000}"/>
    <cellStyle name="요약 4 2 4 4" xfId="28449" xr:uid="{00000000-0005-0000-0000-00003D6F0000}"/>
    <cellStyle name="요약 4 2 5" xfId="28450" xr:uid="{00000000-0005-0000-0000-00003E6F0000}"/>
    <cellStyle name="요약 4 2 5 2" xfId="28451" xr:uid="{00000000-0005-0000-0000-00003F6F0000}"/>
    <cellStyle name="요약 4 2 5 3" xfId="28452" xr:uid="{00000000-0005-0000-0000-0000406F0000}"/>
    <cellStyle name="요약 4 2 6" xfId="28453" xr:uid="{00000000-0005-0000-0000-0000416F0000}"/>
    <cellStyle name="요약 4 2 7" xfId="28454" xr:uid="{00000000-0005-0000-0000-0000426F0000}"/>
    <cellStyle name="요약 4 3" xfId="28455" xr:uid="{00000000-0005-0000-0000-0000436F0000}"/>
    <cellStyle name="요약 4 3 2" xfId="28456" xr:uid="{00000000-0005-0000-0000-0000446F0000}"/>
    <cellStyle name="요약 4 3 2 2" xfId="28457" xr:uid="{00000000-0005-0000-0000-0000456F0000}"/>
    <cellStyle name="요약 4 3 2 2 2" xfId="28458" xr:uid="{00000000-0005-0000-0000-0000466F0000}"/>
    <cellStyle name="요약 4 3 2 2 2 2" xfId="28459" xr:uid="{00000000-0005-0000-0000-0000476F0000}"/>
    <cellStyle name="요약 4 3 2 2 2 3" xfId="28460" xr:uid="{00000000-0005-0000-0000-0000486F0000}"/>
    <cellStyle name="요약 4 3 2 2 3" xfId="28461" xr:uid="{00000000-0005-0000-0000-0000496F0000}"/>
    <cellStyle name="요약 4 3 2 2 4" xfId="28462" xr:uid="{00000000-0005-0000-0000-00004A6F0000}"/>
    <cellStyle name="요약 4 3 2 3" xfId="28463" xr:uid="{00000000-0005-0000-0000-00004B6F0000}"/>
    <cellStyle name="요약 4 3 2 3 2" xfId="28464" xr:uid="{00000000-0005-0000-0000-00004C6F0000}"/>
    <cellStyle name="요약 4 3 2 3 3" xfId="28465" xr:uid="{00000000-0005-0000-0000-00004D6F0000}"/>
    <cellStyle name="요약 4 3 2 4" xfId="28466" xr:uid="{00000000-0005-0000-0000-00004E6F0000}"/>
    <cellStyle name="요약 4 3 2 5" xfId="28467" xr:uid="{00000000-0005-0000-0000-00004F6F0000}"/>
    <cellStyle name="요약 4 3 3" xfId="28468" xr:uid="{00000000-0005-0000-0000-0000506F0000}"/>
    <cellStyle name="요약 4 3 3 2" xfId="28469" xr:uid="{00000000-0005-0000-0000-0000516F0000}"/>
    <cellStyle name="요약 4 3 3 2 2" xfId="28470" xr:uid="{00000000-0005-0000-0000-0000526F0000}"/>
    <cellStyle name="요약 4 3 3 2 3" xfId="28471" xr:uid="{00000000-0005-0000-0000-0000536F0000}"/>
    <cellStyle name="요약 4 3 3 3" xfId="28472" xr:uid="{00000000-0005-0000-0000-0000546F0000}"/>
    <cellStyle name="요약 4 3 3 4" xfId="28473" xr:uid="{00000000-0005-0000-0000-0000556F0000}"/>
    <cellStyle name="요약 4 3 4" xfId="28474" xr:uid="{00000000-0005-0000-0000-0000566F0000}"/>
    <cellStyle name="요약 4 3 4 2" xfId="28475" xr:uid="{00000000-0005-0000-0000-0000576F0000}"/>
    <cellStyle name="요약 4 3 4 3" xfId="28476" xr:uid="{00000000-0005-0000-0000-0000586F0000}"/>
    <cellStyle name="요약 4 3 5" xfId="28477" xr:uid="{00000000-0005-0000-0000-0000596F0000}"/>
    <cellStyle name="요약 4 3 6" xfId="28478" xr:uid="{00000000-0005-0000-0000-00005A6F0000}"/>
    <cellStyle name="요약 4 4" xfId="28479" xr:uid="{00000000-0005-0000-0000-00005B6F0000}"/>
    <cellStyle name="요약 4 4 2" xfId="28480" xr:uid="{00000000-0005-0000-0000-00005C6F0000}"/>
    <cellStyle name="요약 4 4 2 2" xfId="28481" xr:uid="{00000000-0005-0000-0000-00005D6F0000}"/>
    <cellStyle name="요약 4 4 2 2 2" xfId="28482" xr:uid="{00000000-0005-0000-0000-00005E6F0000}"/>
    <cellStyle name="요약 4 4 2 2 3" xfId="28483" xr:uid="{00000000-0005-0000-0000-00005F6F0000}"/>
    <cellStyle name="요약 4 4 2 3" xfId="28484" xr:uid="{00000000-0005-0000-0000-0000606F0000}"/>
    <cellStyle name="요약 4 4 2 4" xfId="28485" xr:uid="{00000000-0005-0000-0000-0000616F0000}"/>
    <cellStyle name="요약 4 4 3" xfId="28486" xr:uid="{00000000-0005-0000-0000-0000626F0000}"/>
    <cellStyle name="요약 4 4 3 2" xfId="28487" xr:uid="{00000000-0005-0000-0000-0000636F0000}"/>
    <cellStyle name="요약 4 4 3 3" xfId="28488" xr:uid="{00000000-0005-0000-0000-0000646F0000}"/>
    <cellStyle name="요약 4 4 4" xfId="28489" xr:uid="{00000000-0005-0000-0000-0000656F0000}"/>
    <cellStyle name="요약 4 4 5" xfId="28490" xr:uid="{00000000-0005-0000-0000-0000666F0000}"/>
    <cellStyle name="요약 4 5" xfId="28491" xr:uid="{00000000-0005-0000-0000-0000676F0000}"/>
    <cellStyle name="요약 4 5 2" xfId="28492" xr:uid="{00000000-0005-0000-0000-0000686F0000}"/>
    <cellStyle name="요약 4 5 2 2" xfId="28493" xr:uid="{00000000-0005-0000-0000-0000696F0000}"/>
    <cellStyle name="요약 4 5 2 3" xfId="28494" xr:uid="{00000000-0005-0000-0000-00006A6F0000}"/>
    <cellStyle name="요약 4 5 3" xfId="28495" xr:uid="{00000000-0005-0000-0000-00006B6F0000}"/>
    <cellStyle name="요약 4 5 4" xfId="28496" xr:uid="{00000000-0005-0000-0000-00006C6F0000}"/>
    <cellStyle name="요약 4 6" xfId="28497" xr:uid="{00000000-0005-0000-0000-00006D6F0000}"/>
    <cellStyle name="요약 4 6 2" xfId="28498" xr:uid="{00000000-0005-0000-0000-00006E6F0000}"/>
    <cellStyle name="요약 4 6 3" xfId="28499" xr:uid="{00000000-0005-0000-0000-00006F6F0000}"/>
    <cellStyle name="요약 4 7" xfId="28500" xr:uid="{00000000-0005-0000-0000-0000706F0000}"/>
    <cellStyle name="요약 4 8" xfId="28501" xr:uid="{00000000-0005-0000-0000-0000716F0000}"/>
    <cellStyle name="요약 4 9" xfId="28502" xr:uid="{00000000-0005-0000-0000-0000726F0000}"/>
    <cellStyle name="요약 5" xfId="28503" xr:uid="{00000000-0005-0000-0000-0000736F0000}"/>
    <cellStyle name="요약 5 2" xfId="28504" xr:uid="{00000000-0005-0000-0000-0000746F0000}"/>
    <cellStyle name="요약 5 2 2" xfId="28505" xr:uid="{00000000-0005-0000-0000-0000756F0000}"/>
    <cellStyle name="요약 5 2 2 2" xfId="28506" xr:uid="{00000000-0005-0000-0000-0000766F0000}"/>
    <cellStyle name="요약 5 2 2 2 2" xfId="28507" xr:uid="{00000000-0005-0000-0000-0000776F0000}"/>
    <cellStyle name="요약 5 2 2 2 2 2" xfId="28508" xr:uid="{00000000-0005-0000-0000-0000786F0000}"/>
    <cellStyle name="요약 5 2 2 2 2 3" xfId="28509" xr:uid="{00000000-0005-0000-0000-0000796F0000}"/>
    <cellStyle name="요약 5 2 2 2 3" xfId="28510" xr:uid="{00000000-0005-0000-0000-00007A6F0000}"/>
    <cellStyle name="요약 5 2 2 2 4" xfId="28511" xr:uid="{00000000-0005-0000-0000-00007B6F0000}"/>
    <cellStyle name="요약 5 2 2 3" xfId="28512" xr:uid="{00000000-0005-0000-0000-00007C6F0000}"/>
    <cellStyle name="요약 5 2 2 3 2" xfId="28513" xr:uid="{00000000-0005-0000-0000-00007D6F0000}"/>
    <cellStyle name="요약 5 2 2 3 3" xfId="28514" xr:uid="{00000000-0005-0000-0000-00007E6F0000}"/>
    <cellStyle name="요약 5 2 2 4" xfId="28515" xr:uid="{00000000-0005-0000-0000-00007F6F0000}"/>
    <cellStyle name="요약 5 2 2 5" xfId="28516" xr:uid="{00000000-0005-0000-0000-0000806F0000}"/>
    <cellStyle name="요약 5 2 3" xfId="28517" xr:uid="{00000000-0005-0000-0000-0000816F0000}"/>
    <cellStyle name="요약 5 2 3 2" xfId="28518" xr:uid="{00000000-0005-0000-0000-0000826F0000}"/>
    <cellStyle name="요약 5 2 3 2 2" xfId="28519" xr:uid="{00000000-0005-0000-0000-0000836F0000}"/>
    <cellStyle name="요약 5 2 3 2 3" xfId="28520" xr:uid="{00000000-0005-0000-0000-0000846F0000}"/>
    <cellStyle name="요약 5 2 3 3" xfId="28521" xr:uid="{00000000-0005-0000-0000-0000856F0000}"/>
    <cellStyle name="요약 5 2 3 4" xfId="28522" xr:uid="{00000000-0005-0000-0000-0000866F0000}"/>
    <cellStyle name="요약 5 2 4" xfId="28523" xr:uid="{00000000-0005-0000-0000-0000876F0000}"/>
    <cellStyle name="요약 5 2 4 2" xfId="28524" xr:uid="{00000000-0005-0000-0000-0000886F0000}"/>
    <cellStyle name="요약 5 2 4 3" xfId="28525" xr:uid="{00000000-0005-0000-0000-0000896F0000}"/>
    <cellStyle name="요약 5 2 5" xfId="28526" xr:uid="{00000000-0005-0000-0000-00008A6F0000}"/>
    <cellStyle name="요약 5 2 6" xfId="28527" xr:uid="{00000000-0005-0000-0000-00008B6F0000}"/>
    <cellStyle name="요약 5 3" xfId="28528" xr:uid="{00000000-0005-0000-0000-00008C6F0000}"/>
    <cellStyle name="요약 5 3 2" xfId="28529" xr:uid="{00000000-0005-0000-0000-00008D6F0000}"/>
    <cellStyle name="요약 5 3 2 2" xfId="28530" xr:uid="{00000000-0005-0000-0000-00008E6F0000}"/>
    <cellStyle name="요약 5 3 2 2 2" xfId="28531" xr:uid="{00000000-0005-0000-0000-00008F6F0000}"/>
    <cellStyle name="요약 5 3 2 2 3" xfId="28532" xr:uid="{00000000-0005-0000-0000-0000906F0000}"/>
    <cellStyle name="요약 5 3 2 3" xfId="28533" xr:uid="{00000000-0005-0000-0000-0000916F0000}"/>
    <cellStyle name="요약 5 3 2 4" xfId="28534" xr:uid="{00000000-0005-0000-0000-0000926F0000}"/>
    <cellStyle name="요약 5 3 3" xfId="28535" xr:uid="{00000000-0005-0000-0000-0000936F0000}"/>
    <cellStyle name="요약 5 3 3 2" xfId="28536" xr:uid="{00000000-0005-0000-0000-0000946F0000}"/>
    <cellStyle name="요약 5 3 3 3" xfId="28537" xr:uid="{00000000-0005-0000-0000-0000956F0000}"/>
    <cellStyle name="요약 5 3 4" xfId="28538" xr:uid="{00000000-0005-0000-0000-0000966F0000}"/>
    <cellStyle name="요약 5 3 5" xfId="28539" xr:uid="{00000000-0005-0000-0000-0000976F0000}"/>
    <cellStyle name="요약 5 4" xfId="28540" xr:uid="{00000000-0005-0000-0000-0000986F0000}"/>
    <cellStyle name="요약 5 4 2" xfId="28541" xr:uid="{00000000-0005-0000-0000-0000996F0000}"/>
    <cellStyle name="요약 5 4 2 2" xfId="28542" xr:uid="{00000000-0005-0000-0000-00009A6F0000}"/>
    <cellStyle name="요약 5 4 2 3" xfId="28543" xr:uid="{00000000-0005-0000-0000-00009B6F0000}"/>
    <cellStyle name="요약 5 4 3" xfId="28544" xr:uid="{00000000-0005-0000-0000-00009C6F0000}"/>
    <cellStyle name="요약 5 4 4" xfId="28545" xr:uid="{00000000-0005-0000-0000-00009D6F0000}"/>
    <cellStyle name="요약 5 5" xfId="28546" xr:uid="{00000000-0005-0000-0000-00009E6F0000}"/>
    <cellStyle name="요약 5 5 2" xfId="28547" xr:uid="{00000000-0005-0000-0000-00009F6F0000}"/>
    <cellStyle name="요약 5 5 3" xfId="28548" xr:uid="{00000000-0005-0000-0000-0000A06F0000}"/>
    <cellStyle name="요약 5 6" xfId="28549" xr:uid="{00000000-0005-0000-0000-0000A16F0000}"/>
    <cellStyle name="요약 5 7" xfId="28550" xr:uid="{00000000-0005-0000-0000-0000A26F0000}"/>
    <cellStyle name="요약 5 8" xfId="28551" xr:uid="{00000000-0005-0000-0000-0000A36F0000}"/>
    <cellStyle name="요약 6" xfId="28552" xr:uid="{00000000-0005-0000-0000-0000A46F0000}"/>
    <cellStyle name="요약 6 2" xfId="28553" xr:uid="{00000000-0005-0000-0000-0000A56F0000}"/>
    <cellStyle name="요약 6 3" xfId="28554" xr:uid="{00000000-0005-0000-0000-0000A66F0000}"/>
    <cellStyle name="요약 6 4" xfId="28555" xr:uid="{00000000-0005-0000-0000-0000A76F0000}"/>
    <cellStyle name="위" xfId="28556" xr:uid="{00000000-0005-0000-0000-0000A86F0000}"/>
    <cellStyle name="의 예로는 디스크 캐시 페이지, 고정 할당 메모리(페이징 불가능), 메모리 매핑 파일 등이 있습니다." xfId="28557" xr:uid="{00000000-0005-0000-0000-0000A96F0000}"/>
    <cellStyle name="의 예로는 디스크 캐시 페이지, 고정 할당 메모리(페이징 불가능), 메모리 매핑 파일 등이 있습니다.?cpgOther?할당된 메모리?시스템에서 사용된 메모리의 바이트 수입니다. 모든 구성 요" xfId="28558" xr:uid="{00000000-0005-0000-0000-0000AA6F0000}"/>
    <cellStyle name="일반" xfId="28559" xr:uid="{00000000-0005-0000-0000-0000AB6F0000}"/>
    <cellStyle name="입력 2" xfId="28561" xr:uid="{00000000-0005-0000-0000-0000AD6F0000}"/>
    <cellStyle name="입력 2 10" xfId="28562" xr:uid="{00000000-0005-0000-0000-0000AE6F0000}"/>
    <cellStyle name="입력 2 11" xfId="28563" xr:uid="{00000000-0005-0000-0000-0000AF6F0000}"/>
    <cellStyle name="입력 2 12" xfId="28564" xr:uid="{00000000-0005-0000-0000-0000B06F0000}"/>
    <cellStyle name="입력 2 2" xfId="28565" xr:uid="{00000000-0005-0000-0000-0000B16F0000}"/>
    <cellStyle name="입력 2 2 10" xfId="28566" xr:uid="{00000000-0005-0000-0000-0000B26F0000}"/>
    <cellStyle name="입력 2 2 11" xfId="28567" xr:uid="{00000000-0005-0000-0000-0000B36F0000}"/>
    <cellStyle name="입력 2 2 2" xfId="28568" xr:uid="{00000000-0005-0000-0000-0000B46F0000}"/>
    <cellStyle name="입력 2 2 2 10" xfId="28569" xr:uid="{00000000-0005-0000-0000-0000B56F0000}"/>
    <cellStyle name="입력 2 2 2 2" xfId="28570" xr:uid="{00000000-0005-0000-0000-0000B66F0000}"/>
    <cellStyle name="입력 2 2 2 2 2" xfId="28571" xr:uid="{00000000-0005-0000-0000-0000B76F0000}"/>
    <cellStyle name="입력 2 2 2 2 2 2" xfId="28572" xr:uid="{00000000-0005-0000-0000-0000B86F0000}"/>
    <cellStyle name="입력 2 2 2 2 2 2 2" xfId="28573" xr:uid="{00000000-0005-0000-0000-0000B96F0000}"/>
    <cellStyle name="입력 2 2 2 2 2 2 2 2" xfId="28574" xr:uid="{00000000-0005-0000-0000-0000BA6F0000}"/>
    <cellStyle name="입력 2 2 2 2 2 2 2 2 2" xfId="28575" xr:uid="{00000000-0005-0000-0000-0000BB6F0000}"/>
    <cellStyle name="입력 2 2 2 2 2 2 2 2 2 2" xfId="28576" xr:uid="{00000000-0005-0000-0000-0000BC6F0000}"/>
    <cellStyle name="입력 2 2 2 2 2 2 2 2 2 3" xfId="28577" xr:uid="{00000000-0005-0000-0000-0000BD6F0000}"/>
    <cellStyle name="입력 2 2 2 2 2 2 2 2 3" xfId="28578" xr:uid="{00000000-0005-0000-0000-0000BE6F0000}"/>
    <cellStyle name="입력 2 2 2 2 2 2 2 2 4" xfId="28579" xr:uid="{00000000-0005-0000-0000-0000BF6F0000}"/>
    <cellStyle name="입력 2 2 2 2 2 2 2 3" xfId="28580" xr:uid="{00000000-0005-0000-0000-0000C06F0000}"/>
    <cellStyle name="입력 2 2 2 2 2 2 2 3 2" xfId="28581" xr:uid="{00000000-0005-0000-0000-0000C16F0000}"/>
    <cellStyle name="입력 2 2 2 2 2 2 2 3 3" xfId="28582" xr:uid="{00000000-0005-0000-0000-0000C26F0000}"/>
    <cellStyle name="입력 2 2 2 2 2 2 2 4" xfId="28583" xr:uid="{00000000-0005-0000-0000-0000C36F0000}"/>
    <cellStyle name="입력 2 2 2 2 2 2 2 5" xfId="28584" xr:uid="{00000000-0005-0000-0000-0000C46F0000}"/>
    <cellStyle name="입력 2 2 2 2 2 2 3" xfId="28585" xr:uid="{00000000-0005-0000-0000-0000C56F0000}"/>
    <cellStyle name="입력 2 2 2 2 2 2 3 2" xfId="28586" xr:uid="{00000000-0005-0000-0000-0000C66F0000}"/>
    <cellStyle name="입력 2 2 2 2 2 2 3 2 2" xfId="28587" xr:uid="{00000000-0005-0000-0000-0000C76F0000}"/>
    <cellStyle name="입력 2 2 2 2 2 2 3 2 3" xfId="28588" xr:uid="{00000000-0005-0000-0000-0000C86F0000}"/>
    <cellStyle name="입력 2 2 2 2 2 2 3 3" xfId="28589" xr:uid="{00000000-0005-0000-0000-0000C96F0000}"/>
    <cellStyle name="입력 2 2 2 2 2 2 3 4" xfId="28590" xr:uid="{00000000-0005-0000-0000-0000CA6F0000}"/>
    <cellStyle name="입력 2 2 2 2 2 2 4" xfId="28591" xr:uid="{00000000-0005-0000-0000-0000CB6F0000}"/>
    <cellStyle name="입력 2 2 2 2 2 2 4 2" xfId="28592" xr:uid="{00000000-0005-0000-0000-0000CC6F0000}"/>
    <cellStyle name="입력 2 2 2 2 2 2 4 3" xfId="28593" xr:uid="{00000000-0005-0000-0000-0000CD6F0000}"/>
    <cellStyle name="입력 2 2 2 2 2 2 5" xfId="28594" xr:uid="{00000000-0005-0000-0000-0000CE6F0000}"/>
    <cellStyle name="입력 2 2 2 2 2 2 6" xfId="28595" xr:uid="{00000000-0005-0000-0000-0000CF6F0000}"/>
    <cellStyle name="입력 2 2 2 2 2 3" xfId="28596" xr:uid="{00000000-0005-0000-0000-0000D06F0000}"/>
    <cellStyle name="입력 2 2 2 2 2 3 2" xfId="28597" xr:uid="{00000000-0005-0000-0000-0000D16F0000}"/>
    <cellStyle name="입력 2 2 2 2 2 3 2 2" xfId="28598" xr:uid="{00000000-0005-0000-0000-0000D26F0000}"/>
    <cellStyle name="입력 2 2 2 2 2 3 2 2 2" xfId="28599" xr:uid="{00000000-0005-0000-0000-0000D36F0000}"/>
    <cellStyle name="입력 2 2 2 2 2 3 2 2 3" xfId="28600" xr:uid="{00000000-0005-0000-0000-0000D46F0000}"/>
    <cellStyle name="입력 2 2 2 2 2 3 2 3" xfId="28601" xr:uid="{00000000-0005-0000-0000-0000D56F0000}"/>
    <cellStyle name="입력 2 2 2 2 2 3 2 4" xfId="28602" xr:uid="{00000000-0005-0000-0000-0000D66F0000}"/>
    <cellStyle name="입력 2 2 2 2 2 3 3" xfId="28603" xr:uid="{00000000-0005-0000-0000-0000D76F0000}"/>
    <cellStyle name="입력 2 2 2 2 2 3 3 2" xfId="28604" xr:uid="{00000000-0005-0000-0000-0000D86F0000}"/>
    <cellStyle name="입력 2 2 2 2 2 3 3 3" xfId="28605" xr:uid="{00000000-0005-0000-0000-0000D96F0000}"/>
    <cellStyle name="입력 2 2 2 2 2 3 4" xfId="28606" xr:uid="{00000000-0005-0000-0000-0000DA6F0000}"/>
    <cellStyle name="입력 2 2 2 2 2 3 5" xfId="28607" xr:uid="{00000000-0005-0000-0000-0000DB6F0000}"/>
    <cellStyle name="입력 2 2 2 2 2 4" xfId="28608" xr:uid="{00000000-0005-0000-0000-0000DC6F0000}"/>
    <cellStyle name="입력 2 2 2 2 2 4 2" xfId="28609" xr:uid="{00000000-0005-0000-0000-0000DD6F0000}"/>
    <cellStyle name="입력 2 2 2 2 2 4 2 2" xfId="28610" xr:uid="{00000000-0005-0000-0000-0000DE6F0000}"/>
    <cellStyle name="입력 2 2 2 2 2 4 2 3" xfId="28611" xr:uid="{00000000-0005-0000-0000-0000DF6F0000}"/>
    <cellStyle name="입력 2 2 2 2 2 4 3" xfId="28612" xr:uid="{00000000-0005-0000-0000-0000E06F0000}"/>
    <cellStyle name="입력 2 2 2 2 2 4 4" xfId="28613" xr:uid="{00000000-0005-0000-0000-0000E16F0000}"/>
    <cellStyle name="입력 2 2 2 2 2 5" xfId="28614" xr:uid="{00000000-0005-0000-0000-0000E26F0000}"/>
    <cellStyle name="입력 2 2 2 2 2 5 2" xfId="28615" xr:uid="{00000000-0005-0000-0000-0000E36F0000}"/>
    <cellStyle name="입력 2 2 2 2 2 5 3" xfId="28616" xr:uid="{00000000-0005-0000-0000-0000E46F0000}"/>
    <cellStyle name="입력 2 2 2 2 2 6" xfId="28617" xr:uid="{00000000-0005-0000-0000-0000E56F0000}"/>
    <cellStyle name="입력 2 2 2 2 2 7" xfId="28618" xr:uid="{00000000-0005-0000-0000-0000E66F0000}"/>
    <cellStyle name="입력 2 2 2 2 3" xfId="28619" xr:uid="{00000000-0005-0000-0000-0000E76F0000}"/>
    <cellStyle name="입력 2 2 2 2 3 2" xfId="28620" xr:uid="{00000000-0005-0000-0000-0000E86F0000}"/>
    <cellStyle name="입력 2 2 2 2 3 2 2" xfId="28621" xr:uid="{00000000-0005-0000-0000-0000E96F0000}"/>
    <cellStyle name="입력 2 2 2 2 3 2 2 2" xfId="28622" xr:uid="{00000000-0005-0000-0000-0000EA6F0000}"/>
    <cellStyle name="입력 2 2 2 2 3 2 2 2 2" xfId="28623" xr:uid="{00000000-0005-0000-0000-0000EB6F0000}"/>
    <cellStyle name="입력 2 2 2 2 3 2 2 2 3" xfId="28624" xr:uid="{00000000-0005-0000-0000-0000EC6F0000}"/>
    <cellStyle name="입력 2 2 2 2 3 2 2 3" xfId="28625" xr:uid="{00000000-0005-0000-0000-0000ED6F0000}"/>
    <cellStyle name="입력 2 2 2 2 3 2 2 4" xfId="28626" xr:uid="{00000000-0005-0000-0000-0000EE6F0000}"/>
    <cellStyle name="입력 2 2 2 2 3 2 3" xfId="28627" xr:uid="{00000000-0005-0000-0000-0000EF6F0000}"/>
    <cellStyle name="입력 2 2 2 2 3 2 3 2" xfId="28628" xr:uid="{00000000-0005-0000-0000-0000F06F0000}"/>
    <cellStyle name="입력 2 2 2 2 3 2 3 3" xfId="28629" xr:uid="{00000000-0005-0000-0000-0000F16F0000}"/>
    <cellStyle name="입력 2 2 2 2 3 2 4" xfId="28630" xr:uid="{00000000-0005-0000-0000-0000F26F0000}"/>
    <cellStyle name="입력 2 2 2 2 3 2 5" xfId="28631" xr:uid="{00000000-0005-0000-0000-0000F36F0000}"/>
    <cellStyle name="입력 2 2 2 2 3 3" xfId="28632" xr:uid="{00000000-0005-0000-0000-0000F46F0000}"/>
    <cellStyle name="입력 2 2 2 2 3 3 2" xfId="28633" xr:uid="{00000000-0005-0000-0000-0000F56F0000}"/>
    <cellStyle name="입력 2 2 2 2 3 3 2 2" xfId="28634" xr:uid="{00000000-0005-0000-0000-0000F66F0000}"/>
    <cellStyle name="입력 2 2 2 2 3 3 2 3" xfId="28635" xr:uid="{00000000-0005-0000-0000-0000F76F0000}"/>
    <cellStyle name="입력 2 2 2 2 3 3 3" xfId="28636" xr:uid="{00000000-0005-0000-0000-0000F86F0000}"/>
    <cellStyle name="입력 2 2 2 2 3 3 4" xfId="28637" xr:uid="{00000000-0005-0000-0000-0000F96F0000}"/>
    <cellStyle name="입력 2 2 2 2 3 4" xfId="28638" xr:uid="{00000000-0005-0000-0000-0000FA6F0000}"/>
    <cellStyle name="입력 2 2 2 2 3 4 2" xfId="28639" xr:uid="{00000000-0005-0000-0000-0000FB6F0000}"/>
    <cellStyle name="입력 2 2 2 2 3 4 3" xfId="28640" xr:uid="{00000000-0005-0000-0000-0000FC6F0000}"/>
    <cellStyle name="입력 2 2 2 2 3 5" xfId="28641" xr:uid="{00000000-0005-0000-0000-0000FD6F0000}"/>
    <cellStyle name="입력 2 2 2 2 3 6" xfId="28642" xr:uid="{00000000-0005-0000-0000-0000FE6F0000}"/>
    <cellStyle name="입력 2 2 2 2 4" xfId="28643" xr:uid="{00000000-0005-0000-0000-0000FF6F0000}"/>
    <cellStyle name="입력 2 2 2 2 4 2" xfId="28644" xr:uid="{00000000-0005-0000-0000-000000700000}"/>
    <cellStyle name="입력 2 2 2 2 4 2 2" xfId="28645" xr:uid="{00000000-0005-0000-0000-000001700000}"/>
    <cellStyle name="입력 2 2 2 2 4 2 2 2" xfId="28646" xr:uid="{00000000-0005-0000-0000-000002700000}"/>
    <cellStyle name="입력 2 2 2 2 4 2 2 3" xfId="28647" xr:uid="{00000000-0005-0000-0000-000003700000}"/>
    <cellStyle name="입력 2 2 2 2 4 2 3" xfId="28648" xr:uid="{00000000-0005-0000-0000-000004700000}"/>
    <cellStyle name="입력 2 2 2 2 4 2 4" xfId="28649" xr:uid="{00000000-0005-0000-0000-000005700000}"/>
    <cellStyle name="입력 2 2 2 2 4 3" xfId="28650" xr:uid="{00000000-0005-0000-0000-000006700000}"/>
    <cellStyle name="입력 2 2 2 2 4 3 2" xfId="28651" xr:uid="{00000000-0005-0000-0000-000007700000}"/>
    <cellStyle name="입력 2 2 2 2 4 3 3" xfId="28652" xr:uid="{00000000-0005-0000-0000-000008700000}"/>
    <cellStyle name="입력 2 2 2 2 4 4" xfId="28653" xr:uid="{00000000-0005-0000-0000-000009700000}"/>
    <cellStyle name="입력 2 2 2 2 4 5" xfId="28654" xr:uid="{00000000-0005-0000-0000-00000A700000}"/>
    <cellStyle name="입력 2 2 2 2 5" xfId="28655" xr:uid="{00000000-0005-0000-0000-00000B700000}"/>
    <cellStyle name="입력 2 2 2 2 5 2" xfId="28656" xr:uid="{00000000-0005-0000-0000-00000C700000}"/>
    <cellStyle name="입력 2 2 2 2 5 2 2" xfId="28657" xr:uid="{00000000-0005-0000-0000-00000D700000}"/>
    <cellStyle name="입력 2 2 2 2 5 2 3" xfId="28658" xr:uid="{00000000-0005-0000-0000-00000E700000}"/>
    <cellStyle name="입력 2 2 2 2 5 3" xfId="28659" xr:uid="{00000000-0005-0000-0000-00000F700000}"/>
    <cellStyle name="입력 2 2 2 2 5 4" xfId="28660" xr:uid="{00000000-0005-0000-0000-000010700000}"/>
    <cellStyle name="입력 2 2 2 2 6" xfId="28661" xr:uid="{00000000-0005-0000-0000-000011700000}"/>
    <cellStyle name="입력 2 2 2 2 6 2" xfId="28662" xr:uid="{00000000-0005-0000-0000-000012700000}"/>
    <cellStyle name="입력 2 2 2 2 6 3" xfId="28663" xr:uid="{00000000-0005-0000-0000-000013700000}"/>
    <cellStyle name="입력 2 2 2 2 7" xfId="28664" xr:uid="{00000000-0005-0000-0000-000014700000}"/>
    <cellStyle name="입력 2 2 2 2 8" xfId="28665" xr:uid="{00000000-0005-0000-0000-000015700000}"/>
    <cellStyle name="입력 2 2 2 2 9" xfId="28666" xr:uid="{00000000-0005-0000-0000-000016700000}"/>
    <cellStyle name="입력 2 2 2 3" xfId="28667" xr:uid="{00000000-0005-0000-0000-000017700000}"/>
    <cellStyle name="입력 2 2 2 3 2" xfId="28668" xr:uid="{00000000-0005-0000-0000-000018700000}"/>
    <cellStyle name="입력 2 2 2 3 2 2" xfId="28669" xr:uid="{00000000-0005-0000-0000-000019700000}"/>
    <cellStyle name="입력 2 2 2 3 2 2 2" xfId="28670" xr:uid="{00000000-0005-0000-0000-00001A700000}"/>
    <cellStyle name="입력 2 2 2 3 2 2 2 2" xfId="28671" xr:uid="{00000000-0005-0000-0000-00001B700000}"/>
    <cellStyle name="입력 2 2 2 3 2 2 2 2 2" xfId="28672" xr:uid="{00000000-0005-0000-0000-00001C700000}"/>
    <cellStyle name="입력 2 2 2 3 2 2 2 2 3" xfId="28673" xr:uid="{00000000-0005-0000-0000-00001D700000}"/>
    <cellStyle name="입력 2 2 2 3 2 2 2 3" xfId="28674" xr:uid="{00000000-0005-0000-0000-00001E700000}"/>
    <cellStyle name="입력 2 2 2 3 2 2 2 4" xfId="28675" xr:uid="{00000000-0005-0000-0000-00001F700000}"/>
    <cellStyle name="입력 2 2 2 3 2 2 3" xfId="28676" xr:uid="{00000000-0005-0000-0000-000020700000}"/>
    <cellStyle name="입력 2 2 2 3 2 2 3 2" xfId="28677" xr:uid="{00000000-0005-0000-0000-000021700000}"/>
    <cellStyle name="입력 2 2 2 3 2 2 3 3" xfId="28678" xr:uid="{00000000-0005-0000-0000-000022700000}"/>
    <cellStyle name="입력 2 2 2 3 2 2 4" xfId="28679" xr:uid="{00000000-0005-0000-0000-000023700000}"/>
    <cellStyle name="입력 2 2 2 3 2 2 5" xfId="28680" xr:uid="{00000000-0005-0000-0000-000024700000}"/>
    <cellStyle name="입력 2 2 2 3 2 3" xfId="28681" xr:uid="{00000000-0005-0000-0000-000025700000}"/>
    <cellStyle name="입력 2 2 2 3 2 3 2" xfId="28682" xr:uid="{00000000-0005-0000-0000-000026700000}"/>
    <cellStyle name="입력 2 2 2 3 2 3 2 2" xfId="28683" xr:uid="{00000000-0005-0000-0000-000027700000}"/>
    <cellStyle name="입력 2 2 2 3 2 3 2 3" xfId="28684" xr:uid="{00000000-0005-0000-0000-000028700000}"/>
    <cellStyle name="입력 2 2 2 3 2 3 3" xfId="28685" xr:uid="{00000000-0005-0000-0000-000029700000}"/>
    <cellStyle name="입력 2 2 2 3 2 3 4" xfId="28686" xr:uid="{00000000-0005-0000-0000-00002A700000}"/>
    <cellStyle name="입력 2 2 2 3 2 4" xfId="28687" xr:uid="{00000000-0005-0000-0000-00002B700000}"/>
    <cellStyle name="입력 2 2 2 3 2 4 2" xfId="28688" xr:uid="{00000000-0005-0000-0000-00002C700000}"/>
    <cellStyle name="입력 2 2 2 3 2 4 3" xfId="28689" xr:uid="{00000000-0005-0000-0000-00002D700000}"/>
    <cellStyle name="입력 2 2 2 3 2 5" xfId="28690" xr:uid="{00000000-0005-0000-0000-00002E700000}"/>
    <cellStyle name="입력 2 2 2 3 2 6" xfId="28691" xr:uid="{00000000-0005-0000-0000-00002F700000}"/>
    <cellStyle name="입력 2 2 2 3 3" xfId="28692" xr:uid="{00000000-0005-0000-0000-000030700000}"/>
    <cellStyle name="입력 2 2 2 3 3 2" xfId="28693" xr:uid="{00000000-0005-0000-0000-000031700000}"/>
    <cellStyle name="입력 2 2 2 3 3 2 2" xfId="28694" xr:uid="{00000000-0005-0000-0000-000032700000}"/>
    <cellStyle name="입력 2 2 2 3 3 2 2 2" xfId="28695" xr:uid="{00000000-0005-0000-0000-000033700000}"/>
    <cellStyle name="입력 2 2 2 3 3 2 2 3" xfId="28696" xr:uid="{00000000-0005-0000-0000-000034700000}"/>
    <cellStyle name="입력 2 2 2 3 3 2 3" xfId="28697" xr:uid="{00000000-0005-0000-0000-000035700000}"/>
    <cellStyle name="입력 2 2 2 3 3 2 4" xfId="28698" xr:uid="{00000000-0005-0000-0000-000036700000}"/>
    <cellStyle name="입력 2 2 2 3 3 3" xfId="28699" xr:uid="{00000000-0005-0000-0000-000037700000}"/>
    <cellStyle name="입력 2 2 2 3 3 3 2" xfId="28700" xr:uid="{00000000-0005-0000-0000-000038700000}"/>
    <cellStyle name="입력 2 2 2 3 3 3 3" xfId="28701" xr:uid="{00000000-0005-0000-0000-000039700000}"/>
    <cellStyle name="입력 2 2 2 3 3 4" xfId="28702" xr:uid="{00000000-0005-0000-0000-00003A700000}"/>
    <cellStyle name="입력 2 2 2 3 3 5" xfId="28703" xr:uid="{00000000-0005-0000-0000-00003B700000}"/>
    <cellStyle name="입력 2 2 2 3 4" xfId="28704" xr:uid="{00000000-0005-0000-0000-00003C700000}"/>
    <cellStyle name="입력 2 2 2 3 4 2" xfId="28705" xr:uid="{00000000-0005-0000-0000-00003D700000}"/>
    <cellStyle name="입력 2 2 2 3 4 2 2" xfId="28706" xr:uid="{00000000-0005-0000-0000-00003E700000}"/>
    <cellStyle name="입력 2 2 2 3 4 2 3" xfId="28707" xr:uid="{00000000-0005-0000-0000-00003F700000}"/>
    <cellStyle name="입력 2 2 2 3 4 3" xfId="28708" xr:uid="{00000000-0005-0000-0000-000040700000}"/>
    <cellStyle name="입력 2 2 2 3 4 4" xfId="28709" xr:uid="{00000000-0005-0000-0000-000041700000}"/>
    <cellStyle name="입력 2 2 2 3 5" xfId="28710" xr:uid="{00000000-0005-0000-0000-000042700000}"/>
    <cellStyle name="입력 2 2 2 3 5 2" xfId="28711" xr:uid="{00000000-0005-0000-0000-000043700000}"/>
    <cellStyle name="입력 2 2 2 3 5 3" xfId="28712" xr:uid="{00000000-0005-0000-0000-000044700000}"/>
    <cellStyle name="입력 2 2 2 3 6" xfId="28713" xr:uid="{00000000-0005-0000-0000-000045700000}"/>
    <cellStyle name="입력 2 2 2 3 7" xfId="28714" xr:uid="{00000000-0005-0000-0000-000046700000}"/>
    <cellStyle name="입력 2 2 2 3 8" xfId="28715" xr:uid="{00000000-0005-0000-0000-000047700000}"/>
    <cellStyle name="입력 2 2 2 4" xfId="28716" xr:uid="{00000000-0005-0000-0000-000048700000}"/>
    <cellStyle name="입력 2 2 2 4 2" xfId="28717" xr:uid="{00000000-0005-0000-0000-000049700000}"/>
    <cellStyle name="입력 2 2 2 4 2 2" xfId="28718" xr:uid="{00000000-0005-0000-0000-00004A700000}"/>
    <cellStyle name="입력 2 2 2 4 2 2 2" xfId="28719" xr:uid="{00000000-0005-0000-0000-00004B700000}"/>
    <cellStyle name="입력 2 2 2 4 2 2 2 2" xfId="28720" xr:uid="{00000000-0005-0000-0000-00004C700000}"/>
    <cellStyle name="입력 2 2 2 4 2 2 2 3" xfId="28721" xr:uid="{00000000-0005-0000-0000-00004D700000}"/>
    <cellStyle name="입력 2 2 2 4 2 2 3" xfId="28722" xr:uid="{00000000-0005-0000-0000-00004E700000}"/>
    <cellStyle name="입력 2 2 2 4 2 2 4" xfId="28723" xr:uid="{00000000-0005-0000-0000-00004F700000}"/>
    <cellStyle name="입력 2 2 2 4 2 3" xfId="28724" xr:uid="{00000000-0005-0000-0000-000050700000}"/>
    <cellStyle name="입력 2 2 2 4 2 3 2" xfId="28725" xr:uid="{00000000-0005-0000-0000-000051700000}"/>
    <cellStyle name="입력 2 2 2 4 2 3 3" xfId="28726" xr:uid="{00000000-0005-0000-0000-000052700000}"/>
    <cellStyle name="입력 2 2 2 4 2 4" xfId="28727" xr:uid="{00000000-0005-0000-0000-000053700000}"/>
    <cellStyle name="입력 2 2 2 4 2 5" xfId="28728" xr:uid="{00000000-0005-0000-0000-000054700000}"/>
    <cellStyle name="입력 2 2 2 4 3" xfId="28729" xr:uid="{00000000-0005-0000-0000-000055700000}"/>
    <cellStyle name="입력 2 2 2 4 3 2" xfId="28730" xr:uid="{00000000-0005-0000-0000-000056700000}"/>
    <cellStyle name="입력 2 2 2 4 3 2 2" xfId="28731" xr:uid="{00000000-0005-0000-0000-000057700000}"/>
    <cellStyle name="입력 2 2 2 4 3 2 3" xfId="28732" xr:uid="{00000000-0005-0000-0000-000058700000}"/>
    <cellStyle name="입력 2 2 2 4 3 3" xfId="28733" xr:uid="{00000000-0005-0000-0000-000059700000}"/>
    <cellStyle name="입력 2 2 2 4 3 4" xfId="28734" xr:uid="{00000000-0005-0000-0000-00005A700000}"/>
    <cellStyle name="입력 2 2 2 4 4" xfId="28735" xr:uid="{00000000-0005-0000-0000-00005B700000}"/>
    <cellStyle name="입력 2 2 2 4 4 2" xfId="28736" xr:uid="{00000000-0005-0000-0000-00005C700000}"/>
    <cellStyle name="입력 2 2 2 4 4 3" xfId="28737" xr:uid="{00000000-0005-0000-0000-00005D700000}"/>
    <cellStyle name="입력 2 2 2 4 5" xfId="28738" xr:uid="{00000000-0005-0000-0000-00005E700000}"/>
    <cellStyle name="입력 2 2 2 4 6" xfId="28739" xr:uid="{00000000-0005-0000-0000-00005F700000}"/>
    <cellStyle name="입력 2 2 2 4 7" xfId="28740" xr:uid="{00000000-0005-0000-0000-000060700000}"/>
    <cellStyle name="입력 2 2 2 5" xfId="28741" xr:uid="{00000000-0005-0000-0000-000061700000}"/>
    <cellStyle name="입력 2 2 2 5 2" xfId="28742" xr:uid="{00000000-0005-0000-0000-000062700000}"/>
    <cellStyle name="입력 2 2 2 5 2 2" xfId="28743" xr:uid="{00000000-0005-0000-0000-000063700000}"/>
    <cellStyle name="입력 2 2 2 5 2 2 2" xfId="28744" xr:uid="{00000000-0005-0000-0000-000064700000}"/>
    <cellStyle name="입력 2 2 2 5 2 2 3" xfId="28745" xr:uid="{00000000-0005-0000-0000-000065700000}"/>
    <cellStyle name="입력 2 2 2 5 2 3" xfId="28746" xr:uid="{00000000-0005-0000-0000-000066700000}"/>
    <cellStyle name="입력 2 2 2 5 2 4" xfId="28747" xr:uid="{00000000-0005-0000-0000-000067700000}"/>
    <cellStyle name="입력 2 2 2 5 3" xfId="28748" xr:uid="{00000000-0005-0000-0000-000068700000}"/>
    <cellStyle name="입력 2 2 2 5 3 2" xfId="28749" xr:uid="{00000000-0005-0000-0000-000069700000}"/>
    <cellStyle name="입력 2 2 2 5 3 3" xfId="28750" xr:uid="{00000000-0005-0000-0000-00006A700000}"/>
    <cellStyle name="입력 2 2 2 5 4" xfId="28751" xr:uid="{00000000-0005-0000-0000-00006B700000}"/>
    <cellStyle name="입력 2 2 2 5 5" xfId="28752" xr:uid="{00000000-0005-0000-0000-00006C700000}"/>
    <cellStyle name="입력 2 2 2 6" xfId="28753" xr:uid="{00000000-0005-0000-0000-00006D700000}"/>
    <cellStyle name="입력 2 2 2 6 2" xfId="28754" xr:uid="{00000000-0005-0000-0000-00006E700000}"/>
    <cellStyle name="입력 2 2 2 6 2 2" xfId="28755" xr:uid="{00000000-0005-0000-0000-00006F700000}"/>
    <cellStyle name="입력 2 2 2 6 2 3" xfId="28756" xr:uid="{00000000-0005-0000-0000-000070700000}"/>
    <cellStyle name="입력 2 2 2 6 3" xfId="28757" xr:uid="{00000000-0005-0000-0000-000071700000}"/>
    <cellStyle name="입력 2 2 2 6 4" xfId="28758" xr:uid="{00000000-0005-0000-0000-000072700000}"/>
    <cellStyle name="입력 2 2 2 7" xfId="28759" xr:uid="{00000000-0005-0000-0000-000073700000}"/>
    <cellStyle name="입력 2 2 2 7 2" xfId="28760" xr:uid="{00000000-0005-0000-0000-000074700000}"/>
    <cellStyle name="입력 2 2 2 7 3" xfId="28761" xr:uid="{00000000-0005-0000-0000-000075700000}"/>
    <cellStyle name="입력 2 2 2 8" xfId="28762" xr:uid="{00000000-0005-0000-0000-000076700000}"/>
    <cellStyle name="입력 2 2 2 9" xfId="28763" xr:uid="{00000000-0005-0000-0000-000077700000}"/>
    <cellStyle name="입력 2 2 3" xfId="28764" xr:uid="{00000000-0005-0000-0000-000078700000}"/>
    <cellStyle name="입력 2 2 3 2" xfId="28765" xr:uid="{00000000-0005-0000-0000-000079700000}"/>
    <cellStyle name="입력 2 2 3 2 2" xfId="28766" xr:uid="{00000000-0005-0000-0000-00007A700000}"/>
    <cellStyle name="입력 2 2 3 2 2 2" xfId="28767" xr:uid="{00000000-0005-0000-0000-00007B700000}"/>
    <cellStyle name="입력 2 2 3 2 2 2 2" xfId="28768" xr:uid="{00000000-0005-0000-0000-00007C700000}"/>
    <cellStyle name="입력 2 2 3 2 2 2 2 2" xfId="28769" xr:uid="{00000000-0005-0000-0000-00007D700000}"/>
    <cellStyle name="입력 2 2 3 2 2 2 2 2 2" xfId="28770" xr:uid="{00000000-0005-0000-0000-00007E700000}"/>
    <cellStyle name="입력 2 2 3 2 2 2 2 2 3" xfId="28771" xr:uid="{00000000-0005-0000-0000-00007F700000}"/>
    <cellStyle name="입력 2 2 3 2 2 2 2 3" xfId="28772" xr:uid="{00000000-0005-0000-0000-000080700000}"/>
    <cellStyle name="입력 2 2 3 2 2 2 2 4" xfId="28773" xr:uid="{00000000-0005-0000-0000-000081700000}"/>
    <cellStyle name="입력 2 2 3 2 2 2 3" xfId="28774" xr:uid="{00000000-0005-0000-0000-000082700000}"/>
    <cellStyle name="입력 2 2 3 2 2 2 3 2" xfId="28775" xr:uid="{00000000-0005-0000-0000-000083700000}"/>
    <cellStyle name="입력 2 2 3 2 2 2 3 3" xfId="28776" xr:uid="{00000000-0005-0000-0000-000084700000}"/>
    <cellStyle name="입력 2 2 3 2 2 2 4" xfId="28777" xr:uid="{00000000-0005-0000-0000-000085700000}"/>
    <cellStyle name="입력 2 2 3 2 2 2 5" xfId="28778" xr:uid="{00000000-0005-0000-0000-000086700000}"/>
    <cellStyle name="입력 2 2 3 2 2 3" xfId="28779" xr:uid="{00000000-0005-0000-0000-000087700000}"/>
    <cellStyle name="입력 2 2 3 2 2 3 2" xfId="28780" xr:uid="{00000000-0005-0000-0000-000088700000}"/>
    <cellStyle name="입력 2 2 3 2 2 3 2 2" xfId="28781" xr:uid="{00000000-0005-0000-0000-000089700000}"/>
    <cellStyle name="입력 2 2 3 2 2 3 2 3" xfId="28782" xr:uid="{00000000-0005-0000-0000-00008A700000}"/>
    <cellStyle name="입력 2 2 3 2 2 3 3" xfId="28783" xr:uid="{00000000-0005-0000-0000-00008B700000}"/>
    <cellStyle name="입력 2 2 3 2 2 3 4" xfId="28784" xr:uid="{00000000-0005-0000-0000-00008C700000}"/>
    <cellStyle name="입력 2 2 3 2 2 4" xfId="28785" xr:uid="{00000000-0005-0000-0000-00008D700000}"/>
    <cellStyle name="입력 2 2 3 2 2 4 2" xfId="28786" xr:uid="{00000000-0005-0000-0000-00008E700000}"/>
    <cellStyle name="입력 2 2 3 2 2 4 3" xfId="28787" xr:uid="{00000000-0005-0000-0000-00008F700000}"/>
    <cellStyle name="입력 2 2 3 2 2 5" xfId="28788" xr:uid="{00000000-0005-0000-0000-000090700000}"/>
    <cellStyle name="입력 2 2 3 2 2 6" xfId="28789" xr:uid="{00000000-0005-0000-0000-000091700000}"/>
    <cellStyle name="입력 2 2 3 2 3" xfId="28790" xr:uid="{00000000-0005-0000-0000-000092700000}"/>
    <cellStyle name="입력 2 2 3 2 3 2" xfId="28791" xr:uid="{00000000-0005-0000-0000-000093700000}"/>
    <cellStyle name="입력 2 2 3 2 3 2 2" xfId="28792" xr:uid="{00000000-0005-0000-0000-000094700000}"/>
    <cellStyle name="입력 2 2 3 2 3 2 2 2" xfId="28793" xr:uid="{00000000-0005-0000-0000-000095700000}"/>
    <cellStyle name="입력 2 2 3 2 3 2 2 3" xfId="28794" xr:uid="{00000000-0005-0000-0000-000096700000}"/>
    <cellStyle name="입력 2 2 3 2 3 2 3" xfId="28795" xr:uid="{00000000-0005-0000-0000-000097700000}"/>
    <cellStyle name="입력 2 2 3 2 3 2 4" xfId="28796" xr:uid="{00000000-0005-0000-0000-000098700000}"/>
    <cellStyle name="입력 2 2 3 2 3 3" xfId="28797" xr:uid="{00000000-0005-0000-0000-000099700000}"/>
    <cellStyle name="입력 2 2 3 2 3 3 2" xfId="28798" xr:uid="{00000000-0005-0000-0000-00009A700000}"/>
    <cellStyle name="입력 2 2 3 2 3 3 3" xfId="28799" xr:uid="{00000000-0005-0000-0000-00009B700000}"/>
    <cellStyle name="입력 2 2 3 2 3 4" xfId="28800" xr:uid="{00000000-0005-0000-0000-00009C700000}"/>
    <cellStyle name="입력 2 2 3 2 3 5" xfId="28801" xr:uid="{00000000-0005-0000-0000-00009D700000}"/>
    <cellStyle name="입력 2 2 3 2 4" xfId="28802" xr:uid="{00000000-0005-0000-0000-00009E700000}"/>
    <cellStyle name="입력 2 2 3 2 4 2" xfId="28803" xr:uid="{00000000-0005-0000-0000-00009F700000}"/>
    <cellStyle name="입력 2 2 3 2 4 2 2" xfId="28804" xr:uid="{00000000-0005-0000-0000-0000A0700000}"/>
    <cellStyle name="입력 2 2 3 2 4 2 3" xfId="28805" xr:uid="{00000000-0005-0000-0000-0000A1700000}"/>
    <cellStyle name="입력 2 2 3 2 4 3" xfId="28806" xr:uid="{00000000-0005-0000-0000-0000A2700000}"/>
    <cellStyle name="입력 2 2 3 2 4 4" xfId="28807" xr:uid="{00000000-0005-0000-0000-0000A3700000}"/>
    <cellStyle name="입력 2 2 3 2 5" xfId="28808" xr:uid="{00000000-0005-0000-0000-0000A4700000}"/>
    <cellStyle name="입력 2 2 3 2 5 2" xfId="28809" xr:uid="{00000000-0005-0000-0000-0000A5700000}"/>
    <cellStyle name="입력 2 2 3 2 5 3" xfId="28810" xr:uid="{00000000-0005-0000-0000-0000A6700000}"/>
    <cellStyle name="입력 2 2 3 2 6" xfId="28811" xr:uid="{00000000-0005-0000-0000-0000A7700000}"/>
    <cellStyle name="입력 2 2 3 2 7" xfId="28812" xr:uid="{00000000-0005-0000-0000-0000A8700000}"/>
    <cellStyle name="입력 2 2 3 3" xfId="28813" xr:uid="{00000000-0005-0000-0000-0000A9700000}"/>
    <cellStyle name="입력 2 2 3 3 2" xfId="28814" xr:uid="{00000000-0005-0000-0000-0000AA700000}"/>
    <cellStyle name="입력 2 2 3 3 2 2" xfId="28815" xr:uid="{00000000-0005-0000-0000-0000AB700000}"/>
    <cellStyle name="입력 2 2 3 3 2 2 2" xfId="28816" xr:uid="{00000000-0005-0000-0000-0000AC700000}"/>
    <cellStyle name="입력 2 2 3 3 2 2 2 2" xfId="28817" xr:uid="{00000000-0005-0000-0000-0000AD700000}"/>
    <cellStyle name="입력 2 2 3 3 2 2 2 3" xfId="28818" xr:uid="{00000000-0005-0000-0000-0000AE700000}"/>
    <cellStyle name="입력 2 2 3 3 2 2 3" xfId="28819" xr:uid="{00000000-0005-0000-0000-0000AF700000}"/>
    <cellStyle name="입력 2 2 3 3 2 2 4" xfId="28820" xr:uid="{00000000-0005-0000-0000-0000B0700000}"/>
    <cellStyle name="입력 2 2 3 3 2 3" xfId="28821" xr:uid="{00000000-0005-0000-0000-0000B1700000}"/>
    <cellStyle name="입력 2 2 3 3 2 3 2" xfId="28822" xr:uid="{00000000-0005-0000-0000-0000B2700000}"/>
    <cellStyle name="입력 2 2 3 3 2 3 3" xfId="28823" xr:uid="{00000000-0005-0000-0000-0000B3700000}"/>
    <cellStyle name="입력 2 2 3 3 2 4" xfId="28824" xr:uid="{00000000-0005-0000-0000-0000B4700000}"/>
    <cellStyle name="입력 2 2 3 3 2 5" xfId="28825" xr:uid="{00000000-0005-0000-0000-0000B5700000}"/>
    <cellStyle name="입력 2 2 3 3 3" xfId="28826" xr:uid="{00000000-0005-0000-0000-0000B6700000}"/>
    <cellStyle name="입력 2 2 3 3 3 2" xfId="28827" xr:uid="{00000000-0005-0000-0000-0000B7700000}"/>
    <cellStyle name="입력 2 2 3 3 3 2 2" xfId="28828" xr:uid="{00000000-0005-0000-0000-0000B8700000}"/>
    <cellStyle name="입력 2 2 3 3 3 2 3" xfId="28829" xr:uid="{00000000-0005-0000-0000-0000B9700000}"/>
    <cellStyle name="입력 2 2 3 3 3 3" xfId="28830" xr:uid="{00000000-0005-0000-0000-0000BA700000}"/>
    <cellStyle name="입력 2 2 3 3 3 4" xfId="28831" xr:uid="{00000000-0005-0000-0000-0000BB700000}"/>
    <cellStyle name="입력 2 2 3 3 4" xfId="28832" xr:uid="{00000000-0005-0000-0000-0000BC700000}"/>
    <cellStyle name="입력 2 2 3 3 4 2" xfId="28833" xr:uid="{00000000-0005-0000-0000-0000BD700000}"/>
    <cellStyle name="입력 2 2 3 3 4 3" xfId="28834" xr:uid="{00000000-0005-0000-0000-0000BE700000}"/>
    <cellStyle name="입력 2 2 3 3 5" xfId="28835" xr:uid="{00000000-0005-0000-0000-0000BF700000}"/>
    <cellStyle name="입력 2 2 3 3 6" xfId="28836" xr:uid="{00000000-0005-0000-0000-0000C0700000}"/>
    <cellStyle name="입력 2 2 3 4" xfId="28837" xr:uid="{00000000-0005-0000-0000-0000C1700000}"/>
    <cellStyle name="입력 2 2 3 4 2" xfId="28838" xr:uid="{00000000-0005-0000-0000-0000C2700000}"/>
    <cellStyle name="입력 2 2 3 4 2 2" xfId="28839" xr:uid="{00000000-0005-0000-0000-0000C3700000}"/>
    <cellStyle name="입력 2 2 3 4 2 2 2" xfId="28840" xr:uid="{00000000-0005-0000-0000-0000C4700000}"/>
    <cellStyle name="입력 2 2 3 4 2 2 3" xfId="28841" xr:uid="{00000000-0005-0000-0000-0000C5700000}"/>
    <cellStyle name="입력 2 2 3 4 2 3" xfId="28842" xr:uid="{00000000-0005-0000-0000-0000C6700000}"/>
    <cellStyle name="입력 2 2 3 4 2 4" xfId="28843" xr:uid="{00000000-0005-0000-0000-0000C7700000}"/>
    <cellStyle name="입력 2 2 3 4 3" xfId="28844" xr:uid="{00000000-0005-0000-0000-0000C8700000}"/>
    <cellStyle name="입력 2 2 3 4 3 2" xfId="28845" xr:uid="{00000000-0005-0000-0000-0000C9700000}"/>
    <cellStyle name="입력 2 2 3 4 3 3" xfId="28846" xr:uid="{00000000-0005-0000-0000-0000CA700000}"/>
    <cellStyle name="입력 2 2 3 4 4" xfId="28847" xr:uid="{00000000-0005-0000-0000-0000CB700000}"/>
    <cellStyle name="입력 2 2 3 4 5" xfId="28848" xr:uid="{00000000-0005-0000-0000-0000CC700000}"/>
    <cellStyle name="입력 2 2 3 5" xfId="28849" xr:uid="{00000000-0005-0000-0000-0000CD700000}"/>
    <cellStyle name="입력 2 2 3 5 2" xfId="28850" xr:uid="{00000000-0005-0000-0000-0000CE700000}"/>
    <cellStyle name="입력 2 2 3 5 2 2" xfId="28851" xr:uid="{00000000-0005-0000-0000-0000CF700000}"/>
    <cellStyle name="입력 2 2 3 5 2 3" xfId="28852" xr:uid="{00000000-0005-0000-0000-0000D0700000}"/>
    <cellStyle name="입력 2 2 3 5 3" xfId="28853" xr:uid="{00000000-0005-0000-0000-0000D1700000}"/>
    <cellStyle name="입력 2 2 3 5 4" xfId="28854" xr:uid="{00000000-0005-0000-0000-0000D2700000}"/>
    <cellStyle name="입력 2 2 3 6" xfId="28855" xr:uid="{00000000-0005-0000-0000-0000D3700000}"/>
    <cellStyle name="입력 2 2 3 6 2" xfId="28856" xr:uid="{00000000-0005-0000-0000-0000D4700000}"/>
    <cellStyle name="입력 2 2 3 6 3" xfId="28857" xr:uid="{00000000-0005-0000-0000-0000D5700000}"/>
    <cellStyle name="입력 2 2 3 7" xfId="28858" xr:uid="{00000000-0005-0000-0000-0000D6700000}"/>
    <cellStyle name="입력 2 2 3 8" xfId="28859" xr:uid="{00000000-0005-0000-0000-0000D7700000}"/>
    <cellStyle name="입력 2 2 3 9" xfId="28860" xr:uid="{00000000-0005-0000-0000-0000D8700000}"/>
    <cellStyle name="입력 2 2 4" xfId="28861" xr:uid="{00000000-0005-0000-0000-0000D9700000}"/>
    <cellStyle name="입력 2 2 4 2" xfId="28862" xr:uid="{00000000-0005-0000-0000-0000DA700000}"/>
    <cellStyle name="입력 2 2 4 2 2" xfId="28863" xr:uid="{00000000-0005-0000-0000-0000DB700000}"/>
    <cellStyle name="입력 2 2 4 2 2 2" xfId="28864" xr:uid="{00000000-0005-0000-0000-0000DC700000}"/>
    <cellStyle name="입력 2 2 4 2 2 2 2" xfId="28865" xr:uid="{00000000-0005-0000-0000-0000DD700000}"/>
    <cellStyle name="입력 2 2 4 2 2 2 2 2" xfId="28866" xr:uid="{00000000-0005-0000-0000-0000DE700000}"/>
    <cellStyle name="입력 2 2 4 2 2 2 2 3" xfId="28867" xr:uid="{00000000-0005-0000-0000-0000DF700000}"/>
    <cellStyle name="입력 2 2 4 2 2 2 3" xfId="28868" xr:uid="{00000000-0005-0000-0000-0000E0700000}"/>
    <cellStyle name="입력 2 2 4 2 2 2 4" xfId="28869" xr:uid="{00000000-0005-0000-0000-0000E1700000}"/>
    <cellStyle name="입력 2 2 4 2 2 3" xfId="28870" xr:uid="{00000000-0005-0000-0000-0000E2700000}"/>
    <cellStyle name="입력 2 2 4 2 2 3 2" xfId="28871" xr:uid="{00000000-0005-0000-0000-0000E3700000}"/>
    <cellStyle name="입력 2 2 4 2 2 3 3" xfId="28872" xr:uid="{00000000-0005-0000-0000-0000E4700000}"/>
    <cellStyle name="입력 2 2 4 2 2 4" xfId="28873" xr:uid="{00000000-0005-0000-0000-0000E5700000}"/>
    <cellStyle name="입력 2 2 4 2 2 5" xfId="28874" xr:uid="{00000000-0005-0000-0000-0000E6700000}"/>
    <cellStyle name="입력 2 2 4 2 3" xfId="28875" xr:uid="{00000000-0005-0000-0000-0000E7700000}"/>
    <cellStyle name="입력 2 2 4 2 3 2" xfId="28876" xr:uid="{00000000-0005-0000-0000-0000E8700000}"/>
    <cellStyle name="입력 2 2 4 2 3 2 2" xfId="28877" xr:uid="{00000000-0005-0000-0000-0000E9700000}"/>
    <cellStyle name="입력 2 2 4 2 3 2 3" xfId="28878" xr:uid="{00000000-0005-0000-0000-0000EA700000}"/>
    <cellStyle name="입력 2 2 4 2 3 3" xfId="28879" xr:uid="{00000000-0005-0000-0000-0000EB700000}"/>
    <cellStyle name="입력 2 2 4 2 3 4" xfId="28880" xr:uid="{00000000-0005-0000-0000-0000EC700000}"/>
    <cellStyle name="입력 2 2 4 2 4" xfId="28881" xr:uid="{00000000-0005-0000-0000-0000ED700000}"/>
    <cellStyle name="입력 2 2 4 2 4 2" xfId="28882" xr:uid="{00000000-0005-0000-0000-0000EE700000}"/>
    <cellStyle name="입력 2 2 4 2 4 3" xfId="28883" xr:uid="{00000000-0005-0000-0000-0000EF700000}"/>
    <cellStyle name="입력 2 2 4 2 5" xfId="28884" xr:uid="{00000000-0005-0000-0000-0000F0700000}"/>
    <cellStyle name="입력 2 2 4 2 6" xfId="28885" xr:uid="{00000000-0005-0000-0000-0000F1700000}"/>
    <cellStyle name="입력 2 2 4 3" xfId="28886" xr:uid="{00000000-0005-0000-0000-0000F2700000}"/>
    <cellStyle name="입력 2 2 4 3 2" xfId="28887" xr:uid="{00000000-0005-0000-0000-0000F3700000}"/>
    <cellStyle name="입력 2 2 4 3 2 2" xfId="28888" xr:uid="{00000000-0005-0000-0000-0000F4700000}"/>
    <cellStyle name="입력 2 2 4 3 2 2 2" xfId="28889" xr:uid="{00000000-0005-0000-0000-0000F5700000}"/>
    <cellStyle name="입력 2 2 4 3 2 2 3" xfId="28890" xr:uid="{00000000-0005-0000-0000-0000F6700000}"/>
    <cellStyle name="입력 2 2 4 3 2 3" xfId="28891" xr:uid="{00000000-0005-0000-0000-0000F7700000}"/>
    <cellStyle name="입력 2 2 4 3 2 4" xfId="28892" xr:uid="{00000000-0005-0000-0000-0000F8700000}"/>
    <cellStyle name="입력 2 2 4 3 3" xfId="28893" xr:uid="{00000000-0005-0000-0000-0000F9700000}"/>
    <cellStyle name="입력 2 2 4 3 3 2" xfId="28894" xr:uid="{00000000-0005-0000-0000-0000FA700000}"/>
    <cellStyle name="입력 2 2 4 3 3 3" xfId="28895" xr:uid="{00000000-0005-0000-0000-0000FB700000}"/>
    <cellStyle name="입력 2 2 4 3 4" xfId="28896" xr:uid="{00000000-0005-0000-0000-0000FC700000}"/>
    <cellStyle name="입력 2 2 4 3 5" xfId="28897" xr:uid="{00000000-0005-0000-0000-0000FD700000}"/>
    <cellStyle name="입력 2 2 4 4" xfId="28898" xr:uid="{00000000-0005-0000-0000-0000FE700000}"/>
    <cellStyle name="입력 2 2 4 4 2" xfId="28899" xr:uid="{00000000-0005-0000-0000-0000FF700000}"/>
    <cellStyle name="입력 2 2 4 4 2 2" xfId="28900" xr:uid="{00000000-0005-0000-0000-000000710000}"/>
    <cellStyle name="입력 2 2 4 4 2 3" xfId="28901" xr:uid="{00000000-0005-0000-0000-000001710000}"/>
    <cellStyle name="입력 2 2 4 4 3" xfId="28902" xr:uid="{00000000-0005-0000-0000-000002710000}"/>
    <cellStyle name="입력 2 2 4 4 4" xfId="28903" xr:uid="{00000000-0005-0000-0000-000003710000}"/>
    <cellStyle name="입력 2 2 4 5" xfId="28904" xr:uid="{00000000-0005-0000-0000-000004710000}"/>
    <cellStyle name="입력 2 2 4 5 2" xfId="28905" xr:uid="{00000000-0005-0000-0000-000005710000}"/>
    <cellStyle name="입력 2 2 4 5 3" xfId="28906" xr:uid="{00000000-0005-0000-0000-000006710000}"/>
    <cellStyle name="입력 2 2 4 6" xfId="28907" xr:uid="{00000000-0005-0000-0000-000007710000}"/>
    <cellStyle name="입력 2 2 4 7" xfId="28908" xr:uid="{00000000-0005-0000-0000-000008710000}"/>
    <cellStyle name="입력 2 2 4 8" xfId="28909" xr:uid="{00000000-0005-0000-0000-000009710000}"/>
    <cellStyle name="입력 2 2 5" xfId="28910" xr:uid="{00000000-0005-0000-0000-00000A710000}"/>
    <cellStyle name="입력 2 2 5 2" xfId="28911" xr:uid="{00000000-0005-0000-0000-00000B710000}"/>
    <cellStyle name="입력 2 2 5 2 2" xfId="28912" xr:uid="{00000000-0005-0000-0000-00000C710000}"/>
    <cellStyle name="입력 2 2 5 2 2 2" xfId="28913" xr:uid="{00000000-0005-0000-0000-00000D710000}"/>
    <cellStyle name="입력 2 2 5 2 2 2 2" xfId="28914" xr:uid="{00000000-0005-0000-0000-00000E710000}"/>
    <cellStyle name="입력 2 2 5 2 2 2 3" xfId="28915" xr:uid="{00000000-0005-0000-0000-00000F710000}"/>
    <cellStyle name="입력 2 2 5 2 2 3" xfId="28916" xr:uid="{00000000-0005-0000-0000-000010710000}"/>
    <cellStyle name="입력 2 2 5 2 2 4" xfId="28917" xr:uid="{00000000-0005-0000-0000-000011710000}"/>
    <cellStyle name="입력 2 2 5 2 3" xfId="28918" xr:uid="{00000000-0005-0000-0000-000012710000}"/>
    <cellStyle name="입력 2 2 5 2 3 2" xfId="28919" xr:uid="{00000000-0005-0000-0000-000013710000}"/>
    <cellStyle name="입력 2 2 5 2 3 3" xfId="28920" xr:uid="{00000000-0005-0000-0000-000014710000}"/>
    <cellStyle name="입력 2 2 5 2 4" xfId="28921" xr:uid="{00000000-0005-0000-0000-000015710000}"/>
    <cellStyle name="입력 2 2 5 2 5" xfId="28922" xr:uid="{00000000-0005-0000-0000-000016710000}"/>
    <cellStyle name="입력 2 2 5 3" xfId="28923" xr:uid="{00000000-0005-0000-0000-000017710000}"/>
    <cellStyle name="입력 2 2 5 3 2" xfId="28924" xr:uid="{00000000-0005-0000-0000-000018710000}"/>
    <cellStyle name="입력 2 2 5 3 2 2" xfId="28925" xr:uid="{00000000-0005-0000-0000-000019710000}"/>
    <cellStyle name="입력 2 2 5 3 2 3" xfId="28926" xr:uid="{00000000-0005-0000-0000-00001A710000}"/>
    <cellStyle name="입력 2 2 5 3 3" xfId="28927" xr:uid="{00000000-0005-0000-0000-00001B710000}"/>
    <cellStyle name="입력 2 2 5 3 4" xfId="28928" xr:uid="{00000000-0005-0000-0000-00001C710000}"/>
    <cellStyle name="입력 2 2 5 4" xfId="28929" xr:uid="{00000000-0005-0000-0000-00001D710000}"/>
    <cellStyle name="입력 2 2 5 4 2" xfId="28930" xr:uid="{00000000-0005-0000-0000-00001E710000}"/>
    <cellStyle name="입력 2 2 5 4 3" xfId="28931" xr:uid="{00000000-0005-0000-0000-00001F710000}"/>
    <cellStyle name="입력 2 2 5 5" xfId="28932" xr:uid="{00000000-0005-0000-0000-000020710000}"/>
    <cellStyle name="입력 2 2 5 6" xfId="28933" xr:uid="{00000000-0005-0000-0000-000021710000}"/>
    <cellStyle name="입력 2 2 5 7" xfId="28934" xr:uid="{00000000-0005-0000-0000-000022710000}"/>
    <cellStyle name="입력 2 2 6" xfId="28935" xr:uid="{00000000-0005-0000-0000-000023710000}"/>
    <cellStyle name="입력 2 2 6 2" xfId="28936" xr:uid="{00000000-0005-0000-0000-000024710000}"/>
    <cellStyle name="입력 2 2 6 2 2" xfId="28937" xr:uid="{00000000-0005-0000-0000-000025710000}"/>
    <cellStyle name="입력 2 2 6 2 2 2" xfId="28938" xr:uid="{00000000-0005-0000-0000-000026710000}"/>
    <cellStyle name="입력 2 2 6 2 2 3" xfId="28939" xr:uid="{00000000-0005-0000-0000-000027710000}"/>
    <cellStyle name="입력 2 2 6 2 3" xfId="28940" xr:uid="{00000000-0005-0000-0000-000028710000}"/>
    <cellStyle name="입력 2 2 6 2 4" xfId="28941" xr:uid="{00000000-0005-0000-0000-000029710000}"/>
    <cellStyle name="입력 2 2 6 3" xfId="28942" xr:uid="{00000000-0005-0000-0000-00002A710000}"/>
    <cellStyle name="입력 2 2 6 3 2" xfId="28943" xr:uid="{00000000-0005-0000-0000-00002B710000}"/>
    <cellStyle name="입력 2 2 6 3 3" xfId="28944" xr:uid="{00000000-0005-0000-0000-00002C710000}"/>
    <cellStyle name="입력 2 2 6 4" xfId="28945" xr:uid="{00000000-0005-0000-0000-00002D710000}"/>
    <cellStyle name="입력 2 2 6 5" xfId="28946" xr:uid="{00000000-0005-0000-0000-00002E710000}"/>
    <cellStyle name="입력 2 2 7" xfId="28947" xr:uid="{00000000-0005-0000-0000-00002F710000}"/>
    <cellStyle name="입력 2 2 7 2" xfId="28948" xr:uid="{00000000-0005-0000-0000-000030710000}"/>
    <cellStyle name="입력 2 2 7 2 2" xfId="28949" xr:uid="{00000000-0005-0000-0000-000031710000}"/>
    <cellStyle name="입력 2 2 7 2 3" xfId="28950" xr:uid="{00000000-0005-0000-0000-000032710000}"/>
    <cellStyle name="입력 2 2 7 3" xfId="28951" xr:uid="{00000000-0005-0000-0000-000033710000}"/>
    <cellStyle name="입력 2 2 7 4" xfId="28952" xr:uid="{00000000-0005-0000-0000-000034710000}"/>
    <cellStyle name="입력 2 2 8" xfId="28953" xr:uid="{00000000-0005-0000-0000-000035710000}"/>
    <cellStyle name="입력 2 2 8 2" xfId="28954" xr:uid="{00000000-0005-0000-0000-000036710000}"/>
    <cellStyle name="입력 2 2 8 3" xfId="28955" xr:uid="{00000000-0005-0000-0000-000037710000}"/>
    <cellStyle name="입력 2 2 9" xfId="28956" xr:uid="{00000000-0005-0000-0000-000038710000}"/>
    <cellStyle name="입력 2 3" xfId="28957" xr:uid="{00000000-0005-0000-0000-000039710000}"/>
    <cellStyle name="입력 2 3 10" xfId="28958" xr:uid="{00000000-0005-0000-0000-00003A710000}"/>
    <cellStyle name="입력 2 3 2" xfId="28959" xr:uid="{00000000-0005-0000-0000-00003B710000}"/>
    <cellStyle name="입력 2 3 2 2" xfId="28960" xr:uid="{00000000-0005-0000-0000-00003C710000}"/>
    <cellStyle name="입력 2 3 2 2 2" xfId="28961" xr:uid="{00000000-0005-0000-0000-00003D710000}"/>
    <cellStyle name="입력 2 3 2 2 2 2" xfId="28962" xr:uid="{00000000-0005-0000-0000-00003E710000}"/>
    <cellStyle name="입력 2 3 2 2 2 2 2" xfId="28963" xr:uid="{00000000-0005-0000-0000-00003F710000}"/>
    <cellStyle name="입력 2 3 2 2 2 2 2 2" xfId="28964" xr:uid="{00000000-0005-0000-0000-000040710000}"/>
    <cellStyle name="입력 2 3 2 2 2 2 2 2 2" xfId="28965" xr:uid="{00000000-0005-0000-0000-000041710000}"/>
    <cellStyle name="입력 2 3 2 2 2 2 2 2 3" xfId="28966" xr:uid="{00000000-0005-0000-0000-000042710000}"/>
    <cellStyle name="입력 2 3 2 2 2 2 2 3" xfId="28967" xr:uid="{00000000-0005-0000-0000-000043710000}"/>
    <cellStyle name="입력 2 3 2 2 2 2 2 4" xfId="28968" xr:uid="{00000000-0005-0000-0000-000044710000}"/>
    <cellStyle name="입력 2 3 2 2 2 2 3" xfId="28969" xr:uid="{00000000-0005-0000-0000-000045710000}"/>
    <cellStyle name="입력 2 3 2 2 2 2 3 2" xfId="28970" xr:uid="{00000000-0005-0000-0000-000046710000}"/>
    <cellStyle name="입력 2 3 2 2 2 2 3 3" xfId="28971" xr:uid="{00000000-0005-0000-0000-000047710000}"/>
    <cellStyle name="입력 2 3 2 2 2 2 4" xfId="28972" xr:uid="{00000000-0005-0000-0000-000048710000}"/>
    <cellStyle name="입력 2 3 2 2 2 2 5" xfId="28973" xr:uid="{00000000-0005-0000-0000-000049710000}"/>
    <cellStyle name="입력 2 3 2 2 2 3" xfId="28974" xr:uid="{00000000-0005-0000-0000-00004A710000}"/>
    <cellStyle name="입력 2 3 2 2 2 3 2" xfId="28975" xr:uid="{00000000-0005-0000-0000-00004B710000}"/>
    <cellStyle name="입력 2 3 2 2 2 3 2 2" xfId="28976" xr:uid="{00000000-0005-0000-0000-00004C710000}"/>
    <cellStyle name="입력 2 3 2 2 2 3 2 3" xfId="28977" xr:uid="{00000000-0005-0000-0000-00004D710000}"/>
    <cellStyle name="입력 2 3 2 2 2 3 3" xfId="28978" xr:uid="{00000000-0005-0000-0000-00004E710000}"/>
    <cellStyle name="입력 2 3 2 2 2 3 4" xfId="28979" xr:uid="{00000000-0005-0000-0000-00004F710000}"/>
    <cellStyle name="입력 2 3 2 2 2 4" xfId="28980" xr:uid="{00000000-0005-0000-0000-000050710000}"/>
    <cellStyle name="입력 2 3 2 2 2 4 2" xfId="28981" xr:uid="{00000000-0005-0000-0000-000051710000}"/>
    <cellStyle name="입력 2 3 2 2 2 4 3" xfId="28982" xr:uid="{00000000-0005-0000-0000-000052710000}"/>
    <cellStyle name="입력 2 3 2 2 2 5" xfId="28983" xr:uid="{00000000-0005-0000-0000-000053710000}"/>
    <cellStyle name="입력 2 3 2 2 2 6" xfId="28984" xr:uid="{00000000-0005-0000-0000-000054710000}"/>
    <cellStyle name="입력 2 3 2 2 3" xfId="28985" xr:uid="{00000000-0005-0000-0000-000055710000}"/>
    <cellStyle name="입력 2 3 2 2 3 2" xfId="28986" xr:uid="{00000000-0005-0000-0000-000056710000}"/>
    <cellStyle name="입력 2 3 2 2 3 2 2" xfId="28987" xr:uid="{00000000-0005-0000-0000-000057710000}"/>
    <cellStyle name="입력 2 3 2 2 3 2 2 2" xfId="28988" xr:uid="{00000000-0005-0000-0000-000058710000}"/>
    <cellStyle name="입력 2 3 2 2 3 2 2 3" xfId="28989" xr:uid="{00000000-0005-0000-0000-000059710000}"/>
    <cellStyle name="입력 2 3 2 2 3 2 3" xfId="28990" xr:uid="{00000000-0005-0000-0000-00005A710000}"/>
    <cellStyle name="입력 2 3 2 2 3 2 4" xfId="28991" xr:uid="{00000000-0005-0000-0000-00005B710000}"/>
    <cellStyle name="입력 2 3 2 2 3 3" xfId="28992" xr:uid="{00000000-0005-0000-0000-00005C710000}"/>
    <cellStyle name="입력 2 3 2 2 3 3 2" xfId="28993" xr:uid="{00000000-0005-0000-0000-00005D710000}"/>
    <cellStyle name="입력 2 3 2 2 3 3 3" xfId="28994" xr:uid="{00000000-0005-0000-0000-00005E710000}"/>
    <cellStyle name="입력 2 3 2 2 3 4" xfId="28995" xr:uid="{00000000-0005-0000-0000-00005F710000}"/>
    <cellStyle name="입력 2 3 2 2 3 5" xfId="28996" xr:uid="{00000000-0005-0000-0000-000060710000}"/>
    <cellStyle name="입력 2 3 2 2 4" xfId="28997" xr:uid="{00000000-0005-0000-0000-000061710000}"/>
    <cellStyle name="입력 2 3 2 2 4 2" xfId="28998" xr:uid="{00000000-0005-0000-0000-000062710000}"/>
    <cellStyle name="입력 2 3 2 2 4 2 2" xfId="28999" xr:uid="{00000000-0005-0000-0000-000063710000}"/>
    <cellStyle name="입력 2 3 2 2 4 2 3" xfId="29000" xr:uid="{00000000-0005-0000-0000-000064710000}"/>
    <cellStyle name="입력 2 3 2 2 4 3" xfId="29001" xr:uid="{00000000-0005-0000-0000-000065710000}"/>
    <cellStyle name="입력 2 3 2 2 4 4" xfId="29002" xr:uid="{00000000-0005-0000-0000-000066710000}"/>
    <cellStyle name="입력 2 3 2 2 5" xfId="29003" xr:uid="{00000000-0005-0000-0000-000067710000}"/>
    <cellStyle name="입력 2 3 2 2 5 2" xfId="29004" xr:uid="{00000000-0005-0000-0000-000068710000}"/>
    <cellStyle name="입력 2 3 2 2 5 3" xfId="29005" xr:uid="{00000000-0005-0000-0000-000069710000}"/>
    <cellStyle name="입력 2 3 2 2 6" xfId="29006" xr:uid="{00000000-0005-0000-0000-00006A710000}"/>
    <cellStyle name="입력 2 3 2 2 7" xfId="29007" xr:uid="{00000000-0005-0000-0000-00006B710000}"/>
    <cellStyle name="입력 2 3 2 3" xfId="29008" xr:uid="{00000000-0005-0000-0000-00006C710000}"/>
    <cellStyle name="입력 2 3 2 3 2" xfId="29009" xr:uid="{00000000-0005-0000-0000-00006D710000}"/>
    <cellStyle name="입력 2 3 2 3 2 2" xfId="29010" xr:uid="{00000000-0005-0000-0000-00006E710000}"/>
    <cellStyle name="입력 2 3 2 3 2 2 2" xfId="29011" xr:uid="{00000000-0005-0000-0000-00006F710000}"/>
    <cellStyle name="입력 2 3 2 3 2 2 2 2" xfId="29012" xr:uid="{00000000-0005-0000-0000-000070710000}"/>
    <cellStyle name="입력 2 3 2 3 2 2 2 3" xfId="29013" xr:uid="{00000000-0005-0000-0000-000071710000}"/>
    <cellStyle name="입력 2 3 2 3 2 2 3" xfId="29014" xr:uid="{00000000-0005-0000-0000-000072710000}"/>
    <cellStyle name="입력 2 3 2 3 2 2 4" xfId="29015" xr:uid="{00000000-0005-0000-0000-000073710000}"/>
    <cellStyle name="입력 2 3 2 3 2 3" xfId="29016" xr:uid="{00000000-0005-0000-0000-000074710000}"/>
    <cellStyle name="입력 2 3 2 3 2 3 2" xfId="29017" xr:uid="{00000000-0005-0000-0000-000075710000}"/>
    <cellStyle name="입력 2 3 2 3 2 3 3" xfId="29018" xr:uid="{00000000-0005-0000-0000-000076710000}"/>
    <cellStyle name="입력 2 3 2 3 2 4" xfId="29019" xr:uid="{00000000-0005-0000-0000-000077710000}"/>
    <cellStyle name="입력 2 3 2 3 2 5" xfId="29020" xr:uid="{00000000-0005-0000-0000-000078710000}"/>
    <cellStyle name="입력 2 3 2 3 3" xfId="29021" xr:uid="{00000000-0005-0000-0000-000079710000}"/>
    <cellStyle name="입력 2 3 2 3 3 2" xfId="29022" xr:uid="{00000000-0005-0000-0000-00007A710000}"/>
    <cellStyle name="입력 2 3 2 3 3 2 2" xfId="29023" xr:uid="{00000000-0005-0000-0000-00007B710000}"/>
    <cellStyle name="입력 2 3 2 3 3 2 3" xfId="29024" xr:uid="{00000000-0005-0000-0000-00007C710000}"/>
    <cellStyle name="입력 2 3 2 3 3 3" xfId="29025" xr:uid="{00000000-0005-0000-0000-00007D710000}"/>
    <cellStyle name="입력 2 3 2 3 3 4" xfId="29026" xr:uid="{00000000-0005-0000-0000-00007E710000}"/>
    <cellStyle name="입력 2 3 2 3 4" xfId="29027" xr:uid="{00000000-0005-0000-0000-00007F710000}"/>
    <cellStyle name="입력 2 3 2 3 4 2" xfId="29028" xr:uid="{00000000-0005-0000-0000-000080710000}"/>
    <cellStyle name="입력 2 3 2 3 4 3" xfId="29029" xr:uid="{00000000-0005-0000-0000-000081710000}"/>
    <cellStyle name="입력 2 3 2 3 5" xfId="29030" xr:uid="{00000000-0005-0000-0000-000082710000}"/>
    <cellStyle name="입력 2 3 2 3 6" xfId="29031" xr:uid="{00000000-0005-0000-0000-000083710000}"/>
    <cellStyle name="입력 2 3 2 4" xfId="29032" xr:uid="{00000000-0005-0000-0000-000084710000}"/>
    <cellStyle name="입력 2 3 2 4 2" xfId="29033" xr:uid="{00000000-0005-0000-0000-000085710000}"/>
    <cellStyle name="입력 2 3 2 4 2 2" xfId="29034" xr:uid="{00000000-0005-0000-0000-000086710000}"/>
    <cellStyle name="입력 2 3 2 4 2 2 2" xfId="29035" xr:uid="{00000000-0005-0000-0000-000087710000}"/>
    <cellStyle name="입력 2 3 2 4 2 2 3" xfId="29036" xr:uid="{00000000-0005-0000-0000-000088710000}"/>
    <cellStyle name="입력 2 3 2 4 2 3" xfId="29037" xr:uid="{00000000-0005-0000-0000-000089710000}"/>
    <cellStyle name="입력 2 3 2 4 2 4" xfId="29038" xr:uid="{00000000-0005-0000-0000-00008A710000}"/>
    <cellStyle name="입력 2 3 2 4 3" xfId="29039" xr:uid="{00000000-0005-0000-0000-00008B710000}"/>
    <cellStyle name="입력 2 3 2 4 3 2" xfId="29040" xr:uid="{00000000-0005-0000-0000-00008C710000}"/>
    <cellStyle name="입력 2 3 2 4 3 3" xfId="29041" xr:uid="{00000000-0005-0000-0000-00008D710000}"/>
    <cellStyle name="입력 2 3 2 4 4" xfId="29042" xr:uid="{00000000-0005-0000-0000-00008E710000}"/>
    <cellStyle name="입력 2 3 2 4 5" xfId="29043" xr:uid="{00000000-0005-0000-0000-00008F710000}"/>
    <cellStyle name="입력 2 3 2 5" xfId="29044" xr:uid="{00000000-0005-0000-0000-000090710000}"/>
    <cellStyle name="입력 2 3 2 5 2" xfId="29045" xr:uid="{00000000-0005-0000-0000-000091710000}"/>
    <cellStyle name="입력 2 3 2 5 2 2" xfId="29046" xr:uid="{00000000-0005-0000-0000-000092710000}"/>
    <cellStyle name="입력 2 3 2 5 2 3" xfId="29047" xr:uid="{00000000-0005-0000-0000-000093710000}"/>
    <cellStyle name="입력 2 3 2 5 3" xfId="29048" xr:uid="{00000000-0005-0000-0000-000094710000}"/>
    <cellStyle name="입력 2 3 2 5 4" xfId="29049" xr:uid="{00000000-0005-0000-0000-000095710000}"/>
    <cellStyle name="입력 2 3 2 6" xfId="29050" xr:uid="{00000000-0005-0000-0000-000096710000}"/>
    <cellStyle name="입력 2 3 2 6 2" xfId="29051" xr:uid="{00000000-0005-0000-0000-000097710000}"/>
    <cellStyle name="입력 2 3 2 6 3" xfId="29052" xr:uid="{00000000-0005-0000-0000-000098710000}"/>
    <cellStyle name="입력 2 3 2 7" xfId="29053" xr:uid="{00000000-0005-0000-0000-000099710000}"/>
    <cellStyle name="입력 2 3 2 8" xfId="29054" xr:uid="{00000000-0005-0000-0000-00009A710000}"/>
    <cellStyle name="입력 2 3 2 9" xfId="29055" xr:uid="{00000000-0005-0000-0000-00009B710000}"/>
    <cellStyle name="입력 2 3 3" xfId="29056" xr:uid="{00000000-0005-0000-0000-00009C710000}"/>
    <cellStyle name="입력 2 3 3 2" xfId="29057" xr:uid="{00000000-0005-0000-0000-00009D710000}"/>
    <cellStyle name="입력 2 3 3 2 2" xfId="29058" xr:uid="{00000000-0005-0000-0000-00009E710000}"/>
    <cellStyle name="입력 2 3 3 2 2 2" xfId="29059" xr:uid="{00000000-0005-0000-0000-00009F710000}"/>
    <cellStyle name="입력 2 3 3 2 2 2 2" xfId="29060" xr:uid="{00000000-0005-0000-0000-0000A0710000}"/>
    <cellStyle name="입력 2 3 3 2 2 2 2 2" xfId="29061" xr:uid="{00000000-0005-0000-0000-0000A1710000}"/>
    <cellStyle name="입력 2 3 3 2 2 2 2 3" xfId="29062" xr:uid="{00000000-0005-0000-0000-0000A2710000}"/>
    <cellStyle name="입력 2 3 3 2 2 2 3" xfId="29063" xr:uid="{00000000-0005-0000-0000-0000A3710000}"/>
    <cellStyle name="입력 2 3 3 2 2 2 4" xfId="29064" xr:uid="{00000000-0005-0000-0000-0000A4710000}"/>
    <cellStyle name="입력 2 3 3 2 2 3" xfId="29065" xr:uid="{00000000-0005-0000-0000-0000A5710000}"/>
    <cellStyle name="입력 2 3 3 2 2 3 2" xfId="29066" xr:uid="{00000000-0005-0000-0000-0000A6710000}"/>
    <cellStyle name="입력 2 3 3 2 2 3 3" xfId="29067" xr:uid="{00000000-0005-0000-0000-0000A7710000}"/>
    <cellStyle name="입력 2 3 3 2 2 4" xfId="29068" xr:uid="{00000000-0005-0000-0000-0000A8710000}"/>
    <cellStyle name="입력 2 3 3 2 2 5" xfId="29069" xr:uid="{00000000-0005-0000-0000-0000A9710000}"/>
    <cellStyle name="입력 2 3 3 2 3" xfId="29070" xr:uid="{00000000-0005-0000-0000-0000AA710000}"/>
    <cellStyle name="입력 2 3 3 2 3 2" xfId="29071" xr:uid="{00000000-0005-0000-0000-0000AB710000}"/>
    <cellStyle name="입력 2 3 3 2 3 2 2" xfId="29072" xr:uid="{00000000-0005-0000-0000-0000AC710000}"/>
    <cellStyle name="입력 2 3 3 2 3 2 3" xfId="29073" xr:uid="{00000000-0005-0000-0000-0000AD710000}"/>
    <cellStyle name="입력 2 3 3 2 3 3" xfId="29074" xr:uid="{00000000-0005-0000-0000-0000AE710000}"/>
    <cellStyle name="입력 2 3 3 2 3 4" xfId="29075" xr:uid="{00000000-0005-0000-0000-0000AF710000}"/>
    <cellStyle name="입력 2 3 3 2 4" xfId="29076" xr:uid="{00000000-0005-0000-0000-0000B0710000}"/>
    <cellStyle name="입력 2 3 3 2 4 2" xfId="29077" xr:uid="{00000000-0005-0000-0000-0000B1710000}"/>
    <cellStyle name="입력 2 3 3 2 4 3" xfId="29078" xr:uid="{00000000-0005-0000-0000-0000B2710000}"/>
    <cellStyle name="입력 2 3 3 2 5" xfId="29079" xr:uid="{00000000-0005-0000-0000-0000B3710000}"/>
    <cellStyle name="입력 2 3 3 2 6" xfId="29080" xr:uid="{00000000-0005-0000-0000-0000B4710000}"/>
    <cellStyle name="입력 2 3 3 3" xfId="29081" xr:uid="{00000000-0005-0000-0000-0000B5710000}"/>
    <cellStyle name="입력 2 3 3 3 2" xfId="29082" xr:uid="{00000000-0005-0000-0000-0000B6710000}"/>
    <cellStyle name="입력 2 3 3 3 2 2" xfId="29083" xr:uid="{00000000-0005-0000-0000-0000B7710000}"/>
    <cellStyle name="입력 2 3 3 3 2 2 2" xfId="29084" xr:uid="{00000000-0005-0000-0000-0000B8710000}"/>
    <cellStyle name="입력 2 3 3 3 2 2 3" xfId="29085" xr:uid="{00000000-0005-0000-0000-0000B9710000}"/>
    <cellStyle name="입력 2 3 3 3 2 3" xfId="29086" xr:uid="{00000000-0005-0000-0000-0000BA710000}"/>
    <cellStyle name="입력 2 3 3 3 2 4" xfId="29087" xr:uid="{00000000-0005-0000-0000-0000BB710000}"/>
    <cellStyle name="입력 2 3 3 3 3" xfId="29088" xr:uid="{00000000-0005-0000-0000-0000BC710000}"/>
    <cellStyle name="입력 2 3 3 3 3 2" xfId="29089" xr:uid="{00000000-0005-0000-0000-0000BD710000}"/>
    <cellStyle name="입력 2 3 3 3 3 3" xfId="29090" xr:uid="{00000000-0005-0000-0000-0000BE710000}"/>
    <cellStyle name="입력 2 3 3 3 4" xfId="29091" xr:uid="{00000000-0005-0000-0000-0000BF710000}"/>
    <cellStyle name="입력 2 3 3 3 5" xfId="29092" xr:uid="{00000000-0005-0000-0000-0000C0710000}"/>
    <cellStyle name="입력 2 3 3 4" xfId="29093" xr:uid="{00000000-0005-0000-0000-0000C1710000}"/>
    <cellStyle name="입력 2 3 3 4 2" xfId="29094" xr:uid="{00000000-0005-0000-0000-0000C2710000}"/>
    <cellStyle name="입력 2 3 3 4 2 2" xfId="29095" xr:uid="{00000000-0005-0000-0000-0000C3710000}"/>
    <cellStyle name="입력 2 3 3 4 2 3" xfId="29096" xr:uid="{00000000-0005-0000-0000-0000C4710000}"/>
    <cellStyle name="입력 2 3 3 4 3" xfId="29097" xr:uid="{00000000-0005-0000-0000-0000C5710000}"/>
    <cellStyle name="입력 2 3 3 4 4" xfId="29098" xr:uid="{00000000-0005-0000-0000-0000C6710000}"/>
    <cellStyle name="입력 2 3 3 5" xfId="29099" xr:uid="{00000000-0005-0000-0000-0000C7710000}"/>
    <cellStyle name="입력 2 3 3 5 2" xfId="29100" xr:uid="{00000000-0005-0000-0000-0000C8710000}"/>
    <cellStyle name="입력 2 3 3 5 3" xfId="29101" xr:uid="{00000000-0005-0000-0000-0000C9710000}"/>
    <cellStyle name="입력 2 3 3 6" xfId="29102" xr:uid="{00000000-0005-0000-0000-0000CA710000}"/>
    <cellStyle name="입력 2 3 3 7" xfId="29103" xr:uid="{00000000-0005-0000-0000-0000CB710000}"/>
    <cellStyle name="입력 2 3 3 8" xfId="29104" xr:uid="{00000000-0005-0000-0000-0000CC710000}"/>
    <cellStyle name="입력 2 3 4" xfId="29105" xr:uid="{00000000-0005-0000-0000-0000CD710000}"/>
    <cellStyle name="입력 2 3 4 2" xfId="29106" xr:uid="{00000000-0005-0000-0000-0000CE710000}"/>
    <cellStyle name="입력 2 3 4 2 2" xfId="29107" xr:uid="{00000000-0005-0000-0000-0000CF710000}"/>
    <cellStyle name="입력 2 3 4 2 2 2" xfId="29108" xr:uid="{00000000-0005-0000-0000-0000D0710000}"/>
    <cellStyle name="입력 2 3 4 2 2 2 2" xfId="29109" xr:uid="{00000000-0005-0000-0000-0000D1710000}"/>
    <cellStyle name="입력 2 3 4 2 2 2 3" xfId="29110" xr:uid="{00000000-0005-0000-0000-0000D2710000}"/>
    <cellStyle name="입력 2 3 4 2 2 3" xfId="29111" xr:uid="{00000000-0005-0000-0000-0000D3710000}"/>
    <cellStyle name="입력 2 3 4 2 2 4" xfId="29112" xr:uid="{00000000-0005-0000-0000-0000D4710000}"/>
    <cellStyle name="입력 2 3 4 2 3" xfId="29113" xr:uid="{00000000-0005-0000-0000-0000D5710000}"/>
    <cellStyle name="입력 2 3 4 2 3 2" xfId="29114" xr:uid="{00000000-0005-0000-0000-0000D6710000}"/>
    <cellStyle name="입력 2 3 4 2 3 3" xfId="29115" xr:uid="{00000000-0005-0000-0000-0000D7710000}"/>
    <cellStyle name="입력 2 3 4 2 4" xfId="29116" xr:uid="{00000000-0005-0000-0000-0000D8710000}"/>
    <cellStyle name="입력 2 3 4 2 5" xfId="29117" xr:uid="{00000000-0005-0000-0000-0000D9710000}"/>
    <cellStyle name="입력 2 3 4 3" xfId="29118" xr:uid="{00000000-0005-0000-0000-0000DA710000}"/>
    <cellStyle name="입력 2 3 4 3 2" xfId="29119" xr:uid="{00000000-0005-0000-0000-0000DB710000}"/>
    <cellStyle name="입력 2 3 4 3 2 2" xfId="29120" xr:uid="{00000000-0005-0000-0000-0000DC710000}"/>
    <cellStyle name="입력 2 3 4 3 2 3" xfId="29121" xr:uid="{00000000-0005-0000-0000-0000DD710000}"/>
    <cellStyle name="입력 2 3 4 3 3" xfId="29122" xr:uid="{00000000-0005-0000-0000-0000DE710000}"/>
    <cellStyle name="입력 2 3 4 3 4" xfId="29123" xr:uid="{00000000-0005-0000-0000-0000DF710000}"/>
    <cellStyle name="입력 2 3 4 4" xfId="29124" xr:uid="{00000000-0005-0000-0000-0000E0710000}"/>
    <cellStyle name="입력 2 3 4 4 2" xfId="29125" xr:uid="{00000000-0005-0000-0000-0000E1710000}"/>
    <cellStyle name="입력 2 3 4 4 3" xfId="29126" xr:uid="{00000000-0005-0000-0000-0000E2710000}"/>
    <cellStyle name="입력 2 3 4 5" xfId="29127" xr:uid="{00000000-0005-0000-0000-0000E3710000}"/>
    <cellStyle name="입력 2 3 4 6" xfId="29128" xr:uid="{00000000-0005-0000-0000-0000E4710000}"/>
    <cellStyle name="입력 2 3 4 7" xfId="29129" xr:uid="{00000000-0005-0000-0000-0000E5710000}"/>
    <cellStyle name="입력 2 3 5" xfId="29130" xr:uid="{00000000-0005-0000-0000-0000E6710000}"/>
    <cellStyle name="입력 2 3 5 2" xfId="29131" xr:uid="{00000000-0005-0000-0000-0000E7710000}"/>
    <cellStyle name="입력 2 3 5 2 2" xfId="29132" xr:uid="{00000000-0005-0000-0000-0000E8710000}"/>
    <cellStyle name="입력 2 3 5 2 2 2" xfId="29133" xr:uid="{00000000-0005-0000-0000-0000E9710000}"/>
    <cellStyle name="입력 2 3 5 2 2 3" xfId="29134" xr:uid="{00000000-0005-0000-0000-0000EA710000}"/>
    <cellStyle name="입력 2 3 5 2 3" xfId="29135" xr:uid="{00000000-0005-0000-0000-0000EB710000}"/>
    <cellStyle name="입력 2 3 5 2 4" xfId="29136" xr:uid="{00000000-0005-0000-0000-0000EC710000}"/>
    <cellStyle name="입력 2 3 5 3" xfId="29137" xr:uid="{00000000-0005-0000-0000-0000ED710000}"/>
    <cellStyle name="입력 2 3 5 3 2" xfId="29138" xr:uid="{00000000-0005-0000-0000-0000EE710000}"/>
    <cellStyle name="입력 2 3 5 3 3" xfId="29139" xr:uid="{00000000-0005-0000-0000-0000EF710000}"/>
    <cellStyle name="입력 2 3 5 4" xfId="29140" xr:uid="{00000000-0005-0000-0000-0000F0710000}"/>
    <cellStyle name="입력 2 3 5 5" xfId="29141" xr:uid="{00000000-0005-0000-0000-0000F1710000}"/>
    <cellStyle name="입력 2 3 6" xfId="29142" xr:uid="{00000000-0005-0000-0000-0000F2710000}"/>
    <cellStyle name="입력 2 3 6 2" xfId="29143" xr:uid="{00000000-0005-0000-0000-0000F3710000}"/>
    <cellStyle name="입력 2 3 6 2 2" xfId="29144" xr:uid="{00000000-0005-0000-0000-0000F4710000}"/>
    <cellStyle name="입력 2 3 6 2 3" xfId="29145" xr:uid="{00000000-0005-0000-0000-0000F5710000}"/>
    <cellStyle name="입력 2 3 6 3" xfId="29146" xr:uid="{00000000-0005-0000-0000-0000F6710000}"/>
    <cellStyle name="입력 2 3 6 4" xfId="29147" xr:uid="{00000000-0005-0000-0000-0000F7710000}"/>
    <cellStyle name="입력 2 3 7" xfId="29148" xr:uid="{00000000-0005-0000-0000-0000F8710000}"/>
    <cellStyle name="입력 2 3 7 2" xfId="29149" xr:uid="{00000000-0005-0000-0000-0000F9710000}"/>
    <cellStyle name="입력 2 3 7 3" xfId="29150" xr:uid="{00000000-0005-0000-0000-0000FA710000}"/>
    <cellStyle name="입력 2 3 8" xfId="29151" xr:uid="{00000000-0005-0000-0000-0000FB710000}"/>
    <cellStyle name="입력 2 3 9" xfId="29152" xr:uid="{00000000-0005-0000-0000-0000FC710000}"/>
    <cellStyle name="입력 2 4" xfId="29153" xr:uid="{00000000-0005-0000-0000-0000FD710000}"/>
    <cellStyle name="입력 2 4 2" xfId="29154" xr:uid="{00000000-0005-0000-0000-0000FE710000}"/>
    <cellStyle name="입력 2 4 2 2" xfId="29155" xr:uid="{00000000-0005-0000-0000-0000FF710000}"/>
    <cellStyle name="입력 2 4 2 2 2" xfId="29156" xr:uid="{00000000-0005-0000-0000-000000720000}"/>
    <cellStyle name="입력 2 4 2 2 2 2" xfId="29157" xr:uid="{00000000-0005-0000-0000-000001720000}"/>
    <cellStyle name="입력 2 4 2 2 2 2 2" xfId="29158" xr:uid="{00000000-0005-0000-0000-000002720000}"/>
    <cellStyle name="입력 2 4 2 2 2 2 2 2" xfId="29159" xr:uid="{00000000-0005-0000-0000-000003720000}"/>
    <cellStyle name="입력 2 4 2 2 2 2 2 3" xfId="29160" xr:uid="{00000000-0005-0000-0000-000004720000}"/>
    <cellStyle name="입력 2 4 2 2 2 2 3" xfId="29161" xr:uid="{00000000-0005-0000-0000-000005720000}"/>
    <cellStyle name="입력 2 4 2 2 2 2 4" xfId="29162" xr:uid="{00000000-0005-0000-0000-000006720000}"/>
    <cellStyle name="입력 2 4 2 2 2 3" xfId="29163" xr:uid="{00000000-0005-0000-0000-000007720000}"/>
    <cellStyle name="입력 2 4 2 2 2 3 2" xfId="29164" xr:uid="{00000000-0005-0000-0000-000008720000}"/>
    <cellStyle name="입력 2 4 2 2 2 3 3" xfId="29165" xr:uid="{00000000-0005-0000-0000-000009720000}"/>
    <cellStyle name="입력 2 4 2 2 2 4" xfId="29166" xr:uid="{00000000-0005-0000-0000-00000A720000}"/>
    <cellStyle name="입력 2 4 2 2 2 5" xfId="29167" xr:uid="{00000000-0005-0000-0000-00000B720000}"/>
    <cellStyle name="입력 2 4 2 2 3" xfId="29168" xr:uid="{00000000-0005-0000-0000-00000C720000}"/>
    <cellStyle name="입력 2 4 2 2 3 2" xfId="29169" xr:uid="{00000000-0005-0000-0000-00000D720000}"/>
    <cellStyle name="입력 2 4 2 2 3 2 2" xfId="29170" xr:uid="{00000000-0005-0000-0000-00000E720000}"/>
    <cellStyle name="입력 2 4 2 2 3 2 3" xfId="29171" xr:uid="{00000000-0005-0000-0000-00000F720000}"/>
    <cellStyle name="입력 2 4 2 2 3 3" xfId="29172" xr:uid="{00000000-0005-0000-0000-000010720000}"/>
    <cellStyle name="입력 2 4 2 2 3 4" xfId="29173" xr:uid="{00000000-0005-0000-0000-000011720000}"/>
    <cellStyle name="입력 2 4 2 2 4" xfId="29174" xr:uid="{00000000-0005-0000-0000-000012720000}"/>
    <cellStyle name="입력 2 4 2 2 4 2" xfId="29175" xr:uid="{00000000-0005-0000-0000-000013720000}"/>
    <cellStyle name="입력 2 4 2 2 4 3" xfId="29176" xr:uid="{00000000-0005-0000-0000-000014720000}"/>
    <cellStyle name="입력 2 4 2 2 5" xfId="29177" xr:uid="{00000000-0005-0000-0000-000015720000}"/>
    <cellStyle name="입력 2 4 2 2 6" xfId="29178" xr:uid="{00000000-0005-0000-0000-000016720000}"/>
    <cellStyle name="입력 2 4 2 3" xfId="29179" xr:uid="{00000000-0005-0000-0000-000017720000}"/>
    <cellStyle name="입력 2 4 2 3 2" xfId="29180" xr:uid="{00000000-0005-0000-0000-000018720000}"/>
    <cellStyle name="입력 2 4 2 3 2 2" xfId="29181" xr:uid="{00000000-0005-0000-0000-000019720000}"/>
    <cellStyle name="입력 2 4 2 3 2 2 2" xfId="29182" xr:uid="{00000000-0005-0000-0000-00001A720000}"/>
    <cellStyle name="입력 2 4 2 3 2 2 3" xfId="29183" xr:uid="{00000000-0005-0000-0000-00001B720000}"/>
    <cellStyle name="입력 2 4 2 3 2 3" xfId="29184" xr:uid="{00000000-0005-0000-0000-00001C720000}"/>
    <cellStyle name="입력 2 4 2 3 2 4" xfId="29185" xr:uid="{00000000-0005-0000-0000-00001D720000}"/>
    <cellStyle name="입력 2 4 2 3 3" xfId="29186" xr:uid="{00000000-0005-0000-0000-00001E720000}"/>
    <cellStyle name="입력 2 4 2 3 3 2" xfId="29187" xr:uid="{00000000-0005-0000-0000-00001F720000}"/>
    <cellStyle name="입력 2 4 2 3 3 3" xfId="29188" xr:uid="{00000000-0005-0000-0000-000020720000}"/>
    <cellStyle name="입력 2 4 2 3 4" xfId="29189" xr:uid="{00000000-0005-0000-0000-000021720000}"/>
    <cellStyle name="입력 2 4 2 3 5" xfId="29190" xr:uid="{00000000-0005-0000-0000-000022720000}"/>
    <cellStyle name="입력 2 4 2 4" xfId="29191" xr:uid="{00000000-0005-0000-0000-000023720000}"/>
    <cellStyle name="입력 2 4 2 4 2" xfId="29192" xr:uid="{00000000-0005-0000-0000-000024720000}"/>
    <cellStyle name="입력 2 4 2 4 2 2" xfId="29193" xr:uid="{00000000-0005-0000-0000-000025720000}"/>
    <cellStyle name="입력 2 4 2 4 2 3" xfId="29194" xr:uid="{00000000-0005-0000-0000-000026720000}"/>
    <cellStyle name="입력 2 4 2 4 3" xfId="29195" xr:uid="{00000000-0005-0000-0000-000027720000}"/>
    <cellStyle name="입력 2 4 2 4 4" xfId="29196" xr:uid="{00000000-0005-0000-0000-000028720000}"/>
    <cellStyle name="입력 2 4 2 5" xfId="29197" xr:uid="{00000000-0005-0000-0000-000029720000}"/>
    <cellStyle name="입력 2 4 2 5 2" xfId="29198" xr:uid="{00000000-0005-0000-0000-00002A720000}"/>
    <cellStyle name="입력 2 4 2 5 3" xfId="29199" xr:uid="{00000000-0005-0000-0000-00002B720000}"/>
    <cellStyle name="입력 2 4 2 6" xfId="29200" xr:uid="{00000000-0005-0000-0000-00002C720000}"/>
    <cellStyle name="입력 2 4 2 7" xfId="29201" xr:uid="{00000000-0005-0000-0000-00002D720000}"/>
    <cellStyle name="입력 2 4 3" xfId="29202" xr:uid="{00000000-0005-0000-0000-00002E720000}"/>
    <cellStyle name="입력 2 4 3 2" xfId="29203" xr:uid="{00000000-0005-0000-0000-00002F720000}"/>
    <cellStyle name="입력 2 4 3 2 2" xfId="29204" xr:uid="{00000000-0005-0000-0000-000030720000}"/>
    <cellStyle name="입력 2 4 3 2 2 2" xfId="29205" xr:uid="{00000000-0005-0000-0000-000031720000}"/>
    <cellStyle name="입력 2 4 3 2 2 2 2" xfId="29206" xr:uid="{00000000-0005-0000-0000-000032720000}"/>
    <cellStyle name="입력 2 4 3 2 2 2 3" xfId="29207" xr:uid="{00000000-0005-0000-0000-000033720000}"/>
    <cellStyle name="입력 2 4 3 2 2 3" xfId="29208" xr:uid="{00000000-0005-0000-0000-000034720000}"/>
    <cellStyle name="입력 2 4 3 2 2 4" xfId="29209" xr:uid="{00000000-0005-0000-0000-000035720000}"/>
    <cellStyle name="입력 2 4 3 2 3" xfId="29210" xr:uid="{00000000-0005-0000-0000-000036720000}"/>
    <cellStyle name="입력 2 4 3 2 3 2" xfId="29211" xr:uid="{00000000-0005-0000-0000-000037720000}"/>
    <cellStyle name="입력 2 4 3 2 3 3" xfId="29212" xr:uid="{00000000-0005-0000-0000-000038720000}"/>
    <cellStyle name="입력 2 4 3 2 4" xfId="29213" xr:uid="{00000000-0005-0000-0000-000039720000}"/>
    <cellStyle name="입력 2 4 3 2 5" xfId="29214" xr:uid="{00000000-0005-0000-0000-00003A720000}"/>
    <cellStyle name="입력 2 4 3 3" xfId="29215" xr:uid="{00000000-0005-0000-0000-00003B720000}"/>
    <cellStyle name="입력 2 4 3 3 2" xfId="29216" xr:uid="{00000000-0005-0000-0000-00003C720000}"/>
    <cellStyle name="입력 2 4 3 3 2 2" xfId="29217" xr:uid="{00000000-0005-0000-0000-00003D720000}"/>
    <cellStyle name="입력 2 4 3 3 2 3" xfId="29218" xr:uid="{00000000-0005-0000-0000-00003E720000}"/>
    <cellStyle name="입력 2 4 3 3 3" xfId="29219" xr:uid="{00000000-0005-0000-0000-00003F720000}"/>
    <cellStyle name="입력 2 4 3 3 4" xfId="29220" xr:uid="{00000000-0005-0000-0000-000040720000}"/>
    <cellStyle name="입력 2 4 3 4" xfId="29221" xr:uid="{00000000-0005-0000-0000-000041720000}"/>
    <cellStyle name="입력 2 4 3 4 2" xfId="29222" xr:uid="{00000000-0005-0000-0000-000042720000}"/>
    <cellStyle name="입력 2 4 3 4 3" xfId="29223" xr:uid="{00000000-0005-0000-0000-000043720000}"/>
    <cellStyle name="입력 2 4 3 5" xfId="29224" xr:uid="{00000000-0005-0000-0000-000044720000}"/>
    <cellStyle name="입력 2 4 3 6" xfId="29225" xr:uid="{00000000-0005-0000-0000-000045720000}"/>
    <cellStyle name="입력 2 4 4" xfId="29226" xr:uid="{00000000-0005-0000-0000-000046720000}"/>
    <cellStyle name="입력 2 4 4 2" xfId="29227" xr:uid="{00000000-0005-0000-0000-000047720000}"/>
    <cellStyle name="입력 2 4 4 2 2" xfId="29228" xr:uid="{00000000-0005-0000-0000-000048720000}"/>
    <cellStyle name="입력 2 4 4 2 2 2" xfId="29229" xr:uid="{00000000-0005-0000-0000-000049720000}"/>
    <cellStyle name="입력 2 4 4 2 2 3" xfId="29230" xr:uid="{00000000-0005-0000-0000-00004A720000}"/>
    <cellStyle name="입력 2 4 4 2 3" xfId="29231" xr:uid="{00000000-0005-0000-0000-00004B720000}"/>
    <cellStyle name="입력 2 4 4 2 4" xfId="29232" xr:uid="{00000000-0005-0000-0000-00004C720000}"/>
    <cellStyle name="입력 2 4 4 3" xfId="29233" xr:uid="{00000000-0005-0000-0000-00004D720000}"/>
    <cellStyle name="입력 2 4 4 3 2" xfId="29234" xr:uid="{00000000-0005-0000-0000-00004E720000}"/>
    <cellStyle name="입력 2 4 4 3 3" xfId="29235" xr:uid="{00000000-0005-0000-0000-00004F720000}"/>
    <cellStyle name="입력 2 4 4 4" xfId="29236" xr:uid="{00000000-0005-0000-0000-000050720000}"/>
    <cellStyle name="입력 2 4 4 5" xfId="29237" xr:uid="{00000000-0005-0000-0000-000051720000}"/>
    <cellStyle name="입력 2 4 5" xfId="29238" xr:uid="{00000000-0005-0000-0000-000052720000}"/>
    <cellStyle name="입력 2 4 5 2" xfId="29239" xr:uid="{00000000-0005-0000-0000-000053720000}"/>
    <cellStyle name="입력 2 4 5 2 2" xfId="29240" xr:uid="{00000000-0005-0000-0000-000054720000}"/>
    <cellStyle name="입력 2 4 5 2 3" xfId="29241" xr:uid="{00000000-0005-0000-0000-000055720000}"/>
    <cellStyle name="입력 2 4 5 3" xfId="29242" xr:uid="{00000000-0005-0000-0000-000056720000}"/>
    <cellStyle name="입력 2 4 5 4" xfId="29243" xr:uid="{00000000-0005-0000-0000-000057720000}"/>
    <cellStyle name="입력 2 4 6" xfId="29244" xr:uid="{00000000-0005-0000-0000-000058720000}"/>
    <cellStyle name="입력 2 4 6 2" xfId="29245" xr:uid="{00000000-0005-0000-0000-000059720000}"/>
    <cellStyle name="입력 2 4 6 3" xfId="29246" xr:uid="{00000000-0005-0000-0000-00005A720000}"/>
    <cellStyle name="입력 2 4 7" xfId="29247" xr:uid="{00000000-0005-0000-0000-00005B720000}"/>
    <cellStyle name="입력 2 4 8" xfId="29248" xr:uid="{00000000-0005-0000-0000-00005C720000}"/>
    <cellStyle name="입력 2 4 9" xfId="29249" xr:uid="{00000000-0005-0000-0000-00005D720000}"/>
    <cellStyle name="입력 2 5" xfId="29250" xr:uid="{00000000-0005-0000-0000-00005E720000}"/>
    <cellStyle name="입력 2 5 2" xfId="29251" xr:uid="{00000000-0005-0000-0000-00005F720000}"/>
    <cellStyle name="입력 2 5 2 2" xfId="29252" xr:uid="{00000000-0005-0000-0000-000060720000}"/>
    <cellStyle name="입력 2 5 2 2 2" xfId="29253" xr:uid="{00000000-0005-0000-0000-000061720000}"/>
    <cellStyle name="입력 2 5 2 2 2 2" xfId="29254" xr:uid="{00000000-0005-0000-0000-000062720000}"/>
    <cellStyle name="입력 2 5 2 2 2 2 2" xfId="29255" xr:uid="{00000000-0005-0000-0000-000063720000}"/>
    <cellStyle name="입력 2 5 2 2 2 2 3" xfId="29256" xr:uid="{00000000-0005-0000-0000-000064720000}"/>
    <cellStyle name="입력 2 5 2 2 2 3" xfId="29257" xr:uid="{00000000-0005-0000-0000-000065720000}"/>
    <cellStyle name="입력 2 5 2 2 2 4" xfId="29258" xr:uid="{00000000-0005-0000-0000-000066720000}"/>
    <cellStyle name="입력 2 5 2 2 3" xfId="29259" xr:uid="{00000000-0005-0000-0000-000067720000}"/>
    <cellStyle name="입력 2 5 2 2 3 2" xfId="29260" xr:uid="{00000000-0005-0000-0000-000068720000}"/>
    <cellStyle name="입력 2 5 2 2 3 3" xfId="29261" xr:uid="{00000000-0005-0000-0000-000069720000}"/>
    <cellStyle name="입력 2 5 2 2 4" xfId="29262" xr:uid="{00000000-0005-0000-0000-00006A720000}"/>
    <cellStyle name="입력 2 5 2 2 5" xfId="29263" xr:uid="{00000000-0005-0000-0000-00006B720000}"/>
    <cellStyle name="입력 2 5 2 3" xfId="29264" xr:uid="{00000000-0005-0000-0000-00006C720000}"/>
    <cellStyle name="입력 2 5 2 3 2" xfId="29265" xr:uid="{00000000-0005-0000-0000-00006D720000}"/>
    <cellStyle name="입력 2 5 2 3 2 2" xfId="29266" xr:uid="{00000000-0005-0000-0000-00006E720000}"/>
    <cellStyle name="입력 2 5 2 3 2 3" xfId="29267" xr:uid="{00000000-0005-0000-0000-00006F720000}"/>
    <cellStyle name="입력 2 5 2 3 3" xfId="29268" xr:uid="{00000000-0005-0000-0000-000070720000}"/>
    <cellStyle name="입력 2 5 2 3 4" xfId="29269" xr:uid="{00000000-0005-0000-0000-000071720000}"/>
    <cellStyle name="입력 2 5 2 4" xfId="29270" xr:uid="{00000000-0005-0000-0000-000072720000}"/>
    <cellStyle name="입력 2 5 2 4 2" xfId="29271" xr:uid="{00000000-0005-0000-0000-000073720000}"/>
    <cellStyle name="입력 2 5 2 4 3" xfId="29272" xr:uid="{00000000-0005-0000-0000-000074720000}"/>
    <cellStyle name="입력 2 5 2 5" xfId="29273" xr:uid="{00000000-0005-0000-0000-000075720000}"/>
    <cellStyle name="입력 2 5 2 6" xfId="29274" xr:uid="{00000000-0005-0000-0000-000076720000}"/>
    <cellStyle name="입력 2 5 3" xfId="29275" xr:uid="{00000000-0005-0000-0000-000077720000}"/>
    <cellStyle name="입력 2 5 3 2" xfId="29276" xr:uid="{00000000-0005-0000-0000-000078720000}"/>
    <cellStyle name="입력 2 5 3 2 2" xfId="29277" xr:uid="{00000000-0005-0000-0000-000079720000}"/>
    <cellStyle name="입력 2 5 3 2 2 2" xfId="29278" xr:uid="{00000000-0005-0000-0000-00007A720000}"/>
    <cellStyle name="입력 2 5 3 2 2 3" xfId="29279" xr:uid="{00000000-0005-0000-0000-00007B720000}"/>
    <cellStyle name="입력 2 5 3 2 3" xfId="29280" xr:uid="{00000000-0005-0000-0000-00007C720000}"/>
    <cellStyle name="입력 2 5 3 2 4" xfId="29281" xr:uid="{00000000-0005-0000-0000-00007D720000}"/>
    <cellStyle name="입력 2 5 3 3" xfId="29282" xr:uid="{00000000-0005-0000-0000-00007E720000}"/>
    <cellStyle name="입력 2 5 3 3 2" xfId="29283" xr:uid="{00000000-0005-0000-0000-00007F720000}"/>
    <cellStyle name="입력 2 5 3 3 3" xfId="29284" xr:uid="{00000000-0005-0000-0000-000080720000}"/>
    <cellStyle name="입력 2 5 3 4" xfId="29285" xr:uid="{00000000-0005-0000-0000-000081720000}"/>
    <cellStyle name="입력 2 5 3 5" xfId="29286" xr:uid="{00000000-0005-0000-0000-000082720000}"/>
    <cellStyle name="입력 2 5 4" xfId="29287" xr:uid="{00000000-0005-0000-0000-000083720000}"/>
    <cellStyle name="입력 2 5 4 2" xfId="29288" xr:uid="{00000000-0005-0000-0000-000084720000}"/>
    <cellStyle name="입력 2 5 4 2 2" xfId="29289" xr:uid="{00000000-0005-0000-0000-000085720000}"/>
    <cellStyle name="입력 2 5 4 2 3" xfId="29290" xr:uid="{00000000-0005-0000-0000-000086720000}"/>
    <cellStyle name="입력 2 5 4 3" xfId="29291" xr:uid="{00000000-0005-0000-0000-000087720000}"/>
    <cellStyle name="입력 2 5 4 4" xfId="29292" xr:uid="{00000000-0005-0000-0000-000088720000}"/>
    <cellStyle name="입력 2 5 5" xfId="29293" xr:uid="{00000000-0005-0000-0000-000089720000}"/>
    <cellStyle name="입력 2 5 5 2" xfId="29294" xr:uid="{00000000-0005-0000-0000-00008A720000}"/>
    <cellStyle name="입력 2 5 5 3" xfId="29295" xr:uid="{00000000-0005-0000-0000-00008B720000}"/>
    <cellStyle name="입력 2 5 6" xfId="29296" xr:uid="{00000000-0005-0000-0000-00008C720000}"/>
    <cellStyle name="입력 2 5 7" xfId="29297" xr:uid="{00000000-0005-0000-0000-00008D720000}"/>
    <cellStyle name="입력 2 5 8" xfId="29298" xr:uid="{00000000-0005-0000-0000-00008E720000}"/>
    <cellStyle name="입력 2 6" xfId="29299" xr:uid="{00000000-0005-0000-0000-00008F720000}"/>
    <cellStyle name="입력 2 6 2" xfId="29300" xr:uid="{00000000-0005-0000-0000-000090720000}"/>
    <cellStyle name="입력 2 6 2 2" xfId="29301" xr:uid="{00000000-0005-0000-0000-000091720000}"/>
    <cellStyle name="입력 2 6 2 2 2" xfId="29302" xr:uid="{00000000-0005-0000-0000-000092720000}"/>
    <cellStyle name="입력 2 6 2 2 2 2" xfId="29303" xr:uid="{00000000-0005-0000-0000-000093720000}"/>
    <cellStyle name="입력 2 6 2 2 2 3" xfId="29304" xr:uid="{00000000-0005-0000-0000-000094720000}"/>
    <cellStyle name="입력 2 6 2 2 3" xfId="29305" xr:uid="{00000000-0005-0000-0000-000095720000}"/>
    <cellStyle name="입력 2 6 2 2 4" xfId="29306" xr:uid="{00000000-0005-0000-0000-000096720000}"/>
    <cellStyle name="입력 2 6 2 3" xfId="29307" xr:uid="{00000000-0005-0000-0000-000097720000}"/>
    <cellStyle name="입력 2 6 2 3 2" xfId="29308" xr:uid="{00000000-0005-0000-0000-000098720000}"/>
    <cellStyle name="입력 2 6 2 3 3" xfId="29309" xr:uid="{00000000-0005-0000-0000-000099720000}"/>
    <cellStyle name="입력 2 6 2 4" xfId="29310" xr:uid="{00000000-0005-0000-0000-00009A720000}"/>
    <cellStyle name="입력 2 6 2 5" xfId="29311" xr:uid="{00000000-0005-0000-0000-00009B720000}"/>
    <cellStyle name="입력 2 6 3" xfId="29312" xr:uid="{00000000-0005-0000-0000-00009C720000}"/>
    <cellStyle name="입력 2 6 3 2" xfId="29313" xr:uid="{00000000-0005-0000-0000-00009D720000}"/>
    <cellStyle name="입력 2 6 3 2 2" xfId="29314" xr:uid="{00000000-0005-0000-0000-00009E720000}"/>
    <cellStyle name="입력 2 6 3 2 3" xfId="29315" xr:uid="{00000000-0005-0000-0000-00009F720000}"/>
    <cellStyle name="입력 2 6 3 3" xfId="29316" xr:uid="{00000000-0005-0000-0000-0000A0720000}"/>
    <cellStyle name="입력 2 6 3 4" xfId="29317" xr:uid="{00000000-0005-0000-0000-0000A1720000}"/>
    <cellStyle name="입력 2 6 4" xfId="29318" xr:uid="{00000000-0005-0000-0000-0000A2720000}"/>
    <cellStyle name="입력 2 6 4 2" xfId="29319" xr:uid="{00000000-0005-0000-0000-0000A3720000}"/>
    <cellStyle name="입력 2 6 4 3" xfId="29320" xr:uid="{00000000-0005-0000-0000-0000A4720000}"/>
    <cellStyle name="입력 2 6 5" xfId="29321" xr:uid="{00000000-0005-0000-0000-0000A5720000}"/>
    <cellStyle name="입력 2 6 6" xfId="29322" xr:uid="{00000000-0005-0000-0000-0000A6720000}"/>
    <cellStyle name="입력 2 6 7" xfId="29323" xr:uid="{00000000-0005-0000-0000-0000A7720000}"/>
    <cellStyle name="입력 2 7" xfId="29324" xr:uid="{00000000-0005-0000-0000-0000A8720000}"/>
    <cellStyle name="입력 2 7 2" xfId="29325" xr:uid="{00000000-0005-0000-0000-0000A9720000}"/>
    <cellStyle name="입력 2 7 2 2" xfId="29326" xr:uid="{00000000-0005-0000-0000-0000AA720000}"/>
    <cellStyle name="입력 2 7 2 2 2" xfId="29327" xr:uid="{00000000-0005-0000-0000-0000AB720000}"/>
    <cellStyle name="입력 2 7 2 2 3" xfId="29328" xr:uid="{00000000-0005-0000-0000-0000AC720000}"/>
    <cellStyle name="입력 2 7 2 3" xfId="29329" xr:uid="{00000000-0005-0000-0000-0000AD720000}"/>
    <cellStyle name="입력 2 7 2 4" xfId="29330" xr:uid="{00000000-0005-0000-0000-0000AE720000}"/>
    <cellStyle name="입력 2 7 3" xfId="29331" xr:uid="{00000000-0005-0000-0000-0000AF720000}"/>
    <cellStyle name="입력 2 7 3 2" xfId="29332" xr:uid="{00000000-0005-0000-0000-0000B0720000}"/>
    <cellStyle name="입력 2 7 3 3" xfId="29333" xr:uid="{00000000-0005-0000-0000-0000B1720000}"/>
    <cellStyle name="입력 2 7 4" xfId="29334" xr:uid="{00000000-0005-0000-0000-0000B2720000}"/>
    <cellStyle name="입력 2 7 5" xfId="29335" xr:uid="{00000000-0005-0000-0000-0000B3720000}"/>
    <cellStyle name="입력 2 8" xfId="29336" xr:uid="{00000000-0005-0000-0000-0000B4720000}"/>
    <cellStyle name="입력 2 8 2" xfId="29337" xr:uid="{00000000-0005-0000-0000-0000B5720000}"/>
    <cellStyle name="입력 2 8 2 2" xfId="29338" xr:uid="{00000000-0005-0000-0000-0000B6720000}"/>
    <cellStyle name="입력 2 8 2 3" xfId="29339" xr:uid="{00000000-0005-0000-0000-0000B7720000}"/>
    <cellStyle name="입력 2 8 3" xfId="29340" xr:uid="{00000000-0005-0000-0000-0000B8720000}"/>
    <cellStyle name="입력 2 8 4" xfId="29341" xr:uid="{00000000-0005-0000-0000-0000B9720000}"/>
    <cellStyle name="입력 2 9" xfId="29342" xr:uid="{00000000-0005-0000-0000-0000BA720000}"/>
    <cellStyle name="입력 2 9 2" xfId="29343" xr:uid="{00000000-0005-0000-0000-0000BB720000}"/>
    <cellStyle name="입력 2 9 3" xfId="29344" xr:uid="{00000000-0005-0000-0000-0000BC720000}"/>
    <cellStyle name="입력 3" xfId="29345" xr:uid="{00000000-0005-0000-0000-0000BD720000}"/>
    <cellStyle name="입력 3 10" xfId="29346" xr:uid="{00000000-0005-0000-0000-0000BE720000}"/>
    <cellStyle name="입력 3 2" xfId="29347" xr:uid="{00000000-0005-0000-0000-0000BF720000}"/>
    <cellStyle name="입력 3 2 2" xfId="29348" xr:uid="{00000000-0005-0000-0000-0000C0720000}"/>
    <cellStyle name="입력 3 2 2 2" xfId="29349" xr:uid="{00000000-0005-0000-0000-0000C1720000}"/>
    <cellStyle name="입력 3 2 2 2 2" xfId="29350" xr:uid="{00000000-0005-0000-0000-0000C2720000}"/>
    <cellStyle name="입력 3 2 2 2 2 2" xfId="29351" xr:uid="{00000000-0005-0000-0000-0000C3720000}"/>
    <cellStyle name="입력 3 2 2 2 2 2 2" xfId="29352" xr:uid="{00000000-0005-0000-0000-0000C4720000}"/>
    <cellStyle name="입력 3 2 2 2 2 2 2 2" xfId="29353" xr:uid="{00000000-0005-0000-0000-0000C5720000}"/>
    <cellStyle name="입력 3 2 2 2 2 2 2 3" xfId="29354" xr:uid="{00000000-0005-0000-0000-0000C6720000}"/>
    <cellStyle name="입력 3 2 2 2 2 2 3" xfId="29355" xr:uid="{00000000-0005-0000-0000-0000C7720000}"/>
    <cellStyle name="입력 3 2 2 2 2 2 4" xfId="29356" xr:uid="{00000000-0005-0000-0000-0000C8720000}"/>
    <cellStyle name="입력 3 2 2 2 2 3" xfId="29357" xr:uid="{00000000-0005-0000-0000-0000C9720000}"/>
    <cellStyle name="입력 3 2 2 2 2 3 2" xfId="29358" xr:uid="{00000000-0005-0000-0000-0000CA720000}"/>
    <cellStyle name="입력 3 2 2 2 2 3 3" xfId="29359" xr:uid="{00000000-0005-0000-0000-0000CB720000}"/>
    <cellStyle name="입력 3 2 2 2 2 4" xfId="29360" xr:uid="{00000000-0005-0000-0000-0000CC720000}"/>
    <cellStyle name="입력 3 2 2 2 2 5" xfId="29361" xr:uid="{00000000-0005-0000-0000-0000CD720000}"/>
    <cellStyle name="입력 3 2 2 2 3" xfId="29362" xr:uid="{00000000-0005-0000-0000-0000CE720000}"/>
    <cellStyle name="입력 3 2 2 2 3 2" xfId="29363" xr:uid="{00000000-0005-0000-0000-0000CF720000}"/>
    <cellStyle name="입력 3 2 2 2 3 2 2" xfId="29364" xr:uid="{00000000-0005-0000-0000-0000D0720000}"/>
    <cellStyle name="입력 3 2 2 2 3 2 3" xfId="29365" xr:uid="{00000000-0005-0000-0000-0000D1720000}"/>
    <cellStyle name="입력 3 2 2 2 3 3" xfId="29366" xr:uid="{00000000-0005-0000-0000-0000D2720000}"/>
    <cellStyle name="입력 3 2 2 2 3 4" xfId="29367" xr:uid="{00000000-0005-0000-0000-0000D3720000}"/>
    <cellStyle name="입력 3 2 2 2 4" xfId="29368" xr:uid="{00000000-0005-0000-0000-0000D4720000}"/>
    <cellStyle name="입력 3 2 2 2 4 2" xfId="29369" xr:uid="{00000000-0005-0000-0000-0000D5720000}"/>
    <cellStyle name="입력 3 2 2 2 4 3" xfId="29370" xr:uid="{00000000-0005-0000-0000-0000D6720000}"/>
    <cellStyle name="입력 3 2 2 2 5" xfId="29371" xr:uid="{00000000-0005-0000-0000-0000D7720000}"/>
    <cellStyle name="입력 3 2 2 2 6" xfId="29372" xr:uid="{00000000-0005-0000-0000-0000D8720000}"/>
    <cellStyle name="입력 3 2 2 3" xfId="29373" xr:uid="{00000000-0005-0000-0000-0000D9720000}"/>
    <cellStyle name="입력 3 2 2 3 2" xfId="29374" xr:uid="{00000000-0005-0000-0000-0000DA720000}"/>
    <cellStyle name="입력 3 2 2 3 2 2" xfId="29375" xr:uid="{00000000-0005-0000-0000-0000DB720000}"/>
    <cellStyle name="입력 3 2 2 3 2 2 2" xfId="29376" xr:uid="{00000000-0005-0000-0000-0000DC720000}"/>
    <cellStyle name="입력 3 2 2 3 2 2 3" xfId="29377" xr:uid="{00000000-0005-0000-0000-0000DD720000}"/>
    <cellStyle name="입력 3 2 2 3 2 3" xfId="29378" xr:uid="{00000000-0005-0000-0000-0000DE720000}"/>
    <cellStyle name="입력 3 2 2 3 2 4" xfId="29379" xr:uid="{00000000-0005-0000-0000-0000DF720000}"/>
    <cellStyle name="입력 3 2 2 3 3" xfId="29380" xr:uid="{00000000-0005-0000-0000-0000E0720000}"/>
    <cellStyle name="입력 3 2 2 3 3 2" xfId="29381" xr:uid="{00000000-0005-0000-0000-0000E1720000}"/>
    <cellStyle name="입력 3 2 2 3 3 3" xfId="29382" xr:uid="{00000000-0005-0000-0000-0000E2720000}"/>
    <cellStyle name="입력 3 2 2 3 4" xfId="29383" xr:uid="{00000000-0005-0000-0000-0000E3720000}"/>
    <cellStyle name="입력 3 2 2 3 5" xfId="29384" xr:uid="{00000000-0005-0000-0000-0000E4720000}"/>
    <cellStyle name="입력 3 2 2 4" xfId="29385" xr:uid="{00000000-0005-0000-0000-0000E5720000}"/>
    <cellStyle name="입력 3 2 2 4 2" xfId="29386" xr:uid="{00000000-0005-0000-0000-0000E6720000}"/>
    <cellStyle name="입력 3 2 2 4 2 2" xfId="29387" xr:uid="{00000000-0005-0000-0000-0000E7720000}"/>
    <cellStyle name="입력 3 2 2 4 2 3" xfId="29388" xr:uid="{00000000-0005-0000-0000-0000E8720000}"/>
    <cellStyle name="입력 3 2 2 4 3" xfId="29389" xr:uid="{00000000-0005-0000-0000-0000E9720000}"/>
    <cellStyle name="입력 3 2 2 4 4" xfId="29390" xr:uid="{00000000-0005-0000-0000-0000EA720000}"/>
    <cellStyle name="입력 3 2 2 5" xfId="29391" xr:uid="{00000000-0005-0000-0000-0000EB720000}"/>
    <cellStyle name="입력 3 2 2 5 2" xfId="29392" xr:uid="{00000000-0005-0000-0000-0000EC720000}"/>
    <cellStyle name="입력 3 2 2 5 3" xfId="29393" xr:uid="{00000000-0005-0000-0000-0000ED720000}"/>
    <cellStyle name="입력 3 2 2 6" xfId="29394" xr:uid="{00000000-0005-0000-0000-0000EE720000}"/>
    <cellStyle name="입력 3 2 2 7" xfId="29395" xr:uid="{00000000-0005-0000-0000-0000EF720000}"/>
    <cellStyle name="입력 3 2 2 8" xfId="29396" xr:uid="{00000000-0005-0000-0000-0000F0720000}"/>
    <cellStyle name="입력 3 2 3" xfId="29397" xr:uid="{00000000-0005-0000-0000-0000F1720000}"/>
    <cellStyle name="입력 3 2 3 2" xfId="29398" xr:uid="{00000000-0005-0000-0000-0000F2720000}"/>
    <cellStyle name="입력 3 2 3 2 2" xfId="29399" xr:uid="{00000000-0005-0000-0000-0000F3720000}"/>
    <cellStyle name="입력 3 2 3 2 2 2" xfId="29400" xr:uid="{00000000-0005-0000-0000-0000F4720000}"/>
    <cellStyle name="입력 3 2 3 2 2 2 2" xfId="29401" xr:uid="{00000000-0005-0000-0000-0000F5720000}"/>
    <cellStyle name="입력 3 2 3 2 2 2 3" xfId="29402" xr:uid="{00000000-0005-0000-0000-0000F6720000}"/>
    <cellStyle name="입력 3 2 3 2 2 3" xfId="29403" xr:uid="{00000000-0005-0000-0000-0000F7720000}"/>
    <cellStyle name="입력 3 2 3 2 2 4" xfId="29404" xr:uid="{00000000-0005-0000-0000-0000F8720000}"/>
    <cellStyle name="입력 3 2 3 2 3" xfId="29405" xr:uid="{00000000-0005-0000-0000-0000F9720000}"/>
    <cellStyle name="입력 3 2 3 2 3 2" xfId="29406" xr:uid="{00000000-0005-0000-0000-0000FA720000}"/>
    <cellStyle name="입력 3 2 3 2 3 3" xfId="29407" xr:uid="{00000000-0005-0000-0000-0000FB720000}"/>
    <cellStyle name="입력 3 2 3 2 4" xfId="29408" xr:uid="{00000000-0005-0000-0000-0000FC720000}"/>
    <cellStyle name="입력 3 2 3 2 5" xfId="29409" xr:uid="{00000000-0005-0000-0000-0000FD720000}"/>
    <cellStyle name="입력 3 2 3 3" xfId="29410" xr:uid="{00000000-0005-0000-0000-0000FE720000}"/>
    <cellStyle name="입력 3 2 3 3 2" xfId="29411" xr:uid="{00000000-0005-0000-0000-0000FF720000}"/>
    <cellStyle name="입력 3 2 3 3 2 2" xfId="29412" xr:uid="{00000000-0005-0000-0000-000000730000}"/>
    <cellStyle name="입력 3 2 3 3 2 3" xfId="29413" xr:uid="{00000000-0005-0000-0000-000001730000}"/>
    <cellStyle name="입력 3 2 3 3 3" xfId="29414" xr:uid="{00000000-0005-0000-0000-000002730000}"/>
    <cellStyle name="입력 3 2 3 3 4" xfId="29415" xr:uid="{00000000-0005-0000-0000-000003730000}"/>
    <cellStyle name="입력 3 2 3 4" xfId="29416" xr:uid="{00000000-0005-0000-0000-000004730000}"/>
    <cellStyle name="입력 3 2 3 4 2" xfId="29417" xr:uid="{00000000-0005-0000-0000-000005730000}"/>
    <cellStyle name="입력 3 2 3 4 3" xfId="29418" xr:uid="{00000000-0005-0000-0000-000006730000}"/>
    <cellStyle name="입력 3 2 3 5" xfId="29419" xr:uid="{00000000-0005-0000-0000-000007730000}"/>
    <cellStyle name="입력 3 2 3 6" xfId="29420" xr:uid="{00000000-0005-0000-0000-000008730000}"/>
    <cellStyle name="입력 3 2 3 7" xfId="29421" xr:uid="{00000000-0005-0000-0000-000009730000}"/>
    <cellStyle name="입력 3 2 4" xfId="29422" xr:uid="{00000000-0005-0000-0000-00000A730000}"/>
    <cellStyle name="입력 3 2 4 2" xfId="29423" xr:uid="{00000000-0005-0000-0000-00000B730000}"/>
    <cellStyle name="입력 3 2 4 2 2" xfId="29424" xr:uid="{00000000-0005-0000-0000-00000C730000}"/>
    <cellStyle name="입력 3 2 4 2 2 2" xfId="29425" xr:uid="{00000000-0005-0000-0000-00000D730000}"/>
    <cellStyle name="입력 3 2 4 2 2 3" xfId="29426" xr:uid="{00000000-0005-0000-0000-00000E730000}"/>
    <cellStyle name="입력 3 2 4 2 3" xfId="29427" xr:uid="{00000000-0005-0000-0000-00000F730000}"/>
    <cellStyle name="입력 3 2 4 2 4" xfId="29428" xr:uid="{00000000-0005-0000-0000-000010730000}"/>
    <cellStyle name="입력 3 2 4 3" xfId="29429" xr:uid="{00000000-0005-0000-0000-000011730000}"/>
    <cellStyle name="입력 3 2 4 3 2" xfId="29430" xr:uid="{00000000-0005-0000-0000-000012730000}"/>
    <cellStyle name="입력 3 2 4 3 3" xfId="29431" xr:uid="{00000000-0005-0000-0000-000013730000}"/>
    <cellStyle name="입력 3 2 4 4" xfId="29432" xr:uid="{00000000-0005-0000-0000-000014730000}"/>
    <cellStyle name="입력 3 2 4 5" xfId="29433" xr:uid="{00000000-0005-0000-0000-000015730000}"/>
    <cellStyle name="입력 3 2 4 6" xfId="29434" xr:uid="{00000000-0005-0000-0000-000016730000}"/>
    <cellStyle name="입력 3 2 5" xfId="29435" xr:uid="{00000000-0005-0000-0000-000017730000}"/>
    <cellStyle name="입력 3 2 5 2" xfId="29436" xr:uid="{00000000-0005-0000-0000-000018730000}"/>
    <cellStyle name="입력 3 2 5 2 2" xfId="29437" xr:uid="{00000000-0005-0000-0000-000019730000}"/>
    <cellStyle name="입력 3 2 5 2 3" xfId="29438" xr:uid="{00000000-0005-0000-0000-00001A730000}"/>
    <cellStyle name="입력 3 2 5 3" xfId="29439" xr:uid="{00000000-0005-0000-0000-00001B730000}"/>
    <cellStyle name="입력 3 2 5 4" xfId="29440" xr:uid="{00000000-0005-0000-0000-00001C730000}"/>
    <cellStyle name="입력 3 2 6" xfId="29441" xr:uid="{00000000-0005-0000-0000-00001D730000}"/>
    <cellStyle name="입력 3 2 6 2" xfId="29442" xr:uid="{00000000-0005-0000-0000-00001E730000}"/>
    <cellStyle name="입력 3 2 6 3" xfId="29443" xr:uid="{00000000-0005-0000-0000-00001F730000}"/>
    <cellStyle name="입력 3 2 7" xfId="29444" xr:uid="{00000000-0005-0000-0000-000020730000}"/>
    <cellStyle name="입력 3 2 8" xfId="29445" xr:uid="{00000000-0005-0000-0000-000021730000}"/>
    <cellStyle name="입력 3 2 9" xfId="29446" xr:uid="{00000000-0005-0000-0000-000022730000}"/>
    <cellStyle name="입력 3 3" xfId="29447" xr:uid="{00000000-0005-0000-0000-000023730000}"/>
    <cellStyle name="입력 3 3 2" xfId="29448" xr:uid="{00000000-0005-0000-0000-000024730000}"/>
    <cellStyle name="입력 3 3 2 2" xfId="29449" xr:uid="{00000000-0005-0000-0000-000025730000}"/>
    <cellStyle name="입력 3 3 2 2 2" xfId="29450" xr:uid="{00000000-0005-0000-0000-000026730000}"/>
    <cellStyle name="입력 3 3 2 2 2 2" xfId="29451" xr:uid="{00000000-0005-0000-0000-000027730000}"/>
    <cellStyle name="입력 3 3 2 2 2 2 2" xfId="29452" xr:uid="{00000000-0005-0000-0000-000028730000}"/>
    <cellStyle name="입력 3 3 2 2 2 2 3" xfId="29453" xr:uid="{00000000-0005-0000-0000-000029730000}"/>
    <cellStyle name="입력 3 3 2 2 2 3" xfId="29454" xr:uid="{00000000-0005-0000-0000-00002A730000}"/>
    <cellStyle name="입력 3 3 2 2 2 4" xfId="29455" xr:uid="{00000000-0005-0000-0000-00002B730000}"/>
    <cellStyle name="입력 3 3 2 2 3" xfId="29456" xr:uid="{00000000-0005-0000-0000-00002C730000}"/>
    <cellStyle name="입력 3 3 2 2 3 2" xfId="29457" xr:uid="{00000000-0005-0000-0000-00002D730000}"/>
    <cellStyle name="입력 3 3 2 2 3 3" xfId="29458" xr:uid="{00000000-0005-0000-0000-00002E730000}"/>
    <cellStyle name="입력 3 3 2 2 4" xfId="29459" xr:uid="{00000000-0005-0000-0000-00002F730000}"/>
    <cellStyle name="입력 3 3 2 2 5" xfId="29460" xr:uid="{00000000-0005-0000-0000-000030730000}"/>
    <cellStyle name="입력 3 3 2 3" xfId="29461" xr:uid="{00000000-0005-0000-0000-000031730000}"/>
    <cellStyle name="입력 3 3 2 3 2" xfId="29462" xr:uid="{00000000-0005-0000-0000-000032730000}"/>
    <cellStyle name="입력 3 3 2 3 2 2" xfId="29463" xr:uid="{00000000-0005-0000-0000-000033730000}"/>
    <cellStyle name="입력 3 3 2 3 2 3" xfId="29464" xr:uid="{00000000-0005-0000-0000-000034730000}"/>
    <cellStyle name="입력 3 3 2 3 3" xfId="29465" xr:uid="{00000000-0005-0000-0000-000035730000}"/>
    <cellStyle name="입력 3 3 2 3 4" xfId="29466" xr:uid="{00000000-0005-0000-0000-000036730000}"/>
    <cellStyle name="입력 3 3 2 4" xfId="29467" xr:uid="{00000000-0005-0000-0000-000037730000}"/>
    <cellStyle name="입력 3 3 2 4 2" xfId="29468" xr:uid="{00000000-0005-0000-0000-000038730000}"/>
    <cellStyle name="입력 3 3 2 4 3" xfId="29469" xr:uid="{00000000-0005-0000-0000-000039730000}"/>
    <cellStyle name="입력 3 3 2 5" xfId="29470" xr:uid="{00000000-0005-0000-0000-00003A730000}"/>
    <cellStyle name="입력 3 3 2 6" xfId="29471" xr:uid="{00000000-0005-0000-0000-00003B730000}"/>
    <cellStyle name="입력 3 3 3" xfId="29472" xr:uid="{00000000-0005-0000-0000-00003C730000}"/>
    <cellStyle name="입력 3 3 3 2" xfId="29473" xr:uid="{00000000-0005-0000-0000-00003D730000}"/>
    <cellStyle name="입력 3 3 3 2 2" xfId="29474" xr:uid="{00000000-0005-0000-0000-00003E730000}"/>
    <cellStyle name="입력 3 3 3 2 2 2" xfId="29475" xr:uid="{00000000-0005-0000-0000-00003F730000}"/>
    <cellStyle name="입력 3 3 3 2 2 3" xfId="29476" xr:uid="{00000000-0005-0000-0000-000040730000}"/>
    <cellStyle name="입력 3 3 3 2 3" xfId="29477" xr:uid="{00000000-0005-0000-0000-000041730000}"/>
    <cellStyle name="입력 3 3 3 2 4" xfId="29478" xr:uid="{00000000-0005-0000-0000-000042730000}"/>
    <cellStyle name="입력 3 3 3 3" xfId="29479" xr:uid="{00000000-0005-0000-0000-000043730000}"/>
    <cellStyle name="입력 3 3 3 3 2" xfId="29480" xr:uid="{00000000-0005-0000-0000-000044730000}"/>
    <cellStyle name="입력 3 3 3 3 3" xfId="29481" xr:uid="{00000000-0005-0000-0000-000045730000}"/>
    <cellStyle name="입력 3 3 3 4" xfId="29482" xr:uid="{00000000-0005-0000-0000-000046730000}"/>
    <cellStyle name="입력 3 3 3 5" xfId="29483" xr:uid="{00000000-0005-0000-0000-000047730000}"/>
    <cellStyle name="입력 3 3 4" xfId="29484" xr:uid="{00000000-0005-0000-0000-000048730000}"/>
    <cellStyle name="입력 3 3 4 2" xfId="29485" xr:uid="{00000000-0005-0000-0000-000049730000}"/>
    <cellStyle name="입력 3 3 4 2 2" xfId="29486" xr:uid="{00000000-0005-0000-0000-00004A730000}"/>
    <cellStyle name="입력 3 3 4 2 3" xfId="29487" xr:uid="{00000000-0005-0000-0000-00004B730000}"/>
    <cellStyle name="입력 3 3 4 3" xfId="29488" xr:uid="{00000000-0005-0000-0000-00004C730000}"/>
    <cellStyle name="입력 3 3 4 4" xfId="29489" xr:uid="{00000000-0005-0000-0000-00004D730000}"/>
    <cellStyle name="입력 3 3 5" xfId="29490" xr:uid="{00000000-0005-0000-0000-00004E730000}"/>
    <cellStyle name="입력 3 3 5 2" xfId="29491" xr:uid="{00000000-0005-0000-0000-00004F730000}"/>
    <cellStyle name="입력 3 3 5 3" xfId="29492" xr:uid="{00000000-0005-0000-0000-000050730000}"/>
    <cellStyle name="입력 3 3 6" xfId="29493" xr:uid="{00000000-0005-0000-0000-000051730000}"/>
    <cellStyle name="입력 3 3 7" xfId="29494" xr:uid="{00000000-0005-0000-0000-000052730000}"/>
    <cellStyle name="입력 3 3 8" xfId="29495" xr:uid="{00000000-0005-0000-0000-000053730000}"/>
    <cellStyle name="입력 3 4" xfId="29496" xr:uid="{00000000-0005-0000-0000-000054730000}"/>
    <cellStyle name="입력 3 4 2" xfId="29497" xr:uid="{00000000-0005-0000-0000-000055730000}"/>
    <cellStyle name="입력 3 4 2 2" xfId="29498" xr:uid="{00000000-0005-0000-0000-000056730000}"/>
    <cellStyle name="입력 3 4 2 2 2" xfId="29499" xr:uid="{00000000-0005-0000-0000-000057730000}"/>
    <cellStyle name="입력 3 4 2 2 2 2" xfId="29500" xr:uid="{00000000-0005-0000-0000-000058730000}"/>
    <cellStyle name="입력 3 4 2 2 2 3" xfId="29501" xr:uid="{00000000-0005-0000-0000-000059730000}"/>
    <cellStyle name="입력 3 4 2 2 3" xfId="29502" xr:uid="{00000000-0005-0000-0000-00005A730000}"/>
    <cellStyle name="입력 3 4 2 2 4" xfId="29503" xr:uid="{00000000-0005-0000-0000-00005B730000}"/>
    <cellStyle name="입력 3 4 2 3" xfId="29504" xr:uid="{00000000-0005-0000-0000-00005C730000}"/>
    <cellStyle name="입력 3 4 2 3 2" xfId="29505" xr:uid="{00000000-0005-0000-0000-00005D730000}"/>
    <cellStyle name="입력 3 4 2 3 3" xfId="29506" xr:uid="{00000000-0005-0000-0000-00005E730000}"/>
    <cellStyle name="입력 3 4 2 4" xfId="29507" xr:uid="{00000000-0005-0000-0000-00005F730000}"/>
    <cellStyle name="입력 3 4 2 5" xfId="29508" xr:uid="{00000000-0005-0000-0000-000060730000}"/>
    <cellStyle name="입력 3 4 3" xfId="29509" xr:uid="{00000000-0005-0000-0000-000061730000}"/>
    <cellStyle name="입력 3 4 3 2" xfId="29510" xr:uid="{00000000-0005-0000-0000-000062730000}"/>
    <cellStyle name="입력 3 4 3 2 2" xfId="29511" xr:uid="{00000000-0005-0000-0000-000063730000}"/>
    <cellStyle name="입력 3 4 3 2 3" xfId="29512" xr:uid="{00000000-0005-0000-0000-000064730000}"/>
    <cellStyle name="입력 3 4 3 3" xfId="29513" xr:uid="{00000000-0005-0000-0000-000065730000}"/>
    <cellStyle name="입력 3 4 3 4" xfId="29514" xr:uid="{00000000-0005-0000-0000-000066730000}"/>
    <cellStyle name="입력 3 4 4" xfId="29515" xr:uid="{00000000-0005-0000-0000-000067730000}"/>
    <cellStyle name="입력 3 4 4 2" xfId="29516" xr:uid="{00000000-0005-0000-0000-000068730000}"/>
    <cellStyle name="입력 3 4 4 3" xfId="29517" xr:uid="{00000000-0005-0000-0000-000069730000}"/>
    <cellStyle name="입력 3 4 5" xfId="29518" xr:uid="{00000000-0005-0000-0000-00006A730000}"/>
    <cellStyle name="입력 3 4 6" xfId="29519" xr:uid="{00000000-0005-0000-0000-00006B730000}"/>
    <cellStyle name="입력 3 4 7" xfId="29520" xr:uid="{00000000-0005-0000-0000-00006C730000}"/>
    <cellStyle name="입력 3 5" xfId="29521" xr:uid="{00000000-0005-0000-0000-00006D730000}"/>
    <cellStyle name="입력 3 5 2" xfId="29522" xr:uid="{00000000-0005-0000-0000-00006E730000}"/>
    <cellStyle name="입력 3 5 2 2" xfId="29523" xr:uid="{00000000-0005-0000-0000-00006F730000}"/>
    <cellStyle name="입력 3 5 2 2 2" xfId="29524" xr:uid="{00000000-0005-0000-0000-000070730000}"/>
    <cellStyle name="입력 3 5 2 2 3" xfId="29525" xr:uid="{00000000-0005-0000-0000-000071730000}"/>
    <cellStyle name="입력 3 5 2 3" xfId="29526" xr:uid="{00000000-0005-0000-0000-000072730000}"/>
    <cellStyle name="입력 3 5 2 4" xfId="29527" xr:uid="{00000000-0005-0000-0000-000073730000}"/>
    <cellStyle name="입력 3 5 3" xfId="29528" xr:uid="{00000000-0005-0000-0000-000074730000}"/>
    <cellStyle name="입력 3 5 3 2" xfId="29529" xr:uid="{00000000-0005-0000-0000-000075730000}"/>
    <cellStyle name="입력 3 5 3 3" xfId="29530" xr:uid="{00000000-0005-0000-0000-000076730000}"/>
    <cellStyle name="입력 3 5 4" xfId="29531" xr:uid="{00000000-0005-0000-0000-000077730000}"/>
    <cellStyle name="입력 3 5 5" xfId="29532" xr:uid="{00000000-0005-0000-0000-000078730000}"/>
    <cellStyle name="입력 3 5 6" xfId="29533" xr:uid="{00000000-0005-0000-0000-000079730000}"/>
    <cellStyle name="입력 3 6" xfId="29534" xr:uid="{00000000-0005-0000-0000-00007A730000}"/>
    <cellStyle name="입력 3 6 2" xfId="29535" xr:uid="{00000000-0005-0000-0000-00007B730000}"/>
    <cellStyle name="입력 3 6 2 2" xfId="29536" xr:uid="{00000000-0005-0000-0000-00007C730000}"/>
    <cellStyle name="입력 3 6 2 3" xfId="29537" xr:uid="{00000000-0005-0000-0000-00007D730000}"/>
    <cellStyle name="입력 3 6 3" xfId="29538" xr:uid="{00000000-0005-0000-0000-00007E730000}"/>
    <cellStyle name="입력 3 6 4" xfId="29539" xr:uid="{00000000-0005-0000-0000-00007F730000}"/>
    <cellStyle name="입력 3 7" xfId="29540" xr:uid="{00000000-0005-0000-0000-000080730000}"/>
    <cellStyle name="입력 3 7 2" xfId="29541" xr:uid="{00000000-0005-0000-0000-000081730000}"/>
    <cellStyle name="입력 3 7 3" xfId="29542" xr:uid="{00000000-0005-0000-0000-000082730000}"/>
    <cellStyle name="입력 3 8" xfId="29543" xr:uid="{00000000-0005-0000-0000-000083730000}"/>
    <cellStyle name="입력 3 9" xfId="29544" xr:uid="{00000000-0005-0000-0000-000084730000}"/>
    <cellStyle name="입력 4" xfId="29545" xr:uid="{00000000-0005-0000-0000-000085730000}"/>
    <cellStyle name="입력 4 2" xfId="29546" xr:uid="{00000000-0005-0000-0000-000086730000}"/>
    <cellStyle name="입력 4 2 2" xfId="29547" xr:uid="{00000000-0005-0000-0000-000087730000}"/>
    <cellStyle name="입력 4 2 2 2" xfId="29548" xr:uid="{00000000-0005-0000-0000-000088730000}"/>
    <cellStyle name="입력 4 2 2 2 2" xfId="29549" xr:uid="{00000000-0005-0000-0000-000089730000}"/>
    <cellStyle name="입력 4 2 2 2 2 2" xfId="29550" xr:uid="{00000000-0005-0000-0000-00008A730000}"/>
    <cellStyle name="입력 4 2 2 2 2 2 2" xfId="29551" xr:uid="{00000000-0005-0000-0000-00008B730000}"/>
    <cellStyle name="입력 4 2 2 2 2 2 3" xfId="29552" xr:uid="{00000000-0005-0000-0000-00008C730000}"/>
    <cellStyle name="입력 4 2 2 2 2 3" xfId="29553" xr:uid="{00000000-0005-0000-0000-00008D730000}"/>
    <cellStyle name="입력 4 2 2 2 2 4" xfId="29554" xr:uid="{00000000-0005-0000-0000-00008E730000}"/>
    <cellStyle name="입력 4 2 2 2 3" xfId="29555" xr:uid="{00000000-0005-0000-0000-00008F730000}"/>
    <cellStyle name="입력 4 2 2 2 3 2" xfId="29556" xr:uid="{00000000-0005-0000-0000-000090730000}"/>
    <cellStyle name="입력 4 2 2 2 3 3" xfId="29557" xr:uid="{00000000-0005-0000-0000-000091730000}"/>
    <cellStyle name="입력 4 2 2 2 4" xfId="29558" xr:uid="{00000000-0005-0000-0000-000092730000}"/>
    <cellStyle name="입력 4 2 2 2 5" xfId="29559" xr:uid="{00000000-0005-0000-0000-000093730000}"/>
    <cellStyle name="입력 4 2 2 3" xfId="29560" xr:uid="{00000000-0005-0000-0000-000094730000}"/>
    <cellStyle name="입력 4 2 2 3 2" xfId="29561" xr:uid="{00000000-0005-0000-0000-000095730000}"/>
    <cellStyle name="입력 4 2 2 3 2 2" xfId="29562" xr:uid="{00000000-0005-0000-0000-000096730000}"/>
    <cellStyle name="입력 4 2 2 3 2 3" xfId="29563" xr:uid="{00000000-0005-0000-0000-000097730000}"/>
    <cellStyle name="입력 4 2 2 3 3" xfId="29564" xr:uid="{00000000-0005-0000-0000-000098730000}"/>
    <cellStyle name="입력 4 2 2 3 4" xfId="29565" xr:uid="{00000000-0005-0000-0000-000099730000}"/>
    <cellStyle name="입력 4 2 2 4" xfId="29566" xr:uid="{00000000-0005-0000-0000-00009A730000}"/>
    <cellStyle name="입력 4 2 2 4 2" xfId="29567" xr:uid="{00000000-0005-0000-0000-00009B730000}"/>
    <cellStyle name="입력 4 2 2 4 3" xfId="29568" xr:uid="{00000000-0005-0000-0000-00009C730000}"/>
    <cellStyle name="입력 4 2 2 5" xfId="29569" xr:uid="{00000000-0005-0000-0000-00009D730000}"/>
    <cellStyle name="입력 4 2 2 6" xfId="29570" xr:uid="{00000000-0005-0000-0000-00009E730000}"/>
    <cellStyle name="입력 4 2 3" xfId="29571" xr:uid="{00000000-0005-0000-0000-00009F730000}"/>
    <cellStyle name="입력 4 2 3 2" xfId="29572" xr:uid="{00000000-0005-0000-0000-0000A0730000}"/>
    <cellStyle name="입력 4 2 3 2 2" xfId="29573" xr:uid="{00000000-0005-0000-0000-0000A1730000}"/>
    <cellStyle name="입력 4 2 3 2 2 2" xfId="29574" xr:uid="{00000000-0005-0000-0000-0000A2730000}"/>
    <cellStyle name="입력 4 2 3 2 2 3" xfId="29575" xr:uid="{00000000-0005-0000-0000-0000A3730000}"/>
    <cellStyle name="입력 4 2 3 2 3" xfId="29576" xr:uid="{00000000-0005-0000-0000-0000A4730000}"/>
    <cellStyle name="입력 4 2 3 2 4" xfId="29577" xr:uid="{00000000-0005-0000-0000-0000A5730000}"/>
    <cellStyle name="입력 4 2 3 3" xfId="29578" xr:uid="{00000000-0005-0000-0000-0000A6730000}"/>
    <cellStyle name="입력 4 2 3 3 2" xfId="29579" xr:uid="{00000000-0005-0000-0000-0000A7730000}"/>
    <cellStyle name="입력 4 2 3 3 3" xfId="29580" xr:uid="{00000000-0005-0000-0000-0000A8730000}"/>
    <cellStyle name="입력 4 2 3 4" xfId="29581" xr:uid="{00000000-0005-0000-0000-0000A9730000}"/>
    <cellStyle name="입력 4 2 3 5" xfId="29582" xr:uid="{00000000-0005-0000-0000-0000AA730000}"/>
    <cellStyle name="입력 4 2 4" xfId="29583" xr:uid="{00000000-0005-0000-0000-0000AB730000}"/>
    <cellStyle name="입력 4 2 4 2" xfId="29584" xr:uid="{00000000-0005-0000-0000-0000AC730000}"/>
    <cellStyle name="입력 4 2 4 2 2" xfId="29585" xr:uid="{00000000-0005-0000-0000-0000AD730000}"/>
    <cellStyle name="입력 4 2 4 2 3" xfId="29586" xr:uid="{00000000-0005-0000-0000-0000AE730000}"/>
    <cellStyle name="입력 4 2 4 3" xfId="29587" xr:uid="{00000000-0005-0000-0000-0000AF730000}"/>
    <cellStyle name="입력 4 2 4 4" xfId="29588" xr:uid="{00000000-0005-0000-0000-0000B0730000}"/>
    <cellStyle name="입력 4 2 5" xfId="29589" xr:uid="{00000000-0005-0000-0000-0000B1730000}"/>
    <cellStyle name="입력 4 2 5 2" xfId="29590" xr:uid="{00000000-0005-0000-0000-0000B2730000}"/>
    <cellStyle name="입력 4 2 5 3" xfId="29591" xr:uid="{00000000-0005-0000-0000-0000B3730000}"/>
    <cellStyle name="입력 4 2 6" xfId="29592" xr:uid="{00000000-0005-0000-0000-0000B4730000}"/>
    <cellStyle name="입력 4 2 7" xfId="29593" xr:uid="{00000000-0005-0000-0000-0000B5730000}"/>
    <cellStyle name="입력 4 3" xfId="29594" xr:uid="{00000000-0005-0000-0000-0000B6730000}"/>
    <cellStyle name="입력 4 3 2" xfId="29595" xr:uid="{00000000-0005-0000-0000-0000B7730000}"/>
    <cellStyle name="입력 4 3 2 2" xfId="29596" xr:uid="{00000000-0005-0000-0000-0000B8730000}"/>
    <cellStyle name="입력 4 3 2 2 2" xfId="29597" xr:uid="{00000000-0005-0000-0000-0000B9730000}"/>
    <cellStyle name="입력 4 3 2 2 2 2" xfId="29598" xr:uid="{00000000-0005-0000-0000-0000BA730000}"/>
    <cellStyle name="입력 4 3 2 2 2 3" xfId="29599" xr:uid="{00000000-0005-0000-0000-0000BB730000}"/>
    <cellStyle name="입력 4 3 2 2 3" xfId="29600" xr:uid="{00000000-0005-0000-0000-0000BC730000}"/>
    <cellStyle name="입력 4 3 2 2 4" xfId="29601" xr:uid="{00000000-0005-0000-0000-0000BD730000}"/>
    <cellStyle name="입력 4 3 2 3" xfId="29602" xr:uid="{00000000-0005-0000-0000-0000BE730000}"/>
    <cellStyle name="입력 4 3 2 3 2" xfId="29603" xr:uid="{00000000-0005-0000-0000-0000BF730000}"/>
    <cellStyle name="입력 4 3 2 3 3" xfId="29604" xr:uid="{00000000-0005-0000-0000-0000C0730000}"/>
    <cellStyle name="입력 4 3 2 4" xfId="29605" xr:uid="{00000000-0005-0000-0000-0000C1730000}"/>
    <cellStyle name="입력 4 3 2 5" xfId="29606" xr:uid="{00000000-0005-0000-0000-0000C2730000}"/>
    <cellStyle name="입력 4 3 3" xfId="29607" xr:uid="{00000000-0005-0000-0000-0000C3730000}"/>
    <cellStyle name="입력 4 3 3 2" xfId="29608" xr:uid="{00000000-0005-0000-0000-0000C4730000}"/>
    <cellStyle name="입력 4 3 3 2 2" xfId="29609" xr:uid="{00000000-0005-0000-0000-0000C5730000}"/>
    <cellStyle name="입력 4 3 3 2 3" xfId="29610" xr:uid="{00000000-0005-0000-0000-0000C6730000}"/>
    <cellStyle name="입력 4 3 3 3" xfId="29611" xr:uid="{00000000-0005-0000-0000-0000C7730000}"/>
    <cellStyle name="입력 4 3 3 4" xfId="29612" xr:uid="{00000000-0005-0000-0000-0000C8730000}"/>
    <cellStyle name="입력 4 3 4" xfId="29613" xr:uid="{00000000-0005-0000-0000-0000C9730000}"/>
    <cellStyle name="입력 4 3 4 2" xfId="29614" xr:uid="{00000000-0005-0000-0000-0000CA730000}"/>
    <cellStyle name="입력 4 3 4 3" xfId="29615" xr:uid="{00000000-0005-0000-0000-0000CB730000}"/>
    <cellStyle name="입력 4 3 5" xfId="29616" xr:uid="{00000000-0005-0000-0000-0000CC730000}"/>
    <cellStyle name="입력 4 3 6" xfId="29617" xr:uid="{00000000-0005-0000-0000-0000CD730000}"/>
    <cellStyle name="입력 4 4" xfId="29618" xr:uid="{00000000-0005-0000-0000-0000CE730000}"/>
    <cellStyle name="입력 4 4 2" xfId="29619" xr:uid="{00000000-0005-0000-0000-0000CF730000}"/>
    <cellStyle name="입력 4 4 2 2" xfId="29620" xr:uid="{00000000-0005-0000-0000-0000D0730000}"/>
    <cellStyle name="입력 4 4 2 2 2" xfId="29621" xr:uid="{00000000-0005-0000-0000-0000D1730000}"/>
    <cellStyle name="입력 4 4 2 2 3" xfId="29622" xr:uid="{00000000-0005-0000-0000-0000D2730000}"/>
    <cellStyle name="입력 4 4 2 3" xfId="29623" xr:uid="{00000000-0005-0000-0000-0000D3730000}"/>
    <cellStyle name="입력 4 4 2 4" xfId="29624" xr:uid="{00000000-0005-0000-0000-0000D4730000}"/>
    <cellStyle name="입력 4 4 3" xfId="29625" xr:uid="{00000000-0005-0000-0000-0000D5730000}"/>
    <cellStyle name="입력 4 4 3 2" xfId="29626" xr:uid="{00000000-0005-0000-0000-0000D6730000}"/>
    <cellStyle name="입력 4 4 3 3" xfId="29627" xr:uid="{00000000-0005-0000-0000-0000D7730000}"/>
    <cellStyle name="입력 4 4 4" xfId="29628" xr:uid="{00000000-0005-0000-0000-0000D8730000}"/>
    <cellStyle name="입력 4 4 5" xfId="29629" xr:uid="{00000000-0005-0000-0000-0000D9730000}"/>
    <cellStyle name="입력 4 5" xfId="29630" xr:uid="{00000000-0005-0000-0000-0000DA730000}"/>
    <cellStyle name="입력 4 5 2" xfId="29631" xr:uid="{00000000-0005-0000-0000-0000DB730000}"/>
    <cellStyle name="입력 4 5 2 2" xfId="29632" xr:uid="{00000000-0005-0000-0000-0000DC730000}"/>
    <cellStyle name="입력 4 5 2 3" xfId="29633" xr:uid="{00000000-0005-0000-0000-0000DD730000}"/>
    <cellStyle name="입력 4 5 3" xfId="29634" xr:uid="{00000000-0005-0000-0000-0000DE730000}"/>
    <cellStyle name="입력 4 5 4" xfId="29635" xr:uid="{00000000-0005-0000-0000-0000DF730000}"/>
    <cellStyle name="입력 4 6" xfId="29636" xr:uid="{00000000-0005-0000-0000-0000E0730000}"/>
    <cellStyle name="입력 4 6 2" xfId="29637" xr:uid="{00000000-0005-0000-0000-0000E1730000}"/>
    <cellStyle name="입력 4 6 3" xfId="29638" xr:uid="{00000000-0005-0000-0000-0000E2730000}"/>
    <cellStyle name="입력 4 7" xfId="29639" xr:uid="{00000000-0005-0000-0000-0000E3730000}"/>
    <cellStyle name="입력 4 8" xfId="29640" xr:uid="{00000000-0005-0000-0000-0000E4730000}"/>
    <cellStyle name="입력 4 9" xfId="29641" xr:uid="{00000000-0005-0000-0000-0000E5730000}"/>
    <cellStyle name="입력 5" xfId="29642" xr:uid="{00000000-0005-0000-0000-0000E6730000}"/>
    <cellStyle name="입력 5 2" xfId="29643" xr:uid="{00000000-0005-0000-0000-0000E7730000}"/>
    <cellStyle name="입력 5 2 2" xfId="29644" xr:uid="{00000000-0005-0000-0000-0000E8730000}"/>
    <cellStyle name="입력 5 2 2 2" xfId="29645" xr:uid="{00000000-0005-0000-0000-0000E9730000}"/>
    <cellStyle name="입력 5 2 2 2 2" xfId="29646" xr:uid="{00000000-0005-0000-0000-0000EA730000}"/>
    <cellStyle name="입력 5 2 2 2 2 2" xfId="29647" xr:uid="{00000000-0005-0000-0000-0000EB730000}"/>
    <cellStyle name="입력 5 2 2 2 2 3" xfId="29648" xr:uid="{00000000-0005-0000-0000-0000EC730000}"/>
    <cellStyle name="입력 5 2 2 2 3" xfId="29649" xr:uid="{00000000-0005-0000-0000-0000ED730000}"/>
    <cellStyle name="입력 5 2 2 2 4" xfId="29650" xr:uid="{00000000-0005-0000-0000-0000EE730000}"/>
    <cellStyle name="입력 5 2 2 3" xfId="29651" xr:uid="{00000000-0005-0000-0000-0000EF730000}"/>
    <cellStyle name="입력 5 2 2 3 2" xfId="29652" xr:uid="{00000000-0005-0000-0000-0000F0730000}"/>
    <cellStyle name="입력 5 2 2 3 3" xfId="29653" xr:uid="{00000000-0005-0000-0000-0000F1730000}"/>
    <cellStyle name="입력 5 2 2 4" xfId="29654" xr:uid="{00000000-0005-0000-0000-0000F2730000}"/>
    <cellStyle name="입력 5 2 2 5" xfId="29655" xr:uid="{00000000-0005-0000-0000-0000F3730000}"/>
    <cellStyle name="입력 5 2 3" xfId="29656" xr:uid="{00000000-0005-0000-0000-0000F4730000}"/>
    <cellStyle name="입력 5 2 3 2" xfId="29657" xr:uid="{00000000-0005-0000-0000-0000F5730000}"/>
    <cellStyle name="입력 5 2 3 2 2" xfId="29658" xr:uid="{00000000-0005-0000-0000-0000F6730000}"/>
    <cellStyle name="입력 5 2 3 2 3" xfId="29659" xr:uid="{00000000-0005-0000-0000-0000F7730000}"/>
    <cellStyle name="입력 5 2 3 3" xfId="29660" xr:uid="{00000000-0005-0000-0000-0000F8730000}"/>
    <cellStyle name="입력 5 2 3 4" xfId="29661" xr:uid="{00000000-0005-0000-0000-0000F9730000}"/>
    <cellStyle name="입력 5 2 4" xfId="29662" xr:uid="{00000000-0005-0000-0000-0000FA730000}"/>
    <cellStyle name="입력 5 2 4 2" xfId="29663" xr:uid="{00000000-0005-0000-0000-0000FB730000}"/>
    <cellStyle name="입력 5 2 4 3" xfId="29664" xr:uid="{00000000-0005-0000-0000-0000FC730000}"/>
    <cellStyle name="입력 5 2 5" xfId="29665" xr:uid="{00000000-0005-0000-0000-0000FD730000}"/>
    <cellStyle name="입력 5 2 6" xfId="29666" xr:uid="{00000000-0005-0000-0000-0000FE730000}"/>
    <cellStyle name="입력 5 3" xfId="29667" xr:uid="{00000000-0005-0000-0000-0000FF730000}"/>
    <cellStyle name="입력 5 3 2" xfId="29668" xr:uid="{00000000-0005-0000-0000-000000740000}"/>
    <cellStyle name="입력 5 3 2 2" xfId="29669" xr:uid="{00000000-0005-0000-0000-000001740000}"/>
    <cellStyle name="입력 5 3 2 2 2" xfId="29670" xr:uid="{00000000-0005-0000-0000-000002740000}"/>
    <cellStyle name="입력 5 3 2 2 3" xfId="29671" xr:uid="{00000000-0005-0000-0000-000003740000}"/>
    <cellStyle name="입력 5 3 2 3" xfId="29672" xr:uid="{00000000-0005-0000-0000-000004740000}"/>
    <cellStyle name="입력 5 3 2 4" xfId="29673" xr:uid="{00000000-0005-0000-0000-000005740000}"/>
    <cellStyle name="입력 5 3 3" xfId="29674" xr:uid="{00000000-0005-0000-0000-000006740000}"/>
    <cellStyle name="입력 5 3 3 2" xfId="29675" xr:uid="{00000000-0005-0000-0000-000007740000}"/>
    <cellStyle name="입력 5 3 3 3" xfId="29676" xr:uid="{00000000-0005-0000-0000-000008740000}"/>
    <cellStyle name="입력 5 3 4" xfId="29677" xr:uid="{00000000-0005-0000-0000-000009740000}"/>
    <cellStyle name="입력 5 3 5" xfId="29678" xr:uid="{00000000-0005-0000-0000-00000A740000}"/>
    <cellStyle name="입력 5 4" xfId="29679" xr:uid="{00000000-0005-0000-0000-00000B740000}"/>
    <cellStyle name="입력 5 4 2" xfId="29680" xr:uid="{00000000-0005-0000-0000-00000C740000}"/>
    <cellStyle name="입력 5 4 2 2" xfId="29681" xr:uid="{00000000-0005-0000-0000-00000D740000}"/>
    <cellStyle name="입력 5 4 2 3" xfId="29682" xr:uid="{00000000-0005-0000-0000-00000E740000}"/>
    <cellStyle name="입력 5 4 3" xfId="29683" xr:uid="{00000000-0005-0000-0000-00000F740000}"/>
    <cellStyle name="입력 5 4 4" xfId="29684" xr:uid="{00000000-0005-0000-0000-000010740000}"/>
    <cellStyle name="입력 5 5" xfId="29685" xr:uid="{00000000-0005-0000-0000-000011740000}"/>
    <cellStyle name="입력 5 5 2" xfId="29686" xr:uid="{00000000-0005-0000-0000-000012740000}"/>
    <cellStyle name="입력 5 5 3" xfId="29687" xr:uid="{00000000-0005-0000-0000-000013740000}"/>
    <cellStyle name="입력 5 6" xfId="29688" xr:uid="{00000000-0005-0000-0000-000014740000}"/>
    <cellStyle name="입력 5 7" xfId="29689" xr:uid="{00000000-0005-0000-0000-000015740000}"/>
    <cellStyle name="입력 5 8" xfId="29690" xr:uid="{00000000-0005-0000-0000-000016740000}"/>
    <cellStyle name="입력 6" xfId="29691" xr:uid="{00000000-0005-0000-0000-000017740000}"/>
    <cellStyle name="입력 6 2" xfId="29692" xr:uid="{00000000-0005-0000-0000-000018740000}"/>
    <cellStyle name="입력 6 2 2" xfId="29693" xr:uid="{00000000-0005-0000-0000-000019740000}"/>
    <cellStyle name="입력 6 2 2 2" xfId="29694" xr:uid="{00000000-0005-0000-0000-00001A740000}"/>
    <cellStyle name="입력 6 2 2 2 2" xfId="29695" xr:uid="{00000000-0005-0000-0000-00001B740000}"/>
    <cellStyle name="입력 6 2 2 2 3" xfId="29696" xr:uid="{00000000-0005-0000-0000-00001C740000}"/>
    <cellStyle name="입력 6 2 2 3" xfId="29697" xr:uid="{00000000-0005-0000-0000-00001D740000}"/>
    <cellStyle name="입력 6 2 2 4" xfId="29698" xr:uid="{00000000-0005-0000-0000-00001E740000}"/>
    <cellStyle name="입력 6 2 3" xfId="29699" xr:uid="{00000000-0005-0000-0000-00001F740000}"/>
    <cellStyle name="입력 6 2 3 2" xfId="29700" xr:uid="{00000000-0005-0000-0000-000020740000}"/>
    <cellStyle name="입력 6 2 3 3" xfId="29701" xr:uid="{00000000-0005-0000-0000-000021740000}"/>
    <cellStyle name="입력 6 2 4" xfId="29702" xr:uid="{00000000-0005-0000-0000-000022740000}"/>
    <cellStyle name="입력 6 2 5" xfId="29703" xr:uid="{00000000-0005-0000-0000-000023740000}"/>
    <cellStyle name="입력 6 3" xfId="29704" xr:uid="{00000000-0005-0000-0000-000024740000}"/>
    <cellStyle name="입력 6 3 2" xfId="29705" xr:uid="{00000000-0005-0000-0000-000025740000}"/>
    <cellStyle name="입력 6 3 2 2" xfId="29706" xr:uid="{00000000-0005-0000-0000-000026740000}"/>
    <cellStyle name="입력 6 3 2 3" xfId="29707" xr:uid="{00000000-0005-0000-0000-000027740000}"/>
    <cellStyle name="입력 6 3 3" xfId="29708" xr:uid="{00000000-0005-0000-0000-000028740000}"/>
    <cellStyle name="입력 6 3 4" xfId="29709" xr:uid="{00000000-0005-0000-0000-000029740000}"/>
    <cellStyle name="입력 6 4" xfId="29710" xr:uid="{00000000-0005-0000-0000-00002A740000}"/>
    <cellStyle name="입력 6 4 2" xfId="29711" xr:uid="{00000000-0005-0000-0000-00002B740000}"/>
    <cellStyle name="입력 6 4 3" xfId="29712" xr:uid="{00000000-0005-0000-0000-00002C740000}"/>
    <cellStyle name="입력 6 5" xfId="29713" xr:uid="{00000000-0005-0000-0000-00002D740000}"/>
    <cellStyle name="입력 6 6" xfId="29714" xr:uid="{00000000-0005-0000-0000-00002E740000}"/>
    <cellStyle name="입력 6 7" xfId="29715" xr:uid="{00000000-0005-0000-0000-00002F740000}"/>
    <cellStyle name="입력 7" xfId="29716" xr:uid="{00000000-0005-0000-0000-000030740000}"/>
    <cellStyle name="입력 7 2" xfId="29717" xr:uid="{00000000-0005-0000-0000-000031740000}"/>
    <cellStyle name="입력 7 2 2" xfId="29718" xr:uid="{00000000-0005-0000-0000-000032740000}"/>
    <cellStyle name="입력 7 2 2 2" xfId="29719" xr:uid="{00000000-0005-0000-0000-000033740000}"/>
    <cellStyle name="입력 7 2 2 3" xfId="29720" xr:uid="{00000000-0005-0000-0000-000034740000}"/>
    <cellStyle name="입력 7 2 3" xfId="29721" xr:uid="{00000000-0005-0000-0000-000035740000}"/>
    <cellStyle name="입력 7 2 4" xfId="29722" xr:uid="{00000000-0005-0000-0000-000036740000}"/>
    <cellStyle name="입력 7 3" xfId="29723" xr:uid="{00000000-0005-0000-0000-000037740000}"/>
    <cellStyle name="입력 7 3 2" xfId="29724" xr:uid="{00000000-0005-0000-0000-000038740000}"/>
    <cellStyle name="입력 7 3 3" xfId="29725" xr:uid="{00000000-0005-0000-0000-000039740000}"/>
    <cellStyle name="입력 7 4" xfId="29726" xr:uid="{00000000-0005-0000-0000-00003A740000}"/>
    <cellStyle name="입력 7 5" xfId="29727" xr:uid="{00000000-0005-0000-0000-00003B740000}"/>
    <cellStyle name="입력 8" xfId="29728" xr:uid="{00000000-0005-0000-0000-00003C740000}"/>
    <cellStyle name="입력 8 2" xfId="29729" xr:uid="{00000000-0005-0000-0000-00003D740000}"/>
    <cellStyle name="입력 8 2 2" xfId="29730" xr:uid="{00000000-0005-0000-0000-00003E740000}"/>
    <cellStyle name="입력 8 2 3" xfId="29731" xr:uid="{00000000-0005-0000-0000-00003F740000}"/>
    <cellStyle name="입력 8 3" xfId="29732" xr:uid="{00000000-0005-0000-0000-000040740000}"/>
    <cellStyle name="입력 8 4" xfId="29733" xr:uid="{00000000-0005-0000-0000-000041740000}"/>
    <cellStyle name="입력 9" xfId="29734" xr:uid="{00000000-0005-0000-0000-000042740000}"/>
    <cellStyle name="입력 9 2" xfId="29735" xr:uid="{00000000-0005-0000-0000-000043740000}"/>
    <cellStyle name="입력 9 3" xfId="29736" xr:uid="{00000000-0005-0000-0000-000044740000}"/>
    <cellStyle name="자리수" xfId="29737" xr:uid="{00000000-0005-0000-0000-000045740000}"/>
    <cellStyle name="자리수 2" xfId="29738" xr:uid="{00000000-0005-0000-0000-000046740000}"/>
    <cellStyle name="자리수0" xfId="29739" xr:uid="{00000000-0005-0000-0000-000047740000}"/>
    <cellStyle name="자리수0 2" xfId="29740" xr:uid="{00000000-0005-0000-0000-000048740000}"/>
    <cellStyle name="전용" xfId="29741" xr:uid="{00000000-0005-0000-0000-000049740000}"/>
    <cellStyle name="정 할당 메모리(페이징 불가능), 메모리 매핑 파일 등이 있습니다." xfId="29742" xr:uid="{00000000-0005-0000-0000-00004A740000}"/>
    <cellStyle name="정 할당 메모리(페이징 불가능), 메모리 매핑 파일 등이 있습니다.?cpgOther?할당된 메모리?시스템에서 사용된 메모리의 바이트 수입니다. 모든 구성 요소 및 응용 프로그램 등 시스템에 할당된 총 메모리 양입니다.?cpgCommit?페이지 부재?cPageFaults?초" xfId="29743" xr:uid="{00000000-0005-0000-0000-00004B740000}"/>
    <cellStyle name="정수용표준" xfId="29744" xr:uid="{00000000-0005-0000-0000-00004C740000}"/>
    <cellStyle name="제목 1 1" xfId="29745" xr:uid="{00000000-0005-0000-0000-00004D740000}"/>
    <cellStyle name="제목 1 2" xfId="29746" xr:uid="{00000000-0005-0000-0000-00004E740000}"/>
    <cellStyle name="제목 1 2 2" xfId="29747" xr:uid="{00000000-0005-0000-0000-00004F740000}"/>
    <cellStyle name="제목 1 3" xfId="29748" xr:uid="{00000000-0005-0000-0000-000050740000}"/>
    <cellStyle name="제목 1 4" xfId="29749" xr:uid="{00000000-0005-0000-0000-000051740000}"/>
    <cellStyle name="제목 1 5" xfId="29750" xr:uid="{00000000-0005-0000-0000-000052740000}"/>
    <cellStyle name="제목 1 6" xfId="29751" xr:uid="{00000000-0005-0000-0000-000053740000}"/>
    <cellStyle name="제목 2 2" xfId="29752" xr:uid="{00000000-0005-0000-0000-000054740000}"/>
    <cellStyle name="제목 2 2 2" xfId="29753" xr:uid="{00000000-0005-0000-0000-000055740000}"/>
    <cellStyle name="제목 2 3" xfId="29754" xr:uid="{00000000-0005-0000-0000-000056740000}"/>
    <cellStyle name="제목 2 4" xfId="29755" xr:uid="{00000000-0005-0000-0000-000057740000}"/>
    <cellStyle name="제목 2 5" xfId="29756" xr:uid="{00000000-0005-0000-0000-000058740000}"/>
    <cellStyle name="제목 2 6" xfId="29757" xr:uid="{00000000-0005-0000-0000-000059740000}"/>
    <cellStyle name="제목 3 10" xfId="29758" xr:uid="{00000000-0005-0000-0000-00005A740000}"/>
    <cellStyle name="제목 3 10 2" xfId="29759" xr:uid="{00000000-0005-0000-0000-00005B740000}"/>
    <cellStyle name="제목 3 2" xfId="29760" xr:uid="{00000000-0005-0000-0000-00005C740000}"/>
    <cellStyle name="제목 3 2 10" xfId="29761" xr:uid="{00000000-0005-0000-0000-00005D740000}"/>
    <cellStyle name="제목 3 2 11" xfId="29762" xr:uid="{00000000-0005-0000-0000-00005E740000}"/>
    <cellStyle name="제목 3 2 2" xfId="29763" xr:uid="{00000000-0005-0000-0000-00005F740000}"/>
    <cellStyle name="제목 3 2 2 2" xfId="29764" xr:uid="{00000000-0005-0000-0000-000060740000}"/>
    <cellStyle name="제목 3 2 2 2 2" xfId="29765" xr:uid="{00000000-0005-0000-0000-000061740000}"/>
    <cellStyle name="제목 3 2 2 2 2 2" xfId="29766" xr:uid="{00000000-0005-0000-0000-000062740000}"/>
    <cellStyle name="제목 3 2 2 2 2 2 2" xfId="29767" xr:uid="{00000000-0005-0000-0000-000063740000}"/>
    <cellStyle name="제목 3 2 2 2 2 2 2 2" xfId="29768" xr:uid="{00000000-0005-0000-0000-000064740000}"/>
    <cellStyle name="제목 3 2 2 2 2 2 2 2 2" xfId="29769" xr:uid="{00000000-0005-0000-0000-000065740000}"/>
    <cellStyle name="제목 3 2 2 2 2 2 2 2 2 2" xfId="29770" xr:uid="{00000000-0005-0000-0000-000066740000}"/>
    <cellStyle name="제목 3 2 2 2 2 2 2 2 3" xfId="29771" xr:uid="{00000000-0005-0000-0000-000067740000}"/>
    <cellStyle name="제목 3 2 2 2 2 2 2 3" xfId="29772" xr:uid="{00000000-0005-0000-0000-000068740000}"/>
    <cellStyle name="제목 3 2 2 2 2 2 2 3 2" xfId="29773" xr:uid="{00000000-0005-0000-0000-000069740000}"/>
    <cellStyle name="제목 3 2 2 2 2 2 2 4" xfId="29774" xr:uid="{00000000-0005-0000-0000-00006A740000}"/>
    <cellStyle name="제목 3 2 2 2 2 2 3" xfId="29775" xr:uid="{00000000-0005-0000-0000-00006B740000}"/>
    <cellStyle name="제목 3 2 2 2 2 2 3 2" xfId="29776" xr:uid="{00000000-0005-0000-0000-00006C740000}"/>
    <cellStyle name="제목 3 2 2 2 2 2 3 2 2" xfId="29777" xr:uid="{00000000-0005-0000-0000-00006D740000}"/>
    <cellStyle name="제목 3 2 2 2 2 2 3 3" xfId="29778" xr:uid="{00000000-0005-0000-0000-00006E740000}"/>
    <cellStyle name="제목 3 2 2 2 2 2 4" xfId="29779" xr:uid="{00000000-0005-0000-0000-00006F740000}"/>
    <cellStyle name="제목 3 2 2 2 2 2 4 2" xfId="29780" xr:uid="{00000000-0005-0000-0000-000070740000}"/>
    <cellStyle name="제목 3 2 2 2 2 2 5" xfId="29781" xr:uid="{00000000-0005-0000-0000-000071740000}"/>
    <cellStyle name="제목 3 2 2 2 2 3" xfId="29782" xr:uid="{00000000-0005-0000-0000-000072740000}"/>
    <cellStyle name="제목 3 2 2 2 2 3 2" xfId="29783" xr:uid="{00000000-0005-0000-0000-000073740000}"/>
    <cellStyle name="제목 3 2 2 2 2 3 2 2" xfId="29784" xr:uid="{00000000-0005-0000-0000-000074740000}"/>
    <cellStyle name="제목 3 2 2 2 2 3 2 2 2" xfId="29785" xr:uid="{00000000-0005-0000-0000-000075740000}"/>
    <cellStyle name="제목 3 2 2 2 2 3 2 3" xfId="29786" xr:uid="{00000000-0005-0000-0000-000076740000}"/>
    <cellStyle name="제목 3 2 2 2 2 3 3" xfId="29787" xr:uid="{00000000-0005-0000-0000-000077740000}"/>
    <cellStyle name="제목 3 2 2 2 2 3 3 2" xfId="29788" xr:uid="{00000000-0005-0000-0000-000078740000}"/>
    <cellStyle name="제목 3 2 2 2 2 3 4" xfId="29789" xr:uid="{00000000-0005-0000-0000-000079740000}"/>
    <cellStyle name="제목 3 2 2 2 2 4" xfId="29790" xr:uid="{00000000-0005-0000-0000-00007A740000}"/>
    <cellStyle name="제목 3 2 2 2 2 4 2" xfId="29791" xr:uid="{00000000-0005-0000-0000-00007B740000}"/>
    <cellStyle name="제목 3 2 2 2 2 4 2 2" xfId="29792" xr:uid="{00000000-0005-0000-0000-00007C740000}"/>
    <cellStyle name="제목 3 2 2 2 2 4 3" xfId="29793" xr:uid="{00000000-0005-0000-0000-00007D740000}"/>
    <cellStyle name="제목 3 2 2 2 2 5" xfId="29794" xr:uid="{00000000-0005-0000-0000-00007E740000}"/>
    <cellStyle name="제목 3 2 2 2 2 5 2" xfId="29795" xr:uid="{00000000-0005-0000-0000-00007F740000}"/>
    <cellStyle name="제목 3 2 2 2 2 6" xfId="29796" xr:uid="{00000000-0005-0000-0000-000080740000}"/>
    <cellStyle name="제목 3 2 2 2 3" xfId="29797" xr:uid="{00000000-0005-0000-0000-000081740000}"/>
    <cellStyle name="제목 3 2 2 2 3 2" xfId="29798" xr:uid="{00000000-0005-0000-0000-000082740000}"/>
    <cellStyle name="제목 3 2 2 2 3 2 2" xfId="29799" xr:uid="{00000000-0005-0000-0000-000083740000}"/>
    <cellStyle name="제목 3 2 2 2 3 2 2 2" xfId="29800" xr:uid="{00000000-0005-0000-0000-000084740000}"/>
    <cellStyle name="제목 3 2 2 2 3 2 2 2 2" xfId="29801" xr:uid="{00000000-0005-0000-0000-000085740000}"/>
    <cellStyle name="제목 3 2 2 2 3 2 2 3" xfId="29802" xr:uid="{00000000-0005-0000-0000-000086740000}"/>
    <cellStyle name="제목 3 2 2 2 3 2 3" xfId="29803" xr:uid="{00000000-0005-0000-0000-000087740000}"/>
    <cellStyle name="제목 3 2 2 2 3 2 3 2" xfId="29804" xr:uid="{00000000-0005-0000-0000-000088740000}"/>
    <cellStyle name="제목 3 2 2 2 3 2 4" xfId="29805" xr:uid="{00000000-0005-0000-0000-000089740000}"/>
    <cellStyle name="제목 3 2 2 2 3 3" xfId="29806" xr:uid="{00000000-0005-0000-0000-00008A740000}"/>
    <cellStyle name="제목 3 2 2 2 3 3 2" xfId="29807" xr:uid="{00000000-0005-0000-0000-00008B740000}"/>
    <cellStyle name="제목 3 2 2 2 3 3 2 2" xfId="29808" xr:uid="{00000000-0005-0000-0000-00008C740000}"/>
    <cellStyle name="제목 3 2 2 2 3 3 3" xfId="29809" xr:uid="{00000000-0005-0000-0000-00008D740000}"/>
    <cellStyle name="제목 3 2 2 2 3 4" xfId="29810" xr:uid="{00000000-0005-0000-0000-00008E740000}"/>
    <cellStyle name="제목 3 2 2 2 3 4 2" xfId="29811" xr:uid="{00000000-0005-0000-0000-00008F740000}"/>
    <cellStyle name="제목 3 2 2 2 3 5" xfId="29812" xr:uid="{00000000-0005-0000-0000-000090740000}"/>
    <cellStyle name="제목 3 2 2 2 4" xfId="29813" xr:uid="{00000000-0005-0000-0000-000091740000}"/>
    <cellStyle name="제목 3 2 2 2 4 2" xfId="29814" xr:uid="{00000000-0005-0000-0000-000092740000}"/>
    <cellStyle name="제목 3 2 2 2 4 2 2" xfId="29815" xr:uid="{00000000-0005-0000-0000-000093740000}"/>
    <cellStyle name="제목 3 2 2 2 4 2 2 2" xfId="29816" xr:uid="{00000000-0005-0000-0000-000094740000}"/>
    <cellStyle name="제목 3 2 2 2 4 2 3" xfId="29817" xr:uid="{00000000-0005-0000-0000-000095740000}"/>
    <cellStyle name="제목 3 2 2 2 4 3" xfId="29818" xr:uid="{00000000-0005-0000-0000-000096740000}"/>
    <cellStyle name="제목 3 2 2 2 4 3 2" xfId="29819" xr:uid="{00000000-0005-0000-0000-000097740000}"/>
    <cellStyle name="제목 3 2 2 2 4 4" xfId="29820" xr:uid="{00000000-0005-0000-0000-000098740000}"/>
    <cellStyle name="제목 3 2 2 2 5" xfId="29821" xr:uid="{00000000-0005-0000-0000-000099740000}"/>
    <cellStyle name="제목 3 2 2 2 5 2" xfId="29822" xr:uid="{00000000-0005-0000-0000-00009A740000}"/>
    <cellStyle name="제목 3 2 2 2 5 2 2" xfId="29823" xr:uid="{00000000-0005-0000-0000-00009B740000}"/>
    <cellStyle name="제목 3 2 2 2 5 3" xfId="29824" xr:uid="{00000000-0005-0000-0000-00009C740000}"/>
    <cellStyle name="제목 3 2 2 2 6" xfId="29825" xr:uid="{00000000-0005-0000-0000-00009D740000}"/>
    <cellStyle name="제목 3 2 2 2 6 2" xfId="29826" xr:uid="{00000000-0005-0000-0000-00009E740000}"/>
    <cellStyle name="제목 3 2 2 2 7" xfId="29827" xr:uid="{00000000-0005-0000-0000-00009F740000}"/>
    <cellStyle name="제목 3 2 2 3" xfId="29828" xr:uid="{00000000-0005-0000-0000-0000A0740000}"/>
    <cellStyle name="제목 3 2 2 3 2" xfId="29829" xr:uid="{00000000-0005-0000-0000-0000A1740000}"/>
    <cellStyle name="제목 3 2 2 3 2 2" xfId="29830" xr:uid="{00000000-0005-0000-0000-0000A2740000}"/>
    <cellStyle name="제목 3 2 2 3 2 2 2" xfId="29831" xr:uid="{00000000-0005-0000-0000-0000A3740000}"/>
    <cellStyle name="제목 3 2 2 3 2 2 2 2" xfId="29832" xr:uid="{00000000-0005-0000-0000-0000A4740000}"/>
    <cellStyle name="제목 3 2 2 3 2 2 2 2 2" xfId="29833" xr:uid="{00000000-0005-0000-0000-0000A5740000}"/>
    <cellStyle name="제목 3 2 2 3 2 2 2 3" xfId="29834" xr:uid="{00000000-0005-0000-0000-0000A6740000}"/>
    <cellStyle name="제목 3 2 2 3 2 2 3" xfId="29835" xr:uid="{00000000-0005-0000-0000-0000A7740000}"/>
    <cellStyle name="제목 3 2 2 3 2 2 3 2" xfId="29836" xr:uid="{00000000-0005-0000-0000-0000A8740000}"/>
    <cellStyle name="제목 3 2 2 3 2 2 4" xfId="29837" xr:uid="{00000000-0005-0000-0000-0000A9740000}"/>
    <cellStyle name="제목 3 2 2 3 2 3" xfId="29838" xr:uid="{00000000-0005-0000-0000-0000AA740000}"/>
    <cellStyle name="제목 3 2 2 3 2 3 2" xfId="29839" xr:uid="{00000000-0005-0000-0000-0000AB740000}"/>
    <cellStyle name="제목 3 2 2 3 2 3 2 2" xfId="29840" xr:uid="{00000000-0005-0000-0000-0000AC740000}"/>
    <cellStyle name="제목 3 2 2 3 2 3 3" xfId="29841" xr:uid="{00000000-0005-0000-0000-0000AD740000}"/>
    <cellStyle name="제목 3 2 2 3 2 4" xfId="29842" xr:uid="{00000000-0005-0000-0000-0000AE740000}"/>
    <cellStyle name="제목 3 2 2 3 2 4 2" xfId="29843" xr:uid="{00000000-0005-0000-0000-0000AF740000}"/>
    <cellStyle name="제목 3 2 2 3 2 5" xfId="29844" xr:uid="{00000000-0005-0000-0000-0000B0740000}"/>
    <cellStyle name="제목 3 2 2 3 3" xfId="29845" xr:uid="{00000000-0005-0000-0000-0000B1740000}"/>
    <cellStyle name="제목 3 2 2 3 3 2" xfId="29846" xr:uid="{00000000-0005-0000-0000-0000B2740000}"/>
    <cellStyle name="제목 3 2 2 3 3 2 2" xfId="29847" xr:uid="{00000000-0005-0000-0000-0000B3740000}"/>
    <cellStyle name="제목 3 2 2 3 3 2 2 2" xfId="29848" xr:uid="{00000000-0005-0000-0000-0000B4740000}"/>
    <cellStyle name="제목 3 2 2 3 3 2 3" xfId="29849" xr:uid="{00000000-0005-0000-0000-0000B5740000}"/>
    <cellStyle name="제목 3 2 2 3 3 3" xfId="29850" xr:uid="{00000000-0005-0000-0000-0000B6740000}"/>
    <cellStyle name="제목 3 2 2 3 3 3 2" xfId="29851" xr:uid="{00000000-0005-0000-0000-0000B7740000}"/>
    <cellStyle name="제목 3 2 2 3 3 4" xfId="29852" xr:uid="{00000000-0005-0000-0000-0000B8740000}"/>
    <cellStyle name="제목 3 2 2 3 4" xfId="29853" xr:uid="{00000000-0005-0000-0000-0000B9740000}"/>
    <cellStyle name="제목 3 2 2 3 4 2" xfId="29854" xr:uid="{00000000-0005-0000-0000-0000BA740000}"/>
    <cellStyle name="제목 3 2 2 3 4 2 2" xfId="29855" xr:uid="{00000000-0005-0000-0000-0000BB740000}"/>
    <cellStyle name="제목 3 2 2 3 4 3" xfId="29856" xr:uid="{00000000-0005-0000-0000-0000BC740000}"/>
    <cellStyle name="제목 3 2 2 3 5" xfId="29857" xr:uid="{00000000-0005-0000-0000-0000BD740000}"/>
    <cellStyle name="제목 3 2 2 3 5 2" xfId="29858" xr:uid="{00000000-0005-0000-0000-0000BE740000}"/>
    <cellStyle name="제목 3 2 2 3 6" xfId="29859" xr:uid="{00000000-0005-0000-0000-0000BF740000}"/>
    <cellStyle name="제목 3 2 2 4" xfId="29860" xr:uid="{00000000-0005-0000-0000-0000C0740000}"/>
    <cellStyle name="제목 3 2 2 4 2" xfId="29861" xr:uid="{00000000-0005-0000-0000-0000C1740000}"/>
    <cellStyle name="제목 3 2 2 4 2 2" xfId="29862" xr:uid="{00000000-0005-0000-0000-0000C2740000}"/>
    <cellStyle name="제목 3 2 2 4 2 2 2" xfId="29863" xr:uid="{00000000-0005-0000-0000-0000C3740000}"/>
    <cellStyle name="제목 3 2 2 4 2 2 2 2" xfId="29864" xr:uid="{00000000-0005-0000-0000-0000C4740000}"/>
    <cellStyle name="제목 3 2 2 4 2 2 3" xfId="29865" xr:uid="{00000000-0005-0000-0000-0000C5740000}"/>
    <cellStyle name="제목 3 2 2 4 2 3" xfId="29866" xr:uid="{00000000-0005-0000-0000-0000C6740000}"/>
    <cellStyle name="제목 3 2 2 4 2 3 2" xfId="29867" xr:uid="{00000000-0005-0000-0000-0000C7740000}"/>
    <cellStyle name="제목 3 2 2 4 2 4" xfId="29868" xr:uid="{00000000-0005-0000-0000-0000C8740000}"/>
    <cellStyle name="제목 3 2 2 4 3" xfId="29869" xr:uid="{00000000-0005-0000-0000-0000C9740000}"/>
    <cellStyle name="제목 3 2 2 4 3 2" xfId="29870" xr:uid="{00000000-0005-0000-0000-0000CA740000}"/>
    <cellStyle name="제목 3 2 2 4 3 2 2" xfId="29871" xr:uid="{00000000-0005-0000-0000-0000CB740000}"/>
    <cellStyle name="제목 3 2 2 4 3 3" xfId="29872" xr:uid="{00000000-0005-0000-0000-0000CC740000}"/>
    <cellStyle name="제목 3 2 2 4 4" xfId="29873" xr:uid="{00000000-0005-0000-0000-0000CD740000}"/>
    <cellStyle name="제목 3 2 2 4 4 2" xfId="29874" xr:uid="{00000000-0005-0000-0000-0000CE740000}"/>
    <cellStyle name="제목 3 2 2 4 5" xfId="29875" xr:uid="{00000000-0005-0000-0000-0000CF740000}"/>
    <cellStyle name="제목 3 2 2 5" xfId="29876" xr:uid="{00000000-0005-0000-0000-0000D0740000}"/>
    <cellStyle name="제목 3 2 2 5 2" xfId="29877" xr:uid="{00000000-0005-0000-0000-0000D1740000}"/>
    <cellStyle name="제목 3 2 2 5 2 2" xfId="29878" xr:uid="{00000000-0005-0000-0000-0000D2740000}"/>
    <cellStyle name="제목 3 2 2 5 2 2 2" xfId="29879" xr:uid="{00000000-0005-0000-0000-0000D3740000}"/>
    <cellStyle name="제목 3 2 2 5 2 3" xfId="29880" xr:uid="{00000000-0005-0000-0000-0000D4740000}"/>
    <cellStyle name="제목 3 2 2 5 3" xfId="29881" xr:uid="{00000000-0005-0000-0000-0000D5740000}"/>
    <cellStyle name="제목 3 2 2 5 3 2" xfId="29882" xr:uid="{00000000-0005-0000-0000-0000D6740000}"/>
    <cellStyle name="제목 3 2 2 5 4" xfId="29883" xr:uid="{00000000-0005-0000-0000-0000D7740000}"/>
    <cellStyle name="제목 3 2 2 6" xfId="29884" xr:uid="{00000000-0005-0000-0000-0000D8740000}"/>
    <cellStyle name="제목 3 2 2 6 2" xfId="29885" xr:uid="{00000000-0005-0000-0000-0000D9740000}"/>
    <cellStyle name="제목 3 2 2 6 2 2" xfId="29886" xr:uid="{00000000-0005-0000-0000-0000DA740000}"/>
    <cellStyle name="제목 3 2 2 6 3" xfId="29887" xr:uid="{00000000-0005-0000-0000-0000DB740000}"/>
    <cellStyle name="제목 3 2 2 7" xfId="29888" xr:uid="{00000000-0005-0000-0000-0000DC740000}"/>
    <cellStyle name="제목 3 2 2 7 2" xfId="29889" xr:uid="{00000000-0005-0000-0000-0000DD740000}"/>
    <cellStyle name="제목 3 2 2 8" xfId="29890" xr:uid="{00000000-0005-0000-0000-0000DE740000}"/>
    <cellStyle name="제목 3 2 3" xfId="29891" xr:uid="{00000000-0005-0000-0000-0000DF740000}"/>
    <cellStyle name="제목 3 2 3 2" xfId="29892" xr:uid="{00000000-0005-0000-0000-0000E0740000}"/>
    <cellStyle name="제목 3 2 3 2 2" xfId="29893" xr:uid="{00000000-0005-0000-0000-0000E1740000}"/>
    <cellStyle name="제목 3 2 3 2 2 2" xfId="29894" xr:uid="{00000000-0005-0000-0000-0000E2740000}"/>
    <cellStyle name="제목 3 2 3 2 2 2 2" xfId="29895" xr:uid="{00000000-0005-0000-0000-0000E3740000}"/>
    <cellStyle name="제목 3 2 3 2 2 2 2 2" xfId="29896" xr:uid="{00000000-0005-0000-0000-0000E4740000}"/>
    <cellStyle name="제목 3 2 3 2 2 2 2 2 2" xfId="29897" xr:uid="{00000000-0005-0000-0000-0000E5740000}"/>
    <cellStyle name="제목 3 2 3 2 2 2 2 2 2 2" xfId="29898" xr:uid="{00000000-0005-0000-0000-0000E6740000}"/>
    <cellStyle name="제목 3 2 3 2 2 2 2 2 3" xfId="29899" xr:uid="{00000000-0005-0000-0000-0000E7740000}"/>
    <cellStyle name="제목 3 2 3 2 2 2 2 3" xfId="29900" xr:uid="{00000000-0005-0000-0000-0000E8740000}"/>
    <cellStyle name="제목 3 2 3 2 2 2 2 3 2" xfId="29901" xr:uid="{00000000-0005-0000-0000-0000E9740000}"/>
    <cellStyle name="제목 3 2 3 2 2 2 2 4" xfId="29902" xr:uid="{00000000-0005-0000-0000-0000EA740000}"/>
    <cellStyle name="제목 3 2 3 2 2 2 3" xfId="29903" xr:uid="{00000000-0005-0000-0000-0000EB740000}"/>
    <cellStyle name="제목 3 2 3 2 2 2 3 2" xfId="29904" xr:uid="{00000000-0005-0000-0000-0000EC740000}"/>
    <cellStyle name="제목 3 2 3 2 2 2 3 2 2" xfId="29905" xr:uid="{00000000-0005-0000-0000-0000ED740000}"/>
    <cellStyle name="제목 3 2 3 2 2 2 3 3" xfId="29906" xr:uid="{00000000-0005-0000-0000-0000EE740000}"/>
    <cellStyle name="제목 3 2 3 2 2 2 4" xfId="29907" xr:uid="{00000000-0005-0000-0000-0000EF740000}"/>
    <cellStyle name="제목 3 2 3 2 2 2 4 2" xfId="29908" xr:uid="{00000000-0005-0000-0000-0000F0740000}"/>
    <cellStyle name="제목 3 2 3 2 2 2 5" xfId="29909" xr:uid="{00000000-0005-0000-0000-0000F1740000}"/>
    <cellStyle name="제목 3 2 3 2 2 3" xfId="29910" xr:uid="{00000000-0005-0000-0000-0000F2740000}"/>
    <cellStyle name="제목 3 2 3 2 2 3 2" xfId="29911" xr:uid="{00000000-0005-0000-0000-0000F3740000}"/>
    <cellStyle name="제목 3 2 3 2 2 3 2 2" xfId="29912" xr:uid="{00000000-0005-0000-0000-0000F4740000}"/>
    <cellStyle name="제목 3 2 3 2 2 3 2 2 2" xfId="29913" xr:uid="{00000000-0005-0000-0000-0000F5740000}"/>
    <cellStyle name="제목 3 2 3 2 2 3 2 3" xfId="29914" xr:uid="{00000000-0005-0000-0000-0000F6740000}"/>
    <cellStyle name="제목 3 2 3 2 2 3 3" xfId="29915" xr:uid="{00000000-0005-0000-0000-0000F7740000}"/>
    <cellStyle name="제목 3 2 3 2 2 3 3 2" xfId="29916" xr:uid="{00000000-0005-0000-0000-0000F8740000}"/>
    <cellStyle name="제목 3 2 3 2 2 3 4" xfId="29917" xr:uid="{00000000-0005-0000-0000-0000F9740000}"/>
    <cellStyle name="제목 3 2 3 2 2 4" xfId="29918" xr:uid="{00000000-0005-0000-0000-0000FA740000}"/>
    <cellStyle name="제목 3 2 3 2 2 4 2" xfId="29919" xr:uid="{00000000-0005-0000-0000-0000FB740000}"/>
    <cellStyle name="제목 3 2 3 2 2 4 2 2" xfId="29920" xr:uid="{00000000-0005-0000-0000-0000FC740000}"/>
    <cellStyle name="제목 3 2 3 2 2 4 3" xfId="29921" xr:uid="{00000000-0005-0000-0000-0000FD740000}"/>
    <cellStyle name="제목 3 2 3 2 2 5" xfId="29922" xr:uid="{00000000-0005-0000-0000-0000FE740000}"/>
    <cellStyle name="제목 3 2 3 2 2 5 2" xfId="29923" xr:uid="{00000000-0005-0000-0000-0000FF740000}"/>
    <cellStyle name="제목 3 2 3 2 2 6" xfId="29924" xr:uid="{00000000-0005-0000-0000-000000750000}"/>
    <cellStyle name="제목 3 2 3 2 3" xfId="29925" xr:uid="{00000000-0005-0000-0000-000001750000}"/>
    <cellStyle name="제목 3 2 3 2 3 2" xfId="29926" xr:uid="{00000000-0005-0000-0000-000002750000}"/>
    <cellStyle name="제목 3 2 3 2 3 2 2" xfId="29927" xr:uid="{00000000-0005-0000-0000-000003750000}"/>
    <cellStyle name="제목 3 2 3 2 3 2 2 2" xfId="29928" xr:uid="{00000000-0005-0000-0000-000004750000}"/>
    <cellStyle name="제목 3 2 3 2 3 2 2 2 2" xfId="29929" xr:uid="{00000000-0005-0000-0000-000005750000}"/>
    <cellStyle name="제목 3 2 3 2 3 2 2 3" xfId="29930" xr:uid="{00000000-0005-0000-0000-000006750000}"/>
    <cellStyle name="제목 3 2 3 2 3 2 3" xfId="29931" xr:uid="{00000000-0005-0000-0000-000007750000}"/>
    <cellStyle name="제목 3 2 3 2 3 2 3 2" xfId="29932" xr:uid="{00000000-0005-0000-0000-000008750000}"/>
    <cellStyle name="제목 3 2 3 2 3 2 4" xfId="29933" xr:uid="{00000000-0005-0000-0000-000009750000}"/>
    <cellStyle name="제목 3 2 3 2 3 3" xfId="29934" xr:uid="{00000000-0005-0000-0000-00000A750000}"/>
    <cellStyle name="제목 3 2 3 2 3 3 2" xfId="29935" xr:uid="{00000000-0005-0000-0000-00000B750000}"/>
    <cellStyle name="제목 3 2 3 2 3 3 2 2" xfId="29936" xr:uid="{00000000-0005-0000-0000-00000C750000}"/>
    <cellStyle name="제목 3 2 3 2 3 3 3" xfId="29937" xr:uid="{00000000-0005-0000-0000-00000D750000}"/>
    <cellStyle name="제목 3 2 3 2 3 4" xfId="29938" xr:uid="{00000000-0005-0000-0000-00000E750000}"/>
    <cellStyle name="제목 3 2 3 2 3 4 2" xfId="29939" xr:uid="{00000000-0005-0000-0000-00000F750000}"/>
    <cellStyle name="제목 3 2 3 2 3 5" xfId="29940" xr:uid="{00000000-0005-0000-0000-000010750000}"/>
    <cellStyle name="제목 3 2 3 2 4" xfId="29941" xr:uid="{00000000-0005-0000-0000-000011750000}"/>
    <cellStyle name="제목 3 2 3 2 4 2" xfId="29942" xr:uid="{00000000-0005-0000-0000-000012750000}"/>
    <cellStyle name="제목 3 2 3 2 4 2 2" xfId="29943" xr:uid="{00000000-0005-0000-0000-000013750000}"/>
    <cellStyle name="제목 3 2 3 2 4 2 2 2" xfId="29944" xr:uid="{00000000-0005-0000-0000-000014750000}"/>
    <cellStyle name="제목 3 2 3 2 4 2 3" xfId="29945" xr:uid="{00000000-0005-0000-0000-000015750000}"/>
    <cellStyle name="제목 3 2 3 2 4 3" xfId="29946" xr:uid="{00000000-0005-0000-0000-000016750000}"/>
    <cellStyle name="제목 3 2 3 2 4 3 2" xfId="29947" xr:uid="{00000000-0005-0000-0000-000017750000}"/>
    <cellStyle name="제목 3 2 3 2 4 4" xfId="29948" xr:uid="{00000000-0005-0000-0000-000018750000}"/>
    <cellStyle name="제목 3 2 3 2 5" xfId="29949" xr:uid="{00000000-0005-0000-0000-000019750000}"/>
    <cellStyle name="제목 3 2 3 2 5 2" xfId="29950" xr:uid="{00000000-0005-0000-0000-00001A750000}"/>
    <cellStyle name="제목 3 2 3 2 5 2 2" xfId="29951" xr:uid="{00000000-0005-0000-0000-00001B750000}"/>
    <cellStyle name="제목 3 2 3 2 5 3" xfId="29952" xr:uid="{00000000-0005-0000-0000-00001C750000}"/>
    <cellStyle name="제목 3 2 3 2 6" xfId="29953" xr:uid="{00000000-0005-0000-0000-00001D750000}"/>
    <cellStyle name="제목 3 2 3 2 6 2" xfId="29954" xr:uid="{00000000-0005-0000-0000-00001E750000}"/>
    <cellStyle name="제목 3 2 3 2 7" xfId="29955" xr:uid="{00000000-0005-0000-0000-00001F750000}"/>
    <cellStyle name="제목 3 2 3 3" xfId="29956" xr:uid="{00000000-0005-0000-0000-000020750000}"/>
    <cellStyle name="제목 3 2 3 3 2" xfId="29957" xr:uid="{00000000-0005-0000-0000-000021750000}"/>
    <cellStyle name="제목 3 2 3 3 2 2" xfId="29958" xr:uid="{00000000-0005-0000-0000-000022750000}"/>
    <cellStyle name="제목 3 2 3 3 2 2 2" xfId="29959" xr:uid="{00000000-0005-0000-0000-000023750000}"/>
    <cellStyle name="제목 3 2 3 3 2 2 2 2" xfId="29960" xr:uid="{00000000-0005-0000-0000-000024750000}"/>
    <cellStyle name="제목 3 2 3 3 2 2 2 2 2" xfId="29961" xr:uid="{00000000-0005-0000-0000-000025750000}"/>
    <cellStyle name="제목 3 2 3 3 2 2 2 3" xfId="29962" xr:uid="{00000000-0005-0000-0000-000026750000}"/>
    <cellStyle name="제목 3 2 3 3 2 2 3" xfId="29963" xr:uid="{00000000-0005-0000-0000-000027750000}"/>
    <cellStyle name="제목 3 2 3 3 2 2 3 2" xfId="29964" xr:uid="{00000000-0005-0000-0000-000028750000}"/>
    <cellStyle name="제목 3 2 3 3 2 2 4" xfId="29965" xr:uid="{00000000-0005-0000-0000-000029750000}"/>
    <cellStyle name="제목 3 2 3 3 2 3" xfId="29966" xr:uid="{00000000-0005-0000-0000-00002A750000}"/>
    <cellStyle name="제목 3 2 3 3 2 3 2" xfId="29967" xr:uid="{00000000-0005-0000-0000-00002B750000}"/>
    <cellStyle name="제목 3 2 3 3 2 3 2 2" xfId="29968" xr:uid="{00000000-0005-0000-0000-00002C750000}"/>
    <cellStyle name="제목 3 2 3 3 2 3 3" xfId="29969" xr:uid="{00000000-0005-0000-0000-00002D750000}"/>
    <cellStyle name="제목 3 2 3 3 2 4" xfId="29970" xr:uid="{00000000-0005-0000-0000-00002E750000}"/>
    <cellStyle name="제목 3 2 3 3 2 4 2" xfId="29971" xr:uid="{00000000-0005-0000-0000-00002F750000}"/>
    <cellStyle name="제목 3 2 3 3 2 5" xfId="29972" xr:uid="{00000000-0005-0000-0000-000030750000}"/>
    <cellStyle name="제목 3 2 3 3 3" xfId="29973" xr:uid="{00000000-0005-0000-0000-000031750000}"/>
    <cellStyle name="제목 3 2 3 3 3 2" xfId="29974" xr:uid="{00000000-0005-0000-0000-000032750000}"/>
    <cellStyle name="제목 3 2 3 3 3 2 2" xfId="29975" xr:uid="{00000000-0005-0000-0000-000033750000}"/>
    <cellStyle name="제목 3 2 3 3 3 2 2 2" xfId="29976" xr:uid="{00000000-0005-0000-0000-000034750000}"/>
    <cellStyle name="제목 3 2 3 3 3 2 3" xfId="29977" xr:uid="{00000000-0005-0000-0000-000035750000}"/>
    <cellStyle name="제목 3 2 3 3 3 3" xfId="29978" xr:uid="{00000000-0005-0000-0000-000036750000}"/>
    <cellStyle name="제목 3 2 3 3 3 3 2" xfId="29979" xr:uid="{00000000-0005-0000-0000-000037750000}"/>
    <cellStyle name="제목 3 2 3 3 3 4" xfId="29980" xr:uid="{00000000-0005-0000-0000-000038750000}"/>
    <cellStyle name="제목 3 2 3 3 4" xfId="29981" xr:uid="{00000000-0005-0000-0000-000039750000}"/>
    <cellStyle name="제목 3 2 3 3 4 2" xfId="29982" xr:uid="{00000000-0005-0000-0000-00003A750000}"/>
    <cellStyle name="제목 3 2 3 3 4 2 2" xfId="29983" xr:uid="{00000000-0005-0000-0000-00003B750000}"/>
    <cellStyle name="제목 3 2 3 3 4 3" xfId="29984" xr:uid="{00000000-0005-0000-0000-00003C750000}"/>
    <cellStyle name="제목 3 2 3 3 5" xfId="29985" xr:uid="{00000000-0005-0000-0000-00003D750000}"/>
    <cellStyle name="제목 3 2 3 3 5 2" xfId="29986" xr:uid="{00000000-0005-0000-0000-00003E750000}"/>
    <cellStyle name="제목 3 2 3 3 6" xfId="29987" xr:uid="{00000000-0005-0000-0000-00003F750000}"/>
    <cellStyle name="제목 3 2 3 4" xfId="29988" xr:uid="{00000000-0005-0000-0000-000040750000}"/>
    <cellStyle name="제목 3 2 3 4 2" xfId="29989" xr:uid="{00000000-0005-0000-0000-000041750000}"/>
    <cellStyle name="제목 3 2 3 4 2 2" xfId="29990" xr:uid="{00000000-0005-0000-0000-000042750000}"/>
    <cellStyle name="제목 3 2 3 4 2 2 2" xfId="29991" xr:uid="{00000000-0005-0000-0000-000043750000}"/>
    <cellStyle name="제목 3 2 3 4 2 2 2 2" xfId="29992" xr:uid="{00000000-0005-0000-0000-000044750000}"/>
    <cellStyle name="제목 3 2 3 4 2 2 3" xfId="29993" xr:uid="{00000000-0005-0000-0000-000045750000}"/>
    <cellStyle name="제목 3 2 3 4 2 3" xfId="29994" xr:uid="{00000000-0005-0000-0000-000046750000}"/>
    <cellStyle name="제목 3 2 3 4 2 3 2" xfId="29995" xr:uid="{00000000-0005-0000-0000-000047750000}"/>
    <cellStyle name="제목 3 2 3 4 2 4" xfId="29996" xr:uid="{00000000-0005-0000-0000-000048750000}"/>
    <cellStyle name="제목 3 2 3 4 3" xfId="29997" xr:uid="{00000000-0005-0000-0000-000049750000}"/>
    <cellStyle name="제목 3 2 3 4 3 2" xfId="29998" xr:uid="{00000000-0005-0000-0000-00004A750000}"/>
    <cellStyle name="제목 3 2 3 4 3 2 2" xfId="29999" xr:uid="{00000000-0005-0000-0000-00004B750000}"/>
    <cellStyle name="제목 3 2 3 4 3 3" xfId="30000" xr:uid="{00000000-0005-0000-0000-00004C750000}"/>
    <cellStyle name="제목 3 2 3 4 4" xfId="30001" xr:uid="{00000000-0005-0000-0000-00004D750000}"/>
    <cellStyle name="제목 3 2 3 4 4 2" xfId="30002" xr:uid="{00000000-0005-0000-0000-00004E750000}"/>
    <cellStyle name="제목 3 2 3 4 5" xfId="30003" xr:uid="{00000000-0005-0000-0000-00004F750000}"/>
    <cellStyle name="제목 3 2 3 5" xfId="30004" xr:uid="{00000000-0005-0000-0000-000050750000}"/>
    <cellStyle name="제목 3 2 3 5 2" xfId="30005" xr:uid="{00000000-0005-0000-0000-000051750000}"/>
    <cellStyle name="제목 3 2 3 5 2 2" xfId="30006" xr:uid="{00000000-0005-0000-0000-000052750000}"/>
    <cellStyle name="제목 3 2 3 5 2 2 2" xfId="30007" xr:uid="{00000000-0005-0000-0000-000053750000}"/>
    <cellStyle name="제목 3 2 3 5 2 3" xfId="30008" xr:uid="{00000000-0005-0000-0000-000054750000}"/>
    <cellStyle name="제목 3 2 3 5 3" xfId="30009" xr:uid="{00000000-0005-0000-0000-000055750000}"/>
    <cellStyle name="제목 3 2 3 5 3 2" xfId="30010" xr:uid="{00000000-0005-0000-0000-000056750000}"/>
    <cellStyle name="제목 3 2 3 5 4" xfId="30011" xr:uid="{00000000-0005-0000-0000-000057750000}"/>
    <cellStyle name="제목 3 2 3 6" xfId="30012" xr:uid="{00000000-0005-0000-0000-000058750000}"/>
    <cellStyle name="제목 3 2 3 6 2" xfId="30013" xr:uid="{00000000-0005-0000-0000-000059750000}"/>
    <cellStyle name="제목 3 2 3 6 2 2" xfId="30014" xr:uid="{00000000-0005-0000-0000-00005A750000}"/>
    <cellStyle name="제목 3 2 3 6 3" xfId="30015" xr:uid="{00000000-0005-0000-0000-00005B750000}"/>
    <cellStyle name="제목 3 2 3 7" xfId="30016" xr:uid="{00000000-0005-0000-0000-00005C750000}"/>
    <cellStyle name="제목 3 2 3 7 2" xfId="30017" xr:uid="{00000000-0005-0000-0000-00005D750000}"/>
    <cellStyle name="제목 3 2 3 8" xfId="30018" xr:uid="{00000000-0005-0000-0000-00005E750000}"/>
    <cellStyle name="제목 3 2 4" xfId="30019" xr:uid="{00000000-0005-0000-0000-00005F750000}"/>
    <cellStyle name="제목 3 2 4 2" xfId="30020" xr:uid="{00000000-0005-0000-0000-000060750000}"/>
    <cellStyle name="제목 3 2 4 2 2" xfId="30021" xr:uid="{00000000-0005-0000-0000-000061750000}"/>
    <cellStyle name="제목 3 2 4 2 2 2" xfId="30022" xr:uid="{00000000-0005-0000-0000-000062750000}"/>
    <cellStyle name="제목 3 2 4 2 2 2 2" xfId="30023" xr:uid="{00000000-0005-0000-0000-000063750000}"/>
    <cellStyle name="제목 3 2 4 2 2 2 2 2" xfId="30024" xr:uid="{00000000-0005-0000-0000-000064750000}"/>
    <cellStyle name="제목 3 2 4 2 2 2 2 2 2" xfId="30025" xr:uid="{00000000-0005-0000-0000-000065750000}"/>
    <cellStyle name="제목 3 2 4 2 2 2 2 3" xfId="30026" xr:uid="{00000000-0005-0000-0000-000066750000}"/>
    <cellStyle name="제목 3 2 4 2 2 2 3" xfId="30027" xr:uid="{00000000-0005-0000-0000-000067750000}"/>
    <cellStyle name="제목 3 2 4 2 2 2 3 2" xfId="30028" xr:uid="{00000000-0005-0000-0000-000068750000}"/>
    <cellStyle name="제목 3 2 4 2 2 2 4" xfId="30029" xr:uid="{00000000-0005-0000-0000-000069750000}"/>
    <cellStyle name="제목 3 2 4 2 2 3" xfId="30030" xr:uid="{00000000-0005-0000-0000-00006A750000}"/>
    <cellStyle name="제목 3 2 4 2 2 3 2" xfId="30031" xr:uid="{00000000-0005-0000-0000-00006B750000}"/>
    <cellStyle name="제목 3 2 4 2 2 3 2 2" xfId="30032" xr:uid="{00000000-0005-0000-0000-00006C750000}"/>
    <cellStyle name="제목 3 2 4 2 2 3 3" xfId="30033" xr:uid="{00000000-0005-0000-0000-00006D750000}"/>
    <cellStyle name="제목 3 2 4 2 2 4" xfId="30034" xr:uid="{00000000-0005-0000-0000-00006E750000}"/>
    <cellStyle name="제목 3 2 4 2 2 4 2" xfId="30035" xr:uid="{00000000-0005-0000-0000-00006F750000}"/>
    <cellStyle name="제목 3 2 4 2 2 5" xfId="30036" xr:uid="{00000000-0005-0000-0000-000070750000}"/>
    <cellStyle name="제목 3 2 4 2 3" xfId="30037" xr:uid="{00000000-0005-0000-0000-000071750000}"/>
    <cellStyle name="제목 3 2 4 2 3 2" xfId="30038" xr:uid="{00000000-0005-0000-0000-000072750000}"/>
    <cellStyle name="제목 3 2 4 2 3 2 2" xfId="30039" xr:uid="{00000000-0005-0000-0000-000073750000}"/>
    <cellStyle name="제목 3 2 4 2 3 2 2 2" xfId="30040" xr:uid="{00000000-0005-0000-0000-000074750000}"/>
    <cellStyle name="제목 3 2 4 2 3 2 3" xfId="30041" xr:uid="{00000000-0005-0000-0000-000075750000}"/>
    <cellStyle name="제목 3 2 4 2 3 3" xfId="30042" xr:uid="{00000000-0005-0000-0000-000076750000}"/>
    <cellStyle name="제목 3 2 4 2 3 3 2" xfId="30043" xr:uid="{00000000-0005-0000-0000-000077750000}"/>
    <cellStyle name="제목 3 2 4 2 3 4" xfId="30044" xr:uid="{00000000-0005-0000-0000-000078750000}"/>
    <cellStyle name="제목 3 2 4 2 4" xfId="30045" xr:uid="{00000000-0005-0000-0000-000079750000}"/>
    <cellStyle name="제목 3 2 4 2 4 2" xfId="30046" xr:uid="{00000000-0005-0000-0000-00007A750000}"/>
    <cellStyle name="제목 3 2 4 2 4 2 2" xfId="30047" xr:uid="{00000000-0005-0000-0000-00007B750000}"/>
    <cellStyle name="제목 3 2 4 2 4 3" xfId="30048" xr:uid="{00000000-0005-0000-0000-00007C750000}"/>
    <cellStyle name="제목 3 2 4 2 5" xfId="30049" xr:uid="{00000000-0005-0000-0000-00007D750000}"/>
    <cellStyle name="제목 3 2 4 2 5 2" xfId="30050" xr:uid="{00000000-0005-0000-0000-00007E750000}"/>
    <cellStyle name="제목 3 2 4 2 6" xfId="30051" xr:uid="{00000000-0005-0000-0000-00007F750000}"/>
    <cellStyle name="제목 3 2 4 3" xfId="30052" xr:uid="{00000000-0005-0000-0000-000080750000}"/>
    <cellStyle name="제목 3 2 4 3 2" xfId="30053" xr:uid="{00000000-0005-0000-0000-000081750000}"/>
    <cellStyle name="제목 3 2 4 3 2 2" xfId="30054" xr:uid="{00000000-0005-0000-0000-000082750000}"/>
    <cellStyle name="제목 3 2 4 3 2 2 2" xfId="30055" xr:uid="{00000000-0005-0000-0000-000083750000}"/>
    <cellStyle name="제목 3 2 4 3 2 2 2 2" xfId="30056" xr:uid="{00000000-0005-0000-0000-000084750000}"/>
    <cellStyle name="제목 3 2 4 3 2 2 3" xfId="30057" xr:uid="{00000000-0005-0000-0000-000085750000}"/>
    <cellStyle name="제목 3 2 4 3 2 3" xfId="30058" xr:uid="{00000000-0005-0000-0000-000086750000}"/>
    <cellStyle name="제목 3 2 4 3 2 3 2" xfId="30059" xr:uid="{00000000-0005-0000-0000-000087750000}"/>
    <cellStyle name="제목 3 2 4 3 2 4" xfId="30060" xr:uid="{00000000-0005-0000-0000-000088750000}"/>
    <cellStyle name="제목 3 2 4 3 3" xfId="30061" xr:uid="{00000000-0005-0000-0000-000089750000}"/>
    <cellStyle name="제목 3 2 4 3 3 2" xfId="30062" xr:uid="{00000000-0005-0000-0000-00008A750000}"/>
    <cellStyle name="제목 3 2 4 3 3 2 2" xfId="30063" xr:uid="{00000000-0005-0000-0000-00008B750000}"/>
    <cellStyle name="제목 3 2 4 3 3 3" xfId="30064" xr:uid="{00000000-0005-0000-0000-00008C750000}"/>
    <cellStyle name="제목 3 2 4 3 4" xfId="30065" xr:uid="{00000000-0005-0000-0000-00008D750000}"/>
    <cellStyle name="제목 3 2 4 3 4 2" xfId="30066" xr:uid="{00000000-0005-0000-0000-00008E750000}"/>
    <cellStyle name="제목 3 2 4 3 5" xfId="30067" xr:uid="{00000000-0005-0000-0000-00008F750000}"/>
    <cellStyle name="제목 3 2 4 4" xfId="30068" xr:uid="{00000000-0005-0000-0000-000090750000}"/>
    <cellStyle name="제목 3 2 4 4 2" xfId="30069" xr:uid="{00000000-0005-0000-0000-000091750000}"/>
    <cellStyle name="제목 3 2 4 4 2 2" xfId="30070" xr:uid="{00000000-0005-0000-0000-000092750000}"/>
    <cellStyle name="제목 3 2 4 4 2 2 2" xfId="30071" xr:uid="{00000000-0005-0000-0000-000093750000}"/>
    <cellStyle name="제목 3 2 4 4 2 3" xfId="30072" xr:uid="{00000000-0005-0000-0000-000094750000}"/>
    <cellStyle name="제목 3 2 4 4 3" xfId="30073" xr:uid="{00000000-0005-0000-0000-000095750000}"/>
    <cellStyle name="제목 3 2 4 4 3 2" xfId="30074" xr:uid="{00000000-0005-0000-0000-000096750000}"/>
    <cellStyle name="제목 3 2 4 4 4" xfId="30075" xr:uid="{00000000-0005-0000-0000-000097750000}"/>
    <cellStyle name="제목 3 2 4 5" xfId="30076" xr:uid="{00000000-0005-0000-0000-000098750000}"/>
    <cellStyle name="제목 3 2 4 5 2" xfId="30077" xr:uid="{00000000-0005-0000-0000-000099750000}"/>
    <cellStyle name="제목 3 2 4 5 2 2" xfId="30078" xr:uid="{00000000-0005-0000-0000-00009A750000}"/>
    <cellStyle name="제목 3 2 4 5 3" xfId="30079" xr:uid="{00000000-0005-0000-0000-00009B750000}"/>
    <cellStyle name="제목 3 2 4 6" xfId="30080" xr:uid="{00000000-0005-0000-0000-00009C750000}"/>
    <cellStyle name="제목 3 2 4 6 2" xfId="30081" xr:uid="{00000000-0005-0000-0000-00009D750000}"/>
    <cellStyle name="제목 3 2 4 7" xfId="30082" xr:uid="{00000000-0005-0000-0000-00009E750000}"/>
    <cellStyle name="제목 3 2 5" xfId="30083" xr:uid="{00000000-0005-0000-0000-00009F750000}"/>
    <cellStyle name="제목 3 2 5 2" xfId="30084" xr:uid="{00000000-0005-0000-0000-0000A0750000}"/>
    <cellStyle name="제목 3 2 5 2 2" xfId="30085" xr:uid="{00000000-0005-0000-0000-0000A1750000}"/>
    <cellStyle name="제목 3 2 5 2 2 2" xfId="30086" xr:uid="{00000000-0005-0000-0000-0000A2750000}"/>
    <cellStyle name="제목 3 2 5 2 2 2 2" xfId="30087" xr:uid="{00000000-0005-0000-0000-0000A3750000}"/>
    <cellStyle name="제목 3 2 5 2 2 2 2 2" xfId="30088" xr:uid="{00000000-0005-0000-0000-0000A4750000}"/>
    <cellStyle name="제목 3 2 5 2 2 2 3" xfId="30089" xr:uid="{00000000-0005-0000-0000-0000A5750000}"/>
    <cellStyle name="제목 3 2 5 2 2 3" xfId="30090" xr:uid="{00000000-0005-0000-0000-0000A6750000}"/>
    <cellStyle name="제목 3 2 5 2 2 3 2" xfId="30091" xr:uid="{00000000-0005-0000-0000-0000A7750000}"/>
    <cellStyle name="제목 3 2 5 2 2 4" xfId="30092" xr:uid="{00000000-0005-0000-0000-0000A8750000}"/>
    <cellStyle name="제목 3 2 5 2 3" xfId="30093" xr:uid="{00000000-0005-0000-0000-0000A9750000}"/>
    <cellStyle name="제목 3 2 5 2 3 2" xfId="30094" xr:uid="{00000000-0005-0000-0000-0000AA750000}"/>
    <cellStyle name="제목 3 2 5 2 3 2 2" xfId="30095" xr:uid="{00000000-0005-0000-0000-0000AB750000}"/>
    <cellStyle name="제목 3 2 5 2 3 3" xfId="30096" xr:uid="{00000000-0005-0000-0000-0000AC750000}"/>
    <cellStyle name="제목 3 2 5 2 4" xfId="30097" xr:uid="{00000000-0005-0000-0000-0000AD750000}"/>
    <cellStyle name="제목 3 2 5 2 4 2" xfId="30098" xr:uid="{00000000-0005-0000-0000-0000AE750000}"/>
    <cellStyle name="제목 3 2 5 2 5" xfId="30099" xr:uid="{00000000-0005-0000-0000-0000AF750000}"/>
    <cellStyle name="제목 3 2 5 3" xfId="30100" xr:uid="{00000000-0005-0000-0000-0000B0750000}"/>
    <cellStyle name="제목 3 2 5 3 2" xfId="30101" xr:uid="{00000000-0005-0000-0000-0000B1750000}"/>
    <cellStyle name="제목 3 2 5 3 2 2" xfId="30102" xr:uid="{00000000-0005-0000-0000-0000B2750000}"/>
    <cellStyle name="제목 3 2 5 3 2 2 2" xfId="30103" xr:uid="{00000000-0005-0000-0000-0000B3750000}"/>
    <cellStyle name="제목 3 2 5 3 2 3" xfId="30104" xr:uid="{00000000-0005-0000-0000-0000B4750000}"/>
    <cellStyle name="제목 3 2 5 3 3" xfId="30105" xr:uid="{00000000-0005-0000-0000-0000B5750000}"/>
    <cellStyle name="제목 3 2 5 3 3 2" xfId="30106" xr:uid="{00000000-0005-0000-0000-0000B6750000}"/>
    <cellStyle name="제목 3 2 5 3 4" xfId="30107" xr:uid="{00000000-0005-0000-0000-0000B7750000}"/>
    <cellStyle name="제목 3 2 5 4" xfId="30108" xr:uid="{00000000-0005-0000-0000-0000B8750000}"/>
    <cellStyle name="제목 3 2 5 4 2" xfId="30109" xr:uid="{00000000-0005-0000-0000-0000B9750000}"/>
    <cellStyle name="제목 3 2 5 4 2 2" xfId="30110" xr:uid="{00000000-0005-0000-0000-0000BA750000}"/>
    <cellStyle name="제목 3 2 5 4 3" xfId="30111" xr:uid="{00000000-0005-0000-0000-0000BB750000}"/>
    <cellStyle name="제목 3 2 5 5" xfId="30112" xr:uid="{00000000-0005-0000-0000-0000BC750000}"/>
    <cellStyle name="제목 3 2 5 5 2" xfId="30113" xr:uid="{00000000-0005-0000-0000-0000BD750000}"/>
    <cellStyle name="제목 3 2 5 6" xfId="30114" xr:uid="{00000000-0005-0000-0000-0000BE750000}"/>
    <cellStyle name="제목 3 2 6" xfId="30115" xr:uid="{00000000-0005-0000-0000-0000BF750000}"/>
    <cellStyle name="제목 3 2 6 2" xfId="30116" xr:uid="{00000000-0005-0000-0000-0000C0750000}"/>
    <cellStyle name="제목 3 2 6 2 2" xfId="30117" xr:uid="{00000000-0005-0000-0000-0000C1750000}"/>
    <cellStyle name="제목 3 2 6 2 2 2" xfId="30118" xr:uid="{00000000-0005-0000-0000-0000C2750000}"/>
    <cellStyle name="제목 3 2 6 2 2 2 2" xfId="30119" xr:uid="{00000000-0005-0000-0000-0000C3750000}"/>
    <cellStyle name="제목 3 2 6 2 2 3" xfId="30120" xr:uid="{00000000-0005-0000-0000-0000C4750000}"/>
    <cellStyle name="제목 3 2 6 2 3" xfId="30121" xr:uid="{00000000-0005-0000-0000-0000C5750000}"/>
    <cellStyle name="제목 3 2 6 2 3 2" xfId="30122" xr:uid="{00000000-0005-0000-0000-0000C6750000}"/>
    <cellStyle name="제목 3 2 6 2 4" xfId="30123" xr:uid="{00000000-0005-0000-0000-0000C7750000}"/>
    <cellStyle name="제목 3 2 6 3" xfId="30124" xr:uid="{00000000-0005-0000-0000-0000C8750000}"/>
    <cellStyle name="제목 3 2 6 3 2" xfId="30125" xr:uid="{00000000-0005-0000-0000-0000C9750000}"/>
    <cellStyle name="제목 3 2 6 3 2 2" xfId="30126" xr:uid="{00000000-0005-0000-0000-0000CA750000}"/>
    <cellStyle name="제목 3 2 6 3 3" xfId="30127" xr:uid="{00000000-0005-0000-0000-0000CB750000}"/>
    <cellStyle name="제목 3 2 6 4" xfId="30128" xr:uid="{00000000-0005-0000-0000-0000CC750000}"/>
    <cellStyle name="제목 3 2 6 4 2" xfId="30129" xr:uid="{00000000-0005-0000-0000-0000CD750000}"/>
    <cellStyle name="제목 3 2 6 5" xfId="30130" xr:uid="{00000000-0005-0000-0000-0000CE750000}"/>
    <cellStyle name="제목 3 2 7" xfId="30131" xr:uid="{00000000-0005-0000-0000-0000CF750000}"/>
    <cellStyle name="제목 3 2 7 2" xfId="30132" xr:uid="{00000000-0005-0000-0000-0000D0750000}"/>
    <cellStyle name="제목 3 2 7 2 2" xfId="30133" xr:uid="{00000000-0005-0000-0000-0000D1750000}"/>
    <cellStyle name="제목 3 2 7 2 2 2" xfId="30134" xr:uid="{00000000-0005-0000-0000-0000D2750000}"/>
    <cellStyle name="제목 3 2 7 2 3" xfId="30135" xr:uid="{00000000-0005-0000-0000-0000D3750000}"/>
    <cellStyle name="제목 3 2 7 3" xfId="30136" xr:uid="{00000000-0005-0000-0000-0000D4750000}"/>
    <cellStyle name="제목 3 2 7 3 2" xfId="30137" xr:uid="{00000000-0005-0000-0000-0000D5750000}"/>
    <cellStyle name="제목 3 2 7 4" xfId="30138" xr:uid="{00000000-0005-0000-0000-0000D6750000}"/>
    <cellStyle name="제목 3 2 8" xfId="30139" xr:uid="{00000000-0005-0000-0000-0000D7750000}"/>
    <cellStyle name="제목 3 2 8 2" xfId="30140" xr:uid="{00000000-0005-0000-0000-0000D8750000}"/>
    <cellStyle name="제목 3 2 8 2 2" xfId="30141" xr:uid="{00000000-0005-0000-0000-0000D9750000}"/>
    <cellStyle name="제목 3 2 8 3" xfId="30142" xr:uid="{00000000-0005-0000-0000-0000DA750000}"/>
    <cellStyle name="제목 3 2 9" xfId="30143" xr:uid="{00000000-0005-0000-0000-0000DB750000}"/>
    <cellStyle name="제목 3 2 9 2" xfId="30144" xr:uid="{00000000-0005-0000-0000-0000DC750000}"/>
    <cellStyle name="제목 3 3" xfId="30145" xr:uid="{00000000-0005-0000-0000-0000DD750000}"/>
    <cellStyle name="제목 3 3 10" xfId="30146" xr:uid="{00000000-0005-0000-0000-0000DE750000}"/>
    <cellStyle name="제목 3 3 2" xfId="30147" xr:uid="{00000000-0005-0000-0000-0000DF750000}"/>
    <cellStyle name="제목 3 3 2 2" xfId="30148" xr:uid="{00000000-0005-0000-0000-0000E0750000}"/>
    <cellStyle name="제목 3 3 2 2 2" xfId="30149" xr:uid="{00000000-0005-0000-0000-0000E1750000}"/>
    <cellStyle name="제목 3 3 2 2 2 2" xfId="30150" xr:uid="{00000000-0005-0000-0000-0000E2750000}"/>
    <cellStyle name="제목 3 3 2 2 2 2 2" xfId="30151" xr:uid="{00000000-0005-0000-0000-0000E3750000}"/>
    <cellStyle name="제목 3 3 2 2 2 2 2 2" xfId="30152" xr:uid="{00000000-0005-0000-0000-0000E4750000}"/>
    <cellStyle name="제목 3 3 2 2 2 2 2 2 2" xfId="30153" xr:uid="{00000000-0005-0000-0000-0000E5750000}"/>
    <cellStyle name="제목 3 3 2 2 2 2 2 2 2 2" xfId="30154" xr:uid="{00000000-0005-0000-0000-0000E6750000}"/>
    <cellStyle name="제목 3 3 2 2 2 2 2 2 3" xfId="30155" xr:uid="{00000000-0005-0000-0000-0000E7750000}"/>
    <cellStyle name="제목 3 3 2 2 2 2 2 3" xfId="30156" xr:uid="{00000000-0005-0000-0000-0000E8750000}"/>
    <cellStyle name="제목 3 3 2 2 2 2 2 3 2" xfId="30157" xr:uid="{00000000-0005-0000-0000-0000E9750000}"/>
    <cellStyle name="제목 3 3 2 2 2 2 2 4" xfId="30158" xr:uid="{00000000-0005-0000-0000-0000EA750000}"/>
    <cellStyle name="제목 3 3 2 2 2 2 3" xfId="30159" xr:uid="{00000000-0005-0000-0000-0000EB750000}"/>
    <cellStyle name="제목 3 3 2 2 2 2 3 2" xfId="30160" xr:uid="{00000000-0005-0000-0000-0000EC750000}"/>
    <cellStyle name="제목 3 3 2 2 2 2 3 2 2" xfId="30161" xr:uid="{00000000-0005-0000-0000-0000ED750000}"/>
    <cellStyle name="제목 3 3 2 2 2 2 3 3" xfId="30162" xr:uid="{00000000-0005-0000-0000-0000EE750000}"/>
    <cellStyle name="제목 3 3 2 2 2 2 4" xfId="30163" xr:uid="{00000000-0005-0000-0000-0000EF750000}"/>
    <cellStyle name="제목 3 3 2 2 2 2 4 2" xfId="30164" xr:uid="{00000000-0005-0000-0000-0000F0750000}"/>
    <cellStyle name="제목 3 3 2 2 2 2 5" xfId="30165" xr:uid="{00000000-0005-0000-0000-0000F1750000}"/>
    <cellStyle name="제목 3 3 2 2 2 3" xfId="30166" xr:uid="{00000000-0005-0000-0000-0000F2750000}"/>
    <cellStyle name="제목 3 3 2 2 2 3 2" xfId="30167" xr:uid="{00000000-0005-0000-0000-0000F3750000}"/>
    <cellStyle name="제목 3 3 2 2 2 3 2 2" xfId="30168" xr:uid="{00000000-0005-0000-0000-0000F4750000}"/>
    <cellStyle name="제목 3 3 2 2 2 3 2 2 2" xfId="30169" xr:uid="{00000000-0005-0000-0000-0000F5750000}"/>
    <cellStyle name="제목 3 3 2 2 2 3 2 3" xfId="30170" xr:uid="{00000000-0005-0000-0000-0000F6750000}"/>
    <cellStyle name="제목 3 3 2 2 2 3 3" xfId="30171" xr:uid="{00000000-0005-0000-0000-0000F7750000}"/>
    <cellStyle name="제목 3 3 2 2 2 3 3 2" xfId="30172" xr:uid="{00000000-0005-0000-0000-0000F8750000}"/>
    <cellStyle name="제목 3 3 2 2 2 3 4" xfId="30173" xr:uid="{00000000-0005-0000-0000-0000F9750000}"/>
    <cellStyle name="제목 3 3 2 2 2 4" xfId="30174" xr:uid="{00000000-0005-0000-0000-0000FA750000}"/>
    <cellStyle name="제목 3 3 2 2 2 4 2" xfId="30175" xr:uid="{00000000-0005-0000-0000-0000FB750000}"/>
    <cellStyle name="제목 3 3 2 2 2 4 2 2" xfId="30176" xr:uid="{00000000-0005-0000-0000-0000FC750000}"/>
    <cellStyle name="제목 3 3 2 2 2 4 3" xfId="30177" xr:uid="{00000000-0005-0000-0000-0000FD750000}"/>
    <cellStyle name="제목 3 3 2 2 2 5" xfId="30178" xr:uid="{00000000-0005-0000-0000-0000FE750000}"/>
    <cellStyle name="제목 3 3 2 2 2 5 2" xfId="30179" xr:uid="{00000000-0005-0000-0000-0000FF750000}"/>
    <cellStyle name="제목 3 3 2 2 2 6" xfId="30180" xr:uid="{00000000-0005-0000-0000-000000760000}"/>
    <cellStyle name="제목 3 3 2 2 3" xfId="30181" xr:uid="{00000000-0005-0000-0000-000001760000}"/>
    <cellStyle name="제목 3 3 2 2 3 2" xfId="30182" xr:uid="{00000000-0005-0000-0000-000002760000}"/>
    <cellStyle name="제목 3 3 2 2 3 2 2" xfId="30183" xr:uid="{00000000-0005-0000-0000-000003760000}"/>
    <cellStyle name="제목 3 3 2 2 3 2 2 2" xfId="30184" xr:uid="{00000000-0005-0000-0000-000004760000}"/>
    <cellStyle name="제목 3 3 2 2 3 2 2 2 2" xfId="30185" xr:uid="{00000000-0005-0000-0000-000005760000}"/>
    <cellStyle name="제목 3 3 2 2 3 2 2 3" xfId="30186" xr:uid="{00000000-0005-0000-0000-000006760000}"/>
    <cellStyle name="제목 3 3 2 2 3 2 3" xfId="30187" xr:uid="{00000000-0005-0000-0000-000007760000}"/>
    <cellStyle name="제목 3 3 2 2 3 2 3 2" xfId="30188" xr:uid="{00000000-0005-0000-0000-000008760000}"/>
    <cellStyle name="제목 3 3 2 2 3 2 4" xfId="30189" xr:uid="{00000000-0005-0000-0000-000009760000}"/>
    <cellStyle name="제목 3 3 2 2 3 3" xfId="30190" xr:uid="{00000000-0005-0000-0000-00000A760000}"/>
    <cellStyle name="제목 3 3 2 2 3 3 2" xfId="30191" xr:uid="{00000000-0005-0000-0000-00000B760000}"/>
    <cellStyle name="제목 3 3 2 2 3 3 2 2" xfId="30192" xr:uid="{00000000-0005-0000-0000-00000C760000}"/>
    <cellStyle name="제목 3 3 2 2 3 3 3" xfId="30193" xr:uid="{00000000-0005-0000-0000-00000D760000}"/>
    <cellStyle name="제목 3 3 2 2 3 4" xfId="30194" xr:uid="{00000000-0005-0000-0000-00000E760000}"/>
    <cellStyle name="제목 3 3 2 2 3 4 2" xfId="30195" xr:uid="{00000000-0005-0000-0000-00000F760000}"/>
    <cellStyle name="제목 3 3 2 2 3 5" xfId="30196" xr:uid="{00000000-0005-0000-0000-000010760000}"/>
    <cellStyle name="제목 3 3 2 2 4" xfId="30197" xr:uid="{00000000-0005-0000-0000-000011760000}"/>
    <cellStyle name="제목 3 3 2 2 4 2" xfId="30198" xr:uid="{00000000-0005-0000-0000-000012760000}"/>
    <cellStyle name="제목 3 3 2 2 4 2 2" xfId="30199" xr:uid="{00000000-0005-0000-0000-000013760000}"/>
    <cellStyle name="제목 3 3 2 2 4 2 2 2" xfId="30200" xr:uid="{00000000-0005-0000-0000-000014760000}"/>
    <cellStyle name="제목 3 3 2 2 4 2 3" xfId="30201" xr:uid="{00000000-0005-0000-0000-000015760000}"/>
    <cellStyle name="제목 3 3 2 2 4 3" xfId="30202" xr:uid="{00000000-0005-0000-0000-000016760000}"/>
    <cellStyle name="제목 3 3 2 2 4 3 2" xfId="30203" xr:uid="{00000000-0005-0000-0000-000017760000}"/>
    <cellStyle name="제목 3 3 2 2 4 4" xfId="30204" xr:uid="{00000000-0005-0000-0000-000018760000}"/>
    <cellStyle name="제목 3 3 2 2 5" xfId="30205" xr:uid="{00000000-0005-0000-0000-000019760000}"/>
    <cellStyle name="제목 3 3 2 2 5 2" xfId="30206" xr:uid="{00000000-0005-0000-0000-00001A760000}"/>
    <cellStyle name="제목 3 3 2 2 5 2 2" xfId="30207" xr:uid="{00000000-0005-0000-0000-00001B760000}"/>
    <cellStyle name="제목 3 3 2 2 5 3" xfId="30208" xr:uid="{00000000-0005-0000-0000-00001C760000}"/>
    <cellStyle name="제목 3 3 2 2 6" xfId="30209" xr:uid="{00000000-0005-0000-0000-00001D760000}"/>
    <cellStyle name="제목 3 3 2 2 6 2" xfId="30210" xr:uid="{00000000-0005-0000-0000-00001E760000}"/>
    <cellStyle name="제목 3 3 2 2 7" xfId="30211" xr:uid="{00000000-0005-0000-0000-00001F760000}"/>
    <cellStyle name="제목 3 3 2 3" xfId="30212" xr:uid="{00000000-0005-0000-0000-000020760000}"/>
    <cellStyle name="제목 3 3 2 3 2" xfId="30213" xr:uid="{00000000-0005-0000-0000-000021760000}"/>
    <cellStyle name="제목 3 3 2 3 2 2" xfId="30214" xr:uid="{00000000-0005-0000-0000-000022760000}"/>
    <cellStyle name="제목 3 3 2 3 2 2 2" xfId="30215" xr:uid="{00000000-0005-0000-0000-000023760000}"/>
    <cellStyle name="제목 3 3 2 3 2 2 2 2" xfId="30216" xr:uid="{00000000-0005-0000-0000-000024760000}"/>
    <cellStyle name="제목 3 3 2 3 2 2 2 2 2" xfId="30217" xr:uid="{00000000-0005-0000-0000-000025760000}"/>
    <cellStyle name="제목 3 3 2 3 2 2 2 3" xfId="30218" xr:uid="{00000000-0005-0000-0000-000026760000}"/>
    <cellStyle name="제목 3 3 2 3 2 2 3" xfId="30219" xr:uid="{00000000-0005-0000-0000-000027760000}"/>
    <cellStyle name="제목 3 3 2 3 2 2 3 2" xfId="30220" xr:uid="{00000000-0005-0000-0000-000028760000}"/>
    <cellStyle name="제목 3 3 2 3 2 2 4" xfId="30221" xr:uid="{00000000-0005-0000-0000-000029760000}"/>
    <cellStyle name="제목 3 3 2 3 2 3" xfId="30222" xr:uid="{00000000-0005-0000-0000-00002A760000}"/>
    <cellStyle name="제목 3 3 2 3 2 3 2" xfId="30223" xr:uid="{00000000-0005-0000-0000-00002B760000}"/>
    <cellStyle name="제목 3 3 2 3 2 3 2 2" xfId="30224" xr:uid="{00000000-0005-0000-0000-00002C760000}"/>
    <cellStyle name="제목 3 3 2 3 2 3 3" xfId="30225" xr:uid="{00000000-0005-0000-0000-00002D760000}"/>
    <cellStyle name="제목 3 3 2 3 2 4" xfId="30226" xr:uid="{00000000-0005-0000-0000-00002E760000}"/>
    <cellStyle name="제목 3 3 2 3 2 4 2" xfId="30227" xr:uid="{00000000-0005-0000-0000-00002F760000}"/>
    <cellStyle name="제목 3 3 2 3 2 5" xfId="30228" xr:uid="{00000000-0005-0000-0000-000030760000}"/>
    <cellStyle name="제목 3 3 2 3 3" xfId="30229" xr:uid="{00000000-0005-0000-0000-000031760000}"/>
    <cellStyle name="제목 3 3 2 3 3 2" xfId="30230" xr:uid="{00000000-0005-0000-0000-000032760000}"/>
    <cellStyle name="제목 3 3 2 3 3 2 2" xfId="30231" xr:uid="{00000000-0005-0000-0000-000033760000}"/>
    <cellStyle name="제목 3 3 2 3 3 2 2 2" xfId="30232" xr:uid="{00000000-0005-0000-0000-000034760000}"/>
    <cellStyle name="제목 3 3 2 3 3 2 3" xfId="30233" xr:uid="{00000000-0005-0000-0000-000035760000}"/>
    <cellStyle name="제목 3 3 2 3 3 3" xfId="30234" xr:uid="{00000000-0005-0000-0000-000036760000}"/>
    <cellStyle name="제목 3 3 2 3 3 3 2" xfId="30235" xr:uid="{00000000-0005-0000-0000-000037760000}"/>
    <cellStyle name="제목 3 3 2 3 3 4" xfId="30236" xr:uid="{00000000-0005-0000-0000-000038760000}"/>
    <cellStyle name="제목 3 3 2 3 4" xfId="30237" xr:uid="{00000000-0005-0000-0000-000039760000}"/>
    <cellStyle name="제목 3 3 2 3 4 2" xfId="30238" xr:uid="{00000000-0005-0000-0000-00003A760000}"/>
    <cellStyle name="제목 3 3 2 3 4 2 2" xfId="30239" xr:uid="{00000000-0005-0000-0000-00003B760000}"/>
    <cellStyle name="제목 3 3 2 3 4 3" xfId="30240" xr:uid="{00000000-0005-0000-0000-00003C760000}"/>
    <cellStyle name="제목 3 3 2 3 5" xfId="30241" xr:uid="{00000000-0005-0000-0000-00003D760000}"/>
    <cellStyle name="제목 3 3 2 3 5 2" xfId="30242" xr:uid="{00000000-0005-0000-0000-00003E760000}"/>
    <cellStyle name="제목 3 3 2 3 6" xfId="30243" xr:uid="{00000000-0005-0000-0000-00003F760000}"/>
    <cellStyle name="제목 3 3 2 4" xfId="30244" xr:uid="{00000000-0005-0000-0000-000040760000}"/>
    <cellStyle name="제목 3 3 2 4 2" xfId="30245" xr:uid="{00000000-0005-0000-0000-000041760000}"/>
    <cellStyle name="제목 3 3 2 4 2 2" xfId="30246" xr:uid="{00000000-0005-0000-0000-000042760000}"/>
    <cellStyle name="제목 3 3 2 4 2 2 2" xfId="30247" xr:uid="{00000000-0005-0000-0000-000043760000}"/>
    <cellStyle name="제목 3 3 2 4 2 2 2 2" xfId="30248" xr:uid="{00000000-0005-0000-0000-000044760000}"/>
    <cellStyle name="제목 3 3 2 4 2 2 3" xfId="30249" xr:uid="{00000000-0005-0000-0000-000045760000}"/>
    <cellStyle name="제목 3 3 2 4 2 3" xfId="30250" xr:uid="{00000000-0005-0000-0000-000046760000}"/>
    <cellStyle name="제목 3 3 2 4 2 3 2" xfId="30251" xr:uid="{00000000-0005-0000-0000-000047760000}"/>
    <cellStyle name="제목 3 3 2 4 2 4" xfId="30252" xr:uid="{00000000-0005-0000-0000-000048760000}"/>
    <cellStyle name="제목 3 3 2 4 3" xfId="30253" xr:uid="{00000000-0005-0000-0000-000049760000}"/>
    <cellStyle name="제목 3 3 2 4 3 2" xfId="30254" xr:uid="{00000000-0005-0000-0000-00004A760000}"/>
    <cellStyle name="제목 3 3 2 4 3 2 2" xfId="30255" xr:uid="{00000000-0005-0000-0000-00004B760000}"/>
    <cellStyle name="제목 3 3 2 4 3 3" xfId="30256" xr:uid="{00000000-0005-0000-0000-00004C760000}"/>
    <cellStyle name="제목 3 3 2 4 4" xfId="30257" xr:uid="{00000000-0005-0000-0000-00004D760000}"/>
    <cellStyle name="제목 3 3 2 4 4 2" xfId="30258" xr:uid="{00000000-0005-0000-0000-00004E760000}"/>
    <cellStyle name="제목 3 3 2 4 5" xfId="30259" xr:uid="{00000000-0005-0000-0000-00004F760000}"/>
    <cellStyle name="제목 3 3 2 5" xfId="30260" xr:uid="{00000000-0005-0000-0000-000050760000}"/>
    <cellStyle name="제목 3 3 2 5 2" xfId="30261" xr:uid="{00000000-0005-0000-0000-000051760000}"/>
    <cellStyle name="제목 3 3 2 5 2 2" xfId="30262" xr:uid="{00000000-0005-0000-0000-000052760000}"/>
    <cellStyle name="제목 3 3 2 5 2 2 2" xfId="30263" xr:uid="{00000000-0005-0000-0000-000053760000}"/>
    <cellStyle name="제목 3 3 2 5 2 3" xfId="30264" xr:uid="{00000000-0005-0000-0000-000054760000}"/>
    <cellStyle name="제목 3 3 2 5 3" xfId="30265" xr:uid="{00000000-0005-0000-0000-000055760000}"/>
    <cellStyle name="제목 3 3 2 5 3 2" xfId="30266" xr:uid="{00000000-0005-0000-0000-000056760000}"/>
    <cellStyle name="제목 3 3 2 5 4" xfId="30267" xr:uid="{00000000-0005-0000-0000-000057760000}"/>
    <cellStyle name="제목 3 3 2 6" xfId="30268" xr:uid="{00000000-0005-0000-0000-000058760000}"/>
    <cellStyle name="제목 3 3 2 6 2" xfId="30269" xr:uid="{00000000-0005-0000-0000-000059760000}"/>
    <cellStyle name="제목 3 3 2 6 2 2" xfId="30270" xr:uid="{00000000-0005-0000-0000-00005A760000}"/>
    <cellStyle name="제목 3 3 2 6 3" xfId="30271" xr:uid="{00000000-0005-0000-0000-00005B760000}"/>
    <cellStyle name="제목 3 3 2 7" xfId="30272" xr:uid="{00000000-0005-0000-0000-00005C760000}"/>
    <cellStyle name="제목 3 3 2 7 2" xfId="30273" xr:uid="{00000000-0005-0000-0000-00005D760000}"/>
    <cellStyle name="제목 3 3 2 8" xfId="30274" xr:uid="{00000000-0005-0000-0000-00005E760000}"/>
    <cellStyle name="제목 3 3 3" xfId="30275" xr:uid="{00000000-0005-0000-0000-00005F760000}"/>
    <cellStyle name="제목 3 3 3 2" xfId="30276" xr:uid="{00000000-0005-0000-0000-000060760000}"/>
    <cellStyle name="제목 3 3 3 2 2" xfId="30277" xr:uid="{00000000-0005-0000-0000-000061760000}"/>
    <cellStyle name="제목 3 3 3 2 2 2" xfId="30278" xr:uid="{00000000-0005-0000-0000-000062760000}"/>
    <cellStyle name="제목 3 3 3 2 2 2 2" xfId="30279" xr:uid="{00000000-0005-0000-0000-000063760000}"/>
    <cellStyle name="제목 3 3 3 2 2 2 2 2" xfId="30280" xr:uid="{00000000-0005-0000-0000-000064760000}"/>
    <cellStyle name="제목 3 3 3 2 2 2 2 2 2" xfId="30281" xr:uid="{00000000-0005-0000-0000-000065760000}"/>
    <cellStyle name="제목 3 3 3 2 2 2 2 3" xfId="30282" xr:uid="{00000000-0005-0000-0000-000066760000}"/>
    <cellStyle name="제목 3 3 3 2 2 2 3" xfId="30283" xr:uid="{00000000-0005-0000-0000-000067760000}"/>
    <cellStyle name="제목 3 3 3 2 2 2 3 2" xfId="30284" xr:uid="{00000000-0005-0000-0000-000068760000}"/>
    <cellStyle name="제목 3 3 3 2 2 2 4" xfId="30285" xr:uid="{00000000-0005-0000-0000-000069760000}"/>
    <cellStyle name="제목 3 3 3 2 2 3" xfId="30286" xr:uid="{00000000-0005-0000-0000-00006A760000}"/>
    <cellStyle name="제목 3 3 3 2 2 3 2" xfId="30287" xr:uid="{00000000-0005-0000-0000-00006B760000}"/>
    <cellStyle name="제목 3 3 3 2 2 3 2 2" xfId="30288" xr:uid="{00000000-0005-0000-0000-00006C760000}"/>
    <cellStyle name="제목 3 3 3 2 2 3 3" xfId="30289" xr:uid="{00000000-0005-0000-0000-00006D760000}"/>
    <cellStyle name="제목 3 3 3 2 2 4" xfId="30290" xr:uid="{00000000-0005-0000-0000-00006E760000}"/>
    <cellStyle name="제목 3 3 3 2 2 4 2" xfId="30291" xr:uid="{00000000-0005-0000-0000-00006F760000}"/>
    <cellStyle name="제목 3 3 3 2 2 5" xfId="30292" xr:uid="{00000000-0005-0000-0000-000070760000}"/>
    <cellStyle name="제목 3 3 3 2 3" xfId="30293" xr:uid="{00000000-0005-0000-0000-000071760000}"/>
    <cellStyle name="제목 3 3 3 2 3 2" xfId="30294" xr:uid="{00000000-0005-0000-0000-000072760000}"/>
    <cellStyle name="제목 3 3 3 2 3 2 2" xfId="30295" xr:uid="{00000000-0005-0000-0000-000073760000}"/>
    <cellStyle name="제목 3 3 3 2 3 2 2 2" xfId="30296" xr:uid="{00000000-0005-0000-0000-000074760000}"/>
    <cellStyle name="제목 3 3 3 2 3 2 3" xfId="30297" xr:uid="{00000000-0005-0000-0000-000075760000}"/>
    <cellStyle name="제목 3 3 3 2 3 3" xfId="30298" xr:uid="{00000000-0005-0000-0000-000076760000}"/>
    <cellStyle name="제목 3 3 3 2 3 3 2" xfId="30299" xr:uid="{00000000-0005-0000-0000-000077760000}"/>
    <cellStyle name="제목 3 3 3 2 3 4" xfId="30300" xr:uid="{00000000-0005-0000-0000-000078760000}"/>
    <cellStyle name="제목 3 3 3 2 4" xfId="30301" xr:uid="{00000000-0005-0000-0000-000079760000}"/>
    <cellStyle name="제목 3 3 3 2 4 2" xfId="30302" xr:uid="{00000000-0005-0000-0000-00007A760000}"/>
    <cellStyle name="제목 3 3 3 2 4 2 2" xfId="30303" xr:uid="{00000000-0005-0000-0000-00007B760000}"/>
    <cellStyle name="제목 3 3 3 2 4 3" xfId="30304" xr:uid="{00000000-0005-0000-0000-00007C760000}"/>
    <cellStyle name="제목 3 3 3 2 5" xfId="30305" xr:uid="{00000000-0005-0000-0000-00007D760000}"/>
    <cellStyle name="제목 3 3 3 2 5 2" xfId="30306" xr:uid="{00000000-0005-0000-0000-00007E760000}"/>
    <cellStyle name="제목 3 3 3 2 6" xfId="30307" xr:uid="{00000000-0005-0000-0000-00007F760000}"/>
    <cellStyle name="제목 3 3 3 3" xfId="30308" xr:uid="{00000000-0005-0000-0000-000080760000}"/>
    <cellStyle name="제목 3 3 3 3 2" xfId="30309" xr:uid="{00000000-0005-0000-0000-000081760000}"/>
    <cellStyle name="제목 3 3 3 3 2 2" xfId="30310" xr:uid="{00000000-0005-0000-0000-000082760000}"/>
    <cellStyle name="제목 3 3 3 3 2 2 2" xfId="30311" xr:uid="{00000000-0005-0000-0000-000083760000}"/>
    <cellStyle name="제목 3 3 3 3 2 2 2 2" xfId="30312" xr:uid="{00000000-0005-0000-0000-000084760000}"/>
    <cellStyle name="제목 3 3 3 3 2 2 3" xfId="30313" xr:uid="{00000000-0005-0000-0000-000085760000}"/>
    <cellStyle name="제목 3 3 3 3 2 3" xfId="30314" xr:uid="{00000000-0005-0000-0000-000086760000}"/>
    <cellStyle name="제목 3 3 3 3 2 3 2" xfId="30315" xr:uid="{00000000-0005-0000-0000-000087760000}"/>
    <cellStyle name="제목 3 3 3 3 2 4" xfId="30316" xr:uid="{00000000-0005-0000-0000-000088760000}"/>
    <cellStyle name="제목 3 3 3 3 3" xfId="30317" xr:uid="{00000000-0005-0000-0000-000089760000}"/>
    <cellStyle name="제목 3 3 3 3 3 2" xfId="30318" xr:uid="{00000000-0005-0000-0000-00008A760000}"/>
    <cellStyle name="제목 3 3 3 3 3 2 2" xfId="30319" xr:uid="{00000000-0005-0000-0000-00008B760000}"/>
    <cellStyle name="제목 3 3 3 3 3 3" xfId="30320" xr:uid="{00000000-0005-0000-0000-00008C760000}"/>
    <cellStyle name="제목 3 3 3 3 4" xfId="30321" xr:uid="{00000000-0005-0000-0000-00008D760000}"/>
    <cellStyle name="제목 3 3 3 3 4 2" xfId="30322" xr:uid="{00000000-0005-0000-0000-00008E760000}"/>
    <cellStyle name="제목 3 3 3 3 5" xfId="30323" xr:uid="{00000000-0005-0000-0000-00008F760000}"/>
    <cellStyle name="제목 3 3 3 4" xfId="30324" xr:uid="{00000000-0005-0000-0000-000090760000}"/>
    <cellStyle name="제목 3 3 3 4 2" xfId="30325" xr:uid="{00000000-0005-0000-0000-000091760000}"/>
    <cellStyle name="제목 3 3 3 4 2 2" xfId="30326" xr:uid="{00000000-0005-0000-0000-000092760000}"/>
    <cellStyle name="제목 3 3 3 4 2 2 2" xfId="30327" xr:uid="{00000000-0005-0000-0000-000093760000}"/>
    <cellStyle name="제목 3 3 3 4 2 3" xfId="30328" xr:uid="{00000000-0005-0000-0000-000094760000}"/>
    <cellStyle name="제목 3 3 3 4 3" xfId="30329" xr:uid="{00000000-0005-0000-0000-000095760000}"/>
    <cellStyle name="제목 3 3 3 4 3 2" xfId="30330" xr:uid="{00000000-0005-0000-0000-000096760000}"/>
    <cellStyle name="제목 3 3 3 4 4" xfId="30331" xr:uid="{00000000-0005-0000-0000-000097760000}"/>
    <cellStyle name="제목 3 3 3 5" xfId="30332" xr:uid="{00000000-0005-0000-0000-000098760000}"/>
    <cellStyle name="제목 3 3 3 5 2" xfId="30333" xr:uid="{00000000-0005-0000-0000-000099760000}"/>
    <cellStyle name="제목 3 3 3 5 2 2" xfId="30334" xr:uid="{00000000-0005-0000-0000-00009A760000}"/>
    <cellStyle name="제목 3 3 3 5 3" xfId="30335" xr:uid="{00000000-0005-0000-0000-00009B760000}"/>
    <cellStyle name="제목 3 3 3 6" xfId="30336" xr:uid="{00000000-0005-0000-0000-00009C760000}"/>
    <cellStyle name="제목 3 3 3 6 2" xfId="30337" xr:uid="{00000000-0005-0000-0000-00009D760000}"/>
    <cellStyle name="제목 3 3 3 7" xfId="30338" xr:uid="{00000000-0005-0000-0000-00009E760000}"/>
    <cellStyle name="제목 3 3 4" xfId="30339" xr:uid="{00000000-0005-0000-0000-00009F760000}"/>
    <cellStyle name="제목 3 3 4 2" xfId="30340" xr:uid="{00000000-0005-0000-0000-0000A0760000}"/>
    <cellStyle name="제목 3 3 4 2 2" xfId="30341" xr:uid="{00000000-0005-0000-0000-0000A1760000}"/>
    <cellStyle name="제목 3 3 4 2 2 2" xfId="30342" xr:uid="{00000000-0005-0000-0000-0000A2760000}"/>
    <cellStyle name="제목 3 3 4 2 2 2 2" xfId="30343" xr:uid="{00000000-0005-0000-0000-0000A3760000}"/>
    <cellStyle name="제목 3 3 4 2 2 2 2 2" xfId="30344" xr:uid="{00000000-0005-0000-0000-0000A4760000}"/>
    <cellStyle name="제목 3 3 4 2 2 2 3" xfId="30345" xr:uid="{00000000-0005-0000-0000-0000A5760000}"/>
    <cellStyle name="제목 3 3 4 2 2 3" xfId="30346" xr:uid="{00000000-0005-0000-0000-0000A6760000}"/>
    <cellStyle name="제목 3 3 4 2 2 3 2" xfId="30347" xr:uid="{00000000-0005-0000-0000-0000A7760000}"/>
    <cellStyle name="제목 3 3 4 2 2 4" xfId="30348" xr:uid="{00000000-0005-0000-0000-0000A8760000}"/>
    <cellStyle name="제목 3 3 4 2 3" xfId="30349" xr:uid="{00000000-0005-0000-0000-0000A9760000}"/>
    <cellStyle name="제목 3 3 4 2 3 2" xfId="30350" xr:uid="{00000000-0005-0000-0000-0000AA760000}"/>
    <cellStyle name="제목 3 3 4 2 3 2 2" xfId="30351" xr:uid="{00000000-0005-0000-0000-0000AB760000}"/>
    <cellStyle name="제목 3 3 4 2 3 3" xfId="30352" xr:uid="{00000000-0005-0000-0000-0000AC760000}"/>
    <cellStyle name="제목 3 3 4 2 4" xfId="30353" xr:uid="{00000000-0005-0000-0000-0000AD760000}"/>
    <cellStyle name="제목 3 3 4 2 4 2" xfId="30354" xr:uid="{00000000-0005-0000-0000-0000AE760000}"/>
    <cellStyle name="제목 3 3 4 2 5" xfId="30355" xr:uid="{00000000-0005-0000-0000-0000AF760000}"/>
    <cellStyle name="제목 3 3 4 3" xfId="30356" xr:uid="{00000000-0005-0000-0000-0000B0760000}"/>
    <cellStyle name="제목 3 3 4 3 2" xfId="30357" xr:uid="{00000000-0005-0000-0000-0000B1760000}"/>
    <cellStyle name="제목 3 3 4 3 2 2" xfId="30358" xr:uid="{00000000-0005-0000-0000-0000B2760000}"/>
    <cellStyle name="제목 3 3 4 3 2 2 2" xfId="30359" xr:uid="{00000000-0005-0000-0000-0000B3760000}"/>
    <cellStyle name="제목 3 3 4 3 2 3" xfId="30360" xr:uid="{00000000-0005-0000-0000-0000B4760000}"/>
    <cellStyle name="제목 3 3 4 3 3" xfId="30361" xr:uid="{00000000-0005-0000-0000-0000B5760000}"/>
    <cellStyle name="제목 3 3 4 3 3 2" xfId="30362" xr:uid="{00000000-0005-0000-0000-0000B6760000}"/>
    <cellStyle name="제목 3 3 4 3 4" xfId="30363" xr:uid="{00000000-0005-0000-0000-0000B7760000}"/>
    <cellStyle name="제목 3 3 4 4" xfId="30364" xr:uid="{00000000-0005-0000-0000-0000B8760000}"/>
    <cellStyle name="제목 3 3 4 4 2" xfId="30365" xr:uid="{00000000-0005-0000-0000-0000B9760000}"/>
    <cellStyle name="제목 3 3 4 4 2 2" xfId="30366" xr:uid="{00000000-0005-0000-0000-0000BA760000}"/>
    <cellStyle name="제목 3 3 4 4 3" xfId="30367" xr:uid="{00000000-0005-0000-0000-0000BB760000}"/>
    <cellStyle name="제목 3 3 4 5" xfId="30368" xr:uid="{00000000-0005-0000-0000-0000BC760000}"/>
    <cellStyle name="제목 3 3 4 5 2" xfId="30369" xr:uid="{00000000-0005-0000-0000-0000BD760000}"/>
    <cellStyle name="제목 3 3 4 6" xfId="30370" xr:uid="{00000000-0005-0000-0000-0000BE760000}"/>
    <cellStyle name="제목 3 3 5" xfId="30371" xr:uid="{00000000-0005-0000-0000-0000BF760000}"/>
    <cellStyle name="제목 3 3 5 2" xfId="30372" xr:uid="{00000000-0005-0000-0000-0000C0760000}"/>
    <cellStyle name="제목 3 3 5 2 2" xfId="30373" xr:uid="{00000000-0005-0000-0000-0000C1760000}"/>
    <cellStyle name="제목 3 3 5 2 2 2" xfId="30374" xr:uid="{00000000-0005-0000-0000-0000C2760000}"/>
    <cellStyle name="제목 3 3 5 2 2 2 2" xfId="30375" xr:uid="{00000000-0005-0000-0000-0000C3760000}"/>
    <cellStyle name="제목 3 3 5 2 2 3" xfId="30376" xr:uid="{00000000-0005-0000-0000-0000C4760000}"/>
    <cellStyle name="제목 3 3 5 2 3" xfId="30377" xr:uid="{00000000-0005-0000-0000-0000C5760000}"/>
    <cellStyle name="제목 3 3 5 2 3 2" xfId="30378" xr:uid="{00000000-0005-0000-0000-0000C6760000}"/>
    <cellStyle name="제목 3 3 5 2 4" xfId="30379" xr:uid="{00000000-0005-0000-0000-0000C7760000}"/>
    <cellStyle name="제목 3 3 5 3" xfId="30380" xr:uid="{00000000-0005-0000-0000-0000C8760000}"/>
    <cellStyle name="제목 3 3 5 3 2" xfId="30381" xr:uid="{00000000-0005-0000-0000-0000C9760000}"/>
    <cellStyle name="제목 3 3 5 3 2 2" xfId="30382" xr:uid="{00000000-0005-0000-0000-0000CA760000}"/>
    <cellStyle name="제목 3 3 5 3 3" xfId="30383" xr:uid="{00000000-0005-0000-0000-0000CB760000}"/>
    <cellStyle name="제목 3 3 5 4" xfId="30384" xr:uid="{00000000-0005-0000-0000-0000CC760000}"/>
    <cellStyle name="제목 3 3 5 4 2" xfId="30385" xr:uid="{00000000-0005-0000-0000-0000CD760000}"/>
    <cellStyle name="제목 3 3 5 5" xfId="30386" xr:uid="{00000000-0005-0000-0000-0000CE760000}"/>
    <cellStyle name="제목 3 3 6" xfId="30387" xr:uid="{00000000-0005-0000-0000-0000CF760000}"/>
    <cellStyle name="제목 3 3 6 2" xfId="30388" xr:uid="{00000000-0005-0000-0000-0000D0760000}"/>
    <cellStyle name="제목 3 3 6 2 2" xfId="30389" xr:uid="{00000000-0005-0000-0000-0000D1760000}"/>
    <cellStyle name="제목 3 3 6 2 2 2" xfId="30390" xr:uid="{00000000-0005-0000-0000-0000D2760000}"/>
    <cellStyle name="제목 3 3 6 2 3" xfId="30391" xr:uid="{00000000-0005-0000-0000-0000D3760000}"/>
    <cellStyle name="제목 3 3 6 3" xfId="30392" xr:uid="{00000000-0005-0000-0000-0000D4760000}"/>
    <cellStyle name="제목 3 3 6 3 2" xfId="30393" xr:uid="{00000000-0005-0000-0000-0000D5760000}"/>
    <cellStyle name="제목 3 3 6 4" xfId="30394" xr:uid="{00000000-0005-0000-0000-0000D6760000}"/>
    <cellStyle name="제목 3 3 7" xfId="30395" xr:uid="{00000000-0005-0000-0000-0000D7760000}"/>
    <cellStyle name="제목 3 3 7 2" xfId="30396" xr:uid="{00000000-0005-0000-0000-0000D8760000}"/>
    <cellStyle name="제목 3 3 7 2 2" xfId="30397" xr:uid="{00000000-0005-0000-0000-0000D9760000}"/>
    <cellStyle name="제목 3 3 7 3" xfId="30398" xr:uid="{00000000-0005-0000-0000-0000DA760000}"/>
    <cellStyle name="제목 3 3 8" xfId="30399" xr:uid="{00000000-0005-0000-0000-0000DB760000}"/>
    <cellStyle name="제목 3 3 8 2" xfId="30400" xr:uid="{00000000-0005-0000-0000-0000DC760000}"/>
    <cellStyle name="제목 3 3 9" xfId="30401" xr:uid="{00000000-0005-0000-0000-0000DD760000}"/>
    <cellStyle name="제목 3 4" xfId="30402" xr:uid="{00000000-0005-0000-0000-0000DE760000}"/>
    <cellStyle name="제목 3 4 2" xfId="30403" xr:uid="{00000000-0005-0000-0000-0000DF760000}"/>
    <cellStyle name="제목 3 4 2 2" xfId="30404" xr:uid="{00000000-0005-0000-0000-0000E0760000}"/>
    <cellStyle name="제목 3 4 2 2 2" xfId="30405" xr:uid="{00000000-0005-0000-0000-0000E1760000}"/>
    <cellStyle name="제목 3 4 2 2 2 2" xfId="30406" xr:uid="{00000000-0005-0000-0000-0000E2760000}"/>
    <cellStyle name="제목 3 4 2 2 2 2 2" xfId="30407" xr:uid="{00000000-0005-0000-0000-0000E3760000}"/>
    <cellStyle name="제목 3 4 2 2 2 2 2 2" xfId="30408" xr:uid="{00000000-0005-0000-0000-0000E4760000}"/>
    <cellStyle name="제목 3 4 2 2 2 2 2 2 2" xfId="30409" xr:uid="{00000000-0005-0000-0000-0000E5760000}"/>
    <cellStyle name="제목 3 4 2 2 2 2 2 3" xfId="30410" xr:uid="{00000000-0005-0000-0000-0000E6760000}"/>
    <cellStyle name="제목 3 4 2 2 2 2 3" xfId="30411" xr:uid="{00000000-0005-0000-0000-0000E7760000}"/>
    <cellStyle name="제목 3 4 2 2 2 2 3 2" xfId="30412" xr:uid="{00000000-0005-0000-0000-0000E8760000}"/>
    <cellStyle name="제목 3 4 2 2 2 2 4" xfId="30413" xr:uid="{00000000-0005-0000-0000-0000E9760000}"/>
    <cellStyle name="제목 3 4 2 2 2 3" xfId="30414" xr:uid="{00000000-0005-0000-0000-0000EA760000}"/>
    <cellStyle name="제목 3 4 2 2 2 3 2" xfId="30415" xr:uid="{00000000-0005-0000-0000-0000EB760000}"/>
    <cellStyle name="제목 3 4 2 2 2 3 2 2" xfId="30416" xr:uid="{00000000-0005-0000-0000-0000EC760000}"/>
    <cellStyle name="제목 3 4 2 2 2 3 3" xfId="30417" xr:uid="{00000000-0005-0000-0000-0000ED760000}"/>
    <cellStyle name="제목 3 4 2 2 2 4" xfId="30418" xr:uid="{00000000-0005-0000-0000-0000EE760000}"/>
    <cellStyle name="제목 3 4 2 2 2 4 2" xfId="30419" xr:uid="{00000000-0005-0000-0000-0000EF760000}"/>
    <cellStyle name="제목 3 4 2 2 2 5" xfId="30420" xr:uid="{00000000-0005-0000-0000-0000F0760000}"/>
    <cellStyle name="제목 3 4 2 2 3" xfId="30421" xr:uid="{00000000-0005-0000-0000-0000F1760000}"/>
    <cellStyle name="제목 3 4 2 2 3 2" xfId="30422" xr:uid="{00000000-0005-0000-0000-0000F2760000}"/>
    <cellStyle name="제목 3 4 2 2 3 2 2" xfId="30423" xr:uid="{00000000-0005-0000-0000-0000F3760000}"/>
    <cellStyle name="제목 3 4 2 2 3 2 2 2" xfId="30424" xr:uid="{00000000-0005-0000-0000-0000F4760000}"/>
    <cellStyle name="제목 3 4 2 2 3 2 3" xfId="30425" xr:uid="{00000000-0005-0000-0000-0000F5760000}"/>
    <cellStyle name="제목 3 4 2 2 3 3" xfId="30426" xr:uid="{00000000-0005-0000-0000-0000F6760000}"/>
    <cellStyle name="제목 3 4 2 2 3 3 2" xfId="30427" xr:uid="{00000000-0005-0000-0000-0000F7760000}"/>
    <cellStyle name="제목 3 4 2 2 3 4" xfId="30428" xr:uid="{00000000-0005-0000-0000-0000F8760000}"/>
    <cellStyle name="제목 3 4 2 2 4" xfId="30429" xr:uid="{00000000-0005-0000-0000-0000F9760000}"/>
    <cellStyle name="제목 3 4 2 2 4 2" xfId="30430" xr:uid="{00000000-0005-0000-0000-0000FA760000}"/>
    <cellStyle name="제목 3 4 2 2 4 2 2" xfId="30431" xr:uid="{00000000-0005-0000-0000-0000FB760000}"/>
    <cellStyle name="제목 3 4 2 2 4 3" xfId="30432" xr:uid="{00000000-0005-0000-0000-0000FC760000}"/>
    <cellStyle name="제목 3 4 2 2 5" xfId="30433" xr:uid="{00000000-0005-0000-0000-0000FD760000}"/>
    <cellStyle name="제목 3 4 2 2 5 2" xfId="30434" xr:uid="{00000000-0005-0000-0000-0000FE760000}"/>
    <cellStyle name="제목 3 4 2 2 6" xfId="30435" xr:uid="{00000000-0005-0000-0000-0000FF760000}"/>
    <cellStyle name="제목 3 4 2 3" xfId="30436" xr:uid="{00000000-0005-0000-0000-000000770000}"/>
    <cellStyle name="제목 3 4 2 3 2" xfId="30437" xr:uid="{00000000-0005-0000-0000-000001770000}"/>
    <cellStyle name="제목 3 4 2 3 2 2" xfId="30438" xr:uid="{00000000-0005-0000-0000-000002770000}"/>
    <cellStyle name="제목 3 4 2 3 2 2 2" xfId="30439" xr:uid="{00000000-0005-0000-0000-000003770000}"/>
    <cellStyle name="제목 3 4 2 3 2 2 2 2" xfId="30440" xr:uid="{00000000-0005-0000-0000-000004770000}"/>
    <cellStyle name="제목 3 4 2 3 2 2 3" xfId="30441" xr:uid="{00000000-0005-0000-0000-000005770000}"/>
    <cellStyle name="제목 3 4 2 3 2 3" xfId="30442" xr:uid="{00000000-0005-0000-0000-000006770000}"/>
    <cellStyle name="제목 3 4 2 3 2 3 2" xfId="30443" xr:uid="{00000000-0005-0000-0000-000007770000}"/>
    <cellStyle name="제목 3 4 2 3 2 4" xfId="30444" xr:uid="{00000000-0005-0000-0000-000008770000}"/>
    <cellStyle name="제목 3 4 2 3 3" xfId="30445" xr:uid="{00000000-0005-0000-0000-000009770000}"/>
    <cellStyle name="제목 3 4 2 3 3 2" xfId="30446" xr:uid="{00000000-0005-0000-0000-00000A770000}"/>
    <cellStyle name="제목 3 4 2 3 3 2 2" xfId="30447" xr:uid="{00000000-0005-0000-0000-00000B770000}"/>
    <cellStyle name="제목 3 4 2 3 3 3" xfId="30448" xr:uid="{00000000-0005-0000-0000-00000C770000}"/>
    <cellStyle name="제목 3 4 2 3 4" xfId="30449" xr:uid="{00000000-0005-0000-0000-00000D770000}"/>
    <cellStyle name="제목 3 4 2 3 4 2" xfId="30450" xr:uid="{00000000-0005-0000-0000-00000E770000}"/>
    <cellStyle name="제목 3 4 2 3 5" xfId="30451" xr:uid="{00000000-0005-0000-0000-00000F770000}"/>
    <cellStyle name="제목 3 4 2 4" xfId="30452" xr:uid="{00000000-0005-0000-0000-000010770000}"/>
    <cellStyle name="제목 3 4 2 4 2" xfId="30453" xr:uid="{00000000-0005-0000-0000-000011770000}"/>
    <cellStyle name="제목 3 4 2 4 2 2" xfId="30454" xr:uid="{00000000-0005-0000-0000-000012770000}"/>
    <cellStyle name="제목 3 4 2 4 2 2 2" xfId="30455" xr:uid="{00000000-0005-0000-0000-000013770000}"/>
    <cellStyle name="제목 3 4 2 4 2 3" xfId="30456" xr:uid="{00000000-0005-0000-0000-000014770000}"/>
    <cellStyle name="제목 3 4 2 4 3" xfId="30457" xr:uid="{00000000-0005-0000-0000-000015770000}"/>
    <cellStyle name="제목 3 4 2 4 3 2" xfId="30458" xr:uid="{00000000-0005-0000-0000-000016770000}"/>
    <cellStyle name="제목 3 4 2 4 4" xfId="30459" xr:uid="{00000000-0005-0000-0000-000017770000}"/>
    <cellStyle name="제목 3 4 2 5" xfId="30460" xr:uid="{00000000-0005-0000-0000-000018770000}"/>
    <cellStyle name="제목 3 4 2 5 2" xfId="30461" xr:uid="{00000000-0005-0000-0000-000019770000}"/>
    <cellStyle name="제목 3 4 2 5 2 2" xfId="30462" xr:uid="{00000000-0005-0000-0000-00001A770000}"/>
    <cellStyle name="제목 3 4 2 5 3" xfId="30463" xr:uid="{00000000-0005-0000-0000-00001B770000}"/>
    <cellStyle name="제목 3 4 2 6" xfId="30464" xr:uid="{00000000-0005-0000-0000-00001C770000}"/>
    <cellStyle name="제목 3 4 2 6 2" xfId="30465" xr:uid="{00000000-0005-0000-0000-00001D770000}"/>
    <cellStyle name="제목 3 4 2 7" xfId="30466" xr:uid="{00000000-0005-0000-0000-00001E770000}"/>
    <cellStyle name="제목 3 4 3" xfId="30467" xr:uid="{00000000-0005-0000-0000-00001F770000}"/>
    <cellStyle name="제목 3 4 3 2" xfId="30468" xr:uid="{00000000-0005-0000-0000-000020770000}"/>
    <cellStyle name="제목 3 4 3 2 2" xfId="30469" xr:uid="{00000000-0005-0000-0000-000021770000}"/>
    <cellStyle name="제목 3 4 3 2 2 2" xfId="30470" xr:uid="{00000000-0005-0000-0000-000022770000}"/>
    <cellStyle name="제목 3 4 3 2 2 2 2" xfId="30471" xr:uid="{00000000-0005-0000-0000-000023770000}"/>
    <cellStyle name="제목 3 4 3 2 2 2 2 2" xfId="30472" xr:uid="{00000000-0005-0000-0000-000024770000}"/>
    <cellStyle name="제목 3 4 3 2 2 2 3" xfId="30473" xr:uid="{00000000-0005-0000-0000-000025770000}"/>
    <cellStyle name="제목 3 4 3 2 2 3" xfId="30474" xr:uid="{00000000-0005-0000-0000-000026770000}"/>
    <cellStyle name="제목 3 4 3 2 2 3 2" xfId="30475" xr:uid="{00000000-0005-0000-0000-000027770000}"/>
    <cellStyle name="제목 3 4 3 2 2 4" xfId="30476" xr:uid="{00000000-0005-0000-0000-000028770000}"/>
    <cellStyle name="제목 3 4 3 2 3" xfId="30477" xr:uid="{00000000-0005-0000-0000-000029770000}"/>
    <cellStyle name="제목 3 4 3 2 3 2" xfId="30478" xr:uid="{00000000-0005-0000-0000-00002A770000}"/>
    <cellStyle name="제목 3 4 3 2 3 2 2" xfId="30479" xr:uid="{00000000-0005-0000-0000-00002B770000}"/>
    <cellStyle name="제목 3 4 3 2 3 3" xfId="30480" xr:uid="{00000000-0005-0000-0000-00002C770000}"/>
    <cellStyle name="제목 3 4 3 2 4" xfId="30481" xr:uid="{00000000-0005-0000-0000-00002D770000}"/>
    <cellStyle name="제목 3 4 3 2 4 2" xfId="30482" xr:uid="{00000000-0005-0000-0000-00002E770000}"/>
    <cellStyle name="제목 3 4 3 2 5" xfId="30483" xr:uid="{00000000-0005-0000-0000-00002F770000}"/>
    <cellStyle name="제목 3 4 3 3" xfId="30484" xr:uid="{00000000-0005-0000-0000-000030770000}"/>
    <cellStyle name="제목 3 4 3 3 2" xfId="30485" xr:uid="{00000000-0005-0000-0000-000031770000}"/>
    <cellStyle name="제목 3 4 3 3 2 2" xfId="30486" xr:uid="{00000000-0005-0000-0000-000032770000}"/>
    <cellStyle name="제목 3 4 3 3 2 2 2" xfId="30487" xr:uid="{00000000-0005-0000-0000-000033770000}"/>
    <cellStyle name="제목 3 4 3 3 2 3" xfId="30488" xr:uid="{00000000-0005-0000-0000-000034770000}"/>
    <cellStyle name="제목 3 4 3 3 3" xfId="30489" xr:uid="{00000000-0005-0000-0000-000035770000}"/>
    <cellStyle name="제목 3 4 3 3 3 2" xfId="30490" xr:uid="{00000000-0005-0000-0000-000036770000}"/>
    <cellStyle name="제목 3 4 3 3 4" xfId="30491" xr:uid="{00000000-0005-0000-0000-000037770000}"/>
    <cellStyle name="제목 3 4 3 4" xfId="30492" xr:uid="{00000000-0005-0000-0000-000038770000}"/>
    <cellStyle name="제목 3 4 3 4 2" xfId="30493" xr:uid="{00000000-0005-0000-0000-000039770000}"/>
    <cellStyle name="제목 3 4 3 4 2 2" xfId="30494" xr:uid="{00000000-0005-0000-0000-00003A770000}"/>
    <cellStyle name="제목 3 4 3 4 3" xfId="30495" xr:uid="{00000000-0005-0000-0000-00003B770000}"/>
    <cellStyle name="제목 3 4 3 5" xfId="30496" xr:uid="{00000000-0005-0000-0000-00003C770000}"/>
    <cellStyle name="제목 3 4 3 5 2" xfId="30497" xr:uid="{00000000-0005-0000-0000-00003D770000}"/>
    <cellStyle name="제목 3 4 3 6" xfId="30498" xr:uid="{00000000-0005-0000-0000-00003E770000}"/>
    <cellStyle name="제목 3 4 4" xfId="30499" xr:uid="{00000000-0005-0000-0000-00003F770000}"/>
    <cellStyle name="제목 3 4 4 2" xfId="30500" xr:uid="{00000000-0005-0000-0000-000040770000}"/>
    <cellStyle name="제목 3 4 4 2 2" xfId="30501" xr:uid="{00000000-0005-0000-0000-000041770000}"/>
    <cellStyle name="제목 3 4 4 2 2 2" xfId="30502" xr:uid="{00000000-0005-0000-0000-000042770000}"/>
    <cellStyle name="제목 3 4 4 2 2 2 2" xfId="30503" xr:uid="{00000000-0005-0000-0000-000043770000}"/>
    <cellStyle name="제목 3 4 4 2 2 3" xfId="30504" xr:uid="{00000000-0005-0000-0000-000044770000}"/>
    <cellStyle name="제목 3 4 4 2 3" xfId="30505" xr:uid="{00000000-0005-0000-0000-000045770000}"/>
    <cellStyle name="제목 3 4 4 2 3 2" xfId="30506" xr:uid="{00000000-0005-0000-0000-000046770000}"/>
    <cellStyle name="제목 3 4 4 2 4" xfId="30507" xr:uid="{00000000-0005-0000-0000-000047770000}"/>
    <cellStyle name="제목 3 4 4 3" xfId="30508" xr:uid="{00000000-0005-0000-0000-000048770000}"/>
    <cellStyle name="제목 3 4 4 3 2" xfId="30509" xr:uid="{00000000-0005-0000-0000-000049770000}"/>
    <cellStyle name="제목 3 4 4 3 2 2" xfId="30510" xr:uid="{00000000-0005-0000-0000-00004A770000}"/>
    <cellStyle name="제목 3 4 4 3 3" xfId="30511" xr:uid="{00000000-0005-0000-0000-00004B770000}"/>
    <cellStyle name="제목 3 4 4 4" xfId="30512" xr:uid="{00000000-0005-0000-0000-00004C770000}"/>
    <cellStyle name="제목 3 4 4 4 2" xfId="30513" xr:uid="{00000000-0005-0000-0000-00004D770000}"/>
    <cellStyle name="제목 3 4 4 5" xfId="30514" xr:uid="{00000000-0005-0000-0000-00004E770000}"/>
    <cellStyle name="제목 3 4 5" xfId="30515" xr:uid="{00000000-0005-0000-0000-00004F770000}"/>
    <cellStyle name="제목 3 4 5 2" xfId="30516" xr:uid="{00000000-0005-0000-0000-000050770000}"/>
    <cellStyle name="제목 3 4 5 2 2" xfId="30517" xr:uid="{00000000-0005-0000-0000-000051770000}"/>
    <cellStyle name="제목 3 4 5 2 2 2" xfId="30518" xr:uid="{00000000-0005-0000-0000-000052770000}"/>
    <cellStyle name="제목 3 4 5 2 3" xfId="30519" xr:uid="{00000000-0005-0000-0000-000053770000}"/>
    <cellStyle name="제목 3 4 5 3" xfId="30520" xr:uid="{00000000-0005-0000-0000-000054770000}"/>
    <cellStyle name="제목 3 4 5 3 2" xfId="30521" xr:uid="{00000000-0005-0000-0000-000055770000}"/>
    <cellStyle name="제목 3 4 5 4" xfId="30522" xr:uid="{00000000-0005-0000-0000-000056770000}"/>
    <cellStyle name="제목 3 4 6" xfId="30523" xr:uid="{00000000-0005-0000-0000-000057770000}"/>
    <cellStyle name="제목 3 4 6 2" xfId="30524" xr:uid="{00000000-0005-0000-0000-000058770000}"/>
    <cellStyle name="제목 3 4 6 2 2" xfId="30525" xr:uid="{00000000-0005-0000-0000-000059770000}"/>
    <cellStyle name="제목 3 4 6 3" xfId="30526" xr:uid="{00000000-0005-0000-0000-00005A770000}"/>
    <cellStyle name="제목 3 4 7" xfId="30527" xr:uid="{00000000-0005-0000-0000-00005B770000}"/>
    <cellStyle name="제목 3 4 7 2" xfId="30528" xr:uid="{00000000-0005-0000-0000-00005C770000}"/>
    <cellStyle name="제목 3 4 8" xfId="30529" xr:uid="{00000000-0005-0000-0000-00005D770000}"/>
    <cellStyle name="제목 3 4 9" xfId="30530" xr:uid="{00000000-0005-0000-0000-00005E770000}"/>
    <cellStyle name="제목 3 5" xfId="30531" xr:uid="{00000000-0005-0000-0000-00005F770000}"/>
    <cellStyle name="제목 3 5 2" xfId="30532" xr:uid="{00000000-0005-0000-0000-000060770000}"/>
    <cellStyle name="제목 3 5 2 2" xfId="30533" xr:uid="{00000000-0005-0000-0000-000061770000}"/>
    <cellStyle name="제목 3 5 2 2 2" xfId="30534" xr:uid="{00000000-0005-0000-0000-000062770000}"/>
    <cellStyle name="제목 3 5 2 2 2 2" xfId="30535" xr:uid="{00000000-0005-0000-0000-000063770000}"/>
    <cellStyle name="제목 3 5 2 2 2 2 2" xfId="30536" xr:uid="{00000000-0005-0000-0000-000064770000}"/>
    <cellStyle name="제목 3 5 2 2 2 2 2 2" xfId="30537" xr:uid="{00000000-0005-0000-0000-000065770000}"/>
    <cellStyle name="제목 3 5 2 2 2 2 3" xfId="30538" xr:uid="{00000000-0005-0000-0000-000066770000}"/>
    <cellStyle name="제목 3 5 2 2 2 3" xfId="30539" xr:uid="{00000000-0005-0000-0000-000067770000}"/>
    <cellStyle name="제목 3 5 2 2 2 3 2" xfId="30540" xr:uid="{00000000-0005-0000-0000-000068770000}"/>
    <cellStyle name="제목 3 5 2 2 2 4" xfId="30541" xr:uid="{00000000-0005-0000-0000-000069770000}"/>
    <cellStyle name="제목 3 5 2 2 3" xfId="30542" xr:uid="{00000000-0005-0000-0000-00006A770000}"/>
    <cellStyle name="제목 3 5 2 2 3 2" xfId="30543" xr:uid="{00000000-0005-0000-0000-00006B770000}"/>
    <cellStyle name="제목 3 5 2 2 3 2 2" xfId="30544" xr:uid="{00000000-0005-0000-0000-00006C770000}"/>
    <cellStyle name="제목 3 5 2 2 3 3" xfId="30545" xr:uid="{00000000-0005-0000-0000-00006D770000}"/>
    <cellStyle name="제목 3 5 2 2 4" xfId="30546" xr:uid="{00000000-0005-0000-0000-00006E770000}"/>
    <cellStyle name="제목 3 5 2 2 4 2" xfId="30547" xr:uid="{00000000-0005-0000-0000-00006F770000}"/>
    <cellStyle name="제목 3 5 2 2 5" xfId="30548" xr:uid="{00000000-0005-0000-0000-000070770000}"/>
    <cellStyle name="제목 3 5 2 3" xfId="30549" xr:uid="{00000000-0005-0000-0000-000071770000}"/>
    <cellStyle name="제목 3 5 2 3 2" xfId="30550" xr:uid="{00000000-0005-0000-0000-000072770000}"/>
    <cellStyle name="제목 3 5 2 3 2 2" xfId="30551" xr:uid="{00000000-0005-0000-0000-000073770000}"/>
    <cellStyle name="제목 3 5 2 3 2 2 2" xfId="30552" xr:uid="{00000000-0005-0000-0000-000074770000}"/>
    <cellStyle name="제목 3 5 2 3 2 3" xfId="30553" xr:uid="{00000000-0005-0000-0000-000075770000}"/>
    <cellStyle name="제목 3 5 2 3 3" xfId="30554" xr:uid="{00000000-0005-0000-0000-000076770000}"/>
    <cellStyle name="제목 3 5 2 3 3 2" xfId="30555" xr:uid="{00000000-0005-0000-0000-000077770000}"/>
    <cellStyle name="제목 3 5 2 3 4" xfId="30556" xr:uid="{00000000-0005-0000-0000-000078770000}"/>
    <cellStyle name="제목 3 5 2 4" xfId="30557" xr:uid="{00000000-0005-0000-0000-000079770000}"/>
    <cellStyle name="제목 3 5 2 4 2" xfId="30558" xr:uid="{00000000-0005-0000-0000-00007A770000}"/>
    <cellStyle name="제목 3 5 2 4 2 2" xfId="30559" xr:uid="{00000000-0005-0000-0000-00007B770000}"/>
    <cellStyle name="제목 3 5 2 4 3" xfId="30560" xr:uid="{00000000-0005-0000-0000-00007C770000}"/>
    <cellStyle name="제목 3 5 2 5" xfId="30561" xr:uid="{00000000-0005-0000-0000-00007D770000}"/>
    <cellStyle name="제목 3 5 2 5 2" xfId="30562" xr:uid="{00000000-0005-0000-0000-00007E770000}"/>
    <cellStyle name="제목 3 5 2 6" xfId="30563" xr:uid="{00000000-0005-0000-0000-00007F770000}"/>
    <cellStyle name="제목 3 5 3" xfId="30564" xr:uid="{00000000-0005-0000-0000-000080770000}"/>
    <cellStyle name="제목 3 5 3 2" xfId="30565" xr:uid="{00000000-0005-0000-0000-000081770000}"/>
    <cellStyle name="제목 3 5 3 2 2" xfId="30566" xr:uid="{00000000-0005-0000-0000-000082770000}"/>
    <cellStyle name="제목 3 5 3 2 2 2" xfId="30567" xr:uid="{00000000-0005-0000-0000-000083770000}"/>
    <cellStyle name="제목 3 5 3 2 2 2 2" xfId="30568" xr:uid="{00000000-0005-0000-0000-000084770000}"/>
    <cellStyle name="제목 3 5 3 2 2 3" xfId="30569" xr:uid="{00000000-0005-0000-0000-000085770000}"/>
    <cellStyle name="제목 3 5 3 2 3" xfId="30570" xr:uid="{00000000-0005-0000-0000-000086770000}"/>
    <cellStyle name="제목 3 5 3 2 3 2" xfId="30571" xr:uid="{00000000-0005-0000-0000-000087770000}"/>
    <cellStyle name="제목 3 5 3 2 4" xfId="30572" xr:uid="{00000000-0005-0000-0000-000088770000}"/>
    <cellStyle name="제목 3 5 3 3" xfId="30573" xr:uid="{00000000-0005-0000-0000-000089770000}"/>
    <cellStyle name="제목 3 5 3 3 2" xfId="30574" xr:uid="{00000000-0005-0000-0000-00008A770000}"/>
    <cellStyle name="제목 3 5 3 3 2 2" xfId="30575" xr:uid="{00000000-0005-0000-0000-00008B770000}"/>
    <cellStyle name="제목 3 5 3 3 3" xfId="30576" xr:uid="{00000000-0005-0000-0000-00008C770000}"/>
    <cellStyle name="제목 3 5 3 4" xfId="30577" xr:uid="{00000000-0005-0000-0000-00008D770000}"/>
    <cellStyle name="제목 3 5 3 4 2" xfId="30578" xr:uid="{00000000-0005-0000-0000-00008E770000}"/>
    <cellStyle name="제목 3 5 3 5" xfId="30579" xr:uid="{00000000-0005-0000-0000-00008F770000}"/>
    <cellStyle name="제목 3 5 4" xfId="30580" xr:uid="{00000000-0005-0000-0000-000090770000}"/>
    <cellStyle name="제목 3 5 4 2" xfId="30581" xr:uid="{00000000-0005-0000-0000-000091770000}"/>
    <cellStyle name="제목 3 5 4 2 2" xfId="30582" xr:uid="{00000000-0005-0000-0000-000092770000}"/>
    <cellStyle name="제목 3 5 4 2 2 2" xfId="30583" xr:uid="{00000000-0005-0000-0000-000093770000}"/>
    <cellStyle name="제목 3 5 4 2 3" xfId="30584" xr:uid="{00000000-0005-0000-0000-000094770000}"/>
    <cellStyle name="제목 3 5 4 3" xfId="30585" xr:uid="{00000000-0005-0000-0000-000095770000}"/>
    <cellStyle name="제목 3 5 4 3 2" xfId="30586" xr:uid="{00000000-0005-0000-0000-000096770000}"/>
    <cellStyle name="제목 3 5 4 4" xfId="30587" xr:uid="{00000000-0005-0000-0000-000097770000}"/>
    <cellStyle name="제목 3 5 5" xfId="30588" xr:uid="{00000000-0005-0000-0000-000098770000}"/>
    <cellStyle name="제목 3 5 5 2" xfId="30589" xr:uid="{00000000-0005-0000-0000-000099770000}"/>
    <cellStyle name="제목 3 5 5 2 2" xfId="30590" xr:uid="{00000000-0005-0000-0000-00009A770000}"/>
    <cellStyle name="제목 3 5 5 3" xfId="30591" xr:uid="{00000000-0005-0000-0000-00009B770000}"/>
    <cellStyle name="제목 3 5 6" xfId="30592" xr:uid="{00000000-0005-0000-0000-00009C770000}"/>
    <cellStyle name="제목 3 5 6 2" xfId="30593" xr:uid="{00000000-0005-0000-0000-00009D770000}"/>
    <cellStyle name="제목 3 5 7" xfId="30594" xr:uid="{00000000-0005-0000-0000-00009E770000}"/>
    <cellStyle name="제목 3 5 8" xfId="30595" xr:uid="{00000000-0005-0000-0000-00009F770000}"/>
    <cellStyle name="제목 3 6" xfId="30596" xr:uid="{00000000-0005-0000-0000-0000A0770000}"/>
    <cellStyle name="제목 3 6 2" xfId="30597" xr:uid="{00000000-0005-0000-0000-0000A1770000}"/>
    <cellStyle name="제목 3 6 2 2" xfId="30598" xr:uid="{00000000-0005-0000-0000-0000A2770000}"/>
    <cellStyle name="제목 3 6 2 2 2" xfId="30599" xr:uid="{00000000-0005-0000-0000-0000A3770000}"/>
    <cellStyle name="제목 3 6 2 2 2 2" xfId="30600" xr:uid="{00000000-0005-0000-0000-0000A4770000}"/>
    <cellStyle name="제목 3 6 2 2 2 2 2" xfId="30601" xr:uid="{00000000-0005-0000-0000-0000A5770000}"/>
    <cellStyle name="제목 3 6 2 2 2 3" xfId="30602" xr:uid="{00000000-0005-0000-0000-0000A6770000}"/>
    <cellStyle name="제목 3 6 2 2 3" xfId="30603" xr:uid="{00000000-0005-0000-0000-0000A7770000}"/>
    <cellStyle name="제목 3 6 2 2 3 2" xfId="30604" xr:uid="{00000000-0005-0000-0000-0000A8770000}"/>
    <cellStyle name="제목 3 6 2 2 4" xfId="30605" xr:uid="{00000000-0005-0000-0000-0000A9770000}"/>
    <cellStyle name="제목 3 6 2 3" xfId="30606" xr:uid="{00000000-0005-0000-0000-0000AA770000}"/>
    <cellStyle name="제목 3 6 2 3 2" xfId="30607" xr:uid="{00000000-0005-0000-0000-0000AB770000}"/>
    <cellStyle name="제목 3 6 2 3 2 2" xfId="30608" xr:uid="{00000000-0005-0000-0000-0000AC770000}"/>
    <cellStyle name="제목 3 6 2 3 3" xfId="30609" xr:uid="{00000000-0005-0000-0000-0000AD770000}"/>
    <cellStyle name="제목 3 6 2 4" xfId="30610" xr:uid="{00000000-0005-0000-0000-0000AE770000}"/>
    <cellStyle name="제목 3 6 2 4 2" xfId="30611" xr:uid="{00000000-0005-0000-0000-0000AF770000}"/>
    <cellStyle name="제목 3 6 2 5" xfId="30612" xr:uid="{00000000-0005-0000-0000-0000B0770000}"/>
    <cellStyle name="제목 3 6 3" xfId="30613" xr:uid="{00000000-0005-0000-0000-0000B1770000}"/>
    <cellStyle name="제목 3 6 3 2" xfId="30614" xr:uid="{00000000-0005-0000-0000-0000B2770000}"/>
    <cellStyle name="제목 3 6 3 2 2" xfId="30615" xr:uid="{00000000-0005-0000-0000-0000B3770000}"/>
    <cellStyle name="제목 3 6 3 2 2 2" xfId="30616" xr:uid="{00000000-0005-0000-0000-0000B4770000}"/>
    <cellStyle name="제목 3 6 3 2 3" xfId="30617" xr:uid="{00000000-0005-0000-0000-0000B5770000}"/>
    <cellStyle name="제목 3 6 3 3" xfId="30618" xr:uid="{00000000-0005-0000-0000-0000B6770000}"/>
    <cellStyle name="제목 3 6 3 3 2" xfId="30619" xr:uid="{00000000-0005-0000-0000-0000B7770000}"/>
    <cellStyle name="제목 3 6 3 4" xfId="30620" xr:uid="{00000000-0005-0000-0000-0000B8770000}"/>
    <cellStyle name="제목 3 6 4" xfId="30621" xr:uid="{00000000-0005-0000-0000-0000B9770000}"/>
    <cellStyle name="제목 3 6 4 2" xfId="30622" xr:uid="{00000000-0005-0000-0000-0000BA770000}"/>
    <cellStyle name="제목 3 6 4 2 2" xfId="30623" xr:uid="{00000000-0005-0000-0000-0000BB770000}"/>
    <cellStyle name="제목 3 6 4 3" xfId="30624" xr:uid="{00000000-0005-0000-0000-0000BC770000}"/>
    <cellStyle name="제목 3 6 5" xfId="30625" xr:uid="{00000000-0005-0000-0000-0000BD770000}"/>
    <cellStyle name="제목 3 6 5 2" xfId="30626" xr:uid="{00000000-0005-0000-0000-0000BE770000}"/>
    <cellStyle name="제목 3 6 6" xfId="30627" xr:uid="{00000000-0005-0000-0000-0000BF770000}"/>
    <cellStyle name="제목 3 6 7" xfId="30628" xr:uid="{00000000-0005-0000-0000-0000C0770000}"/>
    <cellStyle name="제목 3 7" xfId="30629" xr:uid="{00000000-0005-0000-0000-0000C1770000}"/>
    <cellStyle name="제목 3 7 2" xfId="30630" xr:uid="{00000000-0005-0000-0000-0000C2770000}"/>
    <cellStyle name="제목 3 7 2 2" xfId="30631" xr:uid="{00000000-0005-0000-0000-0000C3770000}"/>
    <cellStyle name="제목 3 7 2 2 2" xfId="30632" xr:uid="{00000000-0005-0000-0000-0000C4770000}"/>
    <cellStyle name="제목 3 7 2 2 2 2" xfId="30633" xr:uid="{00000000-0005-0000-0000-0000C5770000}"/>
    <cellStyle name="제목 3 7 2 2 3" xfId="30634" xr:uid="{00000000-0005-0000-0000-0000C6770000}"/>
    <cellStyle name="제목 3 7 2 3" xfId="30635" xr:uid="{00000000-0005-0000-0000-0000C7770000}"/>
    <cellStyle name="제목 3 7 2 3 2" xfId="30636" xr:uid="{00000000-0005-0000-0000-0000C8770000}"/>
    <cellStyle name="제목 3 7 2 4" xfId="30637" xr:uid="{00000000-0005-0000-0000-0000C9770000}"/>
    <cellStyle name="제목 3 7 3" xfId="30638" xr:uid="{00000000-0005-0000-0000-0000CA770000}"/>
    <cellStyle name="제목 3 7 3 2" xfId="30639" xr:uid="{00000000-0005-0000-0000-0000CB770000}"/>
    <cellStyle name="제목 3 7 3 2 2" xfId="30640" xr:uid="{00000000-0005-0000-0000-0000CC770000}"/>
    <cellStyle name="제목 3 7 3 3" xfId="30641" xr:uid="{00000000-0005-0000-0000-0000CD770000}"/>
    <cellStyle name="제목 3 7 4" xfId="30642" xr:uid="{00000000-0005-0000-0000-0000CE770000}"/>
    <cellStyle name="제목 3 7 4 2" xfId="30643" xr:uid="{00000000-0005-0000-0000-0000CF770000}"/>
    <cellStyle name="제목 3 7 5" xfId="30644" xr:uid="{00000000-0005-0000-0000-0000D0770000}"/>
    <cellStyle name="제목 3 8" xfId="30645" xr:uid="{00000000-0005-0000-0000-0000D1770000}"/>
    <cellStyle name="제목 3 8 2" xfId="30646" xr:uid="{00000000-0005-0000-0000-0000D2770000}"/>
    <cellStyle name="제목 3 8 2 2" xfId="30647" xr:uid="{00000000-0005-0000-0000-0000D3770000}"/>
    <cellStyle name="제목 3 8 2 2 2" xfId="30648" xr:uid="{00000000-0005-0000-0000-0000D4770000}"/>
    <cellStyle name="제목 3 8 2 3" xfId="30649" xr:uid="{00000000-0005-0000-0000-0000D5770000}"/>
    <cellStyle name="제목 3 8 3" xfId="30650" xr:uid="{00000000-0005-0000-0000-0000D6770000}"/>
    <cellStyle name="제목 3 8 3 2" xfId="30651" xr:uid="{00000000-0005-0000-0000-0000D7770000}"/>
    <cellStyle name="제목 3 8 4" xfId="30652" xr:uid="{00000000-0005-0000-0000-0000D8770000}"/>
    <cellStyle name="제목 3 9" xfId="30653" xr:uid="{00000000-0005-0000-0000-0000D9770000}"/>
    <cellStyle name="제목 3 9 2" xfId="30654" xr:uid="{00000000-0005-0000-0000-0000DA770000}"/>
    <cellStyle name="제목 3 9 2 2" xfId="30655" xr:uid="{00000000-0005-0000-0000-0000DB770000}"/>
    <cellStyle name="제목 3 9 3" xfId="30656" xr:uid="{00000000-0005-0000-0000-0000DC770000}"/>
    <cellStyle name="제목 4 2" xfId="30657" xr:uid="{00000000-0005-0000-0000-0000DD770000}"/>
    <cellStyle name="제목 4 2 2" xfId="30658" xr:uid="{00000000-0005-0000-0000-0000DE770000}"/>
    <cellStyle name="제목 4 3" xfId="30659" xr:uid="{00000000-0005-0000-0000-0000DF770000}"/>
    <cellStyle name="제목 4 4" xfId="30660" xr:uid="{00000000-0005-0000-0000-0000E0770000}"/>
    <cellStyle name="제목 4 5" xfId="30661" xr:uid="{00000000-0005-0000-0000-0000E1770000}"/>
    <cellStyle name="제목 4 6" xfId="30662" xr:uid="{00000000-0005-0000-0000-0000E2770000}"/>
    <cellStyle name="제목 5" xfId="30663" xr:uid="{00000000-0005-0000-0000-0000E3770000}"/>
    <cellStyle name="제목 5 2" xfId="30664" xr:uid="{00000000-0005-0000-0000-0000E4770000}"/>
    <cellStyle name="제목 6" xfId="30665" xr:uid="{00000000-0005-0000-0000-0000E5770000}"/>
    <cellStyle name="제목 7" xfId="30666" xr:uid="{00000000-0005-0000-0000-0000E6770000}"/>
    <cellStyle name="제목 8" xfId="30667" xr:uid="{00000000-0005-0000-0000-0000E7770000}"/>
    <cellStyle name="제목 9" xfId="30668" xr:uid="{00000000-0005-0000-0000-0000E8770000}"/>
    <cellStyle name="제목1" xfId="30669" xr:uid="{00000000-0005-0000-0000-0000E9770000}"/>
    <cellStyle name="좋음 2" xfId="30670" xr:uid="{00000000-0005-0000-0000-0000EA770000}"/>
    <cellStyle name="좋음 2 2" xfId="30671" xr:uid="{00000000-0005-0000-0000-0000EB770000}"/>
    <cellStyle name="좋음 3" xfId="30672" xr:uid="{00000000-0005-0000-0000-0000EC770000}"/>
    <cellStyle name="좋음 3 2" xfId="30673" xr:uid="{00000000-0005-0000-0000-0000ED770000}"/>
    <cellStyle name="좋음 4" xfId="30674" xr:uid="{00000000-0005-0000-0000-0000EE770000}"/>
    <cellStyle name="좋음 5" xfId="30675" xr:uid="{00000000-0005-0000-0000-0000EF770000}"/>
    <cellStyle name="좋음 6" xfId="30676" xr:uid="{00000000-0005-0000-0000-0000F0770000}"/>
    <cellStyle name="주" xfId="30677" xr:uid="{00000000-0005-0000-0000-0000F1770000}"/>
    <cellStyle name="주 2" xfId="30678" xr:uid="{00000000-0005-0000-0000-0000F2770000}"/>
    <cellStyle name="지정되지 않음" xfId="31833" xr:uid="{00000000-0005-0000-0000-0000757C0000}"/>
    <cellStyle name="첫제목" xfId="31928" xr:uid="{00000000-0005-0000-0000-0000D47C0000}"/>
    <cellStyle name="쳾" xfId="31929" xr:uid="{00000000-0005-0000-0000-0000D57C0000}"/>
    <cellStyle name="출력 2" xfId="31930" xr:uid="{00000000-0005-0000-0000-0000D67C0000}"/>
    <cellStyle name="출력 2 10" xfId="31931" xr:uid="{00000000-0005-0000-0000-0000D77C0000}"/>
    <cellStyle name="출력 2 11" xfId="31932" xr:uid="{00000000-0005-0000-0000-0000D87C0000}"/>
    <cellStyle name="출력 2 12" xfId="31933" xr:uid="{00000000-0005-0000-0000-0000D97C0000}"/>
    <cellStyle name="출력 2 2" xfId="31934" xr:uid="{00000000-0005-0000-0000-0000DA7C0000}"/>
    <cellStyle name="출력 2 2 10" xfId="31935" xr:uid="{00000000-0005-0000-0000-0000DB7C0000}"/>
    <cellStyle name="출력 2 2 11" xfId="31936" xr:uid="{00000000-0005-0000-0000-0000DC7C0000}"/>
    <cellStyle name="출력 2 2 2" xfId="31937" xr:uid="{00000000-0005-0000-0000-0000DD7C0000}"/>
    <cellStyle name="출력 2 2 2 10" xfId="31938" xr:uid="{00000000-0005-0000-0000-0000DE7C0000}"/>
    <cellStyle name="출력 2 2 2 2" xfId="31939" xr:uid="{00000000-0005-0000-0000-0000DF7C0000}"/>
    <cellStyle name="출력 2 2 2 2 2" xfId="31940" xr:uid="{00000000-0005-0000-0000-0000E07C0000}"/>
    <cellStyle name="출력 2 2 2 2 2 2" xfId="31941" xr:uid="{00000000-0005-0000-0000-0000E17C0000}"/>
    <cellStyle name="출력 2 2 2 2 2 2 2" xfId="31942" xr:uid="{00000000-0005-0000-0000-0000E27C0000}"/>
    <cellStyle name="출력 2 2 2 2 2 2 2 2" xfId="31943" xr:uid="{00000000-0005-0000-0000-0000E37C0000}"/>
    <cellStyle name="출력 2 2 2 2 2 2 2 2 2" xfId="31944" xr:uid="{00000000-0005-0000-0000-0000E47C0000}"/>
    <cellStyle name="출력 2 2 2 2 2 2 2 2 2 2" xfId="31945" xr:uid="{00000000-0005-0000-0000-0000E57C0000}"/>
    <cellStyle name="출력 2 2 2 2 2 2 2 2 2 3" xfId="31946" xr:uid="{00000000-0005-0000-0000-0000E67C0000}"/>
    <cellStyle name="출력 2 2 2 2 2 2 2 2 3" xfId="31947" xr:uid="{00000000-0005-0000-0000-0000E77C0000}"/>
    <cellStyle name="출력 2 2 2 2 2 2 2 2 4" xfId="31948" xr:uid="{00000000-0005-0000-0000-0000E87C0000}"/>
    <cellStyle name="출력 2 2 2 2 2 2 2 3" xfId="31949" xr:uid="{00000000-0005-0000-0000-0000E97C0000}"/>
    <cellStyle name="출력 2 2 2 2 2 2 2 3 2" xfId="31950" xr:uid="{00000000-0005-0000-0000-0000EA7C0000}"/>
    <cellStyle name="출력 2 2 2 2 2 2 2 3 3" xfId="31951" xr:uid="{00000000-0005-0000-0000-0000EB7C0000}"/>
    <cellStyle name="출력 2 2 2 2 2 2 2 4" xfId="31952" xr:uid="{00000000-0005-0000-0000-0000EC7C0000}"/>
    <cellStyle name="출력 2 2 2 2 2 2 2 5" xfId="31953" xr:uid="{00000000-0005-0000-0000-0000ED7C0000}"/>
    <cellStyle name="출력 2 2 2 2 2 2 3" xfId="31954" xr:uid="{00000000-0005-0000-0000-0000EE7C0000}"/>
    <cellStyle name="출력 2 2 2 2 2 2 3 2" xfId="31955" xr:uid="{00000000-0005-0000-0000-0000EF7C0000}"/>
    <cellStyle name="출력 2 2 2 2 2 2 3 2 2" xfId="31956" xr:uid="{00000000-0005-0000-0000-0000F07C0000}"/>
    <cellStyle name="출력 2 2 2 2 2 2 3 2 3" xfId="31957" xr:uid="{00000000-0005-0000-0000-0000F17C0000}"/>
    <cellStyle name="출력 2 2 2 2 2 2 3 3" xfId="31958" xr:uid="{00000000-0005-0000-0000-0000F27C0000}"/>
    <cellStyle name="출력 2 2 2 2 2 2 3 4" xfId="31959" xr:uid="{00000000-0005-0000-0000-0000F37C0000}"/>
    <cellStyle name="출력 2 2 2 2 2 2 4" xfId="31960" xr:uid="{00000000-0005-0000-0000-0000F47C0000}"/>
    <cellStyle name="출력 2 2 2 2 2 2 4 2" xfId="31961" xr:uid="{00000000-0005-0000-0000-0000F57C0000}"/>
    <cellStyle name="출력 2 2 2 2 2 2 4 3" xfId="31962" xr:uid="{00000000-0005-0000-0000-0000F67C0000}"/>
    <cellStyle name="출력 2 2 2 2 2 2 5" xfId="31963" xr:uid="{00000000-0005-0000-0000-0000F77C0000}"/>
    <cellStyle name="출력 2 2 2 2 2 2 6" xfId="31964" xr:uid="{00000000-0005-0000-0000-0000F87C0000}"/>
    <cellStyle name="출력 2 2 2 2 2 3" xfId="31965" xr:uid="{00000000-0005-0000-0000-0000F97C0000}"/>
    <cellStyle name="출력 2 2 2 2 2 3 2" xfId="31966" xr:uid="{00000000-0005-0000-0000-0000FA7C0000}"/>
    <cellStyle name="출력 2 2 2 2 2 3 2 2" xfId="31967" xr:uid="{00000000-0005-0000-0000-0000FB7C0000}"/>
    <cellStyle name="출력 2 2 2 2 2 3 2 2 2" xfId="31968" xr:uid="{00000000-0005-0000-0000-0000FC7C0000}"/>
    <cellStyle name="출력 2 2 2 2 2 3 2 2 3" xfId="31969" xr:uid="{00000000-0005-0000-0000-0000FD7C0000}"/>
    <cellStyle name="출력 2 2 2 2 2 3 2 3" xfId="31970" xr:uid="{00000000-0005-0000-0000-0000FE7C0000}"/>
    <cellStyle name="출력 2 2 2 2 2 3 2 4" xfId="31971" xr:uid="{00000000-0005-0000-0000-0000FF7C0000}"/>
    <cellStyle name="출력 2 2 2 2 2 3 3" xfId="31972" xr:uid="{00000000-0005-0000-0000-0000007D0000}"/>
    <cellStyle name="출력 2 2 2 2 2 3 3 2" xfId="31973" xr:uid="{00000000-0005-0000-0000-0000017D0000}"/>
    <cellStyle name="출력 2 2 2 2 2 3 3 3" xfId="31974" xr:uid="{00000000-0005-0000-0000-0000027D0000}"/>
    <cellStyle name="출력 2 2 2 2 2 3 4" xfId="31975" xr:uid="{00000000-0005-0000-0000-0000037D0000}"/>
    <cellStyle name="출력 2 2 2 2 2 3 5" xfId="31976" xr:uid="{00000000-0005-0000-0000-0000047D0000}"/>
    <cellStyle name="출력 2 2 2 2 2 4" xfId="31977" xr:uid="{00000000-0005-0000-0000-0000057D0000}"/>
    <cellStyle name="출력 2 2 2 2 2 4 2" xfId="31978" xr:uid="{00000000-0005-0000-0000-0000067D0000}"/>
    <cellStyle name="출력 2 2 2 2 2 4 2 2" xfId="31979" xr:uid="{00000000-0005-0000-0000-0000077D0000}"/>
    <cellStyle name="출력 2 2 2 2 2 4 2 3" xfId="31980" xr:uid="{00000000-0005-0000-0000-0000087D0000}"/>
    <cellStyle name="출력 2 2 2 2 2 4 3" xfId="31981" xr:uid="{00000000-0005-0000-0000-0000097D0000}"/>
    <cellStyle name="출력 2 2 2 2 2 4 4" xfId="31982" xr:uid="{00000000-0005-0000-0000-00000A7D0000}"/>
    <cellStyle name="출력 2 2 2 2 2 5" xfId="31983" xr:uid="{00000000-0005-0000-0000-00000B7D0000}"/>
    <cellStyle name="출력 2 2 2 2 2 5 2" xfId="31984" xr:uid="{00000000-0005-0000-0000-00000C7D0000}"/>
    <cellStyle name="출력 2 2 2 2 2 5 3" xfId="31985" xr:uid="{00000000-0005-0000-0000-00000D7D0000}"/>
    <cellStyle name="출력 2 2 2 2 2 6" xfId="31986" xr:uid="{00000000-0005-0000-0000-00000E7D0000}"/>
    <cellStyle name="출력 2 2 2 2 2 7" xfId="31987" xr:uid="{00000000-0005-0000-0000-00000F7D0000}"/>
    <cellStyle name="출력 2 2 2 2 3" xfId="31988" xr:uid="{00000000-0005-0000-0000-0000107D0000}"/>
    <cellStyle name="출력 2 2 2 2 3 2" xfId="31989" xr:uid="{00000000-0005-0000-0000-0000117D0000}"/>
    <cellStyle name="출력 2 2 2 2 3 2 2" xfId="31990" xr:uid="{00000000-0005-0000-0000-0000127D0000}"/>
    <cellStyle name="출력 2 2 2 2 3 2 2 2" xfId="31991" xr:uid="{00000000-0005-0000-0000-0000137D0000}"/>
    <cellStyle name="출력 2 2 2 2 3 2 2 2 2" xfId="31992" xr:uid="{00000000-0005-0000-0000-0000147D0000}"/>
    <cellStyle name="출력 2 2 2 2 3 2 2 2 3" xfId="31993" xr:uid="{00000000-0005-0000-0000-0000157D0000}"/>
    <cellStyle name="출력 2 2 2 2 3 2 2 3" xfId="31994" xr:uid="{00000000-0005-0000-0000-0000167D0000}"/>
    <cellStyle name="출력 2 2 2 2 3 2 2 4" xfId="31995" xr:uid="{00000000-0005-0000-0000-0000177D0000}"/>
    <cellStyle name="출력 2 2 2 2 3 2 3" xfId="31996" xr:uid="{00000000-0005-0000-0000-0000187D0000}"/>
    <cellStyle name="출력 2 2 2 2 3 2 3 2" xfId="31997" xr:uid="{00000000-0005-0000-0000-0000197D0000}"/>
    <cellStyle name="출력 2 2 2 2 3 2 3 3" xfId="31998" xr:uid="{00000000-0005-0000-0000-00001A7D0000}"/>
    <cellStyle name="출력 2 2 2 2 3 2 4" xfId="31999" xr:uid="{00000000-0005-0000-0000-00001B7D0000}"/>
    <cellStyle name="출력 2 2 2 2 3 2 5" xfId="32000" xr:uid="{00000000-0005-0000-0000-00001C7D0000}"/>
    <cellStyle name="출력 2 2 2 2 3 3" xfId="32001" xr:uid="{00000000-0005-0000-0000-00001D7D0000}"/>
    <cellStyle name="출력 2 2 2 2 3 3 2" xfId="32002" xr:uid="{00000000-0005-0000-0000-00001E7D0000}"/>
    <cellStyle name="출력 2 2 2 2 3 3 2 2" xfId="32003" xr:uid="{00000000-0005-0000-0000-00001F7D0000}"/>
    <cellStyle name="출력 2 2 2 2 3 3 2 3" xfId="32004" xr:uid="{00000000-0005-0000-0000-0000207D0000}"/>
    <cellStyle name="출력 2 2 2 2 3 3 3" xfId="32005" xr:uid="{00000000-0005-0000-0000-0000217D0000}"/>
    <cellStyle name="출력 2 2 2 2 3 3 4" xfId="32006" xr:uid="{00000000-0005-0000-0000-0000227D0000}"/>
    <cellStyle name="출력 2 2 2 2 3 4" xfId="32007" xr:uid="{00000000-0005-0000-0000-0000237D0000}"/>
    <cellStyle name="출력 2 2 2 2 3 4 2" xfId="32008" xr:uid="{00000000-0005-0000-0000-0000247D0000}"/>
    <cellStyle name="출력 2 2 2 2 3 4 3" xfId="32009" xr:uid="{00000000-0005-0000-0000-0000257D0000}"/>
    <cellStyle name="출력 2 2 2 2 3 5" xfId="32010" xr:uid="{00000000-0005-0000-0000-0000267D0000}"/>
    <cellStyle name="출력 2 2 2 2 3 6" xfId="32011" xr:uid="{00000000-0005-0000-0000-0000277D0000}"/>
    <cellStyle name="출력 2 2 2 2 4" xfId="32012" xr:uid="{00000000-0005-0000-0000-0000287D0000}"/>
    <cellStyle name="출력 2 2 2 2 4 2" xfId="32013" xr:uid="{00000000-0005-0000-0000-0000297D0000}"/>
    <cellStyle name="출력 2 2 2 2 4 2 2" xfId="32014" xr:uid="{00000000-0005-0000-0000-00002A7D0000}"/>
    <cellStyle name="출력 2 2 2 2 4 2 2 2" xfId="32015" xr:uid="{00000000-0005-0000-0000-00002B7D0000}"/>
    <cellStyle name="출력 2 2 2 2 4 2 2 3" xfId="32016" xr:uid="{00000000-0005-0000-0000-00002C7D0000}"/>
    <cellStyle name="출력 2 2 2 2 4 2 3" xfId="32017" xr:uid="{00000000-0005-0000-0000-00002D7D0000}"/>
    <cellStyle name="출력 2 2 2 2 4 2 4" xfId="32018" xr:uid="{00000000-0005-0000-0000-00002E7D0000}"/>
    <cellStyle name="출력 2 2 2 2 4 3" xfId="32019" xr:uid="{00000000-0005-0000-0000-00002F7D0000}"/>
    <cellStyle name="출력 2 2 2 2 4 3 2" xfId="32020" xr:uid="{00000000-0005-0000-0000-0000307D0000}"/>
    <cellStyle name="출력 2 2 2 2 4 3 3" xfId="32021" xr:uid="{00000000-0005-0000-0000-0000317D0000}"/>
    <cellStyle name="출력 2 2 2 2 4 4" xfId="32022" xr:uid="{00000000-0005-0000-0000-0000327D0000}"/>
    <cellStyle name="출력 2 2 2 2 4 5" xfId="32023" xr:uid="{00000000-0005-0000-0000-0000337D0000}"/>
    <cellStyle name="출력 2 2 2 2 5" xfId="32024" xr:uid="{00000000-0005-0000-0000-0000347D0000}"/>
    <cellStyle name="출력 2 2 2 2 5 2" xfId="32025" xr:uid="{00000000-0005-0000-0000-0000357D0000}"/>
    <cellStyle name="출력 2 2 2 2 5 2 2" xfId="32026" xr:uid="{00000000-0005-0000-0000-0000367D0000}"/>
    <cellStyle name="출력 2 2 2 2 5 2 3" xfId="32027" xr:uid="{00000000-0005-0000-0000-0000377D0000}"/>
    <cellStyle name="출력 2 2 2 2 5 3" xfId="32028" xr:uid="{00000000-0005-0000-0000-0000387D0000}"/>
    <cellStyle name="출력 2 2 2 2 5 4" xfId="32029" xr:uid="{00000000-0005-0000-0000-0000397D0000}"/>
    <cellStyle name="출력 2 2 2 2 6" xfId="32030" xr:uid="{00000000-0005-0000-0000-00003A7D0000}"/>
    <cellStyle name="출력 2 2 2 2 6 2" xfId="32031" xr:uid="{00000000-0005-0000-0000-00003B7D0000}"/>
    <cellStyle name="출력 2 2 2 2 6 3" xfId="32032" xr:uid="{00000000-0005-0000-0000-00003C7D0000}"/>
    <cellStyle name="출력 2 2 2 2 7" xfId="32033" xr:uid="{00000000-0005-0000-0000-00003D7D0000}"/>
    <cellStyle name="출력 2 2 2 2 8" xfId="32034" xr:uid="{00000000-0005-0000-0000-00003E7D0000}"/>
    <cellStyle name="출력 2 2 2 2 9" xfId="32035" xr:uid="{00000000-0005-0000-0000-00003F7D0000}"/>
    <cellStyle name="출력 2 2 2 3" xfId="32036" xr:uid="{00000000-0005-0000-0000-0000407D0000}"/>
    <cellStyle name="출력 2 2 2 3 2" xfId="32037" xr:uid="{00000000-0005-0000-0000-0000417D0000}"/>
    <cellStyle name="출력 2 2 2 3 2 2" xfId="32038" xr:uid="{00000000-0005-0000-0000-0000427D0000}"/>
    <cellStyle name="출력 2 2 2 3 2 2 2" xfId="32039" xr:uid="{00000000-0005-0000-0000-0000437D0000}"/>
    <cellStyle name="출력 2 2 2 3 2 2 2 2" xfId="32040" xr:uid="{00000000-0005-0000-0000-0000447D0000}"/>
    <cellStyle name="출력 2 2 2 3 2 2 2 2 2" xfId="32041" xr:uid="{00000000-0005-0000-0000-0000457D0000}"/>
    <cellStyle name="출력 2 2 2 3 2 2 2 2 3" xfId="32042" xr:uid="{00000000-0005-0000-0000-0000467D0000}"/>
    <cellStyle name="출력 2 2 2 3 2 2 2 3" xfId="32043" xr:uid="{00000000-0005-0000-0000-0000477D0000}"/>
    <cellStyle name="출력 2 2 2 3 2 2 2 4" xfId="32044" xr:uid="{00000000-0005-0000-0000-0000487D0000}"/>
    <cellStyle name="출력 2 2 2 3 2 2 3" xfId="32045" xr:uid="{00000000-0005-0000-0000-0000497D0000}"/>
    <cellStyle name="출력 2 2 2 3 2 2 3 2" xfId="32046" xr:uid="{00000000-0005-0000-0000-00004A7D0000}"/>
    <cellStyle name="출력 2 2 2 3 2 2 3 3" xfId="32047" xr:uid="{00000000-0005-0000-0000-00004B7D0000}"/>
    <cellStyle name="출력 2 2 2 3 2 2 4" xfId="32048" xr:uid="{00000000-0005-0000-0000-00004C7D0000}"/>
    <cellStyle name="출력 2 2 2 3 2 2 5" xfId="32049" xr:uid="{00000000-0005-0000-0000-00004D7D0000}"/>
    <cellStyle name="출력 2 2 2 3 2 3" xfId="32050" xr:uid="{00000000-0005-0000-0000-00004E7D0000}"/>
    <cellStyle name="출력 2 2 2 3 2 3 2" xfId="32051" xr:uid="{00000000-0005-0000-0000-00004F7D0000}"/>
    <cellStyle name="출력 2 2 2 3 2 3 2 2" xfId="32052" xr:uid="{00000000-0005-0000-0000-0000507D0000}"/>
    <cellStyle name="출력 2 2 2 3 2 3 2 3" xfId="32053" xr:uid="{00000000-0005-0000-0000-0000517D0000}"/>
    <cellStyle name="출력 2 2 2 3 2 3 3" xfId="32054" xr:uid="{00000000-0005-0000-0000-0000527D0000}"/>
    <cellStyle name="출력 2 2 2 3 2 3 4" xfId="32055" xr:uid="{00000000-0005-0000-0000-0000537D0000}"/>
    <cellStyle name="출력 2 2 2 3 2 4" xfId="32056" xr:uid="{00000000-0005-0000-0000-0000547D0000}"/>
    <cellStyle name="출력 2 2 2 3 2 4 2" xfId="32057" xr:uid="{00000000-0005-0000-0000-0000557D0000}"/>
    <cellStyle name="출력 2 2 2 3 2 4 3" xfId="32058" xr:uid="{00000000-0005-0000-0000-0000567D0000}"/>
    <cellStyle name="출력 2 2 2 3 2 5" xfId="32059" xr:uid="{00000000-0005-0000-0000-0000577D0000}"/>
    <cellStyle name="출력 2 2 2 3 2 6" xfId="32060" xr:uid="{00000000-0005-0000-0000-0000587D0000}"/>
    <cellStyle name="출력 2 2 2 3 3" xfId="32061" xr:uid="{00000000-0005-0000-0000-0000597D0000}"/>
    <cellStyle name="출력 2 2 2 3 3 2" xfId="32062" xr:uid="{00000000-0005-0000-0000-00005A7D0000}"/>
    <cellStyle name="출력 2 2 2 3 3 2 2" xfId="32063" xr:uid="{00000000-0005-0000-0000-00005B7D0000}"/>
    <cellStyle name="출력 2 2 2 3 3 2 2 2" xfId="32064" xr:uid="{00000000-0005-0000-0000-00005C7D0000}"/>
    <cellStyle name="출력 2 2 2 3 3 2 2 3" xfId="32065" xr:uid="{00000000-0005-0000-0000-00005D7D0000}"/>
    <cellStyle name="출력 2 2 2 3 3 2 3" xfId="32066" xr:uid="{00000000-0005-0000-0000-00005E7D0000}"/>
    <cellStyle name="출력 2 2 2 3 3 2 4" xfId="32067" xr:uid="{00000000-0005-0000-0000-00005F7D0000}"/>
    <cellStyle name="출력 2 2 2 3 3 3" xfId="32068" xr:uid="{00000000-0005-0000-0000-0000607D0000}"/>
    <cellStyle name="출력 2 2 2 3 3 3 2" xfId="32069" xr:uid="{00000000-0005-0000-0000-0000617D0000}"/>
    <cellStyle name="출력 2 2 2 3 3 3 3" xfId="32070" xr:uid="{00000000-0005-0000-0000-0000627D0000}"/>
    <cellStyle name="출력 2 2 2 3 3 4" xfId="32071" xr:uid="{00000000-0005-0000-0000-0000637D0000}"/>
    <cellStyle name="출력 2 2 2 3 3 5" xfId="32072" xr:uid="{00000000-0005-0000-0000-0000647D0000}"/>
    <cellStyle name="출력 2 2 2 3 4" xfId="32073" xr:uid="{00000000-0005-0000-0000-0000657D0000}"/>
    <cellStyle name="출력 2 2 2 3 4 2" xfId="32074" xr:uid="{00000000-0005-0000-0000-0000667D0000}"/>
    <cellStyle name="출력 2 2 2 3 4 2 2" xfId="32075" xr:uid="{00000000-0005-0000-0000-0000677D0000}"/>
    <cellStyle name="출력 2 2 2 3 4 2 3" xfId="32076" xr:uid="{00000000-0005-0000-0000-0000687D0000}"/>
    <cellStyle name="출력 2 2 2 3 4 3" xfId="32077" xr:uid="{00000000-0005-0000-0000-0000697D0000}"/>
    <cellStyle name="출력 2 2 2 3 4 4" xfId="32078" xr:uid="{00000000-0005-0000-0000-00006A7D0000}"/>
    <cellStyle name="출력 2 2 2 3 5" xfId="32079" xr:uid="{00000000-0005-0000-0000-00006B7D0000}"/>
    <cellStyle name="출력 2 2 2 3 5 2" xfId="32080" xr:uid="{00000000-0005-0000-0000-00006C7D0000}"/>
    <cellStyle name="출력 2 2 2 3 5 3" xfId="32081" xr:uid="{00000000-0005-0000-0000-00006D7D0000}"/>
    <cellStyle name="출력 2 2 2 3 6" xfId="32082" xr:uid="{00000000-0005-0000-0000-00006E7D0000}"/>
    <cellStyle name="출력 2 2 2 3 7" xfId="32083" xr:uid="{00000000-0005-0000-0000-00006F7D0000}"/>
    <cellStyle name="출력 2 2 2 3 8" xfId="32084" xr:uid="{00000000-0005-0000-0000-0000707D0000}"/>
    <cellStyle name="출력 2 2 2 4" xfId="32085" xr:uid="{00000000-0005-0000-0000-0000717D0000}"/>
    <cellStyle name="출력 2 2 2 4 2" xfId="32086" xr:uid="{00000000-0005-0000-0000-0000727D0000}"/>
    <cellStyle name="출력 2 2 2 4 2 2" xfId="32087" xr:uid="{00000000-0005-0000-0000-0000737D0000}"/>
    <cellStyle name="출력 2 2 2 4 2 2 2" xfId="32088" xr:uid="{00000000-0005-0000-0000-0000747D0000}"/>
    <cellStyle name="출력 2 2 2 4 2 2 2 2" xfId="32089" xr:uid="{00000000-0005-0000-0000-0000757D0000}"/>
    <cellStyle name="출력 2 2 2 4 2 2 2 3" xfId="32090" xr:uid="{00000000-0005-0000-0000-0000767D0000}"/>
    <cellStyle name="출력 2 2 2 4 2 2 3" xfId="32091" xr:uid="{00000000-0005-0000-0000-0000777D0000}"/>
    <cellStyle name="출력 2 2 2 4 2 2 4" xfId="32092" xr:uid="{00000000-0005-0000-0000-0000787D0000}"/>
    <cellStyle name="출력 2 2 2 4 2 3" xfId="32093" xr:uid="{00000000-0005-0000-0000-0000797D0000}"/>
    <cellStyle name="출력 2 2 2 4 2 3 2" xfId="32094" xr:uid="{00000000-0005-0000-0000-00007A7D0000}"/>
    <cellStyle name="출력 2 2 2 4 2 3 3" xfId="32095" xr:uid="{00000000-0005-0000-0000-00007B7D0000}"/>
    <cellStyle name="출력 2 2 2 4 2 4" xfId="32096" xr:uid="{00000000-0005-0000-0000-00007C7D0000}"/>
    <cellStyle name="출력 2 2 2 4 2 5" xfId="32097" xr:uid="{00000000-0005-0000-0000-00007D7D0000}"/>
    <cellStyle name="출력 2 2 2 4 3" xfId="32098" xr:uid="{00000000-0005-0000-0000-00007E7D0000}"/>
    <cellStyle name="출력 2 2 2 4 3 2" xfId="32099" xr:uid="{00000000-0005-0000-0000-00007F7D0000}"/>
    <cellStyle name="출력 2 2 2 4 3 2 2" xfId="32100" xr:uid="{00000000-0005-0000-0000-0000807D0000}"/>
    <cellStyle name="출력 2 2 2 4 3 2 3" xfId="32101" xr:uid="{00000000-0005-0000-0000-0000817D0000}"/>
    <cellStyle name="출력 2 2 2 4 3 3" xfId="32102" xr:uid="{00000000-0005-0000-0000-0000827D0000}"/>
    <cellStyle name="출력 2 2 2 4 3 4" xfId="32103" xr:uid="{00000000-0005-0000-0000-0000837D0000}"/>
    <cellStyle name="출력 2 2 2 4 4" xfId="32104" xr:uid="{00000000-0005-0000-0000-0000847D0000}"/>
    <cellStyle name="출력 2 2 2 4 4 2" xfId="32105" xr:uid="{00000000-0005-0000-0000-0000857D0000}"/>
    <cellStyle name="출력 2 2 2 4 4 3" xfId="32106" xr:uid="{00000000-0005-0000-0000-0000867D0000}"/>
    <cellStyle name="출력 2 2 2 4 5" xfId="32107" xr:uid="{00000000-0005-0000-0000-0000877D0000}"/>
    <cellStyle name="출력 2 2 2 4 6" xfId="32108" xr:uid="{00000000-0005-0000-0000-0000887D0000}"/>
    <cellStyle name="출력 2 2 2 4 7" xfId="32109" xr:uid="{00000000-0005-0000-0000-0000897D0000}"/>
    <cellStyle name="출력 2 2 2 5" xfId="32110" xr:uid="{00000000-0005-0000-0000-00008A7D0000}"/>
    <cellStyle name="출력 2 2 2 5 2" xfId="32111" xr:uid="{00000000-0005-0000-0000-00008B7D0000}"/>
    <cellStyle name="출력 2 2 2 5 2 2" xfId="32112" xr:uid="{00000000-0005-0000-0000-00008C7D0000}"/>
    <cellStyle name="출력 2 2 2 5 2 2 2" xfId="32113" xr:uid="{00000000-0005-0000-0000-00008D7D0000}"/>
    <cellStyle name="출력 2 2 2 5 2 2 3" xfId="32114" xr:uid="{00000000-0005-0000-0000-00008E7D0000}"/>
    <cellStyle name="출력 2 2 2 5 2 3" xfId="32115" xr:uid="{00000000-0005-0000-0000-00008F7D0000}"/>
    <cellStyle name="출력 2 2 2 5 2 4" xfId="32116" xr:uid="{00000000-0005-0000-0000-0000907D0000}"/>
    <cellStyle name="출력 2 2 2 5 3" xfId="32117" xr:uid="{00000000-0005-0000-0000-0000917D0000}"/>
    <cellStyle name="출력 2 2 2 5 3 2" xfId="32118" xr:uid="{00000000-0005-0000-0000-0000927D0000}"/>
    <cellStyle name="출력 2 2 2 5 3 3" xfId="32119" xr:uid="{00000000-0005-0000-0000-0000937D0000}"/>
    <cellStyle name="출력 2 2 2 5 4" xfId="32120" xr:uid="{00000000-0005-0000-0000-0000947D0000}"/>
    <cellStyle name="출력 2 2 2 5 5" xfId="32121" xr:uid="{00000000-0005-0000-0000-0000957D0000}"/>
    <cellStyle name="출력 2 2 2 5 6" xfId="32122" xr:uid="{00000000-0005-0000-0000-0000967D0000}"/>
    <cellStyle name="출력 2 2 2 6" xfId="32123" xr:uid="{00000000-0005-0000-0000-0000977D0000}"/>
    <cellStyle name="출력 2 2 2 6 2" xfId="32124" xr:uid="{00000000-0005-0000-0000-0000987D0000}"/>
    <cellStyle name="출력 2 2 2 6 2 2" xfId="32125" xr:uid="{00000000-0005-0000-0000-0000997D0000}"/>
    <cellStyle name="출력 2 2 2 6 2 3" xfId="32126" xr:uid="{00000000-0005-0000-0000-00009A7D0000}"/>
    <cellStyle name="출력 2 2 2 6 3" xfId="32127" xr:uid="{00000000-0005-0000-0000-00009B7D0000}"/>
    <cellStyle name="출력 2 2 2 6 4" xfId="32128" xr:uid="{00000000-0005-0000-0000-00009C7D0000}"/>
    <cellStyle name="출력 2 2 2 6 5" xfId="32129" xr:uid="{00000000-0005-0000-0000-00009D7D0000}"/>
    <cellStyle name="출력 2 2 2 7" xfId="32130" xr:uid="{00000000-0005-0000-0000-00009E7D0000}"/>
    <cellStyle name="출력 2 2 2 7 2" xfId="32131" xr:uid="{00000000-0005-0000-0000-00009F7D0000}"/>
    <cellStyle name="출력 2 2 2 7 3" xfId="32132" xr:uid="{00000000-0005-0000-0000-0000A07D0000}"/>
    <cellStyle name="출력 2 2 2 8" xfId="32133" xr:uid="{00000000-0005-0000-0000-0000A17D0000}"/>
    <cellStyle name="출력 2 2 2 9" xfId="32134" xr:uid="{00000000-0005-0000-0000-0000A27D0000}"/>
    <cellStyle name="출력 2 2 3" xfId="32135" xr:uid="{00000000-0005-0000-0000-0000A37D0000}"/>
    <cellStyle name="출력 2 2 3 2" xfId="32136" xr:uid="{00000000-0005-0000-0000-0000A47D0000}"/>
    <cellStyle name="출력 2 2 3 2 2" xfId="32137" xr:uid="{00000000-0005-0000-0000-0000A57D0000}"/>
    <cellStyle name="출력 2 2 3 2 2 2" xfId="32138" xr:uid="{00000000-0005-0000-0000-0000A67D0000}"/>
    <cellStyle name="출력 2 2 3 2 2 2 2" xfId="32139" xr:uid="{00000000-0005-0000-0000-0000A77D0000}"/>
    <cellStyle name="출력 2 2 3 2 2 2 2 2" xfId="32140" xr:uid="{00000000-0005-0000-0000-0000A87D0000}"/>
    <cellStyle name="출력 2 2 3 2 2 2 2 2 2" xfId="32141" xr:uid="{00000000-0005-0000-0000-0000A97D0000}"/>
    <cellStyle name="출력 2 2 3 2 2 2 2 2 3" xfId="32142" xr:uid="{00000000-0005-0000-0000-0000AA7D0000}"/>
    <cellStyle name="출력 2 2 3 2 2 2 2 3" xfId="32143" xr:uid="{00000000-0005-0000-0000-0000AB7D0000}"/>
    <cellStyle name="출력 2 2 3 2 2 2 2 4" xfId="32144" xr:uid="{00000000-0005-0000-0000-0000AC7D0000}"/>
    <cellStyle name="출력 2 2 3 2 2 2 3" xfId="32145" xr:uid="{00000000-0005-0000-0000-0000AD7D0000}"/>
    <cellStyle name="출력 2 2 3 2 2 2 3 2" xfId="32146" xr:uid="{00000000-0005-0000-0000-0000AE7D0000}"/>
    <cellStyle name="출력 2 2 3 2 2 2 3 3" xfId="32147" xr:uid="{00000000-0005-0000-0000-0000AF7D0000}"/>
    <cellStyle name="출력 2 2 3 2 2 2 4" xfId="32148" xr:uid="{00000000-0005-0000-0000-0000B07D0000}"/>
    <cellStyle name="출력 2 2 3 2 2 2 5" xfId="32149" xr:uid="{00000000-0005-0000-0000-0000B17D0000}"/>
    <cellStyle name="출력 2 2 3 2 2 3" xfId="32150" xr:uid="{00000000-0005-0000-0000-0000B27D0000}"/>
    <cellStyle name="출력 2 2 3 2 2 3 2" xfId="32151" xr:uid="{00000000-0005-0000-0000-0000B37D0000}"/>
    <cellStyle name="출력 2 2 3 2 2 3 2 2" xfId="32152" xr:uid="{00000000-0005-0000-0000-0000B47D0000}"/>
    <cellStyle name="출력 2 2 3 2 2 3 2 3" xfId="32153" xr:uid="{00000000-0005-0000-0000-0000B57D0000}"/>
    <cellStyle name="출력 2 2 3 2 2 3 3" xfId="32154" xr:uid="{00000000-0005-0000-0000-0000B67D0000}"/>
    <cellStyle name="출력 2 2 3 2 2 3 4" xfId="32155" xr:uid="{00000000-0005-0000-0000-0000B77D0000}"/>
    <cellStyle name="출력 2 2 3 2 2 4" xfId="32156" xr:uid="{00000000-0005-0000-0000-0000B87D0000}"/>
    <cellStyle name="출력 2 2 3 2 2 4 2" xfId="32157" xr:uid="{00000000-0005-0000-0000-0000B97D0000}"/>
    <cellStyle name="출력 2 2 3 2 2 4 3" xfId="32158" xr:uid="{00000000-0005-0000-0000-0000BA7D0000}"/>
    <cellStyle name="출력 2 2 3 2 2 5" xfId="32159" xr:uid="{00000000-0005-0000-0000-0000BB7D0000}"/>
    <cellStyle name="출력 2 2 3 2 2 6" xfId="32160" xr:uid="{00000000-0005-0000-0000-0000BC7D0000}"/>
    <cellStyle name="출력 2 2 3 2 3" xfId="32161" xr:uid="{00000000-0005-0000-0000-0000BD7D0000}"/>
    <cellStyle name="출력 2 2 3 2 3 2" xfId="32162" xr:uid="{00000000-0005-0000-0000-0000BE7D0000}"/>
    <cellStyle name="출력 2 2 3 2 3 2 2" xfId="32163" xr:uid="{00000000-0005-0000-0000-0000BF7D0000}"/>
    <cellStyle name="출력 2 2 3 2 3 2 2 2" xfId="32164" xr:uid="{00000000-0005-0000-0000-0000C07D0000}"/>
    <cellStyle name="출력 2 2 3 2 3 2 2 3" xfId="32165" xr:uid="{00000000-0005-0000-0000-0000C17D0000}"/>
    <cellStyle name="출력 2 2 3 2 3 2 3" xfId="32166" xr:uid="{00000000-0005-0000-0000-0000C27D0000}"/>
    <cellStyle name="출력 2 2 3 2 3 2 4" xfId="32167" xr:uid="{00000000-0005-0000-0000-0000C37D0000}"/>
    <cellStyle name="출력 2 2 3 2 3 3" xfId="32168" xr:uid="{00000000-0005-0000-0000-0000C47D0000}"/>
    <cellStyle name="출력 2 2 3 2 3 3 2" xfId="32169" xr:uid="{00000000-0005-0000-0000-0000C57D0000}"/>
    <cellStyle name="출력 2 2 3 2 3 3 3" xfId="32170" xr:uid="{00000000-0005-0000-0000-0000C67D0000}"/>
    <cellStyle name="출력 2 2 3 2 3 4" xfId="32171" xr:uid="{00000000-0005-0000-0000-0000C77D0000}"/>
    <cellStyle name="출력 2 2 3 2 3 5" xfId="32172" xr:uid="{00000000-0005-0000-0000-0000C87D0000}"/>
    <cellStyle name="출력 2 2 3 2 4" xfId="32173" xr:uid="{00000000-0005-0000-0000-0000C97D0000}"/>
    <cellStyle name="출력 2 2 3 2 4 2" xfId="32174" xr:uid="{00000000-0005-0000-0000-0000CA7D0000}"/>
    <cellStyle name="출력 2 2 3 2 4 2 2" xfId="32175" xr:uid="{00000000-0005-0000-0000-0000CB7D0000}"/>
    <cellStyle name="출력 2 2 3 2 4 2 3" xfId="32176" xr:uid="{00000000-0005-0000-0000-0000CC7D0000}"/>
    <cellStyle name="출력 2 2 3 2 4 3" xfId="32177" xr:uid="{00000000-0005-0000-0000-0000CD7D0000}"/>
    <cellStyle name="출력 2 2 3 2 4 4" xfId="32178" xr:uid="{00000000-0005-0000-0000-0000CE7D0000}"/>
    <cellStyle name="출력 2 2 3 2 5" xfId="32179" xr:uid="{00000000-0005-0000-0000-0000CF7D0000}"/>
    <cellStyle name="출력 2 2 3 2 5 2" xfId="32180" xr:uid="{00000000-0005-0000-0000-0000D07D0000}"/>
    <cellStyle name="출력 2 2 3 2 5 3" xfId="32181" xr:uid="{00000000-0005-0000-0000-0000D17D0000}"/>
    <cellStyle name="출력 2 2 3 2 6" xfId="32182" xr:uid="{00000000-0005-0000-0000-0000D27D0000}"/>
    <cellStyle name="출력 2 2 3 2 7" xfId="32183" xr:uid="{00000000-0005-0000-0000-0000D37D0000}"/>
    <cellStyle name="출력 2 2 3 2 8" xfId="32184" xr:uid="{00000000-0005-0000-0000-0000D47D0000}"/>
    <cellStyle name="출력 2 2 3 3" xfId="32185" xr:uid="{00000000-0005-0000-0000-0000D57D0000}"/>
    <cellStyle name="출력 2 2 3 3 2" xfId="32186" xr:uid="{00000000-0005-0000-0000-0000D67D0000}"/>
    <cellStyle name="출력 2 2 3 3 2 2" xfId="32187" xr:uid="{00000000-0005-0000-0000-0000D77D0000}"/>
    <cellStyle name="출력 2 2 3 3 2 2 2" xfId="32188" xr:uid="{00000000-0005-0000-0000-0000D87D0000}"/>
    <cellStyle name="출력 2 2 3 3 2 2 2 2" xfId="32189" xr:uid="{00000000-0005-0000-0000-0000D97D0000}"/>
    <cellStyle name="출력 2 2 3 3 2 2 2 3" xfId="32190" xr:uid="{00000000-0005-0000-0000-0000DA7D0000}"/>
    <cellStyle name="출력 2 2 3 3 2 2 3" xfId="32191" xr:uid="{00000000-0005-0000-0000-0000DB7D0000}"/>
    <cellStyle name="출력 2 2 3 3 2 2 4" xfId="32192" xr:uid="{00000000-0005-0000-0000-0000DC7D0000}"/>
    <cellStyle name="출력 2 2 3 3 2 3" xfId="32193" xr:uid="{00000000-0005-0000-0000-0000DD7D0000}"/>
    <cellStyle name="출력 2 2 3 3 2 3 2" xfId="32194" xr:uid="{00000000-0005-0000-0000-0000DE7D0000}"/>
    <cellStyle name="출력 2 2 3 3 2 3 3" xfId="32195" xr:uid="{00000000-0005-0000-0000-0000DF7D0000}"/>
    <cellStyle name="출력 2 2 3 3 2 4" xfId="32196" xr:uid="{00000000-0005-0000-0000-0000E07D0000}"/>
    <cellStyle name="출력 2 2 3 3 2 5" xfId="32197" xr:uid="{00000000-0005-0000-0000-0000E17D0000}"/>
    <cellStyle name="출력 2 2 3 3 3" xfId="32198" xr:uid="{00000000-0005-0000-0000-0000E27D0000}"/>
    <cellStyle name="출력 2 2 3 3 3 2" xfId="32199" xr:uid="{00000000-0005-0000-0000-0000E37D0000}"/>
    <cellStyle name="출력 2 2 3 3 3 2 2" xfId="32200" xr:uid="{00000000-0005-0000-0000-0000E47D0000}"/>
    <cellStyle name="출력 2 2 3 3 3 2 3" xfId="32201" xr:uid="{00000000-0005-0000-0000-0000E57D0000}"/>
    <cellStyle name="출력 2 2 3 3 3 3" xfId="32202" xr:uid="{00000000-0005-0000-0000-0000E67D0000}"/>
    <cellStyle name="출력 2 2 3 3 3 4" xfId="32203" xr:uid="{00000000-0005-0000-0000-0000E77D0000}"/>
    <cellStyle name="출력 2 2 3 3 4" xfId="32204" xr:uid="{00000000-0005-0000-0000-0000E87D0000}"/>
    <cellStyle name="출력 2 2 3 3 4 2" xfId="32205" xr:uid="{00000000-0005-0000-0000-0000E97D0000}"/>
    <cellStyle name="출력 2 2 3 3 4 3" xfId="32206" xr:uid="{00000000-0005-0000-0000-0000EA7D0000}"/>
    <cellStyle name="출력 2 2 3 3 5" xfId="32207" xr:uid="{00000000-0005-0000-0000-0000EB7D0000}"/>
    <cellStyle name="출력 2 2 3 3 6" xfId="32208" xr:uid="{00000000-0005-0000-0000-0000EC7D0000}"/>
    <cellStyle name="출력 2 2 3 3 7" xfId="32209" xr:uid="{00000000-0005-0000-0000-0000ED7D0000}"/>
    <cellStyle name="출력 2 2 3 4" xfId="32210" xr:uid="{00000000-0005-0000-0000-0000EE7D0000}"/>
    <cellStyle name="출력 2 2 3 4 2" xfId="32211" xr:uid="{00000000-0005-0000-0000-0000EF7D0000}"/>
    <cellStyle name="출력 2 2 3 4 2 2" xfId="32212" xr:uid="{00000000-0005-0000-0000-0000F07D0000}"/>
    <cellStyle name="출력 2 2 3 4 2 2 2" xfId="32213" xr:uid="{00000000-0005-0000-0000-0000F17D0000}"/>
    <cellStyle name="출력 2 2 3 4 2 2 3" xfId="32214" xr:uid="{00000000-0005-0000-0000-0000F27D0000}"/>
    <cellStyle name="출력 2 2 3 4 2 3" xfId="32215" xr:uid="{00000000-0005-0000-0000-0000F37D0000}"/>
    <cellStyle name="출력 2 2 3 4 2 4" xfId="32216" xr:uid="{00000000-0005-0000-0000-0000F47D0000}"/>
    <cellStyle name="출력 2 2 3 4 3" xfId="32217" xr:uid="{00000000-0005-0000-0000-0000F57D0000}"/>
    <cellStyle name="출력 2 2 3 4 3 2" xfId="32218" xr:uid="{00000000-0005-0000-0000-0000F67D0000}"/>
    <cellStyle name="출력 2 2 3 4 3 3" xfId="32219" xr:uid="{00000000-0005-0000-0000-0000F77D0000}"/>
    <cellStyle name="출력 2 2 3 4 4" xfId="32220" xr:uid="{00000000-0005-0000-0000-0000F87D0000}"/>
    <cellStyle name="출력 2 2 3 4 5" xfId="32221" xr:uid="{00000000-0005-0000-0000-0000F97D0000}"/>
    <cellStyle name="출력 2 2 3 4 6" xfId="32222" xr:uid="{00000000-0005-0000-0000-0000FA7D0000}"/>
    <cellStyle name="출력 2 2 3 5" xfId="32223" xr:uid="{00000000-0005-0000-0000-0000FB7D0000}"/>
    <cellStyle name="출력 2 2 3 5 2" xfId="32224" xr:uid="{00000000-0005-0000-0000-0000FC7D0000}"/>
    <cellStyle name="출력 2 2 3 5 2 2" xfId="32225" xr:uid="{00000000-0005-0000-0000-0000FD7D0000}"/>
    <cellStyle name="출력 2 2 3 5 2 3" xfId="32226" xr:uid="{00000000-0005-0000-0000-0000FE7D0000}"/>
    <cellStyle name="출력 2 2 3 5 3" xfId="32227" xr:uid="{00000000-0005-0000-0000-0000FF7D0000}"/>
    <cellStyle name="출력 2 2 3 5 4" xfId="32228" xr:uid="{00000000-0005-0000-0000-0000007E0000}"/>
    <cellStyle name="출력 2 2 3 5 5" xfId="32229" xr:uid="{00000000-0005-0000-0000-0000017E0000}"/>
    <cellStyle name="출력 2 2 3 6" xfId="32230" xr:uid="{00000000-0005-0000-0000-0000027E0000}"/>
    <cellStyle name="출력 2 2 3 6 2" xfId="32231" xr:uid="{00000000-0005-0000-0000-0000037E0000}"/>
    <cellStyle name="출력 2 2 3 6 3" xfId="32232" xr:uid="{00000000-0005-0000-0000-0000047E0000}"/>
    <cellStyle name="출력 2 2 3 6 4" xfId="32233" xr:uid="{00000000-0005-0000-0000-0000057E0000}"/>
    <cellStyle name="출력 2 2 3 7" xfId="32234" xr:uid="{00000000-0005-0000-0000-0000067E0000}"/>
    <cellStyle name="출력 2 2 3 8" xfId="32235" xr:uid="{00000000-0005-0000-0000-0000077E0000}"/>
    <cellStyle name="출력 2 2 3 9" xfId="32236" xr:uid="{00000000-0005-0000-0000-0000087E0000}"/>
    <cellStyle name="출력 2 2 4" xfId="32237" xr:uid="{00000000-0005-0000-0000-0000097E0000}"/>
    <cellStyle name="출력 2 2 4 2" xfId="32238" xr:uid="{00000000-0005-0000-0000-00000A7E0000}"/>
    <cellStyle name="출력 2 2 4 2 2" xfId="32239" xr:uid="{00000000-0005-0000-0000-00000B7E0000}"/>
    <cellStyle name="출력 2 2 4 2 2 2" xfId="32240" xr:uid="{00000000-0005-0000-0000-00000C7E0000}"/>
    <cellStyle name="출력 2 2 4 2 2 2 2" xfId="32241" xr:uid="{00000000-0005-0000-0000-00000D7E0000}"/>
    <cellStyle name="출력 2 2 4 2 2 2 2 2" xfId="32242" xr:uid="{00000000-0005-0000-0000-00000E7E0000}"/>
    <cellStyle name="출력 2 2 4 2 2 2 2 3" xfId="32243" xr:uid="{00000000-0005-0000-0000-00000F7E0000}"/>
    <cellStyle name="출력 2 2 4 2 2 2 3" xfId="32244" xr:uid="{00000000-0005-0000-0000-0000107E0000}"/>
    <cellStyle name="출력 2 2 4 2 2 2 4" xfId="32245" xr:uid="{00000000-0005-0000-0000-0000117E0000}"/>
    <cellStyle name="출력 2 2 4 2 2 3" xfId="32246" xr:uid="{00000000-0005-0000-0000-0000127E0000}"/>
    <cellStyle name="출력 2 2 4 2 2 3 2" xfId="32247" xr:uid="{00000000-0005-0000-0000-0000137E0000}"/>
    <cellStyle name="출력 2 2 4 2 2 3 3" xfId="32248" xr:uid="{00000000-0005-0000-0000-0000147E0000}"/>
    <cellStyle name="출력 2 2 4 2 2 4" xfId="32249" xr:uid="{00000000-0005-0000-0000-0000157E0000}"/>
    <cellStyle name="출력 2 2 4 2 2 5" xfId="32250" xr:uid="{00000000-0005-0000-0000-0000167E0000}"/>
    <cellStyle name="출력 2 2 4 2 3" xfId="32251" xr:uid="{00000000-0005-0000-0000-0000177E0000}"/>
    <cellStyle name="출력 2 2 4 2 3 2" xfId="32252" xr:uid="{00000000-0005-0000-0000-0000187E0000}"/>
    <cellStyle name="출력 2 2 4 2 3 2 2" xfId="32253" xr:uid="{00000000-0005-0000-0000-0000197E0000}"/>
    <cellStyle name="출력 2 2 4 2 3 2 3" xfId="32254" xr:uid="{00000000-0005-0000-0000-00001A7E0000}"/>
    <cellStyle name="출력 2 2 4 2 3 3" xfId="32255" xr:uid="{00000000-0005-0000-0000-00001B7E0000}"/>
    <cellStyle name="출력 2 2 4 2 3 4" xfId="32256" xr:uid="{00000000-0005-0000-0000-00001C7E0000}"/>
    <cellStyle name="출력 2 2 4 2 4" xfId="32257" xr:uid="{00000000-0005-0000-0000-00001D7E0000}"/>
    <cellStyle name="출력 2 2 4 2 4 2" xfId="32258" xr:uid="{00000000-0005-0000-0000-00001E7E0000}"/>
    <cellStyle name="출력 2 2 4 2 4 3" xfId="32259" xr:uid="{00000000-0005-0000-0000-00001F7E0000}"/>
    <cellStyle name="출력 2 2 4 2 5" xfId="32260" xr:uid="{00000000-0005-0000-0000-0000207E0000}"/>
    <cellStyle name="출력 2 2 4 2 6" xfId="32261" xr:uid="{00000000-0005-0000-0000-0000217E0000}"/>
    <cellStyle name="출력 2 2 4 3" xfId="32262" xr:uid="{00000000-0005-0000-0000-0000227E0000}"/>
    <cellStyle name="출력 2 2 4 3 2" xfId="32263" xr:uid="{00000000-0005-0000-0000-0000237E0000}"/>
    <cellStyle name="출력 2 2 4 3 2 2" xfId="32264" xr:uid="{00000000-0005-0000-0000-0000247E0000}"/>
    <cellStyle name="출력 2 2 4 3 2 2 2" xfId="32265" xr:uid="{00000000-0005-0000-0000-0000257E0000}"/>
    <cellStyle name="출력 2 2 4 3 2 2 3" xfId="32266" xr:uid="{00000000-0005-0000-0000-0000267E0000}"/>
    <cellStyle name="출력 2 2 4 3 2 3" xfId="32267" xr:uid="{00000000-0005-0000-0000-0000277E0000}"/>
    <cellStyle name="출력 2 2 4 3 2 4" xfId="32268" xr:uid="{00000000-0005-0000-0000-0000287E0000}"/>
    <cellStyle name="출력 2 2 4 3 3" xfId="32269" xr:uid="{00000000-0005-0000-0000-0000297E0000}"/>
    <cellStyle name="출력 2 2 4 3 3 2" xfId="32270" xr:uid="{00000000-0005-0000-0000-00002A7E0000}"/>
    <cellStyle name="출력 2 2 4 3 3 3" xfId="32271" xr:uid="{00000000-0005-0000-0000-00002B7E0000}"/>
    <cellStyle name="출력 2 2 4 3 4" xfId="32272" xr:uid="{00000000-0005-0000-0000-00002C7E0000}"/>
    <cellStyle name="출력 2 2 4 3 5" xfId="32273" xr:uid="{00000000-0005-0000-0000-00002D7E0000}"/>
    <cellStyle name="출력 2 2 4 4" xfId="32274" xr:uid="{00000000-0005-0000-0000-00002E7E0000}"/>
    <cellStyle name="출력 2 2 4 4 2" xfId="32275" xr:uid="{00000000-0005-0000-0000-00002F7E0000}"/>
    <cellStyle name="출력 2 2 4 4 2 2" xfId="32276" xr:uid="{00000000-0005-0000-0000-0000307E0000}"/>
    <cellStyle name="출력 2 2 4 4 2 3" xfId="32277" xr:uid="{00000000-0005-0000-0000-0000317E0000}"/>
    <cellStyle name="출력 2 2 4 4 3" xfId="32278" xr:uid="{00000000-0005-0000-0000-0000327E0000}"/>
    <cellStyle name="출력 2 2 4 4 4" xfId="32279" xr:uid="{00000000-0005-0000-0000-0000337E0000}"/>
    <cellStyle name="출력 2 2 4 5" xfId="32280" xr:uid="{00000000-0005-0000-0000-0000347E0000}"/>
    <cellStyle name="출력 2 2 4 5 2" xfId="32281" xr:uid="{00000000-0005-0000-0000-0000357E0000}"/>
    <cellStyle name="출력 2 2 4 5 3" xfId="32282" xr:uid="{00000000-0005-0000-0000-0000367E0000}"/>
    <cellStyle name="출력 2 2 4 6" xfId="32283" xr:uid="{00000000-0005-0000-0000-0000377E0000}"/>
    <cellStyle name="출력 2 2 4 7" xfId="32284" xr:uid="{00000000-0005-0000-0000-0000387E0000}"/>
    <cellStyle name="출력 2 2 4 8" xfId="32285" xr:uid="{00000000-0005-0000-0000-0000397E0000}"/>
    <cellStyle name="출력 2 2 5" xfId="32286" xr:uid="{00000000-0005-0000-0000-00003A7E0000}"/>
    <cellStyle name="출력 2 2 5 2" xfId="32287" xr:uid="{00000000-0005-0000-0000-00003B7E0000}"/>
    <cellStyle name="출력 2 2 5 2 2" xfId="32288" xr:uid="{00000000-0005-0000-0000-00003C7E0000}"/>
    <cellStyle name="출력 2 2 5 2 2 2" xfId="32289" xr:uid="{00000000-0005-0000-0000-00003D7E0000}"/>
    <cellStyle name="출력 2 2 5 2 2 2 2" xfId="32290" xr:uid="{00000000-0005-0000-0000-00003E7E0000}"/>
    <cellStyle name="출력 2 2 5 2 2 2 3" xfId="32291" xr:uid="{00000000-0005-0000-0000-00003F7E0000}"/>
    <cellStyle name="출력 2 2 5 2 2 3" xfId="32292" xr:uid="{00000000-0005-0000-0000-0000407E0000}"/>
    <cellStyle name="출력 2 2 5 2 2 4" xfId="32293" xr:uid="{00000000-0005-0000-0000-0000417E0000}"/>
    <cellStyle name="출력 2 2 5 2 3" xfId="32294" xr:uid="{00000000-0005-0000-0000-0000427E0000}"/>
    <cellStyle name="출력 2 2 5 2 3 2" xfId="32295" xr:uid="{00000000-0005-0000-0000-0000437E0000}"/>
    <cellStyle name="출력 2 2 5 2 3 3" xfId="32296" xr:uid="{00000000-0005-0000-0000-0000447E0000}"/>
    <cellStyle name="출력 2 2 5 2 4" xfId="32297" xr:uid="{00000000-0005-0000-0000-0000457E0000}"/>
    <cellStyle name="출력 2 2 5 2 5" xfId="32298" xr:uid="{00000000-0005-0000-0000-0000467E0000}"/>
    <cellStyle name="출력 2 2 5 3" xfId="32299" xr:uid="{00000000-0005-0000-0000-0000477E0000}"/>
    <cellStyle name="출력 2 2 5 3 2" xfId="32300" xr:uid="{00000000-0005-0000-0000-0000487E0000}"/>
    <cellStyle name="출력 2 2 5 3 2 2" xfId="32301" xr:uid="{00000000-0005-0000-0000-0000497E0000}"/>
    <cellStyle name="출력 2 2 5 3 2 3" xfId="32302" xr:uid="{00000000-0005-0000-0000-00004A7E0000}"/>
    <cellStyle name="출력 2 2 5 3 3" xfId="32303" xr:uid="{00000000-0005-0000-0000-00004B7E0000}"/>
    <cellStyle name="출력 2 2 5 3 4" xfId="32304" xr:uid="{00000000-0005-0000-0000-00004C7E0000}"/>
    <cellStyle name="출력 2 2 5 4" xfId="32305" xr:uid="{00000000-0005-0000-0000-00004D7E0000}"/>
    <cellStyle name="출력 2 2 5 4 2" xfId="32306" xr:uid="{00000000-0005-0000-0000-00004E7E0000}"/>
    <cellStyle name="출력 2 2 5 4 3" xfId="32307" xr:uid="{00000000-0005-0000-0000-00004F7E0000}"/>
    <cellStyle name="출력 2 2 5 5" xfId="32308" xr:uid="{00000000-0005-0000-0000-0000507E0000}"/>
    <cellStyle name="출력 2 2 5 6" xfId="32309" xr:uid="{00000000-0005-0000-0000-0000517E0000}"/>
    <cellStyle name="출력 2 2 5 7" xfId="32310" xr:uid="{00000000-0005-0000-0000-0000527E0000}"/>
    <cellStyle name="출력 2 2 6" xfId="32311" xr:uid="{00000000-0005-0000-0000-0000537E0000}"/>
    <cellStyle name="출력 2 2 6 2" xfId="32312" xr:uid="{00000000-0005-0000-0000-0000547E0000}"/>
    <cellStyle name="출력 2 2 6 2 2" xfId="32313" xr:uid="{00000000-0005-0000-0000-0000557E0000}"/>
    <cellStyle name="출력 2 2 6 2 2 2" xfId="32314" xr:uid="{00000000-0005-0000-0000-0000567E0000}"/>
    <cellStyle name="출력 2 2 6 2 2 3" xfId="32315" xr:uid="{00000000-0005-0000-0000-0000577E0000}"/>
    <cellStyle name="출력 2 2 6 2 3" xfId="32316" xr:uid="{00000000-0005-0000-0000-0000587E0000}"/>
    <cellStyle name="출력 2 2 6 2 4" xfId="32317" xr:uid="{00000000-0005-0000-0000-0000597E0000}"/>
    <cellStyle name="출력 2 2 6 3" xfId="32318" xr:uid="{00000000-0005-0000-0000-00005A7E0000}"/>
    <cellStyle name="출력 2 2 6 3 2" xfId="32319" xr:uid="{00000000-0005-0000-0000-00005B7E0000}"/>
    <cellStyle name="출력 2 2 6 3 3" xfId="32320" xr:uid="{00000000-0005-0000-0000-00005C7E0000}"/>
    <cellStyle name="출력 2 2 6 4" xfId="32321" xr:uid="{00000000-0005-0000-0000-00005D7E0000}"/>
    <cellStyle name="출력 2 2 6 5" xfId="32322" xr:uid="{00000000-0005-0000-0000-00005E7E0000}"/>
    <cellStyle name="출력 2 2 6 6" xfId="32323" xr:uid="{00000000-0005-0000-0000-00005F7E0000}"/>
    <cellStyle name="출력 2 2 7" xfId="32324" xr:uid="{00000000-0005-0000-0000-0000607E0000}"/>
    <cellStyle name="출력 2 2 7 2" xfId="32325" xr:uid="{00000000-0005-0000-0000-0000617E0000}"/>
    <cellStyle name="출력 2 2 7 2 2" xfId="32326" xr:uid="{00000000-0005-0000-0000-0000627E0000}"/>
    <cellStyle name="출력 2 2 7 2 3" xfId="32327" xr:uid="{00000000-0005-0000-0000-0000637E0000}"/>
    <cellStyle name="출력 2 2 7 3" xfId="32328" xr:uid="{00000000-0005-0000-0000-0000647E0000}"/>
    <cellStyle name="출력 2 2 7 4" xfId="32329" xr:uid="{00000000-0005-0000-0000-0000657E0000}"/>
    <cellStyle name="출력 2 2 7 5" xfId="32330" xr:uid="{00000000-0005-0000-0000-0000667E0000}"/>
    <cellStyle name="출력 2 2 8" xfId="32331" xr:uid="{00000000-0005-0000-0000-0000677E0000}"/>
    <cellStyle name="출력 2 2 8 2" xfId="32332" xr:uid="{00000000-0005-0000-0000-0000687E0000}"/>
    <cellStyle name="출력 2 2 8 3" xfId="32333" xr:uid="{00000000-0005-0000-0000-0000697E0000}"/>
    <cellStyle name="출력 2 2 8 4" xfId="32334" xr:uid="{00000000-0005-0000-0000-00006A7E0000}"/>
    <cellStyle name="출력 2 2 9" xfId="32335" xr:uid="{00000000-0005-0000-0000-00006B7E0000}"/>
    <cellStyle name="출력 2 3" xfId="32336" xr:uid="{00000000-0005-0000-0000-00006C7E0000}"/>
    <cellStyle name="출력 2 3 10" xfId="32337" xr:uid="{00000000-0005-0000-0000-00006D7E0000}"/>
    <cellStyle name="출력 2 3 2" xfId="32338" xr:uid="{00000000-0005-0000-0000-00006E7E0000}"/>
    <cellStyle name="출력 2 3 2 2" xfId="32339" xr:uid="{00000000-0005-0000-0000-00006F7E0000}"/>
    <cellStyle name="출력 2 3 2 2 2" xfId="32340" xr:uid="{00000000-0005-0000-0000-0000707E0000}"/>
    <cellStyle name="출력 2 3 2 2 2 2" xfId="32341" xr:uid="{00000000-0005-0000-0000-0000717E0000}"/>
    <cellStyle name="출력 2 3 2 2 2 2 2" xfId="32342" xr:uid="{00000000-0005-0000-0000-0000727E0000}"/>
    <cellStyle name="출력 2 3 2 2 2 2 2 2" xfId="32343" xr:uid="{00000000-0005-0000-0000-0000737E0000}"/>
    <cellStyle name="출력 2 3 2 2 2 2 2 2 2" xfId="32344" xr:uid="{00000000-0005-0000-0000-0000747E0000}"/>
    <cellStyle name="출력 2 3 2 2 2 2 2 2 3" xfId="32345" xr:uid="{00000000-0005-0000-0000-0000757E0000}"/>
    <cellStyle name="출력 2 3 2 2 2 2 2 3" xfId="32346" xr:uid="{00000000-0005-0000-0000-0000767E0000}"/>
    <cellStyle name="출력 2 3 2 2 2 2 2 4" xfId="32347" xr:uid="{00000000-0005-0000-0000-0000777E0000}"/>
    <cellStyle name="출력 2 3 2 2 2 2 3" xfId="32348" xr:uid="{00000000-0005-0000-0000-0000787E0000}"/>
    <cellStyle name="출력 2 3 2 2 2 2 3 2" xfId="32349" xr:uid="{00000000-0005-0000-0000-0000797E0000}"/>
    <cellStyle name="출력 2 3 2 2 2 2 3 3" xfId="32350" xr:uid="{00000000-0005-0000-0000-00007A7E0000}"/>
    <cellStyle name="출력 2 3 2 2 2 2 4" xfId="32351" xr:uid="{00000000-0005-0000-0000-00007B7E0000}"/>
    <cellStyle name="출력 2 3 2 2 2 2 5" xfId="32352" xr:uid="{00000000-0005-0000-0000-00007C7E0000}"/>
    <cellStyle name="출력 2 3 2 2 2 3" xfId="32353" xr:uid="{00000000-0005-0000-0000-00007D7E0000}"/>
    <cellStyle name="출력 2 3 2 2 2 3 2" xfId="32354" xr:uid="{00000000-0005-0000-0000-00007E7E0000}"/>
    <cellStyle name="출력 2 3 2 2 2 3 2 2" xfId="32355" xr:uid="{00000000-0005-0000-0000-00007F7E0000}"/>
    <cellStyle name="출력 2 3 2 2 2 3 2 3" xfId="32356" xr:uid="{00000000-0005-0000-0000-0000807E0000}"/>
    <cellStyle name="출력 2 3 2 2 2 3 3" xfId="32357" xr:uid="{00000000-0005-0000-0000-0000817E0000}"/>
    <cellStyle name="출력 2 3 2 2 2 3 4" xfId="32358" xr:uid="{00000000-0005-0000-0000-0000827E0000}"/>
    <cellStyle name="출력 2 3 2 2 2 4" xfId="32359" xr:uid="{00000000-0005-0000-0000-0000837E0000}"/>
    <cellStyle name="출력 2 3 2 2 2 4 2" xfId="32360" xr:uid="{00000000-0005-0000-0000-0000847E0000}"/>
    <cellStyle name="출력 2 3 2 2 2 4 3" xfId="32361" xr:uid="{00000000-0005-0000-0000-0000857E0000}"/>
    <cellStyle name="출력 2 3 2 2 2 5" xfId="32362" xr:uid="{00000000-0005-0000-0000-0000867E0000}"/>
    <cellStyle name="출력 2 3 2 2 2 6" xfId="32363" xr:uid="{00000000-0005-0000-0000-0000877E0000}"/>
    <cellStyle name="출력 2 3 2 2 3" xfId="32364" xr:uid="{00000000-0005-0000-0000-0000887E0000}"/>
    <cellStyle name="출력 2 3 2 2 3 2" xfId="32365" xr:uid="{00000000-0005-0000-0000-0000897E0000}"/>
    <cellStyle name="출력 2 3 2 2 3 2 2" xfId="32366" xr:uid="{00000000-0005-0000-0000-00008A7E0000}"/>
    <cellStyle name="출력 2 3 2 2 3 2 2 2" xfId="32367" xr:uid="{00000000-0005-0000-0000-00008B7E0000}"/>
    <cellStyle name="출력 2 3 2 2 3 2 2 3" xfId="32368" xr:uid="{00000000-0005-0000-0000-00008C7E0000}"/>
    <cellStyle name="출력 2 3 2 2 3 2 3" xfId="32369" xr:uid="{00000000-0005-0000-0000-00008D7E0000}"/>
    <cellStyle name="출력 2 3 2 2 3 2 4" xfId="32370" xr:uid="{00000000-0005-0000-0000-00008E7E0000}"/>
    <cellStyle name="출력 2 3 2 2 3 3" xfId="32371" xr:uid="{00000000-0005-0000-0000-00008F7E0000}"/>
    <cellStyle name="출력 2 3 2 2 3 3 2" xfId="32372" xr:uid="{00000000-0005-0000-0000-0000907E0000}"/>
    <cellStyle name="출력 2 3 2 2 3 3 3" xfId="32373" xr:uid="{00000000-0005-0000-0000-0000917E0000}"/>
    <cellStyle name="출력 2 3 2 2 3 4" xfId="32374" xr:uid="{00000000-0005-0000-0000-0000927E0000}"/>
    <cellStyle name="출력 2 3 2 2 3 5" xfId="32375" xr:uid="{00000000-0005-0000-0000-0000937E0000}"/>
    <cellStyle name="출력 2 3 2 2 4" xfId="32376" xr:uid="{00000000-0005-0000-0000-0000947E0000}"/>
    <cellStyle name="출력 2 3 2 2 4 2" xfId="32377" xr:uid="{00000000-0005-0000-0000-0000957E0000}"/>
    <cellStyle name="출력 2 3 2 2 4 2 2" xfId="32378" xr:uid="{00000000-0005-0000-0000-0000967E0000}"/>
    <cellStyle name="출력 2 3 2 2 4 2 3" xfId="32379" xr:uid="{00000000-0005-0000-0000-0000977E0000}"/>
    <cellStyle name="출력 2 3 2 2 4 3" xfId="32380" xr:uid="{00000000-0005-0000-0000-0000987E0000}"/>
    <cellStyle name="출력 2 3 2 2 4 4" xfId="32381" xr:uid="{00000000-0005-0000-0000-0000997E0000}"/>
    <cellStyle name="출력 2 3 2 2 5" xfId="32382" xr:uid="{00000000-0005-0000-0000-00009A7E0000}"/>
    <cellStyle name="출력 2 3 2 2 5 2" xfId="32383" xr:uid="{00000000-0005-0000-0000-00009B7E0000}"/>
    <cellStyle name="출력 2 3 2 2 5 3" xfId="32384" xr:uid="{00000000-0005-0000-0000-00009C7E0000}"/>
    <cellStyle name="출력 2 3 2 2 6" xfId="32385" xr:uid="{00000000-0005-0000-0000-00009D7E0000}"/>
    <cellStyle name="출력 2 3 2 2 7" xfId="32386" xr:uid="{00000000-0005-0000-0000-00009E7E0000}"/>
    <cellStyle name="출력 2 3 2 3" xfId="32387" xr:uid="{00000000-0005-0000-0000-00009F7E0000}"/>
    <cellStyle name="출력 2 3 2 3 2" xfId="32388" xr:uid="{00000000-0005-0000-0000-0000A07E0000}"/>
    <cellStyle name="출력 2 3 2 3 2 2" xfId="32389" xr:uid="{00000000-0005-0000-0000-0000A17E0000}"/>
    <cellStyle name="출력 2 3 2 3 2 2 2" xfId="32390" xr:uid="{00000000-0005-0000-0000-0000A27E0000}"/>
    <cellStyle name="출력 2 3 2 3 2 2 2 2" xfId="32391" xr:uid="{00000000-0005-0000-0000-0000A37E0000}"/>
    <cellStyle name="출력 2 3 2 3 2 2 2 3" xfId="32392" xr:uid="{00000000-0005-0000-0000-0000A47E0000}"/>
    <cellStyle name="출력 2 3 2 3 2 2 3" xfId="32393" xr:uid="{00000000-0005-0000-0000-0000A57E0000}"/>
    <cellStyle name="출력 2 3 2 3 2 2 4" xfId="32394" xr:uid="{00000000-0005-0000-0000-0000A67E0000}"/>
    <cellStyle name="출력 2 3 2 3 2 3" xfId="32395" xr:uid="{00000000-0005-0000-0000-0000A77E0000}"/>
    <cellStyle name="출력 2 3 2 3 2 3 2" xfId="32396" xr:uid="{00000000-0005-0000-0000-0000A87E0000}"/>
    <cellStyle name="출력 2 3 2 3 2 3 3" xfId="32397" xr:uid="{00000000-0005-0000-0000-0000A97E0000}"/>
    <cellStyle name="출력 2 3 2 3 2 4" xfId="32398" xr:uid="{00000000-0005-0000-0000-0000AA7E0000}"/>
    <cellStyle name="출력 2 3 2 3 2 5" xfId="32399" xr:uid="{00000000-0005-0000-0000-0000AB7E0000}"/>
    <cellStyle name="출력 2 3 2 3 3" xfId="32400" xr:uid="{00000000-0005-0000-0000-0000AC7E0000}"/>
    <cellStyle name="출력 2 3 2 3 3 2" xfId="32401" xr:uid="{00000000-0005-0000-0000-0000AD7E0000}"/>
    <cellStyle name="출력 2 3 2 3 3 2 2" xfId="32402" xr:uid="{00000000-0005-0000-0000-0000AE7E0000}"/>
    <cellStyle name="출력 2 3 2 3 3 2 3" xfId="32403" xr:uid="{00000000-0005-0000-0000-0000AF7E0000}"/>
    <cellStyle name="출력 2 3 2 3 3 3" xfId="32404" xr:uid="{00000000-0005-0000-0000-0000B07E0000}"/>
    <cellStyle name="출력 2 3 2 3 3 4" xfId="32405" xr:uid="{00000000-0005-0000-0000-0000B17E0000}"/>
    <cellStyle name="출력 2 3 2 3 4" xfId="32406" xr:uid="{00000000-0005-0000-0000-0000B27E0000}"/>
    <cellStyle name="출력 2 3 2 3 4 2" xfId="32407" xr:uid="{00000000-0005-0000-0000-0000B37E0000}"/>
    <cellStyle name="출력 2 3 2 3 4 3" xfId="32408" xr:uid="{00000000-0005-0000-0000-0000B47E0000}"/>
    <cellStyle name="출력 2 3 2 3 5" xfId="32409" xr:uid="{00000000-0005-0000-0000-0000B57E0000}"/>
    <cellStyle name="출력 2 3 2 3 6" xfId="32410" xr:uid="{00000000-0005-0000-0000-0000B67E0000}"/>
    <cellStyle name="출력 2 3 2 4" xfId="32411" xr:uid="{00000000-0005-0000-0000-0000B77E0000}"/>
    <cellStyle name="출력 2 3 2 4 2" xfId="32412" xr:uid="{00000000-0005-0000-0000-0000B87E0000}"/>
    <cellStyle name="출력 2 3 2 4 2 2" xfId="32413" xr:uid="{00000000-0005-0000-0000-0000B97E0000}"/>
    <cellStyle name="출력 2 3 2 4 2 2 2" xfId="32414" xr:uid="{00000000-0005-0000-0000-0000BA7E0000}"/>
    <cellStyle name="출력 2 3 2 4 2 2 3" xfId="32415" xr:uid="{00000000-0005-0000-0000-0000BB7E0000}"/>
    <cellStyle name="출력 2 3 2 4 2 3" xfId="32416" xr:uid="{00000000-0005-0000-0000-0000BC7E0000}"/>
    <cellStyle name="출력 2 3 2 4 2 4" xfId="32417" xr:uid="{00000000-0005-0000-0000-0000BD7E0000}"/>
    <cellStyle name="출력 2 3 2 4 3" xfId="32418" xr:uid="{00000000-0005-0000-0000-0000BE7E0000}"/>
    <cellStyle name="출력 2 3 2 4 3 2" xfId="32419" xr:uid="{00000000-0005-0000-0000-0000BF7E0000}"/>
    <cellStyle name="출력 2 3 2 4 3 3" xfId="32420" xr:uid="{00000000-0005-0000-0000-0000C07E0000}"/>
    <cellStyle name="출력 2 3 2 4 4" xfId="32421" xr:uid="{00000000-0005-0000-0000-0000C17E0000}"/>
    <cellStyle name="출력 2 3 2 4 5" xfId="32422" xr:uid="{00000000-0005-0000-0000-0000C27E0000}"/>
    <cellStyle name="출력 2 3 2 5" xfId="32423" xr:uid="{00000000-0005-0000-0000-0000C37E0000}"/>
    <cellStyle name="출력 2 3 2 5 2" xfId="32424" xr:uid="{00000000-0005-0000-0000-0000C47E0000}"/>
    <cellStyle name="출력 2 3 2 5 2 2" xfId="32425" xr:uid="{00000000-0005-0000-0000-0000C57E0000}"/>
    <cellStyle name="출력 2 3 2 5 2 3" xfId="32426" xr:uid="{00000000-0005-0000-0000-0000C67E0000}"/>
    <cellStyle name="출력 2 3 2 5 3" xfId="32427" xr:uid="{00000000-0005-0000-0000-0000C77E0000}"/>
    <cellStyle name="출력 2 3 2 5 4" xfId="32428" xr:uid="{00000000-0005-0000-0000-0000C87E0000}"/>
    <cellStyle name="출력 2 3 2 6" xfId="32429" xr:uid="{00000000-0005-0000-0000-0000C97E0000}"/>
    <cellStyle name="출력 2 3 2 6 2" xfId="32430" xr:uid="{00000000-0005-0000-0000-0000CA7E0000}"/>
    <cellStyle name="출력 2 3 2 6 3" xfId="32431" xr:uid="{00000000-0005-0000-0000-0000CB7E0000}"/>
    <cellStyle name="출력 2 3 2 7" xfId="32432" xr:uid="{00000000-0005-0000-0000-0000CC7E0000}"/>
    <cellStyle name="출력 2 3 2 8" xfId="32433" xr:uid="{00000000-0005-0000-0000-0000CD7E0000}"/>
    <cellStyle name="출력 2 3 2 9" xfId="32434" xr:uid="{00000000-0005-0000-0000-0000CE7E0000}"/>
    <cellStyle name="출력 2 3 3" xfId="32435" xr:uid="{00000000-0005-0000-0000-0000CF7E0000}"/>
    <cellStyle name="출력 2 3 3 2" xfId="32436" xr:uid="{00000000-0005-0000-0000-0000D07E0000}"/>
    <cellStyle name="출력 2 3 3 2 2" xfId="32437" xr:uid="{00000000-0005-0000-0000-0000D17E0000}"/>
    <cellStyle name="출력 2 3 3 2 2 2" xfId="32438" xr:uid="{00000000-0005-0000-0000-0000D27E0000}"/>
    <cellStyle name="출력 2 3 3 2 2 2 2" xfId="32439" xr:uid="{00000000-0005-0000-0000-0000D37E0000}"/>
    <cellStyle name="출력 2 3 3 2 2 2 2 2" xfId="32440" xr:uid="{00000000-0005-0000-0000-0000D47E0000}"/>
    <cellStyle name="출력 2 3 3 2 2 2 2 3" xfId="32441" xr:uid="{00000000-0005-0000-0000-0000D57E0000}"/>
    <cellStyle name="출력 2 3 3 2 2 2 3" xfId="32442" xr:uid="{00000000-0005-0000-0000-0000D67E0000}"/>
    <cellStyle name="출력 2 3 3 2 2 2 4" xfId="32443" xr:uid="{00000000-0005-0000-0000-0000D77E0000}"/>
    <cellStyle name="출력 2 3 3 2 2 3" xfId="32444" xr:uid="{00000000-0005-0000-0000-0000D87E0000}"/>
    <cellStyle name="출력 2 3 3 2 2 3 2" xfId="32445" xr:uid="{00000000-0005-0000-0000-0000D97E0000}"/>
    <cellStyle name="출력 2 3 3 2 2 3 3" xfId="32446" xr:uid="{00000000-0005-0000-0000-0000DA7E0000}"/>
    <cellStyle name="출력 2 3 3 2 2 4" xfId="32447" xr:uid="{00000000-0005-0000-0000-0000DB7E0000}"/>
    <cellStyle name="출력 2 3 3 2 2 5" xfId="32448" xr:uid="{00000000-0005-0000-0000-0000DC7E0000}"/>
    <cellStyle name="출력 2 3 3 2 3" xfId="32449" xr:uid="{00000000-0005-0000-0000-0000DD7E0000}"/>
    <cellStyle name="출력 2 3 3 2 3 2" xfId="32450" xr:uid="{00000000-0005-0000-0000-0000DE7E0000}"/>
    <cellStyle name="출력 2 3 3 2 3 2 2" xfId="32451" xr:uid="{00000000-0005-0000-0000-0000DF7E0000}"/>
    <cellStyle name="출력 2 3 3 2 3 2 3" xfId="32452" xr:uid="{00000000-0005-0000-0000-0000E07E0000}"/>
    <cellStyle name="출력 2 3 3 2 3 3" xfId="32453" xr:uid="{00000000-0005-0000-0000-0000E17E0000}"/>
    <cellStyle name="출력 2 3 3 2 3 4" xfId="32454" xr:uid="{00000000-0005-0000-0000-0000E27E0000}"/>
    <cellStyle name="출력 2 3 3 2 4" xfId="32455" xr:uid="{00000000-0005-0000-0000-0000E37E0000}"/>
    <cellStyle name="출력 2 3 3 2 4 2" xfId="32456" xr:uid="{00000000-0005-0000-0000-0000E47E0000}"/>
    <cellStyle name="출력 2 3 3 2 4 3" xfId="32457" xr:uid="{00000000-0005-0000-0000-0000E57E0000}"/>
    <cellStyle name="출력 2 3 3 2 5" xfId="32458" xr:uid="{00000000-0005-0000-0000-0000E67E0000}"/>
    <cellStyle name="출력 2 3 3 2 6" xfId="32459" xr:uid="{00000000-0005-0000-0000-0000E77E0000}"/>
    <cellStyle name="출력 2 3 3 3" xfId="32460" xr:uid="{00000000-0005-0000-0000-0000E87E0000}"/>
    <cellStyle name="출력 2 3 3 3 2" xfId="32461" xr:uid="{00000000-0005-0000-0000-0000E97E0000}"/>
    <cellStyle name="출력 2 3 3 3 2 2" xfId="32462" xr:uid="{00000000-0005-0000-0000-0000EA7E0000}"/>
    <cellStyle name="출력 2 3 3 3 2 2 2" xfId="32463" xr:uid="{00000000-0005-0000-0000-0000EB7E0000}"/>
    <cellStyle name="출력 2 3 3 3 2 2 3" xfId="32464" xr:uid="{00000000-0005-0000-0000-0000EC7E0000}"/>
    <cellStyle name="출력 2 3 3 3 2 3" xfId="32465" xr:uid="{00000000-0005-0000-0000-0000ED7E0000}"/>
    <cellStyle name="출력 2 3 3 3 2 4" xfId="32466" xr:uid="{00000000-0005-0000-0000-0000EE7E0000}"/>
    <cellStyle name="출력 2 3 3 3 3" xfId="32467" xr:uid="{00000000-0005-0000-0000-0000EF7E0000}"/>
    <cellStyle name="출력 2 3 3 3 3 2" xfId="32468" xr:uid="{00000000-0005-0000-0000-0000F07E0000}"/>
    <cellStyle name="출력 2 3 3 3 3 3" xfId="32469" xr:uid="{00000000-0005-0000-0000-0000F17E0000}"/>
    <cellStyle name="출력 2 3 3 3 4" xfId="32470" xr:uid="{00000000-0005-0000-0000-0000F27E0000}"/>
    <cellStyle name="출력 2 3 3 3 5" xfId="32471" xr:uid="{00000000-0005-0000-0000-0000F37E0000}"/>
    <cellStyle name="출력 2 3 3 4" xfId="32472" xr:uid="{00000000-0005-0000-0000-0000F47E0000}"/>
    <cellStyle name="출력 2 3 3 4 2" xfId="32473" xr:uid="{00000000-0005-0000-0000-0000F57E0000}"/>
    <cellStyle name="출력 2 3 3 4 2 2" xfId="32474" xr:uid="{00000000-0005-0000-0000-0000F67E0000}"/>
    <cellStyle name="출력 2 3 3 4 2 3" xfId="32475" xr:uid="{00000000-0005-0000-0000-0000F77E0000}"/>
    <cellStyle name="출력 2 3 3 4 3" xfId="32476" xr:uid="{00000000-0005-0000-0000-0000F87E0000}"/>
    <cellStyle name="출력 2 3 3 4 4" xfId="32477" xr:uid="{00000000-0005-0000-0000-0000F97E0000}"/>
    <cellStyle name="출력 2 3 3 5" xfId="32478" xr:uid="{00000000-0005-0000-0000-0000FA7E0000}"/>
    <cellStyle name="출력 2 3 3 5 2" xfId="32479" xr:uid="{00000000-0005-0000-0000-0000FB7E0000}"/>
    <cellStyle name="출력 2 3 3 5 3" xfId="32480" xr:uid="{00000000-0005-0000-0000-0000FC7E0000}"/>
    <cellStyle name="출력 2 3 3 6" xfId="32481" xr:uid="{00000000-0005-0000-0000-0000FD7E0000}"/>
    <cellStyle name="출력 2 3 3 7" xfId="32482" xr:uid="{00000000-0005-0000-0000-0000FE7E0000}"/>
    <cellStyle name="출력 2 3 3 8" xfId="32483" xr:uid="{00000000-0005-0000-0000-0000FF7E0000}"/>
    <cellStyle name="출력 2 3 4" xfId="32484" xr:uid="{00000000-0005-0000-0000-0000007F0000}"/>
    <cellStyle name="출력 2 3 4 2" xfId="32485" xr:uid="{00000000-0005-0000-0000-0000017F0000}"/>
    <cellStyle name="출력 2 3 4 2 2" xfId="32486" xr:uid="{00000000-0005-0000-0000-0000027F0000}"/>
    <cellStyle name="출력 2 3 4 2 2 2" xfId="32487" xr:uid="{00000000-0005-0000-0000-0000037F0000}"/>
    <cellStyle name="출력 2 3 4 2 2 2 2" xfId="32488" xr:uid="{00000000-0005-0000-0000-0000047F0000}"/>
    <cellStyle name="출력 2 3 4 2 2 2 3" xfId="32489" xr:uid="{00000000-0005-0000-0000-0000057F0000}"/>
    <cellStyle name="출력 2 3 4 2 2 3" xfId="32490" xr:uid="{00000000-0005-0000-0000-0000067F0000}"/>
    <cellStyle name="출력 2 3 4 2 2 4" xfId="32491" xr:uid="{00000000-0005-0000-0000-0000077F0000}"/>
    <cellStyle name="출력 2 3 4 2 3" xfId="32492" xr:uid="{00000000-0005-0000-0000-0000087F0000}"/>
    <cellStyle name="출력 2 3 4 2 3 2" xfId="32493" xr:uid="{00000000-0005-0000-0000-0000097F0000}"/>
    <cellStyle name="출력 2 3 4 2 3 3" xfId="32494" xr:uid="{00000000-0005-0000-0000-00000A7F0000}"/>
    <cellStyle name="출력 2 3 4 2 4" xfId="32495" xr:uid="{00000000-0005-0000-0000-00000B7F0000}"/>
    <cellStyle name="출력 2 3 4 2 5" xfId="32496" xr:uid="{00000000-0005-0000-0000-00000C7F0000}"/>
    <cellStyle name="출력 2 3 4 3" xfId="32497" xr:uid="{00000000-0005-0000-0000-00000D7F0000}"/>
    <cellStyle name="출력 2 3 4 3 2" xfId="32498" xr:uid="{00000000-0005-0000-0000-00000E7F0000}"/>
    <cellStyle name="출력 2 3 4 3 2 2" xfId="32499" xr:uid="{00000000-0005-0000-0000-00000F7F0000}"/>
    <cellStyle name="출력 2 3 4 3 2 3" xfId="32500" xr:uid="{00000000-0005-0000-0000-0000107F0000}"/>
    <cellStyle name="출력 2 3 4 3 3" xfId="32501" xr:uid="{00000000-0005-0000-0000-0000117F0000}"/>
    <cellStyle name="출력 2 3 4 3 4" xfId="32502" xr:uid="{00000000-0005-0000-0000-0000127F0000}"/>
    <cellStyle name="출력 2 3 4 4" xfId="32503" xr:uid="{00000000-0005-0000-0000-0000137F0000}"/>
    <cellStyle name="출력 2 3 4 4 2" xfId="32504" xr:uid="{00000000-0005-0000-0000-0000147F0000}"/>
    <cellStyle name="출력 2 3 4 4 3" xfId="32505" xr:uid="{00000000-0005-0000-0000-0000157F0000}"/>
    <cellStyle name="출력 2 3 4 5" xfId="32506" xr:uid="{00000000-0005-0000-0000-0000167F0000}"/>
    <cellStyle name="출력 2 3 4 6" xfId="32507" xr:uid="{00000000-0005-0000-0000-0000177F0000}"/>
    <cellStyle name="출력 2 3 4 7" xfId="32508" xr:uid="{00000000-0005-0000-0000-0000187F0000}"/>
    <cellStyle name="출력 2 3 5" xfId="32509" xr:uid="{00000000-0005-0000-0000-0000197F0000}"/>
    <cellStyle name="출력 2 3 5 2" xfId="32510" xr:uid="{00000000-0005-0000-0000-00001A7F0000}"/>
    <cellStyle name="출력 2 3 5 2 2" xfId="32511" xr:uid="{00000000-0005-0000-0000-00001B7F0000}"/>
    <cellStyle name="출력 2 3 5 2 2 2" xfId="32512" xr:uid="{00000000-0005-0000-0000-00001C7F0000}"/>
    <cellStyle name="출력 2 3 5 2 2 3" xfId="32513" xr:uid="{00000000-0005-0000-0000-00001D7F0000}"/>
    <cellStyle name="출력 2 3 5 2 3" xfId="32514" xr:uid="{00000000-0005-0000-0000-00001E7F0000}"/>
    <cellStyle name="출력 2 3 5 2 4" xfId="32515" xr:uid="{00000000-0005-0000-0000-00001F7F0000}"/>
    <cellStyle name="출력 2 3 5 3" xfId="32516" xr:uid="{00000000-0005-0000-0000-0000207F0000}"/>
    <cellStyle name="출력 2 3 5 3 2" xfId="32517" xr:uid="{00000000-0005-0000-0000-0000217F0000}"/>
    <cellStyle name="출력 2 3 5 3 3" xfId="32518" xr:uid="{00000000-0005-0000-0000-0000227F0000}"/>
    <cellStyle name="출력 2 3 5 4" xfId="32519" xr:uid="{00000000-0005-0000-0000-0000237F0000}"/>
    <cellStyle name="출력 2 3 5 5" xfId="32520" xr:uid="{00000000-0005-0000-0000-0000247F0000}"/>
    <cellStyle name="출력 2 3 5 6" xfId="32521" xr:uid="{00000000-0005-0000-0000-0000257F0000}"/>
    <cellStyle name="출력 2 3 6" xfId="32522" xr:uid="{00000000-0005-0000-0000-0000267F0000}"/>
    <cellStyle name="출력 2 3 6 2" xfId="32523" xr:uid="{00000000-0005-0000-0000-0000277F0000}"/>
    <cellStyle name="출력 2 3 6 2 2" xfId="32524" xr:uid="{00000000-0005-0000-0000-0000287F0000}"/>
    <cellStyle name="출력 2 3 6 2 3" xfId="32525" xr:uid="{00000000-0005-0000-0000-0000297F0000}"/>
    <cellStyle name="출력 2 3 6 3" xfId="32526" xr:uid="{00000000-0005-0000-0000-00002A7F0000}"/>
    <cellStyle name="출력 2 3 6 4" xfId="32527" xr:uid="{00000000-0005-0000-0000-00002B7F0000}"/>
    <cellStyle name="출력 2 3 6 5" xfId="32528" xr:uid="{00000000-0005-0000-0000-00002C7F0000}"/>
    <cellStyle name="출력 2 3 7" xfId="32529" xr:uid="{00000000-0005-0000-0000-00002D7F0000}"/>
    <cellStyle name="출력 2 3 7 2" xfId="32530" xr:uid="{00000000-0005-0000-0000-00002E7F0000}"/>
    <cellStyle name="출력 2 3 7 3" xfId="32531" xr:uid="{00000000-0005-0000-0000-00002F7F0000}"/>
    <cellStyle name="출력 2 3 8" xfId="32532" xr:uid="{00000000-0005-0000-0000-0000307F0000}"/>
    <cellStyle name="출력 2 3 9" xfId="32533" xr:uid="{00000000-0005-0000-0000-0000317F0000}"/>
    <cellStyle name="출력 2 4" xfId="32534" xr:uid="{00000000-0005-0000-0000-0000327F0000}"/>
    <cellStyle name="출력 2 4 2" xfId="32535" xr:uid="{00000000-0005-0000-0000-0000337F0000}"/>
    <cellStyle name="출력 2 4 2 2" xfId="32536" xr:uid="{00000000-0005-0000-0000-0000347F0000}"/>
    <cellStyle name="출력 2 4 2 2 2" xfId="32537" xr:uid="{00000000-0005-0000-0000-0000357F0000}"/>
    <cellStyle name="출력 2 4 2 2 2 2" xfId="32538" xr:uid="{00000000-0005-0000-0000-0000367F0000}"/>
    <cellStyle name="출력 2 4 2 2 2 2 2" xfId="32539" xr:uid="{00000000-0005-0000-0000-0000377F0000}"/>
    <cellStyle name="출력 2 4 2 2 2 2 2 2" xfId="32540" xr:uid="{00000000-0005-0000-0000-0000387F0000}"/>
    <cellStyle name="출력 2 4 2 2 2 2 2 3" xfId="32541" xr:uid="{00000000-0005-0000-0000-0000397F0000}"/>
    <cellStyle name="출력 2 4 2 2 2 2 3" xfId="32542" xr:uid="{00000000-0005-0000-0000-00003A7F0000}"/>
    <cellStyle name="출력 2 4 2 2 2 2 4" xfId="32543" xr:uid="{00000000-0005-0000-0000-00003B7F0000}"/>
    <cellStyle name="출력 2 4 2 2 2 3" xfId="32544" xr:uid="{00000000-0005-0000-0000-00003C7F0000}"/>
    <cellStyle name="출력 2 4 2 2 2 3 2" xfId="32545" xr:uid="{00000000-0005-0000-0000-00003D7F0000}"/>
    <cellStyle name="출력 2 4 2 2 2 3 3" xfId="32546" xr:uid="{00000000-0005-0000-0000-00003E7F0000}"/>
    <cellStyle name="출력 2 4 2 2 2 4" xfId="32547" xr:uid="{00000000-0005-0000-0000-00003F7F0000}"/>
    <cellStyle name="출력 2 4 2 2 2 5" xfId="32548" xr:uid="{00000000-0005-0000-0000-0000407F0000}"/>
    <cellStyle name="출력 2 4 2 2 3" xfId="32549" xr:uid="{00000000-0005-0000-0000-0000417F0000}"/>
    <cellStyle name="출력 2 4 2 2 3 2" xfId="32550" xr:uid="{00000000-0005-0000-0000-0000427F0000}"/>
    <cellStyle name="출력 2 4 2 2 3 2 2" xfId="32551" xr:uid="{00000000-0005-0000-0000-0000437F0000}"/>
    <cellStyle name="출력 2 4 2 2 3 2 3" xfId="32552" xr:uid="{00000000-0005-0000-0000-0000447F0000}"/>
    <cellStyle name="출력 2 4 2 2 3 3" xfId="32553" xr:uid="{00000000-0005-0000-0000-0000457F0000}"/>
    <cellStyle name="출력 2 4 2 2 3 4" xfId="32554" xr:uid="{00000000-0005-0000-0000-0000467F0000}"/>
    <cellStyle name="출력 2 4 2 2 4" xfId="32555" xr:uid="{00000000-0005-0000-0000-0000477F0000}"/>
    <cellStyle name="출력 2 4 2 2 4 2" xfId="32556" xr:uid="{00000000-0005-0000-0000-0000487F0000}"/>
    <cellStyle name="출력 2 4 2 2 4 3" xfId="32557" xr:uid="{00000000-0005-0000-0000-0000497F0000}"/>
    <cellStyle name="출력 2 4 2 2 5" xfId="32558" xr:uid="{00000000-0005-0000-0000-00004A7F0000}"/>
    <cellStyle name="출력 2 4 2 2 6" xfId="32559" xr:uid="{00000000-0005-0000-0000-00004B7F0000}"/>
    <cellStyle name="출력 2 4 2 3" xfId="32560" xr:uid="{00000000-0005-0000-0000-00004C7F0000}"/>
    <cellStyle name="출력 2 4 2 3 2" xfId="32561" xr:uid="{00000000-0005-0000-0000-00004D7F0000}"/>
    <cellStyle name="출력 2 4 2 3 2 2" xfId="32562" xr:uid="{00000000-0005-0000-0000-00004E7F0000}"/>
    <cellStyle name="출력 2 4 2 3 2 2 2" xfId="32563" xr:uid="{00000000-0005-0000-0000-00004F7F0000}"/>
    <cellStyle name="출력 2 4 2 3 2 2 3" xfId="32564" xr:uid="{00000000-0005-0000-0000-0000507F0000}"/>
    <cellStyle name="출력 2 4 2 3 2 3" xfId="32565" xr:uid="{00000000-0005-0000-0000-0000517F0000}"/>
    <cellStyle name="출력 2 4 2 3 2 4" xfId="32566" xr:uid="{00000000-0005-0000-0000-0000527F0000}"/>
    <cellStyle name="출력 2 4 2 3 3" xfId="32567" xr:uid="{00000000-0005-0000-0000-0000537F0000}"/>
    <cellStyle name="출력 2 4 2 3 3 2" xfId="32568" xr:uid="{00000000-0005-0000-0000-0000547F0000}"/>
    <cellStyle name="출력 2 4 2 3 3 3" xfId="32569" xr:uid="{00000000-0005-0000-0000-0000557F0000}"/>
    <cellStyle name="출력 2 4 2 3 4" xfId="32570" xr:uid="{00000000-0005-0000-0000-0000567F0000}"/>
    <cellStyle name="출력 2 4 2 3 5" xfId="32571" xr:uid="{00000000-0005-0000-0000-0000577F0000}"/>
    <cellStyle name="출력 2 4 2 4" xfId="32572" xr:uid="{00000000-0005-0000-0000-0000587F0000}"/>
    <cellStyle name="출력 2 4 2 4 2" xfId="32573" xr:uid="{00000000-0005-0000-0000-0000597F0000}"/>
    <cellStyle name="출력 2 4 2 4 2 2" xfId="32574" xr:uid="{00000000-0005-0000-0000-00005A7F0000}"/>
    <cellStyle name="출력 2 4 2 4 2 3" xfId="32575" xr:uid="{00000000-0005-0000-0000-00005B7F0000}"/>
    <cellStyle name="출력 2 4 2 4 3" xfId="32576" xr:uid="{00000000-0005-0000-0000-00005C7F0000}"/>
    <cellStyle name="출력 2 4 2 4 4" xfId="32577" xr:uid="{00000000-0005-0000-0000-00005D7F0000}"/>
    <cellStyle name="출력 2 4 2 5" xfId="32578" xr:uid="{00000000-0005-0000-0000-00005E7F0000}"/>
    <cellStyle name="출력 2 4 2 5 2" xfId="32579" xr:uid="{00000000-0005-0000-0000-00005F7F0000}"/>
    <cellStyle name="출력 2 4 2 5 3" xfId="32580" xr:uid="{00000000-0005-0000-0000-0000607F0000}"/>
    <cellStyle name="출력 2 4 2 6" xfId="32581" xr:uid="{00000000-0005-0000-0000-0000617F0000}"/>
    <cellStyle name="출력 2 4 2 7" xfId="32582" xr:uid="{00000000-0005-0000-0000-0000627F0000}"/>
    <cellStyle name="출력 2 4 2 8" xfId="32583" xr:uid="{00000000-0005-0000-0000-0000637F0000}"/>
    <cellStyle name="출력 2 4 3" xfId="32584" xr:uid="{00000000-0005-0000-0000-0000647F0000}"/>
    <cellStyle name="출력 2 4 3 2" xfId="32585" xr:uid="{00000000-0005-0000-0000-0000657F0000}"/>
    <cellStyle name="출력 2 4 3 2 2" xfId="32586" xr:uid="{00000000-0005-0000-0000-0000667F0000}"/>
    <cellStyle name="출력 2 4 3 2 2 2" xfId="32587" xr:uid="{00000000-0005-0000-0000-0000677F0000}"/>
    <cellStyle name="출력 2 4 3 2 2 2 2" xfId="32588" xr:uid="{00000000-0005-0000-0000-0000687F0000}"/>
    <cellStyle name="출력 2 4 3 2 2 2 3" xfId="32589" xr:uid="{00000000-0005-0000-0000-0000697F0000}"/>
    <cellStyle name="출력 2 4 3 2 2 3" xfId="32590" xr:uid="{00000000-0005-0000-0000-00006A7F0000}"/>
    <cellStyle name="출력 2 4 3 2 2 4" xfId="32591" xr:uid="{00000000-0005-0000-0000-00006B7F0000}"/>
    <cellStyle name="출력 2 4 3 2 3" xfId="32592" xr:uid="{00000000-0005-0000-0000-00006C7F0000}"/>
    <cellStyle name="출력 2 4 3 2 3 2" xfId="32593" xr:uid="{00000000-0005-0000-0000-00006D7F0000}"/>
    <cellStyle name="출력 2 4 3 2 3 3" xfId="32594" xr:uid="{00000000-0005-0000-0000-00006E7F0000}"/>
    <cellStyle name="출력 2 4 3 2 4" xfId="32595" xr:uid="{00000000-0005-0000-0000-00006F7F0000}"/>
    <cellStyle name="출력 2 4 3 2 5" xfId="32596" xr:uid="{00000000-0005-0000-0000-0000707F0000}"/>
    <cellStyle name="출력 2 4 3 3" xfId="32597" xr:uid="{00000000-0005-0000-0000-0000717F0000}"/>
    <cellStyle name="출력 2 4 3 3 2" xfId="32598" xr:uid="{00000000-0005-0000-0000-0000727F0000}"/>
    <cellStyle name="출력 2 4 3 3 2 2" xfId="32599" xr:uid="{00000000-0005-0000-0000-0000737F0000}"/>
    <cellStyle name="출력 2 4 3 3 2 3" xfId="32600" xr:uid="{00000000-0005-0000-0000-0000747F0000}"/>
    <cellStyle name="출력 2 4 3 3 3" xfId="32601" xr:uid="{00000000-0005-0000-0000-0000757F0000}"/>
    <cellStyle name="출력 2 4 3 3 4" xfId="32602" xr:uid="{00000000-0005-0000-0000-0000767F0000}"/>
    <cellStyle name="출력 2 4 3 4" xfId="32603" xr:uid="{00000000-0005-0000-0000-0000777F0000}"/>
    <cellStyle name="출력 2 4 3 4 2" xfId="32604" xr:uid="{00000000-0005-0000-0000-0000787F0000}"/>
    <cellStyle name="출력 2 4 3 4 3" xfId="32605" xr:uid="{00000000-0005-0000-0000-0000797F0000}"/>
    <cellStyle name="출력 2 4 3 5" xfId="32606" xr:uid="{00000000-0005-0000-0000-00007A7F0000}"/>
    <cellStyle name="출력 2 4 3 6" xfId="32607" xr:uid="{00000000-0005-0000-0000-00007B7F0000}"/>
    <cellStyle name="출력 2 4 3 7" xfId="32608" xr:uid="{00000000-0005-0000-0000-00007C7F0000}"/>
    <cellStyle name="출력 2 4 4" xfId="32609" xr:uid="{00000000-0005-0000-0000-00007D7F0000}"/>
    <cellStyle name="출력 2 4 4 2" xfId="32610" xr:uid="{00000000-0005-0000-0000-00007E7F0000}"/>
    <cellStyle name="출력 2 4 4 2 2" xfId="32611" xr:uid="{00000000-0005-0000-0000-00007F7F0000}"/>
    <cellStyle name="출력 2 4 4 2 2 2" xfId="32612" xr:uid="{00000000-0005-0000-0000-0000807F0000}"/>
    <cellStyle name="출력 2 4 4 2 2 3" xfId="32613" xr:uid="{00000000-0005-0000-0000-0000817F0000}"/>
    <cellStyle name="출력 2 4 4 2 3" xfId="32614" xr:uid="{00000000-0005-0000-0000-0000827F0000}"/>
    <cellStyle name="출력 2 4 4 2 4" xfId="32615" xr:uid="{00000000-0005-0000-0000-0000837F0000}"/>
    <cellStyle name="출력 2 4 4 3" xfId="32616" xr:uid="{00000000-0005-0000-0000-0000847F0000}"/>
    <cellStyle name="출력 2 4 4 3 2" xfId="32617" xr:uid="{00000000-0005-0000-0000-0000857F0000}"/>
    <cellStyle name="출력 2 4 4 3 3" xfId="32618" xr:uid="{00000000-0005-0000-0000-0000867F0000}"/>
    <cellStyle name="출력 2 4 4 4" xfId="32619" xr:uid="{00000000-0005-0000-0000-0000877F0000}"/>
    <cellStyle name="출력 2 4 4 5" xfId="32620" xr:uid="{00000000-0005-0000-0000-0000887F0000}"/>
    <cellStyle name="출력 2 4 4 6" xfId="32621" xr:uid="{00000000-0005-0000-0000-0000897F0000}"/>
    <cellStyle name="출력 2 4 5" xfId="32622" xr:uid="{00000000-0005-0000-0000-00008A7F0000}"/>
    <cellStyle name="출력 2 4 5 2" xfId="32623" xr:uid="{00000000-0005-0000-0000-00008B7F0000}"/>
    <cellStyle name="출력 2 4 5 2 2" xfId="32624" xr:uid="{00000000-0005-0000-0000-00008C7F0000}"/>
    <cellStyle name="출력 2 4 5 2 3" xfId="32625" xr:uid="{00000000-0005-0000-0000-00008D7F0000}"/>
    <cellStyle name="출력 2 4 5 3" xfId="32626" xr:uid="{00000000-0005-0000-0000-00008E7F0000}"/>
    <cellStyle name="출력 2 4 5 4" xfId="32627" xr:uid="{00000000-0005-0000-0000-00008F7F0000}"/>
    <cellStyle name="출력 2 4 5 5" xfId="32628" xr:uid="{00000000-0005-0000-0000-0000907F0000}"/>
    <cellStyle name="출력 2 4 6" xfId="32629" xr:uid="{00000000-0005-0000-0000-0000917F0000}"/>
    <cellStyle name="출력 2 4 6 2" xfId="32630" xr:uid="{00000000-0005-0000-0000-0000927F0000}"/>
    <cellStyle name="출력 2 4 6 3" xfId="32631" xr:uid="{00000000-0005-0000-0000-0000937F0000}"/>
    <cellStyle name="출력 2 4 6 4" xfId="32632" xr:uid="{00000000-0005-0000-0000-0000947F0000}"/>
    <cellStyle name="출력 2 4 7" xfId="32633" xr:uid="{00000000-0005-0000-0000-0000957F0000}"/>
    <cellStyle name="출력 2 4 8" xfId="32634" xr:uid="{00000000-0005-0000-0000-0000967F0000}"/>
    <cellStyle name="출력 2 4 9" xfId="32635" xr:uid="{00000000-0005-0000-0000-0000977F0000}"/>
    <cellStyle name="출력 2 5" xfId="32636" xr:uid="{00000000-0005-0000-0000-0000987F0000}"/>
    <cellStyle name="출력 2 5 2" xfId="32637" xr:uid="{00000000-0005-0000-0000-0000997F0000}"/>
    <cellStyle name="출력 2 5 2 2" xfId="32638" xr:uid="{00000000-0005-0000-0000-00009A7F0000}"/>
    <cellStyle name="출력 2 5 2 2 2" xfId="32639" xr:uid="{00000000-0005-0000-0000-00009B7F0000}"/>
    <cellStyle name="출력 2 5 2 2 2 2" xfId="32640" xr:uid="{00000000-0005-0000-0000-00009C7F0000}"/>
    <cellStyle name="출력 2 5 2 2 2 2 2" xfId="32641" xr:uid="{00000000-0005-0000-0000-00009D7F0000}"/>
    <cellStyle name="출력 2 5 2 2 2 2 3" xfId="32642" xr:uid="{00000000-0005-0000-0000-00009E7F0000}"/>
    <cellStyle name="출력 2 5 2 2 2 3" xfId="32643" xr:uid="{00000000-0005-0000-0000-00009F7F0000}"/>
    <cellStyle name="출력 2 5 2 2 2 4" xfId="32644" xr:uid="{00000000-0005-0000-0000-0000A07F0000}"/>
    <cellStyle name="출력 2 5 2 2 3" xfId="32645" xr:uid="{00000000-0005-0000-0000-0000A17F0000}"/>
    <cellStyle name="출력 2 5 2 2 3 2" xfId="32646" xr:uid="{00000000-0005-0000-0000-0000A27F0000}"/>
    <cellStyle name="출력 2 5 2 2 3 3" xfId="32647" xr:uid="{00000000-0005-0000-0000-0000A37F0000}"/>
    <cellStyle name="출력 2 5 2 2 4" xfId="32648" xr:uid="{00000000-0005-0000-0000-0000A47F0000}"/>
    <cellStyle name="출력 2 5 2 2 5" xfId="32649" xr:uid="{00000000-0005-0000-0000-0000A57F0000}"/>
    <cellStyle name="출력 2 5 2 3" xfId="32650" xr:uid="{00000000-0005-0000-0000-0000A67F0000}"/>
    <cellStyle name="출력 2 5 2 3 2" xfId="32651" xr:uid="{00000000-0005-0000-0000-0000A77F0000}"/>
    <cellStyle name="출력 2 5 2 3 2 2" xfId="32652" xr:uid="{00000000-0005-0000-0000-0000A87F0000}"/>
    <cellStyle name="출력 2 5 2 3 2 3" xfId="32653" xr:uid="{00000000-0005-0000-0000-0000A97F0000}"/>
    <cellStyle name="출력 2 5 2 3 3" xfId="32654" xr:uid="{00000000-0005-0000-0000-0000AA7F0000}"/>
    <cellStyle name="출력 2 5 2 3 4" xfId="32655" xr:uid="{00000000-0005-0000-0000-0000AB7F0000}"/>
    <cellStyle name="출력 2 5 2 4" xfId="32656" xr:uid="{00000000-0005-0000-0000-0000AC7F0000}"/>
    <cellStyle name="출력 2 5 2 4 2" xfId="32657" xr:uid="{00000000-0005-0000-0000-0000AD7F0000}"/>
    <cellStyle name="출력 2 5 2 4 3" xfId="32658" xr:uid="{00000000-0005-0000-0000-0000AE7F0000}"/>
    <cellStyle name="출력 2 5 2 5" xfId="32659" xr:uid="{00000000-0005-0000-0000-0000AF7F0000}"/>
    <cellStyle name="출력 2 5 2 6" xfId="32660" xr:uid="{00000000-0005-0000-0000-0000B07F0000}"/>
    <cellStyle name="출력 2 5 3" xfId="32661" xr:uid="{00000000-0005-0000-0000-0000B17F0000}"/>
    <cellStyle name="출력 2 5 3 2" xfId="32662" xr:uid="{00000000-0005-0000-0000-0000B27F0000}"/>
    <cellStyle name="출력 2 5 3 2 2" xfId="32663" xr:uid="{00000000-0005-0000-0000-0000B37F0000}"/>
    <cellStyle name="출력 2 5 3 2 2 2" xfId="32664" xr:uid="{00000000-0005-0000-0000-0000B47F0000}"/>
    <cellStyle name="출력 2 5 3 2 2 3" xfId="32665" xr:uid="{00000000-0005-0000-0000-0000B57F0000}"/>
    <cellStyle name="출력 2 5 3 2 3" xfId="32666" xr:uid="{00000000-0005-0000-0000-0000B67F0000}"/>
    <cellStyle name="출력 2 5 3 2 4" xfId="32667" xr:uid="{00000000-0005-0000-0000-0000B77F0000}"/>
    <cellStyle name="출력 2 5 3 3" xfId="32668" xr:uid="{00000000-0005-0000-0000-0000B87F0000}"/>
    <cellStyle name="출력 2 5 3 3 2" xfId="32669" xr:uid="{00000000-0005-0000-0000-0000B97F0000}"/>
    <cellStyle name="출력 2 5 3 3 3" xfId="32670" xr:uid="{00000000-0005-0000-0000-0000BA7F0000}"/>
    <cellStyle name="출력 2 5 3 4" xfId="32671" xr:uid="{00000000-0005-0000-0000-0000BB7F0000}"/>
    <cellStyle name="출력 2 5 3 5" xfId="32672" xr:uid="{00000000-0005-0000-0000-0000BC7F0000}"/>
    <cellStyle name="출력 2 5 4" xfId="32673" xr:uid="{00000000-0005-0000-0000-0000BD7F0000}"/>
    <cellStyle name="출력 2 5 4 2" xfId="32674" xr:uid="{00000000-0005-0000-0000-0000BE7F0000}"/>
    <cellStyle name="출력 2 5 4 2 2" xfId="32675" xr:uid="{00000000-0005-0000-0000-0000BF7F0000}"/>
    <cellStyle name="출력 2 5 4 2 3" xfId="32676" xr:uid="{00000000-0005-0000-0000-0000C07F0000}"/>
    <cellStyle name="출력 2 5 4 3" xfId="32677" xr:uid="{00000000-0005-0000-0000-0000C17F0000}"/>
    <cellStyle name="출력 2 5 4 4" xfId="32678" xr:uid="{00000000-0005-0000-0000-0000C27F0000}"/>
    <cellStyle name="출력 2 5 5" xfId="32679" xr:uid="{00000000-0005-0000-0000-0000C37F0000}"/>
    <cellStyle name="출력 2 5 5 2" xfId="32680" xr:uid="{00000000-0005-0000-0000-0000C47F0000}"/>
    <cellStyle name="출력 2 5 5 3" xfId="32681" xr:uid="{00000000-0005-0000-0000-0000C57F0000}"/>
    <cellStyle name="출력 2 5 6" xfId="32682" xr:uid="{00000000-0005-0000-0000-0000C67F0000}"/>
    <cellStyle name="출력 2 5 7" xfId="32683" xr:uid="{00000000-0005-0000-0000-0000C77F0000}"/>
    <cellStyle name="출력 2 5 8" xfId="32684" xr:uid="{00000000-0005-0000-0000-0000C87F0000}"/>
    <cellStyle name="출력 2 6" xfId="32685" xr:uid="{00000000-0005-0000-0000-0000C97F0000}"/>
    <cellStyle name="출력 2 6 2" xfId="32686" xr:uid="{00000000-0005-0000-0000-0000CA7F0000}"/>
    <cellStyle name="출력 2 6 2 2" xfId="32687" xr:uid="{00000000-0005-0000-0000-0000CB7F0000}"/>
    <cellStyle name="출력 2 6 2 2 2" xfId="32688" xr:uid="{00000000-0005-0000-0000-0000CC7F0000}"/>
    <cellStyle name="출력 2 6 2 2 2 2" xfId="32689" xr:uid="{00000000-0005-0000-0000-0000CD7F0000}"/>
    <cellStyle name="출력 2 6 2 2 2 3" xfId="32690" xr:uid="{00000000-0005-0000-0000-0000CE7F0000}"/>
    <cellStyle name="출력 2 6 2 2 3" xfId="32691" xr:uid="{00000000-0005-0000-0000-0000CF7F0000}"/>
    <cellStyle name="출력 2 6 2 2 4" xfId="32692" xr:uid="{00000000-0005-0000-0000-0000D07F0000}"/>
    <cellStyle name="출력 2 6 2 3" xfId="32693" xr:uid="{00000000-0005-0000-0000-0000D17F0000}"/>
    <cellStyle name="출력 2 6 2 3 2" xfId="32694" xr:uid="{00000000-0005-0000-0000-0000D27F0000}"/>
    <cellStyle name="출력 2 6 2 3 3" xfId="32695" xr:uid="{00000000-0005-0000-0000-0000D37F0000}"/>
    <cellStyle name="출력 2 6 2 4" xfId="32696" xr:uid="{00000000-0005-0000-0000-0000D47F0000}"/>
    <cellStyle name="출력 2 6 2 5" xfId="32697" xr:uid="{00000000-0005-0000-0000-0000D57F0000}"/>
    <cellStyle name="출력 2 6 3" xfId="32698" xr:uid="{00000000-0005-0000-0000-0000D67F0000}"/>
    <cellStyle name="출력 2 6 3 2" xfId="32699" xr:uid="{00000000-0005-0000-0000-0000D77F0000}"/>
    <cellStyle name="출력 2 6 3 2 2" xfId="32700" xr:uid="{00000000-0005-0000-0000-0000D87F0000}"/>
    <cellStyle name="출력 2 6 3 2 3" xfId="32701" xr:uid="{00000000-0005-0000-0000-0000D97F0000}"/>
    <cellStyle name="출력 2 6 3 3" xfId="32702" xr:uid="{00000000-0005-0000-0000-0000DA7F0000}"/>
    <cellStyle name="출력 2 6 3 4" xfId="32703" xr:uid="{00000000-0005-0000-0000-0000DB7F0000}"/>
    <cellStyle name="출력 2 6 4" xfId="32704" xr:uid="{00000000-0005-0000-0000-0000DC7F0000}"/>
    <cellStyle name="출력 2 6 4 2" xfId="32705" xr:uid="{00000000-0005-0000-0000-0000DD7F0000}"/>
    <cellStyle name="출력 2 6 4 3" xfId="32706" xr:uid="{00000000-0005-0000-0000-0000DE7F0000}"/>
    <cellStyle name="출력 2 6 5" xfId="32707" xr:uid="{00000000-0005-0000-0000-0000DF7F0000}"/>
    <cellStyle name="출력 2 6 6" xfId="32708" xr:uid="{00000000-0005-0000-0000-0000E07F0000}"/>
    <cellStyle name="출력 2 6 7" xfId="32709" xr:uid="{00000000-0005-0000-0000-0000E17F0000}"/>
    <cellStyle name="출력 2 7" xfId="32710" xr:uid="{00000000-0005-0000-0000-0000E27F0000}"/>
    <cellStyle name="출력 2 7 2" xfId="32711" xr:uid="{00000000-0005-0000-0000-0000E37F0000}"/>
    <cellStyle name="출력 2 7 2 2" xfId="32712" xr:uid="{00000000-0005-0000-0000-0000E47F0000}"/>
    <cellStyle name="출력 2 7 2 2 2" xfId="32713" xr:uid="{00000000-0005-0000-0000-0000E57F0000}"/>
    <cellStyle name="출력 2 7 2 2 3" xfId="32714" xr:uid="{00000000-0005-0000-0000-0000E67F0000}"/>
    <cellStyle name="출력 2 7 2 3" xfId="32715" xr:uid="{00000000-0005-0000-0000-0000E77F0000}"/>
    <cellStyle name="출력 2 7 2 4" xfId="32716" xr:uid="{00000000-0005-0000-0000-0000E87F0000}"/>
    <cellStyle name="출력 2 7 3" xfId="32717" xr:uid="{00000000-0005-0000-0000-0000E97F0000}"/>
    <cellStyle name="출력 2 7 3 2" xfId="32718" xr:uid="{00000000-0005-0000-0000-0000EA7F0000}"/>
    <cellStyle name="출력 2 7 3 3" xfId="32719" xr:uid="{00000000-0005-0000-0000-0000EB7F0000}"/>
    <cellStyle name="출력 2 7 4" xfId="32720" xr:uid="{00000000-0005-0000-0000-0000EC7F0000}"/>
    <cellStyle name="출력 2 7 5" xfId="32721" xr:uid="{00000000-0005-0000-0000-0000ED7F0000}"/>
    <cellStyle name="출력 2 7 6" xfId="32722" xr:uid="{00000000-0005-0000-0000-0000EE7F0000}"/>
    <cellStyle name="출력 2 8" xfId="32723" xr:uid="{00000000-0005-0000-0000-0000EF7F0000}"/>
    <cellStyle name="출력 2 8 2" xfId="32724" xr:uid="{00000000-0005-0000-0000-0000F07F0000}"/>
    <cellStyle name="출력 2 8 2 2" xfId="32725" xr:uid="{00000000-0005-0000-0000-0000F17F0000}"/>
    <cellStyle name="출력 2 8 2 3" xfId="32726" xr:uid="{00000000-0005-0000-0000-0000F27F0000}"/>
    <cellStyle name="출력 2 8 3" xfId="32727" xr:uid="{00000000-0005-0000-0000-0000F37F0000}"/>
    <cellStyle name="출력 2 8 4" xfId="32728" xr:uid="{00000000-0005-0000-0000-0000F47F0000}"/>
    <cellStyle name="출력 2 8 5" xfId="32729" xr:uid="{00000000-0005-0000-0000-0000F57F0000}"/>
    <cellStyle name="출력 2 9" xfId="32730" xr:uid="{00000000-0005-0000-0000-0000F67F0000}"/>
    <cellStyle name="출력 2 9 2" xfId="32731" xr:uid="{00000000-0005-0000-0000-0000F77F0000}"/>
    <cellStyle name="출력 2 9 3" xfId="32732" xr:uid="{00000000-0005-0000-0000-0000F87F0000}"/>
    <cellStyle name="출력 2 9 4" xfId="32733" xr:uid="{00000000-0005-0000-0000-0000F97F0000}"/>
    <cellStyle name="출력 3" xfId="32734" xr:uid="{00000000-0005-0000-0000-0000FA7F0000}"/>
    <cellStyle name="출력 3 10" xfId="32735" xr:uid="{00000000-0005-0000-0000-0000FB7F0000}"/>
    <cellStyle name="출력 3 11" xfId="32736" xr:uid="{00000000-0005-0000-0000-0000FC7F0000}"/>
    <cellStyle name="출력 3 2" xfId="32737" xr:uid="{00000000-0005-0000-0000-0000FD7F0000}"/>
    <cellStyle name="출력 3 2 2" xfId="32738" xr:uid="{00000000-0005-0000-0000-0000FE7F0000}"/>
    <cellStyle name="출력 3 2 2 2" xfId="32739" xr:uid="{00000000-0005-0000-0000-0000FF7F0000}"/>
    <cellStyle name="출력 3 2 2 2 2" xfId="32740" xr:uid="{00000000-0005-0000-0000-000000800000}"/>
    <cellStyle name="출력 3 2 2 2 2 2" xfId="32741" xr:uid="{00000000-0005-0000-0000-000001800000}"/>
    <cellStyle name="출력 3 2 2 2 2 2 2" xfId="32742" xr:uid="{00000000-0005-0000-0000-000002800000}"/>
    <cellStyle name="출력 3 2 2 2 2 2 2 2" xfId="32743" xr:uid="{00000000-0005-0000-0000-000003800000}"/>
    <cellStyle name="출력 3 2 2 2 2 2 2 3" xfId="32744" xr:uid="{00000000-0005-0000-0000-000004800000}"/>
    <cellStyle name="출력 3 2 2 2 2 2 3" xfId="32745" xr:uid="{00000000-0005-0000-0000-000005800000}"/>
    <cellStyle name="출력 3 2 2 2 2 2 4" xfId="32746" xr:uid="{00000000-0005-0000-0000-000006800000}"/>
    <cellStyle name="출력 3 2 2 2 2 3" xfId="32747" xr:uid="{00000000-0005-0000-0000-000007800000}"/>
    <cellStyle name="출력 3 2 2 2 2 3 2" xfId="32748" xr:uid="{00000000-0005-0000-0000-000008800000}"/>
    <cellStyle name="출력 3 2 2 2 2 3 3" xfId="32749" xr:uid="{00000000-0005-0000-0000-000009800000}"/>
    <cellStyle name="출력 3 2 2 2 2 4" xfId="32750" xr:uid="{00000000-0005-0000-0000-00000A800000}"/>
    <cellStyle name="출력 3 2 2 2 2 5" xfId="32751" xr:uid="{00000000-0005-0000-0000-00000B800000}"/>
    <cellStyle name="출력 3 2 2 2 3" xfId="32752" xr:uid="{00000000-0005-0000-0000-00000C800000}"/>
    <cellStyle name="출력 3 2 2 2 3 2" xfId="32753" xr:uid="{00000000-0005-0000-0000-00000D800000}"/>
    <cellStyle name="출력 3 2 2 2 3 2 2" xfId="32754" xr:uid="{00000000-0005-0000-0000-00000E800000}"/>
    <cellStyle name="출력 3 2 2 2 3 2 3" xfId="32755" xr:uid="{00000000-0005-0000-0000-00000F800000}"/>
    <cellStyle name="출력 3 2 2 2 3 3" xfId="32756" xr:uid="{00000000-0005-0000-0000-000010800000}"/>
    <cellStyle name="출력 3 2 2 2 3 4" xfId="32757" xr:uid="{00000000-0005-0000-0000-000011800000}"/>
    <cellStyle name="출력 3 2 2 2 4" xfId="32758" xr:uid="{00000000-0005-0000-0000-000012800000}"/>
    <cellStyle name="출력 3 2 2 2 4 2" xfId="32759" xr:uid="{00000000-0005-0000-0000-000013800000}"/>
    <cellStyle name="출력 3 2 2 2 4 3" xfId="32760" xr:uid="{00000000-0005-0000-0000-000014800000}"/>
    <cellStyle name="출력 3 2 2 2 5" xfId="32761" xr:uid="{00000000-0005-0000-0000-000015800000}"/>
    <cellStyle name="출력 3 2 2 2 6" xfId="32762" xr:uid="{00000000-0005-0000-0000-000016800000}"/>
    <cellStyle name="출력 3 2 2 3" xfId="32763" xr:uid="{00000000-0005-0000-0000-000017800000}"/>
    <cellStyle name="출력 3 2 2 3 2" xfId="32764" xr:uid="{00000000-0005-0000-0000-000018800000}"/>
    <cellStyle name="출력 3 2 2 3 2 2" xfId="32765" xr:uid="{00000000-0005-0000-0000-000019800000}"/>
    <cellStyle name="출력 3 2 2 3 2 2 2" xfId="32766" xr:uid="{00000000-0005-0000-0000-00001A800000}"/>
    <cellStyle name="출력 3 2 2 3 2 2 3" xfId="32767" xr:uid="{00000000-0005-0000-0000-00001B800000}"/>
    <cellStyle name="출력 3 2 2 3 2 3" xfId="32768" xr:uid="{00000000-0005-0000-0000-00001C800000}"/>
    <cellStyle name="출력 3 2 2 3 2 4" xfId="32769" xr:uid="{00000000-0005-0000-0000-00001D800000}"/>
    <cellStyle name="출력 3 2 2 3 3" xfId="32770" xr:uid="{00000000-0005-0000-0000-00001E800000}"/>
    <cellStyle name="출력 3 2 2 3 3 2" xfId="32771" xr:uid="{00000000-0005-0000-0000-00001F800000}"/>
    <cellStyle name="출력 3 2 2 3 3 3" xfId="32772" xr:uid="{00000000-0005-0000-0000-000020800000}"/>
    <cellStyle name="출력 3 2 2 3 4" xfId="32773" xr:uid="{00000000-0005-0000-0000-000021800000}"/>
    <cellStyle name="출력 3 2 2 3 5" xfId="32774" xr:uid="{00000000-0005-0000-0000-000022800000}"/>
    <cellStyle name="출력 3 2 2 4" xfId="32775" xr:uid="{00000000-0005-0000-0000-000023800000}"/>
    <cellStyle name="출력 3 2 2 4 2" xfId="32776" xr:uid="{00000000-0005-0000-0000-000024800000}"/>
    <cellStyle name="출력 3 2 2 4 2 2" xfId="32777" xr:uid="{00000000-0005-0000-0000-000025800000}"/>
    <cellStyle name="출력 3 2 2 4 2 3" xfId="32778" xr:uid="{00000000-0005-0000-0000-000026800000}"/>
    <cellStyle name="출력 3 2 2 4 3" xfId="32779" xr:uid="{00000000-0005-0000-0000-000027800000}"/>
    <cellStyle name="출력 3 2 2 4 4" xfId="32780" xr:uid="{00000000-0005-0000-0000-000028800000}"/>
    <cellStyle name="출력 3 2 2 5" xfId="32781" xr:uid="{00000000-0005-0000-0000-000029800000}"/>
    <cellStyle name="출력 3 2 2 5 2" xfId="32782" xr:uid="{00000000-0005-0000-0000-00002A800000}"/>
    <cellStyle name="출력 3 2 2 5 3" xfId="32783" xr:uid="{00000000-0005-0000-0000-00002B800000}"/>
    <cellStyle name="출력 3 2 2 6" xfId="32784" xr:uid="{00000000-0005-0000-0000-00002C800000}"/>
    <cellStyle name="출력 3 2 2 7" xfId="32785" xr:uid="{00000000-0005-0000-0000-00002D800000}"/>
    <cellStyle name="출력 3 2 2 8" xfId="32786" xr:uid="{00000000-0005-0000-0000-00002E800000}"/>
    <cellStyle name="출력 3 2 3" xfId="32787" xr:uid="{00000000-0005-0000-0000-00002F800000}"/>
    <cellStyle name="출력 3 2 3 2" xfId="32788" xr:uid="{00000000-0005-0000-0000-000030800000}"/>
    <cellStyle name="출력 3 2 3 2 2" xfId="32789" xr:uid="{00000000-0005-0000-0000-000031800000}"/>
    <cellStyle name="출력 3 2 3 2 2 2" xfId="32790" xr:uid="{00000000-0005-0000-0000-000032800000}"/>
    <cellStyle name="출력 3 2 3 2 2 2 2" xfId="32791" xr:uid="{00000000-0005-0000-0000-000033800000}"/>
    <cellStyle name="출력 3 2 3 2 2 2 3" xfId="32792" xr:uid="{00000000-0005-0000-0000-000034800000}"/>
    <cellStyle name="출력 3 2 3 2 2 3" xfId="32793" xr:uid="{00000000-0005-0000-0000-000035800000}"/>
    <cellStyle name="출력 3 2 3 2 2 4" xfId="32794" xr:uid="{00000000-0005-0000-0000-000036800000}"/>
    <cellStyle name="출력 3 2 3 2 3" xfId="32795" xr:uid="{00000000-0005-0000-0000-000037800000}"/>
    <cellStyle name="출력 3 2 3 2 3 2" xfId="32796" xr:uid="{00000000-0005-0000-0000-000038800000}"/>
    <cellStyle name="출력 3 2 3 2 3 3" xfId="32797" xr:uid="{00000000-0005-0000-0000-000039800000}"/>
    <cellStyle name="출력 3 2 3 2 4" xfId="32798" xr:uid="{00000000-0005-0000-0000-00003A800000}"/>
    <cellStyle name="출력 3 2 3 2 5" xfId="32799" xr:uid="{00000000-0005-0000-0000-00003B800000}"/>
    <cellStyle name="출력 3 2 3 3" xfId="32800" xr:uid="{00000000-0005-0000-0000-00003C800000}"/>
    <cellStyle name="출력 3 2 3 3 2" xfId="32801" xr:uid="{00000000-0005-0000-0000-00003D800000}"/>
    <cellStyle name="출력 3 2 3 3 2 2" xfId="32802" xr:uid="{00000000-0005-0000-0000-00003E800000}"/>
    <cellStyle name="출력 3 2 3 3 2 3" xfId="32803" xr:uid="{00000000-0005-0000-0000-00003F800000}"/>
    <cellStyle name="출력 3 2 3 3 3" xfId="32804" xr:uid="{00000000-0005-0000-0000-000040800000}"/>
    <cellStyle name="출력 3 2 3 3 4" xfId="32805" xr:uid="{00000000-0005-0000-0000-000041800000}"/>
    <cellStyle name="출력 3 2 3 4" xfId="32806" xr:uid="{00000000-0005-0000-0000-000042800000}"/>
    <cellStyle name="출력 3 2 3 4 2" xfId="32807" xr:uid="{00000000-0005-0000-0000-000043800000}"/>
    <cellStyle name="출력 3 2 3 4 3" xfId="32808" xr:uid="{00000000-0005-0000-0000-000044800000}"/>
    <cellStyle name="출력 3 2 3 5" xfId="32809" xr:uid="{00000000-0005-0000-0000-000045800000}"/>
    <cellStyle name="출력 3 2 3 6" xfId="32810" xr:uid="{00000000-0005-0000-0000-000046800000}"/>
    <cellStyle name="출력 3 2 3 7" xfId="32811" xr:uid="{00000000-0005-0000-0000-000047800000}"/>
    <cellStyle name="출력 3 2 4" xfId="32812" xr:uid="{00000000-0005-0000-0000-000048800000}"/>
    <cellStyle name="출력 3 2 4 2" xfId="32813" xr:uid="{00000000-0005-0000-0000-000049800000}"/>
    <cellStyle name="출력 3 2 4 2 2" xfId="32814" xr:uid="{00000000-0005-0000-0000-00004A800000}"/>
    <cellStyle name="출력 3 2 4 2 2 2" xfId="32815" xr:uid="{00000000-0005-0000-0000-00004B800000}"/>
    <cellStyle name="출력 3 2 4 2 2 3" xfId="32816" xr:uid="{00000000-0005-0000-0000-00004C800000}"/>
    <cellStyle name="출력 3 2 4 2 3" xfId="32817" xr:uid="{00000000-0005-0000-0000-00004D800000}"/>
    <cellStyle name="출력 3 2 4 2 4" xfId="32818" xr:uid="{00000000-0005-0000-0000-00004E800000}"/>
    <cellStyle name="출력 3 2 4 3" xfId="32819" xr:uid="{00000000-0005-0000-0000-00004F800000}"/>
    <cellStyle name="출력 3 2 4 3 2" xfId="32820" xr:uid="{00000000-0005-0000-0000-000050800000}"/>
    <cellStyle name="출력 3 2 4 3 3" xfId="32821" xr:uid="{00000000-0005-0000-0000-000051800000}"/>
    <cellStyle name="출력 3 2 4 4" xfId="32822" xr:uid="{00000000-0005-0000-0000-000052800000}"/>
    <cellStyle name="출력 3 2 4 5" xfId="32823" xr:uid="{00000000-0005-0000-0000-000053800000}"/>
    <cellStyle name="출력 3 2 4 6" xfId="32824" xr:uid="{00000000-0005-0000-0000-000054800000}"/>
    <cellStyle name="출력 3 2 5" xfId="32825" xr:uid="{00000000-0005-0000-0000-000055800000}"/>
    <cellStyle name="출력 3 2 5 2" xfId="32826" xr:uid="{00000000-0005-0000-0000-000056800000}"/>
    <cellStyle name="출력 3 2 5 2 2" xfId="32827" xr:uid="{00000000-0005-0000-0000-000057800000}"/>
    <cellStyle name="출력 3 2 5 2 3" xfId="32828" xr:uid="{00000000-0005-0000-0000-000058800000}"/>
    <cellStyle name="출력 3 2 5 3" xfId="32829" xr:uid="{00000000-0005-0000-0000-000059800000}"/>
    <cellStyle name="출력 3 2 5 4" xfId="32830" xr:uid="{00000000-0005-0000-0000-00005A800000}"/>
    <cellStyle name="출력 3 2 5 5" xfId="32831" xr:uid="{00000000-0005-0000-0000-00005B800000}"/>
    <cellStyle name="출력 3 2 6" xfId="32832" xr:uid="{00000000-0005-0000-0000-00005C800000}"/>
    <cellStyle name="출력 3 2 6 2" xfId="32833" xr:uid="{00000000-0005-0000-0000-00005D800000}"/>
    <cellStyle name="출력 3 2 6 3" xfId="32834" xr:uid="{00000000-0005-0000-0000-00005E800000}"/>
    <cellStyle name="출력 3 2 6 4" xfId="32835" xr:uid="{00000000-0005-0000-0000-00005F800000}"/>
    <cellStyle name="출력 3 2 7" xfId="32836" xr:uid="{00000000-0005-0000-0000-000060800000}"/>
    <cellStyle name="출력 3 2 8" xfId="32837" xr:uid="{00000000-0005-0000-0000-000061800000}"/>
    <cellStyle name="출력 3 2 9" xfId="32838" xr:uid="{00000000-0005-0000-0000-000062800000}"/>
    <cellStyle name="출력 3 3" xfId="32839" xr:uid="{00000000-0005-0000-0000-000063800000}"/>
    <cellStyle name="출력 3 3 2" xfId="32840" xr:uid="{00000000-0005-0000-0000-000064800000}"/>
    <cellStyle name="출력 3 3 2 2" xfId="32841" xr:uid="{00000000-0005-0000-0000-000065800000}"/>
    <cellStyle name="출력 3 3 2 2 2" xfId="32842" xr:uid="{00000000-0005-0000-0000-000066800000}"/>
    <cellStyle name="출력 3 3 2 2 2 2" xfId="32843" xr:uid="{00000000-0005-0000-0000-000067800000}"/>
    <cellStyle name="출력 3 3 2 2 2 2 2" xfId="32844" xr:uid="{00000000-0005-0000-0000-000068800000}"/>
    <cellStyle name="출력 3 3 2 2 2 2 3" xfId="32845" xr:uid="{00000000-0005-0000-0000-000069800000}"/>
    <cellStyle name="출력 3 3 2 2 2 3" xfId="32846" xr:uid="{00000000-0005-0000-0000-00006A800000}"/>
    <cellStyle name="출력 3 3 2 2 2 4" xfId="32847" xr:uid="{00000000-0005-0000-0000-00006B800000}"/>
    <cellStyle name="출력 3 3 2 2 3" xfId="32848" xr:uid="{00000000-0005-0000-0000-00006C800000}"/>
    <cellStyle name="출력 3 3 2 2 3 2" xfId="32849" xr:uid="{00000000-0005-0000-0000-00006D800000}"/>
    <cellStyle name="출력 3 3 2 2 3 3" xfId="32850" xr:uid="{00000000-0005-0000-0000-00006E800000}"/>
    <cellStyle name="출력 3 3 2 2 4" xfId="32851" xr:uid="{00000000-0005-0000-0000-00006F800000}"/>
    <cellStyle name="출력 3 3 2 2 5" xfId="32852" xr:uid="{00000000-0005-0000-0000-000070800000}"/>
    <cellStyle name="출력 3 3 2 3" xfId="32853" xr:uid="{00000000-0005-0000-0000-000071800000}"/>
    <cellStyle name="출력 3 3 2 3 2" xfId="32854" xr:uid="{00000000-0005-0000-0000-000072800000}"/>
    <cellStyle name="출력 3 3 2 3 2 2" xfId="32855" xr:uid="{00000000-0005-0000-0000-000073800000}"/>
    <cellStyle name="출력 3 3 2 3 2 3" xfId="32856" xr:uid="{00000000-0005-0000-0000-000074800000}"/>
    <cellStyle name="출력 3 3 2 3 3" xfId="32857" xr:uid="{00000000-0005-0000-0000-000075800000}"/>
    <cellStyle name="출력 3 3 2 3 4" xfId="32858" xr:uid="{00000000-0005-0000-0000-000076800000}"/>
    <cellStyle name="출력 3 3 2 4" xfId="32859" xr:uid="{00000000-0005-0000-0000-000077800000}"/>
    <cellStyle name="출력 3 3 2 4 2" xfId="32860" xr:uid="{00000000-0005-0000-0000-000078800000}"/>
    <cellStyle name="출력 3 3 2 4 3" xfId="32861" xr:uid="{00000000-0005-0000-0000-000079800000}"/>
    <cellStyle name="출력 3 3 2 5" xfId="32862" xr:uid="{00000000-0005-0000-0000-00007A800000}"/>
    <cellStyle name="출력 3 3 2 6" xfId="32863" xr:uid="{00000000-0005-0000-0000-00007B800000}"/>
    <cellStyle name="출력 3 3 2 7" xfId="32864" xr:uid="{00000000-0005-0000-0000-00007C800000}"/>
    <cellStyle name="출력 3 3 3" xfId="32865" xr:uid="{00000000-0005-0000-0000-00007D800000}"/>
    <cellStyle name="출력 3 3 3 2" xfId="32866" xr:uid="{00000000-0005-0000-0000-00007E800000}"/>
    <cellStyle name="출력 3 3 3 2 2" xfId="32867" xr:uid="{00000000-0005-0000-0000-00007F800000}"/>
    <cellStyle name="출력 3 3 3 2 2 2" xfId="32868" xr:uid="{00000000-0005-0000-0000-000080800000}"/>
    <cellStyle name="출력 3 3 3 2 2 3" xfId="32869" xr:uid="{00000000-0005-0000-0000-000081800000}"/>
    <cellStyle name="출력 3 3 3 2 3" xfId="32870" xr:uid="{00000000-0005-0000-0000-000082800000}"/>
    <cellStyle name="출력 3 3 3 2 4" xfId="32871" xr:uid="{00000000-0005-0000-0000-000083800000}"/>
    <cellStyle name="출력 3 3 3 3" xfId="32872" xr:uid="{00000000-0005-0000-0000-000084800000}"/>
    <cellStyle name="출력 3 3 3 3 2" xfId="32873" xr:uid="{00000000-0005-0000-0000-000085800000}"/>
    <cellStyle name="출력 3 3 3 3 3" xfId="32874" xr:uid="{00000000-0005-0000-0000-000086800000}"/>
    <cellStyle name="출력 3 3 3 4" xfId="32875" xr:uid="{00000000-0005-0000-0000-000087800000}"/>
    <cellStyle name="출력 3 3 3 5" xfId="32876" xr:uid="{00000000-0005-0000-0000-000088800000}"/>
    <cellStyle name="출력 3 3 3 6" xfId="32877" xr:uid="{00000000-0005-0000-0000-000089800000}"/>
    <cellStyle name="출력 3 3 4" xfId="32878" xr:uid="{00000000-0005-0000-0000-00008A800000}"/>
    <cellStyle name="출력 3 3 4 2" xfId="32879" xr:uid="{00000000-0005-0000-0000-00008B800000}"/>
    <cellStyle name="출력 3 3 4 2 2" xfId="32880" xr:uid="{00000000-0005-0000-0000-00008C800000}"/>
    <cellStyle name="출력 3 3 4 2 3" xfId="32881" xr:uid="{00000000-0005-0000-0000-00008D800000}"/>
    <cellStyle name="출력 3 3 4 3" xfId="32882" xr:uid="{00000000-0005-0000-0000-00008E800000}"/>
    <cellStyle name="출력 3 3 4 4" xfId="32883" xr:uid="{00000000-0005-0000-0000-00008F800000}"/>
    <cellStyle name="출력 3 3 4 5" xfId="32884" xr:uid="{00000000-0005-0000-0000-000090800000}"/>
    <cellStyle name="출력 3 3 5" xfId="32885" xr:uid="{00000000-0005-0000-0000-000091800000}"/>
    <cellStyle name="출력 3 3 5 2" xfId="32886" xr:uid="{00000000-0005-0000-0000-000092800000}"/>
    <cellStyle name="출력 3 3 5 3" xfId="32887" xr:uid="{00000000-0005-0000-0000-000093800000}"/>
    <cellStyle name="출력 3 3 5 4" xfId="32888" xr:uid="{00000000-0005-0000-0000-000094800000}"/>
    <cellStyle name="출력 3 3 6" xfId="32889" xr:uid="{00000000-0005-0000-0000-000095800000}"/>
    <cellStyle name="출력 3 3 6 2" xfId="32890" xr:uid="{00000000-0005-0000-0000-000096800000}"/>
    <cellStyle name="출력 3 3 6 3" xfId="32891" xr:uid="{00000000-0005-0000-0000-000097800000}"/>
    <cellStyle name="출력 3 3 6 4" xfId="32892" xr:uid="{00000000-0005-0000-0000-000098800000}"/>
    <cellStyle name="출력 3 3 7" xfId="32893" xr:uid="{00000000-0005-0000-0000-000099800000}"/>
    <cellStyle name="출력 3 3 8" xfId="32894" xr:uid="{00000000-0005-0000-0000-00009A800000}"/>
    <cellStyle name="출력 3 3 9" xfId="32895" xr:uid="{00000000-0005-0000-0000-00009B800000}"/>
    <cellStyle name="출력 3 4" xfId="32896" xr:uid="{00000000-0005-0000-0000-00009C800000}"/>
    <cellStyle name="출력 3 4 2" xfId="32897" xr:uid="{00000000-0005-0000-0000-00009D800000}"/>
    <cellStyle name="출력 3 4 2 2" xfId="32898" xr:uid="{00000000-0005-0000-0000-00009E800000}"/>
    <cellStyle name="출력 3 4 2 2 2" xfId="32899" xr:uid="{00000000-0005-0000-0000-00009F800000}"/>
    <cellStyle name="출력 3 4 2 2 2 2" xfId="32900" xr:uid="{00000000-0005-0000-0000-0000A0800000}"/>
    <cellStyle name="출력 3 4 2 2 2 3" xfId="32901" xr:uid="{00000000-0005-0000-0000-0000A1800000}"/>
    <cellStyle name="출력 3 4 2 2 3" xfId="32902" xr:uid="{00000000-0005-0000-0000-0000A2800000}"/>
    <cellStyle name="출력 3 4 2 2 4" xfId="32903" xr:uid="{00000000-0005-0000-0000-0000A3800000}"/>
    <cellStyle name="출력 3 4 2 3" xfId="32904" xr:uid="{00000000-0005-0000-0000-0000A4800000}"/>
    <cellStyle name="출력 3 4 2 3 2" xfId="32905" xr:uid="{00000000-0005-0000-0000-0000A5800000}"/>
    <cellStyle name="출력 3 4 2 3 3" xfId="32906" xr:uid="{00000000-0005-0000-0000-0000A6800000}"/>
    <cellStyle name="출력 3 4 2 4" xfId="32907" xr:uid="{00000000-0005-0000-0000-0000A7800000}"/>
    <cellStyle name="출력 3 4 2 5" xfId="32908" xr:uid="{00000000-0005-0000-0000-0000A8800000}"/>
    <cellStyle name="출력 3 4 3" xfId="32909" xr:uid="{00000000-0005-0000-0000-0000A9800000}"/>
    <cellStyle name="출력 3 4 3 2" xfId="32910" xr:uid="{00000000-0005-0000-0000-0000AA800000}"/>
    <cellStyle name="출력 3 4 3 2 2" xfId="32911" xr:uid="{00000000-0005-0000-0000-0000AB800000}"/>
    <cellStyle name="출력 3 4 3 2 3" xfId="32912" xr:uid="{00000000-0005-0000-0000-0000AC800000}"/>
    <cellStyle name="출력 3 4 3 3" xfId="32913" xr:uid="{00000000-0005-0000-0000-0000AD800000}"/>
    <cellStyle name="출력 3 4 3 4" xfId="32914" xr:uid="{00000000-0005-0000-0000-0000AE800000}"/>
    <cellStyle name="출력 3 4 4" xfId="32915" xr:uid="{00000000-0005-0000-0000-0000AF800000}"/>
    <cellStyle name="출력 3 4 4 2" xfId="32916" xr:uid="{00000000-0005-0000-0000-0000B0800000}"/>
    <cellStyle name="출력 3 4 4 3" xfId="32917" xr:uid="{00000000-0005-0000-0000-0000B1800000}"/>
    <cellStyle name="출력 3 4 5" xfId="32918" xr:uid="{00000000-0005-0000-0000-0000B2800000}"/>
    <cellStyle name="출력 3 4 6" xfId="32919" xr:uid="{00000000-0005-0000-0000-0000B3800000}"/>
    <cellStyle name="출력 3 4 7" xfId="32920" xr:uid="{00000000-0005-0000-0000-0000B4800000}"/>
    <cellStyle name="출력 3 5" xfId="32921" xr:uid="{00000000-0005-0000-0000-0000B5800000}"/>
    <cellStyle name="출력 3 5 2" xfId="32922" xr:uid="{00000000-0005-0000-0000-0000B6800000}"/>
    <cellStyle name="출력 3 5 2 2" xfId="32923" xr:uid="{00000000-0005-0000-0000-0000B7800000}"/>
    <cellStyle name="출력 3 5 2 2 2" xfId="32924" xr:uid="{00000000-0005-0000-0000-0000B8800000}"/>
    <cellStyle name="출력 3 5 2 2 3" xfId="32925" xr:uid="{00000000-0005-0000-0000-0000B9800000}"/>
    <cellStyle name="출력 3 5 2 3" xfId="32926" xr:uid="{00000000-0005-0000-0000-0000BA800000}"/>
    <cellStyle name="출력 3 5 2 4" xfId="32927" xr:uid="{00000000-0005-0000-0000-0000BB800000}"/>
    <cellStyle name="출력 3 5 3" xfId="32928" xr:uid="{00000000-0005-0000-0000-0000BC800000}"/>
    <cellStyle name="출력 3 5 3 2" xfId="32929" xr:uid="{00000000-0005-0000-0000-0000BD800000}"/>
    <cellStyle name="출력 3 5 3 3" xfId="32930" xr:uid="{00000000-0005-0000-0000-0000BE800000}"/>
    <cellStyle name="출력 3 5 4" xfId="32931" xr:uid="{00000000-0005-0000-0000-0000BF800000}"/>
    <cellStyle name="출력 3 5 5" xfId="32932" xr:uid="{00000000-0005-0000-0000-0000C0800000}"/>
    <cellStyle name="출력 3 5 6" xfId="32933" xr:uid="{00000000-0005-0000-0000-0000C1800000}"/>
    <cellStyle name="출력 3 6" xfId="32934" xr:uid="{00000000-0005-0000-0000-0000C2800000}"/>
    <cellStyle name="출력 3 6 2" xfId="32935" xr:uid="{00000000-0005-0000-0000-0000C3800000}"/>
    <cellStyle name="출력 3 6 2 2" xfId="32936" xr:uid="{00000000-0005-0000-0000-0000C4800000}"/>
    <cellStyle name="출력 3 6 2 3" xfId="32937" xr:uid="{00000000-0005-0000-0000-0000C5800000}"/>
    <cellStyle name="출력 3 6 3" xfId="32938" xr:uid="{00000000-0005-0000-0000-0000C6800000}"/>
    <cellStyle name="출력 3 6 4" xfId="32939" xr:uid="{00000000-0005-0000-0000-0000C7800000}"/>
    <cellStyle name="출력 3 6 5" xfId="32940" xr:uid="{00000000-0005-0000-0000-0000C8800000}"/>
    <cellStyle name="출력 3 7" xfId="32941" xr:uid="{00000000-0005-0000-0000-0000C9800000}"/>
    <cellStyle name="출력 3 7 2" xfId="32942" xr:uid="{00000000-0005-0000-0000-0000CA800000}"/>
    <cellStyle name="출력 3 7 3" xfId="32943" xr:uid="{00000000-0005-0000-0000-0000CB800000}"/>
    <cellStyle name="출력 3 7 4" xfId="32944" xr:uid="{00000000-0005-0000-0000-0000CC800000}"/>
    <cellStyle name="출력 3 8" xfId="32945" xr:uid="{00000000-0005-0000-0000-0000CD800000}"/>
    <cellStyle name="출력 3 8 2" xfId="32946" xr:uid="{00000000-0005-0000-0000-0000CE800000}"/>
    <cellStyle name="출력 3 8 3" xfId="32947" xr:uid="{00000000-0005-0000-0000-0000CF800000}"/>
    <cellStyle name="출력 3 8 4" xfId="32948" xr:uid="{00000000-0005-0000-0000-0000D0800000}"/>
    <cellStyle name="출력 3 9" xfId="32949" xr:uid="{00000000-0005-0000-0000-0000D1800000}"/>
    <cellStyle name="출력 4" xfId="32950" xr:uid="{00000000-0005-0000-0000-0000D2800000}"/>
    <cellStyle name="출력 4 2" xfId="32951" xr:uid="{00000000-0005-0000-0000-0000D3800000}"/>
    <cellStyle name="출력 4 2 2" xfId="32952" xr:uid="{00000000-0005-0000-0000-0000D4800000}"/>
    <cellStyle name="출력 4 2 2 2" xfId="32953" xr:uid="{00000000-0005-0000-0000-0000D5800000}"/>
    <cellStyle name="출력 4 2 2 2 2" xfId="32954" xr:uid="{00000000-0005-0000-0000-0000D6800000}"/>
    <cellStyle name="출력 4 2 2 2 2 2" xfId="32955" xr:uid="{00000000-0005-0000-0000-0000D7800000}"/>
    <cellStyle name="출력 4 2 2 2 2 2 2" xfId="32956" xr:uid="{00000000-0005-0000-0000-0000D8800000}"/>
    <cellStyle name="출력 4 2 2 2 2 2 3" xfId="32957" xr:uid="{00000000-0005-0000-0000-0000D9800000}"/>
    <cellStyle name="출력 4 2 2 2 2 3" xfId="32958" xr:uid="{00000000-0005-0000-0000-0000DA800000}"/>
    <cellStyle name="출력 4 2 2 2 2 4" xfId="32959" xr:uid="{00000000-0005-0000-0000-0000DB800000}"/>
    <cellStyle name="출력 4 2 2 2 3" xfId="32960" xr:uid="{00000000-0005-0000-0000-0000DC800000}"/>
    <cellStyle name="출력 4 2 2 2 3 2" xfId="32961" xr:uid="{00000000-0005-0000-0000-0000DD800000}"/>
    <cellStyle name="출력 4 2 2 2 3 3" xfId="32962" xr:uid="{00000000-0005-0000-0000-0000DE800000}"/>
    <cellStyle name="출력 4 2 2 2 4" xfId="32963" xr:uid="{00000000-0005-0000-0000-0000DF800000}"/>
    <cellStyle name="출력 4 2 2 2 5" xfId="32964" xr:uid="{00000000-0005-0000-0000-0000E0800000}"/>
    <cellStyle name="출력 4 2 2 3" xfId="32965" xr:uid="{00000000-0005-0000-0000-0000E1800000}"/>
    <cellStyle name="출력 4 2 2 3 2" xfId="32966" xr:uid="{00000000-0005-0000-0000-0000E2800000}"/>
    <cellStyle name="출력 4 2 2 3 2 2" xfId="32967" xr:uid="{00000000-0005-0000-0000-0000E3800000}"/>
    <cellStyle name="출력 4 2 2 3 2 3" xfId="32968" xr:uid="{00000000-0005-0000-0000-0000E4800000}"/>
    <cellStyle name="출력 4 2 2 3 3" xfId="32969" xr:uid="{00000000-0005-0000-0000-0000E5800000}"/>
    <cellStyle name="출력 4 2 2 3 4" xfId="32970" xr:uid="{00000000-0005-0000-0000-0000E6800000}"/>
    <cellStyle name="출력 4 2 2 4" xfId="32971" xr:uid="{00000000-0005-0000-0000-0000E7800000}"/>
    <cellStyle name="출력 4 2 2 4 2" xfId="32972" xr:uid="{00000000-0005-0000-0000-0000E8800000}"/>
    <cellStyle name="출력 4 2 2 4 3" xfId="32973" xr:uid="{00000000-0005-0000-0000-0000E9800000}"/>
    <cellStyle name="출력 4 2 2 5" xfId="32974" xr:uid="{00000000-0005-0000-0000-0000EA800000}"/>
    <cellStyle name="출력 4 2 2 6" xfId="32975" xr:uid="{00000000-0005-0000-0000-0000EB800000}"/>
    <cellStyle name="출력 4 2 3" xfId="32976" xr:uid="{00000000-0005-0000-0000-0000EC800000}"/>
    <cellStyle name="출력 4 2 3 2" xfId="32977" xr:uid="{00000000-0005-0000-0000-0000ED800000}"/>
    <cellStyle name="출력 4 2 3 2 2" xfId="32978" xr:uid="{00000000-0005-0000-0000-0000EE800000}"/>
    <cellStyle name="출력 4 2 3 2 2 2" xfId="32979" xr:uid="{00000000-0005-0000-0000-0000EF800000}"/>
    <cellStyle name="출력 4 2 3 2 2 3" xfId="32980" xr:uid="{00000000-0005-0000-0000-0000F0800000}"/>
    <cellStyle name="출력 4 2 3 2 3" xfId="32981" xr:uid="{00000000-0005-0000-0000-0000F1800000}"/>
    <cellStyle name="출력 4 2 3 2 4" xfId="32982" xr:uid="{00000000-0005-0000-0000-0000F2800000}"/>
    <cellStyle name="출력 4 2 3 3" xfId="32983" xr:uid="{00000000-0005-0000-0000-0000F3800000}"/>
    <cellStyle name="출력 4 2 3 3 2" xfId="32984" xr:uid="{00000000-0005-0000-0000-0000F4800000}"/>
    <cellStyle name="출력 4 2 3 3 3" xfId="32985" xr:uid="{00000000-0005-0000-0000-0000F5800000}"/>
    <cellStyle name="출력 4 2 3 4" xfId="32986" xr:uid="{00000000-0005-0000-0000-0000F6800000}"/>
    <cellStyle name="출력 4 2 3 5" xfId="32987" xr:uid="{00000000-0005-0000-0000-0000F7800000}"/>
    <cellStyle name="출력 4 2 4" xfId="32988" xr:uid="{00000000-0005-0000-0000-0000F8800000}"/>
    <cellStyle name="출력 4 2 4 2" xfId="32989" xr:uid="{00000000-0005-0000-0000-0000F9800000}"/>
    <cellStyle name="출력 4 2 4 2 2" xfId="32990" xr:uid="{00000000-0005-0000-0000-0000FA800000}"/>
    <cellStyle name="출력 4 2 4 2 3" xfId="32991" xr:uid="{00000000-0005-0000-0000-0000FB800000}"/>
    <cellStyle name="출력 4 2 4 3" xfId="32992" xr:uid="{00000000-0005-0000-0000-0000FC800000}"/>
    <cellStyle name="출력 4 2 4 4" xfId="32993" xr:uid="{00000000-0005-0000-0000-0000FD800000}"/>
    <cellStyle name="출력 4 2 5" xfId="32994" xr:uid="{00000000-0005-0000-0000-0000FE800000}"/>
    <cellStyle name="출력 4 2 5 2" xfId="32995" xr:uid="{00000000-0005-0000-0000-0000FF800000}"/>
    <cellStyle name="출력 4 2 5 3" xfId="32996" xr:uid="{00000000-0005-0000-0000-000000810000}"/>
    <cellStyle name="출력 4 2 6" xfId="32997" xr:uid="{00000000-0005-0000-0000-000001810000}"/>
    <cellStyle name="출력 4 2 7" xfId="32998" xr:uid="{00000000-0005-0000-0000-000002810000}"/>
    <cellStyle name="출력 4 3" xfId="32999" xr:uid="{00000000-0005-0000-0000-000003810000}"/>
    <cellStyle name="출력 4 3 2" xfId="33000" xr:uid="{00000000-0005-0000-0000-000004810000}"/>
    <cellStyle name="출력 4 3 2 2" xfId="33001" xr:uid="{00000000-0005-0000-0000-000005810000}"/>
    <cellStyle name="출력 4 3 2 2 2" xfId="33002" xr:uid="{00000000-0005-0000-0000-000006810000}"/>
    <cellStyle name="출력 4 3 2 2 2 2" xfId="33003" xr:uid="{00000000-0005-0000-0000-000007810000}"/>
    <cellStyle name="출력 4 3 2 2 2 3" xfId="33004" xr:uid="{00000000-0005-0000-0000-000008810000}"/>
    <cellStyle name="출력 4 3 2 2 3" xfId="33005" xr:uid="{00000000-0005-0000-0000-000009810000}"/>
    <cellStyle name="출력 4 3 2 2 4" xfId="33006" xr:uid="{00000000-0005-0000-0000-00000A810000}"/>
    <cellStyle name="출력 4 3 2 3" xfId="33007" xr:uid="{00000000-0005-0000-0000-00000B810000}"/>
    <cellStyle name="출력 4 3 2 3 2" xfId="33008" xr:uid="{00000000-0005-0000-0000-00000C810000}"/>
    <cellStyle name="출력 4 3 2 3 3" xfId="33009" xr:uid="{00000000-0005-0000-0000-00000D810000}"/>
    <cellStyle name="출력 4 3 2 4" xfId="33010" xr:uid="{00000000-0005-0000-0000-00000E810000}"/>
    <cellStyle name="출력 4 3 2 5" xfId="33011" xr:uid="{00000000-0005-0000-0000-00000F810000}"/>
    <cellStyle name="출력 4 3 3" xfId="33012" xr:uid="{00000000-0005-0000-0000-000010810000}"/>
    <cellStyle name="출력 4 3 3 2" xfId="33013" xr:uid="{00000000-0005-0000-0000-000011810000}"/>
    <cellStyle name="출력 4 3 3 2 2" xfId="33014" xr:uid="{00000000-0005-0000-0000-000012810000}"/>
    <cellStyle name="출력 4 3 3 2 3" xfId="33015" xr:uid="{00000000-0005-0000-0000-000013810000}"/>
    <cellStyle name="출력 4 3 3 3" xfId="33016" xr:uid="{00000000-0005-0000-0000-000014810000}"/>
    <cellStyle name="출력 4 3 3 4" xfId="33017" xr:uid="{00000000-0005-0000-0000-000015810000}"/>
    <cellStyle name="출력 4 3 4" xfId="33018" xr:uid="{00000000-0005-0000-0000-000016810000}"/>
    <cellStyle name="출력 4 3 4 2" xfId="33019" xr:uid="{00000000-0005-0000-0000-000017810000}"/>
    <cellStyle name="출력 4 3 4 3" xfId="33020" xr:uid="{00000000-0005-0000-0000-000018810000}"/>
    <cellStyle name="출력 4 3 5" xfId="33021" xr:uid="{00000000-0005-0000-0000-000019810000}"/>
    <cellStyle name="출력 4 3 6" xfId="33022" xr:uid="{00000000-0005-0000-0000-00001A810000}"/>
    <cellStyle name="출력 4 4" xfId="33023" xr:uid="{00000000-0005-0000-0000-00001B810000}"/>
    <cellStyle name="출력 4 4 2" xfId="33024" xr:uid="{00000000-0005-0000-0000-00001C810000}"/>
    <cellStyle name="출력 4 4 2 2" xfId="33025" xr:uid="{00000000-0005-0000-0000-00001D810000}"/>
    <cellStyle name="출력 4 4 2 2 2" xfId="33026" xr:uid="{00000000-0005-0000-0000-00001E810000}"/>
    <cellStyle name="출력 4 4 2 2 3" xfId="33027" xr:uid="{00000000-0005-0000-0000-00001F810000}"/>
    <cellStyle name="출력 4 4 2 3" xfId="33028" xr:uid="{00000000-0005-0000-0000-000020810000}"/>
    <cellStyle name="출력 4 4 2 4" xfId="33029" xr:uid="{00000000-0005-0000-0000-000021810000}"/>
    <cellStyle name="출력 4 4 3" xfId="33030" xr:uid="{00000000-0005-0000-0000-000022810000}"/>
    <cellStyle name="출력 4 4 3 2" xfId="33031" xr:uid="{00000000-0005-0000-0000-000023810000}"/>
    <cellStyle name="출력 4 4 3 3" xfId="33032" xr:uid="{00000000-0005-0000-0000-000024810000}"/>
    <cellStyle name="출력 4 4 4" xfId="33033" xr:uid="{00000000-0005-0000-0000-000025810000}"/>
    <cellStyle name="출력 4 4 5" xfId="33034" xr:uid="{00000000-0005-0000-0000-000026810000}"/>
    <cellStyle name="출력 4 5" xfId="33035" xr:uid="{00000000-0005-0000-0000-000027810000}"/>
    <cellStyle name="출력 4 5 2" xfId="33036" xr:uid="{00000000-0005-0000-0000-000028810000}"/>
    <cellStyle name="출력 4 5 2 2" xfId="33037" xr:uid="{00000000-0005-0000-0000-000029810000}"/>
    <cellStyle name="출력 4 5 2 3" xfId="33038" xr:uid="{00000000-0005-0000-0000-00002A810000}"/>
    <cellStyle name="출력 4 5 3" xfId="33039" xr:uid="{00000000-0005-0000-0000-00002B810000}"/>
    <cellStyle name="출력 4 5 4" xfId="33040" xr:uid="{00000000-0005-0000-0000-00002C810000}"/>
    <cellStyle name="출력 4 6" xfId="33041" xr:uid="{00000000-0005-0000-0000-00002D810000}"/>
    <cellStyle name="출력 4 6 2" xfId="33042" xr:uid="{00000000-0005-0000-0000-00002E810000}"/>
    <cellStyle name="출력 4 6 3" xfId="33043" xr:uid="{00000000-0005-0000-0000-00002F810000}"/>
    <cellStyle name="출력 4 7" xfId="33044" xr:uid="{00000000-0005-0000-0000-000030810000}"/>
    <cellStyle name="출력 4 8" xfId="33045" xr:uid="{00000000-0005-0000-0000-000031810000}"/>
    <cellStyle name="출력 4 9" xfId="33046" xr:uid="{00000000-0005-0000-0000-000032810000}"/>
    <cellStyle name="출력 5" xfId="33047" xr:uid="{00000000-0005-0000-0000-000033810000}"/>
    <cellStyle name="출력 5 2" xfId="33048" xr:uid="{00000000-0005-0000-0000-000034810000}"/>
    <cellStyle name="출력 5 2 2" xfId="33049" xr:uid="{00000000-0005-0000-0000-000035810000}"/>
    <cellStyle name="출력 5 2 2 2" xfId="33050" xr:uid="{00000000-0005-0000-0000-000036810000}"/>
    <cellStyle name="출력 5 2 2 2 2" xfId="33051" xr:uid="{00000000-0005-0000-0000-000037810000}"/>
    <cellStyle name="출력 5 2 2 2 2 2" xfId="33052" xr:uid="{00000000-0005-0000-0000-000038810000}"/>
    <cellStyle name="출력 5 2 2 2 2 3" xfId="33053" xr:uid="{00000000-0005-0000-0000-000039810000}"/>
    <cellStyle name="출력 5 2 2 2 3" xfId="33054" xr:uid="{00000000-0005-0000-0000-00003A810000}"/>
    <cellStyle name="출력 5 2 2 2 4" xfId="33055" xr:uid="{00000000-0005-0000-0000-00003B810000}"/>
    <cellStyle name="출력 5 2 2 3" xfId="33056" xr:uid="{00000000-0005-0000-0000-00003C810000}"/>
    <cellStyle name="출력 5 2 2 3 2" xfId="33057" xr:uid="{00000000-0005-0000-0000-00003D810000}"/>
    <cellStyle name="출력 5 2 2 3 3" xfId="33058" xr:uid="{00000000-0005-0000-0000-00003E810000}"/>
    <cellStyle name="출력 5 2 2 4" xfId="33059" xr:uid="{00000000-0005-0000-0000-00003F810000}"/>
    <cellStyle name="출력 5 2 2 5" xfId="33060" xr:uid="{00000000-0005-0000-0000-000040810000}"/>
    <cellStyle name="출력 5 2 3" xfId="33061" xr:uid="{00000000-0005-0000-0000-000041810000}"/>
    <cellStyle name="출력 5 2 3 2" xfId="33062" xr:uid="{00000000-0005-0000-0000-000042810000}"/>
    <cellStyle name="출력 5 2 3 2 2" xfId="33063" xr:uid="{00000000-0005-0000-0000-000043810000}"/>
    <cellStyle name="출력 5 2 3 2 3" xfId="33064" xr:uid="{00000000-0005-0000-0000-000044810000}"/>
    <cellStyle name="출력 5 2 3 3" xfId="33065" xr:uid="{00000000-0005-0000-0000-000045810000}"/>
    <cellStyle name="출력 5 2 3 4" xfId="33066" xr:uid="{00000000-0005-0000-0000-000046810000}"/>
    <cellStyle name="출력 5 2 4" xfId="33067" xr:uid="{00000000-0005-0000-0000-000047810000}"/>
    <cellStyle name="출력 5 2 4 2" xfId="33068" xr:uid="{00000000-0005-0000-0000-000048810000}"/>
    <cellStyle name="출력 5 2 4 3" xfId="33069" xr:uid="{00000000-0005-0000-0000-000049810000}"/>
    <cellStyle name="출력 5 2 5" xfId="33070" xr:uid="{00000000-0005-0000-0000-00004A810000}"/>
    <cellStyle name="출력 5 2 6" xfId="33071" xr:uid="{00000000-0005-0000-0000-00004B810000}"/>
    <cellStyle name="출력 5 3" xfId="33072" xr:uid="{00000000-0005-0000-0000-00004C810000}"/>
    <cellStyle name="출력 5 3 2" xfId="33073" xr:uid="{00000000-0005-0000-0000-00004D810000}"/>
    <cellStyle name="출력 5 3 2 2" xfId="33074" xr:uid="{00000000-0005-0000-0000-00004E810000}"/>
    <cellStyle name="출력 5 3 2 2 2" xfId="33075" xr:uid="{00000000-0005-0000-0000-00004F810000}"/>
    <cellStyle name="출력 5 3 2 2 3" xfId="33076" xr:uid="{00000000-0005-0000-0000-000050810000}"/>
    <cellStyle name="출력 5 3 2 3" xfId="33077" xr:uid="{00000000-0005-0000-0000-000051810000}"/>
    <cellStyle name="출력 5 3 2 4" xfId="33078" xr:uid="{00000000-0005-0000-0000-000052810000}"/>
    <cellStyle name="출력 5 3 3" xfId="33079" xr:uid="{00000000-0005-0000-0000-000053810000}"/>
    <cellStyle name="출력 5 3 3 2" xfId="33080" xr:uid="{00000000-0005-0000-0000-000054810000}"/>
    <cellStyle name="출력 5 3 3 3" xfId="33081" xr:uid="{00000000-0005-0000-0000-000055810000}"/>
    <cellStyle name="출력 5 3 4" xfId="33082" xr:uid="{00000000-0005-0000-0000-000056810000}"/>
    <cellStyle name="출력 5 3 5" xfId="33083" xr:uid="{00000000-0005-0000-0000-000057810000}"/>
    <cellStyle name="출력 5 4" xfId="33084" xr:uid="{00000000-0005-0000-0000-000058810000}"/>
    <cellStyle name="출력 5 4 2" xfId="33085" xr:uid="{00000000-0005-0000-0000-000059810000}"/>
    <cellStyle name="출력 5 4 2 2" xfId="33086" xr:uid="{00000000-0005-0000-0000-00005A810000}"/>
    <cellStyle name="출력 5 4 2 3" xfId="33087" xr:uid="{00000000-0005-0000-0000-00005B810000}"/>
    <cellStyle name="출력 5 4 3" xfId="33088" xr:uid="{00000000-0005-0000-0000-00005C810000}"/>
    <cellStyle name="출력 5 4 4" xfId="33089" xr:uid="{00000000-0005-0000-0000-00005D810000}"/>
    <cellStyle name="출력 5 5" xfId="33090" xr:uid="{00000000-0005-0000-0000-00005E810000}"/>
    <cellStyle name="출력 5 5 2" xfId="33091" xr:uid="{00000000-0005-0000-0000-00005F810000}"/>
    <cellStyle name="출력 5 5 3" xfId="33092" xr:uid="{00000000-0005-0000-0000-000060810000}"/>
    <cellStyle name="출력 5 6" xfId="33093" xr:uid="{00000000-0005-0000-0000-000061810000}"/>
    <cellStyle name="출력 5 7" xfId="33094" xr:uid="{00000000-0005-0000-0000-000062810000}"/>
    <cellStyle name="출력 5 8" xfId="33095" xr:uid="{00000000-0005-0000-0000-000063810000}"/>
    <cellStyle name="출력 6" xfId="33096" xr:uid="{00000000-0005-0000-0000-000064810000}"/>
    <cellStyle name="출력 6 2" xfId="33097" xr:uid="{00000000-0005-0000-0000-000065810000}"/>
    <cellStyle name="출력 6 2 2" xfId="33098" xr:uid="{00000000-0005-0000-0000-000066810000}"/>
    <cellStyle name="출력 6 2 2 2" xfId="33099" xr:uid="{00000000-0005-0000-0000-000067810000}"/>
    <cellStyle name="출력 6 2 2 2 2" xfId="33100" xr:uid="{00000000-0005-0000-0000-000068810000}"/>
    <cellStyle name="출력 6 2 2 2 3" xfId="33101" xr:uid="{00000000-0005-0000-0000-000069810000}"/>
    <cellStyle name="출력 6 2 2 3" xfId="33102" xr:uid="{00000000-0005-0000-0000-00006A810000}"/>
    <cellStyle name="출력 6 2 2 4" xfId="33103" xr:uid="{00000000-0005-0000-0000-00006B810000}"/>
    <cellStyle name="출력 6 2 3" xfId="33104" xr:uid="{00000000-0005-0000-0000-00006C810000}"/>
    <cellStyle name="출력 6 2 3 2" xfId="33105" xr:uid="{00000000-0005-0000-0000-00006D810000}"/>
    <cellStyle name="출력 6 2 3 3" xfId="33106" xr:uid="{00000000-0005-0000-0000-00006E810000}"/>
    <cellStyle name="출력 6 2 4" xfId="33107" xr:uid="{00000000-0005-0000-0000-00006F810000}"/>
    <cellStyle name="출력 6 2 5" xfId="33108" xr:uid="{00000000-0005-0000-0000-000070810000}"/>
    <cellStyle name="출력 6 3" xfId="33109" xr:uid="{00000000-0005-0000-0000-000071810000}"/>
    <cellStyle name="출력 6 3 2" xfId="33110" xr:uid="{00000000-0005-0000-0000-000072810000}"/>
    <cellStyle name="출력 6 3 2 2" xfId="33111" xr:uid="{00000000-0005-0000-0000-000073810000}"/>
    <cellStyle name="출력 6 3 2 3" xfId="33112" xr:uid="{00000000-0005-0000-0000-000074810000}"/>
    <cellStyle name="출력 6 3 3" xfId="33113" xr:uid="{00000000-0005-0000-0000-000075810000}"/>
    <cellStyle name="출력 6 3 4" xfId="33114" xr:uid="{00000000-0005-0000-0000-000076810000}"/>
    <cellStyle name="출력 6 4" xfId="33115" xr:uid="{00000000-0005-0000-0000-000077810000}"/>
    <cellStyle name="출력 6 4 2" xfId="33116" xr:uid="{00000000-0005-0000-0000-000078810000}"/>
    <cellStyle name="출력 6 4 3" xfId="33117" xr:uid="{00000000-0005-0000-0000-000079810000}"/>
    <cellStyle name="출력 6 5" xfId="33118" xr:uid="{00000000-0005-0000-0000-00007A810000}"/>
    <cellStyle name="출력 6 6" xfId="33119" xr:uid="{00000000-0005-0000-0000-00007B810000}"/>
    <cellStyle name="출력 6 7" xfId="33120" xr:uid="{00000000-0005-0000-0000-00007C810000}"/>
    <cellStyle name="출력 7" xfId="33121" xr:uid="{00000000-0005-0000-0000-00007D810000}"/>
    <cellStyle name="출력 7 2" xfId="33122" xr:uid="{00000000-0005-0000-0000-00007E810000}"/>
    <cellStyle name="출력 7 2 2" xfId="33123" xr:uid="{00000000-0005-0000-0000-00007F810000}"/>
    <cellStyle name="출력 7 2 2 2" xfId="33124" xr:uid="{00000000-0005-0000-0000-000080810000}"/>
    <cellStyle name="출력 7 2 2 3" xfId="33125" xr:uid="{00000000-0005-0000-0000-000081810000}"/>
    <cellStyle name="출력 7 2 3" xfId="33126" xr:uid="{00000000-0005-0000-0000-000082810000}"/>
    <cellStyle name="출력 7 2 4" xfId="33127" xr:uid="{00000000-0005-0000-0000-000083810000}"/>
    <cellStyle name="출력 7 3" xfId="33128" xr:uid="{00000000-0005-0000-0000-000084810000}"/>
    <cellStyle name="출력 7 3 2" xfId="33129" xr:uid="{00000000-0005-0000-0000-000085810000}"/>
    <cellStyle name="출력 7 3 3" xfId="33130" xr:uid="{00000000-0005-0000-0000-000086810000}"/>
    <cellStyle name="출력 7 4" xfId="33131" xr:uid="{00000000-0005-0000-0000-000087810000}"/>
    <cellStyle name="출력 7 5" xfId="33132" xr:uid="{00000000-0005-0000-0000-000088810000}"/>
    <cellStyle name="출력 8" xfId="33133" xr:uid="{00000000-0005-0000-0000-000089810000}"/>
    <cellStyle name="출력 8 2" xfId="33134" xr:uid="{00000000-0005-0000-0000-00008A810000}"/>
    <cellStyle name="출력 8 2 2" xfId="33135" xr:uid="{00000000-0005-0000-0000-00008B810000}"/>
    <cellStyle name="출력 8 2 3" xfId="33136" xr:uid="{00000000-0005-0000-0000-00008C810000}"/>
    <cellStyle name="출력 8 3" xfId="33137" xr:uid="{00000000-0005-0000-0000-00008D810000}"/>
    <cellStyle name="출력 8 4" xfId="33138" xr:uid="{00000000-0005-0000-0000-00008E810000}"/>
    <cellStyle name="출력 9" xfId="33139" xr:uid="{00000000-0005-0000-0000-00008F810000}"/>
    <cellStyle name="출력 9 2" xfId="33140" xr:uid="{00000000-0005-0000-0000-000090810000}"/>
    <cellStyle name="출력 9 3" xfId="33141" xr:uid="{00000000-0005-0000-0000-000091810000}"/>
    <cellStyle name="카운타　　　　　　　" xfId="33142" xr:uid="{00000000-0005-0000-0000-000092810000}"/>
    <cellStyle name="케倬÷䧜÷_x000b__x000b_䧠÷" xfId="33143" xr:uid="{00000000-0005-0000-0000-000093810000}"/>
    <cellStyle name="콤" xfId="33144" xr:uid="{00000000-0005-0000-0000-000094810000}"/>
    <cellStyle name="콤? [0]" xfId="33145" xr:uid="{00000000-0005-0000-0000-000095810000}"/>
    <cellStyle name="콤_(주)삼송_UB차종벨트처리현황_2011 11 22 최종REV(제출)" xfId="33146" xr:uid="{00000000-0005-0000-0000-000096810000}"/>
    <cellStyle name="콤_07월 1차 보고" xfId="33147" xr:uid="{00000000-0005-0000-0000-000097810000}"/>
    <cellStyle name="콤_07월 1차 보고 2" xfId="33148" xr:uid="{00000000-0005-0000-0000-000098810000}"/>
    <cellStyle name="콤_07월 1차 보고_매출예상보고 (SS)-1108-REV1 (7)" xfId="33149" xr:uid="{00000000-0005-0000-0000-000099810000}"/>
    <cellStyle name="콤_08월수불장(110901)" xfId="33150" xr:uid="{00000000-0005-0000-0000-00009A810000}"/>
    <cellStyle name="콤_08월수불장(110901)_자재생산현황(04월_12 05 15)_확정보고 (4)" xfId="33151" xr:uid="{00000000-0005-0000-0000-00009B810000}"/>
    <cellStyle name="콤_08월수불장(110901)_자재생산현황(07월_12 08 06)_1차보고-1" xfId="33152" xr:uid="{00000000-0005-0000-0000-00009C810000}"/>
    <cellStyle name="콤_09월수불장(111004)" xfId="33153" xr:uid="{00000000-0005-0000-0000-00009D810000}"/>
    <cellStyle name="콤_09월수불장(111004)_자재생산현황(04월_12 05 15)_확정보고 (4)" xfId="33154" xr:uid="{00000000-0005-0000-0000-00009E810000}"/>
    <cellStyle name="콤_09월수불장(111004)_자재생산현황(07월_12 08 06)_1차보고-1" xfId="33155" xr:uid="{00000000-0005-0000-0000-00009F810000}"/>
    <cellStyle name="콤_10월수불장(111101)" xfId="33156" xr:uid="{00000000-0005-0000-0000-0000A0810000}"/>
    <cellStyle name="콤_10월수불장(111101)_자재생산현황(04월_12 05 15)_확정보고 (4)" xfId="33157" xr:uid="{00000000-0005-0000-0000-0000A1810000}"/>
    <cellStyle name="콤_10월수불장(111101)_자재생산현황(07월_12 08 06)_1차보고-1" xfId="33158" xr:uid="{00000000-0005-0000-0000-0000A2810000}"/>
    <cellStyle name="콤_11월수불장(111203)" xfId="33159" xr:uid="{00000000-0005-0000-0000-0000A3810000}"/>
    <cellStyle name="콤_11월수불장(111203)_자재생산현황(04월_12 05 15)_확정보고 (4)" xfId="33160" xr:uid="{00000000-0005-0000-0000-0000A4810000}"/>
    <cellStyle name="콤_11월수불장(111203)_자재생산현황(07월_12 08 06)_1차보고-1" xfId="33161" xr:uid="{00000000-0005-0000-0000-0000A5810000}"/>
    <cellStyle name="콤_TAMBHR10C29B(SD9 GEAR V 재질별 성능 검증 - 파손 개선)" xfId="33162" xr:uid="{00000000-0005-0000-0000-0000A6810000}"/>
    <cellStyle name="콤_TAMBHR10C29B(SD9 GEAR V 재질별 성능 검증 - 파손 개선)_03월원인-1" xfId="33163" xr:uid="{00000000-0005-0000-0000-0000A7810000}"/>
    <cellStyle name="콤_TAMBHR10C29B(SD9 GEAR V 재질별 성능 검증 - 파손 개선)_08월원인" xfId="33164" xr:uid="{00000000-0005-0000-0000-0000A8810000}"/>
    <cellStyle name="콤_TAMBHR10C29B(SD9 GEAR V 재질별 성능 검증 - 파손 개선)_1" xfId="33165" xr:uid="{00000000-0005-0000-0000-0000A9810000}"/>
    <cellStyle name="콤_TAMBHR10C29B(SD9 GEAR V 재질별 성능 검증 - 파손 개선)_11" xfId="33166" xr:uid="{00000000-0005-0000-0000-0000AA810000}"/>
    <cellStyle name="콤_TAMBHR10C29B(SD9 GEAR V 재질별 성능 검증 - 파손 개선)_12월원인" xfId="33167" xr:uid="{00000000-0005-0000-0000-0000AB810000}"/>
    <cellStyle name="콤_매출예상보고(SS)-1102-REV1 (3)" xfId="33168" xr:uid="{00000000-0005-0000-0000-0000AC810000}"/>
    <cellStyle name="콤_매출예상보고(SS)-1102-REV1 (3) 2" xfId="33169" xr:uid="{00000000-0005-0000-0000-0000AD810000}"/>
    <cellStyle name="콤_매출예상보고(SS)-1102-REV1 (3)_03월원인-1" xfId="33170" xr:uid="{00000000-0005-0000-0000-0000AE810000}"/>
    <cellStyle name="콤_매출예상보고(SS)-1102-REV1 (3)_07월 1차 보고" xfId="33171" xr:uid="{00000000-0005-0000-0000-0000AF810000}"/>
    <cellStyle name="콤_매출예상보고(SS)-1102-REV1 (3)_08월원인" xfId="33172" xr:uid="{00000000-0005-0000-0000-0000B0810000}"/>
    <cellStyle name="콤_매출예상보고(SS)-1102-REV1 (3)_1" xfId="33173" xr:uid="{00000000-0005-0000-0000-0000B1810000}"/>
    <cellStyle name="콤_매출예상보고(SS)-1102-REV1 (3)_11" xfId="33174" xr:uid="{00000000-0005-0000-0000-0000B2810000}"/>
    <cellStyle name="콤_매출예상보고(SS)-1102-REV1 (3)_12월원인" xfId="33175" xr:uid="{00000000-0005-0000-0000-0000B3810000}"/>
    <cellStyle name="콤_매출예상보고(SS)-1102-REV1 (3)_ⓐLOSS보고" xfId="33176" xr:uid="{00000000-0005-0000-0000-0000B4810000}"/>
    <cellStyle name="콤_매출예상보고(SS)-1102-REV1 (3)_Book6" xfId="33177" xr:uid="{00000000-0005-0000-0000-0000B5810000}"/>
    <cellStyle name="콤_매출예상보고(SS)-1102-REV1 (3)_매출예상보고 (SS)-1108-REV1 (7)" xfId="33178" xr:uid="{00000000-0005-0000-0000-0000B6810000}"/>
    <cellStyle name="콤_매출예상보고(SS)-1102-REV1 (3)_자재생산현황(05월_110614)_확정보고" xfId="33179" xr:uid="{00000000-0005-0000-0000-0000B7810000}"/>
    <cellStyle name="콤_매출예상보고(SS)-1102-REV1 (3)_자재생산현황(06월_110707)" xfId="33180" xr:uid="{00000000-0005-0000-0000-0000B8810000}"/>
    <cellStyle name="콤_새벽시장3_주단조 업종 평가결과품의(040407)" xfId="33181" xr:uid="{00000000-0005-0000-0000-0000B9810000}"/>
    <cellStyle name="콤_연휴 및 신구정 공사보고 " xfId="33182" xr:uid="{00000000-0005-0000-0000-0000BA810000}"/>
    <cellStyle name="콤_연휴 및 신구정 공사보고 _건물개조관련보고서0808" xfId="33183" xr:uid="{00000000-0005-0000-0000-0000BB810000}"/>
    <cellStyle name="콤_자재생산현황(05월_110614)_확정보고" xfId="33184" xr:uid="{00000000-0005-0000-0000-0000BC810000}"/>
    <cellStyle name="콤_자재생산현황(05월_110614)_확정보고_ⓐLOSS보고" xfId="33185" xr:uid="{00000000-0005-0000-0000-0000BD810000}"/>
    <cellStyle name="콤_자재생산현황(05월_110614)_확정보고REV2" xfId="33186" xr:uid="{00000000-0005-0000-0000-0000BE810000}"/>
    <cellStyle name="콤_자재생산현황(06월_110707)" xfId="33187" xr:uid="{00000000-0005-0000-0000-0000BF810000}"/>
    <cellStyle name="콤_자재생산현황(06월_110707)_ⓐLOSS보고" xfId="33188" xr:uid="{00000000-0005-0000-0000-0000C0810000}"/>
    <cellStyle name="콤_정이사님 보고용 1226 " xfId="33189" xr:uid="{00000000-0005-0000-0000-0000C1810000}"/>
    <cellStyle name="콤_정이사님 보고용 1226 _건물개조관련보고서0808" xfId="33190" xr:uid="{00000000-0005-0000-0000-0000C2810000}"/>
    <cellStyle name="콤냡?&lt;_x000f_$??:_x0009_`1_1 " xfId="33191" xr:uid="{00000000-0005-0000-0000-0000C3810000}"/>
    <cellStyle name="콤마 [" xfId="33192" xr:uid="{00000000-0005-0000-0000-0000C4810000}"/>
    <cellStyle name="콤마 [0]" xfId="33193" xr:uid="{00000000-0005-0000-0000-0000C5810000}"/>
    <cellStyle name="콤마 [0]견적서(성남)" xfId="33194" xr:uid="{00000000-0005-0000-0000-0000C6810000}"/>
    <cellStyle name="콤마 [0]노무 (2)" xfId="33195" xr:uid="{00000000-0005-0000-0000-0000C7810000}"/>
    <cellStyle name="콤마,_x0005__x0014_" xfId="33196" xr:uid="{00000000-0005-0000-0000-0000C8810000}"/>
    <cellStyle name="콤마,_x0005__x0014_ 2" xfId="33197" xr:uid="{00000000-0005-0000-0000-0000C9810000}"/>
    <cellStyle name="콤마,_x0005__x0014_ 3" xfId="33198" xr:uid="{00000000-0005-0000-0000-0000CA810000}"/>
    <cellStyle name="콤마,_x0005__x0014_ 4" xfId="33199" xr:uid="{00000000-0005-0000-0000-0000CB810000}"/>
    <cellStyle name="콤마,_x0005__x0014_?Y RR BM" xfId="33200" xr:uid="{00000000-0005-0000-0000-0000CC810000}"/>
    <cellStyle name="콤마,_x0005__x0014_?Y RR BM 1" xfId="33201" xr:uid="{00000000-0005-0000-0000-0000CD810000}"/>
    <cellStyle name="콤마.1" xfId="33202" xr:uid="{00000000-0005-0000-0000-0000CE810000}"/>
    <cellStyle name="콤마[0]" xfId="33203" xr:uid="{00000000-0005-0000-0000-0000CF810000}"/>
    <cellStyle name="콤마_ " xfId="33204" xr:uid="{00000000-0005-0000-0000-0000D0810000}"/>
    <cellStyle name="콤마1" xfId="33205" xr:uid="{00000000-0005-0000-0000-0000D1810000}"/>
    <cellStyle name="콤마鍮?(2)" xfId="33206" xr:uid="{00000000-0005-0000-0000-0000D2810000}"/>
    <cellStyle name="콤마견적 표지" xfId="33207" xr:uid="{00000000-0005-0000-0000-0000D3810000}"/>
    <cellStyle name="콤마숫자" xfId="33208" xr:uid="{00000000-0005-0000-0000-0000D4810000}"/>
    <cellStyle name="콤마숫자 2" xfId="33209" xr:uid="{00000000-0005-0000-0000-0000D5810000}"/>
    <cellStyle name="쾰화_증컿요인 (2(_자금운쇌 " xfId="33210" xr:uid="{00000000-0005-0000-0000-0000D6810000}"/>
    <cellStyle name="테두리(실선)" xfId="33213" xr:uid="{00000000-0005-0000-0000-0000D9810000}"/>
    <cellStyle name="통" xfId="33214" xr:uid="{00000000-0005-0000-0000-0000DA810000}"/>
    <cellStyle name="통_(주)삼송_UB차종벨트처리현황_2011 11 22 최종REV(제출)" xfId="33215" xr:uid="{00000000-0005-0000-0000-0000DB810000}"/>
    <cellStyle name="통_07월 1차 보고" xfId="33216" xr:uid="{00000000-0005-0000-0000-0000DC810000}"/>
    <cellStyle name="통_07월 1차 보고 2" xfId="33217" xr:uid="{00000000-0005-0000-0000-0000DD810000}"/>
    <cellStyle name="통_07월 1차 보고_매출예상보고 (SS)-1108-REV1 (7)" xfId="33218" xr:uid="{00000000-0005-0000-0000-0000DE810000}"/>
    <cellStyle name="통_08월수불장(110901)" xfId="33219" xr:uid="{00000000-0005-0000-0000-0000DF810000}"/>
    <cellStyle name="통_08월수불장(110901)_자재생산현황(04월_12 05 15)_확정보고 (4)" xfId="33220" xr:uid="{00000000-0005-0000-0000-0000E0810000}"/>
    <cellStyle name="통_08월수불장(110901)_자재생산현황(07월_12 08 06)_1차보고-1" xfId="33221" xr:uid="{00000000-0005-0000-0000-0000E1810000}"/>
    <cellStyle name="통_09월수불장(111004)" xfId="33222" xr:uid="{00000000-0005-0000-0000-0000E2810000}"/>
    <cellStyle name="통_09월수불장(111004)_자재생산현황(04월_12 05 15)_확정보고 (4)" xfId="33223" xr:uid="{00000000-0005-0000-0000-0000E3810000}"/>
    <cellStyle name="통_09월수불장(111004)_자재생산현황(07월_12 08 06)_1차보고-1" xfId="33224" xr:uid="{00000000-0005-0000-0000-0000E4810000}"/>
    <cellStyle name="통_10월수불장(111101)" xfId="33225" xr:uid="{00000000-0005-0000-0000-0000E5810000}"/>
    <cellStyle name="통_10월수불장(111101)_자재생산현황(04월_12 05 15)_확정보고 (4)" xfId="33226" xr:uid="{00000000-0005-0000-0000-0000E6810000}"/>
    <cellStyle name="통_10월수불장(111101)_자재생산현황(07월_12 08 06)_1차보고-1" xfId="33227" xr:uid="{00000000-0005-0000-0000-0000E7810000}"/>
    <cellStyle name="통_11월수불장(111203)" xfId="33228" xr:uid="{00000000-0005-0000-0000-0000E8810000}"/>
    <cellStyle name="통_11월수불장(111203)_자재생산현황(04월_12 05 15)_확정보고 (4)" xfId="33229" xr:uid="{00000000-0005-0000-0000-0000E9810000}"/>
    <cellStyle name="통_11월수불장(111203)_자재생산현황(07월_12 08 06)_1차보고-1" xfId="33230" xr:uid="{00000000-0005-0000-0000-0000EA810000}"/>
    <cellStyle name="통_TAMBHR10C29B(SD9 GEAR V 재질별 성능 검증 - 파손 개선)" xfId="33231" xr:uid="{00000000-0005-0000-0000-0000EB810000}"/>
    <cellStyle name="통_TAMBHR10C29B(SD9 GEAR V 재질별 성능 검증 - 파손 개선)_03월원인-1" xfId="33232" xr:uid="{00000000-0005-0000-0000-0000EC810000}"/>
    <cellStyle name="통_TAMBHR10C29B(SD9 GEAR V 재질별 성능 검증 - 파손 개선)_08월원인" xfId="33233" xr:uid="{00000000-0005-0000-0000-0000ED810000}"/>
    <cellStyle name="통_TAMBHR10C29B(SD9 GEAR V 재질별 성능 검증 - 파손 개선)_1" xfId="33234" xr:uid="{00000000-0005-0000-0000-0000EE810000}"/>
    <cellStyle name="통_TAMBHR10C29B(SD9 GEAR V 재질별 성능 검증 - 파손 개선)_11" xfId="33235" xr:uid="{00000000-0005-0000-0000-0000EF810000}"/>
    <cellStyle name="통_TAMBHR10C29B(SD9 GEAR V 재질별 성능 검증 - 파손 개선)_12월원인" xfId="33236" xr:uid="{00000000-0005-0000-0000-0000F0810000}"/>
    <cellStyle name="통_매출예상보고(SS)-1102-REV1 (3)" xfId="33237" xr:uid="{00000000-0005-0000-0000-0000F1810000}"/>
    <cellStyle name="통_매출예상보고(SS)-1102-REV1 (3) 2" xfId="33238" xr:uid="{00000000-0005-0000-0000-0000F2810000}"/>
    <cellStyle name="통_매출예상보고(SS)-1102-REV1 (3)_03월원인-1" xfId="33239" xr:uid="{00000000-0005-0000-0000-0000F3810000}"/>
    <cellStyle name="통_매출예상보고(SS)-1102-REV1 (3)_07월 1차 보고" xfId="33240" xr:uid="{00000000-0005-0000-0000-0000F4810000}"/>
    <cellStyle name="통_매출예상보고(SS)-1102-REV1 (3)_08월원인" xfId="33241" xr:uid="{00000000-0005-0000-0000-0000F5810000}"/>
    <cellStyle name="통_매출예상보고(SS)-1102-REV1 (3)_1" xfId="33242" xr:uid="{00000000-0005-0000-0000-0000F6810000}"/>
    <cellStyle name="통_매출예상보고(SS)-1102-REV1 (3)_11" xfId="33243" xr:uid="{00000000-0005-0000-0000-0000F7810000}"/>
    <cellStyle name="통_매출예상보고(SS)-1102-REV1 (3)_12월원인" xfId="33244" xr:uid="{00000000-0005-0000-0000-0000F8810000}"/>
    <cellStyle name="통_매출예상보고(SS)-1102-REV1 (3)_ⓐLOSS보고" xfId="33245" xr:uid="{00000000-0005-0000-0000-0000F9810000}"/>
    <cellStyle name="통_매출예상보고(SS)-1102-REV1 (3)_Book6" xfId="33246" xr:uid="{00000000-0005-0000-0000-0000FA810000}"/>
    <cellStyle name="통_매출예상보고(SS)-1102-REV1 (3)_매출예상보고 (SS)-1108-REV1 (7)" xfId="33247" xr:uid="{00000000-0005-0000-0000-0000FB810000}"/>
    <cellStyle name="통_매출예상보고(SS)-1102-REV1 (3)_자재생산현황(05월_110614)_확정보고" xfId="33248" xr:uid="{00000000-0005-0000-0000-0000FC810000}"/>
    <cellStyle name="통_매출예상보고(SS)-1102-REV1 (3)_자재생산현황(06월_110707)" xfId="33249" xr:uid="{00000000-0005-0000-0000-0000FD810000}"/>
    <cellStyle name="통_연휴 및 신구정 공사보고 " xfId="33250" xr:uid="{00000000-0005-0000-0000-0000FE810000}"/>
    <cellStyle name="통_연휴 및 신구정 공사보고 _건물개조관련보고서0808" xfId="33251" xr:uid="{00000000-0005-0000-0000-0000FF810000}"/>
    <cellStyle name="통_자재생산현황(05월_110614)_확정보고" xfId="33252" xr:uid="{00000000-0005-0000-0000-000000820000}"/>
    <cellStyle name="통_자재생산현황(05월_110614)_확정보고_ⓐLOSS보고" xfId="33253" xr:uid="{00000000-0005-0000-0000-000001820000}"/>
    <cellStyle name="통_자재생산현황(05월_110614)_확정보고REV2" xfId="33254" xr:uid="{00000000-0005-0000-0000-000002820000}"/>
    <cellStyle name="통_자재생산현황(06월_110707)" xfId="33255" xr:uid="{00000000-0005-0000-0000-000003820000}"/>
    <cellStyle name="통_자재생산현황(06월_110707)_ⓐLOSS보고" xfId="33256" xr:uid="{00000000-0005-0000-0000-000004820000}"/>
    <cellStyle name="통_정이사님 보고용 1226 " xfId="33257" xr:uid="{00000000-0005-0000-0000-000005820000}"/>
    <cellStyle name="통_정이사님 보고용 1226 _건물개조관련보고서0808" xfId="33258" xr:uid="{00000000-0005-0000-0000-000006820000}"/>
    <cellStyle name="통화 [" xfId="33259" xr:uid="{00000000-0005-0000-0000-000007820000}"/>
    <cellStyle name="통화 [0] 2" xfId="33261" xr:uid="{00000000-0005-0000-0000-000009820000}"/>
    <cellStyle name="통화 [0] 2 2" xfId="33262" xr:uid="{00000000-0005-0000-0000-00000A820000}"/>
    <cellStyle name="통화 [0] 3" xfId="33263" xr:uid="{00000000-0005-0000-0000-00000B820000}"/>
    <cellStyle name="통화 [0] 3 2" xfId="33264" xr:uid="{00000000-0005-0000-0000-00000C820000}"/>
    <cellStyle name="통화 [0] usd" xfId="33265" xr:uid="{00000000-0005-0000-0000-00000D820000}"/>
    <cellStyle name="통화 [4]" xfId="33266" xr:uid="{00000000-0005-0000-0000-00000E820000}"/>
    <cellStyle name="통화 [4] 2" xfId="33267" xr:uid="{00000000-0005-0000-0000-00000F820000}"/>
    <cellStyle name="통화 [4] 2 2" xfId="33268" xr:uid="{00000000-0005-0000-0000-000010820000}"/>
    <cellStyle name="통화 [4] 2 3" xfId="33269" xr:uid="{00000000-0005-0000-0000-000011820000}"/>
    <cellStyle name="통화 [4] 2 4" xfId="33270" xr:uid="{00000000-0005-0000-0000-000012820000}"/>
    <cellStyle name="통화 [4] 3" xfId="33271" xr:uid="{00000000-0005-0000-0000-000013820000}"/>
    <cellStyle name="통화 [4] 4" xfId="33272" xr:uid="{00000000-0005-0000-0000-000014820000}"/>
    <cellStyle name="통화 [4] 5" xfId="33273" xr:uid="{00000000-0005-0000-0000-000015820000}"/>
    <cellStyle name="통화 [4] 6" xfId="33274" xr:uid="{00000000-0005-0000-0000-000016820000}"/>
    <cellStyle name="통화갑지(토탈)_1" xfId="33276" xr:uid="{00000000-0005-0000-0000-000018820000}"/>
    <cellStyle name="튡" xfId="33277" xr:uid="{00000000-0005-0000-0000-000019820000}"/>
    <cellStyle name="ㅍ" xfId="33278" xr:uid="{00000000-0005-0000-0000-00001A820000}"/>
    <cellStyle name="팒" xfId="33279" xr:uid="{00000000-0005-0000-0000-00001B820000}"/>
    <cellStyle name="퍼센트" xfId="33282" xr:uid="{00000000-0005-0000-0000-00001E820000}"/>
    <cellStyle name="퍼센트 2" xfId="33283" xr:uid="{00000000-0005-0000-0000-00001F820000}"/>
    <cellStyle name="표" xfId="33284" xr:uid="{00000000-0005-0000-0000-000020820000}"/>
    <cellStyle name="표_(주)삼송_UB차종벨트처리현황_2011 11 22 최종REV(제출)" xfId="33285" xr:uid="{00000000-0005-0000-0000-000021820000}"/>
    <cellStyle name="표_07월 1차 보고" xfId="33286" xr:uid="{00000000-0005-0000-0000-000022820000}"/>
    <cellStyle name="표_07월 1차 보고 2" xfId="33287" xr:uid="{00000000-0005-0000-0000-000023820000}"/>
    <cellStyle name="표_07월 1차 보고_매출예상보고 (SS)-1108-REV1 (7)" xfId="33288" xr:uid="{00000000-0005-0000-0000-000024820000}"/>
    <cellStyle name="표_08월수불장(110901)" xfId="33289" xr:uid="{00000000-0005-0000-0000-000025820000}"/>
    <cellStyle name="표_08월수불장(110901)_자재생산현황(04월_12 05 15)_확정보고 (4)" xfId="33290" xr:uid="{00000000-0005-0000-0000-000026820000}"/>
    <cellStyle name="표_08월수불장(110901)_자재생산현황(07월_12 08 06)_1차보고-1" xfId="33291" xr:uid="{00000000-0005-0000-0000-000027820000}"/>
    <cellStyle name="표_09월수불장(111004)" xfId="33292" xr:uid="{00000000-0005-0000-0000-000028820000}"/>
    <cellStyle name="표_09월수불장(111004)_자재생산현황(04월_12 05 15)_확정보고 (4)" xfId="33293" xr:uid="{00000000-0005-0000-0000-000029820000}"/>
    <cellStyle name="표_09월수불장(111004)_자재생산현황(07월_12 08 06)_1차보고-1" xfId="33294" xr:uid="{00000000-0005-0000-0000-00002A820000}"/>
    <cellStyle name="표_10월수불장(111101)" xfId="33295" xr:uid="{00000000-0005-0000-0000-00002B820000}"/>
    <cellStyle name="표_10월수불장(111101)_자재생산현황(04월_12 05 15)_확정보고 (4)" xfId="33296" xr:uid="{00000000-0005-0000-0000-00002C820000}"/>
    <cellStyle name="표_10월수불장(111101)_자재생산현황(07월_12 08 06)_1차보고-1" xfId="33297" xr:uid="{00000000-0005-0000-0000-00002D820000}"/>
    <cellStyle name="표_11월수불장(111203)" xfId="33298" xr:uid="{00000000-0005-0000-0000-00002E820000}"/>
    <cellStyle name="표_11월수불장(111203)_자재생산현황(04월_12 05 15)_확정보고 (4)" xfId="33299" xr:uid="{00000000-0005-0000-0000-00002F820000}"/>
    <cellStyle name="표_11월수불장(111203)_자재생산현황(07월_12 08 06)_1차보고-1" xfId="33300" xr:uid="{00000000-0005-0000-0000-000030820000}"/>
    <cellStyle name="표_TAMBHR10C29B(SD9 GEAR V 재질별 성능 검증 - 파손 개선)" xfId="33301" xr:uid="{00000000-0005-0000-0000-000031820000}"/>
    <cellStyle name="표_TAMBHR10C29B(SD9 GEAR V 재질별 성능 검증 - 파손 개선)_03월원인-1" xfId="33302" xr:uid="{00000000-0005-0000-0000-000032820000}"/>
    <cellStyle name="표_TAMBHR10C29B(SD9 GEAR V 재질별 성능 검증 - 파손 개선)_08월원인" xfId="33303" xr:uid="{00000000-0005-0000-0000-000033820000}"/>
    <cellStyle name="표_TAMBHR10C29B(SD9 GEAR V 재질별 성능 검증 - 파손 개선)_1" xfId="33304" xr:uid="{00000000-0005-0000-0000-000034820000}"/>
    <cellStyle name="표_TAMBHR10C29B(SD9 GEAR V 재질별 성능 검증 - 파손 개선)_11" xfId="33305" xr:uid="{00000000-0005-0000-0000-000035820000}"/>
    <cellStyle name="표_TAMBHR10C29B(SD9 GEAR V 재질별 성능 검증 - 파손 개선)_12월원인" xfId="33306" xr:uid="{00000000-0005-0000-0000-000036820000}"/>
    <cellStyle name="표_매출예상보고(SS)-1102-REV1 (3)" xfId="33307" xr:uid="{00000000-0005-0000-0000-000037820000}"/>
    <cellStyle name="표_매출예상보고(SS)-1102-REV1 (3) 2" xfId="33308" xr:uid="{00000000-0005-0000-0000-000038820000}"/>
    <cellStyle name="표_매출예상보고(SS)-1102-REV1 (3)_03월원인-1" xfId="33309" xr:uid="{00000000-0005-0000-0000-000039820000}"/>
    <cellStyle name="표_매출예상보고(SS)-1102-REV1 (3)_07월 1차 보고" xfId="33310" xr:uid="{00000000-0005-0000-0000-00003A820000}"/>
    <cellStyle name="표_매출예상보고(SS)-1102-REV1 (3)_08월원인" xfId="33311" xr:uid="{00000000-0005-0000-0000-00003B820000}"/>
    <cellStyle name="표_매출예상보고(SS)-1102-REV1 (3)_1" xfId="33312" xr:uid="{00000000-0005-0000-0000-00003C820000}"/>
    <cellStyle name="표_매출예상보고(SS)-1102-REV1 (3)_11" xfId="33313" xr:uid="{00000000-0005-0000-0000-00003D820000}"/>
    <cellStyle name="표_매출예상보고(SS)-1102-REV1 (3)_12월원인" xfId="33314" xr:uid="{00000000-0005-0000-0000-00003E820000}"/>
    <cellStyle name="표_매출예상보고(SS)-1102-REV1 (3)_ⓐLOSS보고" xfId="33315" xr:uid="{00000000-0005-0000-0000-00003F820000}"/>
    <cellStyle name="표_매출예상보고(SS)-1102-REV1 (3)_Book6" xfId="33316" xr:uid="{00000000-0005-0000-0000-000040820000}"/>
    <cellStyle name="표_매출예상보고(SS)-1102-REV1 (3)_매출예상보고 (SS)-1108-REV1 (7)" xfId="33317" xr:uid="{00000000-0005-0000-0000-000041820000}"/>
    <cellStyle name="표_매출예상보고(SS)-1102-REV1 (3)_자재생산현황(05월_110614)_확정보고" xfId="33318" xr:uid="{00000000-0005-0000-0000-000042820000}"/>
    <cellStyle name="표_매출예상보고(SS)-1102-REV1 (3)_자재생산현황(06월_110707)" xfId="33319" xr:uid="{00000000-0005-0000-0000-000043820000}"/>
    <cellStyle name="표_연휴 및 신구정 공사보고 " xfId="33320" xr:uid="{00000000-0005-0000-0000-000044820000}"/>
    <cellStyle name="표_연휴 및 신구정 공사보고 _건물개조관련보고서0808" xfId="33321" xr:uid="{00000000-0005-0000-0000-000045820000}"/>
    <cellStyle name="표_자재생산현황(05월_110614)_확정보고" xfId="33322" xr:uid="{00000000-0005-0000-0000-000046820000}"/>
    <cellStyle name="표_자재생산현황(05월_110614)_확정보고_ⓐLOSS보고" xfId="33323" xr:uid="{00000000-0005-0000-0000-000047820000}"/>
    <cellStyle name="표_자재생산현황(05월_110614)_확정보고REV2" xfId="33324" xr:uid="{00000000-0005-0000-0000-000048820000}"/>
    <cellStyle name="표_자재생산현황(06월_110707)" xfId="33325" xr:uid="{00000000-0005-0000-0000-000049820000}"/>
    <cellStyle name="표_자재생산현황(06월_110707)_ⓐLOSS보고" xfId="33326" xr:uid="{00000000-0005-0000-0000-00004A820000}"/>
    <cellStyle name="표_정이사님 보고용 1226 " xfId="33327" xr:uid="{00000000-0005-0000-0000-00004B820000}"/>
    <cellStyle name="표_정이사님 보고용 1226 _건물개조관련보고서0808" xfId="33328" xr:uid="{00000000-0005-0000-0000-00004C820000}"/>
    <cellStyle name="표서식" xfId="33329" xr:uid="{00000000-0005-0000-0000-00004D820000}"/>
    <cellStyle name="표서식 2" xfId="33330" xr:uid="{00000000-0005-0000-0000-00004E820000}"/>
    <cellStyle name="표서식 2 2" xfId="33331" xr:uid="{00000000-0005-0000-0000-00004F820000}"/>
    <cellStyle name="표서식 3" xfId="33332" xr:uid="{00000000-0005-0000-0000-000050820000}"/>
    <cellStyle name="표서식 4" xfId="33333" xr:uid="{00000000-0005-0000-0000-000051820000}"/>
    <cellStyle name="표준 10" xfId="34242" xr:uid="{00000000-0005-0000-0000-0000DF850000}"/>
    <cellStyle name="표준 10 2" xfId="34243" xr:uid="{00000000-0005-0000-0000-0000E0850000}"/>
    <cellStyle name="표준 10 2 2" xfId="34244" xr:uid="{00000000-0005-0000-0000-0000E1850000}"/>
    <cellStyle name="표준 10 2 3" xfId="34245" xr:uid="{00000000-0005-0000-0000-0000E2850000}"/>
    <cellStyle name="표준 10 3" xfId="34246" xr:uid="{00000000-0005-0000-0000-0000E3850000}"/>
    <cellStyle name="표준 10 4" xfId="34247" xr:uid="{00000000-0005-0000-0000-0000E4850000}"/>
    <cellStyle name="표준 11" xfId="34248" xr:uid="{00000000-0005-0000-0000-0000E5850000}"/>
    <cellStyle name="표준 11 2" xfId="3" xr:uid="{00000000-0005-0000-0000-0000E6850000}"/>
    <cellStyle name="표준 11 2 2" xfId="34249" xr:uid="{00000000-0005-0000-0000-0000E7850000}"/>
    <cellStyle name="표준 11 3" xfId="34250" xr:uid="{00000000-0005-0000-0000-0000E8850000}"/>
    <cellStyle name="표준 11 4" xfId="34251" xr:uid="{00000000-0005-0000-0000-0000E9850000}"/>
    <cellStyle name="표준 12" xfId="34252" xr:uid="{00000000-0005-0000-0000-0000EA850000}"/>
    <cellStyle name="표준 12 2" xfId="34253" xr:uid="{00000000-0005-0000-0000-0000EB850000}"/>
    <cellStyle name="표준 12 3" xfId="34254" xr:uid="{00000000-0005-0000-0000-0000EC850000}"/>
    <cellStyle name="표준 12 4" xfId="34255" xr:uid="{00000000-0005-0000-0000-0000ED850000}"/>
    <cellStyle name="표준 13" xfId="34256" xr:uid="{00000000-0005-0000-0000-0000EE850000}"/>
    <cellStyle name="표준 13 2" xfId="34257" xr:uid="{00000000-0005-0000-0000-0000EF850000}"/>
    <cellStyle name="표준 13 3" xfId="34258" xr:uid="{00000000-0005-0000-0000-0000F0850000}"/>
    <cellStyle name="표준 136" xfId="34259" xr:uid="{00000000-0005-0000-0000-0000F1850000}"/>
    <cellStyle name="표준 14" xfId="34260" xr:uid="{00000000-0005-0000-0000-0000F2850000}"/>
    <cellStyle name="표준 14 2" xfId="34261" xr:uid="{00000000-0005-0000-0000-0000F3850000}"/>
    <cellStyle name="표준 14 2 2" xfId="34262" xr:uid="{00000000-0005-0000-0000-0000F4850000}"/>
    <cellStyle name="표준 15" xfId="34263" xr:uid="{00000000-0005-0000-0000-0000F5850000}"/>
    <cellStyle name="표준 15 2" xfId="34264" xr:uid="{00000000-0005-0000-0000-0000F6850000}"/>
    <cellStyle name="표준 15 3" xfId="34265" xr:uid="{00000000-0005-0000-0000-0000F7850000}"/>
    <cellStyle name="표준 15 4" xfId="34266" xr:uid="{00000000-0005-0000-0000-0000F8850000}"/>
    <cellStyle name="표준 16" xfId="34267" xr:uid="{00000000-0005-0000-0000-0000F9850000}"/>
    <cellStyle name="표준 16 2" xfId="34268" xr:uid="{00000000-0005-0000-0000-0000FA850000}"/>
    <cellStyle name="표준 16 3" xfId="34269" xr:uid="{00000000-0005-0000-0000-0000FB850000}"/>
    <cellStyle name="표준 17" xfId="34270" xr:uid="{00000000-0005-0000-0000-0000FC850000}"/>
    <cellStyle name="표준 17 2" xfId="2" xr:uid="{00000000-0005-0000-0000-0000FD850000}"/>
    <cellStyle name="표준 17 3" xfId="34271" xr:uid="{00000000-0005-0000-0000-0000FE850000}"/>
    <cellStyle name="표준 18" xfId="34272" xr:uid="{00000000-0005-0000-0000-0000FF850000}"/>
    <cellStyle name="표준 18 2" xfId="34273" xr:uid="{00000000-0005-0000-0000-000000860000}"/>
    <cellStyle name="표준 18 2 2" xfId="34274" xr:uid="{00000000-0005-0000-0000-000001860000}"/>
    <cellStyle name="표준 18 3" xfId="34275" xr:uid="{00000000-0005-0000-0000-000002860000}"/>
    <cellStyle name="표준 18 4" xfId="34276" xr:uid="{00000000-0005-0000-0000-000003860000}"/>
    <cellStyle name="표준 18 4 2" xfId="34277" xr:uid="{00000000-0005-0000-0000-000004860000}"/>
    <cellStyle name="표준 19" xfId="34278" xr:uid="{00000000-0005-0000-0000-000005860000}"/>
    <cellStyle name="표준 2" xfId="34279" xr:uid="{00000000-0005-0000-0000-000006860000}"/>
    <cellStyle name="표준 2 10" xfId="34280" xr:uid="{00000000-0005-0000-0000-000007860000}"/>
    <cellStyle name="표준 2 10 2" xfId="34281" xr:uid="{00000000-0005-0000-0000-000008860000}"/>
    <cellStyle name="표준 2 11" xfId="34282" xr:uid="{00000000-0005-0000-0000-000009860000}"/>
    <cellStyle name="표준 2 11 2" xfId="34283" xr:uid="{00000000-0005-0000-0000-00000A860000}"/>
    <cellStyle name="표준 2 12" xfId="34284" xr:uid="{00000000-0005-0000-0000-00000B860000}"/>
    <cellStyle name="표준 2 13" xfId="35662" xr:uid="{00000000-0005-0000-0000-00000C860000}"/>
    <cellStyle name="표준 2 2" xfId="34285" xr:uid="{00000000-0005-0000-0000-00000D860000}"/>
    <cellStyle name="표준 2 2 2" xfId="34286" xr:uid="{00000000-0005-0000-0000-00000E860000}"/>
    <cellStyle name="표준 2 2 2 2" xfId="34287" xr:uid="{00000000-0005-0000-0000-00000F860000}"/>
    <cellStyle name="표준 2 2 2 3" xfId="35665" xr:uid="{00000000-0005-0000-0000-000010860000}"/>
    <cellStyle name="표준 2 2 3" xfId="34288" xr:uid="{00000000-0005-0000-0000-000011860000}"/>
    <cellStyle name="표준 2 2 4" xfId="35664" xr:uid="{00000000-0005-0000-0000-000012860000}"/>
    <cellStyle name="표준 2 3" xfId="34289" xr:uid="{00000000-0005-0000-0000-000013860000}"/>
    <cellStyle name="표준 2 3 2" xfId="34290" xr:uid="{00000000-0005-0000-0000-000014860000}"/>
    <cellStyle name="표준 2 3 3" xfId="34291" xr:uid="{00000000-0005-0000-0000-000015860000}"/>
    <cellStyle name="표준 2 3 4" xfId="34292" xr:uid="{00000000-0005-0000-0000-000016860000}"/>
    <cellStyle name="표준 2 4" xfId="34293" xr:uid="{00000000-0005-0000-0000-000017860000}"/>
    <cellStyle name="표준 2 5" xfId="34294" xr:uid="{00000000-0005-0000-0000-000018860000}"/>
    <cellStyle name="표준 2 5 2" xfId="34295" xr:uid="{00000000-0005-0000-0000-000019860000}"/>
    <cellStyle name="표준 2 5 3" xfId="34296" xr:uid="{00000000-0005-0000-0000-00001A860000}"/>
    <cellStyle name="표준 2 6" xfId="34297" xr:uid="{00000000-0005-0000-0000-00001B860000}"/>
    <cellStyle name="표준 2 6 2" xfId="34298" xr:uid="{00000000-0005-0000-0000-00001C860000}"/>
    <cellStyle name="표준 2 6 3" xfId="34299" xr:uid="{00000000-0005-0000-0000-00001D860000}"/>
    <cellStyle name="표준 2 7" xfId="34300" xr:uid="{00000000-0005-0000-0000-00001E860000}"/>
    <cellStyle name="표준 2 7 2" xfId="34301" xr:uid="{00000000-0005-0000-0000-00001F860000}"/>
    <cellStyle name="표준 2 7 3" xfId="34302" xr:uid="{00000000-0005-0000-0000-000020860000}"/>
    <cellStyle name="표준 2 8" xfId="34303" xr:uid="{00000000-0005-0000-0000-000021860000}"/>
    <cellStyle name="표준 2 8 2" xfId="34304" xr:uid="{00000000-0005-0000-0000-000022860000}"/>
    <cellStyle name="표준 2 8 3" xfId="34305" xr:uid="{00000000-0005-0000-0000-000023860000}"/>
    <cellStyle name="표준 2 9" xfId="34306" xr:uid="{00000000-0005-0000-0000-000024860000}"/>
    <cellStyle name="표준 2 9 2" xfId="34307" xr:uid="{00000000-0005-0000-0000-000025860000}"/>
    <cellStyle name="표준 2_2008 0819 2008년 엔진별 사업계획 검토" xfId="34308" xr:uid="{00000000-0005-0000-0000-000026860000}"/>
    <cellStyle name="표준 20" xfId="34309" xr:uid="{00000000-0005-0000-0000-000027860000}"/>
    <cellStyle name="표준 21" xfId="34310" xr:uid="{00000000-0005-0000-0000-000028860000}"/>
    <cellStyle name="표준 22" xfId="34311" xr:uid="{00000000-0005-0000-0000-000029860000}"/>
    <cellStyle name="표준 23" xfId="34312" xr:uid="{00000000-0005-0000-0000-00002A860000}"/>
    <cellStyle name="표준 24" xfId="34313" xr:uid="{00000000-0005-0000-0000-00002B860000}"/>
    <cellStyle name="표준 25" xfId="34314" xr:uid="{00000000-0005-0000-0000-00002C860000}"/>
    <cellStyle name="표준 26" xfId="34315" xr:uid="{00000000-0005-0000-0000-00002D860000}"/>
    <cellStyle name="표준 26 2" xfId="34316" xr:uid="{00000000-0005-0000-0000-00002E860000}"/>
    <cellStyle name="표준 27" xfId="34317" xr:uid="{00000000-0005-0000-0000-00002F860000}"/>
    <cellStyle name="표준 28" xfId="34318" xr:uid="{00000000-0005-0000-0000-000030860000}"/>
    <cellStyle name="표준 29" xfId="34319" xr:uid="{00000000-0005-0000-0000-000031860000}"/>
    <cellStyle name="표준 29 2" xfId="34320" xr:uid="{00000000-0005-0000-0000-000032860000}"/>
    <cellStyle name="표준 3" xfId="34321" xr:uid="{00000000-0005-0000-0000-000033860000}"/>
    <cellStyle name="표준 3 2" xfId="34322" xr:uid="{00000000-0005-0000-0000-000034860000}"/>
    <cellStyle name="표준 3 2 2" xfId="34323" xr:uid="{00000000-0005-0000-0000-000035860000}"/>
    <cellStyle name="표준 3 2 3" xfId="34324" xr:uid="{00000000-0005-0000-0000-000036860000}"/>
    <cellStyle name="표준 3 3" xfId="34325" xr:uid="{00000000-0005-0000-0000-000037860000}"/>
    <cellStyle name="표준 3 4" xfId="34326" xr:uid="{00000000-0005-0000-0000-000038860000}"/>
    <cellStyle name="표준 3 5" xfId="34327" xr:uid="{00000000-0005-0000-0000-000039860000}"/>
    <cellStyle name="표준 3 6" xfId="35663" xr:uid="{00000000-0005-0000-0000-00003A860000}"/>
    <cellStyle name="표준 4" xfId="34328" xr:uid="{00000000-0005-0000-0000-00003B860000}"/>
    <cellStyle name="표준 4 2" xfId="34329" xr:uid="{00000000-0005-0000-0000-00003C860000}"/>
    <cellStyle name="표준 4 2 2" xfId="34330" xr:uid="{00000000-0005-0000-0000-00003D860000}"/>
    <cellStyle name="표준 4 2 3" xfId="34331" xr:uid="{00000000-0005-0000-0000-00003E860000}"/>
    <cellStyle name="표준 4 3" xfId="34332" xr:uid="{00000000-0005-0000-0000-00003F860000}"/>
    <cellStyle name="표준 4 4" xfId="34333" xr:uid="{00000000-0005-0000-0000-000040860000}"/>
    <cellStyle name="표준 4 5" xfId="34334" xr:uid="{00000000-0005-0000-0000-000041860000}"/>
    <cellStyle name="표준 4 6" xfId="34335" xr:uid="{00000000-0005-0000-0000-000042860000}"/>
    <cellStyle name="표준 5" xfId="34336" xr:uid="{00000000-0005-0000-0000-000043860000}"/>
    <cellStyle name="표준 5 2" xfId="34337" xr:uid="{00000000-0005-0000-0000-000044860000}"/>
    <cellStyle name="표준 5 2 2" xfId="34338" xr:uid="{00000000-0005-0000-0000-000045860000}"/>
    <cellStyle name="표준 5 2 3" xfId="34339" xr:uid="{00000000-0005-0000-0000-000046860000}"/>
    <cellStyle name="표준 5 3" xfId="34340" xr:uid="{00000000-0005-0000-0000-000047860000}"/>
    <cellStyle name="표준 5 3 2" xfId="34341" xr:uid="{00000000-0005-0000-0000-000048860000}"/>
    <cellStyle name="표준 5 4" xfId="34342" xr:uid="{00000000-0005-0000-0000-000049860000}"/>
    <cellStyle name="표준 6" xfId="34343" xr:uid="{00000000-0005-0000-0000-00004A860000}"/>
    <cellStyle name="표준 6 2" xfId="34344" xr:uid="{00000000-0005-0000-0000-00004B860000}"/>
    <cellStyle name="표준 6 2 2" xfId="34345" xr:uid="{00000000-0005-0000-0000-00004C860000}"/>
    <cellStyle name="표준 6 3" xfId="34346" xr:uid="{00000000-0005-0000-0000-00004D860000}"/>
    <cellStyle name="표준 6 3 2" xfId="34347" xr:uid="{00000000-0005-0000-0000-00004E860000}"/>
    <cellStyle name="표준 7" xfId="34348" xr:uid="{00000000-0005-0000-0000-00004F860000}"/>
    <cellStyle name="표준 7 2" xfId="34349" xr:uid="{00000000-0005-0000-0000-000050860000}"/>
    <cellStyle name="표준 7 3" xfId="34350" xr:uid="{00000000-0005-0000-0000-000051860000}"/>
    <cellStyle name="표준 7 4" xfId="34351" xr:uid="{00000000-0005-0000-0000-000052860000}"/>
    <cellStyle name="표준 8" xfId="34352" xr:uid="{00000000-0005-0000-0000-000053860000}"/>
    <cellStyle name="표준 8 2" xfId="34353" xr:uid="{00000000-0005-0000-0000-000054860000}"/>
    <cellStyle name="표준 8 3" xfId="34354" xr:uid="{00000000-0005-0000-0000-000055860000}"/>
    <cellStyle name="표준 8 4" xfId="34355" xr:uid="{00000000-0005-0000-0000-000056860000}"/>
    <cellStyle name="표준 8 5" xfId="34356" xr:uid="{00000000-0005-0000-0000-000057860000}"/>
    <cellStyle name="표준 9" xfId="34357" xr:uid="{00000000-0005-0000-0000-000058860000}"/>
    <cellStyle name="표준 9 2" xfId="34358" xr:uid="{00000000-0005-0000-0000-000059860000}"/>
    <cellStyle name="표준 9 3" xfId="34359" xr:uid="{00000000-0005-0000-0000-00005A860000}"/>
    <cellStyle name="표준 9 4" xfId="34360" xr:uid="{00000000-0005-0000-0000-00005B860000}"/>
    <cellStyle name="표준 9 5" xfId="34361" xr:uid="{00000000-0005-0000-0000-00005C860000}"/>
    <cellStyle name="표준_(치료)매출목표대비실적현황" xfId="34362" xr:uid="{00000000-0005-0000-0000-00005D860000}"/>
    <cellStyle name="표준_10.생산부문 분기실적 보고 090319" xfId="34364" xr:uid="{00000000-0005-0000-0000-00005F860000}"/>
    <cellStyle name="표준像呼?(2)" xfId="34365" xr:uid="{00000000-0005-0000-0000-000060860000}"/>
    <cellStyle name="표준渦潟뼁ぜ?갑지(토탈)_laroux" xfId="34367" xr:uid="{00000000-0005-0000-0000-000062860000}"/>
    <cellStyle name="표준茱볐뼁?(2)_갑지(토탈)" xfId="34366" xr:uid="{00000000-0005-0000-0000-000061860000}"/>
    <cellStyle name="표준체" xfId="34368" xr:uid="{00000000-0005-0000-0000-000063860000}"/>
    <cellStyle name="푤貫롸몰[0]_RESULTS" xfId="34370" xr:uid="{00000000-0005-0000-0000-000065860000}"/>
    <cellStyle name="푤貫롸몰_RESULTS" xfId="34371" xr:uid="{00000000-0005-0000-0000-000066860000}"/>
    <cellStyle name="퓭닉_ㅶA??絡 " xfId="34372" xr:uid="{00000000-0005-0000-0000-000067860000}"/>
    <cellStyle name="하이퍼링크 2" xfId="34373" xr:uid="{00000000-0005-0000-0000-000068860000}"/>
    <cellStyle name="합산" xfId="34374" xr:uid="{00000000-0005-0000-0000-000069860000}"/>
    <cellStyle name="합산 2" xfId="34375" xr:uid="{00000000-0005-0000-0000-00006A860000}"/>
    <cellStyle name="현대" xfId="34382" xr:uid="{00000000-0005-0000-0000-000071860000}"/>
    <cellStyle name="화폐기호" xfId="34473" xr:uid="{00000000-0005-0000-0000-0000CC860000}"/>
    <cellStyle name="화폐기호 2" xfId="34474" xr:uid="{00000000-0005-0000-0000-0000CD860000}"/>
    <cellStyle name="화폐기호 3" xfId="34475" xr:uid="{00000000-0005-0000-0000-0000CE860000}"/>
    <cellStyle name="화폐기호 4" xfId="34476" xr:uid="{00000000-0005-0000-0000-0000CF860000}"/>
    <cellStyle name="화폐기호0" xfId="34477" xr:uid="{00000000-0005-0000-0000-0000D0860000}"/>
    <cellStyle name="화폐기호0 2" xfId="34478" xr:uid="{00000000-0005-0000-0000-0000D1860000}"/>
    <cellStyle name="화폐기호0 3" xfId="34479" xr:uid="{00000000-0005-0000-0000-0000D2860000}"/>
    <cellStyle name="화폐기호0 4" xfId="34480" xr:uid="{00000000-0005-0000-0000-0000D3860000}"/>
    <cellStyle name="회비" xfId="34481" xr:uid="{00000000-0005-0000-0000-0000D4860000}"/>
    <cellStyle name="횾" xfId="34482" xr:uid="{00000000-0005-0000-0000-0000D5860000}"/>
    <cellStyle name="횾 2" xfId="34483" xr:uid="{00000000-0005-0000-0000-0000D6860000}"/>
    <cellStyle name="횾 3" xfId="34484" xr:uid="{00000000-0005-0000-0000-0000D7860000}"/>
    <cellStyle name="횾?_W9 ROLL-UP_kia (2)_PP계획(수정본) (2)_부품공급 (2)_부품" xfId="34485" xr:uid="{00000000-0005-0000-0000-0000D8860000}"/>
    <cellStyle name="一般_980312" xfId="28560" xr:uid="{00000000-0005-0000-0000-0000AC6F0000}"/>
    <cellStyle name="千位[0]_laroux" xfId="31922" xr:uid="{00000000-0005-0000-0000-0000CE7C0000}"/>
    <cellStyle name="千位_laroux" xfId="31923" xr:uid="{00000000-0005-0000-0000-0000CF7C0000}"/>
    <cellStyle name="千位分隔 2" xfId="31924" xr:uid="{00000000-0005-0000-0000-0000D07C0000}"/>
    <cellStyle name="千位分隔[0] 2" xfId="31925" xr:uid="{00000000-0005-0000-0000-0000D17C0000}"/>
    <cellStyle name="千位分隔[0]_ckd단가.관세율" xfId="31926" xr:uid="{00000000-0005-0000-0000-0000D27C0000}"/>
    <cellStyle name="千位分隔_GTHMSNZ" xfId="31927" xr:uid="{00000000-0005-0000-0000-0000D37C0000}"/>
    <cellStyle name="千分位[0]_ 白土" xfId="31920" xr:uid="{00000000-0005-0000-0000-0000CC7C0000}"/>
    <cellStyle name="千分位_ 白土" xfId="31921" xr:uid="{00000000-0005-0000-0000-0000CD7C0000}"/>
    <cellStyle name="咬訌裝?INCOM1" xfId="23491" xr:uid="{00000000-0005-0000-0000-0000DC5B0000}"/>
    <cellStyle name="咬訌裝?INCOM1 2" xfId="23492" xr:uid="{00000000-0005-0000-0000-0000DD5B0000}"/>
    <cellStyle name="咬訌裝?INCOM10" xfId="23493" xr:uid="{00000000-0005-0000-0000-0000DE5B0000}"/>
    <cellStyle name="咬訌裝?INCOM10 2" xfId="23494" xr:uid="{00000000-0005-0000-0000-0000DF5B0000}"/>
    <cellStyle name="咬訌裝?INCOM2" xfId="23495" xr:uid="{00000000-0005-0000-0000-0000E05B0000}"/>
    <cellStyle name="咬訌裝?INCOM2 2" xfId="23496" xr:uid="{00000000-0005-0000-0000-0000E15B0000}"/>
    <cellStyle name="咬訌裝?INCOM3" xfId="23497" xr:uid="{00000000-0005-0000-0000-0000E25B0000}"/>
    <cellStyle name="咬訌裝?INCOM3 2" xfId="23498" xr:uid="{00000000-0005-0000-0000-0000E35B0000}"/>
    <cellStyle name="咬訌裝?INCOM4" xfId="23499" xr:uid="{00000000-0005-0000-0000-0000E45B0000}"/>
    <cellStyle name="咬訌裝?INCOM4 2" xfId="23500" xr:uid="{00000000-0005-0000-0000-0000E55B0000}"/>
    <cellStyle name="咬訌裝?INCOM5" xfId="23501" xr:uid="{00000000-0005-0000-0000-0000E65B0000}"/>
    <cellStyle name="咬訌裝?INCOM5 2" xfId="23502" xr:uid="{00000000-0005-0000-0000-0000E75B0000}"/>
    <cellStyle name="咬訌裝?INCOM6" xfId="23503" xr:uid="{00000000-0005-0000-0000-0000E85B0000}"/>
    <cellStyle name="咬訌裝?INCOM6 2" xfId="23504" xr:uid="{00000000-0005-0000-0000-0000E95B0000}"/>
    <cellStyle name="咬訌裝?INCOM7" xfId="23505" xr:uid="{00000000-0005-0000-0000-0000EA5B0000}"/>
    <cellStyle name="咬訌裝?INCOM7 2" xfId="23506" xr:uid="{00000000-0005-0000-0000-0000EB5B0000}"/>
    <cellStyle name="咬訌裝?INCOM8" xfId="23507" xr:uid="{00000000-0005-0000-0000-0000EC5B0000}"/>
    <cellStyle name="咬訌裝?INCOM8 2" xfId="23508" xr:uid="{00000000-0005-0000-0000-0000ED5B0000}"/>
    <cellStyle name="咬訌裝?INCOM9" xfId="23509" xr:uid="{00000000-0005-0000-0000-0000EE5B0000}"/>
    <cellStyle name="咬訌裝?INCOM9 2" xfId="23510" xr:uid="{00000000-0005-0000-0000-0000EF5B0000}"/>
    <cellStyle name="咬訌裝?PRIB11" xfId="23511" xr:uid="{00000000-0005-0000-0000-0000F05B0000}"/>
    <cellStyle name="咬訌裝?PRIB11 2" xfId="23512" xr:uid="{00000000-0005-0000-0000-0000F15B0000}"/>
    <cellStyle name="好" xfId="34383" xr:uid="{00000000-0005-0000-0000-000072860000}"/>
    <cellStyle name="好 2" xfId="34384" xr:uid="{00000000-0005-0000-0000-000073860000}"/>
    <cellStyle name="好_09년 수출 현황 (REV3) (2)" xfId="34385" xr:uid="{00000000-0005-0000-0000-000074860000}"/>
    <cellStyle name="好_09년 수출 현황 (REV3) (2) 2" xfId="34386" xr:uid="{00000000-0005-0000-0000-000075860000}"/>
    <cellStyle name="好_09년 수출 현황 (REV3) (2)_(2012 02 05)자재표준수율 및 LOSS보고-2차" xfId="34387" xr:uid="{00000000-0005-0000-0000-000076860000}"/>
    <cellStyle name="好_09년 수출 현황 (REV3) (2)_매출예상보고 (SS)-1108-REV1 (7)" xfId="34388" xr:uid="{00000000-0005-0000-0000-000077860000}"/>
    <cellStyle name="好_09년 수출 현황 (REV3)_본사용 (version 1)" xfId="34389" xr:uid="{00000000-0005-0000-0000-000078860000}"/>
    <cellStyle name="好_09년 수출 현황 (REV3)_본사용 (version 1) 2" xfId="34390" xr:uid="{00000000-0005-0000-0000-000079860000}"/>
    <cellStyle name="好_09년 수출 현황 (REV3)_본사용 (version 1)_(2012 02 05)자재표준수율 및 LOSS보고-2차" xfId="34391" xr:uid="{00000000-0005-0000-0000-00007A860000}"/>
    <cellStyle name="好_09년 수출 현황 (REV3)_본사용 (version 1)_매출예상보고 (SS)-1108-REV1 (7)" xfId="34392" xr:uid="{00000000-0005-0000-0000-00007B860000}"/>
    <cellStyle name="好_09년 수출 현황 (REV3)_본사용 (version 2)" xfId="34393" xr:uid="{00000000-0005-0000-0000-00007C860000}"/>
    <cellStyle name="好_09년 수출 현황 (REV3)_본사용 (version 2) 2" xfId="34394" xr:uid="{00000000-0005-0000-0000-00007D860000}"/>
    <cellStyle name="好_09년 수출 현황 (REV3)_본사용 (version 2)_(2012 02 05)자재표준수율 및 LOSS보고-2차" xfId="34395" xr:uid="{00000000-0005-0000-0000-00007E860000}"/>
    <cellStyle name="好_09년 수출 현황 (REV3)_본사용 (version 2)_매출예상보고 (SS)-1108-REV1 (7)" xfId="34396" xr:uid="{00000000-0005-0000-0000-00007F860000}"/>
    <cellStyle name="好_09년 수출 현황 (REV4)" xfId="34397" xr:uid="{00000000-0005-0000-0000-000080860000}"/>
    <cellStyle name="好_09년 수출 현황 (REV4) 2" xfId="34398" xr:uid="{00000000-0005-0000-0000-000081860000}"/>
    <cellStyle name="好_09년 수출 현황 (REV4)_(2012 02 05)자재표준수율 및 LOSS보고-2차" xfId="34399" xr:uid="{00000000-0005-0000-0000-000082860000}"/>
    <cellStyle name="好_09년 수출 현황 (REV4)_매출예상보고 (SS)-1108-REV1 (7)" xfId="34400" xr:uid="{00000000-0005-0000-0000-000083860000}"/>
    <cellStyle name="好_09년 수출 현황 (REV6)" xfId="34401" xr:uid="{00000000-0005-0000-0000-000084860000}"/>
    <cellStyle name="好_09년 수출 현황 (REV6) (2)" xfId="34402" xr:uid="{00000000-0005-0000-0000-000085860000}"/>
    <cellStyle name="好_09년 수출 현황 (REV6) (2) 2" xfId="34403" xr:uid="{00000000-0005-0000-0000-000086860000}"/>
    <cellStyle name="好_09년 수출 현황 (REV6) (2)_(2012 02 05)자재표준수율 및 LOSS보고-2차" xfId="34404" xr:uid="{00000000-0005-0000-0000-000087860000}"/>
    <cellStyle name="好_09년 수출 현황 (REV6) (2)_매출예상보고 (SS)-1108-REV1 (7)" xfId="34405" xr:uid="{00000000-0005-0000-0000-000088860000}"/>
    <cellStyle name="好_09년 수출 현황 (REV6) 2" xfId="34406" xr:uid="{00000000-0005-0000-0000-000089860000}"/>
    <cellStyle name="好_09년 수출 현황 (REV6) 3" xfId="34407" xr:uid="{00000000-0005-0000-0000-00008A860000}"/>
    <cellStyle name="好_09년 수출 현황 (REV6) 4" xfId="34408" xr:uid="{00000000-0005-0000-0000-00008B860000}"/>
    <cellStyle name="好_09년 수출 현황 (REV6) 5" xfId="34409" xr:uid="{00000000-0005-0000-0000-00008C860000}"/>
    <cellStyle name="好_09년 수출 현황 (REV6) 6" xfId="34410" xr:uid="{00000000-0005-0000-0000-00008D860000}"/>
    <cellStyle name="好_09년 수출 현황 (REV6)_(2012 02 05)자재표준수율 및 LOSS보고-2차" xfId="34411" xr:uid="{00000000-0005-0000-0000-00008E860000}"/>
    <cellStyle name="好_09년 수출 현황 (REV6)_매출예상보고 (SS)-1108-REV1 (7)" xfId="34412" xr:uid="{00000000-0005-0000-0000-00008F860000}"/>
    <cellStyle name="好_10월 예산 결재 상신 budget (091005)_최종" xfId="34413" xr:uid="{00000000-0005-0000-0000-000090860000}"/>
    <cellStyle name="好_10월 예산 결재 상신 budget (091005)_최종_Korean report, new version" xfId="34414" xr:uid="{00000000-0005-0000-0000-000091860000}"/>
    <cellStyle name="好_10월 예산 결재 상신 budget (091006)_최종" xfId="34415" xr:uid="{00000000-0005-0000-0000-000092860000}"/>
    <cellStyle name="好_111012 2012년 월별 계획 V1" xfId="34416" xr:uid="{00000000-0005-0000-0000-000093860000}"/>
    <cellStyle name="好_2010年9月2工厂生产实绩" xfId="34417" xr:uid="{00000000-0005-0000-0000-000094860000}"/>
    <cellStyle name="好_2010年9月2工厂生产实绩 2" xfId="34418" xr:uid="{00000000-0005-0000-0000-000095860000}"/>
    <cellStyle name="好_BS and PL august 2009" xfId="34419" xr:uid="{00000000-0005-0000-0000-000096860000}"/>
    <cellStyle name="好_BS and PL august 2009_Korean report, new version" xfId="34420" xr:uid="{00000000-0005-0000-0000-000097860000}"/>
    <cellStyle name="好_BUYBACK수율현황(7월 31일 기준)" xfId="34421" xr:uid="{00000000-0005-0000-0000-000098860000}"/>
    <cellStyle name="好_BUYBACK수율현황(7월 31일 기준) 2" xfId="34422" xr:uid="{00000000-0005-0000-0000-000099860000}"/>
    <cellStyle name="好_BUYBACK수율현황(7월 31일 기준) 2_매출예상보고 (SS)-1108-REV1 (7)" xfId="34423" xr:uid="{00000000-0005-0000-0000-00009A860000}"/>
    <cellStyle name="好_BUYBACK수율현황(7월 31일 기준) 3" xfId="34424" xr:uid="{00000000-0005-0000-0000-00009B860000}"/>
    <cellStyle name="好_BUYBACK수율현황(7월 31일 기준) 3_매출예상보고 (SS)-1108-REV1 (7)" xfId="34425" xr:uid="{00000000-0005-0000-0000-00009C860000}"/>
    <cellStyle name="好_BUYBACK수율현황(7월 31일 기준)_(2012 02 05)자재표준수율 및 LOSS보고-2차" xfId="34426" xr:uid="{00000000-0005-0000-0000-00009D860000}"/>
    <cellStyle name="好_BUYBACK수율현황(7월 31일 기준)_ⓐLOSS보고" xfId="34427" xr:uid="{00000000-0005-0000-0000-00009E860000}"/>
    <cellStyle name="好_BUYBACK수율현황(7월 31일 기준)_매출예상보고 (SS)-1108-REV1 (7)" xfId="34428" xr:uid="{00000000-0005-0000-0000-00009F860000}"/>
    <cellStyle name="好_BUYBACK수율현황(7월 31일 기준)_미검수 소급현황_2월" xfId="34429" xr:uid="{00000000-0005-0000-0000-0000A0860000}"/>
    <cellStyle name="好_financial report 1(january)" xfId="34430" xr:uid="{00000000-0005-0000-0000-0000A1860000}"/>
    <cellStyle name="好_Korean report, new version" xfId="34431" xr:uid="{00000000-0005-0000-0000-0000A2860000}"/>
    <cellStyle name="好_monthly report of june 1" xfId="34432" xr:uid="{00000000-0005-0000-0000-0000A3860000}"/>
    <cellStyle name="好_monthly report of june 1_Korean report, new version" xfId="34433" xr:uid="{00000000-0005-0000-0000-0000A4860000}"/>
    <cellStyle name="好_trade payables(september,2009)" xfId="34434" xr:uid="{00000000-0005-0000-0000-0000A5860000}"/>
    <cellStyle name="好_trade payables(september,2009)_Korean report, new version" xfId="34435" xr:uid="{00000000-0005-0000-0000-0000A6860000}"/>
    <cellStyle name="好_복사본 상품수불체코수불(090604)" xfId="34436" xr:uid="{00000000-0005-0000-0000-0000A7860000}"/>
    <cellStyle name="好_북경세진제고현황_08 06 23(BUYBACK)" xfId="34437" xr:uid="{00000000-0005-0000-0000-0000A8860000}"/>
    <cellStyle name="好_북경세진제고현황_08 06 23(BUYBACK)_09년 수출 현황 (REV3) (2)" xfId="34438" xr:uid="{00000000-0005-0000-0000-0000A9860000}"/>
    <cellStyle name="好_북경세진제고현황_08 06 23(BUYBACK)_09년 수출 현황 (REV3) (2) 2" xfId="34439" xr:uid="{00000000-0005-0000-0000-0000AA860000}"/>
    <cellStyle name="好_북경세진제고현황_08 06 23(BUYBACK)_09년 수출 현황 (REV3) (2)_(2012 02 05)자재표준수율 및 LOSS보고-2차" xfId="34440" xr:uid="{00000000-0005-0000-0000-0000AB860000}"/>
    <cellStyle name="好_북경세진제고현황_08 06 23(BUYBACK)_09년 수출 현황 (REV3) (2)_매출예상보고 (SS)-1108-REV1 (7)" xfId="34441" xr:uid="{00000000-0005-0000-0000-0000AC860000}"/>
    <cellStyle name="好_북경세진제고현황_08 06 23(BUYBACK)_09년 수출 현황 (REV3)_본사용 (version 1)" xfId="34442" xr:uid="{00000000-0005-0000-0000-0000AD860000}"/>
    <cellStyle name="好_북경세진제고현황_08 06 23(BUYBACK)_09년 수출 현황 (REV3)_본사용 (version 1) 2" xfId="34443" xr:uid="{00000000-0005-0000-0000-0000AE860000}"/>
    <cellStyle name="好_북경세진제고현황_08 06 23(BUYBACK)_09년 수출 현황 (REV3)_본사용 (version 1)_(2012 02 05)자재표준수율 및 LOSS보고-2차" xfId="34444" xr:uid="{00000000-0005-0000-0000-0000AF860000}"/>
    <cellStyle name="好_북경세진제고현황_08 06 23(BUYBACK)_09년 수출 현황 (REV3)_본사용 (version 1)_매출예상보고 (SS)-1108-REV1 (7)" xfId="34445" xr:uid="{00000000-0005-0000-0000-0000B0860000}"/>
    <cellStyle name="好_북경세진제고현황_08 06 23(BUYBACK)_09년 수출 현황 (REV3)_본사용 (version 2)" xfId="34446" xr:uid="{00000000-0005-0000-0000-0000B1860000}"/>
    <cellStyle name="好_북경세진제고현황_08 06 23(BUYBACK)_09년 수출 현황 (REV3)_본사용 (version 2) 2" xfId="34447" xr:uid="{00000000-0005-0000-0000-0000B2860000}"/>
    <cellStyle name="好_북경세진제고현황_08 06 23(BUYBACK)_09년 수출 현황 (REV3)_본사용 (version 2)_(2012 02 05)자재표준수율 및 LOSS보고-2차" xfId="34448" xr:uid="{00000000-0005-0000-0000-0000B3860000}"/>
    <cellStyle name="好_북경세진제고현황_08 06 23(BUYBACK)_09년 수출 현황 (REV3)_본사용 (version 2)_매출예상보고 (SS)-1108-REV1 (7)" xfId="34449" xr:uid="{00000000-0005-0000-0000-0000B4860000}"/>
    <cellStyle name="好_북경세진제고현황_08 06 23(BUYBACK)_09년 수출 현황 (REV4)" xfId="34450" xr:uid="{00000000-0005-0000-0000-0000B5860000}"/>
    <cellStyle name="好_북경세진제고현황_08 06 23(BUYBACK)_09년 수출 현황 (REV4) 2" xfId="34451" xr:uid="{00000000-0005-0000-0000-0000B6860000}"/>
    <cellStyle name="好_북경세진제고현황_08 06 23(BUYBACK)_09년 수출 현황 (REV4)_(2012 02 05)자재표준수율 및 LOSS보고-2차" xfId="34452" xr:uid="{00000000-0005-0000-0000-0000B7860000}"/>
    <cellStyle name="好_북경세진제고현황_08 06 23(BUYBACK)_09년 수출 현황 (REV4)_매출예상보고 (SS)-1108-REV1 (7)" xfId="34453" xr:uid="{00000000-0005-0000-0000-0000B8860000}"/>
    <cellStyle name="好_북경세진제고현황_08 06 23(BUYBACK)_09년 수출 현황 (REV6)" xfId="34454" xr:uid="{00000000-0005-0000-0000-0000B9860000}"/>
    <cellStyle name="好_북경세진제고현황_08 06 23(BUYBACK)_09년 수출 현황 (REV6) (2)" xfId="34455" xr:uid="{00000000-0005-0000-0000-0000BA860000}"/>
    <cellStyle name="好_북경세진제고현황_08 06 23(BUYBACK)_09년 수출 현황 (REV6) (2) 2" xfId="34456" xr:uid="{00000000-0005-0000-0000-0000BB860000}"/>
    <cellStyle name="好_북경세진제고현황_08 06 23(BUYBACK)_09년 수출 현황 (REV6) (2)_(2012 02 05)자재표준수율 및 LOSS보고-2차" xfId="34457" xr:uid="{00000000-0005-0000-0000-0000BC860000}"/>
    <cellStyle name="好_북경세진제고현황_08 06 23(BUYBACK)_09년 수출 현황 (REV6) (2)_매출예상보고 (SS)-1108-REV1 (7)" xfId="34458" xr:uid="{00000000-0005-0000-0000-0000BD860000}"/>
    <cellStyle name="好_북경세진제고현황_08 06 23(BUYBACK)_09년 수출 현황 (REV6) 2" xfId="34459" xr:uid="{00000000-0005-0000-0000-0000BE860000}"/>
    <cellStyle name="好_북경세진제고현황_08 06 23(BUYBACK)_09년 수출 현황 (REV6) 3" xfId="34460" xr:uid="{00000000-0005-0000-0000-0000BF860000}"/>
    <cellStyle name="好_북경세진제고현황_08 06 23(BUYBACK)_09년 수출 현황 (REV6) 4" xfId="34461" xr:uid="{00000000-0005-0000-0000-0000C0860000}"/>
    <cellStyle name="好_북경세진제고현황_08 06 23(BUYBACK)_09년 수출 현황 (REV6) 5" xfId="34462" xr:uid="{00000000-0005-0000-0000-0000C1860000}"/>
    <cellStyle name="好_북경세진제고현황_08 06 23(BUYBACK)_09년 수출 현황 (REV6) 6" xfId="34463" xr:uid="{00000000-0005-0000-0000-0000C2860000}"/>
    <cellStyle name="好_북경세진제고현황_08 06 23(BUYBACK)_09년 수출 현황 (REV6)_(2012 02 05)자재표준수율 및 LOSS보고-2차" xfId="34464" xr:uid="{00000000-0005-0000-0000-0000C3860000}"/>
    <cellStyle name="好_북경세진제고현황_08 06 23(BUYBACK)_09년 수출 현황 (REV6)_매출예상보고 (SS)-1108-REV1 (7)" xfId="34465" xr:uid="{00000000-0005-0000-0000-0000C4860000}"/>
    <cellStyle name="好_체코월차결산( 09 7월-most likely)" xfId="34466" xr:uid="{00000000-0005-0000-0000-0000C5860000}"/>
    <cellStyle name="好_체코월차결산( 09 7월-most likely)_Korean report, new version" xfId="34467" xr:uid="{00000000-0005-0000-0000-0000C6860000}"/>
    <cellStyle name="差" xfId="31834" xr:uid="{00000000-0005-0000-0000-0000767C0000}"/>
    <cellStyle name="差 2" xfId="31835" xr:uid="{00000000-0005-0000-0000-0000777C0000}"/>
    <cellStyle name="差_09년 수출 현황 (REV3) (2)" xfId="31836" xr:uid="{00000000-0005-0000-0000-0000787C0000}"/>
    <cellStyle name="差_09년 수출 현황 (REV3) (2) 2" xfId="31837" xr:uid="{00000000-0005-0000-0000-0000797C0000}"/>
    <cellStyle name="差_09년 수출 현황 (REV3) (2)_(2012 02 05)자재표준수율 및 LOSS보고-2차" xfId="31838" xr:uid="{00000000-0005-0000-0000-00007A7C0000}"/>
    <cellStyle name="差_09년 수출 현황 (REV3) (2)_매출예상보고 (SS)-1108-REV1 (7)" xfId="31839" xr:uid="{00000000-0005-0000-0000-00007B7C0000}"/>
    <cellStyle name="差_09년 수출 현황 (REV3)_본사용 (version 1)" xfId="31840" xr:uid="{00000000-0005-0000-0000-00007C7C0000}"/>
    <cellStyle name="差_09년 수출 현황 (REV3)_본사용 (version 1) 2" xfId="31841" xr:uid="{00000000-0005-0000-0000-00007D7C0000}"/>
    <cellStyle name="差_09년 수출 현황 (REV3)_본사용 (version 1)_(2012 02 05)자재표준수율 및 LOSS보고-2차" xfId="31842" xr:uid="{00000000-0005-0000-0000-00007E7C0000}"/>
    <cellStyle name="差_09년 수출 현황 (REV3)_본사용 (version 1)_매출예상보고 (SS)-1108-REV1 (7)" xfId="31843" xr:uid="{00000000-0005-0000-0000-00007F7C0000}"/>
    <cellStyle name="差_09년 수출 현황 (REV3)_본사용 (version 2)" xfId="31844" xr:uid="{00000000-0005-0000-0000-0000807C0000}"/>
    <cellStyle name="差_09년 수출 현황 (REV3)_본사용 (version 2) 2" xfId="31845" xr:uid="{00000000-0005-0000-0000-0000817C0000}"/>
    <cellStyle name="差_09년 수출 현황 (REV3)_본사용 (version 2)_(2012 02 05)자재표준수율 및 LOSS보고-2차" xfId="31846" xr:uid="{00000000-0005-0000-0000-0000827C0000}"/>
    <cellStyle name="差_09년 수출 현황 (REV3)_본사용 (version 2)_매출예상보고 (SS)-1108-REV1 (7)" xfId="31847" xr:uid="{00000000-0005-0000-0000-0000837C0000}"/>
    <cellStyle name="差_09년 수출 현황 (REV4)" xfId="31848" xr:uid="{00000000-0005-0000-0000-0000847C0000}"/>
    <cellStyle name="差_09년 수출 현황 (REV4) 2" xfId="31849" xr:uid="{00000000-0005-0000-0000-0000857C0000}"/>
    <cellStyle name="差_09년 수출 현황 (REV4)_(2012 02 05)자재표준수율 및 LOSS보고-2차" xfId="31850" xr:uid="{00000000-0005-0000-0000-0000867C0000}"/>
    <cellStyle name="差_09년 수출 현황 (REV4)_매출예상보고 (SS)-1108-REV1 (7)" xfId="31851" xr:uid="{00000000-0005-0000-0000-0000877C0000}"/>
    <cellStyle name="差_09년 수출 현황 (REV6)" xfId="31852" xr:uid="{00000000-0005-0000-0000-0000887C0000}"/>
    <cellStyle name="差_09년 수출 현황 (REV6) (2)" xfId="31853" xr:uid="{00000000-0005-0000-0000-0000897C0000}"/>
    <cellStyle name="差_09년 수출 현황 (REV6) (2) 2" xfId="31854" xr:uid="{00000000-0005-0000-0000-00008A7C0000}"/>
    <cellStyle name="差_09년 수출 현황 (REV6) (2)_(2012 02 05)자재표준수율 및 LOSS보고-2차" xfId="31855" xr:uid="{00000000-0005-0000-0000-00008B7C0000}"/>
    <cellStyle name="差_09년 수출 현황 (REV6) (2)_매출예상보고 (SS)-1108-REV1 (7)" xfId="31856" xr:uid="{00000000-0005-0000-0000-00008C7C0000}"/>
    <cellStyle name="差_09년 수출 현황 (REV6) 2" xfId="31857" xr:uid="{00000000-0005-0000-0000-00008D7C0000}"/>
    <cellStyle name="差_09년 수출 현황 (REV6) 3" xfId="31858" xr:uid="{00000000-0005-0000-0000-00008E7C0000}"/>
    <cellStyle name="差_09년 수출 현황 (REV6) 4" xfId="31859" xr:uid="{00000000-0005-0000-0000-00008F7C0000}"/>
    <cellStyle name="差_09년 수출 현황 (REV6) 5" xfId="31860" xr:uid="{00000000-0005-0000-0000-0000907C0000}"/>
    <cellStyle name="差_09년 수출 현황 (REV6) 6" xfId="31861" xr:uid="{00000000-0005-0000-0000-0000917C0000}"/>
    <cellStyle name="差_09년 수출 현황 (REV6)_(2012 02 05)자재표준수율 및 LOSS보고-2차" xfId="31862" xr:uid="{00000000-0005-0000-0000-0000927C0000}"/>
    <cellStyle name="差_09년 수출 현황 (REV6)_매출예상보고 (SS)-1108-REV1 (7)" xfId="31863" xr:uid="{00000000-0005-0000-0000-0000937C0000}"/>
    <cellStyle name="差_10월 예산 결재 상신 budget (091005)_최종" xfId="31864" xr:uid="{00000000-0005-0000-0000-0000947C0000}"/>
    <cellStyle name="差_10월 예산 결재 상신 budget (091005)_최종_Korean report, new version" xfId="31865" xr:uid="{00000000-0005-0000-0000-0000957C0000}"/>
    <cellStyle name="差_10월 예산 결재 상신 budget (091006)_최종" xfId="31866" xr:uid="{00000000-0005-0000-0000-0000967C0000}"/>
    <cellStyle name="差_111012 2012년 월별 계획 V1" xfId="31867" xr:uid="{00000000-0005-0000-0000-0000977C0000}"/>
    <cellStyle name="差_2010年9月2工厂生产实绩" xfId="31868" xr:uid="{00000000-0005-0000-0000-0000987C0000}"/>
    <cellStyle name="差_2010年9月2工厂生产实绩 2" xfId="31869" xr:uid="{00000000-0005-0000-0000-0000997C0000}"/>
    <cellStyle name="差_BS and PL august 2009" xfId="31870" xr:uid="{00000000-0005-0000-0000-00009A7C0000}"/>
    <cellStyle name="差_BS and PL august 2009_Korean report, new version" xfId="31871" xr:uid="{00000000-0005-0000-0000-00009B7C0000}"/>
    <cellStyle name="差_BUYBACK수율현황(7월 31일 기준)" xfId="31872" xr:uid="{00000000-0005-0000-0000-00009C7C0000}"/>
    <cellStyle name="差_BUYBACK수율현황(7월 31일 기준) 2" xfId="31873" xr:uid="{00000000-0005-0000-0000-00009D7C0000}"/>
    <cellStyle name="差_BUYBACK수율현황(7월 31일 기준) 2_매출예상보고 (SS)-1108-REV1 (7)" xfId="31874" xr:uid="{00000000-0005-0000-0000-00009E7C0000}"/>
    <cellStyle name="差_BUYBACK수율현황(7월 31일 기준) 3" xfId="31875" xr:uid="{00000000-0005-0000-0000-00009F7C0000}"/>
    <cellStyle name="差_BUYBACK수율현황(7월 31일 기준) 3_매출예상보고 (SS)-1108-REV1 (7)" xfId="31876" xr:uid="{00000000-0005-0000-0000-0000A07C0000}"/>
    <cellStyle name="差_BUYBACK수율현황(7월 31일 기준)_(2012 02 05)자재표준수율 및 LOSS보고-2차" xfId="31877" xr:uid="{00000000-0005-0000-0000-0000A17C0000}"/>
    <cellStyle name="差_BUYBACK수율현황(7월 31일 기준)_ⓐLOSS보고" xfId="31878" xr:uid="{00000000-0005-0000-0000-0000A27C0000}"/>
    <cellStyle name="差_BUYBACK수율현황(7월 31일 기준)_매출예상보고 (SS)-1108-REV1 (7)" xfId="31879" xr:uid="{00000000-0005-0000-0000-0000A37C0000}"/>
    <cellStyle name="差_BUYBACK수율현황(7월 31일 기준)_미검수 소급현황_2월" xfId="31880" xr:uid="{00000000-0005-0000-0000-0000A47C0000}"/>
    <cellStyle name="差_financial report 1(january)" xfId="31881" xr:uid="{00000000-0005-0000-0000-0000A57C0000}"/>
    <cellStyle name="差_Korean report, new version" xfId="31882" xr:uid="{00000000-0005-0000-0000-0000A67C0000}"/>
    <cellStyle name="差_monthly report of june 1" xfId="31883" xr:uid="{00000000-0005-0000-0000-0000A77C0000}"/>
    <cellStyle name="差_monthly report of june 1_Korean report, new version" xfId="31884" xr:uid="{00000000-0005-0000-0000-0000A87C0000}"/>
    <cellStyle name="差_trade payables(september,2009)" xfId="31885" xr:uid="{00000000-0005-0000-0000-0000A97C0000}"/>
    <cellStyle name="差_trade payables(september,2009)_Korean report, new version" xfId="31886" xr:uid="{00000000-0005-0000-0000-0000AA7C0000}"/>
    <cellStyle name="差_복사본 상품수불체코수불(090604)" xfId="31887" xr:uid="{00000000-0005-0000-0000-0000AB7C0000}"/>
    <cellStyle name="差_북경세진제고현황_08 06 23(BUYBACK)" xfId="31888" xr:uid="{00000000-0005-0000-0000-0000AC7C0000}"/>
    <cellStyle name="差_북경세진제고현황_08 06 23(BUYBACK)_09년 수출 현황 (REV3) (2)" xfId="31889" xr:uid="{00000000-0005-0000-0000-0000AD7C0000}"/>
    <cellStyle name="差_북경세진제고현황_08 06 23(BUYBACK)_09년 수출 현황 (REV3) (2) 2" xfId="31890" xr:uid="{00000000-0005-0000-0000-0000AE7C0000}"/>
    <cellStyle name="差_북경세진제고현황_08 06 23(BUYBACK)_09년 수출 현황 (REV3) (2)_(2012 02 05)자재표준수율 및 LOSS보고-2차" xfId="31891" xr:uid="{00000000-0005-0000-0000-0000AF7C0000}"/>
    <cellStyle name="差_북경세진제고현황_08 06 23(BUYBACK)_09년 수출 현황 (REV3) (2)_매출예상보고 (SS)-1108-REV1 (7)" xfId="31892" xr:uid="{00000000-0005-0000-0000-0000B07C0000}"/>
    <cellStyle name="差_북경세진제고현황_08 06 23(BUYBACK)_09년 수출 현황 (REV3)_본사용 (version 1)" xfId="31893" xr:uid="{00000000-0005-0000-0000-0000B17C0000}"/>
    <cellStyle name="差_북경세진제고현황_08 06 23(BUYBACK)_09년 수출 현황 (REV3)_본사용 (version 1) 2" xfId="31894" xr:uid="{00000000-0005-0000-0000-0000B27C0000}"/>
    <cellStyle name="差_북경세진제고현황_08 06 23(BUYBACK)_09년 수출 현황 (REV3)_본사용 (version 1)_(2012 02 05)자재표준수율 및 LOSS보고-2차" xfId="31895" xr:uid="{00000000-0005-0000-0000-0000B37C0000}"/>
    <cellStyle name="差_북경세진제고현황_08 06 23(BUYBACK)_09년 수출 현황 (REV3)_본사용 (version 1)_매출예상보고 (SS)-1108-REV1 (7)" xfId="31896" xr:uid="{00000000-0005-0000-0000-0000B47C0000}"/>
    <cellStyle name="差_북경세진제고현황_08 06 23(BUYBACK)_09년 수출 현황 (REV3)_본사용 (version 2)" xfId="31897" xr:uid="{00000000-0005-0000-0000-0000B57C0000}"/>
    <cellStyle name="差_북경세진제고현황_08 06 23(BUYBACK)_09년 수출 현황 (REV3)_본사용 (version 2) 2" xfId="31898" xr:uid="{00000000-0005-0000-0000-0000B67C0000}"/>
    <cellStyle name="差_북경세진제고현황_08 06 23(BUYBACK)_09년 수출 현황 (REV3)_본사용 (version 2)_(2012 02 05)자재표준수율 및 LOSS보고-2차" xfId="31899" xr:uid="{00000000-0005-0000-0000-0000B77C0000}"/>
    <cellStyle name="差_북경세진제고현황_08 06 23(BUYBACK)_09년 수출 현황 (REV3)_본사용 (version 2)_매출예상보고 (SS)-1108-REV1 (7)" xfId="31900" xr:uid="{00000000-0005-0000-0000-0000B87C0000}"/>
    <cellStyle name="差_북경세진제고현황_08 06 23(BUYBACK)_09년 수출 현황 (REV4)" xfId="31901" xr:uid="{00000000-0005-0000-0000-0000B97C0000}"/>
    <cellStyle name="差_북경세진제고현황_08 06 23(BUYBACK)_09년 수출 현황 (REV4) 2" xfId="31902" xr:uid="{00000000-0005-0000-0000-0000BA7C0000}"/>
    <cellStyle name="差_북경세진제고현황_08 06 23(BUYBACK)_09년 수출 현황 (REV4)_(2012 02 05)자재표준수율 및 LOSS보고-2차" xfId="31903" xr:uid="{00000000-0005-0000-0000-0000BB7C0000}"/>
    <cellStyle name="差_북경세진제고현황_08 06 23(BUYBACK)_09년 수출 현황 (REV4)_매출예상보고 (SS)-1108-REV1 (7)" xfId="31904" xr:uid="{00000000-0005-0000-0000-0000BC7C0000}"/>
    <cellStyle name="差_북경세진제고현황_08 06 23(BUYBACK)_09년 수출 현황 (REV6)" xfId="31905" xr:uid="{00000000-0005-0000-0000-0000BD7C0000}"/>
    <cellStyle name="差_북경세진제고현황_08 06 23(BUYBACK)_09년 수출 현황 (REV6) (2)" xfId="31906" xr:uid="{00000000-0005-0000-0000-0000BE7C0000}"/>
    <cellStyle name="差_북경세진제고현황_08 06 23(BUYBACK)_09년 수출 현황 (REV6) (2) 2" xfId="31907" xr:uid="{00000000-0005-0000-0000-0000BF7C0000}"/>
    <cellStyle name="差_북경세진제고현황_08 06 23(BUYBACK)_09년 수출 현황 (REV6) (2)_(2012 02 05)자재표준수율 및 LOSS보고-2차" xfId="31908" xr:uid="{00000000-0005-0000-0000-0000C07C0000}"/>
    <cellStyle name="差_북경세진제고현황_08 06 23(BUYBACK)_09년 수출 현황 (REV6) (2)_매출예상보고 (SS)-1108-REV1 (7)" xfId="31909" xr:uid="{00000000-0005-0000-0000-0000C17C0000}"/>
    <cellStyle name="差_북경세진제고현황_08 06 23(BUYBACK)_09년 수출 현황 (REV6) 2" xfId="31910" xr:uid="{00000000-0005-0000-0000-0000C27C0000}"/>
    <cellStyle name="差_북경세진제고현황_08 06 23(BUYBACK)_09년 수출 현황 (REV6) 3" xfId="31911" xr:uid="{00000000-0005-0000-0000-0000C37C0000}"/>
    <cellStyle name="差_북경세진제고현황_08 06 23(BUYBACK)_09년 수출 현황 (REV6) 4" xfId="31912" xr:uid="{00000000-0005-0000-0000-0000C47C0000}"/>
    <cellStyle name="差_북경세진제고현황_08 06 23(BUYBACK)_09년 수출 현황 (REV6) 5" xfId="31913" xr:uid="{00000000-0005-0000-0000-0000C57C0000}"/>
    <cellStyle name="差_북경세진제고현황_08 06 23(BUYBACK)_09년 수출 현황 (REV6) 6" xfId="31914" xr:uid="{00000000-0005-0000-0000-0000C67C0000}"/>
    <cellStyle name="差_북경세진제고현황_08 06 23(BUYBACK)_09년 수출 현황 (REV6)_(2012 02 05)자재표준수율 및 LOSS보고-2차" xfId="31915" xr:uid="{00000000-0005-0000-0000-0000C77C0000}"/>
    <cellStyle name="差_북경세진제고현황_08 06 23(BUYBACK)_09년 수출 현황 (REV6)_매출예상보고 (SS)-1108-REV1 (7)" xfId="31916" xr:uid="{00000000-0005-0000-0000-0000C87C0000}"/>
    <cellStyle name="差_체코월차결산( 09 7월-most likely)" xfId="31917" xr:uid="{00000000-0005-0000-0000-0000C97C0000}"/>
    <cellStyle name="差_체코월차결산( 09 7월-most likely)_Korean report, new version" xfId="31918" xr:uid="{00000000-0005-0000-0000-0000CA7C0000}"/>
    <cellStyle name="常规 2" xfId="24842" xr:uid="{00000000-0005-0000-0000-000024610000}"/>
    <cellStyle name="常规 2 2" xfId="24843" xr:uid="{00000000-0005-0000-0000-000025610000}"/>
    <cellStyle name="常规 2 2 2" xfId="24844" xr:uid="{00000000-0005-0000-0000-000026610000}"/>
    <cellStyle name="常规 2 3" xfId="24845" xr:uid="{00000000-0005-0000-0000-000027610000}"/>
    <cellStyle name="常规 2 3 2" xfId="24846" xr:uid="{00000000-0005-0000-0000-000028610000}"/>
    <cellStyle name="常规 2 4" xfId="24847" xr:uid="{00000000-0005-0000-0000-000029610000}"/>
    <cellStyle name="常规 2_(2012 02 05)자재표준수율 및 LOSS보고-2차" xfId="24848" xr:uid="{00000000-0005-0000-0000-00002A610000}"/>
    <cellStyle name="常规 3" xfId="24849" xr:uid="{00000000-0005-0000-0000-00002B610000}"/>
    <cellStyle name="常规 6" xfId="24850" xr:uid="{00000000-0005-0000-0000-00002C610000}"/>
    <cellStyle name="常规_★ RBc(중국) PILOT용도차현황 REV6,5_090420_P1 20090522" xfId="24851" xr:uid="{00000000-0005-0000-0000-00002D610000}"/>
    <cellStyle name="强调 1" xfId="21074" xr:uid="{00000000-0005-0000-0000-00006B520000}"/>
    <cellStyle name="强调 2" xfId="21075" xr:uid="{00000000-0005-0000-0000-00006C520000}"/>
    <cellStyle name="强调 3" xfId="21076" xr:uid="{00000000-0005-0000-0000-00006D520000}"/>
    <cellStyle name="强调文字颜色 1" xfId="21077" xr:uid="{00000000-0005-0000-0000-00006E520000}"/>
    <cellStyle name="强调文字颜色 1 2" xfId="21078" xr:uid="{00000000-0005-0000-0000-00006F520000}"/>
    <cellStyle name="强调文字颜色 2" xfId="21079" xr:uid="{00000000-0005-0000-0000-000070520000}"/>
    <cellStyle name="强调文字颜色 2 2" xfId="21080" xr:uid="{00000000-0005-0000-0000-000071520000}"/>
    <cellStyle name="强调文字颜色 3" xfId="21081" xr:uid="{00000000-0005-0000-0000-000072520000}"/>
    <cellStyle name="强调文字颜色 3 2" xfId="21082" xr:uid="{00000000-0005-0000-0000-000073520000}"/>
    <cellStyle name="强调文字颜色 4" xfId="21083" xr:uid="{00000000-0005-0000-0000-000074520000}"/>
    <cellStyle name="强调文字颜色 4 2" xfId="21084" xr:uid="{00000000-0005-0000-0000-000075520000}"/>
    <cellStyle name="强调文字颜色 5" xfId="21085" xr:uid="{00000000-0005-0000-0000-000076520000}"/>
    <cellStyle name="强调文字颜色 5 2" xfId="21086" xr:uid="{00000000-0005-0000-0000-000077520000}"/>
    <cellStyle name="强调文字颜色 6" xfId="21087" xr:uid="{00000000-0005-0000-0000-000078520000}"/>
    <cellStyle name="强调文字颜色 6 2" xfId="21088" xr:uid="{00000000-0005-0000-0000-000079520000}"/>
    <cellStyle name="普通_ 白土" xfId="24831" xr:uid="{00000000-0005-0000-0000-000019610000}"/>
    <cellStyle name="未定義" xfId="24744" xr:uid="{00000000-0005-0000-0000-0000C1600000}"/>
    <cellStyle name="标题" xfId="33336" xr:uid="{00000000-0005-0000-0000-000054820000}"/>
    <cellStyle name="标题 1" xfId="33337" xr:uid="{00000000-0005-0000-0000-000055820000}"/>
    <cellStyle name="标题 1 2" xfId="33338" xr:uid="{00000000-0005-0000-0000-000056820000}"/>
    <cellStyle name="标题 2" xfId="33339" xr:uid="{00000000-0005-0000-0000-000057820000}"/>
    <cellStyle name="标题 2 2" xfId="33340" xr:uid="{00000000-0005-0000-0000-000058820000}"/>
    <cellStyle name="标题 3" xfId="33341" xr:uid="{00000000-0005-0000-0000-000059820000}"/>
    <cellStyle name="标题 3 10" xfId="33342" xr:uid="{00000000-0005-0000-0000-00005A820000}"/>
    <cellStyle name="标题 3 10 2" xfId="33343" xr:uid="{00000000-0005-0000-0000-00005B820000}"/>
    <cellStyle name="标题 3 11" xfId="33344" xr:uid="{00000000-0005-0000-0000-00005C820000}"/>
    <cellStyle name="标题 3 12" xfId="33345" xr:uid="{00000000-0005-0000-0000-00005D820000}"/>
    <cellStyle name="标题 3 2" xfId="33346" xr:uid="{00000000-0005-0000-0000-00005E820000}"/>
    <cellStyle name="标题 3 2 10" xfId="33347" xr:uid="{00000000-0005-0000-0000-00005F820000}"/>
    <cellStyle name="标题 3 2 2" xfId="33348" xr:uid="{00000000-0005-0000-0000-000060820000}"/>
    <cellStyle name="标题 3 2 2 2" xfId="33349" xr:uid="{00000000-0005-0000-0000-000061820000}"/>
    <cellStyle name="标题 3 2 2 2 2" xfId="33350" xr:uid="{00000000-0005-0000-0000-000062820000}"/>
    <cellStyle name="标题 3 2 2 2 2 2" xfId="33351" xr:uid="{00000000-0005-0000-0000-000063820000}"/>
    <cellStyle name="标题 3 2 2 2 2 2 2" xfId="33352" xr:uid="{00000000-0005-0000-0000-000064820000}"/>
    <cellStyle name="标题 3 2 2 2 2 2 2 2" xfId="33353" xr:uid="{00000000-0005-0000-0000-000065820000}"/>
    <cellStyle name="标题 3 2 2 2 2 2 2 2 2" xfId="33354" xr:uid="{00000000-0005-0000-0000-000066820000}"/>
    <cellStyle name="标题 3 2 2 2 2 2 2 2 2 2" xfId="33355" xr:uid="{00000000-0005-0000-0000-000067820000}"/>
    <cellStyle name="标题 3 2 2 2 2 2 2 2 3" xfId="33356" xr:uid="{00000000-0005-0000-0000-000068820000}"/>
    <cellStyle name="标题 3 2 2 2 2 2 2 3" xfId="33357" xr:uid="{00000000-0005-0000-0000-000069820000}"/>
    <cellStyle name="标题 3 2 2 2 2 2 2 3 2" xfId="33358" xr:uid="{00000000-0005-0000-0000-00006A820000}"/>
    <cellStyle name="标题 3 2 2 2 2 2 2 4" xfId="33359" xr:uid="{00000000-0005-0000-0000-00006B820000}"/>
    <cellStyle name="标题 3 2 2 2 2 2 3" xfId="33360" xr:uid="{00000000-0005-0000-0000-00006C820000}"/>
    <cellStyle name="标题 3 2 2 2 2 2 3 2" xfId="33361" xr:uid="{00000000-0005-0000-0000-00006D820000}"/>
    <cellStyle name="标题 3 2 2 2 2 2 3 2 2" xfId="33362" xr:uid="{00000000-0005-0000-0000-00006E820000}"/>
    <cellStyle name="标题 3 2 2 2 2 2 3 3" xfId="33363" xr:uid="{00000000-0005-0000-0000-00006F820000}"/>
    <cellStyle name="标题 3 2 2 2 2 2 4" xfId="33364" xr:uid="{00000000-0005-0000-0000-000070820000}"/>
    <cellStyle name="标题 3 2 2 2 2 2 4 2" xfId="33365" xr:uid="{00000000-0005-0000-0000-000071820000}"/>
    <cellStyle name="标题 3 2 2 2 2 2 5" xfId="33366" xr:uid="{00000000-0005-0000-0000-000072820000}"/>
    <cellStyle name="标题 3 2 2 2 2 3" xfId="33367" xr:uid="{00000000-0005-0000-0000-000073820000}"/>
    <cellStyle name="标题 3 2 2 2 2 3 2" xfId="33368" xr:uid="{00000000-0005-0000-0000-000074820000}"/>
    <cellStyle name="标题 3 2 2 2 2 3 2 2" xfId="33369" xr:uid="{00000000-0005-0000-0000-000075820000}"/>
    <cellStyle name="标题 3 2 2 2 2 3 2 2 2" xfId="33370" xr:uid="{00000000-0005-0000-0000-000076820000}"/>
    <cellStyle name="标题 3 2 2 2 2 3 2 3" xfId="33371" xr:uid="{00000000-0005-0000-0000-000077820000}"/>
    <cellStyle name="标题 3 2 2 2 2 3 3" xfId="33372" xr:uid="{00000000-0005-0000-0000-000078820000}"/>
    <cellStyle name="标题 3 2 2 2 2 3 3 2" xfId="33373" xr:uid="{00000000-0005-0000-0000-000079820000}"/>
    <cellStyle name="标题 3 2 2 2 2 3 4" xfId="33374" xr:uid="{00000000-0005-0000-0000-00007A820000}"/>
    <cellStyle name="标题 3 2 2 2 2 4" xfId="33375" xr:uid="{00000000-0005-0000-0000-00007B820000}"/>
    <cellStyle name="标题 3 2 2 2 2 4 2" xfId="33376" xr:uid="{00000000-0005-0000-0000-00007C820000}"/>
    <cellStyle name="标题 3 2 2 2 2 4 2 2" xfId="33377" xr:uid="{00000000-0005-0000-0000-00007D820000}"/>
    <cellStyle name="标题 3 2 2 2 2 4 3" xfId="33378" xr:uid="{00000000-0005-0000-0000-00007E820000}"/>
    <cellStyle name="标题 3 2 2 2 2 5" xfId="33379" xr:uid="{00000000-0005-0000-0000-00007F820000}"/>
    <cellStyle name="标题 3 2 2 2 2 5 2" xfId="33380" xr:uid="{00000000-0005-0000-0000-000080820000}"/>
    <cellStyle name="标题 3 2 2 2 2 6" xfId="33381" xr:uid="{00000000-0005-0000-0000-000081820000}"/>
    <cellStyle name="标题 3 2 2 2 3" xfId="33382" xr:uid="{00000000-0005-0000-0000-000082820000}"/>
    <cellStyle name="标题 3 2 2 2 3 2" xfId="33383" xr:uid="{00000000-0005-0000-0000-000083820000}"/>
    <cellStyle name="标题 3 2 2 2 3 2 2" xfId="33384" xr:uid="{00000000-0005-0000-0000-000084820000}"/>
    <cellStyle name="标题 3 2 2 2 3 2 2 2" xfId="33385" xr:uid="{00000000-0005-0000-0000-000085820000}"/>
    <cellStyle name="标题 3 2 2 2 3 2 2 2 2" xfId="33386" xr:uid="{00000000-0005-0000-0000-000086820000}"/>
    <cellStyle name="标题 3 2 2 2 3 2 2 3" xfId="33387" xr:uid="{00000000-0005-0000-0000-000087820000}"/>
    <cellStyle name="标题 3 2 2 2 3 2 3" xfId="33388" xr:uid="{00000000-0005-0000-0000-000088820000}"/>
    <cellStyle name="标题 3 2 2 2 3 2 3 2" xfId="33389" xr:uid="{00000000-0005-0000-0000-000089820000}"/>
    <cellStyle name="标题 3 2 2 2 3 2 4" xfId="33390" xr:uid="{00000000-0005-0000-0000-00008A820000}"/>
    <cellStyle name="标题 3 2 2 2 3 3" xfId="33391" xr:uid="{00000000-0005-0000-0000-00008B820000}"/>
    <cellStyle name="标题 3 2 2 2 3 3 2" xfId="33392" xr:uid="{00000000-0005-0000-0000-00008C820000}"/>
    <cellStyle name="标题 3 2 2 2 3 3 2 2" xfId="33393" xr:uid="{00000000-0005-0000-0000-00008D820000}"/>
    <cellStyle name="标题 3 2 2 2 3 3 3" xfId="33394" xr:uid="{00000000-0005-0000-0000-00008E820000}"/>
    <cellStyle name="标题 3 2 2 2 3 4" xfId="33395" xr:uid="{00000000-0005-0000-0000-00008F820000}"/>
    <cellStyle name="标题 3 2 2 2 3 4 2" xfId="33396" xr:uid="{00000000-0005-0000-0000-000090820000}"/>
    <cellStyle name="标题 3 2 2 2 3 5" xfId="33397" xr:uid="{00000000-0005-0000-0000-000091820000}"/>
    <cellStyle name="标题 3 2 2 2 4" xfId="33398" xr:uid="{00000000-0005-0000-0000-000092820000}"/>
    <cellStyle name="标题 3 2 2 2 4 2" xfId="33399" xr:uid="{00000000-0005-0000-0000-000093820000}"/>
    <cellStyle name="标题 3 2 2 2 4 2 2" xfId="33400" xr:uid="{00000000-0005-0000-0000-000094820000}"/>
    <cellStyle name="标题 3 2 2 2 4 2 2 2" xfId="33401" xr:uid="{00000000-0005-0000-0000-000095820000}"/>
    <cellStyle name="标题 3 2 2 2 4 2 3" xfId="33402" xr:uid="{00000000-0005-0000-0000-000096820000}"/>
    <cellStyle name="标题 3 2 2 2 4 3" xfId="33403" xr:uid="{00000000-0005-0000-0000-000097820000}"/>
    <cellStyle name="标题 3 2 2 2 4 3 2" xfId="33404" xr:uid="{00000000-0005-0000-0000-000098820000}"/>
    <cellStyle name="标题 3 2 2 2 4 4" xfId="33405" xr:uid="{00000000-0005-0000-0000-000099820000}"/>
    <cellStyle name="标题 3 2 2 2 5" xfId="33406" xr:uid="{00000000-0005-0000-0000-00009A820000}"/>
    <cellStyle name="标题 3 2 2 2 5 2" xfId="33407" xr:uid="{00000000-0005-0000-0000-00009B820000}"/>
    <cellStyle name="标题 3 2 2 2 5 2 2" xfId="33408" xr:uid="{00000000-0005-0000-0000-00009C820000}"/>
    <cellStyle name="标题 3 2 2 2 5 3" xfId="33409" xr:uid="{00000000-0005-0000-0000-00009D820000}"/>
    <cellStyle name="标题 3 2 2 2 6" xfId="33410" xr:uid="{00000000-0005-0000-0000-00009E820000}"/>
    <cellStyle name="标题 3 2 2 2 6 2" xfId="33411" xr:uid="{00000000-0005-0000-0000-00009F820000}"/>
    <cellStyle name="标题 3 2 2 2 7" xfId="33412" xr:uid="{00000000-0005-0000-0000-0000A0820000}"/>
    <cellStyle name="标题 3 2 2 3" xfId="33413" xr:uid="{00000000-0005-0000-0000-0000A1820000}"/>
    <cellStyle name="标题 3 2 2 3 2" xfId="33414" xr:uid="{00000000-0005-0000-0000-0000A2820000}"/>
    <cellStyle name="标题 3 2 2 3 2 2" xfId="33415" xr:uid="{00000000-0005-0000-0000-0000A3820000}"/>
    <cellStyle name="标题 3 2 2 3 2 2 2" xfId="33416" xr:uid="{00000000-0005-0000-0000-0000A4820000}"/>
    <cellStyle name="标题 3 2 2 3 2 2 2 2" xfId="33417" xr:uid="{00000000-0005-0000-0000-0000A5820000}"/>
    <cellStyle name="标题 3 2 2 3 2 2 2 2 2" xfId="33418" xr:uid="{00000000-0005-0000-0000-0000A6820000}"/>
    <cellStyle name="标题 3 2 2 3 2 2 2 3" xfId="33419" xr:uid="{00000000-0005-0000-0000-0000A7820000}"/>
    <cellStyle name="标题 3 2 2 3 2 2 3" xfId="33420" xr:uid="{00000000-0005-0000-0000-0000A8820000}"/>
    <cellStyle name="标题 3 2 2 3 2 2 3 2" xfId="33421" xr:uid="{00000000-0005-0000-0000-0000A9820000}"/>
    <cellStyle name="标题 3 2 2 3 2 2 4" xfId="33422" xr:uid="{00000000-0005-0000-0000-0000AA820000}"/>
    <cellStyle name="标题 3 2 2 3 2 3" xfId="33423" xr:uid="{00000000-0005-0000-0000-0000AB820000}"/>
    <cellStyle name="标题 3 2 2 3 2 3 2" xfId="33424" xr:uid="{00000000-0005-0000-0000-0000AC820000}"/>
    <cellStyle name="标题 3 2 2 3 2 3 2 2" xfId="33425" xr:uid="{00000000-0005-0000-0000-0000AD820000}"/>
    <cellStyle name="标题 3 2 2 3 2 3 3" xfId="33426" xr:uid="{00000000-0005-0000-0000-0000AE820000}"/>
    <cellStyle name="标题 3 2 2 3 2 4" xfId="33427" xr:uid="{00000000-0005-0000-0000-0000AF820000}"/>
    <cellStyle name="标题 3 2 2 3 2 4 2" xfId="33428" xr:uid="{00000000-0005-0000-0000-0000B0820000}"/>
    <cellStyle name="标题 3 2 2 3 2 5" xfId="33429" xr:uid="{00000000-0005-0000-0000-0000B1820000}"/>
    <cellStyle name="标题 3 2 2 3 3" xfId="33430" xr:uid="{00000000-0005-0000-0000-0000B2820000}"/>
    <cellStyle name="标题 3 2 2 3 3 2" xfId="33431" xr:uid="{00000000-0005-0000-0000-0000B3820000}"/>
    <cellStyle name="标题 3 2 2 3 3 2 2" xfId="33432" xr:uid="{00000000-0005-0000-0000-0000B4820000}"/>
    <cellStyle name="标题 3 2 2 3 3 2 2 2" xfId="33433" xr:uid="{00000000-0005-0000-0000-0000B5820000}"/>
    <cellStyle name="标题 3 2 2 3 3 2 3" xfId="33434" xr:uid="{00000000-0005-0000-0000-0000B6820000}"/>
    <cellStyle name="标题 3 2 2 3 3 3" xfId="33435" xr:uid="{00000000-0005-0000-0000-0000B7820000}"/>
    <cellStyle name="标题 3 2 2 3 3 3 2" xfId="33436" xr:uid="{00000000-0005-0000-0000-0000B8820000}"/>
    <cellStyle name="标题 3 2 2 3 3 4" xfId="33437" xr:uid="{00000000-0005-0000-0000-0000B9820000}"/>
    <cellStyle name="标题 3 2 2 3 4" xfId="33438" xr:uid="{00000000-0005-0000-0000-0000BA820000}"/>
    <cellStyle name="标题 3 2 2 3 4 2" xfId="33439" xr:uid="{00000000-0005-0000-0000-0000BB820000}"/>
    <cellStyle name="标题 3 2 2 3 4 2 2" xfId="33440" xr:uid="{00000000-0005-0000-0000-0000BC820000}"/>
    <cellStyle name="标题 3 2 2 3 4 3" xfId="33441" xr:uid="{00000000-0005-0000-0000-0000BD820000}"/>
    <cellStyle name="标题 3 2 2 3 5" xfId="33442" xr:uid="{00000000-0005-0000-0000-0000BE820000}"/>
    <cellStyle name="标题 3 2 2 3 5 2" xfId="33443" xr:uid="{00000000-0005-0000-0000-0000BF820000}"/>
    <cellStyle name="标题 3 2 2 3 6" xfId="33444" xr:uid="{00000000-0005-0000-0000-0000C0820000}"/>
    <cellStyle name="标题 3 2 2 4" xfId="33445" xr:uid="{00000000-0005-0000-0000-0000C1820000}"/>
    <cellStyle name="标题 3 2 2 4 2" xfId="33446" xr:uid="{00000000-0005-0000-0000-0000C2820000}"/>
    <cellStyle name="标题 3 2 2 4 2 2" xfId="33447" xr:uid="{00000000-0005-0000-0000-0000C3820000}"/>
    <cellStyle name="标题 3 2 2 4 2 2 2" xfId="33448" xr:uid="{00000000-0005-0000-0000-0000C4820000}"/>
    <cellStyle name="标题 3 2 2 4 2 2 2 2" xfId="33449" xr:uid="{00000000-0005-0000-0000-0000C5820000}"/>
    <cellStyle name="标题 3 2 2 4 2 2 3" xfId="33450" xr:uid="{00000000-0005-0000-0000-0000C6820000}"/>
    <cellStyle name="标题 3 2 2 4 2 3" xfId="33451" xr:uid="{00000000-0005-0000-0000-0000C7820000}"/>
    <cellStyle name="标题 3 2 2 4 2 3 2" xfId="33452" xr:uid="{00000000-0005-0000-0000-0000C8820000}"/>
    <cellStyle name="标题 3 2 2 4 2 4" xfId="33453" xr:uid="{00000000-0005-0000-0000-0000C9820000}"/>
    <cellStyle name="标题 3 2 2 4 3" xfId="33454" xr:uid="{00000000-0005-0000-0000-0000CA820000}"/>
    <cellStyle name="标题 3 2 2 4 3 2" xfId="33455" xr:uid="{00000000-0005-0000-0000-0000CB820000}"/>
    <cellStyle name="标题 3 2 2 4 3 2 2" xfId="33456" xr:uid="{00000000-0005-0000-0000-0000CC820000}"/>
    <cellStyle name="标题 3 2 2 4 3 3" xfId="33457" xr:uid="{00000000-0005-0000-0000-0000CD820000}"/>
    <cellStyle name="标题 3 2 2 4 4" xfId="33458" xr:uid="{00000000-0005-0000-0000-0000CE820000}"/>
    <cellStyle name="标题 3 2 2 4 4 2" xfId="33459" xr:uid="{00000000-0005-0000-0000-0000CF820000}"/>
    <cellStyle name="标题 3 2 2 4 5" xfId="33460" xr:uid="{00000000-0005-0000-0000-0000D0820000}"/>
    <cellStyle name="标题 3 2 2 5" xfId="33461" xr:uid="{00000000-0005-0000-0000-0000D1820000}"/>
    <cellStyle name="标题 3 2 2 5 2" xfId="33462" xr:uid="{00000000-0005-0000-0000-0000D2820000}"/>
    <cellStyle name="标题 3 2 2 5 2 2" xfId="33463" xr:uid="{00000000-0005-0000-0000-0000D3820000}"/>
    <cellStyle name="标题 3 2 2 5 2 2 2" xfId="33464" xr:uid="{00000000-0005-0000-0000-0000D4820000}"/>
    <cellStyle name="标题 3 2 2 5 2 3" xfId="33465" xr:uid="{00000000-0005-0000-0000-0000D5820000}"/>
    <cellStyle name="标题 3 2 2 5 3" xfId="33466" xr:uid="{00000000-0005-0000-0000-0000D6820000}"/>
    <cellStyle name="标题 3 2 2 5 3 2" xfId="33467" xr:uid="{00000000-0005-0000-0000-0000D7820000}"/>
    <cellStyle name="标题 3 2 2 5 4" xfId="33468" xr:uid="{00000000-0005-0000-0000-0000D8820000}"/>
    <cellStyle name="标题 3 2 2 6" xfId="33469" xr:uid="{00000000-0005-0000-0000-0000D9820000}"/>
    <cellStyle name="标题 3 2 2 6 2" xfId="33470" xr:uid="{00000000-0005-0000-0000-0000DA820000}"/>
    <cellStyle name="标题 3 2 2 6 2 2" xfId="33471" xr:uid="{00000000-0005-0000-0000-0000DB820000}"/>
    <cellStyle name="标题 3 2 2 6 3" xfId="33472" xr:uid="{00000000-0005-0000-0000-0000DC820000}"/>
    <cellStyle name="标题 3 2 2 7" xfId="33473" xr:uid="{00000000-0005-0000-0000-0000DD820000}"/>
    <cellStyle name="标题 3 2 2 7 2" xfId="33474" xr:uid="{00000000-0005-0000-0000-0000DE820000}"/>
    <cellStyle name="标题 3 2 2 8" xfId="33475" xr:uid="{00000000-0005-0000-0000-0000DF820000}"/>
    <cellStyle name="标题 3 2 3" xfId="33476" xr:uid="{00000000-0005-0000-0000-0000E0820000}"/>
    <cellStyle name="标题 3 2 3 2" xfId="33477" xr:uid="{00000000-0005-0000-0000-0000E1820000}"/>
    <cellStyle name="标题 3 2 3 2 2" xfId="33478" xr:uid="{00000000-0005-0000-0000-0000E2820000}"/>
    <cellStyle name="标题 3 2 3 2 2 2" xfId="33479" xr:uid="{00000000-0005-0000-0000-0000E3820000}"/>
    <cellStyle name="标题 3 2 3 2 2 2 2" xfId="33480" xr:uid="{00000000-0005-0000-0000-0000E4820000}"/>
    <cellStyle name="标题 3 2 3 2 2 2 2 2" xfId="33481" xr:uid="{00000000-0005-0000-0000-0000E5820000}"/>
    <cellStyle name="标题 3 2 3 2 2 2 2 2 2" xfId="33482" xr:uid="{00000000-0005-0000-0000-0000E6820000}"/>
    <cellStyle name="标题 3 2 3 2 2 2 2 2 2 2" xfId="33483" xr:uid="{00000000-0005-0000-0000-0000E7820000}"/>
    <cellStyle name="标题 3 2 3 2 2 2 2 2 3" xfId="33484" xr:uid="{00000000-0005-0000-0000-0000E8820000}"/>
    <cellStyle name="标题 3 2 3 2 2 2 2 3" xfId="33485" xr:uid="{00000000-0005-0000-0000-0000E9820000}"/>
    <cellStyle name="标题 3 2 3 2 2 2 2 3 2" xfId="33486" xr:uid="{00000000-0005-0000-0000-0000EA820000}"/>
    <cellStyle name="标题 3 2 3 2 2 2 2 4" xfId="33487" xr:uid="{00000000-0005-0000-0000-0000EB820000}"/>
    <cellStyle name="标题 3 2 3 2 2 2 3" xfId="33488" xr:uid="{00000000-0005-0000-0000-0000EC820000}"/>
    <cellStyle name="标题 3 2 3 2 2 2 3 2" xfId="33489" xr:uid="{00000000-0005-0000-0000-0000ED820000}"/>
    <cellStyle name="标题 3 2 3 2 2 2 3 2 2" xfId="33490" xr:uid="{00000000-0005-0000-0000-0000EE820000}"/>
    <cellStyle name="标题 3 2 3 2 2 2 3 3" xfId="33491" xr:uid="{00000000-0005-0000-0000-0000EF820000}"/>
    <cellStyle name="标题 3 2 3 2 2 2 4" xfId="33492" xr:uid="{00000000-0005-0000-0000-0000F0820000}"/>
    <cellStyle name="标题 3 2 3 2 2 2 4 2" xfId="33493" xr:uid="{00000000-0005-0000-0000-0000F1820000}"/>
    <cellStyle name="标题 3 2 3 2 2 2 5" xfId="33494" xr:uid="{00000000-0005-0000-0000-0000F2820000}"/>
    <cellStyle name="标题 3 2 3 2 2 3" xfId="33495" xr:uid="{00000000-0005-0000-0000-0000F3820000}"/>
    <cellStyle name="标题 3 2 3 2 2 3 2" xfId="33496" xr:uid="{00000000-0005-0000-0000-0000F4820000}"/>
    <cellStyle name="标题 3 2 3 2 2 3 2 2" xfId="33497" xr:uid="{00000000-0005-0000-0000-0000F5820000}"/>
    <cellStyle name="标题 3 2 3 2 2 3 2 2 2" xfId="33498" xr:uid="{00000000-0005-0000-0000-0000F6820000}"/>
    <cellStyle name="标题 3 2 3 2 2 3 2 3" xfId="33499" xr:uid="{00000000-0005-0000-0000-0000F7820000}"/>
    <cellStyle name="标题 3 2 3 2 2 3 3" xfId="33500" xr:uid="{00000000-0005-0000-0000-0000F8820000}"/>
    <cellStyle name="标题 3 2 3 2 2 3 3 2" xfId="33501" xr:uid="{00000000-0005-0000-0000-0000F9820000}"/>
    <cellStyle name="标题 3 2 3 2 2 3 4" xfId="33502" xr:uid="{00000000-0005-0000-0000-0000FA820000}"/>
    <cellStyle name="标题 3 2 3 2 2 4" xfId="33503" xr:uid="{00000000-0005-0000-0000-0000FB820000}"/>
    <cellStyle name="标题 3 2 3 2 2 4 2" xfId="33504" xr:uid="{00000000-0005-0000-0000-0000FC820000}"/>
    <cellStyle name="标题 3 2 3 2 2 4 2 2" xfId="33505" xr:uid="{00000000-0005-0000-0000-0000FD820000}"/>
    <cellStyle name="标题 3 2 3 2 2 4 3" xfId="33506" xr:uid="{00000000-0005-0000-0000-0000FE820000}"/>
    <cellStyle name="标题 3 2 3 2 2 5" xfId="33507" xr:uid="{00000000-0005-0000-0000-0000FF820000}"/>
    <cellStyle name="标题 3 2 3 2 2 5 2" xfId="33508" xr:uid="{00000000-0005-0000-0000-000000830000}"/>
    <cellStyle name="标题 3 2 3 2 2 6" xfId="33509" xr:uid="{00000000-0005-0000-0000-000001830000}"/>
    <cellStyle name="标题 3 2 3 2 3" xfId="33510" xr:uid="{00000000-0005-0000-0000-000002830000}"/>
    <cellStyle name="标题 3 2 3 2 3 2" xfId="33511" xr:uid="{00000000-0005-0000-0000-000003830000}"/>
    <cellStyle name="标题 3 2 3 2 3 2 2" xfId="33512" xr:uid="{00000000-0005-0000-0000-000004830000}"/>
    <cellStyle name="标题 3 2 3 2 3 2 2 2" xfId="33513" xr:uid="{00000000-0005-0000-0000-000005830000}"/>
    <cellStyle name="标题 3 2 3 2 3 2 2 2 2" xfId="33514" xr:uid="{00000000-0005-0000-0000-000006830000}"/>
    <cellStyle name="标题 3 2 3 2 3 2 2 3" xfId="33515" xr:uid="{00000000-0005-0000-0000-000007830000}"/>
    <cellStyle name="标题 3 2 3 2 3 2 3" xfId="33516" xr:uid="{00000000-0005-0000-0000-000008830000}"/>
    <cellStyle name="标题 3 2 3 2 3 2 3 2" xfId="33517" xr:uid="{00000000-0005-0000-0000-000009830000}"/>
    <cellStyle name="标题 3 2 3 2 3 2 4" xfId="33518" xr:uid="{00000000-0005-0000-0000-00000A830000}"/>
    <cellStyle name="标题 3 2 3 2 3 3" xfId="33519" xr:uid="{00000000-0005-0000-0000-00000B830000}"/>
    <cellStyle name="标题 3 2 3 2 3 3 2" xfId="33520" xr:uid="{00000000-0005-0000-0000-00000C830000}"/>
    <cellStyle name="标题 3 2 3 2 3 3 2 2" xfId="33521" xr:uid="{00000000-0005-0000-0000-00000D830000}"/>
    <cellStyle name="标题 3 2 3 2 3 3 3" xfId="33522" xr:uid="{00000000-0005-0000-0000-00000E830000}"/>
    <cellStyle name="标题 3 2 3 2 3 4" xfId="33523" xr:uid="{00000000-0005-0000-0000-00000F830000}"/>
    <cellStyle name="标题 3 2 3 2 3 4 2" xfId="33524" xr:uid="{00000000-0005-0000-0000-000010830000}"/>
    <cellStyle name="标题 3 2 3 2 3 5" xfId="33525" xr:uid="{00000000-0005-0000-0000-000011830000}"/>
    <cellStyle name="标题 3 2 3 2 4" xfId="33526" xr:uid="{00000000-0005-0000-0000-000012830000}"/>
    <cellStyle name="标题 3 2 3 2 4 2" xfId="33527" xr:uid="{00000000-0005-0000-0000-000013830000}"/>
    <cellStyle name="标题 3 2 3 2 4 2 2" xfId="33528" xr:uid="{00000000-0005-0000-0000-000014830000}"/>
    <cellStyle name="标题 3 2 3 2 4 2 2 2" xfId="33529" xr:uid="{00000000-0005-0000-0000-000015830000}"/>
    <cellStyle name="标题 3 2 3 2 4 2 3" xfId="33530" xr:uid="{00000000-0005-0000-0000-000016830000}"/>
    <cellStyle name="标题 3 2 3 2 4 3" xfId="33531" xr:uid="{00000000-0005-0000-0000-000017830000}"/>
    <cellStyle name="标题 3 2 3 2 4 3 2" xfId="33532" xr:uid="{00000000-0005-0000-0000-000018830000}"/>
    <cellStyle name="标题 3 2 3 2 4 4" xfId="33533" xr:uid="{00000000-0005-0000-0000-000019830000}"/>
    <cellStyle name="标题 3 2 3 2 5" xfId="33534" xr:uid="{00000000-0005-0000-0000-00001A830000}"/>
    <cellStyle name="标题 3 2 3 2 5 2" xfId="33535" xr:uid="{00000000-0005-0000-0000-00001B830000}"/>
    <cellStyle name="标题 3 2 3 2 5 2 2" xfId="33536" xr:uid="{00000000-0005-0000-0000-00001C830000}"/>
    <cellStyle name="标题 3 2 3 2 5 3" xfId="33537" xr:uid="{00000000-0005-0000-0000-00001D830000}"/>
    <cellStyle name="标题 3 2 3 2 6" xfId="33538" xr:uid="{00000000-0005-0000-0000-00001E830000}"/>
    <cellStyle name="标题 3 2 3 2 6 2" xfId="33539" xr:uid="{00000000-0005-0000-0000-00001F830000}"/>
    <cellStyle name="标题 3 2 3 2 7" xfId="33540" xr:uid="{00000000-0005-0000-0000-000020830000}"/>
    <cellStyle name="标题 3 2 3 3" xfId="33541" xr:uid="{00000000-0005-0000-0000-000021830000}"/>
    <cellStyle name="标题 3 2 3 3 2" xfId="33542" xr:uid="{00000000-0005-0000-0000-000022830000}"/>
    <cellStyle name="标题 3 2 3 3 2 2" xfId="33543" xr:uid="{00000000-0005-0000-0000-000023830000}"/>
    <cellStyle name="标题 3 2 3 3 2 2 2" xfId="33544" xr:uid="{00000000-0005-0000-0000-000024830000}"/>
    <cellStyle name="标题 3 2 3 3 2 2 2 2" xfId="33545" xr:uid="{00000000-0005-0000-0000-000025830000}"/>
    <cellStyle name="标题 3 2 3 3 2 2 2 2 2" xfId="33546" xr:uid="{00000000-0005-0000-0000-000026830000}"/>
    <cellStyle name="标题 3 2 3 3 2 2 2 3" xfId="33547" xr:uid="{00000000-0005-0000-0000-000027830000}"/>
    <cellStyle name="标题 3 2 3 3 2 2 3" xfId="33548" xr:uid="{00000000-0005-0000-0000-000028830000}"/>
    <cellStyle name="标题 3 2 3 3 2 2 3 2" xfId="33549" xr:uid="{00000000-0005-0000-0000-000029830000}"/>
    <cellStyle name="标题 3 2 3 3 2 2 4" xfId="33550" xr:uid="{00000000-0005-0000-0000-00002A830000}"/>
    <cellStyle name="标题 3 2 3 3 2 3" xfId="33551" xr:uid="{00000000-0005-0000-0000-00002B830000}"/>
    <cellStyle name="标题 3 2 3 3 2 3 2" xfId="33552" xr:uid="{00000000-0005-0000-0000-00002C830000}"/>
    <cellStyle name="标题 3 2 3 3 2 3 2 2" xfId="33553" xr:uid="{00000000-0005-0000-0000-00002D830000}"/>
    <cellStyle name="标题 3 2 3 3 2 3 3" xfId="33554" xr:uid="{00000000-0005-0000-0000-00002E830000}"/>
    <cellStyle name="标题 3 2 3 3 2 4" xfId="33555" xr:uid="{00000000-0005-0000-0000-00002F830000}"/>
    <cellStyle name="标题 3 2 3 3 2 4 2" xfId="33556" xr:uid="{00000000-0005-0000-0000-000030830000}"/>
    <cellStyle name="标题 3 2 3 3 2 5" xfId="33557" xr:uid="{00000000-0005-0000-0000-000031830000}"/>
    <cellStyle name="标题 3 2 3 3 3" xfId="33558" xr:uid="{00000000-0005-0000-0000-000032830000}"/>
    <cellStyle name="标题 3 2 3 3 3 2" xfId="33559" xr:uid="{00000000-0005-0000-0000-000033830000}"/>
    <cellStyle name="标题 3 2 3 3 3 2 2" xfId="33560" xr:uid="{00000000-0005-0000-0000-000034830000}"/>
    <cellStyle name="标题 3 2 3 3 3 2 2 2" xfId="33561" xr:uid="{00000000-0005-0000-0000-000035830000}"/>
    <cellStyle name="标题 3 2 3 3 3 2 3" xfId="33562" xr:uid="{00000000-0005-0000-0000-000036830000}"/>
    <cellStyle name="标题 3 2 3 3 3 3" xfId="33563" xr:uid="{00000000-0005-0000-0000-000037830000}"/>
    <cellStyle name="标题 3 2 3 3 3 3 2" xfId="33564" xr:uid="{00000000-0005-0000-0000-000038830000}"/>
    <cellStyle name="标题 3 2 3 3 3 4" xfId="33565" xr:uid="{00000000-0005-0000-0000-000039830000}"/>
    <cellStyle name="标题 3 2 3 3 4" xfId="33566" xr:uid="{00000000-0005-0000-0000-00003A830000}"/>
    <cellStyle name="标题 3 2 3 3 4 2" xfId="33567" xr:uid="{00000000-0005-0000-0000-00003B830000}"/>
    <cellStyle name="标题 3 2 3 3 4 2 2" xfId="33568" xr:uid="{00000000-0005-0000-0000-00003C830000}"/>
    <cellStyle name="标题 3 2 3 3 4 3" xfId="33569" xr:uid="{00000000-0005-0000-0000-00003D830000}"/>
    <cellStyle name="标题 3 2 3 3 5" xfId="33570" xr:uid="{00000000-0005-0000-0000-00003E830000}"/>
    <cellStyle name="标题 3 2 3 3 5 2" xfId="33571" xr:uid="{00000000-0005-0000-0000-00003F830000}"/>
    <cellStyle name="标题 3 2 3 3 6" xfId="33572" xr:uid="{00000000-0005-0000-0000-000040830000}"/>
    <cellStyle name="标题 3 2 3 4" xfId="33573" xr:uid="{00000000-0005-0000-0000-000041830000}"/>
    <cellStyle name="标题 3 2 3 4 2" xfId="33574" xr:uid="{00000000-0005-0000-0000-000042830000}"/>
    <cellStyle name="标题 3 2 3 4 2 2" xfId="33575" xr:uid="{00000000-0005-0000-0000-000043830000}"/>
    <cellStyle name="标题 3 2 3 4 2 2 2" xfId="33576" xr:uid="{00000000-0005-0000-0000-000044830000}"/>
    <cellStyle name="标题 3 2 3 4 2 2 2 2" xfId="33577" xr:uid="{00000000-0005-0000-0000-000045830000}"/>
    <cellStyle name="标题 3 2 3 4 2 2 3" xfId="33578" xr:uid="{00000000-0005-0000-0000-000046830000}"/>
    <cellStyle name="标题 3 2 3 4 2 3" xfId="33579" xr:uid="{00000000-0005-0000-0000-000047830000}"/>
    <cellStyle name="标题 3 2 3 4 2 3 2" xfId="33580" xr:uid="{00000000-0005-0000-0000-000048830000}"/>
    <cellStyle name="标题 3 2 3 4 2 4" xfId="33581" xr:uid="{00000000-0005-0000-0000-000049830000}"/>
    <cellStyle name="标题 3 2 3 4 3" xfId="33582" xr:uid="{00000000-0005-0000-0000-00004A830000}"/>
    <cellStyle name="标题 3 2 3 4 3 2" xfId="33583" xr:uid="{00000000-0005-0000-0000-00004B830000}"/>
    <cellStyle name="标题 3 2 3 4 3 2 2" xfId="33584" xr:uid="{00000000-0005-0000-0000-00004C830000}"/>
    <cellStyle name="标题 3 2 3 4 3 3" xfId="33585" xr:uid="{00000000-0005-0000-0000-00004D830000}"/>
    <cellStyle name="标题 3 2 3 4 4" xfId="33586" xr:uid="{00000000-0005-0000-0000-00004E830000}"/>
    <cellStyle name="标题 3 2 3 4 4 2" xfId="33587" xr:uid="{00000000-0005-0000-0000-00004F830000}"/>
    <cellStyle name="标题 3 2 3 4 5" xfId="33588" xr:uid="{00000000-0005-0000-0000-000050830000}"/>
    <cellStyle name="标题 3 2 3 5" xfId="33589" xr:uid="{00000000-0005-0000-0000-000051830000}"/>
    <cellStyle name="标题 3 2 3 5 2" xfId="33590" xr:uid="{00000000-0005-0000-0000-000052830000}"/>
    <cellStyle name="标题 3 2 3 5 2 2" xfId="33591" xr:uid="{00000000-0005-0000-0000-000053830000}"/>
    <cellStyle name="标题 3 2 3 5 2 2 2" xfId="33592" xr:uid="{00000000-0005-0000-0000-000054830000}"/>
    <cellStyle name="标题 3 2 3 5 2 3" xfId="33593" xr:uid="{00000000-0005-0000-0000-000055830000}"/>
    <cellStyle name="标题 3 2 3 5 3" xfId="33594" xr:uid="{00000000-0005-0000-0000-000056830000}"/>
    <cellStyle name="标题 3 2 3 5 3 2" xfId="33595" xr:uid="{00000000-0005-0000-0000-000057830000}"/>
    <cellStyle name="标题 3 2 3 5 4" xfId="33596" xr:uid="{00000000-0005-0000-0000-000058830000}"/>
    <cellStyle name="标题 3 2 3 6" xfId="33597" xr:uid="{00000000-0005-0000-0000-000059830000}"/>
    <cellStyle name="标题 3 2 3 6 2" xfId="33598" xr:uid="{00000000-0005-0000-0000-00005A830000}"/>
    <cellStyle name="标题 3 2 3 6 2 2" xfId="33599" xr:uid="{00000000-0005-0000-0000-00005B830000}"/>
    <cellStyle name="标题 3 2 3 6 3" xfId="33600" xr:uid="{00000000-0005-0000-0000-00005C830000}"/>
    <cellStyle name="标题 3 2 3 7" xfId="33601" xr:uid="{00000000-0005-0000-0000-00005D830000}"/>
    <cellStyle name="标题 3 2 3 7 2" xfId="33602" xr:uid="{00000000-0005-0000-0000-00005E830000}"/>
    <cellStyle name="标题 3 2 3 8" xfId="33603" xr:uid="{00000000-0005-0000-0000-00005F830000}"/>
    <cellStyle name="标题 3 2 4" xfId="33604" xr:uid="{00000000-0005-0000-0000-000060830000}"/>
    <cellStyle name="标题 3 2 4 2" xfId="33605" xr:uid="{00000000-0005-0000-0000-000061830000}"/>
    <cellStyle name="标题 3 2 4 2 2" xfId="33606" xr:uid="{00000000-0005-0000-0000-000062830000}"/>
    <cellStyle name="标题 3 2 4 2 2 2" xfId="33607" xr:uid="{00000000-0005-0000-0000-000063830000}"/>
    <cellStyle name="标题 3 2 4 2 2 2 2" xfId="33608" xr:uid="{00000000-0005-0000-0000-000064830000}"/>
    <cellStyle name="标题 3 2 4 2 2 2 2 2" xfId="33609" xr:uid="{00000000-0005-0000-0000-000065830000}"/>
    <cellStyle name="标题 3 2 4 2 2 2 2 2 2" xfId="33610" xr:uid="{00000000-0005-0000-0000-000066830000}"/>
    <cellStyle name="标题 3 2 4 2 2 2 2 3" xfId="33611" xr:uid="{00000000-0005-0000-0000-000067830000}"/>
    <cellStyle name="标题 3 2 4 2 2 2 3" xfId="33612" xr:uid="{00000000-0005-0000-0000-000068830000}"/>
    <cellStyle name="标题 3 2 4 2 2 2 3 2" xfId="33613" xr:uid="{00000000-0005-0000-0000-000069830000}"/>
    <cellStyle name="标题 3 2 4 2 2 2 4" xfId="33614" xr:uid="{00000000-0005-0000-0000-00006A830000}"/>
    <cellStyle name="标题 3 2 4 2 2 3" xfId="33615" xr:uid="{00000000-0005-0000-0000-00006B830000}"/>
    <cellStyle name="标题 3 2 4 2 2 3 2" xfId="33616" xr:uid="{00000000-0005-0000-0000-00006C830000}"/>
    <cellStyle name="标题 3 2 4 2 2 3 2 2" xfId="33617" xr:uid="{00000000-0005-0000-0000-00006D830000}"/>
    <cellStyle name="标题 3 2 4 2 2 3 3" xfId="33618" xr:uid="{00000000-0005-0000-0000-00006E830000}"/>
    <cellStyle name="标题 3 2 4 2 2 4" xfId="33619" xr:uid="{00000000-0005-0000-0000-00006F830000}"/>
    <cellStyle name="标题 3 2 4 2 2 4 2" xfId="33620" xr:uid="{00000000-0005-0000-0000-000070830000}"/>
    <cellStyle name="标题 3 2 4 2 2 5" xfId="33621" xr:uid="{00000000-0005-0000-0000-000071830000}"/>
    <cellStyle name="标题 3 2 4 2 3" xfId="33622" xr:uid="{00000000-0005-0000-0000-000072830000}"/>
    <cellStyle name="标题 3 2 4 2 3 2" xfId="33623" xr:uid="{00000000-0005-0000-0000-000073830000}"/>
    <cellStyle name="标题 3 2 4 2 3 2 2" xfId="33624" xr:uid="{00000000-0005-0000-0000-000074830000}"/>
    <cellStyle name="标题 3 2 4 2 3 2 2 2" xfId="33625" xr:uid="{00000000-0005-0000-0000-000075830000}"/>
    <cellStyle name="标题 3 2 4 2 3 2 3" xfId="33626" xr:uid="{00000000-0005-0000-0000-000076830000}"/>
    <cellStyle name="标题 3 2 4 2 3 3" xfId="33627" xr:uid="{00000000-0005-0000-0000-000077830000}"/>
    <cellStyle name="标题 3 2 4 2 3 3 2" xfId="33628" xr:uid="{00000000-0005-0000-0000-000078830000}"/>
    <cellStyle name="标题 3 2 4 2 3 4" xfId="33629" xr:uid="{00000000-0005-0000-0000-000079830000}"/>
    <cellStyle name="标题 3 2 4 2 4" xfId="33630" xr:uid="{00000000-0005-0000-0000-00007A830000}"/>
    <cellStyle name="标题 3 2 4 2 4 2" xfId="33631" xr:uid="{00000000-0005-0000-0000-00007B830000}"/>
    <cellStyle name="标题 3 2 4 2 4 2 2" xfId="33632" xr:uid="{00000000-0005-0000-0000-00007C830000}"/>
    <cellStyle name="标题 3 2 4 2 4 3" xfId="33633" xr:uid="{00000000-0005-0000-0000-00007D830000}"/>
    <cellStyle name="标题 3 2 4 2 5" xfId="33634" xr:uid="{00000000-0005-0000-0000-00007E830000}"/>
    <cellStyle name="标题 3 2 4 2 5 2" xfId="33635" xr:uid="{00000000-0005-0000-0000-00007F830000}"/>
    <cellStyle name="标题 3 2 4 2 6" xfId="33636" xr:uid="{00000000-0005-0000-0000-000080830000}"/>
    <cellStyle name="标题 3 2 4 3" xfId="33637" xr:uid="{00000000-0005-0000-0000-000081830000}"/>
    <cellStyle name="标题 3 2 4 3 2" xfId="33638" xr:uid="{00000000-0005-0000-0000-000082830000}"/>
    <cellStyle name="标题 3 2 4 3 2 2" xfId="33639" xr:uid="{00000000-0005-0000-0000-000083830000}"/>
    <cellStyle name="标题 3 2 4 3 2 2 2" xfId="33640" xr:uid="{00000000-0005-0000-0000-000084830000}"/>
    <cellStyle name="标题 3 2 4 3 2 2 2 2" xfId="33641" xr:uid="{00000000-0005-0000-0000-000085830000}"/>
    <cellStyle name="标题 3 2 4 3 2 2 3" xfId="33642" xr:uid="{00000000-0005-0000-0000-000086830000}"/>
    <cellStyle name="标题 3 2 4 3 2 3" xfId="33643" xr:uid="{00000000-0005-0000-0000-000087830000}"/>
    <cellStyle name="标题 3 2 4 3 2 3 2" xfId="33644" xr:uid="{00000000-0005-0000-0000-000088830000}"/>
    <cellStyle name="标题 3 2 4 3 2 4" xfId="33645" xr:uid="{00000000-0005-0000-0000-000089830000}"/>
    <cellStyle name="标题 3 2 4 3 3" xfId="33646" xr:uid="{00000000-0005-0000-0000-00008A830000}"/>
    <cellStyle name="标题 3 2 4 3 3 2" xfId="33647" xr:uid="{00000000-0005-0000-0000-00008B830000}"/>
    <cellStyle name="标题 3 2 4 3 3 2 2" xfId="33648" xr:uid="{00000000-0005-0000-0000-00008C830000}"/>
    <cellStyle name="标题 3 2 4 3 3 3" xfId="33649" xr:uid="{00000000-0005-0000-0000-00008D830000}"/>
    <cellStyle name="标题 3 2 4 3 4" xfId="33650" xr:uid="{00000000-0005-0000-0000-00008E830000}"/>
    <cellStyle name="标题 3 2 4 3 4 2" xfId="33651" xr:uid="{00000000-0005-0000-0000-00008F830000}"/>
    <cellStyle name="标题 3 2 4 3 5" xfId="33652" xr:uid="{00000000-0005-0000-0000-000090830000}"/>
    <cellStyle name="标题 3 2 4 4" xfId="33653" xr:uid="{00000000-0005-0000-0000-000091830000}"/>
    <cellStyle name="标题 3 2 4 4 2" xfId="33654" xr:uid="{00000000-0005-0000-0000-000092830000}"/>
    <cellStyle name="标题 3 2 4 4 2 2" xfId="33655" xr:uid="{00000000-0005-0000-0000-000093830000}"/>
    <cellStyle name="标题 3 2 4 4 2 2 2" xfId="33656" xr:uid="{00000000-0005-0000-0000-000094830000}"/>
    <cellStyle name="标题 3 2 4 4 2 3" xfId="33657" xr:uid="{00000000-0005-0000-0000-000095830000}"/>
    <cellStyle name="标题 3 2 4 4 3" xfId="33658" xr:uid="{00000000-0005-0000-0000-000096830000}"/>
    <cellStyle name="标题 3 2 4 4 3 2" xfId="33659" xr:uid="{00000000-0005-0000-0000-000097830000}"/>
    <cellStyle name="标题 3 2 4 4 4" xfId="33660" xr:uid="{00000000-0005-0000-0000-000098830000}"/>
    <cellStyle name="标题 3 2 4 5" xfId="33661" xr:uid="{00000000-0005-0000-0000-000099830000}"/>
    <cellStyle name="标题 3 2 4 5 2" xfId="33662" xr:uid="{00000000-0005-0000-0000-00009A830000}"/>
    <cellStyle name="标题 3 2 4 5 2 2" xfId="33663" xr:uid="{00000000-0005-0000-0000-00009B830000}"/>
    <cellStyle name="标题 3 2 4 5 3" xfId="33664" xr:uid="{00000000-0005-0000-0000-00009C830000}"/>
    <cellStyle name="标题 3 2 4 6" xfId="33665" xr:uid="{00000000-0005-0000-0000-00009D830000}"/>
    <cellStyle name="标题 3 2 4 6 2" xfId="33666" xr:uid="{00000000-0005-0000-0000-00009E830000}"/>
    <cellStyle name="标题 3 2 4 7" xfId="33667" xr:uid="{00000000-0005-0000-0000-00009F830000}"/>
    <cellStyle name="标题 3 2 5" xfId="33668" xr:uid="{00000000-0005-0000-0000-0000A0830000}"/>
    <cellStyle name="标题 3 2 5 2" xfId="33669" xr:uid="{00000000-0005-0000-0000-0000A1830000}"/>
    <cellStyle name="标题 3 2 5 2 2" xfId="33670" xr:uid="{00000000-0005-0000-0000-0000A2830000}"/>
    <cellStyle name="标题 3 2 5 2 2 2" xfId="33671" xr:uid="{00000000-0005-0000-0000-0000A3830000}"/>
    <cellStyle name="标题 3 2 5 2 2 2 2" xfId="33672" xr:uid="{00000000-0005-0000-0000-0000A4830000}"/>
    <cellStyle name="标题 3 2 5 2 2 2 2 2" xfId="33673" xr:uid="{00000000-0005-0000-0000-0000A5830000}"/>
    <cellStyle name="标题 3 2 5 2 2 2 3" xfId="33674" xr:uid="{00000000-0005-0000-0000-0000A6830000}"/>
    <cellStyle name="标题 3 2 5 2 2 3" xfId="33675" xr:uid="{00000000-0005-0000-0000-0000A7830000}"/>
    <cellStyle name="标题 3 2 5 2 2 3 2" xfId="33676" xr:uid="{00000000-0005-0000-0000-0000A8830000}"/>
    <cellStyle name="标题 3 2 5 2 2 4" xfId="33677" xr:uid="{00000000-0005-0000-0000-0000A9830000}"/>
    <cellStyle name="标题 3 2 5 2 3" xfId="33678" xr:uid="{00000000-0005-0000-0000-0000AA830000}"/>
    <cellStyle name="标题 3 2 5 2 3 2" xfId="33679" xr:uid="{00000000-0005-0000-0000-0000AB830000}"/>
    <cellStyle name="标题 3 2 5 2 3 2 2" xfId="33680" xr:uid="{00000000-0005-0000-0000-0000AC830000}"/>
    <cellStyle name="标题 3 2 5 2 3 3" xfId="33681" xr:uid="{00000000-0005-0000-0000-0000AD830000}"/>
    <cellStyle name="标题 3 2 5 2 4" xfId="33682" xr:uid="{00000000-0005-0000-0000-0000AE830000}"/>
    <cellStyle name="标题 3 2 5 2 4 2" xfId="33683" xr:uid="{00000000-0005-0000-0000-0000AF830000}"/>
    <cellStyle name="标题 3 2 5 2 5" xfId="33684" xr:uid="{00000000-0005-0000-0000-0000B0830000}"/>
    <cellStyle name="标题 3 2 5 3" xfId="33685" xr:uid="{00000000-0005-0000-0000-0000B1830000}"/>
    <cellStyle name="标题 3 2 5 3 2" xfId="33686" xr:uid="{00000000-0005-0000-0000-0000B2830000}"/>
    <cellStyle name="标题 3 2 5 3 2 2" xfId="33687" xr:uid="{00000000-0005-0000-0000-0000B3830000}"/>
    <cellStyle name="标题 3 2 5 3 2 2 2" xfId="33688" xr:uid="{00000000-0005-0000-0000-0000B4830000}"/>
    <cellStyle name="标题 3 2 5 3 2 3" xfId="33689" xr:uid="{00000000-0005-0000-0000-0000B5830000}"/>
    <cellStyle name="标题 3 2 5 3 3" xfId="33690" xr:uid="{00000000-0005-0000-0000-0000B6830000}"/>
    <cellStyle name="标题 3 2 5 3 3 2" xfId="33691" xr:uid="{00000000-0005-0000-0000-0000B7830000}"/>
    <cellStyle name="标题 3 2 5 3 4" xfId="33692" xr:uid="{00000000-0005-0000-0000-0000B8830000}"/>
    <cellStyle name="标题 3 2 5 4" xfId="33693" xr:uid="{00000000-0005-0000-0000-0000B9830000}"/>
    <cellStyle name="标题 3 2 5 4 2" xfId="33694" xr:uid="{00000000-0005-0000-0000-0000BA830000}"/>
    <cellStyle name="标题 3 2 5 4 2 2" xfId="33695" xr:uid="{00000000-0005-0000-0000-0000BB830000}"/>
    <cellStyle name="标题 3 2 5 4 3" xfId="33696" xr:uid="{00000000-0005-0000-0000-0000BC830000}"/>
    <cellStyle name="标题 3 2 5 5" xfId="33697" xr:uid="{00000000-0005-0000-0000-0000BD830000}"/>
    <cellStyle name="标题 3 2 5 5 2" xfId="33698" xr:uid="{00000000-0005-0000-0000-0000BE830000}"/>
    <cellStyle name="标题 3 2 5 6" xfId="33699" xr:uid="{00000000-0005-0000-0000-0000BF830000}"/>
    <cellStyle name="标题 3 2 6" xfId="33700" xr:uid="{00000000-0005-0000-0000-0000C0830000}"/>
    <cellStyle name="标题 3 2 6 2" xfId="33701" xr:uid="{00000000-0005-0000-0000-0000C1830000}"/>
    <cellStyle name="标题 3 2 6 2 2" xfId="33702" xr:uid="{00000000-0005-0000-0000-0000C2830000}"/>
    <cellStyle name="标题 3 2 6 2 2 2" xfId="33703" xr:uid="{00000000-0005-0000-0000-0000C3830000}"/>
    <cellStyle name="标题 3 2 6 2 2 2 2" xfId="33704" xr:uid="{00000000-0005-0000-0000-0000C4830000}"/>
    <cellStyle name="标题 3 2 6 2 2 3" xfId="33705" xr:uid="{00000000-0005-0000-0000-0000C5830000}"/>
    <cellStyle name="标题 3 2 6 2 3" xfId="33706" xr:uid="{00000000-0005-0000-0000-0000C6830000}"/>
    <cellStyle name="标题 3 2 6 2 3 2" xfId="33707" xr:uid="{00000000-0005-0000-0000-0000C7830000}"/>
    <cellStyle name="标题 3 2 6 2 4" xfId="33708" xr:uid="{00000000-0005-0000-0000-0000C8830000}"/>
    <cellStyle name="标题 3 2 6 3" xfId="33709" xr:uid="{00000000-0005-0000-0000-0000C9830000}"/>
    <cellStyle name="标题 3 2 6 3 2" xfId="33710" xr:uid="{00000000-0005-0000-0000-0000CA830000}"/>
    <cellStyle name="标题 3 2 6 3 2 2" xfId="33711" xr:uid="{00000000-0005-0000-0000-0000CB830000}"/>
    <cellStyle name="标题 3 2 6 3 3" xfId="33712" xr:uid="{00000000-0005-0000-0000-0000CC830000}"/>
    <cellStyle name="标题 3 2 6 4" xfId="33713" xr:uid="{00000000-0005-0000-0000-0000CD830000}"/>
    <cellStyle name="标题 3 2 6 4 2" xfId="33714" xr:uid="{00000000-0005-0000-0000-0000CE830000}"/>
    <cellStyle name="标题 3 2 6 5" xfId="33715" xr:uid="{00000000-0005-0000-0000-0000CF830000}"/>
    <cellStyle name="标题 3 2 7" xfId="33716" xr:uid="{00000000-0005-0000-0000-0000D0830000}"/>
    <cellStyle name="标题 3 2 7 2" xfId="33717" xr:uid="{00000000-0005-0000-0000-0000D1830000}"/>
    <cellStyle name="标题 3 2 7 2 2" xfId="33718" xr:uid="{00000000-0005-0000-0000-0000D2830000}"/>
    <cellStyle name="标题 3 2 7 2 2 2" xfId="33719" xr:uid="{00000000-0005-0000-0000-0000D3830000}"/>
    <cellStyle name="标题 3 2 7 2 3" xfId="33720" xr:uid="{00000000-0005-0000-0000-0000D4830000}"/>
    <cellStyle name="标题 3 2 7 3" xfId="33721" xr:uid="{00000000-0005-0000-0000-0000D5830000}"/>
    <cellStyle name="标题 3 2 7 3 2" xfId="33722" xr:uid="{00000000-0005-0000-0000-0000D6830000}"/>
    <cellStyle name="标题 3 2 7 4" xfId="33723" xr:uid="{00000000-0005-0000-0000-0000D7830000}"/>
    <cellStyle name="标题 3 2 8" xfId="33724" xr:uid="{00000000-0005-0000-0000-0000D8830000}"/>
    <cellStyle name="标题 3 2 8 2" xfId="33725" xr:uid="{00000000-0005-0000-0000-0000D9830000}"/>
    <cellStyle name="标题 3 2 8 2 2" xfId="33726" xr:uid="{00000000-0005-0000-0000-0000DA830000}"/>
    <cellStyle name="标题 3 2 8 3" xfId="33727" xr:uid="{00000000-0005-0000-0000-0000DB830000}"/>
    <cellStyle name="标题 3 2 9" xfId="33728" xr:uid="{00000000-0005-0000-0000-0000DC830000}"/>
    <cellStyle name="标题 3 2 9 2" xfId="33729" xr:uid="{00000000-0005-0000-0000-0000DD830000}"/>
    <cellStyle name="标题 3 3" xfId="33730" xr:uid="{00000000-0005-0000-0000-0000DE830000}"/>
    <cellStyle name="标题 3 3 2" xfId="33731" xr:uid="{00000000-0005-0000-0000-0000DF830000}"/>
    <cellStyle name="标题 3 3 2 2" xfId="33732" xr:uid="{00000000-0005-0000-0000-0000E0830000}"/>
    <cellStyle name="标题 3 3 2 2 2" xfId="33733" xr:uid="{00000000-0005-0000-0000-0000E1830000}"/>
    <cellStyle name="标题 3 3 2 2 2 2" xfId="33734" xr:uid="{00000000-0005-0000-0000-0000E2830000}"/>
    <cellStyle name="标题 3 3 2 2 2 2 2" xfId="33735" xr:uid="{00000000-0005-0000-0000-0000E3830000}"/>
    <cellStyle name="标题 3 3 2 2 2 2 2 2" xfId="33736" xr:uid="{00000000-0005-0000-0000-0000E4830000}"/>
    <cellStyle name="标题 3 3 2 2 2 2 2 2 2" xfId="33737" xr:uid="{00000000-0005-0000-0000-0000E5830000}"/>
    <cellStyle name="标题 3 3 2 2 2 2 2 2 2 2" xfId="33738" xr:uid="{00000000-0005-0000-0000-0000E6830000}"/>
    <cellStyle name="标题 3 3 2 2 2 2 2 2 3" xfId="33739" xr:uid="{00000000-0005-0000-0000-0000E7830000}"/>
    <cellStyle name="标题 3 3 2 2 2 2 2 3" xfId="33740" xr:uid="{00000000-0005-0000-0000-0000E8830000}"/>
    <cellStyle name="标题 3 3 2 2 2 2 2 3 2" xfId="33741" xr:uid="{00000000-0005-0000-0000-0000E9830000}"/>
    <cellStyle name="标题 3 3 2 2 2 2 2 4" xfId="33742" xr:uid="{00000000-0005-0000-0000-0000EA830000}"/>
    <cellStyle name="标题 3 3 2 2 2 2 3" xfId="33743" xr:uid="{00000000-0005-0000-0000-0000EB830000}"/>
    <cellStyle name="标题 3 3 2 2 2 2 3 2" xfId="33744" xr:uid="{00000000-0005-0000-0000-0000EC830000}"/>
    <cellStyle name="标题 3 3 2 2 2 2 3 2 2" xfId="33745" xr:uid="{00000000-0005-0000-0000-0000ED830000}"/>
    <cellStyle name="标题 3 3 2 2 2 2 3 3" xfId="33746" xr:uid="{00000000-0005-0000-0000-0000EE830000}"/>
    <cellStyle name="标题 3 3 2 2 2 2 4" xfId="33747" xr:uid="{00000000-0005-0000-0000-0000EF830000}"/>
    <cellStyle name="标题 3 3 2 2 2 2 4 2" xfId="33748" xr:uid="{00000000-0005-0000-0000-0000F0830000}"/>
    <cellStyle name="标题 3 3 2 2 2 2 5" xfId="33749" xr:uid="{00000000-0005-0000-0000-0000F1830000}"/>
    <cellStyle name="标题 3 3 2 2 2 3" xfId="33750" xr:uid="{00000000-0005-0000-0000-0000F2830000}"/>
    <cellStyle name="标题 3 3 2 2 2 3 2" xfId="33751" xr:uid="{00000000-0005-0000-0000-0000F3830000}"/>
    <cellStyle name="标题 3 3 2 2 2 3 2 2" xfId="33752" xr:uid="{00000000-0005-0000-0000-0000F4830000}"/>
    <cellStyle name="标题 3 3 2 2 2 3 2 2 2" xfId="33753" xr:uid="{00000000-0005-0000-0000-0000F5830000}"/>
    <cellStyle name="标题 3 3 2 2 2 3 2 3" xfId="33754" xr:uid="{00000000-0005-0000-0000-0000F6830000}"/>
    <cellStyle name="标题 3 3 2 2 2 3 3" xfId="33755" xr:uid="{00000000-0005-0000-0000-0000F7830000}"/>
    <cellStyle name="标题 3 3 2 2 2 3 3 2" xfId="33756" xr:uid="{00000000-0005-0000-0000-0000F8830000}"/>
    <cellStyle name="标题 3 3 2 2 2 3 4" xfId="33757" xr:uid="{00000000-0005-0000-0000-0000F9830000}"/>
    <cellStyle name="标题 3 3 2 2 2 4" xfId="33758" xr:uid="{00000000-0005-0000-0000-0000FA830000}"/>
    <cellStyle name="标题 3 3 2 2 2 4 2" xfId="33759" xr:uid="{00000000-0005-0000-0000-0000FB830000}"/>
    <cellStyle name="标题 3 3 2 2 2 4 2 2" xfId="33760" xr:uid="{00000000-0005-0000-0000-0000FC830000}"/>
    <cellStyle name="标题 3 3 2 2 2 4 3" xfId="33761" xr:uid="{00000000-0005-0000-0000-0000FD830000}"/>
    <cellStyle name="标题 3 3 2 2 2 5" xfId="33762" xr:uid="{00000000-0005-0000-0000-0000FE830000}"/>
    <cellStyle name="标题 3 3 2 2 2 5 2" xfId="33763" xr:uid="{00000000-0005-0000-0000-0000FF830000}"/>
    <cellStyle name="标题 3 3 2 2 2 6" xfId="33764" xr:uid="{00000000-0005-0000-0000-000000840000}"/>
    <cellStyle name="标题 3 3 2 2 3" xfId="33765" xr:uid="{00000000-0005-0000-0000-000001840000}"/>
    <cellStyle name="标题 3 3 2 2 3 2" xfId="33766" xr:uid="{00000000-0005-0000-0000-000002840000}"/>
    <cellStyle name="标题 3 3 2 2 3 2 2" xfId="33767" xr:uid="{00000000-0005-0000-0000-000003840000}"/>
    <cellStyle name="标题 3 3 2 2 3 2 2 2" xfId="33768" xr:uid="{00000000-0005-0000-0000-000004840000}"/>
    <cellStyle name="标题 3 3 2 2 3 2 2 2 2" xfId="33769" xr:uid="{00000000-0005-0000-0000-000005840000}"/>
    <cellStyle name="标题 3 3 2 2 3 2 2 3" xfId="33770" xr:uid="{00000000-0005-0000-0000-000006840000}"/>
    <cellStyle name="标题 3 3 2 2 3 2 3" xfId="33771" xr:uid="{00000000-0005-0000-0000-000007840000}"/>
    <cellStyle name="标题 3 3 2 2 3 2 3 2" xfId="33772" xr:uid="{00000000-0005-0000-0000-000008840000}"/>
    <cellStyle name="标题 3 3 2 2 3 2 4" xfId="33773" xr:uid="{00000000-0005-0000-0000-000009840000}"/>
    <cellStyle name="标题 3 3 2 2 3 3" xfId="33774" xr:uid="{00000000-0005-0000-0000-00000A840000}"/>
    <cellStyle name="标题 3 3 2 2 3 3 2" xfId="33775" xr:uid="{00000000-0005-0000-0000-00000B840000}"/>
    <cellStyle name="标题 3 3 2 2 3 3 2 2" xfId="33776" xr:uid="{00000000-0005-0000-0000-00000C840000}"/>
    <cellStyle name="标题 3 3 2 2 3 3 3" xfId="33777" xr:uid="{00000000-0005-0000-0000-00000D840000}"/>
    <cellStyle name="标题 3 3 2 2 3 4" xfId="33778" xr:uid="{00000000-0005-0000-0000-00000E840000}"/>
    <cellStyle name="标题 3 3 2 2 3 4 2" xfId="33779" xr:uid="{00000000-0005-0000-0000-00000F840000}"/>
    <cellStyle name="标题 3 3 2 2 3 5" xfId="33780" xr:uid="{00000000-0005-0000-0000-000010840000}"/>
    <cellStyle name="标题 3 3 2 2 4" xfId="33781" xr:uid="{00000000-0005-0000-0000-000011840000}"/>
    <cellStyle name="标题 3 3 2 2 4 2" xfId="33782" xr:uid="{00000000-0005-0000-0000-000012840000}"/>
    <cellStyle name="标题 3 3 2 2 4 2 2" xfId="33783" xr:uid="{00000000-0005-0000-0000-000013840000}"/>
    <cellStyle name="标题 3 3 2 2 4 2 2 2" xfId="33784" xr:uid="{00000000-0005-0000-0000-000014840000}"/>
    <cellStyle name="标题 3 3 2 2 4 2 3" xfId="33785" xr:uid="{00000000-0005-0000-0000-000015840000}"/>
    <cellStyle name="标题 3 3 2 2 4 3" xfId="33786" xr:uid="{00000000-0005-0000-0000-000016840000}"/>
    <cellStyle name="标题 3 3 2 2 4 3 2" xfId="33787" xr:uid="{00000000-0005-0000-0000-000017840000}"/>
    <cellStyle name="标题 3 3 2 2 4 4" xfId="33788" xr:uid="{00000000-0005-0000-0000-000018840000}"/>
    <cellStyle name="标题 3 3 2 2 5" xfId="33789" xr:uid="{00000000-0005-0000-0000-000019840000}"/>
    <cellStyle name="标题 3 3 2 2 5 2" xfId="33790" xr:uid="{00000000-0005-0000-0000-00001A840000}"/>
    <cellStyle name="标题 3 3 2 2 5 2 2" xfId="33791" xr:uid="{00000000-0005-0000-0000-00001B840000}"/>
    <cellStyle name="标题 3 3 2 2 5 3" xfId="33792" xr:uid="{00000000-0005-0000-0000-00001C840000}"/>
    <cellStyle name="标题 3 3 2 2 6" xfId="33793" xr:uid="{00000000-0005-0000-0000-00001D840000}"/>
    <cellStyle name="标题 3 3 2 2 6 2" xfId="33794" xr:uid="{00000000-0005-0000-0000-00001E840000}"/>
    <cellStyle name="标题 3 3 2 2 7" xfId="33795" xr:uid="{00000000-0005-0000-0000-00001F840000}"/>
    <cellStyle name="标题 3 3 2 3" xfId="33796" xr:uid="{00000000-0005-0000-0000-000020840000}"/>
    <cellStyle name="标题 3 3 2 3 2" xfId="33797" xr:uid="{00000000-0005-0000-0000-000021840000}"/>
    <cellStyle name="标题 3 3 2 3 2 2" xfId="33798" xr:uid="{00000000-0005-0000-0000-000022840000}"/>
    <cellStyle name="标题 3 3 2 3 2 2 2" xfId="33799" xr:uid="{00000000-0005-0000-0000-000023840000}"/>
    <cellStyle name="标题 3 3 2 3 2 2 2 2" xfId="33800" xr:uid="{00000000-0005-0000-0000-000024840000}"/>
    <cellStyle name="标题 3 3 2 3 2 2 2 2 2" xfId="33801" xr:uid="{00000000-0005-0000-0000-000025840000}"/>
    <cellStyle name="标题 3 3 2 3 2 2 2 3" xfId="33802" xr:uid="{00000000-0005-0000-0000-000026840000}"/>
    <cellStyle name="标题 3 3 2 3 2 2 3" xfId="33803" xr:uid="{00000000-0005-0000-0000-000027840000}"/>
    <cellStyle name="标题 3 3 2 3 2 2 3 2" xfId="33804" xr:uid="{00000000-0005-0000-0000-000028840000}"/>
    <cellStyle name="标题 3 3 2 3 2 2 4" xfId="33805" xr:uid="{00000000-0005-0000-0000-000029840000}"/>
    <cellStyle name="标题 3 3 2 3 2 3" xfId="33806" xr:uid="{00000000-0005-0000-0000-00002A840000}"/>
    <cellStyle name="标题 3 3 2 3 2 3 2" xfId="33807" xr:uid="{00000000-0005-0000-0000-00002B840000}"/>
    <cellStyle name="标题 3 3 2 3 2 3 2 2" xfId="33808" xr:uid="{00000000-0005-0000-0000-00002C840000}"/>
    <cellStyle name="标题 3 3 2 3 2 3 3" xfId="33809" xr:uid="{00000000-0005-0000-0000-00002D840000}"/>
    <cellStyle name="标题 3 3 2 3 2 4" xfId="33810" xr:uid="{00000000-0005-0000-0000-00002E840000}"/>
    <cellStyle name="标题 3 3 2 3 2 4 2" xfId="33811" xr:uid="{00000000-0005-0000-0000-00002F840000}"/>
    <cellStyle name="标题 3 3 2 3 2 5" xfId="33812" xr:uid="{00000000-0005-0000-0000-000030840000}"/>
    <cellStyle name="标题 3 3 2 3 3" xfId="33813" xr:uid="{00000000-0005-0000-0000-000031840000}"/>
    <cellStyle name="标题 3 3 2 3 3 2" xfId="33814" xr:uid="{00000000-0005-0000-0000-000032840000}"/>
    <cellStyle name="标题 3 3 2 3 3 2 2" xfId="33815" xr:uid="{00000000-0005-0000-0000-000033840000}"/>
    <cellStyle name="标题 3 3 2 3 3 2 2 2" xfId="33816" xr:uid="{00000000-0005-0000-0000-000034840000}"/>
    <cellStyle name="标题 3 3 2 3 3 2 3" xfId="33817" xr:uid="{00000000-0005-0000-0000-000035840000}"/>
    <cellStyle name="标题 3 3 2 3 3 3" xfId="33818" xr:uid="{00000000-0005-0000-0000-000036840000}"/>
    <cellStyle name="标题 3 3 2 3 3 3 2" xfId="33819" xr:uid="{00000000-0005-0000-0000-000037840000}"/>
    <cellStyle name="标题 3 3 2 3 3 4" xfId="33820" xr:uid="{00000000-0005-0000-0000-000038840000}"/>
    <cellStyle name="标题 3 3 2 3 4" xfId="33821" xr:uid="{00000000-0005-0000-0000-000039840000}"/>
    <cellStyle name="标题 3 3 2 3 4 2" xfId="33822" xr:uid="{00000000-0005-0000-0000-00003A840000}"/>
    <cellStyle name="标题 3 3 2 3 4 2 2" xfId="33823" xr:uid="{00000000-0005-0000-0000-00003B840000}"/>
    <cellStyle name="标题 3 3 2 3 4 3" xfId="33824" xr:uid="{00000000-0005-0000-0000-00003C840000}"/>
    <cellStyle name="标题 3 3 2 3 5" xfId="33825" xr:uid="{00000000-0005-0000-0000-00003D840000}"/>
    <cellStyle name="标题 3 3 2 3 5 2" xfId="33826" xr:uid="{00000000-0005-0000-0000-00003E840000}"/>
    <cellStyle name="标题 3 3 2 3 6" xfId="33827" xr:uid="{00000000-0005-0000-0000-00003F840000}"/>
    <cellStyle name="标题 3 3 2 4" xfId="33828" xr:uid="{00000000-0005-0000-0000-000040840000}"/>
    <cellStyle name="标题 3 3 2 4 2" xfId="33829" xr:uid="{00000000-0005-0000-0000-000041840000}"/>
    <cellStyle name="标题 3 3 2 4 2 2" xfId="33830" xr:uid="{00000000-0005-0000-0000-000042840000}"/>
    <cellStyle name="标题 3 3 2 4 2 2 2" xfId="33831" xr:uid="{00000000-0005-0000-0000-000043840000}"/>
    <cellStyle name="标题 3 3 2 4 2 2 2 2" xfId="33832" xr:uid="{00000000-0005-0000-0000-000044840000}"/>
    <cellStyle name="标题 3 3 2 4 2 2 3" xfId="33833" xr:uid="{00000000-0005-0000-0000-000045840000}"/>
    <cellStyle name="标题 3 3 2 4 2 3" xfId="33834" xr:uid="{00000000-0005-0000-0000-000046840000}"/>
    <cellStyle name="标题 3 3 2 4 2 3 2" xfId="33835" xr:uid="{00000000-0005-0000-0000-000047840000}"/>
    <cellStyle name="标题 3 3 2 4 2 4" xfId="33836" xr:uid="{00000000-0005-0000-0000-000048840000}"/>
    <cellStyle name="标题 3 3 2 4 3" xfId="33837" xr:uid="{00000000-0005-0000-0000-000049840000}"/>
    <cellStyle name="标题 3 3 2 4 3 2" xfId="33838" xr:uid="{00000000-0005-0000-0000-00004A840000}"/>
    <cellStyle name="标题 3 3 2 4 3 2 2" xfId="33839" xr:uid="{00000000-0005-0000-0000-00004B840000}"/>
    <cellStyle name="标题 3 3 2 4 3 3" xfId="33840" xr:uid="{00000000-0005-0000-0000-00004C840000}"/>
    <cellStyle name="标题 3 3 2 4 4" xfId="33841" xr:uid="{00000000-0005-0000-0000-00004D840000}"/>
    <cellStyle name="标题 3 3 2 4 4 2" xfId="33842" xr:uid="{00000000-0005-0000-0000-00004E840000}"/>
    <cellStyle name="标题 3 3 2 4 5" xfId="33843" xr:uid="{00000000-0005-0000-0000-00004F840000}"/>
    <cellStyle name="标题 3 3 2 5" xfId="33844" xr:uid="{00000000-0005-0000-0000-000050840000}"/>
    <cellStyle name="标题 3 3 2 5 2" xfId="33845" xr:uid="{00000000-0005-0000-0000-000051840000}"/>
    <cellStyle name="标题 3 3 2 5 2 2" xfId="33846" xr:uid="{00000000-0005-0000-0000-000052840000}"/>
    <cellStyle name="标题 3 3 2 5 2 2 2" xfId="33847" xr:uid="{00000000-0005-0000-0000-000053840000}"/>
    <cellStyle name="标题 3 3 2 5 2 3" xfId="33848" xr:uid="{00000000-0005-0000-0000-000054840000}"/>
    <cellStyle name="标题 3 3 2 5 3" xfId="33849" xr:uid="{00000000-0005-0000-0000-000055840000}"/>
    <cellStyle name="标题 3 3 2 5 3 2" xfId="33850" xr:uid="{00000000-0005-0000-0000-000056840000}"/>
    <cellStyle name="标题 3 3 2 5 4" xfId="33851" xr:uid="{00000000-0005-0000-0000-000057840000}"/>
    <cellStyle name="标题 3 3 2 6" xfId="33852" xr:uid="{00000000-0005-0000-0000-000058840000}"/>
    <cellStyle name="标题 3 3 2 6 2" xfId="33853" xr:uid="{00000000-0005-0000-0000-000059840000}"/>
    <cellStyle name="标题 3 3 2 6 2 2" xfId="33854" xr:uid="{00000000-0005-0000-0000-00005A840000}"/>
    <cellStyle name="标题 3 3 2 6 3" xfId="33855" xr:uid="{00000000-0005-0000-0000-00005B840000}"/>
    <cellStyle name="标题 3 3 2 7" xfId="33856" xr:uid="{00000000-0005-0000-0000-00005C840000}"/>
    <cellStyle name="标题 3 3 2 7 2" xfId="33857" xr:uid="{00000000-0005-0000-0000-00005D840000}"/>
    <cellStyle name="标题 3 3 2 8" xfId="33858" xr:uid="{00000000-0005-0000-0000-00005E840000}"/>
    <cellStyle name="标题 3 3 3" xfId="33859" xr:uid="{00000000-0005-0000-0000-00005F840000}"/>
    <cellStyle name="标题 3 3 3 2" xfId="33860" xr:uid="{00000000-0005-0000-0000-000060840000}"/>
    <cellStyle name="标题 3 3 3 2 2" xfId="33861" xr:uid="{00000000-0005-0000-0000-000061840000}"/>
    <cellStyle name="标题 3 3 3 2 2 2" xfId="33862" xr:uid="{00000000-0005-0000-0000-000062840000}"/>
    <cellStyle name="标题 3 3 3 2 2 2 2" xfId="33863" xr:uid="{00000000-0005-0000-0000-000063840000}"/>
    <cellStyle name="标题 3 3 3 2 2 2 2 2" xfId="33864" xr:uid="{00000000-0005-0000-0000-000064840000}"/>
    <cellStyle name="标题 3 3 3 2 2 2 2 2 2" xfId="33865" xr:uid="{00000000-0005-0000-0000-000065840000}"/>
    <cellStyle name="标题 3 3 3 2 2 2 2 3" xfId="33866" xr:uid="{00000000-0005-0000-0000-000066840000}"/>
    <cellStyle name="标题 3 3 3 2 2 2 3" xfId="33867" xr:uid="{00000000-0005-0000-0000-000067840000}"/>
    <cellStyle name="标题 3 3 3 2 2 2 3 2" xfId="33868" xr:uid="{00000000-0005-0000-0000-000068840000}"/>
    <cellStyle name="标题 3 3 3 2 2 2 4" xfId="33869" xr:uid="{00000000-0005-0000-0000-000069840000}"/>
    <cellStyle name="标题 3 3 3 2 2 3" xfId="33870" xr:uid="{00000000-0005-0000-0000-00006A840000}"/>
    <cellStyle name="标题 3 3 3 2 2 3 2" xfId="33871" xr:uid="{00000000-0005-0000-0000-00006B840000}"/>
    <cellStyle name="标题 3 3 3 2 2 3 2 2" xfId="33872" xr:uid="{00000000-0005-0000-0000-00006C840000}"/>
    <cellStyle name="标题 3 3 3 2 2 3 3" xfId="33873" xr:uid="{00000000-0005-0000-0000-00006D840000}"/>
    <cellStyle name="标题 3 3 3 2 2 4" xfId="33874" xr:uid="{00000000-0005-0000-0000-00006E840000}"/>
    <cellStyle name="标题 3 3 3 2 2 4 2" xfId="33875" xr:uid="{00000000-0005-0000-0000-00006F840000}"/>
    <cellStyle name="标题 3 3 3 2 2 5" xfId="33876" xr:uid="{00000000-0005-0000-0000-000070840000}"/>
    <cellStyle name="标题 3 3 3 2 3" xfId="33877" xr:uid="{00000000-0005-0000-0000-000071840000}"/>
    <cellStyle name="标题 3 3 3 2 3 2" xfId="33878" xr:uid="{00000000-0005-0000-0000-000072840000}"/>
    <cellStyle name="标题 3 3 3 2 3 2 2" xfId="33879" xr:uid="{00000000-0005-0000-0000-000073840000}"/>
    <cellStyle name="标题 3 3 3 2 3 2 2 2" xfId="33880" xr:uid="{00000000-0005-0000-0000-000074840000}"/>
    <cellStyle name="标题 3 3 3 2 3 2 3" xfId="33881" xr:uid="{00000000-0005-0000-0000-000075840000}"/>
    <cellStyle name="标题 3 3 3 2 3 3" xfId="33882" xr:uid="{00000000-0005-0000-0000-000076840000}"/>
    <cellStyle name="标题 3 3 3 2 3 3 2" xfId="33883" xr:uid="{00000000-0005-0000-0000-000077840000}"/>
    <cellStyle name="标题 3 3 3 2 3 4" xfId="33884" xr:uid="{00000000-0005-0000-0000-000078840000}"/>
    <cellStyle name="标题 3 3 3 2 4" xfId="33885" xr:uid="{00000000-0005-0000-0000-000079840000}"/>
    <cellStyle name="标题 3 3 3 2 4 2" xfId="33886" xr:uid="{00000000-0005-0000-0000-00007A840000}"/>
    <cellStyle name="标题 3 3 3 2 4 2 2" xfId="33887" xr:uid="{00000000-0005-0000-0000-00007B840000}"/>
    <cellStyle name="标题 3 3 3 2 4 3" xfId="33888" xr:uid="{00000000-0005-0000-0000-00007C840000}"/>
    <cellStyle name="标题 3 3 3 2 5" xfId="33889" xr:uid="{00000000-0005-0000-0000-00007D840000}"/>
    <cellStyle name="标题 3 3 3 2 5 2" xfId="33890" xr:uid="{00000000-0005-0000-0000-00007E840000}"/>
    <cellStyle name="标题 3 3 3 2 6" xfId="33891" xr:uid="{00000000-0005-0000-0000-00007F840000}"/>
    <cellStyle name="标题 3 3 3 3" xfId="33892" xr:uid="{00000000-0005-0000-0000-000080840000}"/>
    <cellStyle name="标题 3 3 3 3 2" xfId="33893" xr:uid="{00000000-0005-0000-0000-000081840000}"/>
    <cellStyle name="标题 3 3 3 3 2 2" xfId="33894" xr:uid="{00000000-0005-0000-0000-000082840000}"/>
    <cellStyle name="标题 3 3 3 3 2 2 2" xfId="33895" xr:uid="{00000000-0005-0000-0000-000083840000}"/>
    <cellStyle name="标题 3 3 3 3 2 2 2 2" xfId="33896" xr:uid="{00000000-0005-0000-0000-000084840000}"/>
    <cellStyle name="标题 3 3 3 3 2 2 3" xfId="33897" xr:uid="{00000000-0005-0000-0000-000085840000}"/>
    <cellStyle name="标题 3 3 3 3 2 3" xfId="33898" xr:uid="{00000000-0005-0000-0000-000086840000}"/>
    <cellStyle name="标题 3 3 3 3 2 3 2" xfId="33899" xr:uid="{00000000-0005-0000-0000-000087840000}"/>
    <cellStyle name="标题 3 3 3 3 2 4" xfId="33900" xr:uid="{00000000-0005-0000-0000-000088840000}"/>
    <cellStyle name="标题 3 3 3 3 3" xfId="33901" xr:uid="{00000000-0005-0000-0000-000089840000}"/>
    <cellStyle name="标题 3 3 3 3 3 2" xfId="33902" xr:uid="{00000000-0005-0000-0000-00008A840000}"/>
    <cellStyle name="标题 3 3 3 3 3 2 2" xfId="33903" xr:uid="{00000000-0005-0000-0000-00008B840000}"/>
    <cellStyle name="标题 3 3 3 3 3 3" xfId="33904" xr:uid="{00000000-0005-0000-0000-00008C840000}"/>
    <cellStyle name="标题 3 3 3 3 4" xfId="33905" xr:uid="{00000000-0005-0000-0000-00008D840000}"/>
    <cellStyle name="标题 3 3 3 3 4 2" xfId="33906" xr:uid="{00000000-0005-0000-0000-00008E840000}"/>
    <cellStyle name="标题 3 3 3 3 5" xfId="33907" xr:uid="{00000000-0005-0000-0000-00008F840000}"/>
    <cellStyle name="标题 3 3 3 4" xfId="33908" xr:uid="{00000000-0005-0000-0000-000090840000}"/>
    <cellStyle name="标题 3 3 3 4 2" xfId="33909" xr:uid="{00000000-0005-0000-0000-000091840000}"/>
    <cellStyle name="标题 3 3 3 4 2 2" xfId="33910" xr:uid="{00000000-0005-0000-0000-000092840000}"/>
    <cellStyle name="标题 3 3 3 4 2 2 2" xfId="33911" xr:uid="{00000000-0005-0000-0000-000093840000}"/>
    <cellStyle name="标题 3 3 3 4 2 3" xfId="33912" xr:uid="{00000000-0005-0000-0000-000094840000}"/>
    <cellStyle name="标题 3 3 3 4 3" xfId="33913" xr:uid="{00000000-0005-0000-0000-000095840000}"/>
    <cellStyle name="标题 3 3 3 4 3 2" xfId="33914" xr:uid="{00000000-0005-0000-0000-000096840000}"/>
    <cellStyle name="标题 3 3 3 4 4" xfId="33915" xr:uid="{00000000-0005-0000-0000-000097840000}"/>
    <cellStyle name="标题 3 3 3 5" xfId="33916" xr:uid="{00000000-0005-0000-0000-000098840000}"/>
    <cellStyle name="标题 3 3 3 5 2" xfId="33917" xr:uid="{00000000-0005-0000-0000-000099840000}"/>
    <cellStyle name="标题 3 3 3 5 2 2" xfId="33918" xr:uid="{00000000-0005-0000-0000-00009A840000}"/>
    <cellStyle name="标题 3 3 3 5 3" xfId="33919" xr:uid="{00000000-0005-0000-0000-00009B840000}"/>
    <cellStyle name="标题 3 3 3 6" xfId="33920" xr:uid="{00000000-0005-0000-0000-00009C840000}"/>
    <cellStyle name="标题 3 3 3 6 2" xfId="33921" xr:uid="{00000000-0005-0000-0000-00009D840000}"/>
    <cellStyle name="标题 3 3 3 7" xfId="33922" xr:uid="{00000000-0005-0000-0000-00009E840000}"/>
    <cellStyle name="标题 3 3 4" xfId="33923" xr:uid="{00000000-0005-0000-0000-00009F840000}"/>
    <cellStyle name="标题 3 3 4 2" xfId="33924" xr:uid="{00000000-0005-0000-0000-0000A0840000}"/>
    <cellStyle name="标题 3 3 4 2 2" xfId="33925" xr:uid="{00000000-0005-0000-0000-0000A1840000}"/>
    <cellStyle name="标题 3 3 4 2 2 2" xfId="33926" xr:uid="{00000000-0005-0000-0000-0000A2840000}"/>
    <cellStyle name="标题 3 3 4 2 2 2 2" xfId="33927" xr:uid="{00000000-0005-0000-0000-0000A3840000}"/>
    <cellStyle name="标题 3 3 4 2 2 2 2 2" xfId="33928" xr:uid="{00000000-0005-0000-0000-0000A4840000}"/>
    <cellStyle name="标题 3 3 4 2 2 2 3" xfId="33929" xr:uid="{00000000-0005-0000-0000-0000A5840000}"/>
    <cellStyle name="标题 3 3 4 2 2 3" xfId="33930" xr:uid="{00000000-0005-0000-0000-0000A6840000}"/>
    <cellStyle name="标题 3 3 4 2 2 3 2" xfId="33931" xr:uid="{00000000-0005-0000-0000-0000A7840000}"/>
    <cellStyle name="标题 3 3 4 2 2 4" xfId="33932" xr:uid="{00000000-0005-0000-0000-0000A8840000}"/>
    <cellStyle name="标题 3 3 4 2 3" xfId="33933" xr:uid="{00000000-0005-0000-0000-0000A9840000}"/>
    <cellStyle name="标题 3 3 4 2 3 2" xfId="33934" xr:uid="{00000000-0005-0000-0000-0000AA840000}"/>
    <cellStyle name="标题 3 3 4 2 3 2 2" xfId="33935" xr:uid="{00000000-0005-0000-0000-0000AB840000}"/>
    <cellStyle name="标题 3 3 4 2 3 3" xfId="33936" xr:uid="{00000000-0005-0000-0000-0000AC840000}"/>
    <cellStyle name="标题 3 3 4 2 4" xfId="33937" xr:uid="{00000000-0005-0000-0000-0000AD840000}"/>
    <cellStyle name="标题 3 3 4 2 4 2" xfId="33938" xr:uid="{00000000-0005-0000-0000-0000AE840000}"/>
    <cellStyle name="标题 3 3 4 2 5" xfId="33939" xr:uid="{00000000-0005-0000-0000-0000AF840000}"/>
    <cellStyle name="标题 3 3 4 3" xfId="33940" xr:uid="{00000000-0005-0000-0000-0000B0840000}"/>
    <cellStyle name="标题 3 3 4 3 2" xfId="33941" xr:uid="{00000000-0005-0000-0000-0000B1840000}"/>
    <cellStyle name="标题 3 3 4 3 2 2" xfId="33942" xr:uid="{00000000-0005-0000-0000-0000B2840000}"/>
    <cellStyle name="标题 3 3 4 3 2 2 2" xfId="33943" xr:uid="{00000000-0005-0000-0000-0000B3840000}"/>
    <cellStyle name="标题 3 3 4 3 2 3" xfId="33944" xr:uid="{00000000-0005-0000-0000-0000B4840000}"/>
    <cellStyle name="标题 3 3 4 3 3" xfId="33945" xr:uid="{00000000-0005-0000-0000-0000B5840000}"/>
    <cellStyle name="标题 3 3 4 3 3 2" xfId="33946" xr:uid="{00000000-0005-0000-0000-0000B6840000}"/>
    <cellStyle name="标题 3 3 4 3 4" xfId="33947" xr:uid="{00000000-0005-0000-0000-0000B7840000}"/>
    <cellStyle name="标题 3 3 4 4" xfId="33948" xr:uid="{00000000-0005-0000-0000-0000B8840000}"/>
    <cellStyle name="标题 3 3 4 4 2" xfId="33949" xr:uid="{00000000-0005-0000-0000-0000B9840000}"/>
    <cellStyle name="标题 3 3 4 4 2 2" xfId="33950" xr:uid="{00000000-0005-0000-0000-0000BA840000}"/>
    <cellStyle name="标题 3 3 4 4 3" xfId="33951" xr:uid="{00000000-0005-0000-0000-0000BB840000}"/>
    <cellStyle name="标题 3 3 4 5" xfId="33952" xr:uid="{00000000-0005-0000-0000-0000BC840000}"/>
    <cellStyle name="标题 3 3 4 5 2" xfId="33953" xr:uid="{00000000-0005-0000-0000-0000BD840000}"/>
    <cellStyle name="标题 3 3 4 6" xfId="33954" xr:uid="{00000000-0005-0000-0000-0000BE840000}"/>
    <cellStyle name="标题 3 3 5" xfId="33955" xr:uid="{00000000-0005-0000-0000-0000BF840000}"/>
    <cellStyle name="标题 3 3 5 2" xfId="33956" xr:uid="{00000000-0005-0000-0000-0000C0840000}"/>
    <cellStyle name="标题 3 3 5 2 2" xfId="33957" xr:uid="{00000000-0005-0000-0000-0000C1840000}"/>
    <cellStyle name="标题 3 3 5 2 2 2" xfId="33958" xr:uid="{00000000-0005-0000-0000-0000C2840000}"/>
    <cellStyle name="标题 3 3 5 2 2 2 2" xfId="33959" xr:uid="{00000000-0005-0000-0000-0000C3840000}"/>
    <cellStyle name="标题 3 3 5 2 2 3" xfId="33960" xr:uid="{00000000-0005-0000-0000-0000C4840000}"/>
    <cellStyle name="标题 3 3 5 2 3" xfId="33961" xr:uid="{00000000-0005-0000-0000-0000C5840000}"/>
    <cellStyle name="标题 3 3 5 2 3 2" xfId="33962" xr:uid="{00000000-0005-0000-0000-0000C6840000}"/>
    <cellStyle name="标题 3 3 5 2 4" xfId="33963" xr:uid="{00000000-0005-0000-0000-0000C7840000}"/>
    <cellStyle name="标题 3 3 5 3" xfId="33964" xr:uid="{00000000-0005-0000-0000-0000C8840000}"/>
    <cellStyle name="标题 3 3 5 3 2" xfId="33965" xr:uid="{00000000-0005-0000-0000-0000C9840000}"/>
    <cellStyle name="标题 3 3 5 3 2 2" xfId="33966" xr:uid="{00000000-0005-0000-0000-0000CA840000}"/>
    <cellStyle name="标题 3 3 5 3 3" xfId="33967" xr:uid="{00000000-0005-0000-0000-0000CB840000}"/>
    <cellStyle name="标题 3 3 5 4" xfId="33968" xr:uid="{00000000-0005-0000-0000-0000CC840000}"/>
    <cellStyle name="标题 3 3 5 4 2" xfId="33969" xr:uid="{00000000-0005-0000-0000-0000CD840000}"/>
    <cellStyle name="标题 3 3 5 5" xfId="33970" xr:uid="{00000000-0005-0000-0000-0000CE840000}"/>
    <cellStyle name="标题 3 3 6" xfId="33971" xr:uid="{00000000-0005-0000-0000-0000CF840000}"/>
    <cellStyle name="标题 3 3 6 2" xfId="33972" xr:uid="{00000000-0005-0000-0000-0000D0840000}"/>
    <cellStyle name="标题 3 3 6 2 2" xfId="33973" xr:uid="{00000000-0005-0000-0000-0000D1840000}"/>
    <cellStyle name="标题 3 3 6 2 2 2" xfId="33974" xr:uid="{00000000-0005-0000-0000-0000D2840000}"/>
    <cellStyle name="标题 3 3 6 2 3" xfId="33975" xr:uid="{00000000-0005-0000-0000-0000D3840000}"/>
    <cellStyle name="标题 3 3 6 3" xfId="33976" xr:uid="{00000000-0005-0000-0000-0000D4840000}"/>
    <cellStyle name="标题 3 3 6 3 2" xfId="33977" xr:uid="{00000000-0005-0000-0000-0000D5840000}"/>
    <cellStyle name="标题 3 3 6 4" xfId="33978" xr:uid="{00000000-0005-0000-0000-0000D6840000}"/>
    <cellStyle name="标题 3 3 7" xfId="33979" xr:uid="{00000000-0005-0000-0000-0000D7840000}"/>
    <cellStyle name="标题 3 3 7 2" xfId="33980" xr:uid="{00000000-0005-0000-0000-0000D8840000}"/>
    <cellStyle name="标题 3 3 7 2 2" xfId="33981" xr:uid="{00000000-0005-0000-0000-0000D9840000}"/>
    <cellStyle name="标题 3 3 7 3" xfId="33982" xr:uid="{00000000-0005-0000-0000-0000DA840000}"/>
    <cellStyle name="标题 3 3 8" xfId="33983" xr:uid="{00000000-0005-0000-0000-0000DB840000}"/>
    <cellStyle name="标题 3 3 8 2" xfId="33984" xr:uid="{00000000-0005-0000-0000-0000DC840000}"/>
    <cellStyle name="标题 3 3 9" xfId="33985" xr:uid="{00000000-0005-0000-0000-0000DD840000}"/>
    <cellStyle name="标题 3 4" xfId="33986" xr:uid="{00000000-0005-0000-0000-0000DE840000}"/>
    <cellStyle name="标题 3 4 2" xfId="33987" xr:uid="{00000000-0005-0000-0000-0000DF840000}"/>
    <cellStyle name="标题 3 4 2 2" xfId="33988" xr:uid="{00000000-0005-0000-0000-0000E0840000}"/>
    <cellStyle name="标题 3 4 2 2 2" xfId="33989" xr:uid="{00000000-0005-0000-0000-0000E1840000}"/>
    <cellStyle name="标题 3 4 2 2 2 2" xfId="33990" xr:uid="{00000000-0005-0000-0000-0000E2840000}"/>
    <cellStyle name="标题 3 4 2 2 2 2 2" xfId="33991" xr:uid="{00000000-0005-0000-0000-0000E3840000}"/>
    <cellStyle name="标题 3 4 2 2 2 2 2 2" xfId="33992" xr:uid="{00000000-0005-0000-0000-0000E4840000}"/>
    <cellStyle name="标题 3 4 2 2 2 2 2 2 2" xfId="33993" xr:uid="{00000000-0005-0000-0000-0000E5840000}"/>
    <cellStyle name="标题 3 4 2 2 2 2 2 3" xfId="33994" xr:uid="{00000000-0005-0000-0000-0000E6840000}"/>
    <cellStyle name="标题 3 4 2 2 2 2 3" xfId="33995" xr:uid="{00000000-0005-0000-0000-0000E7840000}"/>
    <cellStyle name="标题 3 4 2 2 2 2 3 2" xfId="33996" xr:uid="{00000000-0005-0000-0000-0000E8840000}"/>
    <cellStyle name="标题 3 4 2 2 2 2 4" xfId="33997" xr:uid="{00000000-0005-0000-0000-0000E9840000}"/>
    <cellStyle name="标题 3 4 2 2 2 3" xfId="33998" xr:uid="{00000000-0005-0000-0000-0000EA840000}"/>
    <cellStyle name="标题 3 4 2 2 2 3 2" xfId="33999" xr:uid="{00000000-0005-0000-0000-0000EB840000}"/>
    <cellStyle name="标题 3 4 2 2 2 3 2 2" xfId="34000" xr:uid="{00000000-0005-0000-0000-0000EC840000}"/>
    <cellStyle name="标题 3 4 2 2 2 3 3" xfId="34001" xr:uid="{00000000-0005-0000-0000-0000ED840000}"/>
    <cellStyle name="标题 3 4 2 2 2 4" xfId="34002" xr:uid="{00000000-0005-0000-0000-0000EE840000}"/>
    <cellStyle name="标题 3 4 2 2 2 4 2" xfId="34003" xr:uid="{00000000-0005-0000-0000-0000EF840000}"/>
    <cellStyle name="标题 3 4 2 2 2 5" xfId="34004" xr:uid="{00000000-0005-0000-0000-0000F0840000}"/>
    <cellStyle name="标题 3 4 2 2 3" xfId="34005" xr:uid="{00000000-0005-0000-0000-0000F1840000}"/>
    <cellStyle name="标题 3 4 2 2 3 2" xfId="34006" xr:uid="{00000000-0005-0000-0000-0000F2840000}"/>
    <cellStyle name="标题 3 4 2 2 3 2 2" xfId="34007" xr:uid="{00000000-0005-0000-0000-0000F3840000}"/>
    <cellStyle name="标题 3 4 2 2 3 2 2 2" xfId="34008" xr:uid="{00000000-0005-0000-0000-0000F4840000}"/>
    <cellStyle name="标题 3 4 2 2 3 2 3" xfId="34009" xr:uid="{00000000-0005-0000-0000-0000F5840000}"/>
    <cellStyle name="标题 3 4 2 2 3 3" xfId="34010" xr:uid="{00000000-0005-0000-0000-0000F6840000}"/>
    <cellStyle name="标题 3 4 2 2 3 3 2" xfId="34011" xr:uid="{00000000-0005-0000-0000-0000F7840000}"/>
    <cellStyle name="标题 3 4 2 2 3 4" xfId="34012" xr:uid="{00000000-0005-0000-0000-0000F8840000}"/>
    <cellStyle name="标题 3 4 2 2 4" xfId="34013" xr:uid="{00000000-0005-0000-0000-0000F9840000}"/>
    <cellStyle name="标题 3 4 2 2 4 2" xfId="34014" xr:uid="{00000000-0005-0000-0000-0000FA840000}"/>
    <cellStyle name="标题 3 4 2 2 4 2 2" xfId="34015" xr:uid="{00000000-0005-0000-0000-0000FB840000}"/>
    <cellStyle name="标题 3 4 2 2 4 3" xfId="34016" xr:uid="{00000000-0005-0000-0000-0000FC840000}"/>
    <cellStyle name="标题 3 4 2 2 5" xfId="34017" xr:uid="{00000000-0005-0000-0000-0000FD840000}"/>
    <cellStyle name="标题 3 4 2 2 5 2" xfId="34018" xr:uid="{00000000-0005-0000-0000-0000FE840000}"/>
    <cellStyle name="标题 3 4 2 2 6" xfId="34019" xr:uid="{00000000-0005-0000-0000-0000FF840000}"/>
    <cellStyle name="标题 3 4 2 3" xfId="34020" xr:uid="{00000000-0005-0000-0000-000000850000}"/>
    <cellStyle name="标题 3 4 2 3 2" xfId="34021" xr:uid="{00000000-0005-0000-0000-000001850000}"/>
    <cellStyle name="标题 3 4 2 3 2 2" xfId="34022" xr:uid="{00000000-0005-0000-0000-000002850000}"/>
    <cellStyle name="标题 3 4 2 3 2 2 2" xfId="34023" xr:uid="{00000000-0005-0000-0000-000003850000}"/>
    <cellStyle name="标题 3 4 2 3 2 2 2 2" xfId="34024" xr:uid="{00000000-0005-0000-0000-000004850000}"/>
    <cellStyle name="标题 3 4 2 3 2 2 3" xfId="34025" xr:uid="{00000000-0005-0000-0000-000005850000}"/>
    <cellStyle name="标题 3 4 2 3 2 3" xfId="34026" xr:uid="{00000000-0005-0000-0000-000006850000}"/>
    <cellStyle name="标题 3 4 2 3 2 3 2" xfId="34027" xr:uid="{00000000-0005-0000-0000-000007850000}"/>
    <cellStyle name="标题 3 4 2 3 2 4" xfId="34028" xr:uid="{00000000-0005-0000-0000-000008850000}"/>
    <cellStyle name="标题 3 4 2 3 3" xfId="34029" xr:uid="{00000000-0005-0000-0000-000009850000}"/>
    <cellStyle name="标题 3 4 2 3 3 2" xfId="34030" xr:uid="{00000000-0005-0000-0000-00000A850000}"/>
    <cellStyle name="标题 3 4 2 3 3 2 2" xfId="34031" xr:uid="{00000000-0005-0000-0000-00000B850000}"/>
    <cellStyle name="标题 3 4 2 3 3 3" xfId="34032" xr:uid="{00000000-0005-0000-0000-00000C850000}"/>
    <cellStyle name="标题 3 4 2 3 4" xfId="34033" xr:uid="{00000000-0005-0000-0000-00000D850000}"/>
    <cellStyle name="标题 3 4 2 3 4 2" xfId="34034" xr:uid="{00000000-0005-0000-0000-00000E850000}"/>
    <cellStyle name="标题 3 4 2 3 5" xfId="34035" xr:uid="{00000000-0005-0000-0000-00000F850000}"/>
    <cellStyle name="标题 3 4 2 4" xfId="34036" xr:uid="{00000000-0005-0000-0000-000010850000}"/>
    <cellStyle name="标题 3 4 2 4 2" xfId="34037" xr:uid="{00000000-0005-0000-0000-000011850000}"/>
    <cellStyle name="标题 3 4 2 4 2 2" xfId="34038" xr:uid="{00000000-0005-0000-0000-000012850000}"/>
    <cellStyle name="标题 3 4 2 4 2 2 2" xfId="34039" xr:uid="{00000000-0005-0000-0000-000013850000}"/>
    <cellStyle name="标题 3 4 2 4 2 3" xfId="34040" xr:uid="{00000000-0005-0000-0000-000014850000}"/>
    <cellStyle name="标题 3 4 2 4 3" xfId="34041" xr:uid="{00000000-0005-0000-0000-000015850000}"/>
    <cellStyle name="标题 3 4 2 4 3 2" xfId="34042" xr:uid="{00000000-0005-0000-0000-000016850000}"/>
    <cellStyle name="标题 3 4 2 4 4" xfId="34043" xr:uid="{00000000-0005-0000-0000-000017850000}"/>
    <cellStyle name="标题 3 4 2 5" xfId="34044" xr:uid="{00000000-0005-0000-0000-000018850000}"/>
    <cellStyle name="标题 3 4 2 5 2" xfId="34045" xr:uid="{00000000-0005-0000-0000-000019850000}"/>
    <cellStyle name="标题 3 4 2 5 2 2" xfId="34046" xr:uid="{00000000-0005-0000-0000-00001A850000}"/>
    <cellStyle name="标题 3 4 2 5 3" xfId="34047" xr:uid="{00000000-0005-0000-0000-00001B850000}"/>
    <cellStyle name="标题 3 4 2 6" xfId="34048" xr:uid="{00000000-0005-0000-0000-00001C850000}"/>
    <cellStyle name="标题 3 4 2 6 2" xfId="34049" xr:uid="{00000000-0005-0000-0000-00001D850000}"/>
    <cellStyle name="标题 3 4 2 7" xfId="34050" xr:uid="{00000000-0005-0000-0000-00001E850000}"/>
    <cellStyle name="标题 3 4 3" xfId="34051" xr:uid="{00000000-0005-0000-0000-00001F850000}"/>
    <cellStyle name="标题 3 4 3 2" xfId="34052" xr:uid="{00000000-0005-0000-0000-000020850000}"/>
    <cellStyle name="标题 3 4 3 2 2" xfId="34053" xr:uid="{00000000-0005-0000-0000-000021850000}"/>
    <cellStyle name="标题 3 4 3 2 2 2" xfId="34054" xr:uid="{00000000-0005-0000-0000-000022850000}"/>
    <cellStyle name="标题 3 4 3 2 2 2 2" xfId="34055" xr:uid="{00000000-0005-0000-0000-000023850000}"/>
    <cellStyle name="标题 3 4 3 2 2 2 2 2" xfId="34056" xr:uid="{00000000-0005-0000-0000-000024850000}"/>
    <cellStyle name="标题 3 4 3 2 2 2 3" xfId="34057" xr:uid="{00000000-0005-0000-0000-000025850000}"/>
    <cellStyle name="标题 3 4 3 2 2 3" xfId="34058" xr:uid="{00000000-0005-0000-0000-000026850000}"/>
    <cellStyle name="标题 3 4 3 2 2 3 2" xfId="34059" xr:uid="{00000000-0005-0000-0000-000027850000}"/>
    <cellStyle name="标题 3 4 3 2 2 4" xfId="34060" xr:uid="{00000000-0005-0000-0000-000028850000}"/>
    <cellStyle name="标题 3 4 3 2 3" xfId="34061" xr:uid="{00000000-0005-0000-0000-000029850000}"/>
    <cellStyle name="标题 3 4 3 2 3 2" xfId="34062" xr:uid="{00000000-0005-0000-0000-00002A850000}"/>
    <cellStyle name="标题 3 4 3 2 3 2 2" xfId="34063" xr:uid="{00000000-0005-0000-0000-00002B850000}"/>
    <cellStyle name="标题 3 4 3 2 3 3" xfId="34064" xr:uid="{00000000-0005-0000-0000-00002C850000}"/>
    <cellStyle name="标题 3 4 3 2 4" xfId="34065" xr:uid="{00000000-0005-0000-0000-00002D850000}"/>
    <cellStyle name="标题 3 4 3 2 4 2" xfId="34066" xr:uid="{00000000-0005-0000-0000-00002E850000}"/>
    <cellStyle name="标题 3 4 3 2 5" xfId="34067" xr:uid="{00000000-0005-0000-0000-00002F850000}"/>
    <cellStyle name="标题 3 4 3 3" xfId="34068" xr:uid="{00000000-0005-0000-0000-000030850000}"/>
    <cellStyle name="标题 3 4 3 3 2" xfId="34069" xr:uid="{00000000-0005-0000-0000-000031850000}"/>
    <cellStyle name="标题 3 4 3 3 2 2" xfId="34070" xr:uid="{00000000-0005-0000-0000-000032850000}"/>
    <cellStyle name="标题 3 4 3 3 2 2 2" xfId="34071" xr:uid="{00000000-0005-0000-0000-000033850000}"/>
    <cellStyle name="标题 3 4 3 3 2 3" xfId="34072" xr:uid="{00000000-0005-0000-0000-000034850000}"/>
    <cellStyle name="标题 3 4 3 3 3" xfId="34073" xr:uid="{00000000-0005-0000-0000-000035850000}"/>
    <cellStyle name="标题 3 4 3 3 3 2" xfId="34074" xr:uid="{00000000-0005-0000-0000-000036850000}"/>
    <cellStyle name="标题 3 4 3 3 4" xfId="34075" xr:uid="{00000000-0005-0000-0000-000037850000}"/>
    <cellStyle name="标题 3 4 3 4" xfId="34076" xr:uid="{00000000-0005-0000-0000-000038850000}"/>
    <cellStyle name="标题 3 4 3 4 2" xfId="34077" xr:uid="{00000000-0005-0000-0000-000039850000}"/>
    <cellStyle name="标题 3 4 3 4 2 2" xfId="34078" xr:uid="{00000000-0005-0000-0000-00003A850000}"/>
    <cellStyle name="标题 3 4 3 4 3" xfId="34079" xr:uid="{00000000-0005-0000-0000-00003B850000}"/>
    <cellStyle name="标题 3 4 3 5" xfId="34080" xr:uid="{00000000-0005-0000-0000-00003C850000}"/>
    <cellStyle name="标题 3 4 3 5 2" xfId="34081" xr:uid="{00000000-0005-0000-0000-00003D850000}"/>
    <cellStyle name="标题 3 4 3 6" xfId="34082" xr:uid="{00000000-0005-0000-0000-00003E850000}"/>
    <cellStyle name="标题 3 4 4" xfId="34083" xr:uid="{00000000-0005-0000-0000-00003F850000}"/>
    <cellStyle name="标题 3 4 4 2" xfId="34084" xr:uid="{00000000-0005-0000-0000-000040850000}"/>
    <cellStyle name="标题 3 4 4 2 2" xfId="34085" xr:uid="{00000000-0005-0000-0000-000041850000}"/>
    <cellStyle name="标题 3 4 4 2 2 2" xfId="34086" xr:uid="{00000000-0005-0000-0000-000042850000}"/>
    <cellStyle name="标题 3 4 4 2 2 2 2" xfId="34087" xr:uid="{00000000-0005-0000-0000-000043850000}"/>
    <cellStyle name="标题 3 4 4 2 2 3" xfId="34088" xr:uid="{00000000-0005-0000-0000-000044850000}"/>
    <cellStyle name="标题 3 4 4 2 3" xfId="34089" xr:uid="{00000000-0005-0000-0000-000045850000}"/>
    <cellStyle name="标题 3 4 4 2 3 2" xfId="34090" xr:uid="{00000000-0005-0000-0000-000046850000}"/>
    <cellStyle name="标题 3 4 4 2 4" xfId="34091" xr:uid="{00000000-0005-0000-0000-000047850000}"/>
    <cellStyle name="标题 3 4 4 3" xfId="34092" xr:uid="{00000000-0005-0000-0000-000048850000}"/>
    <cellStyle name="标题 3 4 4 3 2" xfId="34093" xr:uid="{00000000-0005-0000-0000-000049850000}"/>
    <cellStyle name="标题 3 4 4 3 2 2" xfId="34094" xr:uid="{00000000-0005-0000-0000-00004A850000}"/>
    <cellStyle name="标题 3 4 4 3 3" xfId="34095" xr:uid="{00000000-0005-0000-0000-00004B850000}"/>
    <cellStyle name="标题 3 4 4 4" xfId="34096" xr:uid="{00000000-0005-0000-0000-00004C850000}"/>
    <cellStyle name="标题 3 4 4 4 2" xfId="34097" xr:uid="{00000000-0005-0000-0000-00004D850000}"/>
    <cellStyle name="标题 3 4 4 5" xfId="34098" xr:uid="{00000000-0005-0000-0000-00004E850000}"/>
    <cellStyle name="标题 3 4 5" xfId="34099" xr:uid="{00000000-0005-0000-0000-00004F850000}"/>
    <cellStyle name="标题 3 4 5 2" xfId="34100" xr:uid="{00000000-0005-0000-0000-000050850000}"/>
    <cellStyle name="标题 3 4 5 2 2" xfId="34101" xr:uid="{00000000-0005-0000-0000-000051850000}"/>
    <cellStyle name="标题 3 4 5 2 2 2" xfId="34102" xr:uid="{00000000-0005-0000-0000-000052850000}"/>
    <cellStyle name="标题 3 4 5 2 3" xfId="34103" xr:uid="{00000000-0005-0000-0000-000053850000}"/>
    <cellStyle name="标题 3 4 5 3" xfId="34104" xr:uid="{00000000-0005-0000-0000-000054850000}"/>
    <cellStyle name="标题 3 4 5 3 2" xfId="34105" xr:uid="{00000000-0005-0000-0000-000055850000}"/>
    <cellStyle name="标题 3 4 5 4" xfId="34106" xr:uid="{00000000-0005-0000-0000-000056850000}"/>
    <cellStyle name="标题 3 4 6" xfId="34107" xr:uid="{00000000-0005-0000-0000-000057850000}"/>
    <cellStyle name="标题 3 4 6 2" xfId="34108" xr:uid="{00000000-0005-0000-0000-000058850000}"/>
    <cellStyle name="标题 3 4 6 2 2" xfId="34109" xr:uid="{00000000-0005-0000-0000-000059850000}"/>
    <cellStyle name="标题 3 4 6 3" xfId="34110" xr:uid="{00000000-0005-0000-0000-00005A850000}"/>
    <cellStyle name="标题 3 4 7" xfId="34111" xr:uid="{00000000-0005-0000-0000-00005B850000}"/>
    <cellStyle name="标题 3 4 7 2" xfId="34112" xr:uid="{00000000-0005-0000-0000-00005C850000}"/>
    <cellStyle name="标题 3 4 8" xfId="34113" xr:uid="{00000000-0005-0000-0000-00005D850000}"/>
    <cellStyle name="标题 3 5" xfId="34114" xr:uid="{00000000-0005-0000-0000-00005E850000}"/>
    <cellStyle name="标题 3 5 2" xfId="34115" xr:uid="{00000000-0005-0000-0000-00005F850000}"/>
    <cellStyle name="标题 3 5 2 2" xfId="34116" xr:uid="{00000000-0005-0000-0000-000060850000}"/>
    <cellStyle name="标题 3 5 2 2 2" xfId="34117" xr:uid="{00000000-0005-0000-0000-000061850000}"/>
    <cellStyle name="标题 3 5 2 2 2 2" xfId="34118" xr:uid="{00000000-0005-0000-0000-000062850000}"/>
    <cellStyle name="标题 3 5 2 2 2 2 2" xfId="34119" xr:uid="{00000000-0005-0000-0000-000063850000}"/>
    <cellStyle name="标题 3 5 2 2 2 2 2 2" xfId="34120" xr:uid="{00000000-0005-0000-0000-000064850000}"/>
    <cellStyle name="标题 3 5 2 2 2 2 3" xfId="34121" xr:uid="{00000000-0005-0000-0000-000065850000}"/>
    <cellStyle name="标题 3 5 2 2 2 3" xfId="34122" xr:uid="{00000000-0005-0000-0000-000066850000}"/>
    <cellStyle name="标题 3 5 2 2 2 3 2" xfId="34123" xr:uid="{00000000-0005-0000-0000-000067850000}"/>
    <cellStyle name="标题 3 5 2 2 2 4" xfId="34124" xr:uid="{00000000-0005-0000-0000-000068850000}"/>
    <cellStyle name="标题 3 5 2 2 3" xfId="34125" xr:uid="{00000000-0005-0000-0000-000069850000}"/>
    <cellStyle name="标题 3 5 2 2 3 2" xfId="34126" xr:uid="{00000000-0005-0000-0000-00006A850000}"/>
    <cellStyle name="标题 3 5 2 2 3 2 2" xfId="34127" xr:uid="{00000000-0005-0000-0000-00006B850000}"/>
    <cellStyle name="标题 3 5 2 2 3 3" xfId="34128" xr:uid="{00000000-0005-0000-0000-00006C850000}"/>
    <cellStyle name="标题 3 5 2 2 4" xfId="34129" xr:uid="{00000000-0005-0000-0000-00006D850000}"/>
    <cellStyle name="标题 3 5 2 2 4 2" xfId="34130" xr:uid="{00000000-0005-0000-0000-00006E850000}"/>
    <cellStyle name="标题 3 5 2 2 5" xfId="34131" xr:uid="{00000000-0005-0000-0000-00006F850000}"/>
    <cellStyle name="标题 3 5 2 3" xfId="34132" xr:uid="{00000000-0005-0000-0000-000070850000}"/>
    <cellStyle name="标题 3 5 2 3 2" xfId="34133" xr:uid="{00000000-0005-0000-0000-000071850000}"/>
    <cellStyle name="标题 3 5 2 3 2 2" xfId="34134" xr:uid="{00000000-0005-0000-0000-000072850000}"/>
    <cellStyle name="标题 3 5 2 3 2 2 2" xfId="34135" xr:uid="{00000000-0005-0000-0000-000073850000}"/>
    <cellStyle name="标题 3 5 2 3 2 3" xfId="34136" xr:uid="{00000000-0005-0000-0000-000074850000}"/>
    <cellStyle name="标题 3 5 2 3 3" xfId="34137" xr:uid="{00000000-0005-0000-0000-000075850000}"/>
    <cellStyle name="标题 3 5 2 3 3 2" xfId="34138" xr:uid="{00000000-0005-0000-0000-000076850000}"/>
    <cellStyle name="标题 3 5 2 3 4" xfId="34139" xr:uid="{00000000-0005-0000-0000-000077850000}"/>
    <cellStyle name="标题 3 5 2 4" xfId="34140" xr:uid="{00000000-0005-0000-0000-000078850000}"/>
    <cellStyle name="标题 3 5 2 4 2" xfId="34141" xr:uid="{00000000-0005-0000-0000-000079850000}"/>
    <cellStyle name="标题 3 5 2 4 2 2" xfId="34142" xr:uid="{00000000-0005-0000-0000-00007A850000}"/>
    <cellStyle name="标题 3 5 2 4 3" xfId="34143" xr:uid="{00000000-0005-0000-0000-00007B850000}"/>
    <cellStyle name="标题 3 5 2 5" xfId="34144" xr:uid="{00000000-0005-0000-0000-00007C850000}"/>
    <cellStyle name="标题 3 5 2 5 2" xfId="34145" xr:uid="{00000000-0005-0000-0000-00007D850000}"/>
    <cellStyle name="标题 3 5 2 6" xfId="34146" xr:uid="{00000000-0005-0000-0000-00007E850000}"/>
    <cellStyle name="标题 3 5 3" xfId="34147" xr:uid="{00000000-0005-0000-0000-00007F850000}"/>
    <cellStyle name="标题 3 5 3 2" xfId="34148" xr:uid="{00000000-0005-0000-0000-000080850000}"/>
    <cellStyle name="标题 3 5 3 2 2" xfId="34149" xr:uid="{00000000-0005-0000-0000-000081850000}"/>
    <cellStyle name="标题 3 5 3 2 2 2" xfId="34150" xr:uid="{00000000-0005-0000-0000-000082850000}"/>
    <cellStyle name="标题 3 5 3 2 2 2 2" xfId="34151" xr:uid="{00000000-0005-0000-0000-000083850000}"/>
    <cellStyle name="标题 3 5 3 2 2 3" xfId="34152" xr:uid="{00000000-0005-0000-0000-000084850000}"/>
    <cellStyle name="标题 3 5 3 2 3" xfId="34153" xr:uid="{00000000-0005-0000-0000-000085850000}"/>
    <cellStyle name="标题 3 5 3 2 3 2" xfId="34154" xr:uid="{00000000-0005-0000-0000-000086850000}"/>
    <cellStyle name="标题 3 5 3 2 4" xfId="34155" xr:uid="{00000000-0005-0000-0000-000087850000}"/>
    <cellStyle name="标题 3 5 3 3" xfId="34156" xr:uid="{00000000-0005-0000-0000-000088850000}"/>
    <cellStyle name="标题 3 5 3 3 2" xfId="34157" xr:uid="{00000000-0005-0000-0000-000089850000}"/>
    <cellStyle name="标题 3 5 3 3 2 2" xfId="34158" xr:uid="{00000000-0005-0000-0000-00008A850000}"/>
    <cellStyle name="标题 3 5 3 3 3" xfId="34159" xr:uid="{00000000-0005-0000-0000-00008B850000}"/>
    <cellStyle name="标题 3 5 3 4" xfId="34160" xr:uid="{00000000-0005-0000-0000-00008C850000}"/>
    <cellStyle name="标题 3 5 3 4 2" xfId="34161" xr:uid="{00000000-0005-0000-0000-00008D850000}"/>
    <cellStyle name="标题 3 5 3 5" xfId="34162" xr:uid="{00000000-0005-0000-0000-00008E850000}"/>
    <cellStyle name="标题 3 5 4" xfId="34163" xr:uid="{00000000-0005-0000-0000-00008F850000}"/>
    <cellStyle name="标题 3 5 4 2" xfId="34164" xr:uid="{00000000-0005-0000-0000-000090850000}"/>
    <cellStyle name="标题 3 5 4 2 2" xfId="34165" xr:uid="{00000000-0005-0000-0000-000091850000}"/>
    <cellStyle name="标题 3 5 4 2 2 2" xfId="34166" xr:uid="{00000000-0005-0000-0000-000092850000}"/>
    <cellStyle name="标题 3 5 4 2 3" xfId="34167" xr:uid="{00000000-0005-0000-0000-000093850000}"/>
    <cellStyle name="标题 3 5 4 3" xfId="34168" xr:uid="{00000000-0005-0000-0000-000094850000}"/>
    <cellStyle name="标题 3 5 4 3 2" xfId="34169" xr:uid="{00000000-0005-0000-0000-000095850000}"/>
    <cellStyle name="标题 3 5 4 4" xfId="34170" xr:uid="{00000000-0005-0000-0000-000096850000}"/>
    <cellStyle name="标题 3 5 5" xfId="34171" xr:uid="{00000000-0005-0000-0000-000097850000}"/>
    <cellStyle name="标题 3 5 5 2" xfId="34172" xr:uid="{00000000-0005-0000-0000-000098850000}"/>
    <cellStyle name="标题 3 5 5 2 2" xfId="34173" xr:uid="{00000000-0005-0000-0000-000099850000}"/>
    <cellStyle name="标题 3 5 5 3" xfId="34174" xr:uid="{00000000-0005-0000-0000-00009A850000}"/>
    <cellStyle name="标题 3 5 6" xfId="34175" xr:uid="{00000000-0005-0000-0000-00009B850000}"/>
    <cellStyle name="标题 3 5 6 2" xfId="34176" xr:uid="{00000000-0005-0000-0000-00009C850000}"/>
    <cellStyle name="标题 3 5 7" xfId="34177" xr:uid="{00000000-0005-0000-0000-00009D850000}"/>
    <cellStyle name="标题 3 6" xfId="34178" xr:uid="{00000000-0005-0000-0000-00009E850000}"/>
    <cellStyle name="标题 3 6 2" xfId="34179" xr:uid="{00000000-0005-0000-0000-00009F850000}"/>
    <cellStyle name="标题 3 6 2 2" xfId="34180" xr:uid="{00000000-0005-0000-0000-0000A0850000}"/>
    <cellStyle name="标题 3 6 2 2 2" xfId="34181" xr:uid="{00000000-0005-0000-0000-0000A1850000}"/>
    <cellStyle name="标题 3 6 2 2 2 2" xfId="34182" xr:uid="{00000000-0005-0000-0000-0000A2850000}"/>
    <cellStyle name="标题 3 6 2 2 2 2 2" xfId="34183" xr:uid="{00000000-0005-0000-0000-0000A3850000}"/>
    <cellStyle name="标题 3 6 2 2 2 3" xfId="34184" xr:uid="{00000000-0005-0000-0000-0000A4850000}"/>
    <cellStyle name="标题 3 6 2 2 3" xfId="34185" xr:uid="{00000000-0005-0000-0000-0000A5850000}"/>
    <cellStyle name="标题 3 6 2 2 3 2" xfId="34186" xr:uid="{00000000-0005-0000-0000-0000A6850000}"/>
    <cellStyle name="标题 3 6 2 2 4" xfId="34187" xr:uid="{00000000-0005-0000-0000-0000A7850000}"/>
    <cellStyle name="标题 3 6 2 3" xfId="34188" xr:uid="{00000000-0005-0000-0000-0000A8850000}"/>
    <cellStyle name="标题 3 6 2 3 2" xfId="34189" xr:uid="{00000000-0005-0000-0000-0000A9850000}"/>
    <cellStyle name="标题 3 6 2 3 2 2" xfId="34190" xr:uid="{00000000-0005-0000-0000-0000AA850000}"/>
    <cellStyle name="标题 3 6 2 3 3" xfId="34191" xr:uid="{00000000-0005-0000-0000-0000AB850000}"/>
    <cellStyle name="标题 3 6 2 4" xfId="34192" xr:uid="{00000000-0005-0000-0000-0000AC850000}"/>
    <cellStyle name="标题 3 6 2 4 2" xfId="34193" xr:uid="{00000000-0005-0000-0000-0000AD850000}"/>
    <cellStyle name="标题 3 6 2 5" xfId="34194" xr:uid="{00000000-0005-0000-0000-0000AE850000}"/>
    <cellStyle name="标题 3 6 3" xfId="34195" xr:uid="{00000000-0005-0000-0000-0000AF850000}"/>
    <cellStyle name="标题 3 6 3 2" xfId="34196" xr:uid="{00000000-0005-0000-0000-0000B0850000}"/>
    <cellStyle name="标题 3 6 3 2 2" xfId="34197" xr:uid="{00000000-0005-0000-0000-0000B1850000}"/>
    <cellStyle name="标题 3 6 3 2 2 2" xfId="34198" xr:uid="{00000000-0005-0000-0000-0000B2850000}"/>
    <cellStyle name="标题 3 6 3 2 3" xfId="34199" xr:uid="{00000000-0005-0000-0000-0000B3850000}"/>
    <cellStyle name="标题 3 6 3 3" xfId="34200" xr:uid="{00000000-0005-0000-0000-0000B4850000}"/>
    <cellStyle name="标题 3 6 3 3 2" xfId="34201" xr:uid="{00000000-0005-0000-0000-0000B5850000}"/>
    <cellStyle name="标题 3 6 3 4" xfId="34202" xr:uid="{00000000-0005-0000-0000-0000B6850000}"/>
    <cellStyle name="标题 3 6 4" xfId="34203" xr:uid="{00000000-0005-0000-0000-0000B7850000}"/>
    <cellStyle name="标题 3 6 4 2" xfId="34204" xr:uid="{00000000-0005-0000-0000-0000B8850000}"/>
    <cellStyle name="标题 3 6 4 2 2" xfId="34205" xr:uid="{00000000-0005-0000-0000-0000B9850000}"/>
    <cellStyle name="标题 3 6 4 3" xfId="34206" xr:uid="{00000000-0005-0000-0000-0000BA850000}"/>
    <cellStyle name="标题 3 6 5" xfId="34207" xr:uid="{00000000-0005-0000-0000-0000BB850000}"/>
    <cellStyle name="标题 3 6 5 2" xfId="34208" xr:uid="{00000000-0005-0000-0000-0000BC850000}"/>
    <cellStyle name="标题 3 6 6" xfId="34209" xr:uid="{00000000-0005-0000-0000-0000BD850000}"/>
    <cellStyle name="标题 3 7" xfId="34210" xr:uid="{00000000-0005-0000-0000-0000BE850000}"/>
    <cellStyle name="标题 3 7 2" xfId="34211" xr:uid="{00000000-0005-0000-0000-0000BF850000}"/>
    <cellStyle name="标题 3 7 2 2" xfId="34212" xr:uid="{00000000-0005-0000-0000-0000C0850000}"/>
    <cellStyle name="标题 3 7 2 2 2" xfId="34213" xr:uid="{00000000-0005-0000-0000-0000C1850000}"/>
    <cellStyle name="标题 3 7 2 2 2 2" xfId="34214" xr:uid="{00000000-0005-0000-0000-0000C2850000}"/>
    <cellStyle name="标题 3 7 2 2 3" xfId="34215" xr:uid="{00000000-0005-0000-0000-0000C3850000}"/>
    <cellStyle name="标题 3 7 2 3" xfId="34216" xr:uid="{00000000-0005-0000-0000-0000C4850000}"/>
    <cellStyle name="标题 3 7 2 3 2" xfId="34217" xr:uid="{00000000-0005-0000-0000-0000C5850000}"/>
    <cellStyle name="标题 3 7 2 4" xfId="34218" xr:uid="{00000000-0005-0000-0000-0000C6850000}"/>
    <cellStyle name="标题 3 7 3" xfId="34219" xr:uid="{00000000-0005-0000-0000-0000C7850000}"/>
    <cellStyle name="标题 3 7 3 2" xfId="34220" xr:uid="{00000000-0005-0000-0000-0000C8850000}"/>
    <cellStyle name="标题 3 7 3 2 2" xfId="34221" xr:uid="{00000000-0005-0000-0000-0000C9850000}"/>
    <cellStyle name="标题 3 7 3 3" xfId="34222" xr:uid="{00000000-0005-0000-0000-0000CA850000}"/>
    <cellStyle name="标题 3 7 4" xfId="34223" xr:uid="{00000000-0005-0000-0000-0000CB850000}"/>
    <cellStyle name="标题 3 7 4 2" xfId="34224" xr:uid="{00000000-0005-0000-0000-0000CC850000}"/>
    <cellStyle name="标题 3 7 5" xfId="34225" xr:uid="{00000000-0005-0000-0000-0000CD850000}"/>
    <cellStyle name="标题 3 8" xfId="34226" xr:uid="{00000000-0005-0000-0000-0000CE850000}"/>
    <cellStyle name="标题 3 8 2" xfId="34227" xr:uid="{00000000-0005-0000-0000-0000CF850000}"/>
    <cellStyle name="标题 3 8 2 2" xfId="34228" xr:uid="{00000000-0005-0000-0000-0000D0850000}"/>
    <cellStyle name="标题 3 8 2 2 2" xfId="34229" xr:uid="{00000000-0005-0000-0000-0000D1850000}"/>
    <cellStyle name="标题 3 8 2 3" xfId="34230" xr:uid="{00000000-0005-0000-0000-0000D2850000}"/>
    <cellStyle name="标题 3 8 3" xfId="34231" xr:uid="{00000000-0005-0000-0000-0000D3850000}"/>
    <cellStyle name="标题 3 8 3 2" xfId="34232" xr:uid="{00000000-0005-0000-0000-0000D4850000}"/>
    <cellStyle name="标题 3 8 4" xfId="34233" xr:uid="{00000000-0005-0000-0000-0000D5850000}"/>
    <cellStyle name="标题 3 9" xfId="34234" xr:uid="{00000000-0005-0000-0000-0000D6850000}"/>
    <cellStyle name="标题 3 9 2" xfId="34235" xr:uid="{00000000-0005-0000-0000-0000D7850000}"/>
    <cellStyle name="标题 3 9 2 2" xfId="34236" xr:uid="{00000000-0005-0000-0000-0000D8850000}"/>
    <cellStyle name="标题 3 9 3" xfId="34237" xr:uid="{00000000-0005-0000-0000-0000D9850000}"/>
    <cellStyle name="标题 4" xfId="34238" xr:uid="{00000000-0005-0000-0000-0000DA850000}"/>
    <cellStyle name="标题 4 2" xfId="34239" xr:uid="{00000000-0005-0000-0000-0000DB850000}"/>
    <cellStyle name="标题 5" xfId="34240" xr:uid="{00000000-0005-0000-0000-0000DC850000}"/>
    <cellStyle name="标题_09년 수출 현황 (REV3) (2)" xfId="34241" xr:uid="{00000000-0005-0000-0000-0000DD850000}"/>
    <cellStyle name="样式 1" xfId="27370" xr:uid="{00000000-0005-0000-0000-0000066B0000}"/>
    <cellStyle name="样式 2" xfId="27371" xr:uid="{00000000-0005-0000-0000-0000076B0000}"/>
    <cellStyle name="样式 3" xfId="27372" xr:uid="{00000000-0005-0000-0000-0000086B0000}"/>
    <cellStyle name="样式 4" xfId="27373" xr:uid="{00000000-0005-0000-0000-0000096B0000}"/>
    <cellStyle name="样式 5" xfId="27374" xr:uid="{00000000-0005-0000-0000-00000A6B0000}"/>
    <cellStyle name="样式 6" xfId="27375" xr:uid="{00000000-0005-0000-0000-00000B6B0000}"/>
    <cellStyle name="桁区切り [0.00]_20th dis" xfId="34376" xr:uid="{00000000-0005-0000-0000-00006B860000}"/>
    <cellStyle name="桁区切り_BEW QUOTATION" xfId="34377" xr:uid="{00000000-0005-0000-0000-00006C860000}"/>
    <cellStyle name="桁蟻唇Ｆ [0.00]_11th Dec. (2)" xfId="34378" xr:uid="{00000000-0005-0000-0000-00006D860000}"/>
    <cellStyle name="桁蟻唇Ｆ_11th Dec. (2)" xfId="34379" xr:uid="{00000000-0005-0000-0000-00006E860000}"/>
    <cellStyle name="检查单元格" xfId="21129" xr:uid="{00000000-0005-0000-0000-0000A2520000}"/>
    <cellStyle name="检查单元格 2" xfId="21130" xr:uid="{00000000-0005-0000-0000-0000A3520000}"/>
    <cellStyle name="標準_【DD2】DOOR構成部品" xfId="34363" xr:uid="{00000000-0005-0000-0000-00005E860000}"/>
    <cellStyle name="汇总" xfId="34486" xr:uid="{00000000-0005-0000-0000-0000D9860000}"/>
    <cellStyle name="汇总 10" xfId="34487" xr:uid="{00000000-0005-0000-0000-0000DA860000}"/>
    <cellStyle name="汇总 11" xfId="34488" xr:uid="{00000000-0005-0000-0000-0000DB860000}"/>
    <cellStyle name="汇总 12" xfId="34489" xr:uid="{00000000-0005-0000-0000-0000DC860000}"/>
    <cellStyle name="汇总 2" xfId="34490" xr:uid="{00000000-0005-0000-0000-0000DD860000}"/>
    <cellStyle name="汇总 2 10" xfId="34491" xr:uid="{00000000-0005-0000-0000-0000DE860000}"/>
    <cellStyle name="汇总 2 11" xfId="34492" xr:uid="{00000000-0005-0000-0000-0000DF860000}"/>
    <cellStyle name="汇总 2 12" xfId="34493" xr:uid="{00000000-0005-0000-0000-0000E0860000}"/>
    <cellStyle name="汇总 2 2" xfId="34494" xr:uid="{00000000-0005-0000-0000-0000E1860000}"/>
    <cellStyle name="汇总 2 2 10" xfId="34495" xr:uid="{00000000-0005-0000-0000-0000E2860000}"/>
    <cellStyle name="汇总 2 2 2" xfId="34496" xr:uid="{00000000-0005-0000-0000-0000E3860000}"/>
    <cellStyle name="汇总 2 2 2 2" xfId="34497" xr:uid="{00000000-0005-0000-0000-0000E4860000}"/>
    <cellStyle name="汇总 2 2 2 2 2" xfId="34498" xr:uid="{00000000-0005-0000-0000-0000E5860000}"/>
    <cellStyle name="汇总 2 2 2 2 2 2" xfId="34499" xr:uid="{00000000-0005-0000-0000-0000E6860000}"/>
    <cellStyle name="汇总 2 2 2 2 2 2 2" xfId="34500" xr:uid="{00000000-0005-0000-0000-0000E7860000}"/>
    <cellStyle name="汇总 2 2 2 2 2 2 2 2" xfId="34501" xr:uid="{00000000-0005-0000-0000-0000E8860000}"/>
    <cellStyle name="汇总 2 2 2 2 2 2 2 2 2" xfId="34502" xr:uid="{00000000-0005-0000-0000-0000E9860000}"/>
    <cellStyle name="汇总 2 2 2 2 2 2 2 2 2 2" xfId="34503" xr:uid="{00000000-0005-0000-0000-0000EA860000}"/>
    <cellStyle name="汇总 2 2 2 2 2 2 2 2 2 3" xfId="34504" xr:uid="{00000000-0005-0000-0000-0000EB860000}"/>
    <cellStyle name="汇总 2 2 2 2 2 2 2 2 3" xfId="34505" xr:uid="{00000000-0005-0000-0000-0000EC860000}"/>
    <cellStyle name="汇总 2 2 2 2 2 2 2 2 4" xfId="34506" xr:uid="{00000000-0005-0000-0000-0000ED860000}"/>
    <cellStyle name="汇总 2 2 2 2 2 2 2 3" xfId="34507" xr:uid="{00000000-0005-0000-0000-0000EE860000}"/>
    <cellStyle name="汇总 2 2 2 2 2 2 2 3 2" xfId="34508" xr:uid="{00000000-0005-0000-0000-0000EF860000}"/>
    <cellStyle name="汇总 2 2 2 2 2 2 2 3 3" xfId="34509" xr:uid="{00000000-0005-0000-0000-0000F0860000}"/>
    <cellStyle name="汇总 2 2 2 2 2 2 2 4" xfId="34510" xr:uid="{00000000-0005-0000-0000-0000F1860000}"/>
    <cellStyle name="汇总 2 2 2 2 2 2 2 5" xfId="34511" xr:uid="{00000000-0005-0000-0000-0000F2860000}"/>
    <cellStyle name="汇总 2 2 2 2 2 2 3" xfId="34512" xr:uid="{00000000-0005-0000-0000-0000F3860000}"/>
    <cellStyle name="汇总 2 2 2 2 2 2 3 2" xfId="34513" xr:uid="{00000000-0005-0000-0000-0000F4860000}"/>
    <cellStyle name="汇总 2 2 2 2 2 2 3 2 2" xfId="34514" xr:uid="{00000000-0005-0000-0000-0000F5860000}"/>
    <cellStyle name="汇总 2 2 2 2 2 2 3 2 3" xfId="34515" xr:uid="{00000000-0005-0000-0000-0000F6860000}"/>
    <cellStyle name="汇总 2 2 2 2 2 2 3 3" xfId="34516" xr:uid="{00000000-0005-0000-0000-0000F7860000}"/>
    <cellStyle name="汇总 2 2 2 2 2 2 3 4" xfId="34517" xr:uid="{00000000-0005-0000-0000-0000F8860000}"/>
    <cellStyle name="汇总 2 2 2 2 2 2 4" xfId="34518" xr:uid="{00000000-0005-0000-0000-0000F9860000}"/>
    <cellStyle name="汇总 2 2 2 2 2 2 4 2" xfId="34519" xr:uid="{00000000-0005-0000-0000-0000FA860000}"/>
    <cellStyle name="汇总 2 2 2 2 2 2 4 3" xfId="34520" xr:uid="{00000000-0005-0000-0000-0000FB860000}"/>
    <cellStyle name="汇总 2 2 2 2 2 2 5" xfId="34521" xr:uid="{00000000-0005-0000-0000-0000FC860000}"/>
    <cellStyle name="汇总 2 2 2 2 2 2 6" xfId="34522" xr:uid="{00000000-0005-0000-0000-0000FD860000}"/>
    <cellStyle name="汇总 2 2 2 2 2 3" xfId="34523" xr:uid="{00000000-0005-0000-0000-0000FE860000}"/>
    <cellStyle name="汇总 2 2 2 2 2 3 2" xfId="34524" xr:uid="{00000000-0005-0000-0000-0000FF860000}"/>
    <cellStyle name="汇总 2 2 2 2 2 3 2 2" xfId="34525" xr:uid="{00000000-0005-0000-0000-000000870000}"/>
    <cellStyle name="汇总 2 2 2 2 2 3 2 2 2" xfId="34526" xr:uid="{00000000-0005-0000-0000-000001870000}"/>
    <cellStyle name="汇总 2 2 2 2 2 3 2 2 3" xfId="34527" xr:uid="{00000000-0005-0000-0000-000002870000}"/>
    <cellStyle name="汇总 2 2 2 2 2 3 2 3" xfId="34528" xr:uid="{00000000-0005-0000-0000-000003870000}"/>
    <cellStyle name="汇总 2 2 2 2 2 3 2 4" xfId="34529" xr:uid="{00000000-0005-0000-0000-000004870000}"/>
    <cellStyle name="汇总 2 2 2 2 2 3 3" xfId="34530" xr:uid="{00000000-0005-0000-0000-000005870000}"/>
    <cellStyle name="汇总 2 2 2 2 2 3 3 2" xfId="34531" xr:uid="{00000000-0005-0000-0000-000006870000}"/>
    <cellStyle name="汇总 2 2 2 2 2 3 3 3" xfId="34532" xr:uid="{00000000-0005-0000-0000-000007870000}"/>
    <cellStyle name="汇总 2 2 2 2 2 3 4" xfId="34533" xr:uid="{00000000-0005-0000-0000-000008870000}"/>
    <cellStyle name="汇总 2 2 2 2 2 3 5" xfId="34534" xr:uid="{00000000-0005-0000-0000-000009870000}"/>
    <cellStyle name="汇总 2 2 2 2 2 4" xfId="34535" xr:uid="{00000000-0005-0000-0000-00000A870000}"/>
    <cellStyle name="汇总 2 2 2 2 2 4 2" xfId="34536" xr:uid="{00000000-0005-0000-0000-00000B870000}"/>
    <cellStyle name="汇总 2 2 2 2 2 4 2 2" xfId="34537" xr:uid="{00000000-0005-0000-0000-00000C870000}"/>
    <cellStyle name="汇总 2 2 2 2 2 4 2 3" xfId="34538" xr:uid="{00000000-0005-0000-0000-00000D870000}"/>
    <cellStyle name="汇总 2 2 2 2 2 4 3" xfId="34539" xr:uid="{00000000-0005-0000-0000-00000E870000}"/>
    <cellStyle name="汇总 2 2 2 2 2 4 4" xfId="34540" xr:uid="{00000000-0005-0000-0000-00000F870000}"/>
    <cellStyle name="汇总 2 2 2 2 2 5" xfId="34541" xr:uid="{00000000-0005-0000-0000-000010870000}"/>
    <cellStyle name="汇总 2 2 2 2 2 5 2" xfId="34542" xr:uid="{00000000-0005-0000-0000-000011870000}"/>
    <cellStyle name="汇总 2 2 2 2 2 5 3" xfId="34543" xr:uid="{00000000-0005-0000-0000-000012870000}"/>
    <cellStyle name="汇总 2 2 2 2 2 6" xfId="34544" xr:uid="{00000000-0005-0000-0000-000013870000}"/>
    <cellStyle name="汇总 2 2 2 2 2 7" xfId="34545" xr:uid="{00000000-0005-0000-0000-000014870000}"/>
    <cellStyle name="汇总 2 2 2 2 3" xfId="34546" xr:uid="{00000000-0005-0000-0000-000015870000}"/>
    <cellStyle name="汇总 2 2 2 2 3 2" xfId="34547" xr:uid="{00000000-0005-0000-0000-000016870000}"/>
    <cellStyle name="汇总 2 2 2 2 3 2 2" xfId="34548" xr:uid="{00000000-0005-0000-0000-000017870000}"/>
    <cellStyle name="汇总 2 2 2 2 3 2 2 2" xfId="34549" xr:uid="{00000000-0005-0000-0000-000018870000}"/>
    <cellStyle name="汇总 2 2 2 2 3 2 2 2 2" xfId="34550" xr:uid="{00000000-0005-0000-0000-000019870000}"/>
    <cellStyle name="汇总 2 2 2 2 3 2 2 2 3" xfId="34551" xr:uid="{00000000-0005-0000-0000-00001A870000}"/>
    <cellStyle name="汇总 2 2 2 2 3 2 2 3" xfId="34552" xr:uid="{00000000-0005-0000-0000-00001B870000}"/>
    <cellStyle name="汇总 2 2 2 2 3 2 2 4" xfId="34553" xr:uid="{00000000-0005-0000-0000-00001C870000}"/>
    <cellStyle name="汇总 2 2 2 2 3 2 3" xfId="34554" xr:uid="{00000000-0005-0000-0000-00001D870000}"/>
    <cellStyle name="汇总 2 2 2 2 3 2 3 2" xfId="34555" xr:uid="{00000000-0005-0000-0000-00001E870000}"/>
    <cellStyle name="汇总 2 2 2 2 3 2 3 3" xfId="34556" xr:uid="{00000000-0005-0000-0000-00001F870000}"/>
    <cellStyle name="汇总 2 2 2 2 3 2 4" xfId="34557" xr:uid="{00000000-0005-0000-0000-000020870000}"/>
    <cellStyle name="汇总 2 2 2 2 3 2 5" xfId="34558" xr:uid="{00000000-0005-0000-0000-000021870000}"/>
    <cellStyle name="汇总 2 2 2 2 3 3" xfId="34559" xr:uid="{00000000-0005-0000-0000-000022870000}"/>
    <cellStyle name="汇总 2 2 2 2 3 3 2" xfId="34560" xr:uid="{00000000-0005-0000-0000-000023870000}"/>
    <cellStyle name="汇总 2 2 2 2 3 3 2 2" xfId="34561" xr:uid="{00000000-0005-0000-0000-000024870000}"/>
    <cellStyle name="汇总 2 2 2 2 3 3 2 3" xfId="34562" xr:uid="{00000000-0005-0000-0000-000025870000}"/>
    <cellStyle name="汇总 2 2 2 2 3 3 3" xfId="34563" xr:uid="{00000000-0005-0000-0000-000026870000}"/>
    <cellStyle name="汇总 2 2 2 2 3 3 4" xfId="34564" xr:uid="{00000000-0005-0000-0000-000027870000}"/>
    <cellStyle name="汇总 2 2 2 2 3 4" xfId="34565" xr:uid="{00000000-0005-0000-0000-000028870000}"/>
    <cellStyle name="汇总 2 2 2 2 3 4 2" xfId="34566" xr:uid="{00000000-0005-0000-0000-000029870000}"/>
    <cellStyle name="汇总 2 2 2 2 3 4 3" xfId="34567" xr:uid="{00000000-0005-0000-0000-00002A870000}"/>
    <cellStyle name="汇总 2 2 2 2 3 5" xfId="34568" xr:uid="{00000000-0005-0000-0000-00002B870000}"/>
    <cellStyle name="汇总 2 2 2 2 3 6" xfId="34569" xr:uid="{00000000-0005-0000-0000-00002C870000}"/>
    <cellStyle name="汇总 2 2 2 2 4" xfId="34570" xr:uid="{00000000-0005-0000-0000-00002D870000}"/>
    <cellStyle name="汇总 2 2 2 2 4 2" xfId="34571" xr:uid="{00000000-0005-0000-0000-00002E870000}"/>
    <cellStyle name="汇总 2 2 2 2 4 2 2" xfId="34572" xr:uid="{00000000-0005-0000-0000-00002F870000}"/>
    <cellStyle name="汇总 2 2 2 2 4 2 2 2" xfId="34573" xr:uid="{00000000-0005-0000-0000-000030870000}"/>
    <cellStyle name="汇总 2 2 2 2 4 2 2 3" xfId="34574" xr:uid="{00000000-0005-0000-0000-000031870000}"/>
    <cellStyle name="汇总 2 2 2 2 4 2 3" xfId="34575" xr:uid="{00000000-0005-0000-0000-000032870000}"/>
    <cellStyle name="汇总 2 2 2 2 4 2 4" xfId="34576" xr:uid="{00000000-0005-0000-0000-000033870000}"/>
    <cellStyle name="汇总 2 2 2 2 4 3" xfId="34577" xr:uid="{00000000-0005-0000-0000-000034870000}"/>
    <cellStyle name="汇总 2 2 2 2 4 3 2" xfId="34578" xr:uid="{00000000-0005-0000-0000-000035870000}"/>
    <cellStyle name="汇总 2 2 2 2 4 3 3" xfId="34579" xr:uid="{00000000-0005-0000-0000-000036870000}"/>
    <cellStyle name="汇总 2 2 2 2 4 4" xfId="34580" xr:uid="{00000000-0005-0000-0000-000037870000}"/>
    <cellStyle name="汇总 2 2 2 2 4 5" xfId="34581" xr:uid="{00000000-0005-0000-0000-000038870000}"/>
    <cellStyle name="汇总 2 2 2 2 5" xfId="34582" xr:uid="{00000000-0005-0000-0000-000039870000}"/>
    <cellStyle name="汇总 2 2 2 2 5 2" xfId="34583" xr:uid="{00000000-0005-0000-0000-00003A870000}"/>
    <cellStyle name="汇总 2 2 2 2 5 2 2" xfId="34584" xr:uid="{00000000-0005-0000-0000-00003B870000}"/>
    <cellStyle name="汇总 2 2 2 2 5 2 3" xfId="34585" xr:uid="{00000000-0005-0000-0000-00003C870000}"/>
    <cellStyle name="汇总 2 2 2 2 5 3" xfId="34586" xr:uid="{00000000-0005-0000-0000-00003D870000}"/>
    <cellStyle name="汇总 2 2 2 2 5 4" xfId="34587" xr:uid="{00000000-0005-0000-0000-00003E870000}"/>
    <cellStyle name="汇总 2 2 2 2 6" xfId="34588" xr:uid="{00000000-0005-0000-0000-00003F870000}"/>
    <cellStyle name="汇总 2 2 2 2 6 2" xfId="34589" xr:uid="{00000000-0005-0000-0000-000040870000}"/>
    <cellStyle name="汇总 2 2 2 2 6 3" xfId="34590" xr:uid="{00000000-0005-0000-0000-000041870000}"/>
    <cellStyle name="汇总 2 2 2 2 7" xfId="34591" xr:uid="{00000000-0005-0000-0000-000042870000}"/>
    <cellStyle name="汇总 2 2 2 2 8" xfId="34592" xr:uid="{00000000-0005-0000-0000-000043870000}"/>
    <cellStyle name="汇总 2 2 2 3" xfId="34593" xr:uid="{00000000-0005-0000-0000-000044870000}"/>
    <cellStyle name="汇总 2 2 2 3 2" xfId="34594" xr:uid="{00000000-0005-0000-0000-000045870000}"/>
    <cellStyle name="汇总 2 2 2 3 2 2" xfId="34595" xr:uid="{00000000-0005-0000-0000-000046870000}"/>
    <cellStyle name="汇总 2 2 2 3 2 2 2" xfId="34596" xr:uid="{00000000-0005-0000-0000-000047870000}"/>
    <cellStyle name="汇总 2 2 2 3 2 2 2 2" xfId="34597" xr:uid="{00000000-0005-0000-0000-000048870000}"/>
    <cellStyle name="汇总 2 2 2 3 2 2 2 2 2" xfId="34598" xr:uid="{00000000-0005-0000-0000-000049870000}"/>
    <cellStyle name="汇总 2 2 2 3 2 2 2 2 3" xfId="34599" xr:uid="{00000000-0005-0000-0000-00004A870000}"/>
    <cellStyle name="汇总 2 2 2 3 2 2 2 3" xfId="34600" xr:uid="{00000000-0005-0000-0000-00004B870000}"/>
    <cellStyle name="汇总 2 2 2 3 2 2 2 4" xfId="34601" xr:uid="{00000000-0005-0000-0000-00004C870000}"/>
    <cellStyle name="汇总 2 2 2 3 2 2 3" xfId="34602" xr:uid="{00000000-0005-0000-0000-00004D870000}"/>
    <cellStyle name="汇总 2 2 2 3 2 2 3 2" xfId="34603" xr:uid="{00000000-0005-0000-0000-00004E870000}"/>
    <cellStyle name="汇总 2 2 2 3 2 2 3 3" xfId="34604" xr:uid="{00000000-0005-0000-0000-00004F870000}"/>
    <cellStyle name="汇总 2 2 2 3 2 2 4" xfId="34605" xr:uid="{00000000-0005-0000-0000-000050870000}"/>
    <cellStyle name="汇总 2 2 2 3 2 2 5" xfId="34606" xr:uid="{00000000-0005-0000-0000-000051870000}"/>
    <cellStyle name="汇总 2 2 2 3 2 3" xfId="34607" xr:uid="{00000000-0005-0000-0000-000052870000}"/>
    <cellStyle name="汇总 2 2 2 3 2 3 2" xfId="34608" xr:uid="{00000000-0005-0000-0000-000053870000}"/>
    <cellStyle name="汇总 2 2 2 3 2 3 2 2" xfId="34609" xr:uid="{00000000-0005-0000-0000-000054870000}"/>
    <cellStyle name="汇总 2 2 2 3 2 3 2 3" xfId="34610" xr:uid="{00000000-0005-0000-0000-000055870000}"/>
    <cellStyle name="汇总 2 2 2 3 2 3 3" xfId="34611" xr:uid="{00000000-0005-0000-0000-000056870000}"/>
    <cellStyle name="汇总 2 2 2 3 2 3 4" xfId="34612" xr:uid="{00000000-0005-0000-0000-000057870000}"/>
    <cellStyle name="汇总 2 2 2 3 2 4" xfId="34613" xr:uid="{00000000-0005-0000-0000-000058870000}"/>
    <cellStyle name="汇总 2 2 2 3 2 4 2" xfId="34614" xr:uid="{00000000-0005-0000-0000-000059870000}"/>
    <cellStyle name="汇总 2 2 2 3 2 4 3" xfId="34615" xr:uid="{00000000-0005-0000-0000-00005A870000}"/>
    <cellStyle name="汇总 2 2 2 3 2 5" xfId="34616" xr:uid="{00000000-0005-0000-0000-00005B870000}"/>
    <cellStyle name="汇总 2 2 2 3 2 6" xfId="34617" xr:uid="{00000000-0005-0000-0000-00005C870000}"/>
    <cellStyle name="汇总 2 2 2 3 3" xfId="34618" xr:uid="{00000000-0005-0000-0000-00005D870000}"/>
    <cellStyle name="汇总 2 2 2 3 3 2" xfId="34619" xr:uid="{00000000-0005-0000-0000-00005E870000}"/>
    <cellStyle name="汇总 2 2 2 3 3 2 2" xfId="34620" xr:uid="{00000000-0005-0000-0000-00005F870000}"/>
    <cellStyle name="汇总 2 2 2 3 3 2 2 2" xfId="34621" xr:uid="{00000000-0005-0000-0000-000060870000}"/>
    <cellStyle name="汇总 2 2 2 3 3 2 2 3" xfId="34622" xr:uid="{00000000-0005-0000-0000-000061870000}"/>
    <cellStyle name="汇总 2 2 2 3 3 2 3" xfId="34623" xr:uid="{00000000-0005-0000-0000-000062870000}"/>
    <cellStyle name="汇总 2 2 2 3 3 2 4" xfId="34624" xr:uid="{00000000-0005-0000-0000-000063870000}"/>
    <cellStyle name="汇总 2 2 2 3 3 3" xfId="34625" xr:uid="{00000000-0005-0000-0000-000064870000}"/>
    <cellStyle name="汇总 2 2 2 3 3 3 2" xfId="34626" xr:uid="{00000000-0005-0000-0000-000065870000}"/>
    <cellStyle name="汇总 2 2 2 3 3 3 3" xfId="34627" xr:uid="{00000000-0005-0000-0000-000066870000}"/>
    <cellStyle name="汇总 2 2 2 3 3 4" xfId="34628" xr:uid="{00000000-0005-0000-0000-000067870000}"/>
    <cellStyle name="汇总 2 2 2 3 3 5" xfId="34629" xr:uid="{00000000-0005-0000-0000-000068870000}"/>
    <cellStyle name="汇总 2 2 2 3 4" xfId="34630" xr:uid="{00000000-0005-0000-0000-000069870000}"/>
    <cellStyle name="汇总 2 2 2 3 4 2" xfId="34631" xr:uid="{00000000-0005-0000-0000-00006A870000}"/>
    <cellStyle name="汇总 2 2 2 3 4 2 2" xfId="34632" xr:uid="{00000000-0005-0000-0000-00006B870000}"/>
    <cellStyle name="汇总 2 2 2 3 4 2 3" xfId="34633" xr:uid="{00000000-0005-0000-0000-00006C870000}"/>
    <cellStyle name="汇总 2 2 2 3 4 3" xfId="34634" xr:uid="{00000000-0005-0000-0000-00006D870000}"/>
    <cellStyle name="汇总 2 2 2 3 4 4" xfId="34635" xr:uid="{00000000-0005-0000-0000-00006E870000}"/>
    <cellStyle name="汇总 2 2 2 3 5" xfId="34636" xr:uid="{00000000-0005-0000-0000-00006F870000}"/>
    <cellStyle name="汇总 2 2 2 3 5 2" xfId="34637" xr:uid="{00000000-0005-0000-0000-000070870000}"/>
    <cellStyle name="汇总 2 2 2 3 5 3" xfId="34638" xr:uid="{00000000-0005-0000-0000-000071870000}"/>
    <cellStyle name="汇总 2 2 2 3 6" xfId="34639" xr:uid="{00000000-0005-0000-0000-000072870000}"/>
    <cellStyle name="汇总 2 2 2 3 7" xfId="34640" xr:uid="{00000000-0005-0000-0000-000073870000}"/>
    <cellStyle name="汇总 2 2 2 4" xfId="34641" xr:uid="{00000000-0005-0000-0000-000074870000}"/>
    <cellStyle name="汇总 2 2 2 4 2" xfId="34642" xr:uid="{00000000-0005-0000-0000-000075870000}"/>
    <cellStyle name="汇总 2 2 2 4 2 2" xfId="34643" xr:uid="{00000000-0005-0000-0000-000076870000}"/>
    <cellStyle name="汇总 2 2 2 4 2 2 2" xfId="34644" xr:uid="{00000000-0005-0000-0000-000077870000}"/>
    <cellStyle name="汇总 2 2 2 4 2 2 2 2" xfId="34645" xr:uid="{00000000-0005-0000-0000-000078870000}"/>
    <cellStyle name="汇总 2 2 2 4 2 2 2 3" xfId="34646" xr:uid="{00000000-0005-0000-0000-000079870000}"/>
    <cellStyle name="汇总 2 2 2 4 2 2 3" xfId="34647" xr:uid="{00000000-0005-0000-0000-00007A870000}"/>
    <cellStyle name="汇总 2 2 2 4 2 2 4" xfId="34648" xr:uid="{00000000-0005-0000-0000-00007B870000}"/>
    <cellStyle name="汇总 2 2 2 4 2 3" xfId="34649" xr:uid="{00000000-0005-0000-0000-00007C870000}"/>
    <cellStyle name="汇总 2 2 2 4 2 3 2" xfId="34650" xr:uid="{00000000-0005-0000-0000-00007D870000}"/>
    <cellStyle name="汇总 2 2 2 4 2 3 3" xfId="34651" xr:uid="{00000000-0005-0000-0000-00007E870000}"/>
    <cellStyle name="汇总 2 2 2 4 2 4" xfId="34652" xr:uid="{00000000-0005-0000-0000-00007F870000}"/>
    <cellStyle name="汇总 2 2 2 4 2 5" xfId="34653" xr:uid="{00000000-0005-0000-0000-000080870000}"/>
    <cellStyle name="汇总 2 2 2 4 3" xfId="34654" xr:uid="{00000000-0005-0000-0000-000081870000}"/>
    <cellStyle name="汇总 2 2 2 4 3 2" xfId="34655" xr:uid="{00000000-0005-0000-0000-000082870000}"/>
    <cellStyle name="汇总 2 2 2 4 3 2 2" xfId="34656" xr:uid="{00000000-0005-0000-0000-000083870000}"/>
    <cellStyle name="汇总 2 2 2 4 3 2 3" xfId="34657" xr:uid="{00000000-0005-0000-0000-000084870000}"/>
    <cellStyle name="汇总 2 2 2 4 3 3" xfId="34658" xr:uid="{00000000-0005-0000-0000-000085870000}"/>
    <cellStyle name="汇总 2 2 2 4 3 4" xfId="34659" xr:uid="{00000000-0005-0000-0000-000086870000}"/>
    <cellStyle name="汇总 2 2 2 4 4" xfId="34660" xr:uid="{00000000-0005-0000-0000-000087870000}"/>
    <cellStyle name="汇总 2 2 2 4 4 2" xfId="34661" xr:uid="{00000000-0005-0000-0000-000088870000}"/>
    <cellStyle name="汇总 2 2 2 4 4 3" xfId="34662" xr:uid="{00000000-0005-0000-0000-000089870000}"/>
    <cellStyle name="汇总 2 2 2 4 5" xfId="34663" xr:uid="{00000000-0005-0000-0000-00008A870000}"/>
    <cellStyle name="汇总 2 2 2 4 6" xfId="34664" xr:uid="{00000000-0005-0000-0000-00008B870000}"/>
    <cellStyle name="汇总 2 2 2 5" xfId="34665" xr:uid="{00000000-0005-0000-0000-00008C870000}"/>
    <cellStyle name="汇总 2 2 2 5 2" xfId="34666" xr:uid="{00000000-0005-0000-0000-00008D870000}"/>
    <cellStyle name="汇总 2 2 2 5 2 2" xfId="34667" xr:uid="{00000000-0005-0000-0000-00008E870000}"/>
    <cellStyle name="汇总 2 2 2 5 2 2 2" xfId="34668" xr:uid="{00000000-0005-0000-0000-00008F870000}"/>
    <cellStyle name="汇总 2 2 2 5 2 2 3" xfId="34669" xr:uid="{00000000-0005-0000-0000-000090870000}"/>
    <cellStyle name="汇总 2 2 2 5 2 3" xfId="34670" xr:uid="{00000000-0005-0000-0000-000091870000}"/>
    <cellStyle name="汇总 2 2 2 5 2 4" xfId="34671" xr:uid="{00000000-0005-0000-0000-000092870000}"/>
    <cellStyle name="汇总 2 2 2 5 3" xfId="34672" xr:uid="{00000000-0005-0000-0000-000093870000}"/>
    <cellStyle name="汇总 2 2 2 5 3 2" xfId="34673" xr:uid="{00000000-0005-0000-0000-000094870000}"/>
    <cellStyle name="汇总 2 2 2 5 3 3" xfId="34674" xr:uid="{00000000-0005-0000-0000-000095870000}"/>
    <cellStyle name="汇总 2 2 2 5 4" xfId="34675" xr:uid="{00000000-0005-0000-0000-000096870000}"/>
    <cellStyle name="汇总 2 2 2 5 5" xfId="34676" xr:uid="{00000000-0005-0000-0000-000097870000}"/>
    <cellStyle name="汇总 2 2 2 6" xfId="34677" xr:uid="{00000000-0005-0000-0000-000098870000}"/>
    <cellStyle name="汇总 2 2 2 6 2" xfId="34678" xr:uid="{00000000-0005-0000-0000-000099870000}"/>
    <cellStyle name="汇总 2 2 2 6 2 2" xfId="34679" xr:uid="{00000000-0005-0000-0000-00009A870000}"/>
    <cellStyle name="汇总 2 2 2 6 2 3" xfId="34680" xr:uid="{00000000-0005-0000-0000-00009B870000}"/>
    <cellStyle name="汇总 2 2 2 6 3" xfId="34681" xr:uid="{00000000-0005-0000-0000-00009C870000}"/>
    <cellStyle name="汇总 2 2 2 6 4" xfId="34682" xr:uid="{00000000-0005-0000-0000-00009D870000}"/>
    <cellStyle name="汇总 2 2 2 7" xfId="34683" xr:uid="{00000000-0005-0000-0000-00009E870000}"/>
    <cellStyle name="汇总 2 2 2 7 2" xfId="34684" xr:uid="{00000000-0005-0000-0000-00009F870000}"/>
    <cellStyle name="汇总 2 2 2 7 3" xfId="34685" xr:uid="{00000000-0005-0000-0000-0000A0870000}"/>
    <cellStyle name="汇总 2 2 2 8" xfId="34686" xr:uid="{00000000-0005-0000-0000-0000A1870000}"/>
    <cellStyle name="汇总 2 2 2 9" xfId="34687" xr:uid="{00000000-0005-0000-0000-0000A2870000}"/>
    <cellStyle name="汇总 2 2 3" xfId="34688" xr:uid="{00000000-0005-0000-0000-0000A3870000}"/>
    <cellStyle name="汇总 2 2 3 2" xfId="34689" xr:uid="{00000000-0005-0000-0000-0000A4870000}"/>
    <cellStyle name="汇总 2 2 3 2 2" xfId="34690" xr:uid="{00000000-0005-0000-0000-0000A5870000}"/>
    <cellStyle name="汇总 2 2 3 2 2 2" xfId="34691" xr:uid="{00000000-0005-0000-0000-0000A6870000}"/>
    <cellStyle name="汇总 2 2 3 2 2 2 2" xfId="34692" xr:uid="{00000000-0005-0000-0000-0000A7870000}"/>
    <cellStyle name="汇总 2 2 3 2 2 2 2 2" xfId="34693" xr:uid="{00000000-0005-0000-0000-0000A8870000}"/>
    <cellStyle name="汇总 2 2 3 2 2 2 2 2 2" xfId="34694" xr:uid="{00000000-0005-0000-0000-0000A9870000}"/>
    <cellStyle name="汇总 2 2 3 2 2 2 2 2 3" xfId="34695" xr:uid="{00000000-0005-0000-0000-0000AA870000}"/>
    <cellStyle name="汇总 2 2 3 2 2 2 2 3" xfId="34696" xr:uid="{00000000-0005-0000-0000-0000AB870000}"/>
    <cellStyle name="汇总 2 2 3 2 2 2 2 4" xfId="34697" xr:uid="{00000000-0005-0000-0000-0000AC870000}"/>
    <cellStyle name="汇总 2 2 3 2 2 2 3" xfId="34698" xr:uid="{00000000-0005-0000-0000-0000AD870000}"/>
    <cellStyle name="汇总 2 2 3 2 2 2 3 2" xfId="34699" xr:uid="{00000000-0005-0000-0000-0000AE870000}"/>
    <cellStyle name="汇总 2 2 3 2 2 2 3 3" xfId="34700" xr:uid="{00000000-0005-0000-0000-0000AF870000}"/>
    <cellStyle name="汇总 2 2 3 2 2 2 4" xfId="34701" xr:uid="{00000000-0005-0000-0000-0000B0870000}"/>
    <cellStyle name="汇总 2 2 3 2 2 2 5" xfId="34702" xr:uid="{00000000-0005-0000-0000-0000B1870000}"/>
    <cellStyle name="汇总 2 2 3 2 2 3" xfId="34703" xr:uid="{00000000-0005-0000-0000-0000B2870000}"/>
    <cellStyle name="汇总 2 2 3 2 2 3 2" xfId="34704" xr:uid="{00000000-0005-0000-0000-0000B3870000}"/>
    <cellStyle name="汇总 2 2 3 2 2 3 2 2" xfId="34705" xr:uid="{00000000-0005-0000-0000-0000B4870000}"/>
    <cellStyle name="汇总 2 2 3 2 2 3 2 3" xfId="34706" xr:uid="{00000000-0005-0000-0000-0000B5870000}"/>
    <cellStyle name="汇总 2 2 3 2 2 3 3" xfId="34707" xr:uid="{00000000-0005-0000-0000-0000B6870000}"/>
    <cellStyle name="汇总 2 2 3 2 2 3 4" xfId="34708" xr:uid="{00000000-0005-0000-0000-0000B7870000}"/>
    <cellStyle name="汇总 2 2 3 2 2 4" xfId="34709" xr:uid="{00000000-0005-0000-0000-0000B8870000}"/>
    <cellStyle name="汇总 2 2 3 2 2 4 2" xfId="34710" xr:uid="{00000000-0005-0000-0000-0000B9870000}"/>
    <cellStyle name="汇总 2 2 3 2 2 4 3" xfId="34711" xr:uid="{00000000-0005-0000-0000-0000BA870000}"/>
    <cellStyle name="汇总 2 2 3 2 2 5" xfId="34712" xr:uid="{00000000-0005-0000-0000-0000BB870000}"/>
    <cellStyle name="汇总 2 2 3 2 2 6" xfId="34713" xr:uid="{00000000-0005-0000-0000-0000BC870000}"/>
    <cellStyle name="汇总 2 2 3 2 3" xfId="34714" xr:uid="{00000000-0005-0000-0000-0000BD870000}"/>
    <cellStyle name="汇总 2 2 3 2 3 2" xfId="34715" xr:uid="{00000000-0005-0000-0000-0000BE870000}"/>
    <cellStyle name="汇总 2 2 3 2 3 2 2" xfId="34716" xr:uid="{00000000-0005-0000-0000-0000BF870000}"/>
    <cellStyle name="汇总 2 2 3 2 3 2 2 2" xfId="34717" xr:uid="{00000000-0005-0000-0000-0000C0870000}"/>
    <cellStyle name="汇总 2 2 3 2 3 2 2 3" xfId="34718" xr:uid="{00000000-0005-0000-0000-0000C1870000}"/>
    <cellStyle name="汇总 2 2 3 2 3 2 3" xfId="34719" xr:uid="{00000000-0005-0000-0000-0000C2870000}"/>
    <cellStyle name="汇总 2 2 3 2 3 2 4" xfId="34720" xr:uid="{00000000-0005-0000-0000-0000C3870000}"/>
    <cellStyle name="汇总 2 2 3 2 3 3" xfId="34721" xr:uid="{00000000-0005-0000-0000-0000C4870000}"/>
    <cellStyle name="汇总 2 2 3 2 3 3 2" xfId="34722" xr:uid="{00000000-0005-0000-0000-0000C5870000}"/>
    <cellStyle name="汇总 2 2 3 2 3 3 3" xfId="34723" xr:uid="{00000000-0005-0000-0000-0000C6870000}"/>
    <cellStyle name="汇总 2 2 3 2 3 4" xfId="34724" xr:uid="{00000000-0005-0000-0000-0000C7870000}"/>
    <cellStyle name="汇总 2 2 3 2 3 5" xfId="34725" xr:uid="{00000000-0005-0000-0000-0000C8870000}"/>
    <cellStyle name="汇总 2 2 3 2 4" xfId="34726" xr:uid="{00000000-0005-0000-0000-0000C9870000}"/>
    <cellStyle name="汇总 2 2 3 2 4 2" xfId="34727" xr:uid="{00000000-0005-0000-0000-0000CA870000}"/>
    <cellStyle name="汇总 2 2 3 2 4 2 2" xfId="34728" xr:uid="{00000000-0005-0000-0000-0000CB870000}"/>
    <cellStyle name="汇总 2 2 3 2 4 2 3" xfId="34729" xr:uid="{00000000-0005-0000-0000-0000CC870000}"/>
    <cellStyle name="汇总 2 2 3 2 4 3" xfId="34730" xr:uid="{00000000-0005-0000-0000-0000CD870000}"/>
    <cellStyle name="汇总 2 2 3 2 4 4" xfId="34731" xr:uid="{00000000-0005-0000-0000-0000CE870000}"/>
    <cellStyle name="汇总 2 2 3 2 5" xfId="34732" xr:uid="{00000000-0005-0000-0000-0000CF870000}"/>
    <cellStyle name="汇总 2 2 3 2 5 2" xfId="34733" xr:uid="{00000000-0005-0000-0000-0000D0870000}"/>
    <cellStyle name="汇总 2 2 3 2 5 3" xfId="34734" xr:uid="{00000000-0005-0000-0000-0000D1870000}"/>
    <cellStyle name="汇总 2 2 3 2 6" xfId="34735" xr:uid="{00000000-0005-0000-0000-0000D2870000}"/>
    <cellStyle name="汇总 2 2 3 2 7" xfId="34736" xr:uid="{00000000-0005-0000-0000-0000D3870000}"/>
    <cellStyle name="汇总 2 2 3 3" xfId="34737" xr:uid="{00000000-0005-0000-0000-0000D4870000}"/>
    <cellStyle name="汇总 2 2 3 3 2" xfId="34738" xr:uid="{00000000-0005-0000-0000-0000D5870000}"/>
    <cellStyle name="汇总 2 2 3 3 2 2" xfId="34739" xr:uid="{00000000-0005-0000-0000-0000D6870000}"/>
    <cellStyle name="汇总 2 2 3 3 2 2 2" xfId="34740" xr:uid="{00000000-0005-0000-0000-0000D7870000}"/>
    <cellStyle name="汇总 2 2 3 3 2 2 2 2" xfId="34741" xr:uid="{00000000-0005-0000-0000-0000D8870000}"/>
    <cellStyle name="汇总 2 2 3 3 2 2 2 3" xfId="34742" xr:uid="{00000000-0005-0000-0000-0000D9870000}"/>
    <cellStyle name="汇总 2 2 3 3 2 2 3" xfId="34743" xr:uid="{00000000-0005-0000-0000-0000DA870000}"/>
    <cellStyle name="汇总 2 2 3 3 2 2 4" xfId="34744" xr:uid="{00000000-0005-0000-0000-0000DB870000}"/>
    <cellStyle name="汇总 2 2 3 3 2 3" xfId="34745" xr:uid="{00000000-0005-0000-0000-0000DC870000}"/>
    <cellStyle name="汇总 2 2 3 3 2 3 2" xfId="34746" xr:uid="{00000000-0005-0000-0000-0000DD870000}"/>
    <cellStyle name="汇总 2 2 3 3 2 3 3" xfId="34747" xr:uid="{00000000-0005-0000-0000-0000DE870000}"/>
    <cellStyle name="汇总 2 2 3 3 2 4" xfId="34748" xr:uid="{00000000-0005-0000-0000-0000DF870000}"/>
    <cellStyle name="汇总 2 2 3 3 2 5" xfId="34749" xr:uid="{00000000-0005-0000-0000-0000E0870000}"/>
    <cellStyle name="汇总 2 2 3 3 3" xfId="34750" xr:uid="{00000000-0005-0000-0000-0000E1870000}"/>
    <cellStyle name="汇总 2 2 3 3 3 2" xfId="34751" xr:uid="{00000000-0005-0000-0000-0000E2870000}"/>
    <cellStyle name="汇总 2 2 3 3 3 2 2" xfId="34752" xr:uid="{00000000-0005-0000-0000-0000E3870000}"/>
    <cellStyle name="汇总 2 2 3 3 3 2 3" xfId="34753" xr:uid="{00000000-0005-0000-0000-0000E4870000}"/>
    <cellStyle name="汇总 2 2 3 3 3 3" xfId="34754" xr:uid="{00000000-0005-0000-0000-0000E5870000}"/>
    <cellStyle name="汇总 2 2 3 3 3 4" xfId="34755" xr:uid="{00000000-0005-0000-0000-0000E6870000}"/>
    <cellStyle name="汇总 2 2 3 3 4" xfId="34756" xr:uid="{00000000-0005-0000-0000-0000E7870000}"/>
    <cellStyle name="汇总 2 2 3 3 4 2" xfId="34757" xr:uid="{00000000-0005-0000-0000-0000E8870000}"/>
    <cellStyle name="汇总 2 2 3 3 4 3" xfId="34758" xr:uid="{00000000-0005-0000-0000-0000E9870000}"/>
    <cellStyle name="汇总 2 2 3 3 5" xfId="34759" xr:uid="{00000000-0005-0000-0000-0000EA870000}"/>
    <cellStyle name="汇总 2 2 3 3 6" xfId="34760" xr:uid="{00000000-0005-0000-0000-0000EB870000}"/>
    <cellStyle name="汇总 2 2 3 4" xfId="34761" xr:uid="{00000000-0005-0000-0000-0000EC870000}"/>
    <cellStyle name="汇总 2 2 3 4 2" xfId="34762" xr:uid="{00000000-0005-0000-0000-0000ED870000}"/>
    <cellStyle name="汇总 2 2 3 4 2 2" xfId="34763" xr:uid="{00000000-0005-0000-0000-0000EE870000}"/>
    <cellStyle name="汇总 2 2 3 4 2 2 2" xfId="34764" xr:uid="{00000000-0005-0000-0000-0000EF870000}"/>
    <cellStyle name="汇总 2 2 3 4 2 2 3" xfId="34765" xr:uid="{00000000-0005-0000-0000-0000F0870000}"/>
    <cellStyle name="汇总 2 2 3 4 2 3" xfId="34766" xr:uid="{00000000-0005-0000-0000-0000F1870000}"/>
    <cellStyle name="汇总 2 2 3 4 2 4" xfId="34767" xr:uid="{00000000-0005-0000-0000-0000F2870000}"/>
    <cellStyle name="汇总 2 2 3 4 3" xfId="34768" xr:uid="{00000000-0005-0000-0000-0000F3870000}"/>
    <cellStyle name="汇总 2 2 3 4 3 2" xfId="34769" xr:uid="{00000000-0005-0000-0000-0000F4870000}"/>
    <cellStyle name="汇总 2 2 3 4 3 3" xfId="34770" xr:uid="{00000000-0005-0000-0000-0000F5870000}"/>
    <cellStyle name="汇总 2 2 3 4 4" xfId="34771" xr:uid="{00000000-0005-0000-0000-0000F6870000}"/>
    <cellStyle name="汇总 2 2 3 4 5" xfId="34772" xr:uid="{00000000-0005-0000-0000-0000F7870000}"/>
    <cellStyle name="汇总 2 2 3 5" xfId="34773" xr:uid="{00000000-0005-0000-0000-0000F8870000}"/>
    <cellStyle name="汇总 2 2 3 5 2" xfId="34774" xr:uid="{00000000-0005-0000-0000-0000F9870000}"/>
    <cellStyle name="汇总 2 2 3 5 2 2" xfId="34775" xr:uid="{00000000-0005-0000-0000-0000FA870000}"/>
    <cellStyle name="汇总 2 2 3 5 2 3" xfId="34776" xr:uid="{00000000-0005-0000-0000-0000FB870000}"/>
    <cellStyle name="汇总 2 2 3 5 3" xfId="34777" xr:uid="{00000000-0005-0000-0000-0000FC870000}"/>
    <cellStyle name="汇总 2 2 3 5 4" xfId="34778" xr:uid="{00000000-0005-0000-0000-0000FD870000}"/>
    <cellStyle name="汇总 2 2 3 6" xfId="34779" xr:uid="{00000000-0005-0000-0000-0000FE870000}"/>
    <cellStyle name="汇总 2 2 3 6 2" xfId="34780" xr:uid="{00000000-0005-0000-0000-0000FF870000}"/>
    <cellStyle name="汇总 2 2 3 6 3" xfId="34781" xr:uid="{00000000-0005-0000-0000-000000880000}"/>
    <cellStyle name="汇总 2 2 3 7" xfId="34782" xr:uid="{00000000-0005-0000-0000-000001880000}"/>
    <cellStyle name="汇总 2 2 3 8" xfId="34783" xr:uid="{00000000-0005-0000-0000-000002880000}"/>
    <cellStyle name="汇总 2 2 4" xfId="34784" xr:uid="{00000000-0005-0000-0000-000003880000}"/>
    <cellStyle name="汇总 2 2 4 2" xfId="34785" xr:uid="{00000000-0005-0000-0000-000004880000}"/>
    <cellStyle name="汇总 2 2 4 2 2" xfId="34786" xr:uid="{00000000-0005-0000-0000-000005880000}"/>
    <cellStyle name="汇总 2 2 4 2 2 2" xfId="34787" xr:uid="{00000000-0005-0000-0000-000006880000}"/>
    <cellStyle name="汇总 2 2 4 2 2 2 2" xfId="34788" xr:uid="{00000000-0005-0000-0000-000007880000}"/>
    <cellStyle name="汇总 2 2 4 2 2 2 2 2" xfId="34789" xr:uid="{00000000-0005-0000-0000-000008880000}"/>
    <cellStyle name="汇总 2 2 4 2 2 2 2 3" xfId="34790" xr:uid="{00000000-0005-0000-0000-000009880000}"/>
    <cellStyle name="汇总 2 2 4 2 2 2 3" xfId="34791" xr:uid="{00000000-0005-0000-0000-00000A880000}"/>
    <cellStyle name="汇总 2 2 4 2 2 2 4" xfId="34792" xr:uid="{00000000-0005-0000-0000-00000B880000}"/>
    <cellStyle name="汇总 2 2 4 2 2 3" xfId="34793" xr:uid="{00000000-0005-0000-0000-00000C880000}"/>
    <cellStyle name="汇总 2 2 4 2 2 3 2" xfId="34794" xr:uid="{00000000-0005-0000-0000-00000D880000}"/>
    <cellStyle name="汇总 2 2 4 2 2 3 3" xfId="34795" xr:uid="{00000000-0005-0000-0000-00000E880000}"/>
    <cellStyle name="汇总 2 2 4 2 2 4" xfId="34796" xr:uid="{00000000-0005-0000-0000-00000F880000}"/>
    <cellStyle name="汇总 2 2 4 2 2 5" xfId="34797" xr:uid="{00000000-0005-0000-0000-000010880000}"/>
    <cellStyle name="汇总 2 2 4 2 3" xfId="34798" xr:uid="{00000000-0005-0000-0000-000011880000}"/>
    <cellStyle name="汇总 2 2 4 2 3 2" xfId="34799" xr:uid="{00000000-0005-0000-0000-000012880000}"/>
    <cellStyle name="汇总 2 2 4 2 3 2 2" xfId="34800" xr:uid="{00000000-0005-0000-0000-000013880000}"/>
    <cellStyle name="汇总 2 2 4 2 3 2 3" xfId="34801" xr:uid="{00000000-0005-0000-0000-000014880000}"/>
    <cellStyle name="汇总 2 2 4 2 3 3" xfId="34802" xr:uid="{00000000-0005-0000-0000-000015880000}"/>
    <cellStyle name="汇总 2 2 4 2 3 4" xfId="34803" xr:uid="{00000000-0005-0000-0000-000016880000}"/>
    <cellStyle name="汇总 2 2 4 2 4" xfId="34804" xr:uid="{00000000-0005-0000-0000-000017880000}"/>
    <cellStyle name="汇总 2 2 4 2 4 2" xfId="34805" xr:uid="{00000000-0005-0000-0000-000018880000}"/>
    <cellStyle name="汇总 2 2 4 2 4 3" xfId="34806" xr:uid="{00000000-0005-0000-0000-000019880000}"/>
    <cellStyle name="汇总 2 2 4 2 5" xfId="34807" xr:uid="{00000000-0005-0000-0000-00001A880000}"/>
    <cellStyle name="汇总 2 2 4 2 6" xfId="34808" xr:uid="{00000000-0005-0000-0000-00001B880000}"/>
    <cellStyle name="汇总 2 2 4 3" xfId="34809" xr:uid="{00000000-0005-0000-0000-00001C880000}"/>
    <cellStyle name="汇总 2 2 4 3 2" xfId="34810" xr:uid="{00000000-0005-0000-0000-00001D880000}"/>
    <cellStyle name="汇总 2 2 4 3 2 2" xfId="34811" xr:uid="{00000000-0005-0000-0000-00001E880000}"/>
    <cellStyle name="汇总 2 2 4 3 2 2 2" xfId="34812" xr:uid="{00000000-0005-0000-0000-00001F880000}"/>
    <cellStyle name="汇总 2 2 4 3 2 2 3" xfId="34813" xr:uid="{00000000-0005-0000-0000-000020880000}"/>
    <cellStyle name="汇总 2 2 4 3 2 3" xfId="34814" xr:uid="{00000000-0005-0000-0000-000021880000}"/>
    <cellStyle name="汇总 2 2 4 3 2 4" xfId="34815" xr:uid="{00000000-0005-0000-0000-000022880000}"/>
    <cellStyle name="汇总 2 2 4 3 3" xfId="34816" xr:uid="{00000000-0005-0000-0000-000023880000}"/>
    <cellStyle name="汇总 2 2 4 3 3 2" xfId="34817" xr:uid="{00000000-0005-0000-0000-000024880000}"/>
    <cellStyle name="汇总 2 2 4 3 3 3" xfId="34818" xr:uid="{00000000-0005-0000-0000-000025880000}"/>
    <cellStyle name="汇总 2 2 4 3 4" xfId="34819" xr:uid="{00000000-0005-0000-0000-000026880000}"/>
    <cellStyle name="汇总 2 2 4 3 5" xfId="34820" xr:uid="{00000000-0005-0000-0000-000027880000}"/>
    <cellStyle name="汇总 2 2 4 4" xfId="34821" xr:uid="{00000000-0005-0000-0000-000028880000}"/>
    <cellStyle name="汇总 2 2 4 4 2" xfId="34822" xr:uid="{00000000-0005-0000-0000-000029880000}"/>
    <cellStyle name="汇总 2 2 4 4 2 2" xfId="34823" xr:uid="{00000000-0005-0000-0000-00002A880000}"/>
    <cellStyle name="汇总 2 2 4 4 2 3" xfId="34824" xr:uid="{00000000-0005-0000-0000-00002B880000}"/>
    <cellStyle name="汇总 2 2 4 4 3" xfId="34825" xr:uid="{00000000-0005-0000-0000-00002C880000}"/>
    <cellStyle name="汇总 2 2 4 4 4" xfId="34826" xr:uid="{00000000-0005-0000-0000-00002D880000}"/>
    <cellStyle name="汇总 2 2 4 5" xfId="34827" xr:uid="{00000000-0005-0000-0000-00002E880000}"/>
    <cellStyle name="汇总 2 2 4 5 2" xfId="34828" xr:uid="{00000000-0005-0000-0000-00002F880000}"/>
    <cellStyle name="汇总 2 2 4 5 3" xfId="34829" xr:uid="{00000000-0005-0000-0000-000030880000}"/>
    <cellStyle name="汇总 2 2 4 6" xfId="34830" xr:uid="{00000000-0005-0000-0000-000031880000}"/>
    <cellStyle name="汇总 2 2 4 7" xfId="34831" xr:uid="{00000000-0005-0000-0000-000032880000}"/>
    <cellStyle name="汇总 2 2 5" xfId="34832" xr:uid="{00000000-0005-0000-0000-000033880000}"/>
    <cellStyle name="汇总 2 2 5 2" xfId="34833" xr:uid="{00000000-0005-0000-0000-000034880000}"/>
    <cellStyle name="汇总 2 2 5 2 2" xfId="34834" xr:uid="{00000000-0005-0000-0000-000035880000}"/>
    <cellStyle name="汇总 2 2 5 2 2 2" xfId="34835" xr:uid="{00000000-0005-0000-0000-000036880000}"/>
    <cellStyle name="汇总 2 2 5 2 2 2 2" xfId="34836" xr:uid="{00000000-0005-0000-0000-000037880000}"/>
    <cellStyle name="汇总 2 2 5 2 2 2 3" xfId="34837" xr:uid="{00000000-0005-0000-0000-000038880000}"/>
    <cellStyle name="汇总 2 2 5 2 2 3" xfId="34838" xr:uid="{00000000-0005-0000-0000-000039880000}"/>
    <cellStyle name="汇总 2 2 5 2 2 4" xfId="34839" xr:uid="{00000000-0005-0000-0000-00003A880000}"/>
    <cellStyle name="汇总 2 2 5 2 3" xfId="34840" xr:uid="{00000000-0005-0000-0000-00003B880000}"/>
    <cellStyle name="汇总 2 2 5 2 3 2" xfId="34841" xr:uid="{00000000-0005-0000-0000-00003C880000}"/>
    <cellStyle name="汇总 2 2 5 2 3 3" xfId="34842" xr:uid="{00000000-0005-0000-0000-00003D880000}"/>
    <cellStyle name="汇总 2 2 5 2 4" xfId="34843" xr:uid="{00000000-0005-0000-0000-00003E880000}"/>
    <cellStyle name="汇总 2 2 5 2 5" xfId="34844" xr:uid="{00000000-0005-0000-0000-00003F880000}"/>
    <cellStyle name="汇总 2 2 5 3" xfId="34845" xr:uid="{00000000-0005-0000-0000-000040880000}"/>
    <cellStyle name="汇总 2 2 5 3 2" xfId="34846" xr:uid="{00000000-0005-0000-0000-000041880000}"/>
    <cellStyle name="汇总 2 2 5 3 2 2" xfId="34847" xr:uid="{00000000-0005-0000-0000-000042880000}"/>
    <cellStyle name="汇总 2 2 5 3 2 3" xfId="34848" xr:uid="{00000000-0005-0000-0000-000043880000}"/>
    <cellStyle name="汇总 2 2 5 3 3" xfId="34849" xr:uid="{00000000-0005-0000-0000-000044880000}"/>
    <cellStyle name="汇总 2 2 5 3 4" xfId="34850" xr:uid="{00000000-0005-0000-0000-000045880000}"/>
    <cellStyle name="汇总 2 2 5 4" xfId="34851" xr:uid="{00000000-0005-0000-0000-000046880000}"/>
    <cellStyle name="汇总 2 2 5 4 2" xfId="34852" xr:uid="{00000000-0005-0000-0000-000047880000}"/>
    <cellStyle name="汇总 2 2 5 4 3" xfId="34853" xr:uid="{00000000-0005-0000-0000-000048880000}"/>
    <cellStyle name="汇总 2 2 5 5" xfId="34854" xr:uid="{00000000-0005-0000-0000-000049880000}"/>
    <cellStyle name="汇总 2 2 5 6" xfId="34855" xr:uid="{00000000-0005-0000-0000-00004A880000}"/>
    <cellStyle name="汇总 2 2 6" xfId="34856" xr:uid="{00000000-0005-0000-0000-00004B880000}"/>
    <cellStyle name="汇总 2 2 6 2" xfId="34857" xr:uid="{00000000-0005-0000-0000-00004C880000}"/>
    <cellStyle name="汇总 2 2 6 2 2" xfId="34858" xr:uid="{00000000-0005-0000-0000-00004D880000}"/>
    <cellStyle name="汇总 2 2 6 2 2 2" xfId="34859" xr:uid="{00000000-0005-0000-0000-00004E880000}"/>
    <cellStyle name="汇总 2 2 6 2 2 3" xfId="34860" xr:uid="{00000000-0005-0000-0000-00004F880000}"/>
    <cellStyle name="汇总 2 2 6 2 3" xfId="34861" xr:uid="{00000000-0005-0000-0000-000050880000}"/>
    <cellStyle name="汇总 2 2 6 2 4" xfId="34862" xr:uid="{00000000-0005-0000-0000-000051880000}"/>
    <cellStyle name="汇总 2 2 6 3" xfId="34863" xr:uid="{00000000-0005-0000-0000-000052880000}"/>
    <cellStyle name="汇总 2 2 6 3 2" xfId="34864" xr:uid="{00000000-0005-0000-0000-000053880000}"/>
    <cellStyle name="汇总 2 2 6 3 3" xfId="34865" xr:uid="{00000000-0005-0000-0000-000054880000}"/>
    <cellStyle name="汇总 2 2 6 4" xfId="34866" xr:uid="{00000000-0005-0000-0000-000055880000}"/>
    <cellStyle name="汇总 2 2 6 5" xfId="34867" xr:uid="{00000000-0005-0000-0000-000056880000}"/>
    <cellStyle name="汇总 2 2 7" xfId="34868" xr:uid="{00000000-0005-0000-0000-000057880000}"/>
    <cellStyle name="汇总 2 2 7 2" xfId="34869" xr:uid="{00000000-0005-0000-0000-000058880000}"/>
    <cellStyle name="汇总 2 2 7 2 2" xfId="34870" xr:uid="{00000000-0005-0000-0000-000059880000}"/>
    <cellStyle name="汇总 2 2 7 2 3" xfId="34871" xr:uid="{00000000-0005-0000-0000-00005A880000}"/>
    <cellStyle name="汇总 2 2 7 3" xfId="34872" xr:uid="{00000000-0005-0000-0000-00005B880000}"/>
    <cellStyle name="汇总 2 2 7 4" xfId="34873" xr:uid="{00000000-0005-0000-0000-00005C880000}"/>
    <cellStyle name="汇总 2 2 8" xfId="34874" xr:uid="{00000000-0005-0000-0000-00005D880000}"/>
    <cellStyle name="汇总 2 2 8 2" xfId="34875" xr:uid="{00000000-0005-0000-0000-00005E880000}"/>
    <cellStyle name="汇总 2 2 8 3" xfId="34876" xr:uid="{00000000-0005-0000-0000-00005F880000}"/>
    <cellStyle name="汇总 2 2 9" xfId="34877" xr:uid="{00000000-0005-0000-0000-000060880000}"/>
    <cellStyle name="汇总 2 3" xfId="34878" xr:uid="{00000000-0005-0000-0000-000061880000}"/>
    <cellStyle name="汇总 2 3 2" xfId="34879" xr:uid="{00000000-0005-0000-0000-000062880000}"/>
    <cellStyle name="汇总 2 3 2 2" xfId="34880" xr:uid="{00000000-0005-0000-0000-000063880000}"/>
    <cellStyle name="汇总 2 3 2 2 2" xfId="34881" xr:uid="{00000000-0005-0000-0000-000064880000}"/>
    <cellStyle name="汇总 2 3 2 2 2 2" xfId="34882" xr:uid="{00000000-0005-0000-0000-000065880000}"/>
    <cellStyle name="汇总 2 3 2 2 2 2 2" xfId="34883" xr:uid="{00000000-0005-0000-0000-000066880000}"/>
    <cellStyle name="汇总 2 3 2 2 2 2 2 2" xfId="34884" xr:uid="{00000000-0005-0000-0000-000067880000}"/>
    <cellStyle name="汇总 2 3 2 2 2 2 2 2 2" xfId="34885" xr:uid="{00000000-0005-0000-0000-000068880000}"/>
    <cellStyle name="汇总 2 3 2 2 2 2 2 2 3" xfId="34886" xr:uid="{00000000-0005-0000-0000-000069880000}"/>
    <cellStyle name="汇总 2 3 2 2 2 2 2 3" xfId="34887" xr:uid="{00000000-0005-0000-0000-00006A880000}"/>
    <cellStyle name="汇总 2 3 2 2 2 2 2 4" xfId="34888" xr:uid="{00000000-0005-0000-0000-00006B880000}"/>
    <cellStyle name="汇总 2 3 2 2 2 2 3" xfId="34889" xr:uid="{00000000-0005-0000-0000-00006C880000}"/>
    <cellStyle name="汇总 2 3 2 2 2 2 3 2" xfId="34890" xr:uid="{00000000-0005-0000-0000-00006D880000}"/>
    <cellStyle name="汇总 2 3 2 2 2 2 3 3" xfId="34891" xr:uid="{00000000-0005-0000-0000-00006E880000}"/>
    <cellStyle name="汇总 2 3 2 2 2 2 4" xfId="34892" xr:uid="{00000000-0005-0000-0000-00006F880000}"/>
    <cellStyle name="汇总 2 3 2 2 2 2 5" xfId="34893" xr:uid="{00000000-0005-0000-0000-000070880000}"/>
    <cellStyle name="汇总 2 3 2 2 2 3" xfId="34894" xr:uid="{00000000-0005-0000-0000-000071880000}"/>
    <cellStyle name="汇总 2 3 2 2 2 3 2" xfId="34895" xr:uid="{00000000-0005-0000-0000-000072880000}"/>
    <cellStyle name="汇总 2 3 2 2 2 3 2 2" xfId="34896" xr:uid="{00000000-0005-0000-0000-000073880000}"/>
    <cellStyle name="汇总 2 3 2 2 2 3 2 3" xfId="34897" xr:uid="{00000000-0005-0000-0000-000074880000}"/>
    <cellStyle name="汇总 2 3 2 2 2 3 3" xfId="34898" xr:uid="{00000000-0005-0000-0000-000075880000}"/>
    <cellStyle name="汇总 2 3 2 2 2 3 4" xfId="34899" xr:uid="{00000000-0005-0000-0000-000076880000}"/>
    <cellStyle name="汇总 2 3 2 2 2 4" xfId="34900" xr:uid="{00000000-0005-0000-0000-000077880000}"/>
    <cellStyle name="汇总 2 3 2 2 2 4 2" xfId="34901" xr:uid="{00000000-0005-0000-0000-000078880000}"/>
    <cellStyle name="汇总 2 3 2 2 2 4 3" xfId="34902" xr:uid="{00000000-0005-0000-0000-000079880000}"/>
    <cellStyle name="汇总 2 3 2 2 2 5" xfId="34903" xr:uid="{00000000-0005-0000-0000-00007A880000}"/>
    <cellStyle name="汇总 2 3 2 2 2 6" xfId="34904" xr:uid="{00000000-0005-0000-0000-00007B880000}"/>
    <cellStyle name="汇总 2 3 2 2 3" xfId="34905" xr:uid="{00000000-0005-0000-0000-00007C880000}"/>
    <cellStyle name="汇总 2 3 2 2 3 2" xfId="34906" xr:uid="{00000000-0005-0000-0000-00007D880000}"/>
    <cellStyle name="汇总 2 3 2 2 3 2 2" xfId="34907" xr:uid="{00000000-0005-0000-0000-00007E880000}"/>
    <cellStyle name="汇总 2 3 2 2 3 2 2 2" xfId="34908" xr:uid="{00000000-0005-0000-0000-00007F880000}"/>
    <cellStyle name="汇总 2 3 2 2 3 2 2 3" xfId="34909" xr:uid="{00000000-0005-0000-0000-000080880000}"/>
    <cellStyle name="汇总 2 3 2 2 3 2 3" xfId="34910" xr:uid="{00000000-0005-0000-0000-000081880000}"/>
    <cellStyle name="汇总 2 3 2 2 3 2 4" xfId="34911" xr:uid="{00000000-0005-0000-0000-000082880000}"/>
    <cellStyle name="汇总 2 3 2 2 3 3" xfId="34912" xr:uid="{00000000-0005-0000-0000-000083880000}"/>
    <cellStyle name="汇总 2 3 2 2 3 3 2" xfId="34913" xr:uid="{00000000-0005-0000-0000-000084880000}"/>
    <cellStyle name="汇总 2 3 2 2 3 3 3" xfId="34914" xr:uid="{00000000-0005-0000-0000-000085880000}"/>
    <cellStyle name="汇总 2 3 2 2 3 4" xfId="34915" xr:uid="{00000000-0005-0000-0000-000086880000}"/>
    <cellStyle name="汇总 2 3 2 2 3 5" xfId="34916" xr:uid="{00000000-0005-0000-0000-000087880000}"/>
    <cellStyle name="汇总 2 3 2 2 4" xfId="34917" xr:uid="{00000000-0005-0000-0000-000088880000}"/>
    <cellStyle name="汇总 2 3 2 2 4 2" xfId="34918" xr:uid="{00000000-0005-0000-0000-000089880000}"/>
    <cellStyle name="汇总 2 3 2 2 4 2 2" xfId="34919" xr:uid="{00000000-0005-0000-0000-00008A880000}"/>
    <cellStyle name="汇总 2 3 2 2 4 2 3" xfId="34920" xr:uid="{00000000-0005-0000-0000-00008B880000}"/>
    <cellStyle name="汇总 2 3 2 2 4 3" xfId="34921" xr:uid="{00000000-0005-0000-0000-00008C880000}"/>
    <cellStyle name="汇总 2 3 2 2 4 4" xfId="34922" xr:uid="{00000000-0005-0000-0000-00008D880000}"/>
    <cellStyle name="汇总 2 3 2 2 5" xfId="34923" xr:uid="{00000000-0005-0000-0000-00008E880000}"/>
    <cellStyle name="汇总 2 3 2 2 5 2" xfId="34924" xr:uid="{00000000-0005-0000-0000-00008F880000}"/>
    <cellStyle name="汇总 2 3 2 2 5 3" xfId="34925" xr:uid="{00000000-0005-0000-0000-000090880000}"/>
    <cellStyle name="汇总 2 3 2 2 6" xfId="34926" xr:uid="{00000000-0005-0000-0000-000091880000}"/>
    <cellStyle name="汇总 2 3 2 2 7" xfId="34927" xr:uid="{00000000-0005-0000-0000-000092880000}"/>
    <cellStyle name="汇总 2 3 2 3" xfId="34928" xr:uid="{00000000-0005-0000-0000-000093880000}"/>
    <cellStyle name="汇总 2 3 2 3 2" xfId="34929" xr:uid="{00000000-0005-0000-0000-000094880000}"/>
    <cellStyle name="汇总 2 3 2 3 2 2" xfId="34930" xr:uid="{00000000-0005-0000-0000-000095880000}"/>
    <cellStyle name="汇总 2 3 2 3 2 2 2" xfId="34931" xr:uid="{00000000-0005-0000-0000-000096880000}"/>
    <cellStyle name="汇总 2 3 2 3 2 2 2 2" xfId="34932" xr:uid="{00000000-0005-0000-0000-000097880000}"/>
    <cellStyle name="汇总 2 3 2 3 2 2 2 3" xfId="34933" xr:uid="{00000000-0005-0000-0000-000098880000}"/>
    <cellStyle name="汇总 2 3 2 3 2 2 3" xfId="34934" xr:uid="{00000000-0005-0000-0000-000099880000}"/>
    <cellStyle name="汇总 2 3 2 3 2 2 4" xfId="34935" xr:uid="{00000000-0005-0000-0000-00009A880000}"/>
    <cellStyle name="汇总 2 3 2 3 2 3" xfId="34936" xr:uid="{00000000-0005-0000-0000-00009B880000}"/>
    <cellStyle name="汇总 2 3 2 3 2 3 2" xfId="34937" xr:uid="{00000000-0005-0000-0000-00009C880000}"/>
    <cellStyle name="汇总 2 3 2 3 2 3 3" xfId="34938" xr:uid="{00000000-0005-0000-0000-00009D880000}"/>
    <cellStyle name="汇总 2 3 2 3 2 4" xfId="34939" xr:uid="{00000000-0005-0000-0000-00009E880000}"/>
    <cellStyle name="汇总 2 3 2 3 2 5" xfId="34940" xr:uid="{00000000-0005-0000-0000-00009F880000}"/>
    <cellStyle name="汇总 2 3 2 3 3" xfId="34941" xr:uid="{00000000-0005-0000-0000-0000A0880000}"/>
    <cellStyle name="汇总 2 3 2 3 3 2" xfId="34942" xr:uid="{00000000-0005-0000-0000-0000A1880000}"/>
    <cellStyle name="汇总 2 3 2 3 3 2 2" xfId="34943" xr:uid="{00000000-0005-0000-0000-0000A2880000}"/>
    <cellStyle name="汇总 2 3 2 3 3 2 3" xfId="34944" xr:uid="{00000000-0005-0000-0000-0000A3880000}"/>
    <cellStyle name="汇总 2 3 2 3 3 3" xfId="34945" xr:uid="{00000000-0005-0000-0000-0000A4880000}"/>
    <cellStyle name="汇总 2 3 2 3 3 4" xfId="34946" xr:uid="{00000000-0005-0000-0000-0000A5880000}"/>
    <cellStyle name="汇总 2 3 2 3 4" xfId="34947" xr:uid="{00000000-0005-0000-0000-0000A6880000}"/>
    <cellStyle name="汇总 2 3 2 3 4 2" xfId="34948" xr:uid="{00000000-0005-0000-0000-0000A7880000}"/>
    <cellStyle name="汇总 2 3 2 3 4 3" xfId="34949" xr:uid="{00000000-0005-0000-0000-0000A8880000}"/>
    <cellStyle name="汇总 2 3 2 3 5" xfId="34950" xr:uid="{00000000-0005-0000-0000-0000A9880000}"/>
    <cellStyle name="汇总 2 3 2 3 6" xfId="34951" xr:uid="{00000000-0005-0000-0000-0000AA880000}"/>
    <cellStyle name="汇总 2 3 2 4" xfId="34952" xr:uid="{00000000-0005-0000-0000-0000AB880000}"/>
    <cellStyle name="汇总 2 3 2 4 2" xfId="34953" xr:uid="{00000000-0005-0000-0000-0000AC880000}"/>
    <cellStyle name="汇总 2 3 2 4 2 2" xfId="34954" xr:uid="{00000000-0005-0000-0000-0000AD880000}"/>
    <cellStyle name="汇总 2 3 2 4 2 2 2" xfId="34955" xr:uid="{00000000-0005-0000-0000-0000AE880000}"/>
    <cellStyle name="汇总 2 3 2 4 2 2 3" xfId="34956" xr:uid="{00000000-0005-0000-0000-0000AF880000}"/>
    <cellStyle name="汇总 2 3 2 4 2 3" xfId="34957" xr:uid="{00000000-0005-0000-0000-0000B0880000}"/>
    <cellStyle name="汇总 2 3 2 4 2 4" xfId="34958" xr:uid="{00000000-0005-0000-0000-0000B1880000}"/>
    <cellStyle name="汇总 2 3 2 4 3" xfId="34959" xr:uid="{00000000-0005-0000-0000-0000B2880000}"/>
    <cellStyle name="汇总 2 3 2 4 3 2" xfId="34960" xr:uid="{00000000-0005-0000-0000-0000B3880000}"/>
    <cellStyle name="汇总 2 3 2 4 3 3" xfId="34961" xr:uid="{00000000-0005-0000-0000-0000B4880000}"/>
    <cellStyle name="汇总 2 3 2 4 4" xfId="34962" xr:uid="{00000000-0005-0000-0000-0000B5880000}"/>
    <cellStyle name="汇总 2 3 2 4 5" xfId="34963" xr:uid="{00000000-0005-0000-0000-0000B6880000}"/>
    <cellStyle name="汇总 2 3 2 5" xfId="34964" xr:uid="{00000000-0005-0000-0000-0000B7880000}"/>
    <cellStyle name="汇总 2 3 2 5 2" xfId="34965" xr:uid="{00000000-0005-0000-0000-0000B8880000}"/>
    <cellStyle name="汇总 2 3 2 5 2 2" xfId="34966" xr:uid="{00000000-0005-0000-0000-0000B9880000}"/>
    <cellStyle name="汇总 2 3 2 5 2 3" xfId="34967" xr:uid="{00000000-0005-0000-0000-0000BA880000}"/>
    <cellStyle name="汇总 2 3 2 5 3" xfId="34968" xr:uid="{00000000-0005-0000-0000-0000BB880000}"/>
    <cellStyle name="汇总 2 3 2 5 4" xfId="34969" xr:uid="{00000000-0005-0000-0000-0000BC880000}"/>
    <cellStyle name="汇总 2 3 2 6" xfId="34970" xr:uid="{00000000-0005-0000-0000-0000BD880000}"/>
    <cellStyle name="汇总 2 3 2 6 2" xfId="34971" xr:uid="{00000000-0005-0000-0000-0000BE880000}"/>
    <cellStyle name="汇总 2 3 2 6 3" xfId="34972" xr:uid="{00000000-0005-0000-0000-0000BF880000}"/>
    <cellStyle name="汇总 2 3 2 7" xfId="34973" xr:uid="{00000000-0005-0000-0000-0000C0880000}"/>
    <cellStyle name="汇总 2 3 2 8" xfId="34974" xr:uid="{00000000-0005-0000-0000-0000C1880000}"/>
    <cellStyle name="汇总 2 3 3" xfId="34975" xr:uid="{00000000-0005-0000-0000-0000C2880000}"/>
    <cellStyle name="汇总 2 3 3 2" xfId="34976" xr:uid="{00000000-0005-0000-0000-0000C3880000}"/>
    <cellStyle name="汇总 2 3 3 2 2" xfId="34977" xr:uid="{00000000-0005-0000-0000-0000C4880000}"/>
    <cellStyle name="汇总 2 3 3 2 2 2" xfId="34978" xr:uid="{00000000-0005-0000-0000-0000C5880000}"/>
    <cellStyle name="汇总 2 3 3 2 2 2 2" xfId="34979" xr:uid="{00000000-0005-0000-0000-0000C6880000}"/>
    <cellStyle name="汇总 2 3 3 2 2 2 2 2" xfId="34980" xr:uid="{00000000-0005-0000-0000-0000C7880000}"/>
    <cellStyle name="汇总 2 3 3 2 2 2 2 3" xfId="34981" xr:uid="{00000000-0005-0000-0000-0000C8880000}"/>
    <cellStyle name="汇总 2 3 3 2 2 2 3" xfId="34982" xr:uid="{00000000-0005-0000-0000-0000C9880000}"/>
    <cellStyle name="汇总 2 3 3 2 2 2 4" xfId="34983" xr:uid="{00000000-0005-0000-0000-0000CA880000}"/>
    <cellStyle name="汇总 2 3 3 2 2 3" xfId="34984" xr:uid="{00000000-0005-0000-0000-0000CB880000}"/>
    <cellStyle name="汇总 2 3 3 2 2 3 2" xfId="34985" xr:uid="{00000000-0005-0000-0000-0000CC880000}"/>
    <cellStyle name="汇总 2 3 3 2 2 3 3" xfId="34986" xr:uid="{00000000-0005-0000-0000-0000CD880000}"/>
    <cellStyle name="汇总 2 3 3 2 2 4" xfId="34987" xr:uid="{00000000-0005-0000-0000-0000CE880000}"/>
    <cellStyle name="汇总 2 3 3 2 2 5" xfId="34988" xr:uid="{00000000-0005-0000-0000-0000CF880000}"/>
    <cellStyle name="汇总 2 3 3 2 3" xfId="34989" xr:uid="{00000000-0005-0000-0000-0000D0880000}"/>
    <cellStyle name="汇总 2 3 3 2 3 2" xfId="34990" xr:uid="{00000000-0005-0000-0000-0000D1880000}"/>
    <cellStyle name="汇总 2 3 3 2 3 2 2" xfId="34991" xr:uid="{00000000-0005-0000-0000-0000D2880000}"/>
    <cellStyle name="汇总 2 3 3 2 3 2 3" xfId="34992" xr:uid="{00000000-0005-0000-0000-0000D3880000}"/>
    <cellStyle name="汇总 2 3 3 2 3 3" xfId="34993" xr:uid="{00000000-0005-0000-0000-0000D4880000}"/>
    <cellStyle name="汇总 2 3 3 2 3 4" xfId="34994" xr:uid="{00000000-0005-0000-0000-0000D5880000}"/>
    <cellStyle name="汇总 2 3 3 2 4" xfId="34995" xr:uid="{00000000-0005-0000-0000-0000D6880000}"/>
    <cellStyle name="汇总 2 3 3 2 4 2" xfId="34996" xr:uid="{00000000-0005-0000-0000-0000D7880000}"/>
    <cellStyle name="汇总 2 3 3 2 4 3" xfId="34997" xr:uid="{00000000-0005-0000-0000-0000D8880000}"/>
    <cellStyle name="汇总 2 3 3 2 5" xfId="34998" xr:uid="{00000000-0005-0000-0000-0000D9880000}"/>
    <cellStyle name="汇总 2 3 3 2 6" xfId="34999" xr:uid="{00000000-0005-0000-0000-0000DA880000}"/>
    <cellStyle name="汇总 2 3 3 3" xfId="35000" xr:uid="{00000000-0005-0000-0000-0000DB880000}"/>
    <cellStyle name="汇总 2 3 3 3 2" xfId="35001" xr:uid="{00000000-0005-0000-0000-0000DC880000}"/>
    <cellStyle name="汇总 2 3 3 3 2 2" xfId="35002" xr:uid="{00000000-0005-0000-0000-0000DD880000}"/>
    <cellStyle name="汇总 2 3 3 3 2 2 2" xfId="35003" xr:uid="{00000000-0005-0000-0000-0000DE880000}"/>
    <cellStyle name="汇总 2 3 3 3 2 2 3" xfId="35004" xr:uid="{00000000-0005-0000-0000-0000DF880000}"/>
    <cellStyle name="汇总 2 3 3 3 2 3" xfId="35005" xr:uid="{00000000-0005-0000-0000-0000E0880000}"/>
    <cellStyle name="汇总 2 3 3 3 2 4" xfId="35006" xr:uid="{00000000-0005-0000-0000-0000E1880000}"/>
    <cellStyle name="汇总 2 3 3 3 3" xfId="35007" xr:uid="{00000000-0005-0000-0000-0000E2880000}"/>
    <cellStyle name="汇总 2 3 3 3 3 2" xfId="35008" xr:uid="{00000000-0005-0000-0000-0000E3880000}"/>
    <cellStyle name="汇总 2 3 3 3 3 3" xfId="35009" xr:uid="{00000000-0005-0000-0000-0000E4880000}"/>
    <cellStyle name="汇总 2 3 3 3 4" xfId="35010" xr:uid="{00000000-0005-0000-0000-0000E5880000}"/>
    <cellStyle name="汇总 2 3 3 3 5" xfId="35011" xr:uid="{00000000-0005-0000-0000-0000E6880000}"/>
    <cellStyle name="汇总 2 3 3 4" xfId="35012" xr:uid="{00000000-0005-0000-0000-0000E7880000}"/>
    <cellStyle name="汇总 2 3 3 4 2" xfId="35013" xr:uid="{00000000-0005-0000-0000-0000E8880000}"/>
    <cellStyle name="汇总 2 3 3 4 2 2" xfId="35014" xr:uid="{00000000-0005-0000-0000-0000E9880000}"/>
    <cellStyle name="汇总 2 3 3 4 2 3" xfId="35015" xr:uid="{00000000-0005-0000-0000-0000EA880000}"/>
    <cellStyle name="汇总 2 3 3 4 3" xfId="35016" xr:uid="{00000000-0005-0000-0000-0000EB880000}"/>
    <cellStyle name="汇总 2 3 3 4 4" xfId="35017" xr:uid="{00000000-0005-0000-0000-0000EC880000}"/>
    <cellStyle name="汇总 2 3 3 5" xfId="35018" xr:uid="{00000000-0005-0000-0000-0000ED880000}"/>
    <cellStyle name="汇总 2 3 3 5 2" xfId="35019" xr:uid="{00000000-0005-0000-0000-0000EE880000}"/>
    <cellStyle name="汇总 2 3 3 5 3" xfId="35020" xr:uid="{00000000-0005-0000-0000-0000EF880000}"/>
    <cellStyle name="汇总 2 3 3 6" xfId="35021" xr:uid="{00000000-0005-0000-0000-0000F0880000}"/>
    <cellStyle name="汇总 2 3 3 7" xfId="35022" xr:uid="{00000000-0005-0000-0000-0000F1880000}"/>
    <cellStyle name="汇总 2 3 4" xfId="35023" xr:uid="{00000000-0005-0000-0000-0000F2880000}"/>
    <cellStyle name="汇总 2 3 4 2" xfId="35024" xr:uid="{00000000-0005-0000-0000-0000F3880000}"/>
    <cellStyle name="汇总 2 3 4 2 2" xfId="35025" xr:uid="{00000000-0005-0000-0000-0000F4880000}"/>
    <cellStyle name="汇总 2 3 4 2 2 2" xfId="35026" xr:uid="{00000000-0005-0000-0000-0000F5880000}"/>
    <cellStyle name="汇总 2 3 4 2 2 2 2" xfId="35027" xr:uid="{00000000-0005-0000-0000-0000F6880000}"/>
    <cellStyle name="汇总 2 3 4 2 2 2 3" xfId="35028" xr:uid="{00000000-0005-0000-0000-0000F7880000}"/>
    <cellStyle name="汇总 2 3 4 2 2 3" xfId="35029" xr:uid="{00000000-0005-0000-0000-0000F8880000}"/>
    <cellStyle name="汇总 2 3 4 2 2 4" xfId="35030" xr:uid="{00000000-0005-0000-0000-0000F9880000}"/>
    <cellStyle name="汇总 2 3 4 2 3" xfId="35031" xr:uid="{00000000-0005-0000-0000-0000FA880000}"/>
    <cellStyle name="汇总 2 3 4 2 3 2" xfId="35032" xr:uid="{00000000-0005-0000-0000-0000FB880000}"/>
    <cellStyle name="汇总 2 3 4 2 3 3" xfId="35033" xr:uid="{00000000-0005-0000-0000-0000FC880000}"/>
    <cellStyle name="汇总 2 3 4 2 4" xfId="35034" xr:uid="{00000000-0005-0000-0000-0000FD880000}"/>
    <cellStyle name="汇总 2 3 4 2 5" xfId="35035" xr:uid="{00000000-0005-0000-0000-0000FE880000}"/>
    <cellStyle name="汇总 2 3 4 3" xfId="35036" xr:uid="{00000000-0005-0000-0000-0000FF880000}"/>
    <cellStyle name="汇总 2 3 4 3 2" xfId="35037" xr:uid="{00000000-0005-0000-0000-000000890000}"/>
    <cellStyle name="汇总 2 3 4 3 2 2" xfId="35038" xr:uid="{00000000-0005-0000-0000-000001890000}"/>
    <cellStyle name="汇总 2 3 4 3 2 3" xfId="35039" xr:uid="{00000000-0005-0000-0000-000002890000}"/>
    <cellStyle name="汇总 2 3 4 3 3" xfId="35040" xr:uid="{00000000-0005-0000-0000-000003890000}"/>
    <cellStyle name="汇总 2 3 4 3 4" xfId="35041" xr:uid="{00000000-0005-0000-0000-000004890000}"/>
    <cellStyle name="汇总 2 3 4 4" xfId="35042" xr:uid="{00000000-0005-0000-0000-000005890000}"/>
    <cellStyle name="汇总 2 3 4 4 2" xfId="35043" xr:uid="{00000000-0005-0000-0000-000006890000}"/>
    <cellStyle name="汇总 2 3 4 4 3" xfId="35044" xr:uid="{00000000-0005-0000-0000-000007890000}"/>
    <cellStyle name="汇总 2 3 4 5" xfId="35045" xr:uid="{00000000-0005-0000-0000-000008890000}"/>
    <cellStyle name="汇总 2 3 4 6" xfId="35046" xr:uid="{00000000-0005-0000-0000-000009890000}"/>
    <cellStyle name="汇总 2 3 5" xfId="35047" xr:uid="{00000000-0005-0000-0000-00000A890000}"/>
    <cellStyle name="汇总 2 3 5 2" xfId="35048" xr:uid="{00000000-0005-0000-0000-00000B890000}"/>
    <cellStyle name="汇总 2 3 5 2 2" xfId="35049" xr:uid="{00000000-0005-0000-0000-00000C890000}"/>
    <cellStyle name="汇总 2 3 5 2 2 2" xfId="35050" xr:uid="{00000000-0005-0000-0000-00000D890000}"/>
    <cellStyle name="汇总 2 3 5 2 2 3" xfId="35051" xr:uid="{00000000-0005-0000-0000-00000E890000}"/>
    <cellStyle name="汇总 2 3 5 2 3" xfId="35052" xr:uid="{00000000-0005-0000-0000-00000F890000}"/>
    <cellStyle name="汇总 2 3 5 2 4" xfId="35053" xr:uid="{00000000-0005-0000-0000-000010890000}"/>
    <cellStyle name="汇总 2 3 5 3" xfId="35054" xr:uid="{00000000-0005-0000-0000-000011890000}"/>
    <cellStyle name="汇总 2 3 5 3 2" xfId="35055" xr:uid="{00000000-0005-0000-0000-000012890000}"/>
    <cellStyle name="汇总 2 3 5 3 3" xfId="35056" xr:uid="{00000000-0005-0000-0000-000013890000}"/>
    <cellStyle name="汇总 2 3 5 4" xfId="35057" xr:uid="{00000000-0005-0000-0000-000014890000}"/>
    <cellStyle name="汇总 2 3 5 5" xfId="35058" xr:uid="{00000000-0005-0000-0000-000015890000}"/>
    <cellStyle name="汇总 2 3 6" xfId="35059" xr:uid="{00000000-0005-0000-0000-000016890000}"/>
    <cellStyle name="汇总 2 3 6 2" xfId="35060" xr:uid="{00000000-0005-0000-0000-000017890000}"/>
    <cellStyle name="汇总 2 3 6 2 2" xfId="35061" xr:uid="{00000000-0005-0000-0000-000018890000}"/>
    <cellStyle name="汇总 2 3 6 2 3" xfId="35062" xr:uid="{00000000-0005-0000-0000-000019890000}"/>
    <cellStyle name="汇总 2 3 6 3" xfId="35063" xr:uid="{00000000-0005-0000-0000-00001A890000}"/>
    <cellStyle name="汇总 2 3 6 4" xfId="35064" xr:uid="{00000000-0005-0000-0000-00001B890000}"/>
    <cellStyle name="汇总 2 3 7" xfId="35065" xr:uid="{00000000-0005-0000-0000-00001C890000}"/>
    <cellStyle name="汇总 2 3 7 2" xfId="35066" xr:uid="{00000000-0005-0000-0000-00001D890000}"/>
    <cellStyle name="汇总 2 3 7 3" xfId="35067" xr:uid="{00000000-0005-0000-0000-00001E890000}"/>
    <cellStyle name="汇总 2 3 8" xfId="35068" xr:uid="{00000000-0005-0000-0000-00001F890000}"/>
    <cellStyle name="汇总 2 3 9" xfId="35069" xr:uid="{00000000-0005-0000-0000-000020890000}"/>
    <cellStyle name="汇总 2 4" xfId="35070" xr:uid="{00000000-0005-0000-0000-000021890000}"/>
    <cellStyle name="汇总 2 4 2" xfId="35071" xr:uid="{00000000-0005-0000-0000-000022890000}"/>
    <cellStyle name="汇总 2 4 2 2" xfId="35072" xr:uid="{00000000-0005-0000-0000-000023890000}"/>
    <cellStyle name="汇总 2 4 2 2 2" xfId="35073" xr:uid="{00000000-0005-0000-0000-000024890000}"/>
    <cellStyle name="汇总 2 4 2 2 2 2" xfId="35074" xr:uid="{00000000-0005-0000-0000-000025890000}"/>
    <cellStyle name="汇总 2 4 2 2 2 2 2" xfId="35075" xr:uid="{00000000-0005-0000-0000-000026890000}"/>
    <cellStyle name="汇总 2 4 2 2 2 2 2 2" xfId="35076" xr:uid="{00000000-0005-0000-0000-000027890000}"/>
    <cellStyle name="汇总 2 4 2 2 2 2 2 3" xfId="35077" xr:uid="{00000000-0005-0000-0000-000028890000}"/>
    <cellStyle name="汇总 2 4 2 2 2 2 3" xfId="35078" xr:uid="{00000000-0005-0000-0000-000029890000}"/>
    <cellStyle name="汇总 2 4 2 2 2 2 4" xfId="35079" xr:uid="{00000000-0005-0000-0000-00002A890000}"/>
    <cellStyle name="汇总 2 4 2 2 2 3" xfId="35080" xr:uid="{00000000-0005-0000-0000-00002B890000}"/>
    <cellStyle name="汇总 2 4 2 2 2 3 2" xfId="35081" xr:uid="{00000000-0005-0000-0000-00002C890000}"/>
    <cellStyle name="汇总 2 4 2 2 2 3 3" xfId="35082" xr:uid="{00000000-0005-0000-0000-00002D890000}"/>
    <cellStyle name="汇总 2 4 2 2 2 4" xfId="35083" xr:uid="{00000000-0005-0000-0000-00002E890000}"/>
    <cellStyle name="汇总 2 4 2 2 2 5" xfId="35084" xr:uid="{00000000-0005-0000-0000-00002F890000}"/>
    <cellStyle name="汇总 2 4 2 2 3" xfId="35085" xr:uid="{00000000-0005-0000-0000-000030890000}"/>
    <cellStyle name="汇总 2 4 2 2 3 2" xfId="35086" xr:uid="{00000000-0005-0000-0000-000031890000}"/>
    <cellStyle name="汇总 2 4 2 2 3 2 2" xfId="35087" xr:uid="{00000000-0005-0000-0000-000032890000}"/>
    <cellStyle name="汇总 2 4 2 2 3 2 3" xfId="35088" xr:uid="{00000000-0005-0000-0000-000033890000}"/>
    <cellStyle name="汇总 2 4 2 2 3 3" xfId="35089" xr:uid="{00000000-0005-0000-0000-000034890000}"/>
    <cellStyle name="汇总 2 4 2 2 3 4" xfId="35090" xr:uid="{00000000-0005-0000-0000-000035890000}"/>
    <cellStyle name="汇总 2 4 2 2 4" xfId="35091" xr:uid="{00000000-0005-0000-0000-000036890000}"/>
    <cellStyle name="汇总 2 4 2 2 4 2" xfId="35092" xr:uid="{00000000-0005-0000-0000-000037890000}"/>
    <cellStyle name="汇总 2 4 2 2 4 3" xfId="35093" xr:uid="{00000000-0005-0000-0000-000038890000}"/>
    <cellStyle name="汇总 2 4 2 2 5" xfId="35094" xr:uid="{00000000-0005-0000-0000-000039890000}"/>
    <cellStyle name="汇总 2 4 2 2 6" xfId="35095" xr:uid="{00000000-0005-0000-0000-00003A890000}"/>
    <cellStyle name="汇总 2 4 2 3" xfId="35096" xr:uid="{00000000-0005-0000-0000-00003B890000}"/>
    <cellStyle name="汇总 2 4 2 3 2" xfId="35097" xr:uid="{00000000-0005-0000-0000-00003C890000}"/>
    <cellStyle name="汇总 2 4 2 3 2 2" xfId="35098" xr:uid="{00000000-0005-0000-0000-00003D890000}"/>
    <cellStyle name="汇总 2 4 2 3 2 2 2" xfId="35099" xr:uid="{00000000-0005-0000-0000-00003E890000}"/>
    <cellStyle name="汇总 2 4 2 3 2 2 3" xfId="35100" xr:uid="{00000000-0005-0000-0000-00003F890000}"/>
    <cellStyle name="汇总 2 4 2 3 2 3" xfId="35101" xr:uid="{00000000-0005-0000-0000-000040890000}"/>
    <cellStyle name="汇总 2 4 2 3 2 4" xfId="35102" xr:uid="{00000000-0005-0000-0000-000041890000}"/>
    <cellStyle name="汇总 2 4 2 3 3" xfId="35103" xr:uid="{00000000-0005-0000-0000-000042890000}"/>
    <cellStyle name="汇总 2 4 2 3 3 2" xfId="35104" xr:uid="{00000000-0005-0000-0000-000043890000}"/>
    <cellStyle name="汇总 2 4 2 3 3 3" xfId="35105" xr:uid="{00000000-0005-0000-0000-000044890000}"/>
    <cellStyle name="汇总 2 4 2 3 4" xfId="35106" xr:uid="{00000000-0005-0000-0000-000045890000}"/>
    <cellStyle name="汇总 2 4 2 3 5" xfId="35107" xr:uid="{00000000-0005-0000-0000-000046890000}"/>
    <cellStyle name="汇总 2 4 2 4" xfId="35108" xr:uid="{00000000-0005-0000-0000-000047890000}"/>
    <cellStyle name="汇总 2 4 2 4 2" xfId="35109" xr:uid="{00000000-0005-0000-0000-000048890000}"/>
    <cellStyle name="汇总 2 4 2 4 2 2" xfId="35110" xr:uid="{00000000-0005-0000-0000-000049890000}"/>
    <cellStyle name="汇总 2 4 2 4 2 3" xfId="35111" xr:uid="{00000000-0005-0000-0000-00004A890000}"/>
    <cellStyle name="汇总 2 4 2 4 3" xfId="35112" xr:uid="{00000000-0005-0000-0000-00004B890000}"/>
    <cellStyle name="汇总 2 4 2 4 4" xfId="35113" xr:uid="{00000000-0005-0000-0000-00004C890000}"/>
    <cellStyle name="汇总 2 4 2 5" xfId="35114" xr:uid="{00000000-0005-0000-0000-00004D890000}"/>
    <cellStyle name="汇总 2 4 2 5 2" xfId="35115" xr:uid="{00000000-0005-0000-0000-00004E890000}"/>
    <cellStyle name="汇总 2 4 2 5 3" xfId="35116" xr:uid="{00000000-0005-0000-0000-00004F890000}"/>
    <cellStyle name="汇总 2 4 2 6" xfId="35117" xr:uid="{00000000-0005-0000-0000-000050890000}"/>
    <cellStyle name="汇总 2 4 2 7" xfId="35118" xr:uid="{00000000-0005-0000-0000-000051890000}"/>
    <cellStyle name="汇总 2 4 3" xfId="35119" xr:uid="{00000000-0005-0000-0000-000052890000}"/>
    <cellStyle name="汇总 2 4 3 2" xfId="35120" xr:uid="{00000000-0005-0000-0000-000053890000}"/>
    <cellStyle name="汇总 2 4 3 2 2" xfId="35121" xr:uid="{00000000-0005-0000-0000-000054890000}"/>
    <cellStyle name="汇总 2 4 3 2 2 2" xfId="35122" xr:uid="{00000000-0005-0000-0000-000055890000}"/>
    <cellStyle name="汇总 2 4 3 2 2 2 2" xfId="35123" xr:uid="{00000000-0005-0000-0000-000056890000}"/>
    <cellStyle name="汇总 2 4 3 2 2 2 3" xfId="35124" xr:uid="{00000000-0005-0000-0000-000057890000}"/>
    <cellStyle name="汇总 2 4 3 2 2 3" xfId="35125" xr:uid="{00000000-0005-0000-0000-000058890000}"/>
    <cellStyle name="汇总 2 4 3 2 2 4" xfId="35126" xr:uid="{00000000-0005-0000-0000-000059890000}"/>
    <cellStyle name="汇总 2 4 3 2 3" xfId="35127" xr:uid="{00000000-0005-0000-0000-00005A890000}"/>
    <cellStyle name="汇总 2 4 3 2 3 2" xfId="35128" xr:uid="{00000000-0005-0000-0000-00005B890000}"/>
    <cellStyle name="汇总 2 4 3 2 3 3" xfId="35129" xr:uid="{00000000-0005-0000-0000-00005C890000}"/>
    <cellStyle name="汇总 2 4 3 2 4" xfId="35130" xr:uid="{00000000-0005-0000-0000-00005D890000}"/>
    <cellStyle name="汇总 2 4 3 2 5" xfId="35131" xr:uid="{00000000-0005-0000-0000-00005E890000}"/>
    <cellStyle name="汇总 2 4 3 3" xfId="35132" xr:uid="{00000000-0005-0000-0000-00005F890000}"/>
    <cellStyle name="汇总 2 4 3 3 2" xfId="35133" xr:uid="{00000000-0005-0000-0000-000060890000}"/>
    <cellStyle name="汇总 2 4 3 3 2 2" xfId="35134" xr:uid="{00000000-0005-0000-0000-000061890000}"/>
    <cellStyle name="汇总 2 4 3 3 2 3" xfId="35135" xr:uid="{00000000-0005-0000-0000-000062890000}"/>
    <cellStyle name="汇总 2 4 3 3 3" xfId="35136" xr:uid="{00000000-0005-0000-0000-000063890000}"/>
    <cellStyle name="汇总 2 4 3 3 4" xfId="35137" xr:uid="{00000000-0005-0000-0000-000064890000}"/>
    <cellStyle name="汇总 2 4 3 4" xfId="35138" xr:uid="{00000000-0005-0000-0000-000065890000}"/>
    <cellStyle name="汇总 2 4 3 4 2" xfId="35139" xr:uid="{00000000-0005-0000-0000-000066890000}"/>
    <cellStyle name="汇总 2 4 3 4 3" xfId="35140" xr:uid="{00000000-0005-0000-0000-000067890000}"/>
    <cellStyle name="汇总 2 4 3 5" xfId="35141" xr:uid="{00000000-0005-0000-0000-000068890000}"/>
    <cellStyle name="汇总 2 4 3 6" xfId="35142" xr:uid="{00000000-0005-0000-0000-000069890000}"/>
    <cellStyle name="汇总 2 4 4" xfId="35143" xr:uid="{00000000-0005-0000-0000-00006A890000}"/>
    <cellStyle name="汇总 2 4 4 2" xfId="35144" xr:uid="{00000000-0005-0000-0000-00006B890000}"/>
    <cellStyle name="汇总 2 4 4 2 2" xfId="35145" xr:uid="{00000000-0005-0000-0000-00006C890000}"/>
    <cellStyle name="汇总 2 4 4 2 2 2" xfId="35146" xr:uid="{00000000-0005-0000-0000-00006D890000}"/>
    <cellStyle name="汇总 2 4 4 2 2 3" xfId="35147" xr:uid="{00000000-0005-0000-0000-00006E890000}"/>
    <cellStyle name="汇总 2 4 4 2 3" xfId="35148" xr:uid="{00000000-0005-0000-0000-00006F890000}"/>
    <cellStyle name="汇总 2 4 4 2 4" xfId="35149" xr:uid="{00000000-0005-0000-0000-000070890000}"/>
    <cellStyle name="汇总 2 4 4 3" xfId="35150" xr:uid="{00000000-0005-0000-0000-000071890000}"/>
    <cellStyle name="汇总 2 4 4 3 2" xfId="35151" xr:uid="{00000000-0005-0000-0000-000072890000}"/>
    <cellStyle name="汇总 2 4 4 3 3" xfId="35152" xr:uid="{00000000-0005-0000-0000-000073890000}"/>
    <cellStyle name="汇总 2 4 4 4" xfId="35153" xr:uid="{00000000-0005-0000-0000-000074890000}"/>
    <cellStyle name="汇总 2 4 4 5" xfId="35154" xr:uid="{00000000-0005-0000-0000-000075890000}"/>
    <cellStyle name="汇总 2 4 5" xfId="35155" xr:uid="{00000000-0005-0000-0000-000076890000}"/>
    <cellStyle name="汇总 2 4 5 2" xfId="35156" xr:uid="{00000000-0005-0000-0000-000077890000}"/>
    <cellStyle name="汇总 2 4 5 2 2" xfId="35157" xr:uid="{00000000-0005-0000-0000-000078890000}"/>
    <cellStyle name="汇总 2 4 5 2 3" xfId="35158" xr:uid="{00000000-0005-0000-0000-000079890000}"/>
    <cellStyle name="汇总 2 4 5 3" xfId="35159" xr:uid="{00000000-0005-0000-0000-00007A890000}"/>
    <cellStyle name="汇总 2 4 5 4" xfId="35160" xr:uid="{00000000-0005-0000-0000-00007B890000}"/>
    <cellStyle name="汇总 2 4 6" xfId="35161" xr:uid="{00000000-0005-0000-0000-00007C890000}"/>
    <cellStyle name="汇总 2 4 6 2" xfId="35162" xr:uid="{00000000-0005-0000-0000-00007D890000}"/>
    <cellStyle name="汇总 2 4 6 3" xfId="35163" xr:uid="{00000000-0005-0000-0000-00007E890000}"/>
    <cellStyle name="汇总 2 4 7" xfId="35164" xr:uid="{00000000-0005-0000-0000-00007F890000}"/>
    <cellStyle name="汇总 2 4 8" xfId="35165" xr:uid="{00000000-0005-0000-0000-000080890000}"/>
    <cellStyle name="汇总 2 5" xfId="35166" xr:uid="{00000000-0005-0000-0000-000081890000}"/>
    <cellStyle name="汇总 2 5 2" xfId="35167" xr:uid="{00000000-0005-0000-0000-000082890000}"/>
    <cellStyle name="汇总 2 5 2 2" xfId="35168" xr:uid="{00000000-0005-0000-0000-000083890000}"/>
    <cellStyle name="汇总 2 5 2 2 2" xfId="35169" xr:uid="{00000000-0005-0000-0000-000084890000}"/>
    <cellStyle name="汇总 2 5 2 2 2 2" xfId="35170" xr:uid="{00000000-0005-0000-0000-000085890000}"/>
    <cellStyle name="汇总 2 5 2 2 2 2 2" xfId="35171" xr:uid="{00000000-0005-0000-0000-000086890000}"/>
    <cellStyle name="汇总 2 5 2 2 2 2 3" xfId="35172" xr:uid="{00000000-0005-0000-0000-000087890000}"/>
    <cellStyle name="汇总 2 5 2 2 2 3" xfId="35173" xr:uid="{00000000-0005-0000-0000-000088890000}"/>
    <cellStyle name="汇总 2 5 2 2 2 4" xfId="35174" xr:uid="{00000000-0005-0000-0000-000089890000}"/>
    <cellStyle name="汇总 2 5 2 2 3" xfId="35175" xr:uid="{00000000-0005-0000-0000-00008A890000}"/>
    <cellStyle name="汇总 2 5 2 2 3 2" xfId="35176" xr:uid="{00000000-0005-0000-0000-00008B890000}"/>
    <cellStyle name="汇总 2 5 2 2 3 3" xfId="35177" xr:uid="{00000000-0005-0000-0000-00008C890000}"/>
    <cellStyle name="汇总 2 5 2 2 4" xfId="35178" xr:uid="{00000000-0005-0000-0000-00008D890000}"/>
    <cellStyle name="汇总 2 5 2 2 5" xfId="35179" xr:uid="{00000000-0005-0000-0000-00008E890000}"/>
    <cellStyle name="汇总 2 5 2 3" xfId="35180" xr:uid="{00000000-0005-0000-0000-00008F890000}"/>
    <cellStyle name="汇总 2 5 2 3 2" xfId="35181" xr:uid="{00000000-0005-0000-0000-000090890000}"/>
    <cellStyle name="汇总 2 5 2 3 2 2" xfId="35182" xr:uid="{00000000-0005-0000-0000-000091890000}"/>
    <cellStyle name="汇总 2 5 2 3 2 3" xfId="35183" xr:uid="{00000000-0005-0000-0000-000092890000}"/>
    <cellStyle name="汇总 2 5 2 3 3" xfId="35184" xr:uid="{00000000-0005-0000-0000-000093890000}"/>
    <cellStyle name="汇总 2 5 2 3 4" xfId="35185" xr:uid="{00000000-0005-0000-0000-000094890000}"/>
    <cellStyle name="汇总 2 5 2 4" xfId="35186" xr:uid="{00000000-0005-0000-0000-000095890000}"/>
    <cellStyle name="汇总 2 5 2 4 2" xfId="35187" xr:uid="{00000000-0005-0000-0000-000096890000}"/>
    <cellStyle name="汇总 2 5 2 4 3" xfId="35188" xr:uid="{00000000-0005-0000-0000-000097890000}"/>
    <cellStyle name="汇总 2 5 2 5" xfId="35189" xr:uid="{00000000-0005-0000-0000-000098890000}"/>
    <cellStyle name="汇总 2 5 2 6" xfId="35190" xr:uid="{00000000-0005-0000-0000-000099890000}"/>
    <cellStyle name="汇总 2 5 3" xfId="35191" xr:uid="{00000000-0005-0000-0000-00009A890000}"/>
    <cellStyle name="汇总 2 5 3 2" xfId="35192" xr:uid="{00000000-0005-0000-0000-00009B890000}"/>
    <cellStyle name="汇总 2 5 3 2 2" xfId="35193" xr:uid="{00000000-0005-0000-0000-00009C890000}"/>
    <cellStyle name="汇总 2 5 3 2 2 2" xfId="35194" xr:uid="{00000000-0005-0000-0000-00009D890000}"/>
    <cellStyle name="汇总 2 5 3 2 2 3" xfId="35195" xr:uid="{00000000-0005-0000-0000-00009E890000}"/>
    <cellStyle name="汇总 2 5 3 2 3" xfId="35196" xr:uid="{00000000-0005-0000-0000-00009F890000}"/>
    <cellStyle name="汇总 2 5 3 2 4" xfId="35197" xr:uid="{00000000-0005-0000-0000-0000A0890000}"/>
    <cellStyle name="汇总 2 5 3 3" xfId="35198" xr:uid="{00000000-0005-0000-0000-0000A1890000}"/>
    <cellStyle name="汇总 2 5 3 3 2" xfId="35199" xr:uid="{00000000-0005-0000-0000-0000A2890000}"/>
    <cellStyle name="汇总 2 5 3 3 3" xfId="35200" xr:uid="{00000000-0005-0000-0000-0000A3890000}"/>
    <cellStyle name="汇总 2 5 3 4" xfId="35201" xr:uid="{00000000-0005-0000-0000-0000A4890000}"/>
    <cellStyle name="汇总 2 5 3 5" xfId="35202" xr:uid="{00000000-0005-0000-0000-0000A5890000}"/>
    <cellStyle name="汇总 2 5 4" xfId="35203" xr:uid="{00000000-0005-0000-0000-0000A6890000}"/>
    <cellStyle name="汇总 2 5 4 2" xfId="35204" xr:uid="{00000000-0005-0000-0000-0000A7890000}"/>
    <cellStyle name="汇总 2 5 4 2 2" xfId="35205" xr:uid="{00000000-0005-0000-0000-0000A8890000}"/>
    <cellStyle name="汇总 2 5 4 2 3" xfId="35206" xr:uid="{00000000-0005-0000-0000-0000A9890000}"/>
    <cellStyle name="汇总 2 5 4 3" xfId="35207" xr:uid="{00000000-0005-0000-0000-0000AA890000}"/>
    <cellStyle name="汇总 2 5 4 4" xfId="35208" xr:uid="{00000000-0005-0000-0000-0000AB890000}"/>
    <cellStyle name="汇总 2 5 5" xfId="35209" xr:uid="{00000000-0005-0000-0000-0000AC890000}"/>
    <cellStyle name="汇总 2 5 5 2" xfId="35210" xr:uid="{00000000-0005-0000-0000-0000AD890000}"/>
    <cellStyle name="汇总 2 5 5 3" xfId="35211" xr:uid="{00000000-0005-0000-0000-0000AE890000}"/>
    <cellStyle name="汇总 2 5 6" xfId="35212" xr:uid="{00000000-0005-0000-0000-0000AF890000}"/>
    <cellStyle name="汇总 2 5 7" xfId="35213" xr:uid="{00000000-0005-0000-0000-0000B0890000}"/>
    <cellStyle name="汇总 2 6" xfId="35214" xr:uid="{00000000-0005-0000-0000-0000B1890000}"/>
    <cellStyle name="汇总 2 6 2" xfId="35215" xr:uid="{00000000-0005-0000-0000-0000B2890000}"/>
    <cellStyle name="汇总 2 6 2 2" xfId="35216" xr:uid="{00000000-0005-0000-0000-0000B3890000}"/>
    <cellStyle name="汇总 2 6 2 2 2" xfId="35217" xr:uid="{00000000-0005-0000-0000-0000B4890000}"/>
    <cellStyle name="汇总 2 6 2 2 2 2" xfId="35218" xr:uid="{00000000-0005-0000-0000-0000B5890000}"/>
    <cellStyle name="汇总 2 6 2 2 2 3" xfId="35219" xr:uid="{00000000-0005-0000-0000-0000B6890000}"/>
    <cellStyle name="汇总 2 6 2 2 3" xfId="35220" xr:uid="{00000000-0005-0000-0000-0000B7890000}"/>
    <cellStyle name="汇总 2 6 2 2 4" xfId="35221" xr:uid="{00000000-0005-0000-0000-0000B8890000}"/>
    <cellStyle name="汇总 2 6 2 3" xfId="35222" xr:uid="{00000000-0005-0000-0000-0000B9890000}"/>
    <cellStyle name="汇总 2 6 2 3 2" xfId="35223" xr:uid="{00000000-0005-0000-0000-0000BA890000}"/>
    <cellStyle name="汇总 2 6 2 3 3" xfId="35224" xr:uid="{00000000-0005-0000-0000-0000BB890000}"/>
    <cellStyle name="汇总 2 6 2 4" xfId="35225" xr:uid="{00000000-0005-0000-0000-0000BC890000}"/>
    <cellStyle name="汇总 2 6 2 5" xfId="35226" xr:uid="{00000000-0005-0000-0000-0000BD890000}"/>
    <cellStyle name="汇总 2 6 3" xfId="35227" xr:uid="{00000000-0005-0000-0000-0000BE890000}"/>
    <cellStyle name="汇总 2 6 3 2" xfId="35228" xr:uid="{00000000-0005-0000-0000-0000BF890000}"/>
    <cellStyle name="汇总 2 6 3 2 2" xfId="35229" xr:uid="{00000000-0005-0000-0000-0000C0890000}"/>
    <cellStyle name="汇总 2 6 3 2 3" xfId="35230" xr:uid="{00000000-0005-0000-0000-0000C1890000}"/>
    <cellStyle name="汇总 2 6 3 3" xfId="35231" xr:uid="{00000000-0005-0000-0000-0000C2890000}"/>
    <cellStyle name="汇总 2 6 3 4" xfId="35232" xr:uid="{00000000-0005-0000-0000-0000C3890000}"/>
    <cellStyle name="汇总 2 6 4" xfId="35233" xr:uid="{00000000-0005-0000-0000-0000C4890000}"/>
    <cellStyle name="汇总 2 6 4 2" xfId="35234" xr:uid="{00000000-0005-0000-0000-0000C5890000}"/>
    <cellStyle name="汇总 2 6 4 3" xfId="35235" xr:uid="{00000000-0005-0000-0000-0000C6890000}"/>
    <cellStyle name="汇总 2 6 5" xfId="35236" xr:uid="{00000000-0005-0000-0000-0000C7890000}"/>
    <cellStyle name="汇总 2 6 6" xfId="35237" xr:uid="{00000000-0005-0000-0000-0000C8890000}"/>
    <cellStyle name="汇总 2 7" xfId="35238" xr:uid="{00000000-0005-0000-0000-0000C9890000}"/>
    <cellStyle name="汇总 2 7 2" xfId="35239" xr:uid="{00000000-0005-0000-0000-0000CA890000}"/>
    <cellStyle name="汇总 2 7 2 2" xfId="35240" xr:uid="{00000000-0005-0000-0000-0000CB890000}"/>
    <cellStyle name="汇总 2 7 2 2 2" xfId="35241" xr:uid="{00000000-0005-0000-0000-0000CC890000}"/>
    <cellStyle name="汇总 2 7 2 2 3" xfId="35242" xr:uid="{00000000-0005-0000-0000-0000CD890000}"/>
    <cellStyle name="汇总 2 7 2 3" xfId="35243" xr:uid="{00000000-0005-0000-0000-0000CE890000}"/>
    <cellStyle name="汇总 2 7 2 4" xfId="35244" xr:uid="{00000000-0005-0000-0000-0000CF890000}"/>
    <cellStyle name="汇总 2 7 3" xfId="35245" xr:uid="{00000000-0005-0000-0000-0000D0890000}"/>
    <cellStyle name="汇总 2 7 3 2" xfId="35246" xr:uid="{00000000-0005-0000-0000-0000D1890000}"/>
    <cellStyle name="汇总 2 7 3 3" xfId="35247" xr:uid="{00000000-0005-0000-0000-0000D2890000}"/>
    <cellStyle name="汇总 2 7 4" xfId="35248" xr:uid="{00000000-0005-0000-0000-0000D3890000}"/>
    <cellStyle name="汇总 2 7 5" xfId="35249" xr:uid="{00000000-0005-0000-0000-0000D4890000}"/>
    <cellStyle name="汇总 2 8" xfId="35250" xr:uid="{00000000-0005-0000-0000-0000D5890000}"/>
    <cellStyle name="汇总 2 8 2" xfId="35251" xr:uid="{00000000-0005-0000-0000-0000D6890000}"/>
    <cellStyle name="汇总 2 8 2 2" xfId="35252" xr:uid="{00000000-0005-0000-0000-0000D7890000}"/>
    <cellStyle name="汇总 2 8 2 3" xfId="35253" xr:uid="{00000000-0005-0000-0000-0000D8890000}"/>
    <cellStyle name="汇总 2 8 3" xfId="35254" xr:uid="{00000000-0005-0000-0000-0000D9890000}"/>
    <cellStyle name="汇总 2 8 4" xfId="35255" xr:uid="{00000000-0005-0000-0000-0000DA890000}"/>
    <cellStyle name="汇总 2 9" xfId="35256" xr:uid="{00000000-0005-0000-0000-0000DB890000}"/>
    <cellStyle name="汇总 2 9 2" xfId="35257" xr:uid="{00000000-0005-0000-0000-0000DC890000}"/>
    <cellStyle name="汇总 2 9 3" xfId="35258" xr:uid="{00000000-0005-0000-0000-0000DD890000}"/>
    <cellStyle name="汇总 3" xfId="35259" xr:uid="{00000000-0005-0000-0000-0000DE890000}"/>
    <cellStyle name="汇总 3 2" xfId="35260" xr:uid="{00000000-0005-0000-0000-0000DF890000}"/>
    <cellStyle name="汇总 3 2 2" xfId="35261" xr:uid="{00000000-0005-0000-0000-0000E0890000}"/>
    <cellStyle name="汇总 3 2 2 2" xfId="35262" xr:uid="{00000000-0005-0000-0000-0000E1890000}"/>
    <cellStyle name="汇总 3 2 2 2 2" xfId="35263" xr:uid="{00000000-0005-0000-0000-0000E2890000}"/>
    <cellStyle name="汇总 3 2 2 2 2 2" xfId="35264" xr:uid="{00000000-0005-0000-0000-0000E3890000}"/>
    <cellStyle name="汇总 3 2 2 2 2 2 2" xfId="35265" xr:uid="{00000000-0005-0000-0000-0000E4890000}"/>
    <cellStyle name="汇总 3 2 2 2 2 2 2 2" xfId="35266" xr:uid="{00000000-0005-0000-0000-0000E5890000}"/>
    <cellStyle name="汇总 3 2 2 2 2 2 2 3" xfId="35267" xr:uid="{00000000-0005-0000-0000-0000E6890000}"/>
    <cellStyle name="汇总 3 2 2 2 2 2 3" xfId="35268" xr:uid="{00000000-0005-0000-0000-0000E7890000}"/>
    <cellStyle name="汇总 3 2 2 2 2 2 4" xfId="35269" xr:uid="{00000000-0005-0000-0000-0000E8890000}"/>
    <cellStyle name="汇总 3 2 2 2 2 3" xfId="35270" xr:uid="{00000000-0005-0000-0000-0000E9890000}"/>
    <cellStyle name="汇总 3 2 2 2 2 3 2" xfId="35271" xr:uid="{00000000-0005-0000-0000-0000EA890000}"/>
    <cellStyle name="汇总 3 2 2 2 2 3 3" xfId="35272" xr:uid="{00000000-0005-0000-0000-0000EB890000}"/>
    <cellStyle name="汇总 3 2 2 2 2 4" xfId="35273" xr:uid="{00000000-0005-0000-0000-0000EC890000}"/>
    <cellStyle name="汇总 3 2 2 2 2 5" xfId="35274" xr:uid="{00000000-0005-0000-0000-0000ED890000}"/>
    <cellStyle name="汇总 3 2 2 2 3" xfId="35275" xr:uid="{00000000-0005-0000-0000-0000EE890000}"/>
    <cellStyle name="汇总 3 2 2 2 3 2" xfId="35276" xr:uid="{00000000-0005-0000-0000-0000EF890000}"/>
    <cellStyle name="汇总 3 2 2 2 3 2 2" xfId="35277" xr:uid="{00000000-0005-0000-0000-0000F0890000}"/>
    <cellStyle name="汇总 3 2 2 2 3 2 3" xfId="35278" xr:uid="{00000000-0005-0000-0000-0000F1890000}"/>
    <cellStyle name="汇总 3 2 2 2 3 3" xfId="35279" xr:uid="{00000000-0005-0000-0000-0000F2890000}"/>
    <cellStyle name="汇总 3 2 2 2 3 4" xfId="35280" xr:uid="{00000000-0005-0000-0000-0000F3890000}"/>
    <cellStyle name="汇总 3 2 2 2 4" xfId="35281" xr:uid="{00000000-0005-0000-0000-0000F4890000}"/>
    <cellStyle name="汇总 3 2 2 2 4 2" xfId="35282" xr:uid="{00000000-0005-0000-0000-0000F5890000}"/>
    <cellStyle name="汇总 3 2 2 2 4 3" xfId="35283" xr:uid="{00000000-0005-0000-0000-0000F6890000}"/>
    <cellStyle name="汇总 3 2 2 2 5" xfId="35284" xr:uid="{00000000-0005-0000-0000-0000F7890000}"/>
    <cellStyle name="汇总 3 2 2 2 6" xfId="35285" xr:uid="{00000000-0005-0000-0000-0000F8890000}"/>
    <cellStyle name="汇总 3 2 2 3" xfId="35286" xr:uid="{00000000-0005-0000-0000-0000F9890000}"/>
    <cellStyle name="汇总 3 2 2 3 2" xfId="35287" xr:uid="{00000000-0005-0000-0000-0000FA890000}"/>
    <cellStyle name="汇总 3 2 2 3 2 2" xfId="35288" xr:uid="{00000000-0005-0000-0000-0000FB890000}"/>
    <cellStyle name="汇总 3 2 2 3 2 2 2" xfId="35289" xr:uid="{00000000-0005-0000-0000-0000FC890000}"/>
    <cellStyle name="汇总 3 2 2 3 2 2 3" xfId="35290" xr:uid="{00000000-0005-0000-0000-0000FD890000}"/>
    <cellStyle name="汇总 3 2 2 3 2 3" xfId="35291" xr:uid="{00000000-0005-0000-0000-0000FE890000}"/>
    <cellStyle name="汇总 3 2 2 3 2 4" xfId="35292" xr:uid="{00000000-0005-0000-0000-0000FF890000}"/>
    <cellStyle name="汇总 3 2 2 3 3" xfId="35293" xr:uid="{00000000-0005-0000-0000-0000008A0000}"/>
    <cellStyle name="汇总 3 2 2 3 3 2" xfId="35294" xr:uid="{00000000-0005-0000-0000-0000018A0000}"/>
    <cellStyle name="汇总 3 2 2 3 3 3" xfId="35295" xr:uid="{00000000-0005-0000-0000-0000028A0000}"/>
    <cellStyle name="汇总 3 2 2 3 4" xfId="35296" xr:uid="{00000000-0005-0000-0000-0000038A0000}"/>
    <cellStyle name="汇总 3 2 2 3 5" xfId="35297" xr:uid="{00000000-0005-0000-0000-0000048A0000}"/>
    <cellStyle name="汇总 3 2 2 4" xfId="35298" xr:uid="{00000000-0005-0000-0000-0000058A0000}"/>
    <cellStyle name="汇总 3 2 2 4 2" xfId="35299" xr:uid="{00000000-0005-0000-0000-0000068A0000}"/>
    <cellStyle name="汇总 3 2 2 4 2 2" xfId="35300" xr:uid="{00000000-0005-0000-0000-0000078A0000}"/>
    <cellStyle name="汇总 3 2 2 4 2 3" xfId="35301" xr:uid="{00000000-0005-0000-0000-0000088A0000}"/>
    <cellStyle name="汇总 3 2 2 4 3" xfId="35302" xr:uid="{00000000-0005-0000-0000-0000098A0000}"/>
    <cellStyle name="汇总 3 2 2 4 4" xfId="35303" xr:uid="{00000000-0005-0000-0000-00000A8A0000}"/>
    <cellStyle name="汇总 3 2 2 5" xfId="35304" xr:uid="{00000000-0005-0000-0000-00000B8A0000}"/>
    <cellStyle name="汇总 3 2 2 5 2" xfId="35305" xr:uid="{00000000-0005-0000-0000-00000C8A0000}"/>
    <cellStyle name="汇总 3 2 2 5 3" xfId="35306" xr:uid="{00000000-0005-0000-0000-00000D8A0000}"/>
    <cellStyle name="汇总 3 2 2 6" xfId="35307" xr:uid="{00000000-0005-0000-0000-00000E8A0000}"/>
    <cellStyle name="汇总 3 2 2 7" xfId="35308" xr:uid="{00000000-0005-0000-0000-00000F8A0000}"/>
    <cellStyle name="汇总 3 2 3" xfId="35309" xr:uid="{00000000-0005-0000-0000-0000108A0000}"/>
    <cellStyle name="汇总 3 2 3 2" xfId="35310" xr:uid="{00000000-0005-0000-0000-0000118A0000}"/>
    <cellStyle name="汇总 3 2 3 2 2" xfId="35311" xr:uid="{00000000-0005-0000-0000-0000128A0000}"/>
    <cellStyle name="汇总 3 2 3 2 2 2" xfId="35312" xr:uid="{00000000-0005-0000-0000-0000138A0000}"/>
    <cellStyle name="汇总 3 2 3 2 2 2 2" xfId="35313" xr:uid="{00000000-0005-0000-0000-0000148A0000}"/>
    <cellStyle name="汇总 3 2 3 2 2 2 3" xfId="35314" xr:uid="{00000000-0005-0000-0000-0000158A0000}"/>
    <cellStyle name="汇总 3 2 3 2 2 3" xfId="35315" xr:uid="{00000000-0005-0000-0000-0000168A0000}"/>
    <cellStyle name="汇总 3 2 3 2 2 4" xfId="35316" xr:uid="{00000000-0005-0000-0000-0000178A0000}"/>
    <cellStyle name="汇总 3 2 3 2 3" xfId="35317" xr:uid="{00000000-0005-0000-0000-0000188A0000}"/>
    <cellStyle name="汇总 3 2 3 2 3 2" xfId="35318" xr:uid="{00000000-0005-0000-0000-0000198A0000}"/>
    <cellStyle name="汇总 3 2 3 2 3 3" xfId="35319" xr:uid="{00000000-0005-0000-0000-00001A8A0000}"/>
    <cellStyle name="汇总 3 2 3 2 4" xfId="35320" xr:uid="{00000000-0005-0000-0000-00001B8A0000}"/>
    <cellStyle name="汇总 3 2 3 2 5" xfId="35321" xr:uid="{00000000-0005-0000-0000-00001C8A0000}"/>
    <cellStyle name="汇总 3 2 3 3" xfId="35322" xr:uid="{00000000-0005-0000-0000-00001D8A0000}"/>
    <cellStyle name="汇总 3 2 3 3 2" xfId="35323" xr:uid="{00000000-0005-0000-0000-00001E8A0000}"/>
    <cellStyle name="汇总 3 2 3 3 2 2" xfId="35324" xr:uid="{00000000-0005-0000-0000-00001F8A0000}"/>
    <cellStyle name="汇总 3 2 3 3 2 3" xfId="35325" xr:uid="{00000000-0005-0000-0000-0000208A0000}"/>
    <cellStyle name="汇总 3 2 3 3 3" xfId="35326" xr:uid="{00000000-0005-0000-0000-0000218A0000}"/>
    <cellStyle name="汇总 3 2 3 3 4" xfId="35327" xr:uid="{00000000-0005-0000-0000-0000228A0000}"/>
    <cellStyle name="汇总 3 2 3 4" xfId="35328" xr:uid="{00000000-0005-0000-0000-0000238A0000}"/>
    <cellStyle name="汇总 3 2 3 4 2" xfId="35329" xr:uid="{00000000-0005-0000-0000-0000248A0000}"/>
    <cellStyle name="汇总 3 2 3 4 3" xfId="35330" xr:uid="{00000000-0005-0000-0000-0000258A0000}"/>
    <cellStyle name="汇总 3 2 3 5" xfId="35331" xr:uid="{00000000-0005-0000-0000-0000268A0000}"/>
    <cellStyle name="汇总 3 2 3 6" xfId="35332" xr:uid="{00000000-0005-0000-0000-0000278A0000}"/>
    <cellStyle name="汇总 3 2 4" xfId="35333" xr:uid="{00000000-0005-0000-0000-0000288A0000}"/>
    <cellStyle name="汇总 3 2 4 2" xfId="35334" xr:uid="{00000000-0005-0000-0000-0000298A0000}"/>
    <cellStyle name="汇总 3 2 4 2 2" xfId="35335" xr:uid="{00000000-0005-0000-0000-00002A8A0000}"/>
    <cellStyle name="汇总 3 2 4 2 2 2" xfId="35336" xr:uid="{00000000-0005-0000-0000-00002B8A0000}"/>
    <cellStyle name="汇总 3 2 4 2 2 3" xfId="35337" xr:uid="{00000000-0005-0000-0000-00002C8A0000}"/>
    <cellStyle name="汇总 3 2 4 2 3" xfId="35338" xr:uid="{00000000-0005-0000-0000-00002D8A0000}"/>
    <cellStyle name="汇总 3 2 4 2 4" xfId="35339" xr:uid="{00000000-0005-0000-0000-00002E8A0000}"/>
    <cellStyle name="汇总 3 2 4 3" xfId="35340" xr:uid="{00000000-0005-0000-0000-00002F8A0000}"/>
    <cellStyle name="汇总 3 2 4 3 2" xfId="35341" xr:uid="{00000000-0005-0000-0000-0000308A0000}"/>
    <cellStyle name="汇总 3 2 4 3 3" xfId="35342" xr:uid="{00000000-0005-0000-0000-0000318A0000}"/>
    <cellStyle name="汇总 3 2 4 4" xfId="35343" xr:uid="{00000000-0005-0000-0000-0000328A0000}"/>
    <cellStyle name="汇总 3 2 4 5" xfId="35344" xr:uid="{00000000-0005-0000-0000-0000338A0000}"/>
    <cellStyle name="汇总 3 2 5" xfId="35345" xr:uid="{00000000-0005-0000-0000-0000348A0000}"/>
    <cellStyle name="汇总 3 2 5 2" xfId="35346" xr:uid="{00000000-0005-0000-0000-0000358A0000}"/>
    <cellStyle name="汇总 3 2 5 2 2" xfId="35347" xr:uid="{00000000-0005-0000-0000-0000368A0000}"/>
    <cellStyle name="汇总 3 2 5 2 3" xfId="35348" xr:uid="{00000000-0005-0000-0000-0000378A0000}"/>
    <cellStyle name="汇总 3 2 5 3" xfId="35349" xr:uid="{00000000-0005-0000-0000-0000388A0000}"/>
    <cellStyle name="汇总 3 2 5 4" xfId="35350" xr:uid="{00000000-0005-0000-0000-0000398A0000}"/>
    <cellStyle name="汇总 3 2 6" xfId="35351" xr:uid="{00000000-0005-0000-0000-00003A8A0000}"/>
    <cellStyle name="汇总 3 2 6 2" xfId="35352" xr:uid="{00000000-0005-0000-0000-00003B8A0000}"/>
    <cellStyle name="汇总 3 2 6 3" xfId="35353" xr:uid="{00000000-0005-0000-0000-00003C8A0000}"/>
    <cellStyle name="汇总 3 2 7" xfId="35354" xr:uid="{00000000-0005-0000-0000-00003D8A0000}"/>
    <cellStyle name="汇总 3 2 8" xfId="35355" xr:uid="{00000000-0005-0000-0000-00003E8A0000}"/>
    <cellStyle name="汇总 3 3" xfId="35356" xr:uid="{00000000-0005-0000-0000-00003F8A0000}"/>
    <cellStyle name="汇总 3 3 2" xfId="35357" xr:uid="{00000000-0005-0000-0000-0000408A0000}"/>
    <cellStyle name="汇总 3 3 2 2" xfId="35358" xr:uid="{00000000-0005-0000-0000-0000418A0000}"/>
    <cellStyle name="汇总 3 3 2 2 2" xfId="35359" xr:uid="{00000000-0005-0000-0000-0000428A0000}"/>
    <cellStyle name="汇总 3 3 2 2 2 2" xfId="35360" xr:uid="{00000000-0005-0000-0000-0000438A0000}"/>
    <cellStyle name="汇总 3 3 2 2 2 2 2" xfId="35361" xr:uid="{00000000-0005-0000-0000-0000448A0000}"/>
    <cellStyle name="汇总 3 3 2 2 2 2 3" xfId="35362" xr:uid="{00000000-0005-0000-0000-0000458A0000}"/>
    <cellStyle name="汇总 3 3 2 2 2 3" xfId="35363" xr:uid="{00000000-0005-0000-0000-0000468A0000}"/>
    <cellStyle name="汇总 3 3 2 2 2 4" xfId="35364" xr:uid="{00000000-0005-0000-0000-0000478A0000}"/>
    <cellStyle name="汇总 3 3 2 2 3" xfId="35365" xr:uid="{00000000-0005-0000-0000-0000488A0000}"/>
    <cellStyle name="汇总 3 3 2 2 3 2" xfId="35366" xr:uid="{00000000-0005-0000-0000-0000498A0000}"/>
    <cellStyle name="汇总 3 3 2 2 3 3" xfId="35367" xr:uid="{00000000-0005-0000-0000-00004A8A0000}"/>
    <cellStyle name="汇总 3 3 2 2 4" xfId="35368" xr:uid="{00000000-0005-0000-0000-00004B8A0000}"/>
    <cellStyle name="汇总 3 3 2 2 5" xfId="35369" xr:uid="{00000000-0005-0000-0000-00004C8A0000}"/>
    <cellStyle name="汇总 3 3 2 3" xfId="35370" xr:uid="{00000000-0005-0000-0000-00004D8A0000}"/>
    <cellStyle name="汇总 3 3 2 3 2" xfId="35371" xr:uid="{00000000-0005-0000-0000-00004E8A0000}"/>
    <cellStyle name="汇总 3 3 2 3 2 2" xfId="35372" xr:uid="{00000000-0005-0000-0000-00004F8A0000}"/>
    <cellStyle name="汇总 3 3 2 3 2 3" xfId="35373" xr:uid="{00000000-0005-0000-0000-0000508A0000}"/>
    <cellStyle name="汇总 3 3 2 3 3" xfId="35374" xr:uid="{00000000-0005-0000-0000-0000518A0000}"/>
    <cellStyle name="汇总 3 3 2 3 4" xfId="35375" xr:uid="{00000000-0005-0000-0000-0000528A0000}"/>
    <cellStyle name="汇总 3 3 2 4" xfId="35376" xr:uid="{00000000-0005-0000-0000-0000538A0000}"/>
    <cellStyle name="汇总 3 3 2 4 2" xfId="35377" xr:uid="{00000000-0005-0000-0000-0000548A0000}"/>
    <cellStyle name="汇总 3 3 2 4 3" xfId="35378" xr:uid="{00000000-0005-0000-0000-0000558A0000}"/>
    <cellStyle name="汇总 3 3 2 5" xfId="35379" xr:uid="{00000000-0005-0000-0000-0000568A0000}"/>
    <cellStyle name="汇总 3 3 2 6" xfId="35380" xr:uid="{00000000-0005-0000-0000-0000578A0000}"/>
    <cellStyle name="汇总 3 3 3" xfId="35381" xr:uid="{00000000-0005-0000-0000-0000588A0000}"/>
    <cellStyle name="汇总 3 3 3 2" xfId="35382" xr:uid="{00000000-0005-0000-0000-0000598A0000}"/>
    <cellStyle name="汇总 3 3 3 2 2" xfId="35383" xr:uid="{00000000-0005-0000-0000-00005A8A0000}"/>
    <cellStyle name="汇总 3 3 3 2 2 2" xfId="35384" xr:uid="{00000000-0005-0000-0000-00005B8A0000}"/>
    <cellStyle name="汇总 3 3 3 2 2 3" xfId="35385" xr:uid="{00000000-0005-0000-0000-00005C8A0000}"/>
    <cellStyle name="汇总 3 3 3 2 3" xfId="35386" xr:uid="{00000000-0005-0000-0000-00005D8A0000}"/>
    <cellStyle name="汇总 3 3 3 2 4" xfId="35387" xr:uid="{00000000-0005-0000-0000-00005E8A0000}"/>
    <cellStyle name="汇总 3 3 3 3" xfId="35388" xr:uid="{00000000-0005-0000-0000-00005F8A0000}"/>
    <cellStyle name="汇总 3 3 3 3 2" xfId="35389" xr:uid="{00000000-0005-0000-0000-0000608A0000}"/>
    <cellStyle name="汇总 3 3 3 3 3" xfId="35390" xr:uid="{00000000-0005-0000-0000-0000618A0000}"/>
    <cellStyle name="汇总 3 3 3 4" xfId="35391" xr:uid="{00000000-0005-0000-0000-0000628A0000}"/>
    <cellStyle name="汇总 3 3 3 5" xfId="35392" xr:uid="{00000000-0005-0000-0000-0000638A0000}"/>
    <cellStyle name="汇总 3 3 4" xfId="35393" xr:uid="{00000000-0005-0000-0000-0000648A0000}"/>
    <cellStyle name="汇总 3 3 4 2" xfId="35394" xr:uid="{00000000-0005-0000-0000-0000658A0000}"/>
    <cellStyle name="汇总 3 3 4 2 2" xfId="35395" xr:uid="{00000000-0005-0000-0000-0000668A0000}"/>
    <cellStyle name="汇总 3 3 4 2 3" xfId="35396" xr:uid="{00000000-0005-0000-0000-0000678A0000}"/>
    <cellStyle name="汇总 3 3 4 3" xfId="35397" xr:uid="{00000000-0005-0000-0000-0000688A0000}"/>
    <cellStyle name="汇总 3 3 4 4" xfId="35398" xr:uid="{00000000-0005-0000-0000-0000698A0000}"/>
    <cellStyle name="汇总 3 3 5" xfId="35399" xr:uid="{00000000-0005-0000-0000-00006A8A0000}"/>
    <cellStyle name="汇总 3 3 5 2" xfId="35400" xr:uid="{00000000-0005-0000-0000-00006B8A0000}"/>
    <cellStyle name="汇总 3 3 5 3" xfId="35401" xr:uid="{00000000-0005-0000-0000-00006C8A0000}"/>
    <cellStyle name="汇总 3 3 6" xfId="35402" xr:uid="{00000000-0005-0000-0000-00006D8A0000}"/>
    <cellStyle name="汇总 3 3 7" xfId="35403" xr:uid="{00000000-0005-0000-0000-00006E8A0000}"/>
    <cellStyle name="汇总 3 4" xfId="35404" xr:uid="{00000000-0005-0000-0000-00006F8A0000}"/>
    <cellStyle name="汇总 3 4 2" xfId="35405" xr:uid="{00000000-0005-0000-0000-0000708A0000}"/>
    <cellStyle name="汇总 3 4 2 2" xfId="35406" xr:uid="{00000000-0005-0000-0000-0000718A0000}"/>
    <cellStyle name="汇总 3 4 2 2 2" xfId="35407" xr:uid="{00000000-0005-0000-0000-0000728A0000}"/>
    <cellStyle name="汇总 3 4 2 2 2 2" xfId="35408" xr:uid="{00000000-0005-0000-0000-0000738A0000}"/>
    <cellStyle name="汇总 3 4 2 2 2 3" xfId="35409" xr:uid="{00000000-0005-0000-0000-0000748A0000}"/>
    <cellStyle name="汇总 3 4 2 2 3" xfId="35410" xr:uid="{00000000-0005-0000-0000-0000758A0000}"/>
    <cellStyle name="汇总 3 4 2 2 4" xfId="35411" xr:uid="{00000000-0005-0000-0000-0000768A0000}"/>
    <cellStyle name="汇总 3 4 2 3" xfId="35412" xr:uid="{00000000-0005-0000-0000-0000778A0000}"/>
    <cellStyle name="汇总 3 4 2 3 2" xfId="35413" xr:uid="{00000000-0005-0000-0000-0000788A0000}"/>
    <cellStyle name="汇总 3 4 2 3 3" xfId="35414" xr:uid="{00000000-0005-0000-0000-0000798A0000}"/>
    <cellStyle name="汇总 3 4 2 4" xfId="35415" xr:uid="{00000000-0005-0000-0000-00007A8A0000}"/>
    <cellStyle name="汇总 3 4 2 5" xfId="35416" xr:uid="{00000000-0005-0000-0000-00007B8A0000}"/>
    <cellStyle name="汇总 3 4 3" xfId="35417" xr:uid="{00000000-0005-0000-0000-00007C8A0000}"/>
    <cellStyle name="汇总 3 4 3 2" xfId="35418" xr:uid="{00000000-0005-0000-0000-00007D8A0000}"/>
    <cellStyle name="汇总 3 4 3 2 2" xfId="35419" xr:uid="{00000000-0005-0000-0000-00007E8A0000}"/>
    <cellStyle name="汇总 3 4 3 2 3" xfId="35420" xr:uid="{00000000-0005-0000-0000-00007F8A0000}"/>
    <cellStyle name="汇总 3 4 3 3" xfId="35421" xr:uid="{00000000-0005-0000-0000-0000808A0000}"/>
    <cellStyle name="汇总 3 4 3 4" xfId="35422" xr:uid="{00000000-0005-0000-0000-0000818A0000}"/>
    <cellStyle name="汇总 3 4 4" xfId="35423" xr:uid="{00000000-0005-0000-0000-0000828A0000}"/>
    <cellStyle name="汇总 3 4 4 2" xfId="35424" xr:uid="{00000000-0005-0000-0000-0000838A0000}"/>
    <cellStyle name="汇总 3 4 4 3" xfId="35425" xr:uid="{00000000-0005-0000-0000-0000848A0000}"/>
    <cellStyle name="汇总 3 4 5" xfId="35426" xr:uid="{00000000-0005-0000-0000-0000858A0000}"/>
    <cellStyle name="汇总 3 4 6" xfId="35427" xr:uid="{00000000-0005-0000-0000-0000868A0000}"/>
    <cellStyle name="汇总 3 5" xfId="35428" xr:uid="{00000000-0005-0000-0000-0000878A0000}"/>
    <cellStyle name="汇总 3 5 2" xfId="35429" xr:uid="{00000000-0005-0000-0000-0000888A0000}"/>
    <cellStyle name="汇总 3 5 2 2" xfId="35430" xr:uid="{00000000-0005-0000-0000-0000898A0000}"/>
    <cellStyle name="汇总 3 5 2 2 2" xfId="35431" xr:uid="{00000000-0005-0000-0000-00008A8A0000}"/>
    <cellStyle name="汇总 3 5 2 2 3" xfId="35432" xr:uid="{00000000-0005-0000-0000-00008B8A0000}"/>
    <cellStyle name="汇总 3 5 2 3" xfId="35433" xr:uid="{00000000-0005-0000-0000-00008C8A0000}"/>
    <cellStyle name="汇总 3 5 2 4" xfId="35434" xr:uid="{00000000-0005-0000-0000-00008D8A0000}"/>
    <cellStyle name="汇总 3 5 3" xfId="35435" xr:uid="{00000000-0005-0000-0000-00008E8A0000}"/>
    <cellStyle name="汇总 3 5 3 2" xfId="35436" xr:uid="{00000000-0005-0000-0000-00008F8A0000}"/>
    <cellStyle name="汇总 3 5 3 3" xfId="35437" xr:uid="{00000000-0005-0000-0000-0000908A0000}"/>
    <cellStyle name="汇总 3 5 4" xfId="35438" xr:uid="{00000000-0005-0000-0000-0000918A0000}"/>
    <cellStyle name="汇总 3 5 5" xfId="35439" xr:uid="{00000000-0005-0000-0000-0000928A0000}"/>
    <cellStyle name="汇总 3 6" xfId="35440" xr:uid="{00000000-0005-0000-0000-0000938A0000}"/>
    <cellStyle name="汇总 3 6 2" xfId="35441" xr:uid="{00000000-0005-0000-0000-0000948A0000}"/>
    <cellStyle name="汇总 3 6 2 2" xfId="35442" xr:uid="{00000000-0005-0000-0000-0000958A0000}"/>
    <cellStyle name="汇总 3 6 2 3" xfId="35443" xr:uid="{00000000-0005-0000-0000-0000968A0000}"/>
    <cellStyle name="汇总 3 6 3" xfId="35444" xr:uid="{00000000-0005-0000-0000-0000978A0000}"/>
    <cellStyle name="汇总 3 6 4" xfId="35445" xr:uid="{00000000-0005-0000-0000-0000988A0000}"/>
    <cellStyle name="汇总 3 7" xfId="35446" xr:uid="{00000000-0005-0000-0000-0000998A0000}"/>
    <cellStyle name="汇总 3 7 2" xfId="35447" xr:uid="{00000000-0005-0000-0000-00009A8A0000}"/>
    <cellStyle name="汇总 3 7 3" xfId="35448" xr:uid="{00000000-0005-0000-0000-00009B8A0000}"/>
    <cellStyle name="汇总 3 8" xfId="35449" xr:uid="{00000000-0005-0000-0000-00009C8A0000}"/>
    <cellStyle name="汇总 3 9" xfId="35450" xr:uid="{00000000-0005-0000-0000-00009D8A0000}"/>
    <cellStyle name="汇总 4" xfId="35451" xr:uid="{00000000-0005-0000-0000-00009E8A0000}"/>
    <cellStyle name="汇总 4 2" xfId="35452" xr:uid="{00000000-0005-0000-0000-00009F8A0000}"/>
    <cellStyle name="汇总 4 2 2" xfId="35453" xr:uid="{00000000-0005-0000-0000-0000A08A0000}"/>
    <cellStyle name="汇总 4 2 2 2" xfId="35454" xr:uid="{00000000-0005-0000-0000-0000A18A0000}"/>
    <cellStyle name="汇总 4 2 2 2 2" xfId="35455" xr:uid="{00000000-0005-0000-0000-0000A28A0000}"/>
    <cellStyle name="汇总 4 2 2 2 2 2" xfId="35456" xr:uid="{00000000-0005-0000-0000-0000A38A0000}"/>
    <cellStyle name="汇总 4 2 2 2 2 2 2" xfId="35457" xr:uid="{00000000-0005-0000-0000-0000A48A0000}"/>
    <cellStyle name="汇总 4 2 2 2 2 2 3" xfId="35458" xr:uid="{00000000-0005-0000-0000-0000A58A0000}"/>
    <cellStyle name="汇总 4 2 2 2 2 3" xfId="35459" xr:uid="{00000000-0005-0000-0000-0000A68A0000}"/>
    <cellStyle name="汇总 4 2 2 2 2 4" xfId="35460" xr:uid="{00000000-0005-0000-0000-0000A78A0000}"/>
    <cellStyle name="汇总 4 2 2 2 3" xfId="35461" xr:uid="{00000000-0005-0000-0000-0000A88A0000}"/>
    <cellStyle name="汇总 4 2 2 2 3 2" xfId="35462" xr:uid="{00000000-0005-0000-0000-0000A98A0000}"/>
    <cellStyle name="汇总 4 2 2 2 3 3" xfId="35463" xr:uid="{00000000-0005-0000-0000-0000AA8A0000}"/>
    <cellStyle name="汇总 4 2 2 2 4" xfId="35464" xr:uid="{00000000-0005-0000-0000-0000AB8A0000}"/>
    <cellStyle name="汇总 4 2 2 2 5" xfId="35465" xr:uid="{00000000-0005-0000-0000-0000AC8A0000}"/>
    <cellStyle name="汇总 4 2 2 3" xfId="35466" xr:uid="{00000000-0005-0000-0000-0000AD8A0000}"/>
    <cellStyle name="汇总 4 2 2 3 2" xfId="35467" xr:uid="{00000000-0005-0000-0000-0000AE8A0000}"/>
    <cellStyle name="汇总 4 2 2 3 2 2" xfId="35468" xr:uid="{00000000-0005-0000-0000-0000AF8A0000}"/>
    <cellStyle name="汇总 4 2 2 3 2 3" xfId="35469" xr:uid="{00000000-0005-0000-0000-0000B08A0000}"/>
    <cellStyle name="汇总 4 2 2 3 3" xfId="35470" xr:uid="{00000000-0005-0000-0000-0000B18A0000}"/>
    <cellStyle name="汇总 4 2 2 3 4" xfId="35471" xr:uid="{00000000-0005-0000-0000-0000B28A0000}"/>
    <cellStyle name="汇总 4 2 2 4" xfId="35472" xr:uid="{00000000-0005-0000-0000-0000B38A0000}"/>
    <cellStyle name="汇总 4 2 2 4 2" xfId="35473" xr:uid="{00000000-0005-0000-0000-0000B48A0000}"/>
    <cellStyle name="汇总 4 2 2 4 3" xfId="35474" xr:uid="{00000000-0005-0000-0000-0000B58A0000}"/>
    <cellStyle name="汇总 4 2 2 5" xfId="35475" xr:uid="{00000000-0005-0000-0000-0000B68A0000}"/>
    <cellStyle name="汇总 4 2 2 6" xfId="35476" xr:uid="{00000000-0005-0000-0000-0000B78A0000}"/>
    <cellStyle name="汇总 4 2 3" xfId="35477" xr:uid="{00000000-0005-0000-0000-0000B88A0000}"/>
    <cellStyle name="汇总 4 2 3 2" xfId="35478" xr:uid="{00000000-0005-0000-0000-0000B98A0000}"/>
    <cellStyle name="汇总 4 2 3 2 2" xfId="35479" xr:uid="{00000000-0005-0000-0000-0000BA8A0000}"/>
    <cellStyle name="汇总 4 2 3 2 2 2" xfId="35480" xr:uid="{00000000-0005-0000-0000-0000BB8A0000}"/>
    <cellStyle name="汇总 4 2 3 2 2 3" xfId="35481" xr:uid="{00000000-0005-0000-0000-0000BC8A0000}"/>
    <cellStyle name="汇总 4 2 3 2 3" xfId="35482" xr:uid="{00000000-0005-0000-0000-0000BD8A0000}"/>
    <cellStyle name="汇总 4 2 3 2 4" xfId="35483" xr:uid="{00000000-0005-0000-0000-0000BE8A0000}"/>
    <cellStyle name="汇总 4 2 3 3" xfId="35484" xr:uid="{00000000-0005-0000-0000-0000BF8A0000}"/>
    <cellStyle name="汇总 4 2 3 3 2" xfId="35485" xr:uid="{00000000-0005-0000-0000-0000C08A0000}"/>
    <cellStyle name="汇总 4 2 3 3 3" xfId="35486" xr:uid="{00000000-0005-0000-0000-0000C18A0000}"/>
    <cellStyle name="汇总 4 2 3 4" xfId="35487" xr:uid="{00000000-0005-0000-0000-0000C28A0000}"/>
    <cellStyle name="汇总 4 2 3 5" xfId="35488" xr:uid="{00000000-0005-0000-0000-0000C38A0000}"/>
    <cellStyle name="汇总 4 2 4" xfId="35489" xr:uid="{00000000-0005-0000-0000-0000C48A0000}"/>
    <cellStyle name="汇总 4 2 4 2" xfId="35490" xr:uid="{00000000-0005-0000-0000-0000C58A0000}"/>
    <cellStyle name="汇总 4 2 4 2 2" xfId="35491" xr:uid="{00000000-0005-0000-0000-0000C68A0000}"/>
    <cellStyle name="汇总 4 2 4 2 3" xfId="35492" xr:uid="{00000000-0005-0000-0000-0000C78A0000}"/>
    <cellStyle name="汇总 4 2 4 3" xfId="35493" xr:uid="{00000000-0005-0000-0000-0000C88A0000}"/>
    <cellStyle name="汇总 4 2 4 4" xfId="35494" xr:uid="{00000000-0005-0000-0000-0000C98A0000}"/>
    <cellStyle name="汇总 4 2 5" xfId="35495" xr:uid="{00000000-0005-0000-0000-0000CA8A0000}"/>
    <cellStyle name="汇总 4 2 5 2" xfId="35496" xr:uid="{00000000-0005-0000-0000-0000CB8A0000}"/>
    <cellStyle name="汇总 4 2 5 3" xfId="35497" xr:uid="{00000000-0005-0000-0000-0000CC8A0000}"/>
    <cellStyle name="汇总 4 2 6" xfId="35498" xr:uid="{00000000-0005-0000-0000-0000CD8A0000}"/>
    <cellStyle name="汇总 4 2 7" xfId="35499" xr:uid="{00000000-0005-0000-0000-0000CE8A0000}"/>
    <cellStyle name="汇总 4 3" xfId="35500" xr:uid="{00000000-0005-0000-0000-0000CF8A0000}"/>
    <cellStyle name="汇总 4 3 2" xfId="35501" xr:uid="{00000000-0005-0000-0000-0000D08A0000}"/>
    <cellStyle name="汇总 4 3 2 2" xfId="35502" xr:uid="{00000000-0005-0000-0000-0000D18A0000}"/>
    <cellStyle name="汇总 4 3 2 2 2" xfId="35503" xr:uid="{00000000-0005-0000-0000-0000D28A0000}"/>
    <cellStyle name="汇总 4 3 2 2 2 2" xfId="35504" xr:uid="{00000000-0005-0000-0000-0000D38A0000}"/>
    <cellStyle name="汇总 4 3 2 2 2 3" xfId="35505" xr:uid="{00000000-0005-0000-0000-0000D48A0000}"/>
    <cellStyle name="汇总 4 3 2 2 3" xfId="35506" xr:uid="{00000000-0005-0000-0000-0000D58A0000}"/>
    <cellStyle name="汇总 4 3 2 2 4" xfId="35507" xr:uid="{00000000-0005-0000-0000-0000D68A0000}"/>
    <cellStyle name="汇总 4 3 2 3" xfId="35508" xr:uid="{00000000-0005-0000-0000-0000D78A0000}"/>
    <cellStyle name="汇总 4 3 2 3 2" xfId="35509" xr:uid="{00000000-0005-0000-0000-0000D88A0000}"/>
    <cellStyle name="汇总 4 3 2 3 3" xfId="35510" xr:uid="{00000000-0005-0000-0000-0000D98A0000}"/>
    <cellStyle name="汇总 4 3 2 4" xfId="35511" xr:uid="{00000000-0005-0000-0000-0000DA8A0000}"/>
    <cellStyle name="汇总 4 3 2 5" xfId="35512" xr:uid="{00000000-0005-0000-0000-0000DB8A0000}"/>
    <cellStyle name="汇总 4 3 3" xfId="35513" xr:uid="{00000000-0005-0000-0000-0000DC8A0000}"/>
    <cellStyle name="汇总 4 3 3 2" xfId="35514" xr:uid="{00000000-0005-0000-0000-0000DD8A0000}"/>
    <cellStyle name="汇总 4 3 3 2 2" xfId="35515" xr:uid="{00000000-0005-0000-0000-0000DE8A0000}"/>
    <cellStyle name="汇总 4 3 3 2 3" xfId="35516" xr:uid="{00000000-0005-0000-0000-0000DF8A0000}"/>
    <cellStyle name="汇总 4 3 3 3" xfId="35517" xr:uid="{00000000-0005-0000-0000-0000E08A0000}"/>
    <cellStyle name="汇总 4 3 3 4" xfId="35518" xr:uid="{00000000-0005-0000-0000-0000E18A0000}"/>
    <cellStyle name="汇总 4 3 4" xfId="35519" xr:uid="{00000000-0005-0000-0000-0000E28A0000}"/>
    <cellStyle name="汇总 4 3 4 2" xfId="35520" xr:uid="{00000000-0005-0000-0000-0000E38A0000}"/>
    <cellStyle name="汇总 4 3 4 3" xfId="35521" xr:uid="{00000000-0005-0000-0000-0000E48A0000}"/>
    <cellStyle name="汇总 4 3 5" xfId="35522" xr:uid="{00000000-0005-0000-0000-0000E58A0000}"/>
    <cellStyle name="汇总 4 3 6" xfId="35523" xr:uid="{00000000-0005-0000-0000-0000E68A0000}"/>
    <cellStyle name="汇总 4 4" xfId="35524" xr:uid="{00000000-0005-0000-0000-0000E78A0000}"/>
    <cellStyle name="汇总 4 4 2" xfId="35525" xr:uid="{00000000-0005-0000-0000-0000E88A0000}"/>
    <cellStyle name="汇总 4 4 2 2" xfId="35526" xr:uid="{00000000-0005-0000-0000-0000E98A0000}"/>
    <cellStyle name="汇总 4 4 2 2 2" xfId="35527" xr:uid="{00000000-0005-0000-0000-0000EA8A0000}"/>
    <cellStyle name="汇总 4 4 2 2 3" xfId="35528" xr:uid="{00000000-0005-0000-0000-0000EB8A0000}"/>
    <cellStyle name="汇总 4 4 2 3" xfId="35529" xr:uid="{00000000-0005-0000-0000-0000EC8A0000}"/>
    <cellStyle name="汇总 4 4 2 4" xfId="35530" xr:uid="{00000000-0005-0000-0000-0000ED8A0000}"/>
    <cellStyle name="汇总 4 4 3" xfId="35531" xr:uid="{00000000-0005-0000-0000-0000EE8A0000}"/>
    <cellStyle name="汇总 4 4 3 2" xfId="35532" xr:uid="{00000000-0005-0000-0000-0000EF8A0000}"/>
    <cellStyle name="汇总 4 4 3 3" xfId="35533" xr:uid="{00000000-0005-0000-0000-0000F08A0000}"/>
    <cellStyle name="汇总 4 4 4" xfId="35534" xr:uid="{00000000-0005-0000-0000-0000F18A0000}"/>
    <cellStyle name="汇总 4 4 5" xfId="35535" xr:uid="{00000000-0005-0000-0000-0000F28A0000}"/>
    <cellStyle name="汇总 4 5" xfId="35536" xr:uid="{00000000-0005-0000-0000-0000F38A0000}"/>
    <cellStyle name="汇总 4 5 2" xfId="35537" xr:uid="{00000000-0005-0000-0000-0000F48A0000}"/>
    <cellStyle name="汇总 4 5 2 2" xfId="35538" xr:uid="{00000000-0005-0000-0000-0000F58A0000}"/>
    <cellStyle name="汇总 4 5 2 3" xfId="35539" xr:uid="{00000000-0005-0000-0000-0000F68A0000}"/>
    <cellStyle name="汇总 4 5 3" xfId="35540" xr:uid="{00000000-0005-0000-0000-0000F78A0000}"/>
    <cellStyle name="汇总 4 5 4" xfId="35541" xr:uid="{00000000-0005-0000-0000-0000F88A0000}"/>
    <cellStyle name="汇总 4 6" xfId="35542" xr:uid="{00000000-0005-0000-0000-0000F98A0000}"/>
    <cellStyle name="汇总 4 6 2" xfId="35543" xr:uid="{00000000-0005-0000-0000-0000FA8A0000}"/>
    <cellStyle name="汇总 4 6 3" xfId="35544" xr:uid="{00000000-0005-0000-0000-0000FB8A0000}"/>
    <cellStyle name="汇总 4 7" xfId="35545" xr:uid="{00000000-0005-0000-0000-0000FC8A0000}"/>
    <cellStyle name="汇总 4 8" xfId="35546" xr:uid="{00000000-0005-0000-0000-0000FD8A0000}"/>
    <cellStyle name="汇总 5" xfId="35547" xr:uid="{00000000-0005-0000-0000-0000FE8A0000}"/>
    <cellStyle name="汇总 5 2" xfId="35548" xr:uid="{00000000-0005-0000-0000-0000FF8A0000}"/>
    <cellStyle name="汇总 5 2 2" xfId="35549" xr:uid="{00000000-0005-0000-0000-0000008B0000}"/>
    <cellStyle name="汇总 5 2 2 2" xfId="35550" xr:uid="{00000000-0005-0000-0000-0000018B0000}"/>
    <cellStyle name="汇总 5 2 2 2 2" xfId="35551" xr:uid="{00000000-0005-0000-0000-0000028B0000}"/>
    <cellStyle name="汇总 5 2 2 2 2 2" xfId="35552" xr:uid="{00000000-0005-0000-0000-0000038B0000}"/>
    <cellStyle name="汇总 5 2 2 2 2 3" xfId="35553" xr:uid="{00000000-0005-0000-0000-0000048B0000}"/>
    <cellStyle name="汇总 5 2 2 2 3" xfId="35554" xr:uid="{00000000-0005-0000-0000-0000058B0000}"/>
    <cellStyle name="汇总 5 2 2 2 4" xfId="35555" xr:uid="{00000000-0005-0000-0000-0000068B0000}"/>
    <cellStyle name="汇总 5 2 2 3" xfId="35556" xr:uid="{00000000-0005-0000-0000-0000078B0000}"/>
    <cellStyle name="汇总 5 2 2 3 2" xfId="35557" xr:uid="{00000000-0005-0000-0000-0000088B0000}"/>
    <cellStyle name="汇总 5 2 2 3 3" xfId="35558" xr:uid="{00000000-0005-0000-0000-0000098B0000}"/>
    <cellStyle name="汇总 5 2 2 4" xfId="35559" xr:uid="{00000000-0005-0000-0000-00000A8B0000}"/>
    <cellStyle name="汇总 5 2 2 5" xfId="35560" xr:uid="{00000000-0005-0000-0000-00000B8B0000}"/>
    <cellStyle name="汇总 5 2 3" xfId="35561" xr:uid="{00000000-0005-0000-0000-00000C8B0000}"/>
    <cellStyle name="汇总 5 2 3 2" xfId="35562" xr:uid="{00000000-0005-0000-0000-00000D8B0000}"/>
    <cellStyle name="汇总 5 2 3 2 2" xfId="35563" xr:uid="{00000000-0005-0000-0000-00000E8B0000}"/>
    <cellStyle name="汇总 5 2 3 2 3" xfId="35564" xr:uid="{00000000-0005-0000-0000-00000F8B0000}"/>
    <cellStyle name="汇总 5 2 3 3" xfId="35565" xr:uid="{00000000-0005-0000-0000-0000108B0000}"/>
    <cellStyle name="汇总 5 2 3 4" xfId="35566" xr:uid="{00000000-0005-0000-0000-0000118B0000}"/>
    <cellStyle name="汇总 5 2 4" xfId="35567" xr:uid="{00000000-0005-0000-0000-0000128B0000}"/>
    <cellStyle name="汇总 5 2 4 2" xfId="35568" xr:uid="{00000000-0005-0000-0000-0000138B0000}"/>
    <cellStyle name="汇总 5 2 4 3" xfId="35569" xr:uid="{00000000-0005-0000-0000-0000148B0000}"/>
    <cellStyle name="汇总 5 2 5" xfId="35570" xr:uid="{00000000-0005-0000-0000-0000158B0000}"/>
    <cellStyle name="汇总 5 2 6" xfId="35571" xr:uid="{00000000-0005-0000-0000-0000168B0000}"/>
    <cellStyle name="汇总 5 3" xfId="35572" xr:uid="{00000000-0005-0000-0000-0000178B0000}"/>
    <cellStyle name="汇总 5 3 2" xfId="35573" xr:uid="{00000000-0005-0000-0000-0000188B0000}"/>
    <cellStyle name="汇总 5 3 2 2" xfId="35574" xr:uid="{00000000-0005-0000-0000-0000198B0000}"/>
    <cellStyle name="汇总 5 3 2 2 2" xfId="35575" xr:uid="{00000000-0005-0000-0000-00001A8B0000}"/>
    <cellStyle name="汇总 5 3 2 2 3" xfId="35576" xr:uid="{00000000-0005-0000-0000-00001B8B0000}"/>
    <cellStyle name="汇总 5 3 2 3" xfId="35577" xr:uid="{00000000-0005-0000-0000-00001C8B0000}"/>
    <cellStyle name="汇总 5 3 2 4" xfId="35578" xr:uid="{00000000-0005-0000-0000-00001D8B0000}"/>
    <cellStyle name="汇总 5 3 3" xfId="35579" xr:uid="{00000000-0005-0000-0000-00001E8B0000}"/>
    <cellStyle name="汇总 5 3 3 2" xfId="35580" xr:uid="{00000000-0005-0000-0000-00001F8B0000}"/>
    <cellStyle name="汇总 5 3 3 3" xfId="35581" xr:uid="{00000000-0005-0000-0000-0000208B0000}"/>
    <cellStyle name="汇总 5 3 4" xfId="35582" xr:uid="{00000000-0005-0000-0000-0000218B0000}"/>
    <cellStyle name="汇总 5 3 5" xfId="35583" xr:uid="{00000000-0005-0000-0000-0000228B0000}"/>
    <cellStyle name="汇总 5 4" xfId="35584" xr:uid="{00000000-0005-0000-0000-0000238B0000}"/>
    <cellStyle name="汇总 5 4 2" xfId="35585" xr:uid="{00000000-0005-0000-0000-0000248B0000}"/>
    <cellStyle name="汇总 5 4 2 2" xfId="35586" xr:uid="{00000000-0005-0000-0000-0000258B0000}"/>
    <cellStyle name="汇总 5 4 2 3" xfId="35587" xr:uid="{00000000-0005-0000-0000-0000268B0000}"/>
    <cellStyle name="汇总 5 4 3" xfId="35588" xr:uid="{00000000-0005-0000-0000-0000278B0000}"/>
    <cellStyle name="汇总 5 4 4" xfId="35589" xr:uid="{00000000-0005-0000-0000-0000288B0000}"/>
    <cellStyle name="汇总 5 5" xfId="35590" xr:uid="{00000000-0005-0000-0000-0000298B0000}"/>
    <cellStyle name="汇总 5 5 2" xfId="35591" xr:uid="{00000000-0005-0000-0000-00002A8B0000}"/>
    <cellStyle name="汇总 5 5 3" xfId="35592" xr:uid="{00000000-0005-0000-0000-00002B8B0000}"/>
    <cellStyle name="汇总 5 6" xfId="35593" xr:uid="{00000000-0005-0000-0000-00002C8B0000}"/>
    <cellStyle name="汇总 5 7" xfId="35594" xr:uid="{00000000-0005-0000-0000-00002D8B0000}"/>
    <cellStyle name="汇总 6" xfId="35595" xr:uid="{00000000-0005-0000-0000-00002E8B0000}"/>
    <cellStyle name="汇总 6 2" xfId="35596" xr:uid="{00000000-0005-0000-0000-00002F8B0000}"/>
    <cellStyle name="汇总 6 2 2" xfId="35597" xr:uid="{00000000-0005-0000-0000-0000308B0000}"/>
    <cellStyle name="汇总 6 2 2 2" xfId="35598" xr:uid="{00000000-0005-0000-0000-0000318B0000}"/>
    <cellStyle name="汇总 6 2 2 2 2" xfId="35599" xr:uid="{00000000-0005-0000-0000-0000328B0000}"/>
    <cellStyle name="汇总 6 2 2 2 3" xfId="35600" xr:uid="{00000000-0005-0000-0000-0000338B0000}"/>
    <cellStyle name="汇总 6 2 2 3" xfId="35601" xr:uid="{00000000-0005-0000-0000-0000348B0000}"/>
    <cellStyle name="汇总 6 2 2 4" xfId="35602" xr:uid="{00000000-0005-0000-0000-0000358B0000}"/>
    <cellStyle name="汇总 6 2 3" xfId="35603" xr:uid="{00000000-0005-0000-0000-0000368B0000}"/>
    <cellStyle name="汇总 6 2 3 2" xfId="35604" xr:uid="{00000000-0005-0000-0000-0000378B0000}"/>
    <cellStyle name="汇总 6 2 3 3" xfId="35605" xr:uid="{00000000-0005-0000-0000-0000388B0000}"/>
    <cellStyle name="汇总 6 2 4" xfId="35606" xr:uid="{00000000-0005-0000-0000-0000398B0000}"/>
    <cellStyle name="汇总 6 2 5" xfId="35607" xr:uid="{00000000-0005-0000-0000-00003A8B0000}"/>
    <cellStyle name="汇总 6 3" xfId="35608" xr:uid="{00000000-0005-0000-0000-00003B8B0000}"/>
    <cellStyle name="汇总 6 3 2" xfId="35609" xr:uid="{00000000-0005-0000-0000-00003C8B0000}"/>
    <cellStyle name="汇总 6 3 2 2" xfId="35610" xr:uid="{00000000-0005-0000-0000-00003D8B0000}"/>
    <cellStyle name="汇总 6 3 2 3" xfId="35611" xr:uid="{00000000-0005-0000-0000-00003E8B0000}"/>
    <cellStyle name="汇总 6 3 3" xfId="35612" xr:uid="{00000000-0005-0000-0000-00003F8B0000}"/>
    <cellStyle name="汇总 6 3 4" xfId="35613" xr:uid="{00000000-0005-0000-0000-0000408B0000}"/>
    <cellStyle name="汇总 6 4" xfId="35614" xr:uid="{00000000-0005-0000-0000-0000418B0000}"/>
    <cellStyle name="汇总 6 4 2" xfId="35615" xr:uid="{00000000-0005-0000-0000-0000428B0000}"/>
    <cellStyle name="汇总 6 4 3" xfId="35616" xr:uid="{00000000-0005-0000-0000-0000438B0000}"/>
    <cellStyle name="汇总 6 5" xfId="35617" xr:uid="{00000000-0005-0000-0000-0000448B0000}"/>
    <cellStyle name="汇总 6 6" xfId="35618" xr:uid="{00000000-0005-0000-0000-0000458B0000}"/>
    <cellStyle name="汇总 7" xfId="35619" xr:uid="{00000000-0005-0000-0000-0000468B0000}"/>
    <cellStyle name="汇总 7 2" xfId="35620" xr:uid="{00000000-0005-0000-0000-0000478B0000}"/>
    <cellStyle name="汇总 7 2 2" xfId="35621" xr:uid="{00000000-0005-0000-0000-0000488B0000}"/>
    <cellStyle name="汇总 7 2 2 2" xfId="35622" xr:uid="{00000000-0005-0000-0000-0000498B0000}"/>
    <cellStyle name="汇总 7 2 2 3" xfId="35623" xr:uid="{00000000-0005-0000-0000-00004A8B0000}"/>
    <cellStyle name="汇总 7 2 3" xfId="35624" xr:uid="{00000000-0005-0000-0000-00004B8B0000}"/>
    <cellStyle name="汇总 7 2 4" xfId="35625" xr:uid="{00000000-0005-0000-0000-00004C8B0000}"/>
    <cellStyle name="汇总 7 3" xfId="35626" xr:uid="{00000000-0005-0000-0000-00004D8B0000}"/>
    <cellStyle name="汇总 7 3 2" xfId="35627" xr:uid="{00000000-0005-0000-0000-00004E8B0000}"/>
    <cellStyle name="汇总 7 3 3" xfId="35628" xr:uid="{00000000-0005-0000-0000-00004F8B0000}"/>
    <cellStyle name="汇总 7 4" xfId="35629" xr:uid="{00000000-0005-0000-0000-0000508B0000}"/>
    <cellStyle name="汇总 7 5" xfId="35630" xr:uid="{00000000-0005-0000-0000-0000518B0000}"/>
    <cellStyle name="汇总 8" xfId="35631" xr:uid="{00000000-0005-0000-0000-0000528B0000}"/>
    <cellStyle name="汇总 8 2" xfId="35632" xr:uid="{00000000-0005-0000-0000-0000538B0000}"/>
    <cellStyle name="汇总 8 2 2" xfId="35633" xr:uid="{00000000-0005-0000-0000-0000548B0000}"/>
    <cellStyle name="汇总 8 2 3" xfId="35634" xr:uid="{00000000-0005-0000-0000-0000558B0000}"/>
    <cellStyle name="汇总 8 3" xfId="35635" xr:uid="{00000000-0005-0000-0000-0000568B0000}"/>
    <cellStyle name="汇总 8 4" xfId="35636" xr:uid="{00000000-0005-0000-0000-0000578B0000}"/>
    <cellStyle name="汇总 9" xfId="35637" xr:uid="{00000000-0005-0000-0000-0000588B0000}"/>
    <cellStyle name="汇总 9 2" xfId="35638" xr:uid="{00000000-0005-0000-0000-0000598B0000}"/>
    <cellStyle name="汇总 9 3" xfId="35639" xr:uid="{00000000-0005-0000-0000-00005A8B0000}"/>
    <cellStyle name="注释" xfId="30679" xr:uid="{00000000-0005-0000-0000-0000F3770000}"/>
    <cellStyle name="注释 10" xfId="30680" xr:uid="{00000000-0005-0000-0000-0000F4770000}"/>
    <cellStyle name="注释 11" xfId="30681" xr:uid="{00000000-0005-0000-0000-0000F5770000}"/>
    <cellStyle name="注释 12" xfId="30682" xr:uid="{00000000-0005-0000-0000-0000F6770000}"/>
    <cellStyle name="注释 2" xfId="30683" xr:uid="{00000000-0005-0000-0000-0000F7770000}"/>
    <cellStyle name="注释 2 10" xfId="30684" xr:uid="{00000000-0005-0000-0000-0000F8770000}"/>
    <cellStyle name="注释 2 11" xfId="30685" xr:uid="{00000000-0005-0000-0000-0000F9770000}"/>
    <cellStyle name="注释 2 12" xfId="30686" xr:uid="{00000000-0005-0000-0000-0000FA770000}"/>
    <cellStyle name="注释 2 2" xfId="30687" xr:uid="{00000000-0005-0000-0000-0000FB770000}"/>
    <cellStyle name="注释 2 2 10" xfId="30688" xr:uid="{00000000-0005-0000-0000-0000FC770000}"/>
    <cellStyle name="注释 2 2 2" xfId="30689" xr:uid="{00000000-0005-0000-0000-0000FD770000}"/>
    <cellStyle name="注释 2 2 2 2" xfId="30690" xr:uid="{00000000-0005-0000-0000-0000FE770000}"/>
    <cellStyle name="注释 2 2 2 2 2" xfId="30691" xr:uid="{00000000-0005-0000-0000-0000FF770000}"/>
    <cellStyle name="注释 2 2 2 2 2 2" xfId="30692" xr:uid="{00000000-0005-0000-0000-000000780000}"/>
    <cellStyle name="注释 2 2 2 2 2 2 2" xfId="30693" xr:uid="{00000000-0005-0000-0000-000001780000}"/>
    <cellStyle name="注释 2 2 2 2 2 2 2 2" xfId="30694" xr:uid="{00000000-0005-0000-0000-000002780000}"/>
    <cellStyle name="注释 2 2 2 2 2 2 2 2 2" xfId="30695" xr:uid="{00000000-0005-0000-0000-000003780000}"/>
    <cellStyle name="注释 2 2 2 2 2 2 2 2 2 2" xfId="30696" xr:uid="{00000000-0005-0000-0000-000004780000}"/>
    <cellStyle name="注释 2 2 2 2 2 2 2 2 2 3" xfId="30697" xr:uid="{00000000-0005-0000-0000-000005780000}"/>
    <cellStyle name="注释 2 2 2 2 2 2 2 2 3" xfId="30698" xr:uid="{00000000-0005-0000-0000-000006780000}"/>
    <cellStyle name="注释 2 2 2 2 2 2 2 2 4" xfId="30699" xr:uid="{00000000-0005-0000-0000-000007780000}"/>
    <cellStyle name="注释 2 2 2 2 2 2 2 3" xfId="30700" xr:uid="{00000000-0005-0000-0000-000008780000}"/>
    <cellStyle name="注释 2 2 2 2 2 2 2 3 2" xfId="30701" xr:uid="{00000000-0005-0000-0000-000009780000}"/>
    <cellStyle name="注释 2 2 2 2 2 2 2 3 3" xfId="30702" xr:uid="{00000000-0005-0000-0000-00000A780000}"/>
    <cellStyle name="注释 2 2 2 2 2 2 2 4" xfId="30703" xr:uid="{00000000-0005-0000-0000-00000B780000}"/>
    <cellStyle name="注释 2 2 2 2 2 2 2 5" xfId="30704" xr:uid="{00000000-0005-0000-0000-00000C780000}"/>
    <cellStyle name="注释 2 2 2 2 2 2 3" xfId="30705" xr:uid="{00000000-0005-0000-0000-00000D780000}"/>
    <cellStyle name="注释 2 2 2 2 2 2 3 2" xfId="30706" xr:uid="{00000000-0005-0000-0000-00000E780000}"/>
    <cellStyle name="注释 2 2 2 2 2 2 3 2 2" xfId="30707" xr:uid="{00000000-0005-0000-0000-00000F780000}"/>
    <cellStyle name="注释 2 2 2 2 2 2 3 2 3" xfId="30708" xr:uid="{00000000-0005-0000-0000-000010780000}"/>
    <cellStyle name="注释 2 2 2 2 2 2 3 3" xfId="30709" xr:uid="{00000000-0005-0000-0000-000011780000}"/>
    <cellStyle name="注释 2 2 2 2 2 2 3 4" xfId="30710" xr:uid="{00000000-0005-0000-0000-000012780000}"/>
    <cellStyle name="注释 2 2 2 2 2 2 4" xfId="30711" xr:uid="{00000000-0005-0000-0000-000013780000}"/>
    <cellStyle name="注释 2 2 2 2 2 2 4 2" xfId="30712" xr:uid="{00000000-0005-0000-0000-000014780000}"/>
    <cellStyle name="注释 2 2 2 2 2 2 4 3" xfId="30713" xr:uid="{00000000-0005-0000-0000-000015780000}"/>
    <cellStyle name="注释 2 2 2 2 2 2 5" xfId="30714" xr:uid="{00000000-0005-0000-0000-000016780000}"/>
    <cellStyle name="注释 2 2 2 2 2 2 6" xfId="30715" xr:uid="{00000000-0005-0000-0000-000017780000}"/>
    <cellStyle name="注释 2 2 2 2 2 3" xfId="30716" xr:uid="{00000000-0005-0000-0000-000018780000}"/>
    <cellStyle name="注释 2 2 2 2 2 3 2" xfId="30717" xr:uid="{00000000-0005-0000-0000-000019780000}"/>
    <cellStyle name="注释 2 2 2 2 2 3 2 2" xfId="30718" xr:uid="{00000000-0005-0000-0000-00001A780000}"/>
    <cellStyle name="注释 2 2 2 2 2 3 2 2 2" xfId="30719" xr:uid="{00000000-0005-0000-0000-00001B780000}"/>
    <cellStyle name="注释 2 2 2 2 2 3 2 2 3" xfId="30720" xr:uid="{00000000-0005-0000-0000-00001C780000}"/>
    <cellStyle name="注释 2 2 2 2 2 3 2 3" xfId="30721" xr:uid="{00000000-0005-0000-0000-00001D780000}"/>
    <cellStyle name="注释 2 2 2 2 2 3 2 4" xfId="30722" xr:uid="{00000000-0005-0000-0000-00001E780000}"/>
    <cellStyle name="注释 2 2 2 2 2 3 3" xfId="30723" xr:uid="{00000000-0005-0000-0000-00001F780000}"/>
    <cellStyle name="注释 2 2 2 2 2 3 3 2" xfId="30724" xr:uid="{00000000-0005-0000-0000-000020780000}"/>
    <cellStyle name="注释 2 2 2 2 2 3 3 3" xfId="30725" xr:uid="{00000000-0005-0000-0000-000021780000}"/>
    <cellStyle name="注释 2 2 2 2 2 3 4" xfId="30726" xr:uid="{00000000-0005-0000-0000-000022780000}"/>
    <cellStyle name="注释 2 2 2 2 2 3 5" xfId="30727" xr:uid="{00000000-0005-0000-0000-000023780000}"/>
    <cellStyle name="注释 2 2 2 2 2 4" xfId="30728" xr:uid="{00000000-0005-0000-0000-000024780000}"/>
    <cellStyle name="注释 2 2 2 2 2 4 2" xfId="30729" xr:uid="{00000000-0005-0000-0000-000025780000}"/>
    <cellStyle name="注释 2 2 2 2 2 4 2 2" xfId="30730" xr:uid="{00000000-0005-0000-0000-000026780000}"/>
    <cellStyle name="注释 2 2 2 2 2 4 2 3" xfId="30731" xr:uid="{00000000-0005-0000-0000-000027780000}"/>
    <cellStyle name="注释 2 2 2 2 2 4 3" xfId="30732" xr:uid="{00000000-0005-0000-0000-000028780000}"/>
    <cellStyle name="注释 2 2 2 2 2 4 4" xfId="30733" xr:uid="{00000000-0005-0000-0000-000029780000}"/>
    <cellStyle name="注释 2 2 2 2 2 5" xfId="30734" xr:uid="{00000000-0005-0000-0000-00002A780000}"/>
    <cellStyle name="注释 2 2 2 2 2 5 2" xfId="30735" xr:uid="{00000000-0005-0000-0000-00002B780000}"/>
    <cellStyle name="注释 2 2 2 2 2 5 3" xfId="30736" xr:uid="{00000000-0005-0000-0000-00002C780000}"/>
    <cellStyle name="注释 2 2 2 2 2 6" xfId="30737" xr:uid="{00000000-0005-0000-0000-00002D780000}"/>
    <cellStyle name="注释 2 2 2 2 2 7" xfId="30738" xr:uid="{00000000-0005-0000-0000-00002E780000}"/>
    <cellStyle name="注释 2 2 2 2 3" xfId="30739" xr:uid="{00000000-0005-0000-0000-00002F780000}"/>
    <cellStyle name="注释 2 2 2 2 3 2" xfId="30740" xr:uid="{00000000-0005-0000-0000-000030780000}"/>
    <cellStyle name="注释 2 2 2 2 3 2 2" xfId="30741" xr:uid="{00000000-0005-0000-0000-000031780000}"/>
    <cellStyle name="注释 2 2 2 2 3 2 2 2" xfId="30742" xr:uid="{00000000-0005-0000-0000-000032780000}"/>
    <cellStyle name="注释 2 2 2 2 3 2 2 2 2" xfId="30743" xr:uid="{00000000-0005-0000-0000-000033780000}"/>
    <cellStyle name="注释 2 2 2 2 3 2 2 2 3" xfId="30744" xr:uid="{00000000-0005-0000-0000-000034780000}"/>
    <cellStyle name="注释 2 2 2 2 3 2 2 3" xfId="30745" xr:uid="{00000000-0005-0000-0000-000035780000}"/>
    <cellStyle name="注释 2 2 2 2 3 2 2 4" xfId="30746" xr:uid="{00000000-0005-0000-0000-000036780000}"/>
    <cellStyle name="注释 2 2 2 2 3 2 3" xfId="30747" xr:uid="{00000000-0005-0000-0000-000037780000}"/>
    <cellStyle name="注释 2 2 2 2 3 2 3 2" xfId="30748" xr:uid="{00000000-0005-0000-0000-000038780000}"/>
    <cellStyle name="注释 2 2 2 2 3 2 3 3" xfId="30749" xr:uid="{00000000-0005-0000-0000-000039780000}"/>
    <cellStyle name="注释 2 2 2 2 3 2 4" xfId="30750" xr:uid="{00000000-0005-0000-0000-00003A780000}"/>
    <cellStyle name="注释 2 2 2 2 3 2 5" xfId="30751" xr:uid="{00000000-0005-0000-0000-00003B780000}"/>
    <cellStyle name="注释 2 2 2 2 3 3" xfId="30752" xr:uid="{00000000-0005-0000-0000-00003C780000}"/>
    <cellStyle name="注释 2 2 2 2 3 3 2" xfId="30753" xr:uid="{00000000-0005-0000-0000-00003D780000}"/>
    <cellStyle name="注释 2 2 2 2 3 3 2 2" xfId="30754" xr:uid="{00000000-0005-0000-0000-00003E780000}"/>
    <cellStyle name="注释 2 2 2 2 3 3 2 3" xfId="30755" xr:uid="{00000000-0005-0000-0000-00003F780000}"/>
    <cellStyle name="注释 2 2 2 2 3 3 3" xfId="30756" xr:uid="{00000000-0005-0000-0000-000040780000}"/>
    <cellStyle name="注释 2 2 2 2 3 3 4" xfId="30757" xr:uid="{00000000-0005-0000-0000-000041780000}"/>
    <cellStyle name="注释 2 2 2 2 3 4" xfId="30758" xr:uid="{00000000-0005-0000-0000-000042780000}"/>
    <cellStyle name="注释 2 2 2 2 3 4 2" xfId="30759" xr:uid="{00000000-0005-0000-0000-000043780000}"/>
    <cellStyle name="注释 2 2 2 2 3 4 3" xfId="30760" xr:uid="{00000000-0005-0000-0000-000044780000}"/>
    <cellStyle name="注释 2 2 2 2 3 5" xfId="30761" xr:uid="{00000000-0005-0000-0000-000045780000}"/>
    <cellStyle name="注释 2 2 2 2 3 6" xfId="30762" xr:uid="{00000000-0005-0000-0000-000046780000}"/>
    <cellStyle name="注释 2 2 2 2 4" xfId="30763" xr:uid="{00000000-0005-0000-0000-000047780000}"/>
    <cellStyle name="注释 2 2 2 2 4 2" xfId="30764" xr:uid="{00000000-0005-0000-0000-000048780000}"/>
    <cellStyle name="注释 2 2 2 2 4 2 2" xfId="30765" xr:uid="{00000000-0005-0000-0000-000049780000}"/>
    <cellStyle name="注释 2 2 2 2 4 2 2 2" xfId="30766" xr:uid="{00000000-0005-0000-0000-00004A780000}"/>
    <cellStyle name="注释 2 2 2 2 4 2 2 3" xfId="30767" xr:uid="{00000000-0005-0000-0000-00004B780000}"/>
    <cellStyle name="注释 2 2 2 2 4 2 3" xfId="30768" xr:uid="{00000000-0005-0000-0000-00004C780000}"/>
    <cellStyle name="注释 2 2 2 2 4 2 4" xfId="30769" xr:uid="{00000000-0005-0000-0000-00004D780000}"/>
    <cellStyle name="注释 2 2 2 2 4 3" xfId="30770" xr:uid="{00000000-0005-0000-0000-00004E780000}"/>
    <cellStyle name="注释 2 2 2 2 4 3 2" xfId="30771" xr:uid="{00000000-0005-0000-0000-00004F780000}"/>
    <cellStyle name="注释 2 2 2 2 4 3 3" xfId="30772" xr:uid="{00000000-0005-0000-0000-000050780000}"/>
    <cellStyle name="注释 2 2 2 2 4 4" xfId="30773" xr:uid="{00000000-0005-0000-0000-000051780000}"/>
    <cellStyle name="注释 2 2 2 2 4 5" xfId="30774" xr:uid="{00000000-0005-0000-0000-000052780000}"/>
    <cellStyle name="注释 2 2 2 2 5" xfId="30775" xr:uid="{00000000-0005-0000-0000-000053780000}"/>
    <cellStyle name="注释 2 2 2 2 5 2" xfId="30776" xr:uid="{00000000-0005-0000-0000-000054780000}"/>
    <cellStyle name="注释 2 2 2 2 5 2 2" xfId="30777" xr:uid="{00000000-0005-0000-0000-000055780000}"/>
    <cellStyle name="注释 2 2 2 2 5 2 3" xfId="30778" xr:uid="{00000000-0005-0000-0000-000056780000}"/>
    <cellStyle name="注释 2 2 2 2 5 3" xfId="30779" xr:uid="{00000000-0005-0000-0000-000057780000}"/>
    <cellStyle name="注释 2 2 2 2 5 4" xfId="30780" xr:uid="{00000000-0005-0000-0000-000058780000}"/>
    <cellStyle name="注释 2 2 2 2 6" xfId="30781" xr:uid="{00000000-0005-0000-0000-000059780000}"/>
    <cellStyle name="注释 2 2 2 2 6 2" xfId="30782" xr:uid="{00000000-0005-0000-0000-00005A780000}"/>
    <cellStyle name="注释 2 2 2 2 6 3" xfId="30783" xr:uid="{00000000-0005-0000-0000-00005B780000}"/>
    <cellStyle name="注释 2 2 2 2 7" xfId="30784" xr:uid="{00000000-0005-0000-0000-00005C780000}"/>
    <cellStyle name="注释 2 2 2 2 8" xfId="30785" xr:uid="{00000000-0005-0000-0000-00005D780000}"/>
    <cellStyle name="注释 2 2 2 3" xfId="30786" xr:uid="{00000000-0005-0000-0000-00005E780000}"/>
    <cellStyle name="注释 2 2 2 3 2" xfId="30787" xr:uid="{00000000-0005-0000-0000-00005F780000}"/>
    <cellStyle name="注释 2 2 2 3 2 2" xfId="30788" xr:uid="{00000000-0005-0000-0000-000060780000}"/>
    <cellStyle name="注释 2 2 2 3 2 2 2" xfId="30789" xr:uid="{00000000-0005-0000-0000-000061780000}"/>
    <cellStyle name="注释 2 2 2 3 2 2 2 2" xfId="30790" xr:uid="{00000000-0005-0000-0000-000062780000}"/>
    <cellStyle name="注释 2 2 2 3 2 2 2 2 2" xfId="30791" xr:uid="{00000000-0005-0000-0000-000063780000}"/>
    <cellStyle name="注释 2 2 2 3 2 2 2 2 3" xfId="30792" xr:uid="{00000000-0005-0000-0000-000064780000}"/>
    <cellStyle name="注释 2 2 2 3 2 2 2 3" xfId="30793" xr:uid="{00000000-0005-0000-0000-000065780000}"/>
    <cellStyle name="注释 2 2 2 3 2 2 2 4" xfId="30794" xr:uid="{00000000-0005-0000-0000-000066780000}"/>
    <cellStyle name="注释 2 2 2 3 2 2 3" xfId="30795" xr:uid="{00000000-0005-0000-0000-000067780000}"/>
    <cellStyle name="注释 2 2 2 3 2 2 3 2" xfId="30796" xr:uid="{00000000-0005-0000-0000-000068780000}"/>
    <cellStyle name="注释 2 2 2 3 2 2 3 3" xfId="30797" xr:uid="{00000000-0005-0000-0000-000069780000}"/>
    <cellStyle name="注释 2 2 2 3 2 2 4" xfId="30798" xr:uid="{00000000-0005-0000-0000-00006A780000}"/>
    <cellStyle name="注释 2 2 2 3 2 2 5" xfId="30799" xr:uid="{00000000-0005-0000-0000-00006B780000}"/>
    <cellStyle name="注释 2 2 2 3 2 3" xfId="30800" xr:uid="{00000000-0005-0000-0000-00006C780000}"/>
    <cellStyle name="注释 2 2 2 3 2 3 2" xfId="30801" xr:uid="{00000000-0005-0000-0000-00006D780000}"/>
    <cellStyle name="注释 2 2 2 3 2 3 2 2" xfId="30802" xr:uid="{00000000-0005-0000-0000-00006E780000}"/>
    <cellStyle name="注释 2 2 2 3 2 3 2 3" xfId="30803" xr:uid="{00000000-0005-0000-0000-00006F780000}"/>
    <cellStyle name="注释 2 2 2 3 2 3 3" xfId="30804" xr:uid="{00000000-0005-0000-0000-000070780000}"/>
    <cellStyle name="注释 2 2 2 3 2 3 4" xfId="30805" xr:uid="{00000000-0005-0000-0000-000071780000}"/>
    <cellStyle name="注释 2 2 2 3 2 4" xfId="30806" xr:uid="{00000000-0005-0000-0000-000072780000}"/>
    <cellStyle name="注释 2 2 2 3 2 4 2" xfId="30807" xr:uid="{00000000-0005-0000-0000-000073780000}"/>
    <cellStyle name="注释 2 2 2 3 2 4 3" xfId="30808" xr:uid="{00000000-0005-0000-0000-000074780000}"/>
    <cellStyle name="注释 2 2 2 3 2 5" xfId="30809" xr:uid="{00000000-0005-0000-0000-000075780000}"/>
    <cellStyle name="注释 2 2 2 3 2 6" xfId="30810" xr:uid="{00000000-0005-0000-0000-000076780000}"/>
    <cellStyle name="注释 2 2 2 3 3" xfId="30811" xr:uid="{00000000-0005-0000-0000-000077780000}"/>
    <cellStyle name="注释 2 2 2 3 3 2" xfId="30812" xr:uid="{00000000-0005-0000-0000-000078780000}"/>
    <cellStyle name="注释 2 2 2 3 3 2 2" xfId="30813" xr:uid="{00000000-0005-0000-0000-000079780000}"/>
    <cellStyle name="注释 2 2 2 3 3 2 2 2" xfId="30814" xr:uid="{00000000-0005-0000-0000-00007A780000}"/>
    <cellStyle name="注释 2 2 2 3 3 2 2 3" xfId="30815" xr:uid="{00000000-0005-0000-0000-00007B780000}"/>
    <cellStyle name="注释 2 2 2 3 3 2 3" xfId="30816" xr:uid="{00000000-0005-0000-0000-00007C780000}"/>
    <cellStyle name="注释 2 2 2 3 3 2 4" xfId="30817" xr:uid="{00000000-0005-0000-0000-00007D780000}"/>
    <cellStyle name="注释 2 2 2 3 3 3" xfId="30818" xr:uid="{00000000-0005-0000-0000-00007E780000}"/>
    <cellStyle name="注释 2 2 2 3 3 3 2" xfId="30819" xr:uid="{00000000-0005-0000-0000-00007F780000}"/>
    <cellStyle name="注释 2 2 2 3 3 3 3" xfId="30820" xr:uid="{00000000-0005-0000-0000-000080780000}"/>
    <cellStyle name="注释 2 2 2 3 3 4" xfId="30821" xr:uid="{00000000-0005-0000-0000-000081780000}"/>
    <cellStyle name="注释 2 2 2 3 3 5" xfId="30822" xr:uid="{00000000-0005-0000-0000-000082780000}"/>
    <cellStyle name="注释 2 2 2 3 4" xfId="30823" xr:uid="{00000000-0005-0000-0000-000083780000}"/>
    <cellStyle name="注释 2 2 2 3 4 2" xfId="30824" xr:uid="{00000000-0005-0000-0000-000084780000}"/>
    <cellStyle name="注释 2 2 2 3 4 2 2" xfId="30825" xr:uid="{00000000-0005-0000-0000-000085780000}"/>
    <cellStyle name="注释 2 2 2 3 4 2 3" xfId="30826" xr:uid="{00000000-0005-0000-0000-000086780000}"/>
    <cellStyle name="注释 2 2 2 3 4 3" xfId="30827" xr:uid="{00000000-0005-0000-0000-000087780000}"/>
    <cellStyle name="注释 2 2 2 3 4 4" xfId="30828" xr:uid="{00000000-0005-0000-0000-000088780000}"/>
    <cellStyle name="注释 2 2 2 3 5" xfId="30829" xr:uid="{00000000-0005-0000-0000-000089780000}"/>
    <cellStyle name="注释 2 2 2 3 5 2" xfId="30830" xr:uid="{00000000-0005-0000-0000-00008A780000}"/>
    <cellStyle name="注释 2 2 2 3 5 3" xfId="30831" xr:uid="{00000000-0005-0000-0000-00008B780000}"/>
    <cellStyle name="注释 2 2 2 3 6" xfId="30832" xr:uid="{00000000-0005-0000-0000-00008C780000}"/>
    <cellStyle name="注释 2 2 2 3 7" xfId="30833" xr:uid="{00000000-0005-0000-0000-00008D780000}"/>
    <cellStyle name="注释 2 2 2 4" xfId="30834" xr:uid="{00000000-0005-0000-0000-00008E780000}"/>
    <cellStyle name="注释 2 2 2 4 2" xfId="30835" xr:uid="{00000000-0005-0000-0000-00008F780000}"/>
    <cellStyle name="注释 2 2 2 4 2 2" xfId="30836" xr:uid="{00000000-0005-0000-0000-000090780000}"/>
    <cellStyle name="注释 2 2 2 4 2 2 2" xfId="30837" xr:uid="{00000000-0005-0000-0000-000091780000}"/>
    <cellStyle name="注释 2 2 2 4 2 2 2 2" xfId="30838" xr:uid="{00000000-0005-0000-0000-000092780000}"/>
    <cellStyle name="注释 2 2 2 4 2 2 2 3" xfId="30839" xr:uid="{00000000-0005-0000-0000-000093780000}"/>
    <cellStyle name="注释 2 2 2 4 2 2 3" xfId="30840" xr:uid="{00000000-0005-0000-0000-000094780000}"/>
    <cellStyle name="注释 2 2 2 4 2 2 4" xfId="30841" xr:uid="{00000000-0005-0000-0000-000095780000}"/>
    <cellStyle name="注释 2 2 2 4 2 3" xfId="30842" xr:uid="{00000000-0005-0000-0000-000096780000}"/>
    <cellStyle name="注释 2 2 2 4 2 3 2" xfId="30843" xr:uid="{00000000-0005-0000-0000-000097780000}"/>
    <cellStyle name="注释 2 2 2 4 2 3 3" xfId="30844" xr:uid="{00000000-0005-0000-0000-000098780000}"/>
    <cellStyle name="注释 2 2 2 4 2 4" xfId="30845" xr:uid="{00000000-0005-0000-0000-000099780000}"/>
    <cellStyle name="注释 2 2 2 4 2 5" xfId="30846" xr:uid="{00000000-0005-0000-0000-00009A780000}"/>
    <cellStyle name="注释 2 2 2 4 3" xfId="30847" xr:uid="{00000000-0005-0000-0000-00009B780000}"/>
    <cellStyle name="注释 2 2 2 4 3 2" xfId="30848" xr:uid="{00000000-0005-0000-0000-00009C780000}"/>
    <cellStyle name="注释 2 2 2 4 3 2 2" xfId="30849" xr:uid="{00000000-0005-0000-0000-00009D780000}"/>
    <cellStyle name="注释 2 2 2 4 3 2 3" xfId="30850" xr:uid="{00000000-0005-0000-0000-00009E780000}"/>
    <cellStyle name="注释 2 2 2 4 3 3" xfId="30851" xr:uid="{00000000-0005-0000-0000-00009F780000}"/>
    <cellStyle name="注释 2 2 2 4 3 4" xfId="30852" xr:uid="{00000000-0005-0000-0000-0000A0780000}"/>
    <cellStyle name="注释 2 2 2 4 4" xfId="30853" xr:uid="{00000000-0005-0000-0000-0000A1780000}"/>
    <cellStyle name="注释 2 2 2 4 4 2" xfId="30854" xr:uid="{00000000-0005-0000-0000-0000A2780000}"/>
    <cellStyle name="注释 2 2 2 4 4 3" xfId="30855" xr:uid="{00000000-0005-0000-0000-0000A3780000}"/>
    <cellStyle name="注释 2 2 2 4 5" xfId="30856" xr:uid="{00000000-0005-0000-0000-0000A4780000}"/>
    <cellStyle name="注释 2 2 2 4 6" xfId="30857" xr:uid="{00000000-0005-0000-0000-0000A5780000}"/>
    <cellStyle name="注释 2 2 2 5" xfId="30858" xr:uid="{00000000-0005-0000-0000-0000A6780000}"/>
    <cellStyle name="注释 2 2 2 5 2" xfId="30859" xr:uid="{00000000-0005-0000-0000-0000A7780000}"/>
    <cellStyle name="注释 2 2 2 5 2 2" xfId="30860" xr:uid="{00000000-0005-0000-0000-0000A8780000}"/>
    <cellStyle name="注释 2 2 2 5 2 2 2" xfId="30861" xr:uid="{00000000-0005-0000-0000-0000A9780000}"/>
    <cellStyle name="注释 2 2 2 5 2 2 3" xfId="30862" xr:uid="{00000000-0005-0000-0000-0000AA780000}"/>
    <cellStyle name="注释 2 2 2 5 2 3" xfId="30863" xr:uid="{00000000-0005-0000-0000-0000AB780000}"/>
    <cellStyle name="注释 2 2 2 5 2 4" xfId="30864" xr:uid="{00000000-0005-0000-0000-0000AC780000}"/>
    <cellStyle name="注释 2 2 2 5 3" xfId="30865" xr:uid="{00000000-0005-0000-0000-0000AD780000}"/>
    <cellStyle name="注释 2 2 2 5 3 2" xfId="30866" xr:uid="{00000000-0005-0000-0000-0000AE780000}"/>
    <cellStyle name="注释 2 2 2 5 3 3" xfId="30867" xr:uid="{00000000-0005-0000-0000-0000AF780000}"/>
    <cellStyle name="注释 2 2 2 5 4" xfId="30868" xr:uid="{00000000-0005-0000-0000-0000B0780000}"/>
    <cellStyle name="注释 2 2 2 5 5" xfId="30869" xr:uid="{00000000-0005-0000-0000-0000B1780000}"/>
    <cellStyle name="注释 2 2 2 6" xfId="30870" xr:uid="{00000000-0005-0000-0000-0000B2780000}"/>
    <cellStyle name="注释 2 2 2 6 2" xfId="30871" xr:uid="{00000000-0005-0000-0000-0000B3780000}"/>
    <cellStyle name="注释 2 2 2 6 2 2" xfId="30872" xr:uid="{00000000-0005-0000-0000-0000B4780000}"/>
    <cellStyle name="注释 2 2 2 6 2 3" xfId="30873" xr:uid="{00000000-0005-0000-0000-0000B5780000}"/>
    <cellStyle name="注释 2 2 2 6 3" xfId="30874" xr:uid="{00000000-0005-0000-0000-0000B6780000}"/>
    <cellStyle name="注释 2 2 2 6 4" xfId="30875" xr:uid="{00000000-0005-0000-0000-0000B7780000}"/>
    <cellStyle name="注释 2 2 2 7" xfId="30876" xr:uid="{00000000-0005-0000-0000-0000B8780000}"/>
    <cellStyle name="注释 2 2 2 7 2" xfId="30877" xr:uid="{00000000-0005-0000-0000-0000B9780000}"/>
    <cellStyle name="注释 2 2 2 7 3" xfId="30878" xr:uid="{00000000-0005-0000-0000-0000BA780000}"/>
    <cellStyle name="注释 2 2 2 8" xfId="30879" xr:uid="{00000000-0005-0000-0000-0000BB780000}"/>
    <cellStyle name="注释 2 2 2 9" xfId="30880" xr:uid="{00000000-0005-0000-0000-0000BC780000}"/>
    <cellStyle name="注释 2 2 3" xfId="30881" xr:uid="{00000000-0005-0000-0000-0000BD780000}"/>
    <cellStyle name="注释 2 2 3 2" xfId="30882" xr:uid="{00000000-0005-0000-0000-0000BE780000}"/>
    <cellStyle name="注释 2 2 3 2 2" xfId="30883" xr:uid="{00000000-0005-0000-0000-0000BF780000}"/>
    <cellStyle name="注释 2 2 3 2 2 2" xfId="30884" xr:uid="{00000000-0005-0000-0000-0000C0780000}"/>
    <cellStyle name="注释 2 2 3 2 2 2 2" xfId="30885" xr:uid="{00000000-0005-0000-0000-0000C1780000}"/>
    <cellStyle name="注释 2 2 3 2 2 2 2 2" xfId="30886" xr:uid="{00000000-0005-0000-0000-0000C2780000}"/>
    <cellStyle name="注释 2 2 3 2 2 2 2 2 2" xfId="30887" xr:uid="{00000000-0005-0000-0000-0000C3780000}"/>
    <cellStyle name="注释 2 2 3 2 2 2 2 2 3" xfId="30888" xr:uid="{00000000-0005-0000-0000-0000C4780000}"/>
    <cellStyle name="注释 2 2 3 2 2 2 2 3" xfId="30889" xr:uid="{00000000-0005-0000-0000-0000C5780000}"/>
    <cellStyle name="注释 2 2 3 2 2 2 2 4" xfId="30890" xr:uid="{00000000-0005-0000-0000-0000C6780000}"/>
    <cellStyle name="注释 2 2 3 2 2 2 3" xfId="30891" xr:uid="{00000000-0005-0000-0000-0000C7780000}"/>
    <cellStyle name="注释 2 2 3 2 2 2 3 2" xfId="30892" xr:uid="{00000000-0005-0000-0000-0000C8780000}"/>
    <cellStyle name="注释 2 2 3 2 2 2 3 3" xfId="30893" xr:uid="{00000000-0005-0000-0000-0000C9780000}"/>
    <cellStyle name="注释 2 2 3 2 2 2 4" xfId="30894" xr:uid="{00000000-0005-0000-0000-0000CA780000}"/>
    <cellStyle name="注释 2 2 3 2 2 2 5" xfId="30895" xr:uid="{00000000-0005-0000-0000-0000CB780000}"/>
    <cellStyle name="注释 2 2 3 2 2 3" xfId="30896" xr:uid="{00000000-0005-0000-0000-0000CC780000}"/>
    <cellStyle name="注释 2 2 3 2 2 3 2" xfId="30897" xr:uid="{00000000-0005-0000-0000-0000CD780000}"/>
    <cellStyle name="注释 2 2 3 2 2 3 2 2" xfId="30898" xr:uid="{00000000-0005-0000-0000-0000CE780000}"/>
    <cellStyle name="注释 2 2 3 2 2 3 2 3" xfId="30899" xr:uid="{00000000-0005-0000-0000-0000CF780000}"/>
    <cellStyle name="注释 2 2 3 2 2 3 3" xfId="30900" xr:uid="{00000000-0005-0000-0000-0000D0780000}"/>
    <cellStyle name="注释 2 2 3 2 2 3 4" xfId="30901" xr:uid="{00000000-0005-0000-0000-0000D1780000}"/>
    <cellStyle name="注释 2 2 3 2 2 4" xfId="30902" xr:uid="{00000000-0005-0000-0000-0000D2780000}"/>
    <cellStyle name="注释 2 2 3 2 2 4 2" xfId="30903" xr:uid="{00000000-0005-0000-0000-0000D3780000}"/>
    <cellStyle name="注释 2 2 3 2 2 4 3" xfId="30904" xr:uid="{00000000-0005-0000-0000-0000D4780000}"/>
    <cellStyle name="注释 2 2 3 2 2 5" xfId="30905" xr:uid="{00000000-0005-0000-0000-0000D5780000}"/>
    <cellStyle name="注释 2 2 3 2 2 6" xfId="30906" xr:uid="{00000000-0005-0000-0000-0000D6780000}"/>
    <cellStyle name="注释 2 2 3 2 3" xfId="30907" xr:uid="{00000000-0005-0000-0000-0000D7780000}"/>
    <cellStyle name="注释 2 2 3 2 3 2" xfId="30908" xr:uid="{00000000-0005-0000-0000-0000D8780000}"/>
    <cellStyle name="注释 2 2 3 2 3 2 2" xfId="30909" xr:uid="{00000000-0005-0000-0000-0000D9780000}"/>
    <cellStyle name="注释 2 2 3 2 3 2 2 2" xfId="30910" xr:uid="{00000000-0005-0000-0000-0000DA780000}"/>
    <cellStyle name="注释 2 2 3 2 3 2 2 3" xfId="30911" xr:uid="{00000000-0005-0000-0000-0000DB780000}"/>
    <cellStyle name="注释 2 2 3 2 3 2 3" xfId="30912" xr:uid="{00000000-0005-0000-0000-0000DC780000}"/>
    <cellStyle name="注释 2 2 3 2 3 2 4" xfId="30913" xr:uid="{00000000-0005-0000-0000-0000DD780000}"/>
    <cellStyle name="注释 2 2 3 2 3 3" xfId="30914" xr:uid="{00000000-0005-0000-0000-0000DE780000}"/>
    <cellStyle name="注释 2 2 3 2 3 3 2" xfId="30915" xr:uid="{00000000-0005-0000-0000-0000DF780000}"/>
    <cellStyle name="注释 2 2 3 2 3 3 3" xfId="30916" xr:uid="{00000000-0005-0000-0000-0000E0780000}"/>
    <cellStyle name="注释 2 2 3 2 3 4" xfId="30917" xr:uid="{00000000-0005-0000-0000-0000E1780000}"/>
    <cellStyle name="注释 2 2 3 2 3 5" xfId="30918" xr:uid="{00000000-0005-0000-0000-0000E2780000}"/>
    <cellStyle name="注释 2 2 3 2 4" xfId="30919" xr:uid="{00000000-0005-0000-0000-0000E3780000}"/>
    <cellStyle name="注释 2 2 3 2 4 2" xfId="30920" xr:uid="{00000000-0005-0000-0000-0000E4780000}"/>
    <cellStyle name="注释 2 2 3 2 4 2 2" xfId="30921" xr:uid="{00000000-0005-0000-0000-0000E5780000}"/>
    <cellStyle name="注释 2 2 3 2 4 2 3" xfId="30922" xr:uid="{00000000-0005-0000-0000-0000E6780000}"/>
    <cellStyle name="注释 2 2 3 2 4 3" xfId="30923" xr:uid="{00000000-0005-0000-0000-0000E7780000}"/>
    <cellStyle name="注释 2 2 3 2 4 4" xfId="30924" xr:uid="{00000000-0005-0000-0000-0000E8780000}"/>
    <cellStyle name="注释 2 2 3 2 5" xfId="30925" xr:uid="{00000000-0005-0000-0000-0000E9780000}"/>
    <cellStyle name="注释 2 2 3 2 5 2" xfId="30926" xr:uid="{00000000-0005-0000-0000-0000EA780000}"/>
    <cellStyle name="注释 2 2 3 2 5 3" xfId="30927" xr:uid="{00000000-0005-0000-0000-0000EB780000}"/>
    <cellStyle name="注释 2 2 3 2 6" xfId="30928" xr:uid="{00000000-0005-0000-0000-0000EC780000}"/>
    <cellStyle name="注释 2 2 3 2 7" xfId="30929" xr:uid="{00000000-0005-0000-0000-0000ED780000}"/>
    <cellStyle name="注释 2 2 3 3" xfId="30930" xr:uid="{00000000-0005-0000-0000-0000EE780000}"/>
    <cellStyle name="注释 2 2 3 3 2" xfId="30931" xr:uid="{00000000-0005-0000-0000-0000EF780000}"/>
    <cellStyle name="注释 2 2 3 3 2 2" xfId="30932" xr:uid="{00000000-0005-0000-0000-0000F0780000}"/>
    <cellStyle name="注释 2 2 3 3 2 2 2" xfId="30933" xr:uid="{00000000-0005-0000-0000-0000F1780000}"/>
    <cellStyle name="注释 2 2 3 3 2 2 2 2" xfId="30934" xr:uid="{00000000-0005-0000-0000-0000F2780000}"/>
    <cellStyle name="注释 2 2 3 3 2 2 2 3" xfId="30935" xr:uid="{00000000-0005-0000-0000-0000F3780000}"/>
    <cellStyle name="注释 2 2 3 3 2 2 3" xfId="30936" xr:uid="{00000000-0005-0000-0000-0000F4780000}"/>
    <cellStyle name="注释 2 2 3 3 2 2 4" xfId="30937" xr:uid="{00000000-0005-0000-0000-0000F5780000}"/>
    <cellStyle name="注释 2 2 3 3 2 3" xfId="30938" xr:uid="{00000000-0005-0000-0000-0000F6780000}"/>
    <cellStyle name="注释 2 2 3 3 2 3 2" xfId="30939" xr:uid="{00000000-0005-0000-0000-0000F7780000}"/>
    <cellStyle name="注释 2 2 3 3 2 3 3" xfId="30940" xr:uid="{00000000-0005-0000-0000-0000F8780000}"/>
    <cellStyle name="注释 2 2 3 3 2 4" xfId="30941" xr:uid="{00000000-0005-0000-0000-0000F9780000}"/>
    <cellStyle name="注释 2 2 3 3 2 5" xfId="30942" xr:uid="{00000000-0005-0000-0000-0000FA780000}"/>
    <cellStyle name="注释 2 2 3 3 3" xfId="30943" xr:uid="{00000000-0005-0000-0000-0000FB780000}"/>
    <cellStyle name="注释 2 2 3 3 3 2" xfId="30944" xr:uid="{00000000-0005-0000-0000-0000FC780000}"/>
    <cellStyle name="注释 2 2 3 3 3 2 2" xfId="30945" xr:uid="{00000000-0005-0000-0000-0000FD780000}"/>
    <cellStyle name="注释 2 2 3 3 3 2 3" xfId="30946" xr:uid="{00000000-0005-0000-0000-0000FE780000}"/>
    <cellStyle name="注释 2 2 3 3 3 3" xfId="30947" xr:uid="{00000000-0005-0000-0000-0000FF780000}"/>
    <cellStyle name="注释 2 2 3 3 3 4" xfId="30948" xr:uid="{00000000-0005-0000-0000-000000790000}"/>
    <cellStyle name="注释 2 2 3 3 4" xfId="30949" xr:uid="{00000000-0005-0000-0000-000001790000}"/>
    <cellStyle name="注释 2 2 3 3 4 2" xfId="30950" xr:uid="{00000000-0005-0000-0000-000002790000}"/>
    <cellStyle name="注释 2 2 3 3 4 3" xfId="30951" xr:uid="{00000000-0005-0000-0000-000003790000}"/>
    <cellStyle name="注释 2 2 3 3 5" xfId="30952" xr:uid="{00000000-0005-0000-0000-000004790000}"/>
    <cellStyle name="注释 2 2 3 3 6" xfId="30953" xr:uid="{00000000-0005-0000-0000-000005790000}"/>
    <cellStyle name="注释 2 2 3 4" xfId="30954" xr:uid="{00000000-0005-0000-0000-000006790000}"/>
    <cellStyle name="注释 2 2 3 4 2" xfId="30955" xr:uid="{00000000-0005-0000-0000-000007790000}"/>
    <cellStyle name="注释 2 2 3 4 2 2" xfId="30956" xr:uid="{00000000-0005-0000-0000-000008790000}"/>
    <cellStyle name="注释 2 2 3 4 2 2 2" xfId="30957" xr:uid="{00000000-0005-0000-0000-000009790000}"/>
    <cellStyle name="注释 2 2 3 4 2 2 3" xfId="30958" xr:uid="{00000000-0005-0000-0000-00000A790000}"/>
    <cellStyle name="注释 2 2 3 4 2 3" xfId="30959" xr:uid="{00000000-0005-0000-0000-00000B790000}"/>
    <cellStyle name="注释 2 2 3 4 2 4" xfId="30960" xr:uid="{00000000-0005-0000-0000-00000C790000}"/>
    <cellStyle name="注释 2 2 3 4 3" xfId="30961" xr:uid="{00000000-0005-0000-0000-00000D790000}"/>
    <cellStyle name="注释 2 2 3 4 3 2" xfId="30962" xr:uid="{00000000-0005-0000-0000-00000E790000}"/>
    <cellStyle name="注释 2 2 3 4 3 3" xfId="30963" xr:uid="{00000000-0005-0000-0000-00000F790000}"/>
    <cellStyle name="注释 2 2 3 4 4" xfId="30964" xr:uid="{00000000-0005-0000-0000-000010790000}"/>
    <cellStyle name="注释 2 2 3 4 5" xfId="30965" xr:uid="{00000000-0005-0000-0000-000011790000}"/>
    <cellStyle name="注释 2 2 3 5" xfId="30966" xr:uid="{00000000-0005-0000-0000-000012790000}"/>
    <cellStyle name="注释 2 2 3 5 2" xfId="30967" xr:uid="{00000000-0005-0000-0000-000013790000}"/>
    <cellStyle name="注释 2 2 3 5 2 2" xfId="30968" xr:uid="{00000000-0005-0000-0000-000014790000}"/>
    <cellStyle name="注释 2 2 3 5 2 3" xfId="30969" xr:uid="{00000000-0005-0000-0000-000015790000}"/>
    <cellStyle name="注释 2 2 3 5 3" xfId="30970" xr:uid="{00000000-0005-0000-0000-000016790000}"/>
    <cellStyle name="注释 2 2 3 5 4" xfId="30971" xr:uid="{00000000-0005-0000-0000-000017790000}"/>
    <cellStyle name="注释 2 2 3 6" xfId="30972" xr:uid="{00000000-0005-0000-0000-000018790000}"/>
    <cellStyle name="注释 2 2 3 6 2" xfId="30973" xr:uid="{00000000-0005-0000-0000-000019790000}"/>
    <cellStyle name="注释 2 2 3 6 3" xfId="30974" xr:uid="{00000000-0005-0000-0000-00001A790000}"/>
    <cellStyle name="注释 2 2 3 7" xfId="30975" xr:uid="{00000000-0005-0000-0000-00001B790000}"/>
    <cellStyle name="注释 2 2 3 8" xfId="30976" xr:uid="{00000000-0005-0000-0000-00001C790000}"/>
    <cellStyle name="注释 2 2 4" xfId="30977" xr:uid="{00000000-0005-0000-0000-00001D790000}"/>
    <cellStyle name="注释 2 2 4 2" xfId="30978" xr:uid="{00000000-0005-0000-0000-00001E790000}"/>
    <cellStyle name="注释 2 2 4 2 2" xfId="30979" xr:uid="{00000000-0005-0000-0000-00001F790000}"/>
    <cellStyle name="注释 2 2 4 2 2 2" xfId="30980" xr:uid="{00000000-0005-0000-0000-000020790000}"/>
    <cellStyle name="注释 2 2 4 2 2 2 2" xfId="30981" xr:uid="{00000000-0005-0000-0000-000021790000}"/>
    <cellStyle name="注释 2 2 4 2 2 2 2 2" xfId="30982" xr:uid="{00000000-0005-0000-0000-000022790000}"/>
    <cellStyle name="注释 2 2 4 2 2 2 2 3" xfId="30983" xr:uid="{00000000-0005-0000-0000-000023790000}"/>
    <cellStyle name="注释 2 2 4 2 2 2 3" xfId="30984" xr:uid="{00000000-0005-0000-0000-000024790000}"/>
    <cellStyle name="注释 2 2 4 2 2 2 4" xfId="30985" xr:uid="{00000000-0005-0000-0000-000025790000}"/>
    <cellStyle name="注释 2 2 4 2 2 3" xfId="30986" xr:uid="{00000000-0005-0000-0000-000026790000}"/>
    <cellStyle name="注释 2 2 4 2 2 3 2" xfId="30987" xr:uid="{00000000-0005-0000-0000-000027790000}"/>
    <cellStyle name="注释 2 2 4 2 2 3 3" xfId="30988" xr:uid="{00000000-0005-0000-0000-000028790000}"/>
    <cellStyle name="注释 2 2 4 2 2 4" xfId="30989" xr:uid="{00000000-0005-0000-0000-000029790000}"/>
    <cellStyle name="注释 2 2 4 2 2 5" xfId="30990" xr:uid="{00000000-0005-0000-0000-00002A790000}"/>
    <cellStyle name="注释 2 2 4 2 3" xfId="30991" xr:uid="{00000000-0005-0000-0000-00002B790000}"/>
    <cellStyle name="注释 2 2 4 2 3 2" xfId="30992" xr:uid="{00000000-0005-0000-0000-00002C790000}"/>
    <cellStyle name="注释 2 2 4 2 3 2 2" xfId="30993" xr:uid="{00000000-0005-0000-0000-00002D790000}"/>
    <cellStyle name="注释 2 2 4 2 3 2 3" xfId="30994" xr:uid="{00000000-0005-0000-0000-00002E790000}"/>
    <cellStyle name="注释 2 2 4 2 3 3" xfId="30995" xr:uid="{00000000-0005-0000-0000-00002F790000}"/>
    <cellStyle name="注释 2 2 4 2 3 4" xfId="30996" xr:uid="{00000000-0005-0000-0000-000030790000}"/>
    <cellStyle name="注释 2 2 4 2 4" xfId="30997" xr:uid="{00000000-0005-0000-0000-000031790000}"/>
    <cellStyle name="注释 2 2 4 2 4 2" xfId="30998" xr:uid="{00000000-0005-0000-0000-000032790000}"/>
    <cellStyle name="注释 2 2 4 2 4 3" xfId="30999" xr:uid="{00000000-0005-0000-0000-000033790000}"/>
    <cellStyle name="注释 2 2 4 2 5" xfId="31000" xr:uid="{00000000-0005-0000-0000-000034790000}"/>
    <cellStyle name="注释 2 2 4 2 6" xfId="31001" xr:uid="{00000000-0005-0000-0000-000035790000}"/>
    <cellStyle name="注释 2 2 4 3" xfId="31002" xr:uid="{00000000-0005-0000-0000-000036790000}"/>
    <cellStyle name="注释 2 2 4 3 2" xfId="31003" xr:uid="{00000000-0005-0000-0000-000037790000}"/>
    <cellStyle name="注释 2 2 4 3 2 2" xfId="31004" xr:uid="{00000000-0005-0000-0000-000038790000}"/>
    <cellStyle name="注释 2 2 4 3 2 2 2" xfId="31005" xr:uid="{00000000-0005-0000-0000-000039790000}"/>
    <cellStyle name="注释 2 2 4 3 2 2 3" xfId="31006" xr:uid="{00000000-0005-0000-0000-00003A790000}"/>
    <cellStyle name="注释 2 2 4 3 2 3" xfId="31007" xr:uid="{00000000-0005-0000-0000-00003B790000}"/>
    <cellStyle name="注释 2 2 4 3 2 4" xfId="31008" xr:uid="{00000000-0005-0000-0000-00003C790000}"/>
    <cellStyle name="注释 2 2 4 3 3" xfId="31009" xr:uid="{00000000-0005-0000-0000-00003D790000}"/>
    <cellStyle name="注释 2 2 4 3 3 2" xfId="31010" xr:uid="{00000000-0005-0000-0000-00003E790000}"/>
    <cellStyle name="注释 2 2 4 3 3 3" xfId="31011" xr:uid="{00000000-0005-0000-0000-00003F790000}"/>
    <cellStyle name="注释 2 2 4 3 4" xfId="31012" xr:uid="{00000000-0005-0000-0000-000040790000}"/>
    <cellStyle name="注释 2 2 4 3 5" xfId="31013" xr:uid="{00000000-0005-0000-0000-000041790000}"/>
    <cellStyle name="注释 2 2 4 4" xfId="31014" xr:uid="{00000000-0005-0000-0000-000042790000}"/>
    <cellStyle name="注释 2 2 4 4 2" xfId="31015" xr:uid="{00000000-0005-0000-0000-000043790000}"/>
    <cellStyle name="注释 2 2 4 4 2 2" xfId="31016" xr:uid="{00000000-0005-0000-0000-000044790000}"/>
    <cellStyle name="注释 2 2 4 4 2 3" xfId="31017" xr:uid="{00000000-0005-0000-0000-000045790000}"/>
    <cellStyle name="注释 2 2 4 4 3" xfId="31018" xr:uid="{00000000-0005-0000-0000-000046790000}"/>
    <cellStyle name="注释 2 2 4 4 4" xfId="31019" xr:uid="{00000000-0005-0000-0000-000047790000}"/>
    <cellStyle name="注释 2 2 4 5" xfId="31020" xr:uid="{00000000-0005-0000-0000-000048790000}"/>
    <cellStyle name="注释 2 2 4 5 2" xfId="31021" xr:uid="{00000000-0005-0000-0000-000049790000}"/>
    <cellStyle name="注释 2 2 4 5 3" xfId="31022" xr:uid="{00000000-0005-0000-0000-00004A790000}"/>
    <cellStyle name="注释 2 2 4 6" xfId="31023" xr:uid="{00000000-0005-0000-0000-00004B790000}"/>
    <cellStyle name="注释 2 2 4 7" xfId="31024" xr:uid="{00000000-0005-0000-0000-00004C790000}"/>
    <cellStyle name="注释 2 2 5" xfId="31025" xr:uid="{00000000-0005-0000-0000-00004D790000}"/>
    <cellStyle name="注释 2 2 5 2" xfId="31026" xr:uid="{00000000-0005-0000-0000-00004E790000}"/>
    <cellStyle name="注释 2 2 5 2 2" xfId="31027" xr:uid="{00000000-0005-0000-0000-00004F790000}"/>
    <cellStyle name="注释 2 2 5 2 2 2" xfId="31028" xr:uid="{00000000-0005-0000-0000-000050790000}"/>
    <cellStyle name="注释 2 2 5 2 2 2 2" xfId="31029" xr:uid="{00000000-0005-0000-0000-000051790000}"/>
    <cellStyle name="注释 2 2 5 2 2 2 3" xfId="31030" xr:uid="{00000000-0005-0000-0000-000052790000}"/>
    <cellStyle name="注释 2 2 5 2 2 3" xfId="31031" xr:uid="{00000000-0005-0000-0000-000053790000}"/>
    <cellStyle name="注释 2 2 5 2 2 4" xfId="31032" xr:uid="{00000000-0005-0000-0000-000054790000}"/>
    <cellStyle name="注释 2 2 5 2 3" xfId="31033" xr:uid="{00000000-0005-0000-0000-000055790000}"/>
    <cellStyle name="注释 2 2 5 2 3 2" xfId="31034" xr:uid="{00000000-0005-0000-0000-000056790000}"/>
    <cellStyle name="注释 2 2 5 2 3 3" xfId="31035" xr:uid="{00000000-0005-0000-0000-000057790000}"/>
    <cellStyle name="注释 2 2 5 2 4" xfId="31036" xr:uid="{00000000-0005-0000-0000-000058790000}"/>
    <cellStyle name="注释 2 2 5 2 5" xfId="31037" xr:uid="{00000000-0005-0000-0000-000059790000}"/>
    <cellStyle name="注释 2 2 5 3" xfId="31038" xr:uid="{00000000-0005-0000-0000-00005A790000}"/>
    <cellStyle name="注释 2 2 5 3 2" xfId="31039" xr:uid="{00000000-0005-0000-0000-00005B790000}"/>
    <cellStyle name="注释 2 2 5 3 2 2" xfId="31040" xr:uid="{00000000-0005-0000-0000-00005C790000}"/>
    <cellStyle name="注释 2 2 5 3 2 3" xfId="31041" xr:uid="{00000000-0005-0000-0000-00005D790000}"/>
    <cellStyle name="注释 2 2 5 3 3" xfId="31042" xr:uid="{00000000-0005-0000-0000-00005E790000}"/>
    <cellStyle name="注释 2 2 5 3 4" xfId="31043" xr:uid="{00000000-0005-0000-0000-00005F790000}"/>
    <cellStyle name="注释 2 2 5 4" xfId="31044" xr:uid="{00000000-0005-0000-0000-000060790000}"/>
    <cellStyle name="注释 2 2 5 4 2" xfId="31045" xr:uid="{00000000-0005-0000-0000-000061790000}"/>
    <cellStyle name="注释 2 2 5 4 3" xfId="31046" xr:uid="{00000000-0005-0000-0000-000062790000}"/>
    <cellStyle name="注释 2 2 5 5" xfId="31047" xr:uid="{00000000-0005-0000-0000-000063790000}"/>
    <cellStyle name="注释 2 2 5 6" xfId="31048" xr:uid="{00000000-0005-0000-0000-000064790000}"/>
    <cellStyle name="注释 2 2 6" xfId="31049" xr:uid="{00000000-0005-0000-0000-000065790000}"/>
    <cellStyle name="注释 2 2 6 2" xfId="31050" xr:uid="{00000000-0005-0000-0000-000066790000}"/>
    <cellStyle name="注释 2 2 6 2 2" xfId="31051" xr:uid="{00000000-0005-0000-0000-000067790000}"/>
    <cellStyle name="注释 2 2 6 2 2 2" xfId="31052" xr:uid="{00000000-0005-0000-0000-000068790000}"/>
    <cellStyle name="注释 2 2 6 2 2 3" xfId="31053" xr:uid="{00000000-0005-0000-0000-000069790000}"/>
    <cellStyle name="注释 2 2 6 2 3" xfId="31054" xr:uid="{00000000-0005-0000-0000-00006A790000}"/>
    <cellStyle name="注释 2 2 6 2 4" xfId="31055" xr:uid="{00000000-0005-0000-0000-00006B790000}"/>
    <cellStyle name="注释 2 2 6 3" xfId="31056" xr:uid="{00000000-0005-0000-0000-00006C790000}"/>
    <cellStyle name="注释 2 2 6 3 2" xfId="31057" xr:uid="{00000000-0005-0000-0000-00006D790000}"/>
    <cellStyle name="注释 2 2 6 3 3" xfId="31058" xr:uid="{00000000-0005-0000-0000-00006E790000}"/>
    <cellStyle name="注释 2 2 6 4" xfId="31059" xr:uid="{00000000-0005-0000-0000-00006F790000}"/>
    <cellStyle name="注释 2 2 6 5" xfId="31060" xr:uid="{00000000-0005-0000-0000-000070790000}"/>
    <cellStyle name="注释 2 2 7" xfId="31061" xr:uid="{00000000-0005-0000-0000-000071790000}"/>
    <cellStyle name="注释 2 2 7 2" xfId="31062" xr:uid="{00000000-0005-0000-0000-000072790000}"/>
    <cellStyle name="注释 2 2 7 2 2" xfId="31063" xr:uid="{00000000-0005-0000-0000-000073790000}"/>
    <cellStyle name="注释 2 2 7 2 3" xfId="31064" xr:uid="{00000000-0005-0000-0000-000074790000}"/>
    <cellStyle name="注释 2 2 7 3" xfId="31065" xr:uid="{00000000-0005-0000-0000-000075790000}"/>
    <cellStyle name="注释 2 2 7 4" xfId="31066" xr:uid="{00000000-0005-0000-0000-000076790000}"/>
    <cellStyle name="注释 2 2 8" xfId="31067" xr:uid="{00000000-0005-0000-0000-000077790000}"/>
    <cellStyle name="注释 2 2 8 2" xfId="31068" xr:uid="{00000000-0005-0000-0000-000078790000}"/>
    <cellStyle name="注释 2 2 8 3" xfId="31069" xr:uid="{00000000-0005-0000-0000-000079790000}"/>
    <cellStyle name="注释 2 2 9" xfId="31070" xr:uid="{00000000-0005-0000-0000-00007A790000}"/>
    <cellStyle name="注释 2 3" xfId="31071" xr:uid="{00000000-0005-0000-0000-00007B790000}"/>
    <cellStyle name="注释 2 3 2" xfId="31072" xr:uid="{00000000-0005-0000-0000-00007C790000}"/>
    <cellStyle name="注释 2 3 2 2" xfId="31073" xr:uid="{00000000-0005-0000-0000-00007D790000}"/>
    <cellStyle name="注释 2 3 2 2 2" xfId="31074" xr:uid="{00000000-0005-0000-0000-00007E790000}"/>
    <cellStyle name="注释 2 3 2 2 2 2" xfId="31075" xr:uid="{00000000-0005-0000-0000-00007F790000}"/>
    <cellStyle name="注释 2 3 2 2 2 2 2" xfId="31076" xr:uid="{00000000-0005-0000-0000-000080790000}"/>
    <cellStyle name="注释 2 3 2 2 2 2 2 2" xfId="31077" xr:uid="{00000000-0005-0000-0000-000081790000}"/>
    <cellStyle name="注释 2 3 2 2 2 2 2 2 2" xfId="31078" xr:uid="{00000000-0005-0000-0000-000082790000}"/>
    <cellStyle name="注释 2 3 2 2 2 2 2 2 3" xfId="31079" xr:uid="{00000000-0005-0000-0000-000083790000}"/>
    <cellStyle name="注释 2 3 2 2 2 2 2 3" xfId="31080" xr:uid="{00000000-0005-0000-0000-000084790000}"/>
    <cellStyle name="注释 2 3 2 2 2 2 2 4" xfId="31081" xr:uid="{00000000-0005-0000-0000-000085790000}"/>
    <cellStyle name="注释 2 3 2 2 2 2 3" xfId="31082" xr:uid="{00000000-0005-0000-0000-000086790000}"/>
    <cellStyle name="注释 2 3 2 2 2 2 3 2" xfId="31083" xr:uid="{00000000-0005-0000-0000-000087790000}"/>
    <cellStyle name="注释 2 3 2 2 2 2 3 3" xfId="31084" xr:uid="{00000000-0005-0000-0000-000088790000}"/>
    <cellStyle name="注释 2 3 2 2 2 2 4" xfId="31085" xr:uid="{00000000-0005-0000-0000-000089790000}"/>
    <cellStyle name="注释 2 3 2 2 2 2 5" xfId="31086" xr:uid="{00000000-0005-0000-0000-00008A790000}"/>
    <cellStyle name="注释 2 3 2 2 2 3" xfId="31087" xr:uid="{00000000-0005-0000-0000-00008B790000}"/>
    <cellStyle name="注释 2 3 2 2 2 3 2" xfId="31088" xr:uid="{00000000-0005-0000-0000-00008C790000}"/>
    <cellStyle name="注释 2 3 2 2 2 3 2 2" xfId="31089" xr:uid="{00000000-0005-0000-0000-00008D790000}"/>
    <cellStyle name="注释 2 3 2 2 2 3 2 3" xfId="31090" xr:uid="{00000000-0005-0000-0000-00008E790000}"/>
    <cellStyle name="注释 2 3 2 2 2 3 3" xfId="31091" xr:uid="{00000000-0005-0000-0000-00008F790000}"/>
    <cellStyle name="注释 2 3 2 2 2 3 4" xfId="31092" xr:uid="{00000000-0005-0000-0000-000090790000}"/>
    <cellStyle name="注释 2 3 2 2 2 4" xfId="31093" xr:uid="{00000000-0005-0000-0000-000091790000}"/>
    <cellStyle name="注释 2 3 2 2 2 4 2" xfId="31094" xr:uid="{00000000-0005-0000-0000-000092790000}"/>
    <cellStyle name="注释 2 3 2 2 2 4 3" xfId="31095" xr:uid="{00000000-0005-0000-0000-000093790000}"/>
    <cellStyle name="注释 2 3 2 2 2 5" xfId="31096" xr:uid="{00000000-0005-0000-0000-000094790000}"/>
    <cellStyle name="注释 2 3 2 2 2 6" xfId="31097" xr:uid="{00000000-0005-0000-0000-000095790000}"/>
    <cellStyle name="注释 2 3 2 2 3" xfId="31098" xr:uid="{00000000-0005-0000-0000-000096790000}"/>
    <cellStyle name="注释 2 3 2 2 3 2" xfId="31099" xr:uid="{00000000-0005-0000-0000-000097790000}"/>
    <cellStyle name="注释 2 3 2 2 3 2 2" xfId="31100" xr:uid="{00000000-0005-0000-0000-000098790000}"/>
    <cellStyle name="注释 2 3 2 2 3 2 2 2" xfId="31101" xr:uid="{00000000-0005-0000-0000-000099790000}"/>
    <cellStyle name="注释 2 3 2 2 3 2 2 3" xfId="31102" xr:uid="{00000000-0005-0000-0000-00009A790000}"/>
    <cellStyle name="注释 2 3 2 2 3 2 3" xfId="31103" xr:uid="{00000000-0005-0000-0000-00009B790000}"/>
    <cellStyle name="注释 2 3 2 2 3 2 4" xfId="31104" xr:uid="{00000000-0005-0000-0000-00009C790000}"/>
    <cellStyle name="注释 2 3 2 2 3 3" xfId="31105" xr:uid="{00000000-0005-0000-0000-00009D790000}"/>
    <cellStyle name="注释 2 3 2 2 3 3 2" xfId="31106" xr:uid="{00000000-0005-0000-0000-00009E790000}"/>
    <cellStyle name="注释 2 3 2 2 3 3 3" xfId="31107" xr:uid="{00000000-0005-0000-0000-00009F790000}"/>
    <cellStyle name="注释 2 3 2 2 3 4" xfId="31108" xr:uid="{00000000-0005-0000-0000-0000A0790000}"/>
    <cellStyle name="注释 2 3 2 2 3 5" xfId="31109" xr:uid="{00000000-0005-0000-0000-0000A1790000}"/>
    <cellStyle name="注释 2 3 2 2 4" xfId="31110" xr:uid="{00000000-0005-0000-0000-0000A2790000}"/>
    <cellStyle name="注释 2 3 2 2 4 2" xfId="31111" xr:uid="{00000000-0005-0000-0000-0000A3790000}"/>
    <cellStyle name="注释 2 3 2 2 4 2 2" xfId="31112" xr:uid="{00000000-0005-0000-0000-0000A4790000}"/>
    <cellStyle name="注释 2 3 2 2 4 2 3" xfId="31113" xr:uid="{00000000-0005-0000-0000-0000A5790000}"/>
    <cellStyle name="注释 2 3 2 2 4 3" xfId="31114" xr:uid="{00000000-0005-0000-0000-0000A6790000}"/>
    <cellStyle name="注释 2 3 2 2 4 4" xfId="31115" xr:uid="{00000000-0005-0000-0000-0000A7790000}"/>
    <cellStyle name="注释 2 3 2 2 5" xfId="31116" xr:uid="{00000000-0005-0000-0000-0000A8790000}"/>
    <cellStyle name="注释 2 3 2 2 5 2" xfId="31117" xr:uid="{00000000-0005-0000-0000-0000A9790000}"/>
    <cellStyle name="注释 2 3 2 2 5 3" xfId="31118" xr:uid="{00000000-0005-0000-0000-0000AA790000}"/>
    <cellStyle name="注释 2 3 2 2 6" xfId="31119" xr:uid="{00000000-0005-0000-0000-0000AB790000}"/>
    <cellStyle name="注释 2 3 2 2 7" xfId="31120" xr:uid="{00000000-0005-0000-0000-0000AC790000}"/>
    <cellStyle name="注释 2 3 2 3" xfId="31121" xr:uid="{00000000-0005-0000-0000-0000AD790000}"/>
    <cellStyle name="注释 2 3 2 3 2" xfId="31122" xr:uid="{00000000-0005-0000-0000-0000AE790000}"/>
    <cellStyle name="注释 2 3 2 3 2 2" xfId="31123" xr:uid="{00000000-0005-0000-0000-0000AF790000}"/>
    <cellStyle name="注释 2 3 2 3 2 2 2" xfId="31124" xr:uid="{00000000-0005-0000-0000-0000B0790000}"/>
    <cellStyle name="注释 2 3 2 3 2 2 2 2" xfId="31125" xr:uid="{00000000-0005-0000-0000-0000B1790000}"/>
    <cellStyle name="注释 2 3 2 3 2 2 2 3" xfId="31126" xr:uid="{00000000-0005-0000-0000-0000B2790000}"/>
    <cellStyle name="注释 2 3 2 3 2 2 3" xfId="31127" xr:uid="{00000000-0005-0000-0000-0000B3790000}"/>
    <cellStyle name="注释 2 3 2 3 2 2 4" xfId="31128" xr:uid="{00000000-0005-0000-0000-0000B4790000}"/>
    <cellStyle name="注释 2 3 2 3 2 3" xfId="31129" xr:uid="{00000000-0005-0000-0000-0000B5790000}"/>
    <cellStyle name="注释 2 3 2 3 2 3 2" xfId="31130" xr:uid="{00000000-0005-0000-0000-0000B6790000}"/>
    <cellStyle name="注释 2 3 2 3 2 3 3" xfId="31131" xr:uid="{00000000-0005-0000-0000-0000B7790000}"/>
    <cellStyle name="注释 2 3 2 3 2 4" xfId="31132" xr:uid="{00000000-0005-0000-0000-0000B8790000}"/>
    <cellStyle name="注释 2 3 2 3 2 5" xfId="31133" xr:uid="{00000000-0005-0000-0000-0000B9790000}"/>
    <cellStyle name="注释 2 3 2 3 3" xfId="31134" xr:uid="{00000000-0005-0000-0000-0000BA790000}"/>
    <cellStyle name="注释 2 3 2 3 3 2" xfId="31135" xr:uid="{00000000-0005-0000-0000-0000BB790000}"/>
    <cellStyle name="注释 2 3 2 3 3 2 2" xfId="31136" xr:uid="{00000000-0005-0000-0000-0000BC790000}"/>
    <cellStyle name="注释 2 3 2 3 3 2 3" xfId="31137" xr:uid="{00000000-0005-0000-0000-0000BD790000}"/>
    <cellStyle name="注释 2 3 2 3 3 3" xfId="31138" xr:uid="{00000000-0005-0000-0000-0000BE790000}"/>
    <cellStyle name="注释 2 3 2 3 3 4" xfId="31139" xr:uid="{00000000-0005-0000-0000-0000BF790000}"/>
    <cellStyle name="注释 2 3 2 3 4" xfId="31140" xr:uid="{00000000-0005-0000-0000-0000C0790000}"/>
    <cellStyle name="注释 2 3 2 3 4 2" xfId="31141" xr:uid="{00000000-0005-0000-0000-0000C1790000}"/>
    <cellStyle name="注释 2 3 2 3 4 3" xfId="31142" xr:uid="{00000000-0005-0000-0000-0000C2790000}"/>
    <cellStyle name="注释 2 3 2 3 5" xfId="31143" xr:uid="{00000000-0005-0000-0000-0000C3790000}"/>
    <cellStyle name="注释 2 3 2 3 6" xfId="31144" xr:uid="{00000000-0005-0000-0000-0000C4790000}"/>
    <cellStyle name="注释 2 3 2 4" xfId="31145" xr:uid="{00000000-0005-0000-0000-0000C5790000}"/>
    <cellStyle name="注释 2 3 2 4 2" xfId="31146" xr:uid="{00000000-0005-0000-0000-0000C6790000}"/>
    <cellStyle name="注释 2 3 2 4 2 2" xfId="31147" xr:uid="{00000000-0005-0000-0000-0000C7790000}"/>
    <cellStyle name="注释 2 3 2 4 2 2 2" xfId="31148" xr:uid="{00000000-0005-0000-0000-0000C8790000}"/>
    <cellStyle name="注释 2 3 2 4 2 2 3" xfId="31149" xr:uid="{00000000-0005-0000-0000-0000C9790000}"/>
    <cellStyle name="注释 2 3 2 4 2 3" xfId="31150" xr:uid="{00000000-0005-0000-0000-0000CA790000}"/>
    <cellStyle name="注释 2 3 2 4 2 4" xfId="31151" xr:uid="{00000000-0005-0000-0000-0000CB790000}"/>
    <cellStyle name="注释 2 3 2 4 3" xfId="31152" xr:uid="{00000000-0005-0000-0000-0000CC790000}"/>
    <cellStyle name="注释 2 3 2 4 3 2" xfId="31153" xr:uid="{00000000-0005-0000-0000-0000CD790000}"/>
    <cellStyle name="注释 2 3 2 4 3 3" xfId="31154" xr:uid="{00000000-0005-0000-0000-0000CE790000}"/>
    <cellStyle name="注释 2 3 2 4 4" xfId="31155" xr:uid="{00000000-0005-0000-0000-0000CF790000}"/>
    <cellStyle name="注释 2 3 2 4 5" xfId="31156" xr:uid="{00000000-0005-0000-0000-0000D0790000}"/>
    <cellStyle name="注释 2 3 2 5" xfId="31157" xr:uid="{00000000-0005-0000-0000-0000D1790000}"/>
    <cellStyle name="注释 2 3 2 5 2" xfId="31158" xr:uid="{00000000-0005-0000-0000-0000D2790000}"/>
    <cellStyle name="注释 2 3 2 5 2 2" xfId="31159" xr:uid="{00000000-0005-0000-0000-0000D3790000}"/>
    <cellStyle name="注释 2 3 2 5 2 3" xfId="31160" xr:uid="{00000000-0005-0000-0000-0000D4790000}"/>
    <cellStyle name="注释 2 3 2 5 3" xfId="31161" xr:uid="{00000000-0005-0000-0000-0000D5790000}"/>
    <cellStyle name="注释 2 3 2 5 4" xfId="31162" xr:uid="{00000000-0005-0000-0000-0000D6790000}"/>
    <cellStyle name="注释 2 3 2 6" xfId="31163" xr:uid="{00000000-0005-0000-0000-0000D7790000}"/>
    <cellStyle name="注释 2 3 2 6 2" xfId="31164" xr:uid="{00000000-0005-0000-0000-0000D8790000}"/>
    <cellStyle name="注释 2 3 2 6 3" xfId="31165" xr:uid="{00000000-0005-0000-0000-0000D9790000}"/>
    <cellStyle name="注释 2 3 2 7" xfId="31166" xr:uid="{00000000-0005-0000-0000-0000DA790000}"/>
    <cellStyle name="注释 2 3 2 8" xfId="31167" xr:uid="{00000000-0005-0000-0000-0000DB790000}"/>
    <cellStyle name="注释 2 3 3" xfId="31168" xr:uid="{00000000-0005-0000-0000-0000DC790000}"/>
    <cellStyle name="注释 2 3 3 2" xfId="31169" xr:uid="{00000000-0005-0000-0000-0000DD790000}"/>
    <cellStyle name="注释 2 3 3 2 2" xfId="31170" xr:uid="{00000000-0005-0000-0000-0000DE790000}"/>
    <cellStyle name="注释 2 3 3 2 2 2" xfId="31171" xr:uid="{00000000-0005-0000-0000-0000DF790000}"/>
    <cellStyle name="注释 2 3 3 2 2 2 2" xfId="31172" xr:uid="{00000000-0005-0000-0000-0000E0790000}"/>
    <cellStyle name="注释 2 3 3 2 2 2 2 2" xfId="31173" xr:uid="{00000000-0005-0000-0000-0000E1790000}"/>
    <cellStyle name="注释 2 3 3 2 2 2 2 3" xfId="31174" xr:uid="{00000000-0005-0000-0000-0000E2790000}"/>
    <cellStyle name="注释 2 3 3 2 2 2 3" xfId="31175" xr:uid="{00000000-0005-0000-0000-0000E3790000}"/>
    <cellStyle name="注释 2 3 3 2 2 2 4" xfId="31176" xr:uid="{00000000-0005-0000-0000-0000E4790000}"/>
    <cellStyle name="注释 2 3 3 2 2 3" xfId="31177" xr:uid="{00000000-0005-0000-0000-0000E5790000}"/>
    <cellStyle name="注释 2 3 3 2 2 3 2" xfId="31178" xr:uid="{00000000-0005-0000-0000-0000E6790000}"/>
    <cellStyle name="注释 2 3 3 2 2 3 3" xfId="31179" xr:uid="{00000000-0005-0000-0000-0000E7790000}"/>
    <cellStyle name="注释 2 3 3 2 2 4" xfId="31180" xr:uid="{00000000-0005-0000-0000-0000E8790000}"/>
    <cellStyle name="注释 2 3 3 2 2 5" xfId="31181" xr:uid="{00000000-0005-0000-0000-0000E9790000}"/>
    <cellStyle name="注释 2 3 3 2 3" xfId="31182" xr:uid="{00000000-0005-0000-0000-0000EA790000}"/>
    <cellStyle name="注释 2 3 3 2 3 2" xfId="31183" xr:uid="{00000000-0005-0000-0000-0000EB790000}"/>
    <cellStyle name="注释 2 3 3 2 3 2 2" xfId="31184" xr:uid="{00000000-0005-0000-0000-0000EC790000}"/>
    <cellStyle name="注释 2 3 3 2 3 2 3" xfId="31185" xr:uid="{00000000-0005-0000-0000-0000ED790000}"/>
    <cellStyle name="注释 2 3 3 2 3 3" xfId="31186" xr:uid="{00000000-0005-0000-0000-0000EE790000}"/>
    <cellStyle name="注释 2 3 3 2 3 4" xfId="31187" xr:uid="{00000000-0005-0000-0000-0000EF790000}"/>
    <cellStyle name="注释 2 3 3 2 4" xfId="31188" xr:uid="{00000000-0005-0000-0000-0000F0790000}"/>
    <cellStyle name="注释 2 3 3 2 4 2" xfId="31189" xr:uid="{00000000-0005-0000-0000-0000F1790000}"/>
    <cellStyle name="注释 2 3 3 2 4 3" xfId="31190" xr:uid="{00000000-0005-0000-0000-0000F2790000}"/>
    <cellStyle name="注释 2 3 3 2 5" xfId="31191" xr:uid="{00000000-0005-0000-0000-0000F3790000}"/>
    <cellStyle name="注释 2 3 3 2 6" xfId="31192" xr:uid="{00000000-0005-0000-0000-0000F4790000}"/>
    <cellStyle name="注释 2 3 3 3" xfId="31193" xr:uid="{00000000-0005-0000-0000-0000F5790000}"/>
    <cellStyle name="注释 2 3 3 3 2" xfId="31194" xr:uid="{00000000-0005-0000-0000-0000F6790000}"/>
    <cellStyle name="注释 2 3 3 3 2 2" xfId="31195" xr:uid="{00000000-0005-0000-0000-0000F7790000}"/>
    <cellStyle name="注释 2 3 3 3 2 2 2" xfId="31196" xr:uid="{00000000-0005-0000-0000-0000F8790000}"/>
    <cellStyle name="注释 2 3 3 3 2 2 3" xfId="31197" xr:uid="{00000000-0005-0000-0000-0000F9790000}"/>
    <cellStyle name="注释 2 3 3 3 2 3" xfId="31198" xr:uid="{00000000-0005-0000-0000-0000FA790000}"/>
    <cellStyle name="注释 2 3 3 3 2 4" xfId="31199" xr:uid="{00000000-0005-0000-0000-0000FB790000}"/>
    <cellStyle name="注释 2 3 3 3 3" xfId="31200" xr:uid="{00000000-0005-0000-0000-0000FC790000}"/>
    <cellStyle name="注释 2 3 3 3 3 2" xfId="31201" xr:uid="{00000000-0005-0000-0000-0000FD790000}"/>
    <cellStyle name="注释 2 3 3 3 3 3" xfId="31202" xr:uid="{00000000-0005-0000-0000-0000FE790000}"/>
    <cellStyle name="注释 2 3 3 3 4" xfId="31203" xr:uid="{00000000-0005-0000-0000-0000FF790000}"/>
    <cellStyle name="注释 2 3 3 3 5" xfId="31204" xr:uid="{00000000-0005-0000-0000-0000007A0000}"/>
    <cellStyle name="注释 2 3 3 4" xfId="31205" xr:uid="{00000000-0005-0000-0000-0000017A0000}"/>
    <cellStyle name="注释 2 3 3 4 2" xfId="31206" xr:uid="{00000000-0005-0000-0000-0000027A0000}"/>
    <cellStyle name="注释 2 3 3 4 2 2" xfId="31207" xr:uid="{00000000-0005-0000-0000-0000037A0000}"/>
    <cellStyle name="注释 2 3 3 4 2 3" xfId="31208" xr:uid="{00000000-0005-0000-0000-0000047A0000}"/>
    <cellStyle name="注释 2 3 3 4 3" xfId="31209" xr:uid="{00000000-0005-0000-0000-0000057A0000}"/>
    <cellStyle name="注释 2 3 3 4 4" xfId="31210" xr:uid="{00000000-0005-0000-0000-0000067A0000}"/>
    <cellStyle name="注释 2 3 3 5" xfId="31211" xr:uid="{00000000-0005-0000-0000-0000077A0000}"/>
    <cellStyle name="注释 2 3 3 5 2" xfId="31212" xr:uid="{00000000-0005-0000-0000-0000087A0000}"/>
    <cellStyle name="注释 2 3 3 5 3" xfId="31213" xr:uid="{00000000-0005-0000-0000-0000097A0000}"/>
    <cellStyle name="注释 2 3 3 6" xfId="31214" xr:uid="{00000000-0005-0000-0000-00000A7A0000}"/>
    <cellStyle name="注释 2 3 3 7" xfId="31215" xr:uid="{00000000-0005-0000-0000-00000B7A0000}"/>
    <cellStyle name="注释 2 3 4" xfId="31216" xr:uid="{00000000-0005-0000-0000-00000C7A0000}"/>
    <cellStyle name="注释 2 3 4 2" xfId="31217" xr:uid="{00000000-0005-0000-0000-00000D7A0000}"/>
    <cellStyle name="注释 2 3 4 2 2" xfId="31218" xr:uid="{00000000-0005-0000-0000-00000E7A0000}"/>
    <cellStyle name="注释 2 3 4 2 2 2" xfId="31219" xr:uid="{00000000-0005-0000-0000-00000F7A0000}"/>
    <cellStyle name="注释 2 3 4 2 2 2 2" xfId="31220" xr:uid="{00000000-0005-0000-0000-0000107A0000}"/>
    <cellStyle name="注释 2 3 4 2 2 2 3" xfId="31221" xr:uid="{00000000-0005-0000-0000-0000117A0000}"/>
    <cellStyle name="注释 2 3 4 2 2 3" xfId="31222" xr:uid="{00000000-0005-0000-0000-0000127A0000}"/>
    <cellStyle name="注释 2 3 4 2 2 4" xfId="31223" xr:uid="{00000000-0005-0000-0000-0000137A0000}"/>
    <cellStyle name="注释 2 3 4 2 3" xfId="31224" xr:uid="{00000000-0005-0000-0000-0000147A0000}"/>
    <cellStyle name="注释 2 3 4 2 3 2" xfId="31225" xr:uid="{00000000-0005-0000-0000-0000157A0000}"/>
    <cellStyle name="注释 2 3 4 2 3 3" xfId="31226" xr:uid="{00000000-0005-0000-0000-0000167A0000}"/>
    <cellStyle name="注释 2 3 4 2 4" xfId="31227" xr:uid="{00000000-0005-0000-0000-0000177A0000}"/>
    <cellStyle name="注释 2 3 4 2 5" xfId="31228" xr:uid="{00000000-0005-0000-0000-0000187A0000}"/>
    <cellStyle name="注释 2 3 4 3" xfId="31229" xr:uid="{00000000-0005-0000-0000-0000197A0000}"/>
    <cellStyle name="注释 2 3 4 3 2" xfId="31230" xr:uid="{00000000-0005-0000-0000-00001A7A0000}"/>
    <cellStyle name="注释 2 3 4 3 2 2" xfId="31231" xr:uid="{00000000-0005-0000-0000-00001B7A0000}"/>
    <cellStyle name="注释 2 3 4 3 2 3" xfId="31232" xr:uid="{00000000-0005-0000-0000-00001C7A0000}"/>
    <cellStyle name="注释 2 3 4 3 3" xfId="31233" xr:uid="{00000000-0005-0000-0000-00001D7A0000}"/>
    <cellStyle name="注释 2 3 4 3 4" xfId="31234" xr:uid="{00000000-0005-0000-0000-00001E7A0000}"/>
    <cellStyle name="注释 2 3 4 4" xfId="31235" xr:uid="{00000000-0005-0000-0000-00001F7A0000}"/>
    <cellStyle name="注释 2 3 4 4 2" xfId="31236" xr:uid="{00000000-0005-0000-0000-0000207A0000}"/>
    <cellStyle name="注释 2 3 4 4 3" xfId="31237" xr:uid="{00000000-0005-0000-0000-0000217A0000}"/>
    <cellStyle name="注释 2 3 4 5" xfId="31238" xr:uid="{00000000-0005-0000-0000-0000227A0000}"/>
    <cellStyle name="注释 2 3 4 6" xfId="31239" xr:uid="{00000000-0005-0000-0000-0000237A0000}"/>
    <cellStyle name="注释 2 3 5" xfId="31240" xr:uid="{00000000-0005-0000-0000-0000247A0000}"/>
    <cellStyle name="注释 2 3 5 2" xfId="31241" xr:uid="{00000000-0005-0000-0000-0000257A0000}"/>
    <cellStyle name="注释 2 3 5 2 2" xfId="31242" xr:uid="{00000000-0005-0000-0000-0000267A0000}"/>
    <cellStyle name="注释 2 3 5 2 2 2" xfId="31243" xr:uid="{00000000-0005-0000-0000-0000277A0000}"/>
    <cellStyle name="注释 2 3 5 2 2 3" xfId="31244" xr:uid="{00000000-0005-0000-0000-0000287A0000}"/>
    <cellStyle name="注释 2 3 5 2 3" xfId="31245" xr:uid="{00000000-0005-0000-0000-0000297A0000}"/>
    <cellStyle name="注释 2 3 5 2 4" xfId="31246" xr:uid="{00000000-0005-0000-0000-00002A7A0000}"/>
    <cellStyle name="注释 2 3 5 3" xfId="31247" xr:uid="{00000000-0005-0000-0000-00002B7A0000}"/>
    <cellStyle name="注释 2 3 5 3 2" xfId="31248" xr:uid="{00000000-0005-0000-0000-00002C7A0000}"/>
    <cellStyle name="注释 2 3 5 3 3" xfId="31249" xr:uid="{00000000-0005-0000-0000-00002D7A0000}"/>
    <cellStyle name="注释 2 3 5 4" xfId="31250" xr:uid="{00000000-0005-0000-0000-00002E7A0000}"/>
    <cellStyle name="注释 2 3 5 5" xfId="31251" xr:uid="{00000000-0005-0000-0000-00002F7A0000}"/>
    <cellStyle name="注释 2 3 6" xfId="31252" xr:uid="{00000000-0005-0000-0000-0000307A0000}"/>
    <cellStyle name="注释 2 3 6 2" xfId="31253" xr:uid="{00000000-0005-0000-0000-0000317A0000}"/>
    <cellStyle name="注释 2 3 6 2 2" xfId="31254" xr:uid="{00000000-0005-0000-0000-0000327A0000}"/>
    <cellStyle name="注释 2 3 6 2 3" xfId="31255" xr:uid="{00000000-0005-0000-0000-0000337A0000}"/>
    <cellStyle name="注释 2 3 6 3" xfId="31256" xr:uid="{00000000-0005-0000-0000-0000347A0000}"/>
    <cellStyle name="注释 2 3 6 4" xfId="31257" xr:uid="{00000000-0005-0000-0000-0000357A0000}"/>
    <cellStyle name="注释 2 3 7" xfId="31258" xr:uid="{00000000-0005-0000-0000-0000367A0000}"/>
    <cellStyle name="注释 2 3 7 2" xfId="31259" xr:uid="{00000000-0005-0000-0000-0000377A0000}"/>
    <cellStyle name="注释 2 3 7 3" xfId="31260" xr:uid="{00000000-0005-0000-0000-0000387A0000}"/>
    <cellStyle name="注释 2 3 8" xfId="31261" xr:uid="{00000000-0005-0000-0000-0000397A0000}"/>
    <cellStyle name="注释 2 3 9" xfId="31262" xr:uid="{00000000-0005-0000-0000-00003A7A0000}"/>
    <cellStyle name="注释 2 4" xfId="31263" xr:uid="{00000000-0005-0000-0000-00003B7A0000}"/>
    <cellStyle name="注释 2 4 2" xfId="31264" xr:uid="{00000000-0005-0000-0000-00003C7A0000}"/>
    <cellStyle name="注释 2 4 2 2" xfId="31265" xr:uid="{00000000-0005-0000-0000-00003D7A0000}"/>
    <cellStyle name="注释 2 4 2 2 2" xfId="31266" xr:uid="{00000000-0005-0000-0000-00003E7A0000}"/>
    <cellStyle name="注释 2 4 2 2 2 2" xfId="31267" xr:uid="{00000000-0005-0000-0000-00003F7A0000}"/>
    <cellStyle name="注释 2 4 2 2 2 2 2" xfId="31268" xr:uid="{00000000-0005-0000-0000-0000407A0000}"/>
    <cellStyle name="注释 2 4 2 2 2 2 2 2" xfId="31269" xr:uid="{00000000-0005-0000-0000-0000417A0000}"/>
    <cellStyle name="注释 2 4 2 2 2 2 2 3" xfId="31270" xr:uid="{00000000-0005-0000-0000-0000427A0000}"/>
    <cellStyle name="注释 2 4 2 2 2 2 3" xfId="31271" xr:uid="{00000000-0005-0000-0000-0000437A0000}"/>
    <cellStyle name="注释 2 4 2 2 2 2 4" xfId="31272" xr:uid="{00000000-0005-0000-0000-0000447A0000}"/>
    <cellStyle name="注释 2 4 2 2 2 3" xfId="31273" xr:uid="{00000000-0005-0000-0000-0000457A0000}"/>
    <cellStyle name="注释 2 4 2 2 2 3 2" xfId="31274" xr:uid="{00000000-0005-0000-0000-0000467A0000}"/>
    <cellStyle name="注释 2 4 2 2 2 3 3" xfId="31275" xr:uid="{00000000-0005-0000-0000-0000477A0000}"/>
    <cellStyle name="注释 2 4 2 2 2 4" xfId="31276" xr:uid="{00000000-0005-0000-0000-0000487A0000}"/>
    <cellStyle name="注释 2 4 2 2 2 5" xfId="31277" xr:uid="{00000000-0005-0000-0000-0000497A0000}"/>
    <cellStyle name="注释 2 4 2 2 3" xfId="31278" xr:uid="{00000000-0005-0000-0000-00004A7A0000}"/>
    <cellStyle name="注释 2 4 2 2 3 2" xfId="31279" xr:uid="{00000000-0005-0000-0000-00004B7A0000}"/>
    <cellStyle name="注释 2 4 2 2 3 2 2" xfId="31280" xr:uid="{00000000-0005-0000-0000-00004C7A0000}"/>
    <cellStyle name="注释 2 4 2 2 3 2 3" xfId="31281" xr:uid="{00000000-0005-0000-0000-00004D7A0000}"/>
    <cellStyle name="注释 2 4 2 2 3 3" xfId="31282" xr:uid="{00000000-0005-0000-0000-00004E7A0000}"/>
    <cellStyle name="注释 2 4 2 2 3 4" xfId="31283" xr:uid="{00000000-0005-0000-0000-00004F7A0000}"/>
    <cellStyle name="注释 2 4 2 2 4" xfId="31284" xr:uid="{00000000-0005-0000-0000-0000507A0000}"/>
    <cellStyle name="注释 2 4 2 2 4 2" xfId="31285" xr:uid="{00000000-0005-0000-0000-0000517A0000}"/>
    <cellStyle name="注释 2 4 2 2 4 3" xfId="31286" xr:uid="{00000000-0005-0000-0000-0000527A0000}"/>
    <cellStyle name="注释 2 4 2 2 5" xfId="31287" xr:uid="{00000000-0005-0000-0000-0000537A0000}"/>
    <cellStyle name="注释 2 4 2 2 6" xfId="31288" xr:uid="{00000000-0005-0000-0000-0000547A0000}"/>
    <cellStyle name="注释 2 4 2 3" xfId="31289" xr:uid="{00000000-0005-0000-0000-0000557A0000}"/>
    <cellStyle name="注释 2 4 2 3 2" xfId="31290" xr:uid="{00000000-0005-0000-0000-0000567A0000}"/>
    <cellStyle name="注释 2 4 2 3 2 2" xfId="31291" xr:uid="{00000000-0005-0000-0000-0000577A0000}"/>
    <cellStyle name="注释 2 4 2 3 2 2 2" xfId="31292" xr:uid="{00000000-0005-0000-0000-0000587A0000}"/>
    <cellStyle name="注释 2 4 2 3 2 2 3" xfId="31293" xr:uid="{00000000-0005-0000-0000-0000597A0000}"/>
    <cellStyle name="注释 2 4 2 3 2 3" xfId="31294" xr:uid="{00000000-0005-0000-0000-00005A7A0000}"/>
    <cellStyle name="注释 2 4 2 3 2 4" xfId="31295" xr:uid="{00000000-0005-0000-0000-00005B7A0000}"/>
    <cellStyle name="注释 2 4 2 3 3" xfId="31296" xr:uid="{00000000-0005-0000-0000-00005C7A0000}"/>
    <cellStyle name="注释 2 4 2 3 3 2" xfId="31297" xr:uid="{00000000-0005-0000-0000-00005D7A0000}"/>
    <cellStyle name="注释 2 4 2 3 3 3" xfId="31298" xr:uid="{00000000-0005-0000-0000-00005E7A0000}"/>
    <cellStyle name="注释 2 4 2 3 4" xfId="31299" xr:uid="{00000000-0005-0000-0000-00005F7A0000}"/>
    <cellStyle name="注释 2 4 2 3 5" xfId="31300" xr:uid="{00000000-0005-0000-0000-0000607A0000}"/>
    <cellStyle name="注释 2 4 2 4" xfId="31301" xr:uid="{00000000-0005-0000-0000-0000617A0000}"/>
    <cellStyle name="注释 2 4 2 4 2" xfId="31302" xr:uid="{00000000-0005-0000-0000-0000627A0000}"/>
    <cellStyle name="注释 2 4 2 4 2 2" xfId="31303" xr:uid="{00000000-0005-0000-0000-0000637A0000}"/>
    <cellStyle name="注释 2 4 2 4 2 3" xfId="31304" xr:uid="{00000000-0005-0000-0000-0000647A0000}"/>
    <cellStyle name="注释 2 4 2 4 3" xfId="31305" xr:uid="{00000000-0005-0000-0000-0000657A0000}"/>
    <cellStyle name="注释 2 4 2 4 4" xfId="31306" xr:uid="{00000000-0005-0000-0000-0000667A0000}"/>
    <cellStyle name="注释 2 4 2 5" xfId="31307" xr:uid="{00000000-0005-0000-0000-0000677A0000}"/>
    <cellStyle name="注释 2 4 2 5 2" xfId="31308" xr:uid="{00000000-0005-0000-0000-0000687A0000}"/>
    <cellStyle name="注释 2 4 2 5 3" xfId="31309" xr:uid="{00000000-0005-0000-0000-0000697A0000}"/>
    <cellStyle name="注释 2 4 2 6" xfId="31310" xr:uid="{00000000-0005-0000-0000-00006A7A0000}"/>
    <cellStyle name="注释 2 4 2 7" xfId="31311" xr:uid="{00000000-0005-0000-0000-00006B7A0000}"/>
    <cellStyle name="注释 2 4 3" xfId="31312" xr:uid="{00000000-0005-0000-0000-00006C7A0000}"/>
    <cellStyle name="注释 2 4 3 2" xfId="31313" xr:uid="{00000000-0005-0000-0000-00006D7A0000}"/>
    <cellStyle name="注释 2 4 3 2 2" xfId="31314" xr:uid="{00000000-0005-0000-0000-00006E7A0000}"/>
    <cellStyle name="注释 2 4 3 2 2 2" xfId="31315" xr:uid="{00000000-0005-0000-0000-00006F7A0000}"/>
    <cellStyle name="注释 2 4 3 2 2 2 2" xfId="31316" xr:uid="{00000000-0005-0000-0000-0000707A0000}"/>
    <cellStyle name="注释 2 4 3 2 2 2 3" xfId="31317" xr:uid="{00000000-0005-0000-0000-0000717A0000}"/>
    <cellStyle name="注释 2 4 3 2 2 3" xfId="31318" xr:uid="{00000000-0005-0000-0000-0000727A0000}"/>
    <cellStyle name="注释 2 4 3 2 2 4" xfId="31319" xr:uid="{00000000-0005-0000-0000-0000737A0000}"/>
    <cellStyle name="注释 2 4 3 2 3" xfId="31320" xr:uid="{00000000-0005-0000-0000-0000747A0000}"/>
    <cellStyle name="注释 2 4 3 2 3 2" xfId="31321" xr:uid="{00000000-0005-0000-0000-0000757A0000}"/>
    <cellStyle name="注释 2 4 3 2 3 3" xfId="31322" xr:uid="{00000000-0005-0000-0000-0000767A0000}"/>
    <cellStyle name="注释 2 4 3 2 4" xfId="31323" xr:uid="{00000000-0005-0000-0000-0000777A0000}"/>
    <cellStyle name="注释 2 4 3 2 5" xfId="31324" xr:uid="{00000000-0005-0000-0000-0000787A0000}"/>
    <cellStyle name="注释 2 4 3 3" xfId="31325" xr:uid="{00000000-0005-0000-0000-0000797A0000}"/>
    <cellStyle name="注释 2 4 3 3 2" xfId="31326" xr:uid="{00000000-0005-0000-0000-00007A7A0000}"/>
    <cellStyle name="注释 2 4 3 3 2 2" xfId="31327" xr:uid="{00000000-0005-0000-0000-00007B7A0000}"/>
    <cellStyle name="注释 2 4 3 3 2 3" xfId="31328" xr:uid="{00000000-0005-0000-0000-00007C7A0000}"/>
    <cellStyle name="注释 2 4 3 3 3" xfId="31329" xr:uid="{00000000-0005-0000-0000-00007D7A0000}"/>
    <cellStyle name="注释 2 4 3 3 4" xfId="31330" xr:uid="{00000000-0005-0000-0000-00007E7A0000}"/>
    <cellStyle name="注释 2 4 3 4" xfId="31331" xr:uid="{00000000-0005-0000-0000-00007F7A0000}"/>
    <cellStyle name="注释 2 4 3 4 2" xfId="31332" xr:uid="{00000000-0005-0000-0000-0000807A0000}"/>
    <cellStyle name="注释 2 4 3 4 3" xfId="31333" xr:uid="{00000000-0005-0000-0000-0000817A0000}"/>
    <cellStyle name="注释 2 4 3 5" xfId="31334" xr:uid="{00000000-0005-0000-0000-0000827A0000}"/>
    <cellStyle name="注释 2 4 3 6" xfId="31335" xr:uid="{00000000-0005-0000-0000-0000837A0000}"/>
    <cellStyle name="注释 2 4 4" xfId="31336" xr:uid="{00000000-0005-0000-0000-0000847A0000}"/>
    <cellStyle name="注释 2 4 4 2" xfId="31337" xr:uid="{00000000-0005-0000-0000-0000857A0000}"/>
    <cellStyle name="注释 2 4 4 2 2" xfId="31338" xr:uid="{00000000-0005-0000-0000-0000867A0000}"/>
    <cellStyle name="注释 2 4 4 2 2 2" xfId="31339" xr:uid="{00000000-0005-0000-0000-0000877A0000}"/>
    <cellStyle name="注释 2 4 4 2 2 3" xfId="31340" xr:uid="{00000000-0005-0000-0000-0000887A0000}"/>
    <cellStyle name="注释 2 4 4 2 3" xfId="31341" xr:uid="{00000000-0005-0000-0000-0000897A0000}"/>
    <cellStyle name="注释 2 4 4 2 4" xfId="31342" xr:uid="{00000000-0005-0000-0000-00008A7A0000}"/>
    <cellStyle name="注释 2 4 4 3" xfId="31343" xr:uid="{00000000-0005-0000-0000-00008B7A0000}"/>
    <cellStyle name="注释 2 4 4 3 2" xfId="31344" xr:uid="{00000000-0005-0000-0000-00008C7A0000}"/>
    <cellStyle name="注释 2 4 4 3 3" xfId="31345" xr:uid="{00000000-0005-0000-0000-00008D7A0000}"/>
    <cellStyle name="注释 2 4 4 4" xfId="31346" xr:uid="{00000000-0005-0000-0000-00008E7A0000}"/>
    <cellStyle name="注释 2 4 4 5" xfId="31347" xr:uid="{00000000-0005-0000-0000-00008F7A0000}"/>
    <cellStyle name="注释 2 4 5" xfId="31348" xr:uid="{00000000-0005-0000-0000-0000907A0000}"/>
    <cellStyle name="注释 2 4 5 2" xfId="31349" xr:uid="{00000000-0005-0000-0000-0000917A0000}"/>
    <cellStyle name="注释 2 4 5 2 2" xfId="31350" xr:uid="{00000000-0005-0000-0000-0000927A0000}"/>
    <cellStyle name="注释 2 4 5 2 3" xfId="31351" xr:uid="{00000000-0005-0000-0000-0000937A0000}"/>
    <cellStyle name="注释 2 4 5 3" xfId="31352" xr:uid="{00000000-0005-0000-0000-0000947A0000}"/>
    <cellStyle name="注释 2 4 5 4" xfId="31353" xr:uid="{00000000-0005-0000-0000-0000957A0000}"/>
    <cellStyle name="注释 2 4 6" xfId="31354" xr:uid="{00000000-0005-0000-0000-0000967A0000}"/>
    <cellStyle name="注释 2 4 6 2" xfId="31355" xr:uid="{00000000-0005-0000-0000-0000977A0000}"/>
    <cellStyle name="注释 2 4 6 3" xfId="31356" xr:uid="{00000000-0005-0000-0000-0000987A0000}"/>
    <cellStyle name="注释 2 4 7" xfId="31357" xr:uid="{00000000-0005-0000-0000-0000997A0000}"/>
    <cellStyle name="注释 2 4 8" xfId="31358" xr:uid="{00000000-0005-0000-0000-00009A7A0000}"/>
    <cellStyle name="注释 2 5" xfId="31359" xr:uid="{00000000-0005-0000-0000-00009B7A0000}"/>
    <cellStyle name="注释 2 5 2" xfId="31360" xr:uid="{00000000-0005-0000-0000-00009C7A0000}"/>
    <cellStyle name="注释 2 5 2 2" xfId="31361" xr:uid="{00000000-0005-0000-0000-00009D7A0000}"/>
    <cellStyle name="注释 2 5 2 2 2" xfId="31362" xr:uid="{00000000-0005-0000-0000-00009E7A0000}"/>
    <cellStyle name="注释 2 5 2 2 2 2" xfId="31363" xr:uid="{00000000-0005-0000-0000-00009F7A0000}"/>
    <cellStyle name="注释 2 5 2 2 2 2 2" xfId="31364" xr:uid="{00000000-0005-0000-0000-0000A07A0000}"/>
    <cellStyle name="注释 2 5 2 2 2 2 3" xfId="31365" xr:uid="{00000000-0005-0000-0000-0000A17A0000}"/>
    <cellStyle name="注释 2 5 2 2 2 3" xfId="31366" xr:uid="{00000000-0005-0000-0000-0000A27A0000}"/>
    <cellStyle name="注释 2 5 2 2 2 4" xfId="31367" xr:uid="{00000000-0005-0000-0000-0000A37A0000}"/>
    <cellStyle name="注释 2 5 2 2 3" xfId="31368" xr:uid="{00000000-0005-0000-0000-0000A47A0000}"/>
    <cellStyle name="注释 2 5 2 2 3 2" xfId="31369" xr:uid="{00000000-0005-0000-0000-0000A57A0000}"/>
    <cellStyle name="注释 2 5 2 2 3 3" xfId="31370" xr:uid="{00000000-0005-0000-0000-0000A67A0000}"/>
    <cellStyle name="注释 2 5 2 2 4" xfId="31371" xr:uid="{00000000-0005-0000-0000-0000A77A0000}"/>
    <cellStyle name="注释 2 5 2 2 5" xfId="31372" xr:uid="{00000000-0005-0000-0000-0000A87A0000}"/>
    <cellStyle name="注释 2 5 2 3" xfId="31373" xr:uid="{00000000-0005-0000-0000-0000A97A0000}"/>
    <cellStyle name="注释 2 5 2 3 2" xfId="31374" xr:uid="{00000000-0005-0000-0000-0000AA7A0000}"/>
    <cellStyle name="注释 2 5 2 3 2 2" xfId="31375" xr:uid="{00000000-0005-0000-0000-0000AB7A0000}"/>
    <cellStyle name="注释 2 5 2 3 2 3" xfId="31376" xr:uid="{00000000-0005-0000-0000-0000AC7A0000}"/>
    <cellStyle name="注释 2 5 2 3 3" xfId="31377" xr:uid="{00000000-0005-0000-0000-0000AD7A0000}"/>
    <cellStyle name="注释 2 5 2 3 4" xfId="31378" xr:uid="{00000000-0005-0000-0000-0000AE7A0000}"/>
    <cellStyle name="注释 2 5 2 4" xfId="31379" xr:uid="{00000000-0005-0000-0000-0000AF7A0000}"/>
    <cellStyle name="注释 2 5 2 4 2" xfId="31380" xr:uid="{00000000-0005-0000-0000-0000B07A0000}"/>
    <cellStyle name="注释 2 5 2 4 3" xfId="31381" xr:uid="{00000000-0005-0000-0000-0000B17A0000}"/>
    <cellStyle name="注释 2 5 2 5" xfId="31382" xr:uid="{00000000-0005-0000-0000-0000B27A0000}"/>
    <cellStyle name="注释 2 5 2 6" xfId="31383" xr:uid="{00000000-0005-0000-0000-0000B37A0000}"/>
    <cellStyle name="注释 2 5 3" xfId="31384" xr:uid="{00000000-0005-0000-0000-0000B47A0000}"/>
    <cellStyle name="注释 2 5 3 2" xfId="31385" xr:uid="{00000000-0005-0000-0000-0000B57A0000}"/>
    <cellStyle name="注释 2 5 3 2 2" xfId="31386" xr:uid="{00000000-0005-0000-0000-0000B67A0000}"/>
    <cellStyle name="注释 2 5 3 2 2 2" xfId="31387" xr:uid="{00000000-0005-0000-0000-0000B77A0000}"/>
    <cellStyle name="注释 2 5 3 2 2 3" xfId="31388" xr:uid="{00000000-0005-0000-0000-0000B87A0000}"/>
    <cellStyle name="注释 2 5 3 2 3" xfId="31389" xr:uid="{00000000-0005-0000-0000-0000B97A0000}"/>
    <cellStyle name="注释 2 5 3 2 4" xfId="31390" xr:uid="{00000000-0005-0000-0000-0000BA7A0000}"/>
    <cellStyle name="注释 2 5 3 3" xfId="31391" xr:uid="{00000000-0005-0000-0000-0000BB7A0000}"/>
    <cellStyle name="注释 2 5 3 3 2" xfId="31392" xr:uid="{00000000-0005-0000-0000-0000BC7A0000}"/>
    <cellStyle name="注释 2 5 3 3 3" xfId="31393" xr:uid="{00000000-0005-0000-0000-0000BD7A0000}"/>
    <cellStyle name="注释 2 5 3 4" xfId="31394" xr:uid="{00000000-0005-0000-0000-0000BE7A0000}"/>
    <cellStyle name="注释 2 5 3 5" xfId="31395" xr:uid="{00000000-0005-0000-0000-0000BF7A0000}"/>
    <cellStyle name="注释 2 5 4" xfId="31396" xr:uid="{00000000-0005-0000-0000-0000C07A0000}"/>
    <cellStyle name="注释 2 5 4 2" xfId="31397" xr:uid="{00000000-0005-0000-0000-0000C17A0000}"/>
    <cellStyle name="注释 2 5 4 2 2" xfId="31398" xr:uid="{00000000-0005-0000-0000-0000C27A0000}"/>
    <cellStyle name="注释 2 5 4 2 3" xfId="31399" xr:uid="{00000000-0005-0000-0000-0000C37A0000}"/>
    <cellStyle name="注释 2 5 4 3" xfId="31400" xr:uid="{00000000-0005-0000-0000-0000C47A0000}"/>
    <cellStyle name="注释 2 5 4 4" xfId="31401" xr:uid="{00000000-0005-0000-0000-0000C57A0000}"/>
    <cellStyle name="注释 2 5 5" xfId="31402" xr:uid="{00000000-0005-0000-0000-0000C67A0000}"/>
    <cellStyle name="注释 2 5 5 2" xfId="31403" xr:uid="{00000000-0005-0000-0000-0000C77A0000}"/>
    <cellStyle name="注释 2 5 5 3" xfId="31404" xr:uid="{00000000-0005-0000-0000-0000C87A0000}"/>
    <cellStyle name="注释 2 5 6" xfId="31405" xr:uid="{00000000-0005-0000-0000-0000C97A0000}"/>
    <cellStyle name="注释 2 5 7" xfId="31406" xr:uid="{00000000-0005-0000-0000-0000CA7A0000}"/>
    <cellStyle name="注释 2 6" xfId="31407" xr:uid="{00000000-0005-0000-0000-0000CB7A0000}"/>
    <cellStyle name="注释 2 6 2" xfId="31408" xr:uid="{00000000-0005-0000-0000-0000CC7A0000}"/>
    <cellStyle name="注释 2 6 2 2" xfId="31409" xr:uid="{00000000-0005-0000-0000-0000CD7A0000}"/>
    <cellStyle name="注释 2 6 2 2 2" xfId="31410" xr:uid="{00000000-0005-0000-0000-0000CE7A0000}"/>
    <cellStyle name="注释 2 6 2 2 2 2" xfId="31411" xr:uid="{00000000-0005-0000-0000-0000CF7A0000}"/>
    <cellStyle name="注释 2 6 2 2 2 3" xfId="31412" xr:uid="{00000000-0005-0000-0000-0000D07A0000}"/>
    <cellStyle name="注释 2 6 2 2 3" xfId="31413" xr:uid="{00000000-0005-0000-0000-0000D17A0000}"/>
    <cellStyle name="注释 2 6 2 2 4" xfId="31414" xr:uid="{00000000-0005-0000-0000-0000D27A0000}"/>
    <cellStyle name="注释 2 6 2 3" xfId="31415" xr:uid="{00000000-0005-0000-0000-0000D37A0000}"/>
    <cellStyle name="注释 2 6 2 3 2" xfId="31416" xr:uid="{00000000-0005-0000-0000-0000D47A0000}"/>
    <cellStyle name="注释 2 6 2 3 3" xfId="31417" xr:uid="{00000000-0005-0000-0000-0000D57A0000}"/>
    <cellStyle name="注释 2 6 2 4" xfId="31418" xr:uid="{00000000-0005-0000-0000-0000D67A0000}"/>
    <cellStyle name="注释 2 6 2 5" xfId="31419" xr:uid="{00000000-0005-0000-0000-0000D77A0000}"/>
    <cellStyle name="注释 2 6 3" xfId="31420" xr:uid="{00000000-0005-0000-0000-0000D87A0000}"/>
    <cellStyle name="注释 2 6 3 2" xfId="31421" xr:uid="{00000000-0005-0000-0000-0000D97A0000}"/>
    <cellStyle name="注释 2 6 3 2 2" xfId="31422" xr:uid="{00000000-0005-0000-0000-0000DA7A0000}"/>
    <cellStyle name="注释 2 6 3 2 3" xfId="31423" xr:uid="{00000000-0005-0000-0000-0000DB7A0000}"/>
    <cellStyle name="注释 2 6 3 3" xfId="31424" xr:uid="{00000000-0005-0000-0000-0000DC7A0000}"/>
    <cellStyle name="注释 2 6 3 4" xfId="31425" xr:uid="{00000000-0005-0000-0000-0000DD7A0000}"/>
    <cellStyle name="注释 2 6 4" xfId="31426" xr:uid="{00000000-0005-0000-0000-0000DE7A0000}"/>
    <cellStyle name="注释 2 6 4 2" xfId="31427" xr:uid="{00000000-0005-0000-0000-0000DF7A0000}"/>
    <cellStyle name="注释 2 6 4 3" xfId="31428" xr:uid="{00000000-0005-0000-0000-0000E07A0000}"/>
    <cellStyle name="注释 2 6 5" xfId="31429" xr:uid="{00000000-0005-0000-0000-0000E17A0000}"/>
    <cellStyle name="注释 2 6 6" xfId="31430" xr:uid="{00000000-0005-0000-0000-0000E27A0000}"/>
    <cellStyle name="注释 2 7" xfId="31431" xr:uid="{00000000-0005-0000-0000-0000E37A0000}"/>
    <cellStyle name="注释 2 7 2" xfId="31432" xr:uid="{00000000-0005-0000-0000-0000E47A0000}"/>
    <cellStyle name="注释 2 7 2 2" xfId="31433" xr:uid="{00000000-0005-0000-0000-0000E57A0000}"/>
    <cellStyle name="注释 2 7 2 2 2" xfId="31434" xr:uid="{00000000-0005-0000-0000-0000E67A0000}"/>
    <cellStyle name="注释 2 7 2 2 3" xfId="31435" xr:uid="{00000000-0005-0000-0000-0000E77A0000}"/>
    <cellStyle name="注释 2 7 2 3" xfId="31436" xr:uid="{00000000-0005-0000-0000-0000E87A0000}"/>
    <cellStyle name="注释 2 7 2 4" xfId="31437" xr:uid="{00000000-0005-0000-0000-0000E97A0000}"/>
    <cellStyle name="注释 2 7 3" xfId="31438" xr:uid="{00000000-0005-0000-0000-0000EA7A0000}"/>
    <cellStyle name="注释 2 7 3 2" xfId="31439" xr:uid="{00000000-0005-0000-0000-0000EB7A0000}"/>
    <cellStyle name="注释 2 7 3 3" xfId="31440" xr:uid="{00000000-0005-0000-0000-0000EC7A0000}"/>
    <cellStyle name="注释 2 7 4" xfId="31441" xr:uid="{00000000-0005-0000-0000-0000ED7A0000}"/>
    <cellStyle name="注释 2 7 5" xfId="31442" xr:uid="{00000000-0005-0000-0000-0000EE7A0000}"/>
    <cellStyle name="注释 2 8" xfId="31443" xr:uid="{00000000-0005-0000-0000-0000EF7A0000}"/>
    <cellStyle name="注释 2 8 2" xfId="31444" xr:uid="{00000000-0005-0000-0000-0000F07A0000}"/>
    <cellStyle name="注释 2 8 2 2" xfId="31445" xr:uid="{00000000-0005-0000-0000-0000F17A0000}"/>
    <cellStyle name="注释 2 8 2 3" xfId="31446" xr:uid="{00000000-0005-0000-0000-0000F27A0000}"/>
    <cellStyle name="注释 2 8 3" xfId="31447" xr:uid="{00000000-0005-0000-0000-0000F37A0000}"/>
    <cellStyle name="注释 2 8 4" xfId="31448" xr:uid="{00000000-0005-0000-0000-0000F47A0000}"/>
    <cellStyle name="注释 2 9" xfId="31449" xr:uid="{00000000-0005-0000-0000-0000F57A0000}"/>
    <cellStyle name="注释 2 9 2" xfId="31450" xr:uid="{00000000-0005-0000-0000-0000F67A0000}"/>
    <cellStyle name="注释 2 9 3" xfId="31451" xr:uid="{00000000-0005-0000-0000-0000F77A0000}"/>
    <cellStyle name="注释 3" xfId="31452" xr:uid="{00000000-0005-0000-0000-0000F87A0000}"/>
    <cellStyle name="注释 3 2" xfId="31453" xr:uid="{00000000-0005-0000-0000-0000F97A0000}"/>
    <cellStyle name="注释 3 2 2" xfId="31454" xr:uid="{00000000-0005-0000-0000-0000FA7A0000}"/>
    <cellStyle name="注释 3 2 2 2" xfId="31455" xr:uid="{00000000-0005-0000-0000-0000FB7A0000}"/>
    <cellStyle name="注释 3 2 2 2 2" xfId="31456" xr:uid="{00000000-0005-0000-0000-0000FC7A0000}"/>
    <cellStyle name="注释 3 2 2 2 2 2" xfId="31457" xr:uid="{00000000-0005-0000-0000-0000FD7A0000}"/>
    <cellStyle name="注释 3 2 2 2 2 2 2" xfId="31458" xr:uid="{00000000-0005-0000-0000-0000FE7A0000}"/>
    <cellStyle name="注释 3 2 2 2 2 2 2 2" xfId="31459" xr:uid="{00000000-0005-0000-0000-0000FF7A0000}"/>
    <cellStyle name="注释 3 2 2 2 2 2 2 3" xfId="31460" xr:uid="{00000000-0005-0000-0000-0000007B0000}"/>
    <cellStyle name="注释 3 2 2 2 2 2 3" xfId="31461" xr:uid="{00000000-0005-0000-0000-0000017B0000}"/>
    <cellStyle name="注释 3 2 2 2 2 2 4" xfId="31462" xr:uid="{00000000-0005-0000-0000-0000027B0000}"/>
    <cellStyle name="注释 3 2 2 2 2 3" xfId="31463" xr:uid="{00000000-0005-0000-0000-0000037B0000}"/>
    <cellStyle name="注释 3 2 2 2 2 3 2" xfId="31464" xr:uid="{00000000-0005-0000-0000-0000047B0000}"/>
    <cellStyle name="注释 3 2 2 2 2 3 3" xfId="31465" xr:uid="{00000000-0005-0000-0000-0000057B0000}"/>
    <cellStyle name="注释 3 2 2 2 2 4" xfId="31466" xr:uid="{00000000-0005-0000-0000-0000067B0000}"/>
    <cellStyle name="注释 3 2 2 2 2 5" xfId="31467" xr:uid="{00000000-0005-0000-0000-0000077B0000}"/>
    <cellStyle name="注释 3 2 2 2 3" xfId="31468" xr:uid="{00000000-0005-0000-0000-0000087B0000}"/>
    <cellStyle name="注释 3 2 2 2 3 2" xfId="31469" xr:uid="{00000000-0005-0000-0000-0000097B0000}"/>
    <cellStyle name="注释 3 2 2 2 3 2 2" xfId="31470" xr:uid="{00000000-0005-0000-0000-00000A7B0000}"/>
    <cellStyle name="注释 3 2 2 2 3 2 3" xfId="31471" xr:uid="{00000000-0005-0000-0000-00000B7B0000}"/>
    <cellStyle name="注释 3 2 2 2 3 3" xfId="31472" xr:uid="{00000000-0005-0000-0000-00000C7B0000}"/>
    <cellStyle name="注释 3 2 2 2 3 4" xfId="31473" xr:uid="{00000000-0005-0000-0000-00000D7B0000}"/>
    <cellStyle name="注释 3 2 2 2 4" xfId="31474" xr:uid="{00000000-0005-0000-0000-00000E7B0000}"/>
    <cellStyle name="注释 3 2 2 2 4 2" xfId="31475" xr:uid="{00000000-0005-0000-0000-00000F7B0000}"/>
    <cellStyle name="注释 3 2 2 2 4 3" xfId="31476" xr:uid="{00000000-0005-0000-0000-0000107B0000}"/>
    <cellStyle name="注释 3 2 2 2 5" xfId="31477" xr:uid="{00000000-0005-0000-0000-0000117B0000}"/>
    <cellStyle name="注释 3 2 2 2 6" xfId="31478" xr:uid="{00000000-0005-0000-0000-0000127B0000}"/>
    <cellStyle name="注释 3 2 2 3" xfId="31479" xr:uid="{00000000-0005-0000-0000-0000137B0000}"/>
    <cellStyle name="注释 3 2 2 3 2" xfId="31480" xr:uid="{00000000-0005-0000-0000-0000147B0000}"/>
    <cellStyle name="注释 3 2 2 3 2 2" xfId="31481" xr:uid="{00000000-0005-0000-0000-0000157B0000}"/>
    <cellStyle name="注释 3 2 2 3 2 2 2" xfId="31482" xr:uid="{00000000-0005-0000-0000-0000167B0000}"/>
    <cellStyle name="注释 3 2 2 3 2 2 3" xfId="31483" xr:uid="{00000000-0005-0000-0000-0000177B0000}"/>
    <cellStyle name="注释 3 2 2 3 2 3" xfId="31484" xr:uid="{00000000-0005-0000-0000-0000187B0000}"/>
    <cellStyle name="注释 3 2 2 3 2 4" xfId="31485" xr:uid="{00000000-0005-0000-0000-0000197B0000}"/>
    <cellStyle name="注释 3 2 2 3 3" xfId="31486" xr:uid="{00000000-0005-0000-0000-00001A7B0000}"/>
    <cellStyle name="注释 3 2 2 3 3 2" xfId="31487" xr:uid="{00000000-0005-0000-0000-00001B7B0000}"/>
    <cellStyle name="注释 3 2 2 3 3 3" xfId="31488" xr:uid="{00000000-0005-0000-0000-00001C7B0000}"/>
    <cellStyle name="注释 3 2 2 3 4" xfId="31489" xr:uid="{00000000-0005-0000-0000-00001D7B0000}"/>
    <cellStyle name="注释 3 2 2 3 5" xfId="31490" xr:uid="{00000000-0005-0000-0000-00001E7B0000}"/>
    <cellStyle name="注释 3 2 2 4" xfId="31491" xr:uid="{00000000-0005-0000-0000-00001F7B0000}"/>
    <cellStyle name="注释 3 2 2 4 2" xfId="31492" xr:uid="{00000000-0005-0000-0000-0000207B0000}"/>
    <cellStyle name="注释 3 2 2 4 2 2" xfId="31493" xr:uid="{00000000-0005-0000-0000-0000217B0000}"/>
    <cellStyle name="注释 3 2 2 4 2 3" xfId="31494" xr:uid="{00000000-0005-0000-0000-0000227B0000}"/>
    <cellStyle name="注释 3 2 2 4 3" xfId="31495" xr:uid="{00000000-0005-0000-0000-0000237B0000}"/>
    <cellStyle name="注释 3 2 2 4 4" xfId="31496" xr:uid="{00000000-0005-0000-0000-0000247B0000}"/>
    <cellStyle name="注释 3 2 2 5" xfId="31497" xr:uid="{00000000-0005-0000-0000-0000257B0000}"/>
    <cellStyle name="注释 3 2 2 5 2" xfId="31498" xr:uid="{00000000-0005-0000-0000-0000267B0000}"/>
    <cellStyle name="注释 3 2 2 5 3" xfId="31499" xr:uid="{00000000-0005-0000-0000-0000277B0000}"/>
    <cellStyle name="注释 3 2 2 6" xfId="31500" xr:uid="{00000000-0005-0000-0000-0000287B0000}"/>
    <cellStyle name="注释 3 2 2 7" xfId="31501" xr:uid="{00000000-0005-0000-0000-0000297B0000}"/>
    <cellStyle name="注释 3 2 3" xfId="31502" xr:uid="{00000000-0005-0000-0000-00002A7B0000}"/>
    <cellStyle name="注释 3 2 3 2" xfId="31503" xr:uid="{00000000-0005-0000-0000-00002B7B0000}"/>
    <cellStyle name="注释 3 2 3 2 2" xfId="31504" xr:uid="{00000000-0005-0000-0000-00002C7B0000}"/>
    <cellStyle name="注释 3 2 3 2 2 2" xfId="31505" xr:uid="{00000000-0005-0000-0000-00002D7B0000}"/>
    <cellStyle name="注释 3 2 3 2 2 2 2" xfId="31506" xr:uid="{00000000-0005-0000-0000-00002E7B0000}"/>
    <cellStyle name="注释 3 2 3 2 2 2 3" xfId="31507" xr:uid="{00000000-0005-0000-0000-00002F7B0000}"/>
    <cellStyle name="注释 3 2 3 2 2 3" xfId="31508" xr:uid="{00000000-0005-0000-0000-0000307B0000}"/>
    <cellStyle name="注释 3 2 3 2 2 4" xfId="31509" xr:uid="{00000000-0005-0000-0000-0000317B0000}"/>
    <cellStyle name="注释 3 2 3 2 3" xfId="31510" xr:uid="{00000000-0005-0000-0000-0000327B0000}"/>
    <cellStyle name="注释 3 2 3 2 3 2" xfId="31511" xr:uid="{00000000-0005-0000-0000-0000337B0000}"/>
    <cellStyle name="注释 3 2 3 2 3 3" xfId="31512" xr:uid="{00000000-0005-0000-0000-0000347B0000}"/>
    <cellStyle name="注释 3 2 3 2 4" xfId="31513" xr:uid="{00000000-0005-0000-0000-0000357B0000}"/>
    <cellStyle name="注释 3 2 3 2 5" xfId="31514" xr:uid="{00000000-0005-0000-0000-0000367B0000}"/>
    <cellStyle name="注释 3 2 3 3" xfId="31515" xr:uid="{00000000-0005-0000-0000-0000377B0000}"/>
    <cellStyle name="注释 3 2 3 3 2" xfId="31516" xr:uid="{00000000-0005-0000-0000-0000387B0000}"/>
    <cellStyle name="注释 3 2 3 3 2 2" xfId="31517" xr:uid="{00000000-0005-0000-0000-0000397B0000}"/>
    <cellStyle name="注释 3 2 3 3 2 3" xfId="31518" xr:uid="{00000000-0005-0000-0000-00003A7B0000}"/>
    <cellStyle name="注释 3 2 3 3 3" xfId="31519" xr:uid="{00000000-0005-0000-0000-00003B7B0000}"/>
    <cellStyle name="注释 3 2 3 3 4" xfId="31520" xr:uid="{00000000-0005-0000-0000-00003C7B0000}"/>
    <cellStyle name="注释 3 2 3 4" xfId="31521" xr:uid="{00000000-0005-0000-0000-00003D7B0000}"/>
    <cellStyle name="注释 3 2 3 4 2" xfId="31522" xr:uid="{00000000-0005-0000-0000-00003E7B0000}"/>
    <cellStyle name="注释 3 2 3 4 3" xfId="31523" xr:uid="{00000000-0005-0000-0000-00003F7B0000}"/>
    <cellStyle name="注释 3 2 3 5" xfId="31524" xr:uid="{00000000-0005-0000-0000-0000407B0000}"/>
    <cellStyle name="注释 3 2 3 6" xfId="31525" xr:uid="{00000000-0005-0000-0000-0000417B0000}"/>
    <cellStyle name="注释 3 2 4" xfId="31526" xr:uid="{00000000-0005-0000-0000-0000427B0000}"/>
    <cellStyle name="注释 3 2 4 2" xfId="31527" xr:uid="{00000000-0005-0000-0000-0000437B0000}"/>
    <cellStyle name="注释 3 2 4 2 2" xfId="31528" xr:uid="{00000000-0005-0000-0000-0000447B0000}"/>
    <cellStyle name="注释 3 2 4 2 2 2" xfId="31529" xr:uid="{00000000-0005-0000-0000-0000457B0000}"/>
    <cellStyle name="注释 3 2 4 2 2 3" xfId="31530" xr:uid="{00000000-0005-0000-0000-0000467B0000}"/>
    <cellStyle name="注释 3 2 4 2 3" xfId="31531" xr:uid="{00000000-0005-0000-0000-0000477B0000}"/>
    <cellStyle name="注释 3 2 4 2 4" xfId="31532" xr:uid="{00000000-0005-0000-0000-0000487B0000}"/>
    <cellStyle name="注释 3 2 4 3" xfId="31533" xr:uid="{00000000-0005-0000-0000-0000497B0000}"/>
    <cellStyle name="注释 3 2 4 3 2" xfId="31534" xr:uid="{00000000-0005-0000-0000-00004A7B0000}"/>
    <cellStyle name="注释 3 2 4 3 3" xfId="31535" xr:uid="{00000000-0005-0000-0000-00004B7B0000}"/>
    <cellStyle name="注释 3 2 4 4" xfId="31536" xr:uid="{00000000-0005-0000-0000-00004C7B0000}"/>
    <cellStyle name="注释 3 2 4 5" xfId="31537" xr:uid="{00000000-0005-0000-0000-00004D7B0000}"/>
    <cellStyle name="注释 3 2 5" xfId="31538" xr:uid="{00000000-0005-0000-0000-00004E7B0000}"/>
    <cellStyle name="注释 3 2 5 2" xfId="31539" xr:uid="{00000000-0005-0000-0000-00004F7B0000}"/>
    <cellStyle name="注释 3 2 5 2 2" xfId="31540" xr:uid="{00000000-0005-0000-0000-0000507B0000}"/>
    <cellStyle name="注释 3 2 5 2 3" xfId="31541" xr:uid="{00000000-0005-0000-0000-0000517B0000}"/>
    <cellStyle name="注释 3 2 5 3" xfId="31542" xr:uid="{00000000-0005-0000-0000-0000527B0000}"/>
    <cellStyle name="注释 3 2 5 4" xfId="31543" xr:uid="{00000000-0005-0000-0000-0000537B0000}"/>
    <cellStyle name="注释 3 2 6" xfId="31544" xr:uid="{00000000-0005-0000-0000-0000547B0000}"/>
    <cellStyle name="注释 3 2 6 2" xfId="31545" xr:uid="{00000000-0005-0000-0000-0000557B0000}"/>
    <cellStyle name="注释 3 2 6 3" xfId="31546" xr:uid="{00000000-0005-0000-0000-0000567B0000}"/>
    <cellStyle name="注释 3 2 7" xfId="31547" xr:uid="{00000000-0005-0000-0000-0000577B0000}"/>
    <cellStyle name="注释 3 2 8" xfId="31548" xr:uid="{00000000-0005-0000-0000-0000587B0000}"/>
    <cellStyle name="注释 3 3" xfId="31549" xr:uid="{00000000-0005-0000-0000-0000597B0000}"/>
    <cellStyle name="注释 3 3 2" xfId="31550" xr:uid="{00000000-0005-0000-0000-00005A7B0000}"/>
    <cellStyle name="注释 3 3 2 2" xfId="31551" xr:uid="{00000000-0005-0000-0000-00005B7B0000}"/>
    <cellStyle name="注释 3 3 2 2 2" xfId="31552" xr:uid="{00000000-0005-0000-0000-00005C7B0000}"/>
    <cellStyle name="注释 3 3 2 2 2 2" xfId="31553" xr:uid="{00000000-0005-0000-0000-00005D7B0000}"/>
    <cellStyle name="注释 3 3 2 2 2 2 2" xfId="31554" xr:uid="{00000000-0005-0000-0000-00005E7B0000}"/>
    <cellStyle name="注释 3 3 2 2 2 2 3" xfId="31555" xr:uid="{00000000-0005-0000-0000-00005F7B0000}"/>
    <cellStyle name="注释 3 3 2 2 2 3" xfId="31556" xr:uid="{00000000-0005-0000-0000-0000607B0000}"/>
    <cellStyle name="注释 3 3 2 2 2 4" xfId="31557" xr:uid="{00000000-0005-0000-0000-0000617B0000}"/>
    <cellStyle name="注释 3 3 2 2 3" xfId="31558" xr:uid="{00000000-0005-0000-0000-0000627B0000}"/>
    <cellStyle name="注释 3 3 2 2 3 2" xfId="31559" xr:uid="{00000000-0005-0000-0000-0000637B0000}"/>
    <cellStyle name="注释 3 3 2 2 3 3" xfId="31560" xr:uid="{00000000-0005-0000-0000-0000647B0000}"/>
    <cellStyle name="注释 3 3 2 2 4" xfId="31561" xr:uid="{00000000-0005-0000-0000-0000657B0000}"/>
    <cellStyle name="注释 3 3 2 2 5" xfId="31562" xr:uid="{00000000-0005-0000-0000-0000667B0000}"/>
    <cellStyle name="注释 3 3 2 3" xfId="31563" xr:uid="{00000000-0005-0000-0000-0000677B0000}"/>
    <cellStyle name="注释 3 3 2 3 2" xfId="31564" xr:uid="{00000000-0005-0000-0000-0000687B0000}"/>
    <cellStyle name="注释 3 3 2 3 2 2" xfId="31565" xr:uid="{00000000-0005-0000-0000-0000697B0000}"/>
    <cellStyle name="注释 3 3 2 3 2 3" xfId="31566" xr:uid="{00000000-0005-0000-0000-00006A7B0000}"/>
    <cellStyle name="注释 3 3 2 3 3" xfId="31567" xr:uid="{00000000-0005-0000-0000-00006B7B0000}"/>
    <cellStyle name="注释 3 3 2 3 4" xfId="31568" xr:uid="{00000000-0005-0000-0000-00006C7B0000}"/>
    <cellStyle name="注释 3 3 2 4" xfId="31569" xr:uid="{00000000-0005-0000-0000-00006D7B0000}"/>
    <cellStyle name="注释 3 3 2 4 2" xfId="31570" xr:uid="{00000000-0005-0000-0000-00006E7B0000}"/>
    <cellStyle name="注释 3 3 2 4 3" xfId="31571" xr:uid="{00000000-0005-0000-0000-00006F7B0000}"/>
    <cellStyle name="注释 3 3 2 5" xfId="31572" xr:uid="{00000000-0005-0000-0000-0000707B0000}"/>
    <cellStyle name="注释 3 3 2 6" xfId="31573" xr:uid="{00000000-0005-0000-0000-0000717B0000}"/>
    <cellStyle name="注释 3 3 3" xfId="31574" xr:uid="{00000000-0005-0000-0000-0000727B0000}"/>
    <cellStyle name="注释 3 3 3 2" xfId="31575" xr:uid="{00000000-0005-0000-0000-0000737B0000}"/>
    <cellStyle name="注释 3 3 3 2 2" xfId="31576" xr:uid="{00000000-0005-0000-0000-0000747B0000}"/>
    <cellStyle name="注释 3 3 3 2 2 2" xfId="31577" xr:uid="{00000000-0005-0000-0000-0000757B0000}"/>
    <cellStyle name="注释 3 3 3 2 2 3" xfId="31578" xr:uid="{00000000-0005-0000-0000-0000767B0000}"/>
    <cellStyle name="注释 3 3 3 2 3" xfId="31579" xr:uid="{00000000-0005-0000-0000-0000777B0000}"/>
    <cellStyle name="注释 3 3 3 2 4" xfId="31580" xr:uid="{00000000-0005-0000-0000-0000787B0000}"/>
    <cellStyle name="注释 3 3 3 3" xfId="31581" xr:uid="{00000000-0005-0000-0000-0000797B0000}"/>
    <cellStyle name="注释 3 3 3 3 2" xfId="31582" xr:uid="{00000000-0005-0000-0000-00007A7B0000}"/>
    <cellStyle name="注释 3 3 3 3 3" xfId="31583" xr:uid="{00000000-0005-0000-0000-00007B7B0000}"/>
    <cellStyle name="注释 3 3 3 4" xfId="31584" xr:uid="{00000000-0005-0000-0000-00007C7B0000}"/>
    <cellStyle name="注释 3 3 3 5" xfId="31585" xr:uid="{00000000-0005-0000-0000-00007D7B0000}"/>
    <cellStyle name="注释 3 3 4" xfId="31586" xr:uid="{00000000-0005-0000-0000-00007E7B0000}"/>
    <cellStyle name="注释 3 3 4 2" xfId="31587" xr:uid="{00000000-0005-0000-0000-00007F7B0000}"/>
    <cellStyle name="注释 3 3 4 2 2" xfId="31588" xr:uid="{00000000-0005-0000-0000-0000807B0000}"/>
    <cellStyle name="注释 3 3 4 2 3" xfId="31589" xr:uid="{00000000-0005-0000-0000-0000817B0000}"/>
    <cellStyle name="注释 3 3 4 3" xfId="31590" xr:uid="{00000000-0005-0000-0000-0000827B0000}"/>
    <cellStyle name="注释 3 3 4 4" xfId="31591" xr:uid="{00000000-0005-0000-0000-0000837B0000}"/>
    <cellStyle name="注释 3 3 5" xfId="31592" xr:uid="{00000000-0005-0000-0000-0000847B0000}"/>
    <cellStyle name="注释 3 3 5 2" xfId="31593" xr:uid="{00000000-0005-0000-0000-0000857B0000}"/>
    <cellStyle name="注释 3 3 5 3" xfId="31594" xr:uid="{00000000-0005-0000-0000-0000867B0000}"/>
    <cellStyle name="注释 3 3 6" xfId="31595" xr:uid="{00000000-0005-0000-0000-0000877B0000}"/>
    <cellStyle name="注释 3 3 7" xfId="31596" xr:uid="{00000000-0005-0000-0000-0000887B0000}"/>
    <cellStyle name="注释 3 4" xfId="31597" xr:uid="{00000000-0005-0000-0000-0000897B0000}"/>
    <cellStyle name="注释 3 4 2" xfId="31598" xr:uid="{00000000-0005-0000-0000-00008A7B0000}"/>
    <cellStyle name="注释 3 4 2 2" xfId="31599" xr:uid="{00000000-0005-0000-0000-00008B7B0000}"/>
    <cellStyle name="注释 3 4 2 2 2" xfId="31600" xr:uid="{00000000-0005-0000-0000-00008C7B0000}"/>
    <cellStyle name="注释 3 4 2 2 2 2" xfId="31601" xr:uid="{00000000-0005-0000-0000-00008D7B0000}"/>
    <cellStyle name="注释 3 4 2 2 2 3" xfId="31602" xr:uid="{00000000-0005-0000-0000-00008E7B0000}"/>
    <cellStyle name="注释 3 4 2 2 3" xfId="31603" xr:uid="{00000000-0005-0000-0000-00008F7B0000}"/>
    <cellStyle name="注释 3 4 2 2 4" xfId="31604" xr:uid="{00000000-0005-0000-0000-0000907B0000}"/>
    <cellStyle name="注释 3 4 2 3" xfId="31605" xr:uid="{00000000-0005-0000-0000-0000917B0000}"/>
    <cellStyle name="注释 3 4 2 3 2" xfId="31606" xr:uid="{00000000-0005-0000-0000-0000927B0000}"/>
    <cellStyle name="注释 3 4 2 3 3" xfId="31607" xr:uid="{00000000-0005-0000-0000-0000937B0000}"/>
    <cellStyle name="注释 3 4 2 4" xfId="31608" xr:uid="{00000000-0005-0000-0000-0000947B0000}"/>
    <cellStyle name="注释 3 4 2 5" xfId="31609" xr:uid="{00000000-0005-0000-0000-0000957B0000}"/>
    <cellStyle name="注释 3 4 3" xfId="31610" xr:uid="{00000000-0005-0000-0000-0000967B0000}"/>
    <cellStyle name="注释 3 4 3 2" xfId="31611" xr:uid="{00000000-0005-0000-0000-0000977B0000}"/>
    <cellStyle name="注释 3 4 3 2 2" xfId="31612" xr:uid="{00000000-0005-0000-0000-0000987B0000}"/>
    <cellStyle name="注释 3 4 3 2 3" xfId="31613" xr:uid="{00000000-0005-0000-0000-0000997B0000}"/>
    <cellStyle name="注释 3 4 3 3" xfId="31614" xr:uid="{00000000-0005-0000-0000-00009A7B0000}"/>
    <cellStyle name="注释 3 4 3 4" xfId="31615" xr:uid="{00000000-0005-0000-0000-00009B7B0000}"/>
    <cellStyle name="注释 3 4 4" xfId="31616" xr:uid="{00000000-0005-0000-0000-00009C7B0000}"/>
    <cellStyle name="注释 3 4 4 2" xfId="31617" xr:uid="{00000000-0005-0000-0000-00009D7B0000}"/>
    <cellStyle name="注释 3 4 4 3" xfId="31618" xr:uid="{00000000-0005-0000-0000-00009E7B0000}"/>
    <cellStyle name="注释 3 4 5" xfId="31619" xr:uid="{00000000-0005-0000-0000-00009F7B0000}"/>
    <cellStyle name="注释 3 4 6" xfId="31620" xr:uid="{00000000-0005-0000-0000-0000A07B0000}"/>
    <cellStyle name="注释 3 5" xfId="31621" xr:uid="{00000000-0005-0000-0000-0000A17B0000}"/>
    <cellStyle name="注释 3 5 2" xfId="31622" xr:uid="{00000000-0005-0000-0000-0000A27B0000}"/>
    <cellStyle name="注释 3 5 2 2" xfId="31623" xr:uid="{00000000-0005-0000-0000-0000A37B0000}"/>
    <cellStyle name="注释 3 5 2 2 2" xfId="31624" xr:uid="{00000000-0005-0000-0000-0000A47B0000}"/>
    <cellStyle name="注释 3 5 2 2 3" xfId="31625" xr:uid="{00000000-0005-0000-0000-0000A57B0000}"/>
    <cellStyle name="注释 3 5 2 3" xfId="31626" xr:uid="{00000000-0005-0000-0000-0000A67B0000}"/>
    <cellStyle name="注释 3 5 2 4" xfId="31627" xr:uid="{00000000-0005-0000-0000-0000A77B0000}"/>
    <cellStyle name="注释 3 5 3" xfId="31628" xr:uid="{00000000-0005-0000-0000-0000A87B0000}"/>
    <cellStyle name="注释 3 5 3 2" xfId="31629" xr:uid="{00000000-0005-0000-0000-0000A97B0000}"/>
    <cellStyle name="注释 3 5 3 3" xfId="31630" xr:uid="{00000000-0005-0000-0000-0000AA7B0000}"/>
    <cellStyle name="注释 3 5 4" xfId="31631" xr:uid="{00000000-0005-0000-0000-0000AB7B0000}"/>
    <cellStyle name="注释 3 5 5" xfId="31632" xr:uid="{00000000-0005-0000-0000-0000AC7B0000}"/>
    <cellStyle name="注释 3 6" xfId="31633" xr:uid="{00000000-0005-0000-0000-0000AD7B0000}"/>
    <cellStyle name="注释 3 6 2" xfId="31634" xr:uid="{00000000-0005-0000-0000-0000AE7B0000}"/>
    <cellStyle name="注释 3 6 2 2" xfId="31635" xr:uid="{00000000-0005-0000-0000-0000AF7B0000}"/>
    <cellStyle name="注释 3 6 2 3" xfId="31636" xr:uid="{00000000-0005-0000-0000-0000B07B0000}"/>
    <cellStyle name="注释 3 6 3" xfId="31637" xr:uid="{00000000-0005-0000-0000-0000B17B0000}"/>
    <cellStyle name="注释 3 6 4" xfId="31638" xr:uid="{00000000-0005-0000-0000-0000B27B0000}"/>
    <cellStyle name="注释 3 7" xfId="31639" xr:uid="{00000000-0005-0000-0000-0000B37B0000}"/>
    <cellStyle name="注释 3 7 2" xfId="31640" xr:uid="{00000000-0005-0000-0000-0000B47B0000}"/>
    <cellStyle name="注释 3 7 3" xfId="31641" xr:uid="{00000000-0005-0000-0000-0000B57B0000}"/>
    <cellStyle name="注释 3 8" xfId="31642" xr:uid="{00000000-0005-0000-0000-0000B67B0000}"/>
    <cellStyle name="注释 3 9" xfId="31643" xr:uid="{00000000-0005-0000-0000-0000B77B0000}"/>
    <cellStyle name="注释 4" xfId="31644" xr:uid="{00000000-0005-0000-0000-0000B87B0000}"/>
    <cellStyle name="注释 4 2" xfId="31645" xr:uid="{00000000-0005-0000-0000-0000B97B0000}"/>
    <cellStyle name="注释 4 2 2" xfId="31646" xr:uid="{00000000-0005-0000-0000-0000BA7B0000}"/>
    <cellStyle name="注释 4 2 2 2" xfId="31647" xr:uid="{00000000-0005-0000-0000-0000BB7B0000}"/>
    <cellStyle name="注释 4 2 2 2 2" xfId="31648" xr:uid="{00000000-0005-0000-0000-0000BC7B0000}"/>
    <cellStyle name="注释 4 2 2 2 2 2" xfId="31649" xr:uid="{00000000-0005-0000-0000-0000BD7B0000}"/>
    <cellStyle name="注释 4 2 2 2 2 2 2" xfId="31650" xr:uid="{00000000-0005-0000-0000-0000BE7B0000}"/>
    <cellStyle name="注释 4 2 2 2 2 2 3" xfId="31651" xr:uid="{00000000-0005-0000-0000-0000BF7B0000}"/>
    <cellStyle name="注释 4 2 2 2 2 3" xfId="31652" xr:uid="{00000000-0005-0000-0000-0000C07B0000}"/>
    <cellStyle name="注释 4 2 2 2 2 4" xfId="31653" xr:uid="{00000000-0005-0000-0000-0000C17B0000}"/>
    <cellStyle name="注释 4 2 2 2 3" xfId="31654" xr:uid="{00000000-0005-0000-0000-0000C27B0000}"/>
    <cellStyle name="注释 4 2 2 2 3 2" xfId="31655" xr:uid="{00000000-0005-0000-0000-0000C37B0000}"/>
    <cellStyle name="注释 4 2 2 2 3 3" xfId="31656" xr:uid="{00000000-0005-0000-0000-0000C47B0000}"/>
    <cellStyle name="注释 4 2 2 2 4" xfId="31657" xr:uid="{00000000-0005-0000-0000-0000C57B0000}"/>
    <cellStyle name="注释 4 2 2 2 5" xfId="31658" xr:uid="{00000000-0005-0000-0000-0000C67B0000}"/>
    <cellStyle name="注释 4 2 2 3" xfId="31659" xr:uid="{00000000-0005-0000-0000-0000C77B0000}"/>
    <cellStyle name="注释 4 2 2 3 2" xfId="31660" xr:uid="{00000000-0005-0000-0000-0000C87B0000}"/>
    <cellStyle name="注释 4 2 2 3 2 2" xfId="31661" xr:uid="{00000000-0005-0000-0000-0000C97B0000}"/>
    <cellStyle name="注释 4 2 2 3 2 3" xfId="31662" xr:uid="{00000000-0005-0000-0000-0000CA7B0000}"/>
    <cellStyle name="注释 4 2 2 3 3" xfId="31663" xr:uid="{00000000-0005-0000-0000-0000CB7B0000}"/>
    <cellStyle name="注释 4 2 2 3 4" xfId="31664" xr:uid="{00000000-0005-0000-0000-0000CC7B0000}"/>
    <cellStyle name="注释 4 2 2 4" xfId="31665" xr:uid="{00000000-0005-0000-0000-0000CD7B0000}"/>
    <cellStyle name="注释 4 2 2 4 2" xfId="31666" xr:uid="{00000000-0005-0000-0000-0000CE7B0000}"/>
    <cellStyle name="注释 4 2 2 4 3" xfId="31667" xr:uid="{00000000-0005-0000-0000-0000CF7B0000}"/>
    <cellStyle name="注释 4 2 2 5" xfId="31668" xr:uid="{00000000-0005-0000-0000-0000D07B0000}"/>
    <cellStyle name="注释 4 2 2 6" xfId="31669" xr:uid="{00000000-0005-0000-0000-0000D17B0000}"/>
    <cellStyle name="注释 4 2 3" xfId="31670" xr:uid="{00000000-0005-0000-0000-0000D27B0000}"/>
    <cellStyle name="注释 4 2 3 2" xfId="31671" xr:uid="{00000000-0005-0000-0000-0000D37B0000}"/>
    <cellStyle name="注释 4 2 3 2 2" xfId="31672" xr:uid="{00000000-0005-0000-0000-0000D47B0000}"/>
    <cellStyle name="注释 4 2 3 2 2 2" xfId="31673" xr:uid="{00000000-0005-0000-0000-0000D57B0000}"/>
    <cellStyle name="注释 4 2 3 2 2 3" xfId="31674" xr:uid="{00000000-0005-0000-0000-0000D67B0000}"/>
    <cellStyle name="注释 4 2 3 2 3" xfId="31675" xr:uid="{00000000-0005-0000-0000-0000D77B0000}"/>
    <cellStyle name="注释 4 2 3 2 4" xfId="31676" xr:uid="{00000000-0005-0000-0000-0000D87B0000}"/>
    <cellStyle name="注释 4 2 3 3" xfId="31677" xr:uid="{00000000-0005-0000-0000-0000D97B0000}"/>
    <cellStyle name="注释 4 2 3 3 2" xfId="31678" xr:uid="{00000000-0005-0000-0000-0000DA7B0000}"/>
    <cellStyle name="注释 4 2 3 3 3" xfId="31679" xr:uid="{00000000-0005-0000-0000-0000DB7B0000}"/>
    <cellStyle name="注释 4 2 3 4" xfId="31680" xr:uid="{00000000-0005-0000-0000-0000DC7B0000}"/>
    <cellStyle name="注释 4 2 3 5" xfId="31681" xr:uid="{00000000-0005-0000-0000-0000DD7B0000}"/>
    <cellStyle name="注释 4 2 4" xfId="31682" xr:uid="{00000000-0005-0000-0000-0000DE7B0000}"/>
    <cellStyle name="注释 4 2 4 2" xfId="31683" xr:uid="{00000000-0005-0000-0000-0000DF7B0000}"/>
    <cellStyle name="注释 4 2 4 2 2" xfId="31684" xr:uid="{00000000-0005-0000-0000-0000E07B0000}"/>
    <cellStyle name="注释 4 2 4 2 3" xfId="31685" xr:uid="{00000000-0005-0000-0000-0000E17B0000}"/>
    <cellStyle name="注释 4 2 4 3" xfId="31686" xr:uid="{00000000-0005-0000-0000-0000E27B0000}"/>
    <cellStyle name="注释 4 2 4 4" xfId="31687" xr:uid="{00000000-0005-0000-0000-0000E37B0000}"/>
    <cellStyle name="注释 4 2 5" xfId="31688" xr:uid="{00000000-0005-0000-0000-0000E47B0000}"/>
    <cellStyle name="注释 4 2 5 2" xfId="31689" xr:uid="{00000000-0005-0000-0000-0000E57B0000}"/>
    <cellStyle name="注释 4 2 5 3" xfId="31690" xr:uid="{00000000-0005-0000-0000-0000E67B0000}"/>
    <cellStyle name="注释 4 2 6" xfId="31691" xr:uid="{00000000-0005-0000-0000-0000E77B0000}"/>
    <cellStyle name="注释 4 2 7" xfId="31692" xr:uid="{00000000-0005-0000-0000-0000E87B0000}"/>
    <cellStyle name="注释 4 3" xfId="31693" xr:uid="{00000000-0005-0000-0000-0000E97B0000}"/>
    <cellStyle name="注释 4 3 2" xfId="31694" xr:uid="{00000000-0005-0000-0000-0000EA7B0000}"/>
    <cellStyle name="注释 4 3 2 2" xfId="31695" xr:uid="{00000000-0005-0000-0000-0000EB7B0000}"/>
    <cellStyle name="注释 4 3 2 2 2" xfId="31696" xr:uid="{00000000-0005-0000-0000-0000EC7B0000}"/>
    <cellStyle name="注释 4 3 2 2 2 2" xfId="31697" xr:uid="{00000000-0005-0000-0000-0000ED7B0000}"/>
    <cellStyle name="注释 4 3 2 2 2 3" xfId="31698" xr:uid="{00000000-0005-0000-0000-0000EE7B0000}"/>
    <cellStyle name="注释 4 3 2 2 3" xfId="31699" xr:uid="{00000000-0005-0000-0000-0000EF7B0000}"/>
    <cellStyle name="注释 4 3 2 2 4" xfId="31700" xr:uid="{00000000-0005-0000-0000-0000F07B0000}"/>
    <cellStyle name="注释 4 3 2 3" xfId="31701" xr:uid="{00000000-0005-0000-0000-0000F17B0000}"/>
    <cellStyle name="注释 4 3 2 3 2" xfId="31702" xr:uid="{00000000-0005-0000-0000-0000F27B0000}"/>
    <cellStyle name="注释 4 3 2 3 3" xfId="31703" xr:uid="{00000000-0005-0000-0000-0000F37B0000}"/>
    <cellStyle name="注释 4 3 2 4" xfId="31704" xr:uid="{00000000-0005-0000-0000-0000F47B0000}"/>
    <cellStyle name="注释 4 3 2 5" xfId="31705" xr:uid="{00000000-0005-0000-0000-0000F57B0000}"/>
    <cellStyle name="注释 4 3 3" xfId="31706" xr:uid="{00000000-0005-0000-0000-0000F67B0000}"/>
    <cellStyle name="注释 4 3 3 2" xfId="31707" xr:uid="{00000000-0005-0000-0000-0000F77B0000}"/>
    <cellStyle name="注释 4 3 3 2 2" xfId="31708" xr:uid="{00000000-0005-0000-0000-0000F87B0000}"/>
    <cellStyle name="注释 4 3 3 2 3" xfId="31709" xr:uid="{00000000-0005-0000-0000-0000F97B0000}"/>
    <cellStyle name="注释 4 3 3 3" xfId="31710" xr:uid="{00000000-0005-0000-0000-0000FA7B0000}"/>
    <cellStyle name="注释 4 3 3 4" xfId="31711" xr:uid="{00000000-0005-0000-0000-0000FB7B0000}"/>
    <cellStyle name="注释 4 3 4" xfId="31712" xr:uid="{00000000-0005-0000-0000-0000FC7B0000}"/>
    <cellStyle name="注释 4 3 4 2" xfId="31713" xr:uid="{00000000-0005-0000-0000-0000FD7B0000}"/>
    <cellStyle name="注释 4 3 4 3" xfId="31714" xr:uid="{00000000-0005-0000-0000-0000FE7B0000}"/>
    <cellStyle name="注释 4 3 5" xfId="31715" xr:uid="{00000000-0005-0000-0000-0000FF7B0000}"/>
    <cellStyle name="注释 4 3 6" xfId="31716" xr:uid="{00000000-0005-0000-0000-0000007C0000}"/>
    <cellStyle name="注释 4 4" xfId="31717" xr:uid="{00000000-0005-0000-0000-0000017C0000}"/>
    <cellStyle name="注释 4 4 2" xfId="31718" xr:uid="{00000000-0005-0000-0000-0000027C0000}"/>
    <cellStyle name="注释 4 4 2 2" xfId="31719" xr:uid="{00000000-0005-0000-0000-0000037C0000}"/>
    <cellStyle name="注释 4 4 2 2 2" xfId="31720" xr:uid="{00000000-0005-0000-0000-0000047C0000}"/>
    <cellStyle name="注释 4 4 2 2 3" xfId="31721" xr:uid="{00000000-0005-0000-0000-0000057C0000}"/>
    <cellStyle name="注释 4 4 2 3" xfId="31722" xr:uid="{00000000-0005-0000-0000-0000067C0000}"/>
    <cellStyle name="注释 4 4 2 4" xfId="31723" xr:uid="{00000000-0005-0000-0000-0000077C0000}"/>
    <cellStyle name="注释 4 4 3" xfId="31724" xr:uid="{00000000-0005-0000-0000-0000087C0000}"/>
    <cellStyle name="注释 4 4 3 2" xfId="31725" xr:uid="{00000000-0005-0000-0000-0000097C0000}"/>
    <cellStyle name="注释 4 4 3 3" xfId="31726" xr:uid="{00000000-0005-0000-0000-00000A7C0000}"/>
    <cellStyle name="注释 4 4 4" xfId="31727" xr:uid="{00000000-0005-0000-0000-00000B7C0000}"/>
    <cellStyle name="注释 4 4 5" xfId="31728" xr:uid="{00000000-0005-0000-0000-00000C7C0000}"/>
    <cellStyle name="注释 4 5" xfId="31729" xr:uid="{00000000-0005-0000-0000-00000D7C0000}"/>
    <cellStyle name="注释 4 5 2" xfId="31730" xr:uid="{00000000-0005-0000-0000-00000E7C0000}"/>
    <cellStyle name="注释 4 5 2 2" xfId="31731" xr:uid="{00000000-0005-0000-0000-00000F7C0000}"/>
    <cellStyle name="注释 4 5 2 3" xfId="31732" xr:uid="{00000000-0005-0000-0000-0000107C0000}"/>
    <cellStyle name="注释 4 5 3" xfId="31733" xr:uid="{00000000-0005-0000-0000-0000117C0000}"/>
    <cellStyle name="注释 4 5 4" xfId="31734" xr:uid="{00000000-0005-0000-0000-0000127C0000}"/>
    <cellStyle name="注释 4 6" xfId="31735" xr:uid="{00000000-0005-0000-0000-0000137C0000}"/>
    <cellStyle name="注释 4 6 2" xfId="31736" xr:uid="{00000000-0005-0000-0000-0000147C0000}"/>
    <cellStyle name="注释 4 6 3" xfId="31737" xr:uid="{00000000-0005-0000-0000-0000157C0000}"/>
    <cellStyle name="注释 4 7" xfId="31738" xr:uid="{00000000-0005-0000-0000-0000167C0000}"/>
    <cellStyle name="注释 4 8" xfId="31739" xr:uid="{00000000-0005-0000-0000-0000177C0000}"/>
    <cellStyle name="注释 5" xfId="31740" xr:uid="{00000000-0005-0000-0000-0000187C0000}"/>
    <cellStyle name="注释 5 2" xfId="31741" xr:uid="{00000000-0005-0000-0000-0000197C0000}"/>
    <cellStyle name="注释 5 2 2" xfId="31742" xr:uid="{00000000-0005-0000-0000-00001A7C0000}"/>
    <cellStyle name="注释 5 2 2 2" xfId="31743" xr:uid="{00000000-0005-0000-0000-00001B7C0000}"/>
    <cellStyle name="注释 5 2 2 2 2" xfId="31744" xr:uid="{00000000-0005-0000-0000-00001C7C0000}"/>
    <cellStyle name="注释 5 2 2 2 2 2" xfId="31745" xr:uid="{00000000-0005-0000-0000-00001D7C0000}"/>
    <cellStyle name="注释 5 2 2 2 2 3" xfId="31746" xr:uid="{00000000-0005-0000-0000-00001E7C0000}"/>
    <cellStyle name="注释 5 2 2 2 3" xfId="31747" xr:uid="{00000000-0005-0000-0000-00001F7C0000}"/>
    <cellStyle name="注释 5 2 2 2 4" xfId="31748" xr:uid="{00000000-0005-0000-0000-0000207C0000}"/>
    <cellStyle name="注释 5 2 2 3" xfId="31749" xr:uid="{00000000-0005-0000-0000-0000217C0000}"/>
    <cellStyle name="注释 5 2 2 3 2" xfId="31750" xr:uid="{00000000-0005-0000-0000-0000227C0000}"/>
    <cellStyle name="注释 5 2 2 3 3" xfId="31751" xr:uid="{00000000-0005-0000-0000-0000237C0000}"/>
    <cellStyle name="注释 5 2 2 4" xfId="31752" xr:uid="{00000000-0005-0000-0000-0000247C0000}"/>
    <cellStyle name="注释 5 2 2 5" xfId="31753" xr:uid="{00000000-0005-0000-0000-0000257C0000}"/>
    <cellStyle name="注释 5 2 3" xfId="31754" xr:uid="{00000000-0005-0000-0000-0000267C0000}"/>
    <cellStyle name="注释 5 2 3 2" xfId="31755" xr:uid="{00000000-0005-0000-0000-0000277C0000}"/>
    <cellStyle name="注释 5 2 3 2 2" xfId="31756" xr:uid="{00000000-0005-0000-0000-0000287C0000}"/>
    <cellStyle name="注释 5 2 3 2 3" xfId="31757" xr:uid="{00000000-0005-0000-0000-0000297C0000}"/>
    <cellStyle name="注释 5 2 3 3" xfId="31758" xr:uid="{00000000-0005-0000-0000-00002A7C0000}"/>
    <cellStyle name="注释 5 2 3 4" xfId="31759" xr:uid="{00000000-0005-0000-0000-00002B7C0000}"/>
    <cellStyle name="注释 5 2 4" xfId="31760" xr:uid="{00000000-0005-0000-0000-00002C7C0000}"/>
    <cellStyle name="注释 5 2 4 2" xfId="31761" xr:uid="{00000000-0005-0000-0000-00002D7C0000}"/>
    <cellStyle name="注释 5 2 4 3" xfId="31762" xr:uid="{00000000-0005-0000-0000-00002E7C0000}"/>
    <cellStyle name="注释 5 2 5" xfId="31763" xr:uid="{00000000-0005-0000-0000-00002F7C0000}"/>
    <cellStyle name="注释 5 2 6" xfId="31764" xr:uid="{00000000-0005-0000-0000-0000307C0000}"/>
    <cellStyle name="注释 5 3" xfId="31765" xr:uid="{00000000-0005-0000-0000-0000317C0000}"/>
    <cellStyle name="注释 5 3 2" xfId="31766" xr:uid="{00000000-0005-0000-0000-0000327C0000}"/>
    <cellStyle name="注释 5 3 2 2" xfId="31767" xr:uid="{00000000-0005-0000-0000-0000337C0000}"/>
    <cellStyle name="注释 5 3 2 2 2" xfId="31768" xr:uid="{00000000-0005-0000-0000-0000347C0000}"/>
    <cellStyle name="注释 5 3 2 2 3" xfId="31769" xr:uid="{00000000-0005-0000-0000-0000357C0000}"/>
    <cellStyle name="注释 5 3 2 3" xfId="31770" xr:uid="{00000000-0005-0000-0000-0000367C0000}"/>
    <cellStyle name="注释 5 3 2 4" xfId="31771" xr:uid="{00000000-0005-0000-0000-0000377C0000}"/>
    <cellStyle name="注释 5 3 3" xfId="31772" xr:uid="{00000000-0005-0000-0000-0000387C0000}"/>
    <cellStyle name="注释 5 3 3 2" xfId="31773" xr:uid="{00000000-0005-0000-0000-0000397C0000}"/>
    <cellStyle name="注释 5 3 3 3" xfId="31774" xr:uid="{00000000-0005-0000-0000-00003A7C0000}"/>
    <cellStyle name="注释 5 3 4" xfId="31775" xr:uid="{00000000-0005-0000-0000-00003B7C0000}"/>
    <cellStyle name="注释 5 3 5" xfId="31776" xr:uid="{00000000-0005-0000-0000-00003C7C0000}"/>
    <cellStyle name="注释 5 4" xfId="31777" xr:uid="{00000000-0005-0000-0000-00003D7C0000}"/>
    <cellStyle name="注释 5 4 2" xfId="31778" xr:uid="{00000000-0005-0000-0000-00003E7C0000}"/>
    <cellStyle name="注释 5 4 2 2" xfId="31779" xr:uid="{00000000-0005-0000-0000-00003F7C0000}"/>
    <cellStyle name="注释 5 4 2 3" xfId="31780" xr:uid="{00000000-0005-0000-0000-0000407C0000}"/>
    <cellStyle name="注释 5 4 3" xfId="31781" xr:uid="{00000000-0005-0000-0000-0000417C0000}"/>
    <cellStyle name="注释 5 4 4" xfId="31782" xr:uid="{00000000-0005-0000-0000-0000427C0000}"/>
    <cellStyle name="注释 5 5" xfId="31783" xr:uid="{00000000-0005-0000-0000-0000437C0000}"/>
    <cellStyle name="注释 5 5 2" xfId="31784" xr:uid="{00000000-0005-0000-0000-0000447C0000}"/>
    <cellStyle name="注释 5 5 3" xfId="31785" xr:uid="{00000000-0005-0000-0000-0000457C0000}"/>
    <cellStyle name="注释 5 6" xfId="31786" xr:uid="{00000000-0005-0000-0000-0000467C0000}"/>
    <cellStyle name="注释 5 7" xfId="31787" xr:uid="{00000000-0005-0000-0000-0000477C0000}"/>
    <cellStyle name="注释 6" xfId="31788" xr:uid="{00000000-0005-0000-0000-0000487C0000}"/>
    <cellStyle name="注释 6 2" xfId="31789" xr:uid="{00000000-0005-0000-0000-0000497C0000}"/>
    <cellStyle name="注释 6 2 2" xfId="31790" xr:uid="{00000000-0005-0000-0000-00004A7C0000}"/>
    <cellStyle name="注释 6 2 2 2" xfId="31791" xr:uid="{00000000-0005-0000-0000-00004B7C0000}"/>
    <cellStyle name="注释 6 2 2 2 2" xfId="31792" xr:uid="{00000000-0005-0000-0000-00004C7C0000}"/>
    <cellStyle name="注释 6 2 2 2 3" xfId="31793" xr:uid="{00000000-0005-0000-0000-00004D7C0000}"/>
    <cellStyle name="注释 6 2 2 3" xfId="31794" xr:uid="{00000000-0005-0000-0000-00004E7C0000}"/>
    <cellStyle name="注释 6 2 2 4" xfId="31795" xr:uid="{00000000-0005-0000-0000-00004F7C0000}"/>
    <cellStyle name="注释 6 2 3" xfId="31796" xr:uid="{00000000-0005-0000-0000-0000507C0000}"/>
    <cellStyle name="注释 6 2 3 2" xfId="31797" xr:uid="{00000000-0005-0000-0000-0000517C0000}"/>
    <cellStyle name="注释 6 2 3 3" xfId="31798" xr:uid="{00000000-0005-0000-0000-0000527C0000}"/>
    <cellStyle name="注释 6 2 4" xfId="31799" xr:uid="{00000000-0005-0000-0000-0000537C0000}"/>
    <cellStyle name="注释 6 2 5" xfId="31800" xr:uid="{00000000-0005-0000-0000-0000547C0000}"/>
    <cellStyle name="注释 6 3" xfId="31801" xr:uid="{00000000-0005-0000-0000-0000557C0000}"/>
    <cellStyle name="注释 6 3 2" xfId="31802" xr:uid="{00000000-0005-0000-0000-0000567C0000}"/>
    <cellStyle name="注释 6 3 2 2" xfId="31803" xr:uid="{00000000-0005-0000-0000-0000577C0000}"/>
    <cellStyle name="注释 6 3 2 3" xfId="31804" xr:uid="{00000000-0005-0000-0000-0000587C0000}"/>
    <cellStyle name="注释 6 3 3" xfId="31805" xr:uid="{00000000-0005-0000-0000-0000597C0000}"/>
    <cellStyle name="注释 6 3 4" xfId="31806" xr:uid="{00000000-0005-0000-0000-00005A7C0000}"/>
    <cellStyle name="注释 6 4" xfId="31807" xr:uid="{00000000-0005-0000-0000-00005B7C0000}"/>
    <cellStyle name="注释 6 4 2" xfId="31808" xr:uid="{00000000-0005-0000-0000-00005C7C0000}"/>
    <cellStyle name="注释 6 4 3" xfId="31809" xr:uid="{00000000-0005-0000-0000-00005D7C0000}"/>
    <cellStyle name="注释 6 5" xfId="31810" xr:uid="{00000000-0005-0000-0000-00005E7C0000}"/>
    <cellStyle name="注释 6 6" xfId="31811" xr:uid="{00000000-0005-0000-0000-00005F7C0000}"/>
    <cellStyle name="注释 7" xfId="31812" xr:uid="{00000000-0005-0000-0000-0000607C0000}"/>
    <cellStyle name="注释 7 2" xfId="31813" xr:uid="{00000000-0005-0000-0000-0000617C0000}"/>
    <cellStyle name="注释 7 2 2" xfId="31814" xr:uid="{00000000-0005-0000-0000-0000627C0000}"/>
    <cellStyle name="注释 7 2 2 2" xfId="31815" xr:uid="{00000000-0005-0000-0000-0000637C0000}"/>
    <cellStyle name="注释 7 2 2 3" xfId="31816" xr:uid="{00000000-0005-0000-0000-0000647C0000}"/>
    <cellStyle name="注释 7 2 3" xfId="31817" xr:uid="{00000000-0005-0000-0000-0000657C0000}"/>
    <cellStyle name="注释 7 2 4" xfId="31818" xr:uid="{00000000-0005-0000-0000-0000667C0000}"/>
    <cellStyle name="注释 7 3" xfId="31819" xr:uid="{00000000-0005-0000-0000-0000677C0000}"/>
    <cellStyle name="注释 7 3 2" xfId="31820" xr:uid="{00000000-0005-0000-0000-0000687C0000}"/>
    <cellStyle name="注释 7 3 3" xfId="31821" xr:uid="{00000000-0005-0000-0000-0000697C0000}"/>
    <cellStyle name="注释 7 4" xfId="31822" xr:uid="{00000000-0005-0000-0000-00006A7C0000}"/>
    <cellStyle name="注释 7 5" xfId="31823" xr:uid="{00000000-0005-0000-0000-00006B7C0000}"/>
    <cellStyle name="注释 8" xfId="31824" xr:uid="{00000000-0005-0000-0000-00006C7C0000}"/>
    <cellStyle name="注释 8 2" xfId="31825" xr:uid="{00000000-0005-0000-0000-00006D7C0000}"/>
    <cellStyle name="注释 8 2 2" xfId="31826" xr:uid="{00000000-0005-0000-0000-00006E7C0000}"/>
    <cellStyle name="注释 8 2 3" xfId="31827" xr:uid="{00000000-0005-0000-0000-00006F7C0000}"/>
    <cellStyle name="注释 8 3" xfId="31828" xr:uid="{00000000-0005-0000-0000-0000707C0000}"/>
    <cellStyle name="注释 8 4" xfId="31829" xr:uid="{00000000-0005-0000-0000-0000717C0000}"/>
    <cellStyle name="注释 9" xfId="31830" xr:uid="{00000000-0005-0000-0000-0000727C0000}"/>
    <cellStyle name="注释 9 2" xfId="31831" xr:uid="{00000000-0005-0000-0000-0000737C0000}"/>
    <cellStyle name="注释 9 3" xfId="31832" xr:uid="{00000000-0005-0000-0000-0000747C0000}"/>
    <cellStyle name="烹拳 [0]_97MBO" xfId="33280" xr:uid="{00000000-0005-0000-0000-00001C820000}"/>
    <cellStyle name="烹拳_97MBO" xfId="33281" xr:uid="{00000000-0005-0000-0000-00001D820000}"/>
    <cellStyle name="百分比 2" xfId="24792" xr:uid="{00000000-0005-0000-0000-0000F1600000}"/>
    <cellStyle name="百分比 4" xfId="24793" xr:uid="{00000000-0005-0000-0000-0000F2600000}"/>
    <cellStyle name="百分比_ORDER COVER SHEET(D9905-3)" xfId="24794" xr:uid="{00000000-0005-0000-0000-0000F3600000}"/>
    <cellStyle name="脱浦 [0.00]_11th Dec. (2)" xfId="33211" xr:uid="{00000000-0005-0000-0000-0000D7810000}"/>
    <cellStyle name="脱浦_11th Dec. (2)" xfId="33212" xr:uid="{00000000-0005-0000-0000-0000D8810000}"/>
    <cellStyle name="表标题" xfId="34369" xr:uid="{00000000-0005-0000-0000-000064860000}"/>
    <cellStyle name="表示済みのハイパーリンク" xfId="33334" xr:uid="{00000000-0005-0000-0000-000052820000}"/>
    <cellStyle name="表示済みのハイパーリンクBALLOON" xfId="33335" xr:uid="{00000000-0005-0000-0000-000053820000}"/>
    <cellStyle name="解释性文本" xfId="34380" xr:uid="{00000000-0005-0000-0000-00006F860000}"/>
    <cellStyle name="解释性文本 2" xfId="34381" xr:uid="{00000000-0005-0000-0000-000070860000}"/>
    <cellStyle name="警告文本" xfId="21137" xr:uid="{00000000-0005-0000-0000-0000AA520000}"/>
    <cellStyle name="警告文本 2" xfId="21138" xr:uid="{00000000-0005-0000-0000-0000AB520000}"/>
    <cellStyle name="计算" xfId="21139" xr:uid="{00000000-0005-0000-0000-0000AC520000}"/>
    <cellStyle name="计算 10" xfId="21141" xr:uid="{00000000-0005-0000-0000-0000AE520000}"/>
    <cellStyle name="计算 11" xfId="21143" xr:uid="{00000000-0005-0000-0000-0000B0520000}"/>
    <cellStyle name="计算 12" xfId="21148" xr:uid="{00000000-0005-0000-0000-0000B5520000}"/>
    <cellStyle name="计算 2" xfId="21153" xr:uid="{00000000-0005-0000-0000-0000BA520000}"/>
    <cellStyle name="计算 2 10" xfId="21155" xr:uid="{00000000-0005-0000-0000-0000BC520000}"/>
    <cellStyle name="计算 2 11" xfId="21157" xr:uid="{00000000-0005-0000-0000-0000BE520000}"/>
    <cellStyle name="计算 2 12" xfId="21159" xr:uid="{00000000-0005-0000-0000-0000C0520000}"/>
    <cellStyle name="计算 2 2" xfId="21161" xr:uid="{00000000-0005-0000-0000-0000C2520000}"/>
    <cellStyle name="计算 2 2 10" xfId="21163" xr:uid="{00000000-0005-0000-0000-0000C4520000}"/>
    <cellStyle name="计算 2 2 2" xfId="21166" xr:uid="{00000000-0005-0000-0000-0000C7520000}"/>
    <cellStyle name="计算 2 2 2 2" xfId="21169" xr:uid="{00000000-0005-0000-0000-0000CA520000}"/>
    <cellStyle name="计算 2 2 2 2 2" xfId="21171" xr:uid="{00000000-0005-0000-0000-0000CC520000}"/>
    <cellStyle name="计算 2 2 2 2 2 2" xfId="21173" xr:uid="{00000000-0005-0000-0000-0000CE520000}"/>
    <cellStyle name="计算 2 2 2 2 2 2 2" xfId="21175" xr:uid="{00000000-0005-0000-0000-0000D0520000}"/>
    <cellStyle name="计算 2 2 2 2 2 2 2 2" xfId="21177" xr:uid="{00000000-0005-0000-0000-0000D2520000}"/>
    <cellStyle name="计算 2 2 2 2 2 2 2 2 2" xfId="21179" xr:uid="{00000000-0005-0000-0000-0000D4520000}"/>
    <cellStyle name="计算 2 2 2 2 2 2 2 2 2 2" xfId="21181" xr:uid="{00000000-0005-0000-0000-0000D6520000}"/>
    <cellStyle name="计算 2 2 2 2 2 2 2 2 2 3" xfId="21183" xr:uid="{00000000-0005-0000-0000-0000D8520000}"/>
    <cellStyle name="计算 2 2 2 2 2 2 2 2 3" xfId="21185" xr:uid="{00000000-0005-0000-0000-0000DA520000}"/>
    <cellStyle name="计算 2 2 2 2 2 2 2 2 4" xfId="21187" xr:uid="{00000000-0005-0000-0000-0000DC520000}"/>
    <cellStyle name="计算 2 2 2 2 2 2 2 3" xfId="21189" xr:uid="{00000000-0005-0000-0000-0000DE520000}"/>
    <cellStyle name="计算 2 2 2 2 2 2 2 3 2" xfId="21191" xr:uid="{00000000-0005-0000-0000-0000E0520000}"/>
    <cellStyle name="计算 2 2 2 2 2 2 2 3 3" xfId="21193" xr:uid="{00000000-0005-0000-0000-0000E2520000}"/>
    <cellStyle name="计算 2 2 2 2 2 2 2 4" xfId="21195" xr:uid="{00000000-0005-0000-0000-0000E4520000}"/>
    <cellStyle name="计算 2 2 2 2 2 2 2 5" xfId="21197" xr:uid="{00000000-0005-0000-0000-0000E6520000}"/>
    <cellStyle name="计算 2 2 2 2 2 2 3" xfId="21199" xr:uid="{00000000-0005-0000-0000-0000E8520000}"/>
    <cellStyle name="计算 2 2 2 2 2 2 3 2" xfId="21201" xr:uid="{00000000-0005-0000-0000-0000EA520000}"/>
    <cellStyle name="计算 2 2 2 2 2 2 3 2 2" xfId="21203" xr:uid="{00000000-0005-0000-0000-0000EC520000}"/>
    <cellStyle name="计算 2 2 2 2 2 2 3 2 3" xfId="21205" xr:uid="{00000000-0005-0000-0000-0000EE520000}"/>
    <cellStyle name="计算 2 2 2 2 2 2 3 3" xfId="21207" xr:uid="{00000000-0005-0000-0000-0000F0520000}"/>
    <cellStyle name="计算 2 2 2 2 2 2 3 4" xfId="21209" xr:uid="{00000000-0005-0000-0000-0000F2520000}"/>
    <cellStyle name="计算 2 2 2 2 2 2 4" xfId="21211" xr:uid="{00000000-0005-0000-0000-0000F4520000}"/>
    <cellStyle name="计算 2 2 2 2 2 2 4 2" xfId="21213" xr:uid="{00000000-0005-0000-0000-0000F6520000}"/>
    <cellStyle name="计算 2 2 2 2 2 2 4 3" xfId="21215" xr:uid="{00000000-0005-0000-0000-0000F8520000}"/>
    <cellStyle name="计算 2 2 2 2 2 2 5" xfId="21217" xr:uid="{00000000-0005-0000-0000-0000FA520000}"/>
    <cellStyle name="计算 2 2 2 2 2 2 6" xfId="21219" xr:uid="{00000000-0005-0000-0000-0000FC520000}"/>
    <cellStyle name="计算 2 2 2 2 2 3" xfId="21221" xr:uid="{00000000-0005-0000-0000-0000FE520000}"/>
    <cellStyle name="计算 2 2 2 2 2 3 2" xfId="21223" xr:uid="{00000000-0005-0000-0000-000000530000}"/>
    <cellStyle name="计算 2 2 2 2 2 3 2 2" xfId="21225" xr:uid="{00000000-0005-0000-0000-000002530000}"/>
    <cellStyle name="计算 2 2 2 2 2 3 2 2 2" xfId="21227" xr:uid="{00000000-0005-0000-0000-000004530000}"/>
    <cellStyle name="计算 2 2 2 2 2 3 2 2 3" xfId="21229" xr:uid="{00000000-0005-0000-0000-000006530000}"/>
    <cellStyle name="计算 2 2 2 2 2 3 2 3" xfId="21231" xr:uid="{00000000-0005-0000-0000-000008530000}"/>
    <cellStyle name="计算 2 2 2 2 2 3 2 4" xfId="21233" xr:uid="{00000000-0005-0000-0000-00000A530000}"/>
    <cellStyle name="计算 2 2 2 2 2 3 3" xfId="21235" xr:uid="{00000000-0005-0000-0000-00000C530000}"/>
    <cellStyle name="计算 2 2 2 2 2 3 3 2" xfId="21237" xr:uid="{00000000-0005-0000-0000-00000E530000}"/>
    <cellStyle name="计算 2 2 2 2 2 3 3 3" xfId="21239" xr:uid="{00000000-0005-0000-0000-000010530000}"/>
    <cellStyle name="计算 2 2 2 2 2 3 4" xfId="21241" xr:uid="{00000000-0005-0000-0000-000012530000}"/>
    <cellStyle name="计算 2 2 2 2 2 3 5" xfId="21243" xr:uid="{00000000-0005-0000-0000-000014530000}"/>
    <cellStyle name="计算 2 2 2 2 2 4" xfId="21245" xr:uid="{00000000-0005-0000-0000-000016530000}"/>
    <cellStyle name="计算 2 2 2 2 2 4 2" xfId="21247" xr:uid="{00000000-0005-0000-0000-000018530000}"/>
    <cellStyle name="计算 2 2 2 2 2 4 2 2" xfId="21249" xr:uid="{00000000-0005-0000-0000-00001A530000}"/>
    <cellStyle name="计算 2 2 2 2 2 4 2 3" xfId="21251" xr:uid="{00000000-0005-0000-0000-00001C530000}"/>
    <cellStyle name="计算 2 2 2 2 2 4 3" xfId="21253" xr:uid="{00000000-0005-0000-0000-00001E530000}"/>
    <cellStyle name="计算 2 2 2 2 2 4 4" xfId="21255" xr:uid="{00000000-0005-0000-0000-000020530000}"/>
    <cellStyle name="计算 2 2 2 2 2 5" xfId="21257" xr:uid="{00000000-0005-0000-0000-000022530000}"/>
    <cellStyle name="计算 2 2 2 2 2 5 2" xfId="21259" xr:uid="{00000000-0005-0000-0000-000024530000}"/>
    <cellStyle name="计算 2 2 2 2 2 5 3" xfId="21261" xr:uid="{00000000-0005-0000-0000-000026530000}"/>
    <cellStyle name="计算 2 2 2 2 2 6" xfId="21263" xr:uid="{00000000-0005-0000-0000-000028530000}"/>
    <cellStyle name="计算 2 2 2 2 2 7" xfId="21265" xr:uid="{00000000-0005-0000-0000-00002A530000}"/>
    <cellStyle name="计算 2 2 2 2 3" xfId="21267" xr:uid="{00000000-0005-0000-0000-00002C530000}"/>
    <cellStyle name="计算 2 2 2 2 3 2" xfId="21269" xr:uid="{00000000-0005-0000-0000-00002E530000}"/>
    <cellStyle name="计算 2 2 2 2 3 2 2" xfId="21271" xr:uid="{00000000-0005-0000-0000-000030530000}"/>
    <cellStyle name="计算 2 2 2 2 3 2 2 2" xfId="21273" xr:uid="{00000000-0005-0000-0000-000032530000}"/>
    <cellStyle name="计算 2 2 2 2 3 2 2 2 2" xfId="21275" xr:uid="{00000000-0005-0000-0000-000034530000}"/>
    <cellStyle name="计算 2 2 2 2 3 2 2 2 3" xfId="21277" xr:uid="{00000000-0005-0000-0000-000036530000}"/>
    <cellStyle name="计算 2 2 2 2 3 2 2 3" xfId="21279" xr:uid="{00000000-0005-0000-0000-000038530000}"/>
    <cellStyle name="计算 2 2 2 2 3 2 2 4" xfId="21281" xr:uid="{00000000-0005-0000-0000-00003A530000}"/>
    <cellStyle name="计算 2 2 2 2 3 2 3" xfId="21283" xr:uid="{00000000-0005-0000-0000-00003C530000}"/>
    <cellStyle name="计算 2 2 2 2 3 2 3 2" xfId="21285" xr:uid="{00000000-0005-0000-0000-00003E530000}"/>
    <cellStyle name="计算 2 2 2 2 3 2 3 3" xfId="21287" xr:uid="{00000000-0005-0000-0000-000040530000}"/>
    <cellStyle name="计算 2 2 2 2 3 2 4" xfId="21289" xr:uid="{00000000-0005-0000-0000-000042530000}"/>
    <cellStyle name="计算 2 2 2 2 3 2 5" xfId="21291" xr:uid="{00000000-0005-0000-0000-000044530000}"/>
    <cellStyle name="计算 2 2 2 2 3 3" xfId="21293" xr:uid="{00000000-0005-0000-0000-000046530000}"/>
    <cellStyle name="计算 2 2 2 2 3 3 2" xfId="21295" xr:uid="{00000000-0005-0000-0000-000048530000}"/>
    <cellStyle name="计算 2 2 2 2 3 3 2 2" xfId="21297" xr:uid="{00000000-0005-0000-0000-00004A530000}"/>
    <cellStyle name="计算 2 2 2 2 3 3 2 3" xfId="21299" xr:uid="{00000000-0005-0000-0000-00004C530000}"/>
    <cellStyle name="计算 2 2 2 2 3 3 3" xfId="21301" xr:uid="{00000000-0005-0000-0000-00004E530000}"/>
    <cellStyle name="计算 2 2 2 2 3 3 4" xfId="21303" xr:uid="{00000000-0005-0000-0000-000050530000}"/>
    <cellStyle name="计算 2 2 2 2 3 4" xfId="21305" xr:uid="{00000000-0005-0000-0000-000052530000}"/>
    <cellStyle name="计算 2 2 2 2 3 4 2" xfId="21307" xr:uid="{00000000-0005-0000-0000-000054530000}"/>
    <cellStyle name="计算 2 2 2 2 3 4 3" xfId="21309" xr:uid="{00000000-0005-0000-0000-000056530000}"/>
    <cellStyle name="计算 2 2 2 2 3 5" xfId="21311" xr:uid="{00000000-0005-0000-0000-000058530000}"/>
    <cellStyle name="计算 2 2 2 2 3 6" xfId="21313" xr:uid="{00000000-0005-0000-0000-00005A530000}"/>
    <cellStyle name="计算 2 2 2 2 4" xfId="21315" xr:uid="{00000000-0005-0000-0000-00005C530000}"/>
    <cellStyle name="计算 2 2 2 2 4 2" xfId="21317" xr:uid="{00000000-0005-0000-0000-00005E530000}"/>
    <cellStyle name="计算 2 2 2 2 4 2 2" xfId="21319" xr:uid="{00000000-0005-0000-0000-000060530000}"/>
    <cellStyle name="计算 2 2 2 2 4 2 2 2" xfId="21321" xr:uid="{00000000-0005-0000-0000-000062530000}"/>
    <cellStyle name="计算 2 2 2 2 4 2 2 3" xfId="21323" xr:uid="{00000000-0005-0000-0000-000064530000}"/>
    <cellStyle name="计算 2 2 2 2 4 2 3" xfId="21325" xr:uid="{00000000-0005-0000-0000-000066530000}"/>
    <cellStyle name="计算 2 2 2 2 4 2 4" xfId="21327" xr:uid="{00000000-0005-0000-0000-000068530000}"/>
    <cellStyle name="计算 2 2 2 2 4 3" xfId="21329" xr:uid="{00000000-0005-0000-0000-00006A530000}"/>
    <cellStyle name="计算 2 2 2 2 4 3 2" xfId="21331" xr:uid="{00000000-0005-0000-0000-00006C530000}"/>
    <cellStyle name="计算 2 2 2 2 4 3 3" xfId="21333" xr:uid="{00000000-0005-0000-0000-00006E530000}"/>
    <cellStyle name="计算 2 2 2 2 4 4" xfId="21335" xr:uid="{00000000-0005-0000-0000-000070530000}"/>
    <cellStyle name="计算 2 2 2 2 4 5" xfId="21337" xr:uid="{00000000-0005-0000-0000-000072530000}"/>
    <cellStyle name="计算 2 2 2 2 5" xfId="21339" xr:uid="{00000000-0005-0000-0000-000074530000}"/>
    <cellStyle name="计算 2 2 2 2 5 2" xfId="21341" xr:uid="{00000000-0005-0000-0000-000076530000}"/>
    <cellStyle name="计算 2 2 2 2 5 2 2" xfId="21343" xr:uid="{00000000-0005-0000-0000-000078530000}"/>
    <cellStyle name="计算 2 2 2 2 5 2 3" xfId="21345" xr:uid="{00000000-0005-0000-0000-00007A530000}"/>
    <cellStyle name="计算 2 2 2 2 5 3" xfId="21347" xr:uid="{00000000-0005-0000-0000-00007C530000}"/>
    <cellStyle name="计算 2 2 2 2 5 4" xfId="21349" xr:uid="{00000000-0005-0000-0000-00007E530000}"/>
    <cellStyle name="计算 2 2 2 2 6" xfId="21351" xr:uid="{00000000-0005-0000-0000-000080530000}"/>
    <cellStyle name="计算 2 2 2 2 6 2" xfId="21353" xr:uid="{00000000-0005-0000-0000-000082530000}"/>
    <cellStyle name="计算 2 2 2 2 6 3" xfId="21355" xr:uid="{00000000-0005-0000-0000-000084530000}"/>
    <cellStyle name="计算 2 2 2 2 7" xfId="21357" xr:uid="{00000000-0005-0000-0000-000086530000}"/>
    <cellStyle name="计算 2 2 2 2 8" xfId="21359" xr:uid="{00000000-0005-0000-0000-000088530000}"/>
    <cellStyle name="计算 2 2 2 3" xfId="21362" xr:uid="{00000000-0005-0000-0000-00008B530000}"/>
    <cellStyle name="计算 2 2 2 3 2" xfId="21364" xr:uid="{00000000-0005-0000-0000-00008D530000}"/>
    <cellStyle name="计算 2 2 2 3 2 2" xfId="21366" xr:uid="{00000000-0005-0000-0000-00008F530000}"/>
    <cellStyle name="计算 2 2 2 3 2 2 2" xfId="21368" xr:uid="{00000000-0005-0000-0000-000091530000}"/>
    <cellStyle name="计算 2 2 2 3 2 2 2 2" xfId="21370" xr:uid="{00000000-0005-0000-0000-000093530000}"/>
    <cellStyle name="计算 2 2 2 3 2 2 2 2 2" xfId="21372" xr:uid="{00000000-0005-0000-0000-000095530000}"/>
    <cellStyle name="计算 2 2 2 3 2 2 2 2 3" xfId="21374" xr:uid="{00000000-0005-0000-0000-000097530000}"/>
    <cellStyle name="计算 2 2 2 3 2 2 2 3" xfId="21376" xr:uid="{00000000-0005-0000-0000-000099530000}"/>
    <cellStyle name="计算 2 2 2 3 2 2 2 4" xfId="21378" xr:uid="{00000000-0005-0000-0000-00009B530000}"/>
    <cellStyle name="计算 2 2 2 3 2 2 3" xfId="21380" xr:uid="{00000000-0005-0000-0000-00009D530000}"/>
    <cellStyle name="计算 2 2 2 3 2 2 3 2" xfId="21382" xr:uid="{00000000-0005-0000-0000-00009F530000}"/>
    <cellStyle name="计算 2 2 2 3 2 2 3 3" xfId="21384" xr:uid="{00000000-0005-0000-0000-0000A1530000}"/>
    <cellStyle name="计算 2 2 2 3 2 2 4" xfId="21386" xr:uid="{00000000-0005-0000-0000-0000A3530000}"/>
    <cellStyle name="计算 2 2 2 3 2 2 5" xfId="21388" xr:uid="{00000000-0005-0000-0000-0000A5530000}"/>
    <cellStyle name="计算 2 2 2 3 2 3" xfId="21390" xr:uid="{00000000-0005-0000-0000-0000A7530000}"/>
    <cellStyle name="计算 2 2 2 3 2 3 2" xfId="21392" xr:uid="{00000000-0005-0000-0000-0000A9530000}"/>
    <cellStyle name="计算 2 2 2 3 2 3 2 2" xfId="21394" xr:uid="{00000000-0005-0000-0000-0000AB530000}"/>
    <cellStyle name="计算 2 2 2 3 2 3 2 3" xfId="21396" xr:uid="{00000000-0005-0000-0000-0000AD530000}"/>
    <cellStyle name="计算 2 2 2 3 2 3 3" xfId="21398" xr:uid="{00000000-0005-0000-0000-0000AF530000}"/>
    <cellStyle name="计算 2 2 2 3 2 3 4" xfId="21400" xr:uid="{00000000-0005-0000-0000-0000B1530000}"/>
    <cellStyle name="计算 2 2 2 3 2 4" xfId="21402" xr:uid="{00000000-0005-0000-0000-0000B3530000}"/>
    <cellStyle name="计算 2 2 2 3 2 4 2" xfId="21404" xr:uid="{00000000-0005-0000-0000-0000B5530000}"/>
    <cellStyle name="计算 2 2 2 3 2 4 3" xfId="21406" xr:uid="{00000000-0005-0000-0000-0000B7530000}"/>
    <cellStyle name="计算 2 2 2 3 2 5" xfId="21408" xr:uid="{00000000-0005-0000-0000-0000B9530000}"/>
    <cellStyle name="计算 2 2 2 3 2 6" xfId="21410" xr:uid="{00000000-0005-0000-0000-0000BB530000}"/>
    <cellStyle name="计算 2 2 2 3 3" xfId="21412" xr:uid="{00000000-0005-0000-0000-0000BD530000}"/>
    <cellStyle name="计算 2 2 2 3 3 2" xfId="21414" xr:uid="{00000000-0005-0000-0000-0000BF530000}"/>
    <cellStyle name="计算 2 2 2 3 3 2 2" xfId="21416" xr:uid="{00000000-0005-0000-0000-0000C1530000}"/>
    <cellStyle name="计算 2 2 2 3 3 2 2 2" xfId="21418" xr:uid="{00000000-0005-0000-0000-0000C3530000}"/>
    <cellStyle name="计算 2 2 2 3 3 2 2 3" xfId="21420" xr:uid="{00000000-0005-0000-0000-0000C5530000}"/>
    <cellStyle name="计算 2 2 2 3 3 2 3" xfId="21422" xr:uid="{00000000-0005-0000-0000-0000C7530000}"/>
    <cellStyle name="计算 2 2 2 3 3 2 4" xfId="21424" xr:uid="{00000000-0005-0000-0000-0000C9530000}"/>
    <cellStyle name="计算 2 2 2 3 3 3" xfId="21426" xr:uid="{00000000-0005-0000-0000-0000CB530000}"/>
    <cellStyle name="计算 2 2 2 3 3 3 2" xfId="21428" xr:uid="{00000000-0005-0000-0000-0000CD530000}"/>
    <cellStyle name="计算 2 2 2 3 3 3 3" xfId="21430" xr:uid="{00000000-0005-0000-0000-0000CF530000}"/>
    <cellStyle name="计算 2 2 2 3 3 4" xfId="21432" xr:uid="{00000000-0005-0000-0000-0000D1530000}"/>
    <cellStyle name="计算 2 2 2 3 3 5" xfId="21434" xr:uid="{00000000-0005-0000-0000-0000D3530000}"/>
    <cellStyle name="计算 2 2 2 3 4" xfId="21436" xr:uid="{00000000-0005-0000-0000-0000D5530000}"/>
    <cellStyle name="计算 2 2 2 3 4 2" xfId="21438" xr:uid="{00000000-0005-0000-0000-0000D7530000}"/>
    <cellStyle name="计算 2 2 2 3 4 2 2" xfId="21440" xr:uid="{00000000-0005-0000-0000-0000D9530000}"/>
    <cellStyle name="计算 2 2 2 3 4 2 3" xfId="21442" xr:uid="{00000000-0005-0000-0000-0000DB530000}"/>
    <cellStyle name="计算 2 2 2 3 4 3" xfId="21444" xr:uid="{00000000-0005-0000-0000-0000DD530000}"/>
    <cellStyle name="计算 2 2 2 3 4 4" xfId="21446" xr:uid="{00000000-0005-0000-0000-0000DF530000}"/>
    <cellStyle name="计算 2 2 2 3 5" xfId="21448" xr:uid="{00000000-0005-0000-0000-0000E1530000}"/>
    <cellStyle name="计算 2 2 2 3 5 2" xfId="21450" xr:uid="{00000000-0005-0000-0000-0000E3530000}"/>
    <cellStyle name="计算 2 2 2 3 5 3" xfId="21452" xr:uid="{00000000-0005-0000-0000-0000E5530000}"/>
    <cellStyle name="计算 2 2 2 3 6" xfId="21454" xr:uid="{00000000-0005-0000-0000-0000E7530000}"/>
    <cellStyle name="计算 2 2 2 3 7" xfId="21456" xr:uid="{00000000-0005-0000-0000-0000E9530000}"/>
    <cellStyle name="计算 2 2 2 4" xfId="21459" xr:uid="{00000000-0005-0000-0000-0000EC530000}"/>
    <cellStyle name="计算 2 2 2 4 2" xfId="21461" xr:uid="{00000000-0005-0000-0000-0000EE530000}"/>
    <cellStyle name="计算 2 2 2 4 2 2" xfId="21463" xr:uid="{00000000-0005-0000-0000-0000F0530000}"/>
    <cellStyle name="计算 2 2 2 4 2 2 2" xfId="21465" xr:uid="{00000000-0005-0000-0000-0000F2530000}"/>
    <cellStyle name="计算 2 2 2 4 2 2 2 2" xfId="21467" xr:uid="{00000000-0005-0000-0000-0000F4530000}"/>
    <cellStyle name="计算 2 2 2 4 2 2 2 3" xfId="21469" xr:uid="{00000000-0005-0000-0000-0000F6530000}"/>
    <cellStyle name="计算 2 2 2 4 2 2 3" xfId="21471" xr:uid="{00000000-0005-0000-0000-0000F8530000}"/>
    <cellStyle name="计算 2 2 2 4 2 2 4" xfId="21473" xr:uid="{00000000-0005-0000-0000-0000FA530000}"/>
    <cellStyle name="计算 2 2 2 4 2 3" xfId="21475" xr:uid="{00000000-0005-0000-0000-0000FC530000}"/>
    <cellStyle name="计算 2 2 2 4 2 3 2" xfId="21477" xr:uid="{00000000-0005-0000-0000-0000FE530000}"/>
    <cellStyle name="计算 2 2 2 4 2 3 3" xfId="21479" xr:uid="{00000000-0005-0000-0000-000000540000}"/>
    <cellStyle name="计算 2 2 2 4 2 4" xfId="21481" xr:uid="{00000000-0005-0000-0000-000002540000}"/>
    <cellStyle name="计算 2 2 2 4 2 5" xfId="21483" xr:uid="{00000000-0005-0000-0000-000004540000}"/>
    <cellStyle name="计算 2 2 2 4 3" xfId="21485" xr:uid="{00000000-0005-0000-0000-000006540000}"/>
    <cellStyle name="计算 2 2 2 4 3 2" xfId="21487" xr:uid="{00000000-0005-0000-0000-000008540000}"/>
    <cellStyle name="计算 2 2 2 4 3 2 2" xfId="21489" xr:uid="{00000000-0005-0000-0000-00000A540000}"/>
    <cellStyle name="计算 2 2 2 4 3 2 3" xfId="21491" xr:uid="{00000000-0005-0000-0000-00000C540000}"/>
    <cellStyle name="计算 2 2 2 4 3 3" xfId="21493" xr:uid="{00000000-0005-0000-0000-00000E540000}"/>
    <cellStyle name="计算 2 2 2 4 3 4" xfId="21495" xr:uid="{00000000-0005-0000-0000-000010540000}"/>
    <cellStyle name="计算 2 2 2 4 4" xfId="21497" xr:uid="{00000000-0005-0000-0000-000012540000}"/>
    <cellStyle name="计算 2 2 2 4 4 2" xfId="21499" xr:uid="{00000000-0005-0000-0000-000014540000}"/>
    <cellStyle name="计算 2 2 2 4 4 3" xfId="21501" xr:uid="{00000000-0005-0000-0000-000016540000}"/>
    <cellStyle name="计算 2 2 2 4 5" xfId="21503" xr:uid="{00000000-0005-0000-0000-000018540000}"/>
    <cellStyle name="计算 2 2 2 4 6" xfId="21505" xr:uid="{00000000-0005-0000-0000-00001A540000}"/>
    <cellStyle name="计算 2 2 2 5" xfId="21508" xr:uid="{00000000-0005-0000-0000-00001D540000}"/>
    <cellStyle name="计算 2 2 2 5 2" xfId="21510" xr:uid="{00000000-0005-0000-0000-00001F540000}"/>
    <cellStyle name="计算 2 2 2 5 2 2" xfId="21512" xr:uid="{00000000-0005-0000-0000-000021540000}"/>
    <cellStyle name="计算 2 2 2 5 2 2 2" xfId="21514" xr:uid="{00000000-0005-0000-0000-000023540000}"/>
    <cellStyle name="计算 2 2 2 5 2 2 3" xfId="21516" xr:uid="{00000000-0005-0000-0000-000025540000}"/>
    <cellStyle name="计算 2 2 2 5 2 3" xfId="21518" xr:uid="{00000000-0005-0000-0000-000027540000}"/>
    <cellStyle name="计算 2 2 2 5 2 4" xfId="21520" xr:uid="{00000000-0005-0000-0000-000029540000}"/>
    <cellStyle name="计算 2 2 2 5 3" xfId="21522" xr:uid="{00000000-0005-0000-0000-00002B540000}"/>
    <cellStyle name="计算 2 2 2 5 3 2" xfId="21524" xr:uid="{00000000-0005-0000-0000-00002D540000}"/>
    <cellStyle name="计算 2 2 2 5 3 3" xfId="21526" xr:uid="{00000000-0005-0000-0000-00002F540000}"/>
    <cellStyle name="计算 2 2 2 5 4" xfId="21528" xr:uid="{00000000-0005-0000-0000-000031540000}"/>
    <cellStyle name="计算 2 2 2 5 5" xfId="21530" xr:uid="{00000000-0005-0000-0000-000033540000}"/>
    <cellStyle name="计算 2 2 2 6" xfId="21532" xr:uid="{00000000-0005-0000-0000-000035540000}"/>
    <cellStyle name="计算 2 2 2 6 2" xfId="21534" xr:uid="{00000000-0005-0000-0000-000037540000}"/>
    <cellStyle name="计算 2 2 2 6 2 2" xfId="21536" xr:uid="{00000000-0005-0000-0000-000039540000}"/>
    <cellStyle name="计算 2 2 2 6 2 3" xfId="21538" xr:uid="{00000000-0005-0000-0000-00003B540000}"/>
    <cellStyle name="计算 2 2 2 6 3" xfId="21540" xr:uid="{00000000-0005-0000-0000-00003D540000}"/>
    <cellStyle name="计算 2 2 2 6 4" xfId="21542" xr:uid="{00000000-0005-0000-0000-00003F540000}"/>
    <cellStyle name="计算 2 2 2 7" xfId="21544" xr:uid="{00000000-0005-0000-0000-000041540000}"/>
    <cellStyle name="计算 2 2 2 7 2" xfId="21546" xr:uid="{00000000-0005-0000-0000-000043540000}"/>
    <cellStyle name="计算 2 2 2 7 3" xfId="21548" xr:uid="{00000000-0005-0000-0000-000045540000}"/>
    <cellStyle name="计算 2 2 2 8" xfId="21550" xr:uid="{00000000-0005-0000-0000-000047540000}"/>
    <cellStyle name="计算 2 2 2 9" xfId="21552" xr:uid="{00000000-0005-0000-0000-000049540000}"/>
    <cellStyle name="计算 2 2 3" xfId="21554" xr:uid="{00000000-0005-0000-0000-00004B540000}"/>
    <cellStyle name="计算 2 2 3 2" xfId="21556" xr:uid="{00000000-0005-0000-0000-00004D540000}"/>
    <cellStyle name="计算 2 2 3 2 2" xfId="21558" xr:uid="{00000000-0005-0000-0000-00004F540000}"/>
    <cellStyle name="计算 2 2 3 2 2 2" xfId="21560" xr:uid="{00000000-0005-0000-0000-000051540000}"/>
    <cellStyle name="计算 2 2 3 2 2 2 2" xfId="21562" xr:uid="{00000000-0005-0000-0000-000053540000}"/>
    <cellStyle name="计算 2 2 3 2 2 2 2 2" xfId="21564" xr:uid="{00000000-0005-0000-0000-000055540000}"/>
    <cellStyle name="计算 2 2 3 2 2 2 2 2 2" xfId="21566" xr:uid="{00000000-0005-0000-0000-000057540000}"/>
    <cellStyle name="计算 2 2 3 2 2 2 2 2 3" xfId="21568" xr:uid="{00000000-0005-0000-0000-000059540000}"/>
    <cellStyle name="计算 2 2 3 2 2 2 2 3" xfId="21570" xr:uid="{00000000-0005-0000-0000-00005B540000}"/>
    <cellStyle name="计算 2 2 3 2 2 2 2 4" xfId="21572" xr:uid="{00000000-0005-0000-0000-00005D540000}"/>
    <cellStyle name="计算 2 2 3 2 2 2 3" xfId="21574" xr:uid="{00000000-0005-0000-0000-00005F540000}"/>
    <cellStyle name="计算 2 2 3 2 2 2 3 2" xfId="21576" xr:uid="{00000000-0005-0000-0000-000061540000}"/>
    <cellStyle name="计算 2 2 3 2 2 2 3 3" xfId="21578" xr:uid="{00000000-0005-0000-0000-000063540000}"/>
    <cellStyle name="计算 2 2 3 2 2 2 4" xfId="21580" xr:uid="{00000000-0005-0000-0000-000065540000}"/>
    <cellStyle name="计算 2 2 3 2 2 2 5" xfId="21582" xr:uid="{00000000-0005-0000-0000-000067540000}"/>
    <cellStyle name="计算 2 2 3 2 2 3" xfId="21584" xr:uid="{00000000-0005-0000-0000-000069540000}"/>
    <cellStyle name="计算 2 2 3 2 2 3 2" xfId="21586" xr:uid="{00000000-0005-0000-0000-00006B540000}"/>
    <cellStyle name="计算 2 2 3 2 2 3 2 2" xfId="21588" xr:uid="{00000000-0005-0000-0000-00006D540000}"/>
    <cellStyle name="计算 2 2 3 2 2 3 2 3" xfId="21590" xr:uid="{00000000-0005-0000-0000-00006F540000}"/>
    <cellStyle name="计算 2 2 3 2 2 3 3" xfId="21592" xr:uid="{00000000-0005-0000-0000-000071540000}"/>
    <cellStyle name="计算 2 2 3 2 2 3 4" xfId="21594" xr:uid="{00000000-0005-0000-0000-000073540000}"/>
    <cellStyle name="计算 2 2 3 2 2 4" xfId="21596" xr:uid="{00000000-0005-0000-0000-000075540000}"/>
    <cellStyle name="计算 2 2 3 2 2 4 2" xfId="21598" xr:uid="{00000000-0005-0000-0000-000077540000}"/>
    <cellStyle name="计算 2 2 3 2 2 4 3" xfId="21600" xr:uid="{00000000-0005-0000-0000-000079540000}"/>
    <cellStyle name="计算 2 2 3 2 2 5" xfId="21602" xr:uid="{00000000-0005-0000-0000-00007B540000}"/>
    <cellStyle name="计算 2 2 3 2 2 6" xfId="21604" xr:uid="{00000000-0005-0000-0000-00007D540000}"/>
    <cellStyle name="计算 2 2 3 2 3" xfId="21606" xr:uid="{00000000-0005-0000-0000-00007F540000}"/>
    <cellStyle name="计算 2 2 3 2 3 2" xfId="21608" xr:uid="{00000000-0005-0000-0000-000081540000}"/>
    <cellStyle name="计算 2 2 3 2 3 2 2" xfId="21610" xr:uid="{00000000-0005-0000-0000-000083540000}"/>
    <cellStyle name="计算 2 2 3 2 3 2 2 2" xfId="21612" xr:uid="{00000000-0005-0000-0000-000085540000}"/>
    <cellStyle name="计算 2 2 3 2 3 2 2 3" xfId="21614" xr:uid="{00000000-0005-0000-0000-000087540000}"/>
    <cellStyle name="计算 2 2 3 2 3 2 3" xfId="21616" xr:uid="{00000000-0005-0000-0000-000089540000}"/>
    <cellStyle name="计算 2 2 3 2 3 2 4" xfId="21618" xr:uid="{00000000-0005-0000-0000-00008B540000}"/>
    <cellStyle name="计算 2 2 3 2 3 3" xfId="21620" xr:uid="{00000000-0005-0000-0000-00008D540000}"/>
    <cellStyle name="计算 2 2 3 2 3 3 2" xfId="21622" xr:uid="{00000000-0005-0000-0000-00008F540000}"/>
    <cellStyle name="计算 2 2 3 2 3 3 3" xfId="21624" xr:uid="{00000000-0005-0000-0000-000091540000}"/>
    <cellStyle name="计算 2 2 3 2 3 4" xfId="21626" xr:uid="{00000000-0005-0000-0000-000093540000}"/>
    <cellStyle name="计算 2 2 3 2 3 5" xfId="21628" xr:uid="{00000000-0005-0000-0000-000095540000}"/>
    <cellStyle name="计算 2 2 3 2 4" xfId="21630" xr:uid="{00000000-0005-0000-0000-000097540000}"/>
    <cellStyle name="计算 2 2 3 2 4 2" xfId="21632" xr:uid="{00000000-0005-0000-0000-000099540000}"/>
    <cellStyle name="计算 2 2 3 2 4 2 2" xfId="21634" xr:uid="{00000000-0005-0000-0000-00009B540000}"/>
    <cellStyle name="计算 2 2 3 2 4 2 3" xfId="21636" xr:uid="{00000000-0005-0000-0000-00009D540000}"/>
    <cellStyle name="计算 2 2 3 2 4 3" xfId="21638" xr:uid="{00000000-0005-0000-0000-00009F540000}"/>
    <cellStyle name="计算 2 2 3 2 4 4" xfId="21640" xr:uid="{00000000-0005-0000-0000-0000A1540000}"/>
    <cellStyle name="计算 2 2 3 2 5" xfId="21642" xr:uid="{00000000-0005-0000-0000-0000A3540000}"/>
    <cellStyle name="计算 2 2 3 2 5 2" xfId="21644" xr:uid="{00000000-0005-0000-0000-0000A5540000}"/>
    <cellStyle name="计算 2 2 3 2 5 3" xfId="21646" xr:uid="{00000000-0005-0000-0000-0000A7540000}"/>
    <cellStyle name="计算 2 2 3 2 6" xfId="21648" xr:uid="{00000000-0005-0000-0000-0000A9540000}"/>
    <cellStyle name="计算 2 2 3 2 7" xfId="21650" xr:uid="{00000000-0005-0000-0000-0000AB540000}"/>
    <cellStyle name="计算 2 2 3 3" xfId="21652" xr:uid="{00000000-0005-0000-0000-0000AD540000}"/>
    <cellStyle name="计算 2 2 3 3 2" xfId="21654" xr:uid="{00000000-0005-0000-0000-0000AF540000}"/>
    <cellStyle name="计算 2 2 3 3 2 2" xfId="21656" xr:uid="{00000000-0005-0000-0000-0000B1540000}"/>
    <cellStyle name="计算 2 2 3 3 2 2 2" xfId="21658" xr:uid="{00000000-0005-0000-0000-0000B3540000}"/>
    <cellStyle name="计算 2 2 3 3 2 2 2 2" xfId="21660" xr:uid="{00000000-0005-0000-0000-0000B5540000}"/>
    <cellStyle name="计算 2 2 3 3 2 2 2 3" xfId="21662" xr:uid="{00000000-0005-0000-0000-0000B7540000}"/>
    <cellStyle name="计算 2 2 3 3 2 2 3" xfId="21664" xr:uid="{00000000-0005-0000-0000-0000B9540000}"/>
    <cellStyle name="计算 2 2 3 3 2 2 4" xfId="21666" xr:uid="{00000000-0005-0000-0000-0000BB540000}"/>
    <cellStyle name="计算 2 2 3 3 2 3" xfId="21668" xr:uid="{00000000-0005-0000-0000-0000BD540000}"/>
    <cellStyle name="计算 2 2 3 3 2 3 2" xfId="21670" xr:uid="{00000000-0005-0000-0000-0000BF540000}"/>
    <cellStyle name="计算 2 2 3 3 2 3 3" xfId="21672" xr:uid="{00000000-0005-0000-0000-0000C1540000}"/>
    <cellStyle name="计算 2 2 3 3 2 4" xfId="21674" xr:uid="{00000000-0005-0000-0000-0000C3540000}"/>
    <cellStyle name="计算 2 2 3 3 2 5" xfId="21676" xr:uid="{00000000-0005-0000-0000-0000C5540000}"/>
    <cellStyle name="计算 2 2 3 3 3" xfId="21678" xr:uid="{00000000-0005-0000-0000-0000C7540000}"/>
    <cellStyle name="计算 2 2 3 3 3 2" xfId="21680" xr:uid="{00000000-0005-0000-0000-0000C9540000}"/>
    <cellStyle name="计算 2 2 3 3 3 2 2" xfId="21682" xr:uid="{00000000-0005-0000-0000-0000CB540000}"/>
    <cellStyle name="计算 2 2 3 3 3 2 3" xfId="21684" xr:uid="{00000000-0005-0000-0000-0000CD540000}"/>
    <cellStyle name="计算 2 2 3 3 3 3" xfId="21686" xr:uid="{00000000-0005-0000-0000-0000CF540000}"/>
    <cellStyle name="计算 2 2 3 3 3 4" xfId="21688" xr:uid="{00000000-0005-0000-0000-0000D1540000}"/>
    <cellStyle name="计算 2 2 3 3 4" xfId="21690" xr:uid="{00000000-0005-0000-0000-0000D3540000}"/>
    <cellStyle name="计算 2 2 3 3 4 2" xfId="21692" xr:uid="{00000000-0005-0000-0000-0000D5540000}"/>
    <cellStyle name="计算 2 2 3 3 4 3" xfId="21694" xr:uid="{00000000-0005-0000-0000-0000D7540000}"/>
    <cellStyle name="计算 2 2 3 3 5" xfId="21696" xr:uid="{00000000-0005-0000-0000-0000D9540000}"/>
    <cellStyle name="计算 2 2 3 3 6" xfId="21698" xr:uid="{00000000-0005-0000-0000-0000DB540000}"/>
    <cellStyle name="计算 2 2 3 4" xfId="21700" xr:uid="{00000000-0005-0000-0000-0000DD540000}"/>
    <cellStyle name="计算 2 2 3 4 2" xfId="21702" xr:uid="{00000000-0005-0000-0000-0000DF540000}"/>
    <cellStyle name="计算 2 2 3 4 2 2" xfId="21704" xr:uid="{00000000-0005-0000-0000-0000E1540000}"/>
    <cellStyle name="计算 2 2 3 4 2 2 2" xfId="21706" xr:uid="{00000000-0005-0000-0000-0000E3540000}"/>
    <cellStyle name="计算 2 2 3 4 2 2 3" xfId="21708" xr:uid="{00000000-0005-0000-0000-0000E5540000}"/>
    <cellStyle name="计算 2 2 3 4 2 3" xfId="21710" xr:uid="{00000000-0005-0000-0000-0000E7540000}"/>
    <cellStyle name="计算 2 2 3 4 2 4" xfId="21712" xr:uid="{00000000-0005-0000-0000-0000E9540000}"/>
    <cellStyle name="计算 2 2 3 4 3" xfId="21714" xr:uid="{00000000-0005-0000-0000-0000EB540000}"/>
    <cellStyle name="计算 2 2 3 4 3 2" xfId="21716" xr:uid="{00000000-0005-0000-0000-0000ED540000}"/>
    <cellStyle name="计算 2 2 3 4 3 3" xfId="21718" xr:uid="{00000000-0005-0000-0000-0000EF540000}"/>
    <cellStyle name="计算 2 2 3 4 4" xfId="21720" xr:uid="{00000000-0005-0000-0000-0000F1540000}"/>
    <cellStyle name="计算 2 2 3 4 5" xfId="21722" xr:uid="{00000000-0005-0000-0000-0000F3540000}"/>
    <cellStyle name="计算 2 2 3 5" xfId="21724" xr:uid="{00000000-0005-0000-0000-0000F5540000}"/>
    <cellStyle name="计算 2 2 3 5 2" xfId="21726" xr:uid="{00000000-0005-0000-0000-0000F7540000}"/>
    <cellStyle name="计算 2 2 3 5 2 2" xfId="21728" xr:uid="{00000000-0005-0000-0000-0000F9540000}"/>
    <cellStyle name="计算 2 2 3 5 2 3" xfId="21730" xr:uid="{00000000-0005-0000-0000-0000FB540000}"/>
    <cellStyle name="计算 2 2 3 5 3" xfId="21732" xr:uid="{00000000-0005-0000-0000-0000FD540000}"/>
    <cellStyle name="计算 2 2 3 5 4" xfId="21734" xr:uid="{00000000-0005-0000-0000-0000FF540000}"/>
    <cellStyle name="计算 2 2 3 6" xfId="21736" xr:uid="{00000000-0005-0000-0000-000001550000}"/>
    <cellStyle name="计算 2 2 3 6 2" xfId="21738" xr:uid="{00000000-0005-0000-0000-000003550000}"/>
    <cellStyle name="计算 2 2 3 6 3" xfId="21740" xr:uid="{00000000-0005-0000-0000-000005550000}"/>
    <cellStyle name="计算 2 2 3 7" xfId="21742" xr:uid="{00000000-0005-0000-0000-000007550000}"/>
    <cellStyle name="计算 2 2 3 8" xfId="21744" xr:uid="{00000000-0005-0000-0000-000009550000}"/>
    <cellStyle name="计算 2 2 4" xfId="21747" xr:uid="{00000000-0005-0000-0000-00000C550000}"/>
    <cellStyle name="计算 2 2 4 2" xfId="21749" xr:uid="{00000000-0005-0000-0000-00000E550000}"/>
    <cellStyle name="计算 2 2 4 2 2" xfId="21751" xr:uid="{00000000-0005-0000-0000-000010550000}"/>
    <cellStyle name="计算 2 2 4 2 2 2" xfId="21753" xr:uid="{00000000-0005-0000-0000-000012550000}"/>
    <cellStyle name="计算 2 2 4 2 2 2 2" xfId="21755" xr:uid="{00000000-0005-0000-0000-000014550000}"/>
    <cellStyle name="计算 2 2 4 2 2 2 2 2" xfId="21757" xr:uid="{00000000-0005-0000-0000-000016550000}"/>
    <cellStyle name="计算 2 2 4 2 2 2 2 3" xfId="21759" xr:uid="{00000000-0005-0000-0000-000018550000}"/>
    <cellStyle name="计算 2 2 4 2 2 2 3" xfId="21761" xr:uid="{00000000-0005-0000-0000-00001A550000}"/>
    <cellStyle name="计算 2 2 4 2 2 2 4" xfId="21763" xr:uid="{00000000-0005-0000-0000-00001C550000}"/>
    <cellStyle name="计算 2 2 4 2 2 3" xfId="21765" xr:uid="{00000000-0005-0000-0000-00001E550000}"/>
    <cellStyle name="计算 2 2 4 2 2 3 2" xfId="21767" xr:uid="{00000000-0005-0000-0000-000020550000}"/>
    <cellStyle name="计算 2 2 4 2 2 3 3" xfId="21769" xr:uid="{00000000-0005-0000-0000-000022550000}"/>
    <cellStyle name="计算 2 2 4 2 2 4" xfId="21771" xr:uid="{00000000-0005-0000-0000-000024550000}"/>
    <cellStyle name="计算 2 2 4 2 2 5" xfId="21773" xr:uid="{00000000-0005-0000-0000-000026550000}"/>
    <cellStyle name="计算 2 2 4 2 3" xfId="21775" xr:uid="{00000000-0005-0000-0000-000028550000}"/>
    <cellStyle name="计算 2 2 4 2 3 2" xfId="21777" xr:uid="{00000000-0005-0000-0000-00002A550000}"/>
    <cellStyle name="计算 2 2 4 2 3 2 2" xfId="21779" xr:uid="{00000000-0005-0000-0000-00002C550000}"/>
    <cellStyle name="计算 2 2 4 2 3 2 3" xfId="21781" xr:uid="{00000000-0005-0000-0000-00002E550000}"/>
    <cellStyle name="计算 2 2 4 2 3 3" xfId="21783" xr:uid="{00000000-0005-0000-0000-000030550000}"/>
    <cellStyle name="计算 2 2 4 2 3 4" xfId="21785" xr:uid="{00000000-0005-0000-0000-000032550000}"/>
    <cellStyle name="计算 2 2 4 2 4" xfId="21787" xr:uid="{00000000-0005-0000-0000-000034550000}"/>
    <cellStyle name="计算 2 2 4 2 4 2" xfId="21789" xr:uid="{00000000-0005-0000-0000-000036550000}"/>
    <cellStyle name="计算 2 2 4 2 4 3" xfId="21791" xr:uid="{00000000-0005-0000-0000-000038550000}"/>
    <cellStyle name="计算 2 2 4 2 5" xfId="21793" xr:uid="{00000000-0005-0000-0000-00003A550000}"/>
    <cellStyle name="计算 2 2 4 2 6" xfId="21795" xr:uid="{00000000-0005-0000-0000-00003C550000}"/>
    <cellStyle name="计算 2 2 4 3" xfId="21797" xr:uid="{00000000-0005-0000-0000-00003E550000}"/>
    <cellStyle name="计算 2 2 4 3 2" xfId="21799" xr:uid="{00000000-0005-0000-0000-000040550000}"/>
    <cellStyle name="计算 2 2 4 3 2 2" xfId="21801" xr:uid="{00000000-0005-0000-0000-000042550000}"/>
    <cellStyle name="计算 2 2 4 3 2 2 2" xfId="21803" xr:uid="{00000000-0005-0000-0000-000044550000}"/>
    <cellStyle name="计算 2 2 4 3 2 2 3" xfId="21805" xr:uid="{00000000-0005-0000-0000-000046550000}"/>
    <cellStyle name="计算 2 2 4 3 2 3" xfId="21807" xr:uid="{00000000-0005-0000-0000-000048550000}"/>
    <cellStyle name="计算 2 2 4 3 2 4" xfId="21809" xr:uid="{00000000-0005-0000-0000-00004A550000}"/>
    <cellStyle name="计算 2 2 4 3 3" xfId="21811" xr:uid="{00000000-0005-0000-0000-00004C550000}"/>
    <cellStyle name="计算 2 2 4 3 3 2" xfId="21813" xr:uid="{00000000-0005-0000-0000-00004E550000}"/>
    <cellStyle name="计算 2 2 4 3 3 3" xfId="21815" xr:uid="{00000000-0005-0000-0000-000050550000}"/>
    <cellStyle name="计算 2 2 4 3 4" xfId="21817" xr:uid="{00000000-0005-0000-0000-000052550000}"/>
    <cellStyle name="计算 2 2 4 3 5" xfId="21819" xr:uid="{00000000-0005-0000-0000-000054550000}"/>
    <cellStyle name="计算 2 2 4 4" xfId="21821" xr:uid="{00000000-0005-0000-0000-000056550000}"/>
    <cellStyle name="计算 2 2 4 4 2" xfId="21823" xr:uid="{00000000-0005-0000-0000-000058550000}"/>
    <cellStyle name="计算 2 2 4 4 2 2" xfId="21825" xr:uid="{00000000-0005-0000-0000-00005A550000}"/>
    <cellStyle name="计算 2 2 4 4 2 3" xfId="21827" xr:uid="{00000000-0005-0000-0000-00005C550000}"/>
    <cellStyle name="计算 2 2 4 4 3" xfId="21829" xr:uid="{00000000-0005-0000-0000-00005E550000}"/>
    <cellStyle name="计算 2 2 4 4 4" xfId="21831" xr:uid="{00000000-0005-0000-0000-000060550000}"/>
    <cellStyle name="计算 2 2 4 5" xfId="21833" xr:uid="{00000000-0005-0000-0000-000062550000}"/>
    <cellStyle name="计算 2 2 4 5 2" xfId="21835" xr:uid="{00000000-0005-0000-0000-000064550000}"/>
    <cellStyle name="计算 2 2 4 5 3" xfId="21837" xr:uid="{00000000-0005-0000-0000-000066550000}"/>
    <cellStyle name="计算 2 2 4 6" xfId="21839" xr:uid="{00000000-0005-0000-0000-000068550000}"/>
    <cellStyle name="计算 2 2 4 7" xfId="21841" xr:uid="{00000000-0005-0000-0000-00006A550000}"/>
    <cellStyle name="计算 2 2 5" xfId="21844" xr:uid="{00000000-0005-0000-0000-00006D550000}"/>
    <cellStyle name="计算 2 2 5 2" xfId="21846" xr:uid="{00000000-0005-0000-0000-00006F550000}"/>
    <cellStyle name="计算 2 2 5 2 2" xfId="21848" xr:uid="{00000000-0005-0000-0000-000071550000}"/>
    <cellStyle name="计算 2 2 5 2 2 2" xfId="21850" xr:uid="{00000000-0005-0000-0000-000073550000}"/>
    <cellStyle name="计算 2 2 5 2 2 2 2" xfId="21852" xr:uid="{00000000-0005-0000-0000-000075550000}"/>
    <cellStyle name="计算 2 2 5 2 2 2 3" xfId="21854" xr:uid="{00000000-0005-0000-0000-000077550000}"/>
    <cellStyle name="计算 2 2 5 2 2 3" xfId="21856" xr:uid="{00000000-0005-0000-0000-000079550000}"/>
    <cellStyle name="计算 2 2 5 2 2 4" xfId="21858" xr:uid="{00000000-0005-0000-0000-00007B550000}"/>
    <cellStyle name="计算 2 2 5 2 3" xfId="21860" xr:uid="{00000000-0005-0000-0000-00007D550000}"/>
    <cellStyle name="计算 2 2 5 2 3 2" xfId="21862" xr:uid="{00000000-0005-0000-0000-00007F550000}"/>
    <cellStyle name="计算 2 2 5 2 3 3" xfId="21864" xr:uid="{00000000-0005-0000-0000-000081550000}"/>
    <cellStyle name="计算 2 2 5 2 4" xfId="21866" xr:uid="{00000000-0005-0000-0000-000083550000}"/>
    <cellStyle name="计算 2 2 5 2 5" xfId="21868" xr:uid="{00000000-0005-0000-0000-000085550000}"/>
    <cellStyle name="计算 2 2 5 3" xfId="21870" xr:uid="{00000000-0005-0000-0000-000087550000}"/>
    <cellStyle name="计算 2 2 5 3 2" xfId="21872" xr:uid="{00000000-0005-0000-0000-000089550000}"/>
    <cellStyle name="计算 2 2 5 3 2 2" xfId="21874" xr:uid="{00000000-0005-0000-0000-00008B550000}"/>
    <cellStyle name="计算 2 2 5 3 2 3" xfId="21876" xr:uid="{00000000-0005-0000-0000-00008D550000}"/>
    <cellStyle name="计算 2 2 5 3 3" xfId="21878" xr:uid="{00000000-0005-0000-0000-00008F550000}"/>
    <cellStyle name="计算 2 2 5 3 4" xfId="21880" xr:uid="{00000000-0005-0000-0000-000091550000}"/>
    <cellStyle name="计算 2 2 5 4" xfId="21882" xr:uid="{00000000-0005-0000-0000-000093550000}"/>
    <cellStyle name="计算 2 2 5 4 2" xfId="21884" xr:uid="{00000000-0005-0000-0000-000095550000}"/>
    <cellStyle name="计算 2 2 5 4 3" xfId="21886" xr:uid="{00000000-0005-0000-0000-000097550000}"/>
    <cellStyle name="计算 2 2 5 5" xfId="21888" xr:uid="{00000000-0005-0000-0000-000099550000}"/>
    <cellStyle name="计算 2 2 5 6" xfId="21890" xr:uid="{00000000-0005-0000-0000-00009B550000}"/>
    <cellStyle name="计算 2 2 6" xfId="21893" xr:uid="{00000000-0005-0000-0000-00009E550000}"/>
    <cellStyle name="计算 2 2 6 2" xfId="21895" xr:uid="{00000000-0005-0000-0000-0000A0550000}"/>
    <cellStyle name="计算 2 2 6 2 2" xfId="21897" xr:uid="{00000000-0005-0000-0000-0000A2550000}"/>
    <cellStyle name="计算 2 2 6 2 2 2" xfId="21899" xr:uid="{00000000-0005-0000-0000-0000A4550000}"/>
    <cellStyle name="计算 2 2 6 2 2 3" xfId="21901" xr:uid="{00000000-0005-0000-0000-0000A6550000}"/>
    <cellStyle name="计算 2 2 6 2 3" xfId="21903" xr:uid="{00000000-0005-0000-0000-0000A8550000}"/>
    <cellStyle name="计算 2 2 6 2 4" xfId="21905" xr:uid="{00000000-0005-0000-0000-0000AA550000}"/>
    <cellStyle name="计算 2 2 6 3" xfId="21907" xr:uid="{00000000-0005-0000-0000-0000AC550000}"/>
    <cellStyle name="计算 2 2 6 3 2" xfId="21909" xr:uid="{00000000-0005-0000-0000-0000AE550000}"/>
    <cellStyle name="计算 2 2 6 3 3" xfId="21911" xr:uid="{00000000-0005-0000-0000-0000B0550000}"/>
    <cellStyle name="计算 2 2 6 4" xfId="21913" xr:uid="{00000000-0005-0000-0000-0000B2550000}"/>
    <cellStyle name="计算 2 2 6 5" xfId="21915" xr:uid="{00000000-0005-0000-0000-0000B4550000}"/>
    <cellStyle name="计算 2 2 7" xfId="21917" xr:uid="{00000000-0005-0000-0000-0000B6550000}"/>
    <cellStyle name="计算 2 2 7 2" xfId="21919" xr:uid="{00000000-0005-0000-0000-0000B8550000}"/>
    <cellStyle name="计算 2 2 7 2 2" xfId="21921" xr:uid="{00000000-0005-0000-0000-0000BA550000}"/>
    <cellStyle name="计算 2 2 7 2 3" xfId="21923" xr:uid="{00000000-0005-0000-0000-0000BC550000}"/>
    <cellStyle name="计算 2 2 7 3" xfId="21925" xr:uid="{00000000-0005-0000-0000-0000BE550000}"/>
    <cellStyle name="计算 2 2 7 4" xfId="21927" xr:uid="{00000000-0005-0000-0000-0000C0550000}"/>
    <cellStyle name="计算 2 2 8" xfId="21929" xr:uid="{00000000-0005-0000-0000-0000C2550000}"/>
    <cellStyle name="计算 2 2 8 2" xfId="21931" xr:uid="{00000000-0005-0000-0000-0000C4550000}"/>
    <cellStyle name="计算 2 2 8 3" xfId="21933" xr:uid="{00000000-0005-0000-0000-0000C6550000}"/>
    <cellStyle name="计算 2 2 9" xfId="21935" xr:uid="{00000000-0005-0000-0000-0000C8550000}"/>
    <cellStyle name="计算 2 3" xfId="21937" xr:uid="{00000000-0005-0000-0000-0000CA550000}"/>
    <cellStyle name="计算 2 3 2" xfId="21940" xr:uid="{00000000-0005-0000-0000-0000CD550000}"/>
    <cellStyle name="计算 2 3 2 2" xfId="21942" xr:uid="{00000000-0005-0000-0000-0000CF550000}"/>
    <cellStyle name="计算 2 3 2 2 2" xfId="21944" xr:uid="{00000000-0005-0000-0000-0000D1550000}"/>
    <cellStyle name="计算 2 3 2 2 2 2" xfId="21946" xr:uid="{00000000-0005-0000-0000-0000D3550000}"/>
    <cellStyle name="计算 2 3 2 2 2 2 2" xfId="21948" xr:uid="{00000000-0005-0000-0000-0000D5550000}"/>
    <cellStyle name="计算 2 3 2 2 2 2 2 2" xfId="21950" xr:uid="{00000000-0005-0000-0000-0000D7550000}"/>
    <cellStyle name="计算 2 3 2 2 2 2 2 2 2" xfId="21952" xr:uid="{00000000-0005-0000-0000-0000D9550000}"/>
    <cellStyle name="计算 2 3 2 2 2 2 2 2 3" xfId="21954" xr:uid="{00000000-0005-0000-0000-0000DB550000}"/>
    <cellStyle name="计算 2 3 2 2 2 2 2 3" xfId="21956" xr:uid="{00000000-0005-0000-0000-0000DD550000}"/>
    <cellStyle name="计算 2 3 2 2 2 2 2 4" xfId="21958" xr:uid="{00000000-0005-0000-0000-0000DF550000}"/>
    <cellStyle name="计算 2 3 2 2 2 2 3" xfId="21960" xr:uid="{00000000-0005-0000-0000-0000E1550000}"/>
    <cellStyle name="计算 2 3 2 2 2 2 3 2" xfId="21962" xr:uid="{00000000-0005-0000-0000-0000E3550000}"/>
    <cellStyle name="计算 2 3 2 2 2 2 3 3" xfId="21964" xr:uid="{00000000-0005-0000-0000-0000E5550000}"/>
    <cellStyle name="计算 2 3 2 2 2 2 4" xfId="21966" xr:uid="{00000000-0005-0000-0000-0000E7550000}"/>
    <cellStyle name="计算 2 3 2 2 2 2 5" xfId="21968" xr:uid="{00000000-0005-0000-0000-0000E9550000}"/>
    <cellStyle name="计算 2 3 2 2 2 3" xfId="21970" xr:uid="{00000000-0005-0000-0000-0000EB550000}"/>
    <cellStyle name="计算 2 3 2 2 2 3 2" xfId="21972" xr:uid="{00000000-0005-0000-0000-0000ED550000}"/>
    <cellStyle name="计算 2 3 2 2 2 3 2 2" xfId="21974" xr:uid="{00000000-0005-0000-0000-0000EF550000}"/>
    <cellStyle name="计算 2 3 2 2 2 3 2 3" xfId="21976" xr:uid="{00000000-0005-0000-0000-0000F1550000}"/>
    <cellStyle name="计算 2 3 2 2 2 3 3" xfId="21978" xr:uid="{00000000-0005-0000-0000-0000F3550000}"/>
    <cellStyle name="计算 2 3 2 2 2 3 4" xfId="21980" xr:uid="{00000000-0005-0000-0000-0000F5550000}"/>
    <cellStyle name="计算 2 3 2 2 2 4" xfId="21982" xr:uid="{00000000-0005-0000-0000-0000F7550000}"/>
    <cellStyle name="计算 2 3 2 2 2 4 2" xfId="21984" xr:uid="{00000000-0005-0000-0000-0000F9550000}"/>
    <cellStyle name="计算 2 3 2 2 2 4 3" xfId="21986" xr:uid="{00000000-0005-0000-0000-0000FB550000}"/>
    <cellStyle name="计算 2 3 2 2 2 5" xfId="21988" xr:uid="{00000000-0005-0000-0000-0000FD550000}"/>
    <cellStyle name="计算 2 3 2 2 2 6" xfId="21990" xr:uid="{00000000-0005-0000-0000-0000FF550000}"/>
    <cellStyle name="计算 2 3 2 2 3" xfId="21992" xr:uid="{00000000-0005-0000-0000-000001560000}"/>
    <cellStyle name="计算 2 3 2 2 3 2" xfId="21994" xr:uid="{00000000-0005-0000-0000-000003560000}"/>
    <cellStyle name="计算 2 3 2 2 3 2 2" xfId="21996" xr:uid="{00000000-0005-0000-0000-000005560000}"/>
    <cellStyle name="计算 2 3 2 2 3 2 2 2" xfId="21998" xr:uid="{00000000-0005-0000-0000-000007560000}"/>
    <cellStyle name="计算 2 3 2 2 3 2 2 3" xfId="22000" xr:uid="{00000000-0005-0000-0000-000009560000}"/>
    <cellStyle name="计算 2 3 2 2 3 2 3" xfId="22002" xr:uid="{00000000-0005-0000-0000-00000B560000}"/>
    <cellStyle name="计算 2 3 2 2 3 2 4" xfId="22004" xr:uid="{00000000-0005-0000-0000-00000D560000}"/>
    <cellStyle name="计算 2 3 2 2 3 3" xfId="22006" xr:uid="{00000000-0005-0000-0000-00000F560000}"/>
    <cellStyle name="计算 2 3 2 2 3 3 2" xfId="22008" xr:uid="{00000000-0005-0000-0000-000011560000}"/>
    <cellStyle name="计算 2 3 2 2 3 3 3" xfId="22010" xr:uid="{00000000-0005-0000-0000-000013560000}"/>
    <cellStyle name="计算 2 3 2 2 3 4" xfId="22012" xr:uid="{00000000-0005-0000-0000-000015560000}"/>
    <cellStyle name="计算 2 3 2 2 3 5" xfId="22014" xr:uid="{00000000-0005-0000-0000-000017560000}"/>
    <cellStyle name="计算 2 3 2 2 4" xfId="22016" xr:uid="{00000000-0005-0000-0000-000019560000}"/>
    <cellStyle name="计算 2 3 2 2 4 2" xfId="22018" xr:uid="{00000000-0005-0000-0000-00001B560000}"/>
    <cellStyle name="计算 2 3 2 2 4 2 2" xfId="22020" xr:uid="{00000000-0005-0000-0000-00001D560000}"/>
    <cellStyle name="计算 2 3 2 2 4 2 3" xfId="22022" xr:uid="{00000000-0005-0000-0000-00001F560000}"/>
    <cellStyle name="计算 2 3 2 2 4 3" xfId="22024" xr:uid="{00000000-0005-0000-0000-000021560000}"/>
    <cellStyle name="计算 2 3 2 2 4 4" xfId="22026" xr:uid="{00000000-0005-0000-0000-000023560000}"/>
    <cellStyle name="计算 2 3 2 2 5" xfId="22028" xr:uid="{00000000-0005-0000-0000-000025560000}"/>
    <cellStyle name="计算 2 3 2 2 5 2" xfId="22030" xr:uid="{00000000-0005-0000-0000-000027560000}"/>
    <cellStyle name="计算 2 3 2 2 5 3" xfId="22032" xr:uid="{00000000-0005-0000-0000-000029560000}"/>
    <cellStyle name="计算 2 3 2 2 6" xfId="22034" xr:uid="{00000000-0005-0000-0000-00002B560000}"/>
    <cellStyle name="计算 2 3 2 2 7" xfId="22036" xr:uid="{00000000-0005-0000-0000-00002D560000}"/>
    <cellStyle name="计算 2 3 2 3" xfId="22038" xr:uid="{00000000-0005-0000-0000-00002F560000}"/>
    <cellStyle name="计算 2 3 2 3 2" xfId="22040" xr:uid="{00000000-0005-0000-0000-000031560000}"/>
    <cellStyle name="计算 2 3 2 3 2 2" xfId="22042" xr:uid="{00000000-0005-0000-0000-000033560000}"/>
    <cellStyle name="计算 2 3 2 3 2 2 2" xfId="22044" xr:uid="{00000000-0005-0000-0000-000035560000}"/>
    <cellStyle name="计算 2 3 2 3 2 2 2 2" xfId="22046" xr:uid="{00000000-0005-0000-0000-000037560000}"/>
    <cellStyle name="计算 2 3 2 3 2 2 2 3" xfId="22048" xr:uid="{00000000-0005-0000-0000-000039560000}"/>
    <cellStyle name="计算 2 3 2 3 2 2 3" xfId="22050" xr:uid="{00000000-0005-0000-0000-00003B560000}"/>
    <cellStyle name="计算 2 3 2 3 2 2 4" xfId="22052" xr:uid="{00000000-0005-0000-0000-00003D560000}"/>
    <cellStyle name="计算 2 3 2 3 2 3" xfId="22054" xr:uid="{00000000-0005-0000-0000-00003F560000}"/>
    <cellStyle name="计算 2 3 2 3 2 3 2" xfId="22056" xr:uid="{00000000-0005-0000-0000-000041560000}"/>
    <cellStyle name="计算 2 3 2 3 2 3 3" xfId="22058" xr:uid="{00000000-0005-0000-0000-000043560000}"/>
    <cellStyle name="计算 2 3 2 3 2 4" xfId="22060" xr:uid="{00000000-0005-0000-0000-000045560000}"/>
    <cellStyle name="计算 2 3 2 3 2 5" xfId="22062" xr:uid="{00000000-0005-0000-0000-000047560000}"/>
    <cellStyle name="计算 2 3 2 3 3" xfId="22064" xr:uid="{00000000-0005-0000-0000-000049560000}"/>
    <cellStyle name="计算 2 3 2 3 3 2" xfId="22066" xr:uid="{00000000-0005-0000-0000-00004B560000}"/>
    <cellStyle name="计算 2 3 2 3 3 2 2" xfId="22068" xr:uid="{00000000-0005-0000-0000-00004D560000}"/>
    <cellStyle name="计算 2 3 2 3 3 2 3" xfId="22070" xr:uid="{00000000-0005-0000-0000-00004F560000}"/>
    <cellStyle name="计算 2 3 2 3 3 3" xfId="22072" xr:uid="{00000000-0005-0000-0000-000051560000}"/>
    <cellStyle name="计算 2 3 2 3 3 4" xfId="22074" xr:uid="{00000000-0005-0000-0000-000053560000}"/>
    <cellStyle name="计算 2 3 2 3 4" xfId="22076" xr:uid="{00000000-0005-0000-0000-000055560000}"/>
    <cellStyle name="计算 2 3 2 3 4 2" xfId="22078" xr:uid="{00000000-0005-0000-0000-000057560000}"/>
    <cellStyle name="计算 2 3 2 3 4 3" xfId="22080" xr:uid="{00000000-0005-0000-0000-000059560000}"/>
    <cellStyle name="计算 2 3 2 3 5" xfId="22082" xr:uid="{00000000-0005-0000-0000-00005B560000}"/>
    <cellStyle name="计算 2 3 2 3 6" xfId="22084" xr:uid="{00000000-0005-0000-0000-00005D560000}"/>
    <cellStyle name="计算 2 3 2 4" xfId="22086" xr:uid="{00000000-0005-0000-0000-00005F560000}"/>
    <cellStyle name="计算 2 3 2 4 2" xfId="22088" xr:uid="{00000000-0005-0000-0000-000061560000}"/>
    <cellStyle name="计算 2 3 2 4 2 2" xfId="22090" xr:uid="{00000000-0005-0000-0000-000063560000}"/>
    <cellStyle name="计算 2 3 2 4 2 2 2" xfId="22092" xr:uid="{00000000-0005-0000-0000-000065560000}"/>
    <cellStyle name="计算 2 3 2 4 2 2 3" xfId="22094" xr:uid="{00000000-0005-0000-0000-000067560000}"/>
    <cellStyle name="计算 2 3 2 4 2 3" xfId="22096" xr:uid="{00000000-0005-0000-0000-000069560000}"/>
    <cellStyle name="计算 2 3 2 4 2 4" xfId="22098" xr:uid="{00000000-0005-0000-0000-00006B560000}"/>
    <cellStyle name="计算 2 3 2 4 3" xfId="22100" xr:uid="{00000000-0005-0000-0000-00006D560000}"/>
    <cellStyle name="计算 2 3 2 4 3 2" xfId="22102" xr:uid="{00000000-0005-0000-0000-00006F560000}"/>
    <cellStyle name="计算 2 3 2 4 3 3" xfId="22104" xr:uid="{00000000-0005-0000-0000-000071560000}"/>
    <cellStyle name="计算 2 3 2 4 4" xfId="22106" xr:uid="{00000000-0005-0000-0000-000073560000}"/>
    <cellStyle name="计算 2 3 2 4 5" xfId="22108" xr:uid="{00000000-0005-0000-0000-000075560000}"/>
    <cellStyle name="计算 2 3 2 5" xfId="22110" xr:uid="{00000000-0005-0000-0000-000077560000}"/>
    <cellStyle name="计算 2 3 2 5 2" xfId="22112" xr:uid="{00000000-0005-0000-0000-000079560000}"/>
    <cellStyle name="计算 2 3 2 5 2 2" xfId="22114" xr:uid="{00000000-0005-0000-0000-00007B560000}"/>
    <cellStyle name="计算 2 3 2 5 2 3" xfId="22116" xr:uid="{00000000-0005-0000-0000-00007D560000}"/>
    <cellStyle name="计算 2 3 2 5 3" xfId="22118" xr:uid="{00000000-0005-0000-0000-00007F560000}"/>
    <cellStyle name="计算 2 3 2 5 4" xfId="22120" xr:uid="{00000000-0005-0000-0000-000081560000}"/>
    <cellStyle name="计算 2 3 2 6" xfId="22122" xr:uid="{00000000-0005-0000-0000-000083560000}"/>
    <cellStyle name="计算 2 3 2 6 2" xfId="22124" xr:uid="{00000000-0005-0000-0000-000085560000}"/>
    <cellStyle name="计算 2 3 2 6 3" xfId="22126" xr:uid="{00000000-0005-0000-0000-000087560000}"/>
    <cellStyle name="计算 2 3 2 7" xfId="22128" xr:uid="{00000000-0005-0000-0000-000089560000}"/>
    <cellStyle name="计算 2 3 2 8" xfId="22130" xr:uid="{00000000-0005-0000-0000-00008B560000}"/>
    <cellStyle name="计算 2 3 3" xfId="22133" xr:uid="{00000000-0005-0000-0000-00008E560000}"/>
    <cellStyle name="计算 2 3 3 2" xfId="22135" xr:uid="{00000000-0005-0000-0000-000090560000}"/>
    <cellStyle name="计算 2 3 3 2 2" xfId="22137" xr:uid="{00000000-0005-0000-0000-000092560000}"/>
    <cellStyle name="计算 2 3 3 2 2 2" xfId="22139" xr:uid="{00000000-0005-0000-0000-000094560000}"/>
    <cellStyle name="计算 2 3 3 2 2 2 2" xfId="22141" xr:uid="{00000000-0005-0000-0000-000096560000}"/>
    <cellStyle name="计算 2 3 3 2 2 2 2 2" xfId="22143" xr:uid="{00000000-0005-0000-0000-000098560000}"/>
    <cellStyle name="计算 2 3 3 2 2 2 2 3" xfId="22145" xr:uid="{00000000-0005-0000-0000-00009A560000}"/>
    <cellStyle name="计算 2 3 3 2 2 2 3" xfId="22147" xr:uid="{00000000-0005-0000-0000-00009C560000}"/>
    <cellStyle name="计算 2 3 3 2 2 2 4" xfId="22149" xr:uid="{00000000-0005-0000-0000-00009E560000}"/>
    <cellStyle name="计算 2 3 3 2 2 3" xfId="22151" xr:uid="{00000000-0005-0000-0000-0000A0560000}"/>
    <cellStyle name="计算 2 3 3 2 2 3 2" xfId="22153" xr:uid="{00000000-0005-0000-0000-0000A2560000}"/>
    <cellStyle name="计算 2 3 3 2 2 3 3" xfId="22155" xr:uid="{00000000-0005-0000-0000-0000A4560000}"/>
    <cellStyle name="计算 2 3 3 2 2 4" xfId="22157" xr:uid="{00000000-0005-0000-0000-0000A6560000}"/>
    <cellStyle name="计算 2 3 3 2 2 5" xfId="22159" xr:uid="{00000000-0005-0000-0000-0000A8560000}"/>
    <cellStyle name="计算 2 3 3 2 3" xfId="22161" xr:uid="{00000000-0005-0000-0000-0000AA560000}"/>
    <cellStyle name="计算 2 3 3 2 3 2" xfId="22163" xr:uid="{00000000-0005-0000-0000-0000AC560000}"/>
    <cellStyle name="计算 2 3 3 2 3 2 2" xfId="22165" xr:uid="{00000000-0005-0000-0000-0000AE560000}"/>
    <cellStyle name="计算 2 3 3 2 3 2 3" xfId="22167" xr:uid="{00000000-0005-0000-0000-0000B0560000}"/>
    <cellStyle name="计算 2 3 3 2 3 3" xfId="22169" xr:uid="{00000000-0005-0000-0000-0000B2560000}"/>
    <cellStyle name="计算 2 3 3 2 3 4" xfId="22171" xr:uid="{00000000-0005-0000-0000-0000B4560000}"/>
    <cellStyle name="计算 2 3 3 2 4" xfId="22173" xr:uid="{00000000-0005-0000-0000-0000B6560000}"/>
    <cellStyle name="计算 2 3 3 2 4 2" xfId="22175" xr:uid="{00000000-0005-0000-0000-0000B8560000}"/>
    <cellStyle name="计算 2 3 3 2 4 3" xfId="22177" xr:uid="{00000000-0005-0000-0000-0000BA560000}"/>
    <cellStyle name="计算 2 3 3 2 5" xfId="22179" xr:uid="{00000000-0005-0000-0000-0000BC560000}"/>
    <cellStyle name="计算 2 3 3 2 6" xfId="22181" xr:uid="{00000000-0005-0000-0000-0000BE560000}"/>
    <cellStyle name="计算 2 3 3 3" xfId="22183" xr:uid="{00000000-0005-0000-0000-0000C0560000}"/>
    <cellStyle name="计算 2 3 3 3 2" xfId="22185" xr:uid="{00000000-0005-0000-0000-0000C2560000}"/>
    <cellStyle name="计算 2 3 3 3 2 2" xfId="22187" xr:uid="{00000000-0005-0000-0000-0000C4560000}"/>
    <cellStyle name="计算 2 3 3 3 2 2 2" xfId="22189" xr:uid="{00000000-0005-0000-0000-0000C6560000}"/>
    <cellStyle name="计算 2 3 3 3 2 2 3" xfId="22191" xr:uid="{00000000-0005-0000-0000-0000C8560000}"/>
    <cellStyle name="计算 2 3 3 3 2 3" xfId="22193" xr:uid="{00000000-0005-0000-0000-0000CA560000}"/>
    <cellStyle name="计算 2 3 3 3 2 4" xfId="22195" xr:uid="{00000000-0005-0000-0000-0000CC560000}"/>
    <cellStyle name="计算 2 3 3 3 3" xfId="22197" xr:uid="{00000000-0005-0000-0000-0000CE560000}"/>
    <cellStyle name="计算 2 3 3 3 3 2" xfId="22199" xr:uid="{00000000-0005-0000-0000-0000D0560000}"/>
    <cellStyle name="计算 2 3 3 3 3 3" xfId="22201" xr:uid="{00000000-0005-0000-0000-0000D2560000}"/>
    <cellStyle name="计算 2 3 3 3 4" xfId="22203" xr:uid="{00000000-0005-0000-0000-0000D4560000}"/>
    <cellStyle name="计算 2 3 3 3 5" xfId="22205" xr:uid="{00000000-0005-0000-0000-0000D6560000}"/>
    <cellStyle name="计算 2 3 3 4" xfId="22207" xr:uid="{00000000-0005-0000-0000-0000D8560000}"/>
    <cellStyle name="计算 2 3 3 4 2" xfId="22209" xr:uid="{00000000-0005-0000-0000-0000DA560000}"/>
    <cellStyle name="计算 2 3 3 4 2 2" xfId="22211" xr:uid="{00000000-0005-0000-0000-0000DC560000}"/>
    <cellStyle name="计算 2 3 3 4 2 3" xfId="22213" xr:uid="{00000000-0005-0000-0000-0000DE560000}"/>
    <cellStyle name="计算 2 3 3 4 3" xfId="22215" xr:uid="{00000000-0005-0000-0000-0000E0560000}"/>
    <cellStyle name="计算 2 3 3 4 4" xfId="22217" xr:uid="{00000000-0005-0000-0000-0000E2560000}"/>
    <cellStyle name="计算 2 3 3 5" xfId="22219" xr:uid="{00000000-0005-0000-0000-0000E4560000}"/>
    <cellStyle name="计算 2 3 3 5 2" xfId="22221" xr:uid="{00000000-0005-0000-0000-0000E6560000}"/>
    <cellStyle name="计算 2 3 3 5 3" xfId="22223" xr:uid="{00000000-0005-0000-0000-0000E8560000}"/>
    <cellStyle name="计算 2 3 3 6" xfId="22225" xr:uid="{00000000-0005-0000-0000-0000EA560000}"/>
    <cellStyle name="计算 2 3 3 7" xfId="22227" xr:uid="{00000000-0005-0000-0000-0000EC560000}"/>
    <cellStyle name="计算 2 3 4" xfId="22230" xr:uid="{00000000-0005-0000-0000-0000EF560000}"/>
    <cellStyle name="计算 2 3 4 2" xfId="22232" xr:uid="{00000000-0005-0000-0000-0000F1560000}"/>
    <cellStyle name="计算 2 3 4 2 2" xfId="22234" xr:uid="{00000000-0005-0000-0000-0000F3560000}"/>
    <cellStyle name="计算 2 3 4 2 2 2" xfId="22236" xr:uid="{00000000-0005-0000-0000-0000F5560000}"/>
    <cellStyle name="计算 2 3 4 2 2 2 2" xfId="22238" xr:uid="{00000000-0005-0000-0000-0000F7560000}"/>
    <cellStyle name="计算 2 3 4 2 2 2 3" xfId="22240" xr:uid="{00000000-0005-0000-0000-0000F9560000}"/>
    <cellStyle name="计算 2 3 4 2 2 3" xfId="22242" xr:uid="{00000000-0005-0000-0000-0000FB560000}"/>
    <cellStyle name="计算 2 3 4 2 2 4" xfId="22244" xr:uid="{00000000-0005-0000-0000-0000FD560000}"/>
    <cellStyle name="计算 2 3 4 2 3" xfId="22246" xr:uid="{00000000-0005-0000-0000-0000FF560000}"/>
    <cellStyle name="计算 2 3 4 2 3 2" xfId="22248" xr:uid="{00000000-0005-0000-0000-000001570000}"/>
    <cellStyle name="计算 2 3 4 2 3 3" xfId="22250" xr:uid="{00000000-0005-0000-0000-000003570000}"/>
    <cellStyle name="计算 2 3 4 2 4" xfId="22252" xr:uid="{00000000-0005-0000-0000-000005570000}"/>
    <cellStyle name="计算 2 3 4 2 5" xfId="22254" xr:uid="{00000000-0005-0000-0000-000007570000}"/>
    <cellStyle name="计算 2 3 4 3" xfId="22256" xr:uid="{00000000-0005-0000-0000-000009570000}"/>
    <cellStyle name="计算 2 3 4 3 2" xfId="22258" xr:uid="{00000000-0005-0000-0000-00000B570000}"/>
    <cellStyle name="计算 2 3 4 3 2 2" xfId="22260" xr:uid="{00000000-0005-0000-0000-00000D570000}"/>
    <cellStyle name="计算 2 3 4 3 2 3" xfId="22262" xr:uid="{00000000-0005-0000-0000-00000F570000}"/>
    <cellStyle name="计算 2 3 4 3 3" xfId="22264" xr:uid="{00000000-0005-0000-0000-000011570000}"/>
    <cellStyle name="计算 2 3 4 3 4" xfId="22266" xr:uid="{00000000-0005-0000-0000-000013570000}"/>
    <cellStyle name="计算 2 3 4 4" xfId="22268" xr:uid="{00000000-0005-0000-0000-000015570000}"/>
    <cellStyle name="计算 2 3 4 4 2" xfId="22270" xr:uid="{00000000-0005-0000-0000-000017570000}"/>
    <cellStyle name="计算 2 3 4 4 3" xfId="22272" xr:uid="{00000000-0005-0000-0000-000019570000}"/>
    <cellStyle name="计算 2 3 4 5" xfId="22274" xr:uid="{00000000-0005-0000-0000-00001B570000}"/>
    <cellStyle name="计算 2 3 4 6" xfId="22276" xr:uid="{00000000-0005-0000-0000-00001D570000}"/>
    <cellStyle name="计算 2 3 5" xfId="22279" xr:uid="{00000000-0005-0000-0000-000020570000}"/>
    <cellStyle name="计算 2 3 5 2" xfId="22281" xr:uid="{00000000-0005-0000-0000-000022570000}"/>
    <cellStyle name="计算 2 3 5 2 2" xfId="22283" xr:uid="{00000000-0005-0000-0000-000024570000}"/>
    <cellStyle name="计算 2 3 5 2 2 2" xfId="22285" xr:uid="{00000000-0005-0000-0000-000026570000}"/>
    <cellStyle name="计算 2 3 5 2 2 3" xfId="22287" xr:uid="{00000000-0005-0000-0000-000028570000}"/>
    <cellStyle name="计算 2 3 5 2 3" xfId="22289" xr:uid="{00000000-0005-0000-0000-00002A570000}"/>
    <cellStyle name="计算 2 3 5 2 4" xfId="22291" xr:uid="{00000000-0005-0000-0000-00002C570000}"/>
    <cellStyle name="计算 2 3 5 3" xfId="22293" xr:uid="{00000000-0005-0000-0000-00002E570000}"/>
    <cellStyle name="计算 2 3 5 3 2" xfId="22295" xr:uid="{00000000-0005-0000-0000-000030570000}"/>
    <cellStyle name="计算 2 3 5 3 3" xfId="22297" xr:uid="{00000000-0005-0000-0000-000032570000}"/>
    <cellStyle name="计算 2 3 5 4" xfId="22299" xr:uid="{00000000-0005-0000-0000-000034570000}"/>
    <cellStyle name="计算 2 3 5 5" xfId="22301" xr:uid="{00000000-0005-0000-0000-000036570000}"/>
    <cellStyle name="计算 2 3 6" xfId="22303" xr:uid="{00000000-0005-0000-0000-000038570000}"/>
    <cellStyle name="计算 2 3 6 2" xfId="22305" xr:uid="{00000000-0005-0000-0000-00003A570000}"/>
    <cellStyle name="计算 2 3 6 2 2" xfId="22307" xr:uid="{00000000-0005-0000-0000-00003C570000}"/>
    <cellStyle name="计算 2 3 6 2 3" xfId="22309" xr:uid="{00000000-0005-0000-0000-00003E570000}"/>
    <cellStyle name="计算 2 3 6 3" xfId="22311" xr:uid="{00000000-0005-0000-0000-000040570000}"/>
    <cellStyle name="计算 2 3 6 4" xfId="22313" xr:uid="{00000000-0005-0000-0000-000042570000}"/>
    <cellStyle name="计算 2 3 7" xfId="22315" xr:uid="{00000000-0005-0000-0000-000044570000}"/>
    <cellStyle name="计算 2 3 7 2" xfId="22317" xr:uid="{00000000-0005-0000-0000-000046570000}"/>
    <cellStyle name="计算 2 3 7 3" xfId="22319" xr:uid="{00000000-0005-0000-0000-000048570000}"/>
    <cellStyle name="计算 2 3 8" xfId="22321" xr:uid="{00000000-0005-0000-0000-00004A570000}"/>
    <cellStyle name="计算 2 3 9" xfId="22323" xr:uid="{00000000-0005-0000-0000-00004C570000}"/>
    <cellStyle name="计算 2 4" xfId="22325" xr:uid="{00000000-0005-0000-0000-00004E570000}"/>
    <cellStyle name="计算 2 4 2" xfId="22327" xr:uid="{00000000-0005-0000-0000-000050570000}"/>
    <cellStyle name="计算 2 4 2 2" xfId="22329" xr:uid="{00000000-0005-0000-0000-000052570000}"/>
    <cellStyle name="计算 2 4 2 2 2" xfId="22331" xr:uid="{00000000-0005-0000-0000-000054570000}"/>
    <cellStyle name="计算 2 4 2 2 2 2" xfId="22333" xr:uid="{00000000-0005-0000-0000-000056570000}"/>
    <cellStyle name="计算 2 4 2 2 2 2 2" xfId="22335" xr:uid="{00000000-0005-0000-0000-000058570000}"/>
    <cellStyle name="计算 2 4 2 2 2 2 2 2" xfId="22337" xr:uid="{00000000-0005-0000-0000-00005A570000}"/>
    <cellStyle name="计算 2 4 2 2 2 2 2 3" xfId="22339" xr:uid="{00000000-0005-0000-0000-00005C570000}"/>
    <cellStyle name="计算 2 4 2 2 2 2 3" xfId="22341" xr:uid="{00000000-0005-0000-0000-00005E570000}"/>
    <cellStyle name="计算 2 4 2 2 2 2 4" xfId="22343" xr:uid="{00000000-0005-0000-0000-000060570000}"/>
    <cellStyle name="计算 2 4 2 2 2 3" xfId="22345" xr:uid="{00000000-0005-0000-0000-000062570000}"/>
    <cellStyle name="计算 2 4 2 2 2 3 2" xfId="22347" xr:uid="{00000000-0005-0000-0000-000064570000}"/>
    <cellStyle name="计算 2 4 2 2 2 3 3" xfId="22349" xr:uid="{00000000-0005-0000-0000-000066570000}"/>
    <cellStyle name="计算 2 4 2 2 2 4" xfId="22351" xr:uid="{00000000-0005-0000-0000-000068570000}"/>
    <cellStyle name="计算 2 4 2 2 2 5" xfId="22353" xr:uid="{00000000-0005-0000-0000-00006A570000}"/>
    <cellStyle name="计算 2 4 2 2 3" xfId="22355" xr:uid="{00000000-0005-0000-0000-00006C570000}"/>
    <cellStyle name="计算 2 4 2 2 3 2" xfId="22357" xr:uid="{00000000-0005-0000-0000-00006E570000}"/>
    <cellStyle name="计算 2 4 2 2 3 2 2" xfId="22359" xr:uid="{00000000-0005-0000-0000-000070570000}"/>
    <cellStyle name="计算 2 4 2 2 3 2 3" xfId="22361" xr:uid="{00000000-0005-0000-0000-000072570000}"/>
    <cellStyle name="计算 2 4 2 2 3 3" xfId="22363" xr:uid="{00000000-0005-0000-0000-000074570000}"/>
    <cellStyle name="计算 2 4 2 2 3 4" xfId="22365" xr:uid="{00000000-0005-0000-0000-000076570000}"/>
    <cellStyle name="计算 2 4 2 2 4" xfId="22367" xr:uid="{00000000-0005-0000-0000-000078570000}"/>
    <cellStyle name="计算 2 4 2 2 4 2" xfId="22369" xr:uid="{00000000-0005-0000-0000-00007A570000}"/>
    <cellStyle name="计算 2 4 2 2 4 3" xfId="22371" xr:uid="{00000000-0005-0000-0000-00007C570000}"/>
    <cellStyle name="计算 2 4 2 2 5" xfId="22373" xr:uid="{00000000-0005-0000-0000-00007E570000}"/>
    <cellStyle name="计算 2 4 2 2 6" xfId="22375" xr:uid="{00000000-0005-0000-0000-000080570000}"/>
    <cellStyle name="计算 2 4 2 3" xfId="22377" xr:uid="{00000000-0005-0000-0000-000082570000}"/>
    <cellStyle name="计算 2 4 2 3 2" xfId="22379" xr:uid="{00000000-0005-0000-0000-000084570000}"/>
    <cellStyle name="计算 2 4 2 3 2 2" xfId="22381" xr:uid="{00000000-0005-0000-0000-000086570000}"/>
    <cellStyle name="计算 2 4 2 3 2 2 2" xfId="22383" xr:uid="{00000000-0005-0000-0000-000088570000}"/>
    <cellStyle name="计算 2 4 2 3 2 2 3" xfId="22385" xr:uid="{00000000-0005-0000-0000-00008A570000}"/>
    <cellStyle name="计算 2 4 2 3 2 3" xfId="22387" xr:uid="{00000000-0005-0000-0000-00008C570000}"/>
    <cellStyle name="计算 2 4 2 3 2 4" xfId="22389" xr:uid="{00000000-0005-0000-0000-00008E570000}"/>
    <cellStyle name="计算 2 4 2 3 3" xfId="22391" xr:uid="{00000000-0005-0000-0000-000090570000}"/>
    <cellStyle name="计算 2 4 2 3 3 2" xfId="22393" xr:uid="{00000000-0005-0000-0000-000092570000}"/>
    <cellStyle name="计算 2 4 2 3 3 3" xfId="22395" xr:uid="{00000000-0005-0000-0000-000094570000}"/>
    <cellStyle name="计算 2 4 2 3 4" xfId="22397" xr:uid="{00000000-0005-0000-0000-000096570000}"/>
    <cellStyle name="计算 2 4 2 3 5" xfId="22399" xr:uid="{00000000-0005-0000-0000-000098570000}"/>
    <cellStyle name="计算 2 4 2 4" xfId="22401" xr:uid="{00000000-0005-0000-0000-00009A570000}"/>
    <cellStyle name="计算 2 4 2 4 2" xfId="22403" xr:uid="{00000000-0005-0000-0000-00009C570000}"/>
    <cellStyle name="计算 2 4 2 4 2 2" xfId="22405" xr:uid="{00000000-0005-0000-0000-00009E570000}"/>
    <cellStyle name="计算 2 4 2 4 2 3" xfId="22407" xr:uid="{00000000-0005-0000-0000-0000A0570000}"/>
    <cellStyle name="计算 2 4 2 4 3" xfId="22409" xr:uid="{00000000-0005-0000-0000-0000A2570000}"/>
    <cellStyle name="计算 2 4 2 4 4" xfId="22411" xr:uid="{00000000-0005-0000-0000-0000A4570000}"/>
    <cellStyle name="计算 2 4 2 5" xfId="22413" xr:uid="{00000000-0005-0000-0000-0000A6570000}"/>
    <cellStyle name="计算 2 4 2 5 2" xfId="22415" xr:uid="{00000000-0005-0000-0000-0000A8570000}"/>
    <cellStyle name="计算 2 4 2 5 3" xfId="22417" xr:uid="{00000000-0005-0000-0000-0000AA570000}"/>
    <cellStyle name="计算 2 4 2 6" xfId="22419" xr:uid="{00000000-0005-0000-0000-0000AC570000}"/>
    <cellStyle name="计算 2 4 2 7" xfId="22421" xr:uid="{00000000-0005-0000-0000-0000AE570000}"/>
    <cellStyle name="计算 2 4 3" xfId="22423" xr:uid="{00000000-0005-0000-0000-0000B0570000}"/>
    <cellStyle name="计算 2 4 3 2" xfId="22425" xr:uid="{00000000-0005-0000-0000-0000B2570000}"/>
    <cellStyle name="计算 2 4 3 2 2" xfId="22427" xr:uid="{00000000-0005-0000-0000-0000B4570000}"/>
    <cellStyle name="计算 2 4 3 2 2 2" xfId="22429" xr:uid="{00000000-0005-0000-0000-0000B6570000}"/>
    <cellStyle name="计算 2 4 3 2 2 2 2" xfId="22431" xr:uid="{00000000-0005-0000-0000-0000B8570000}"/>
    <cellStyle name="计算 2 4 3 2 2 2 3" xfId="22433" xr:uid="{00000000-0005-0000-0000-0000BA570000}"/>
    <cellStyle name="计算 2 4 3 2 2 3" xfId="22435" xr:uid="{00000000-0005-0000-0000-0000BC570000}"/>
    <cellStyle name="计算 2 4 3 2 2 4" xfId="22437" xr:uid="{00000000-0005-0000-0000-0000BE570000}"/>
    <cellStyle name="计算 2 4 3 2 3" xfId="22439" xr:uid="{00000000-0005-0000-0000-0000C0570000}"/>
    <cellStyle name="计算 2 4 3 2 3 2" xfId="22441" xr:uid="{00000000-0005-0000-0000-0000C2570000}"/>
    <cellStyle name="计算 2 4 3 2 3 3" xfId="22443" xr:uid="{00000000-0005-0000-0000-0000C4570000}"/>
    <cellStyle name="计算 2 4 3 2 4" xfId="22445" xr:uid="{00000000-0005-0000-0000-0000C6570000}"/>
    <cellStyle name="计算 2 4 3 2 5" xfId="22447" xr:uid="{00000000-0005-0000-0000-0000C8570000}"/>
    <cellStyle name="计算 2 4 3 3" xfId="22449" xr:uid="{00000000-0005-0000-0000-0000CA570000}"/>
    <cellStyle name="计算 2 4 3 3 2" xfId="22451" xr:uid="{00000000-0005-0000-0000-0000CC570000}"/>
    <cellStyle name="计算 2 4 3 3 2 2" xfId="22453" xr:uid="{00000000-0005-0000-0000-0000CE570000}"/>
    <cellStyle name="计算 2 4 3 3 2 3" xfId="22455" xr:uid="{00000000-0005-0000-0000-0000D0570000}"/>
    <cellStyle name="计算 2 4 3 3 3" xfId="22457" xr:uid="{00000000-0005-0000-0000-0000D2570000}"/>
    <cellStyle name="计算 2 4 3 3 4" xfId="22459" xr:uid="{00000000-0005-0000-0000-0000D4570000}"/>
    <cellStyle name="计算 2 4 3 4" xfId="22461" xr:uid="{00000000-0005-0000-0000-0000D6570000}"/>
    <cellStyle name="计算 2 4 3 4 2" xfId="22463" xr:uid="{00000000-0005-0000-0000-0000D8570000}"/>
    <cellStyle name="计算 2 4 3 4 3" xfId="22465" xr:uid="{00000000-0005-0000-0000-0000DA570000}"/>
    <cellStyle name="计算 2 4 3 5" xfId="22467" xr:uid="{00000000-0005-0000-0000-0000DC570000}"/>
    <cellStyle name="计算 2 4 3 6" xfId="22469" xr:uid="{00000000-0005-0000-0000-0000DE570000}"/>
    <cellStyle name="计算 2 4 4" xfId="22471" xr:uid="{00000000-0005-0000-0000-0000E0570000}"/>
    <cellStyle name="计算 2 4 4 2" xfId="22473" xr:uid="{00000000-0005-0000-0000-0000E2570000}"/>
    <cellStyle name="计算 2 4 4 2 2" xfId="22475" xr:uid="{00000000-0005-0000-0000-0000E4570000}"/>
    <cellStyle name="计算 2 4 4 2 2 2" xfId="22477" xr:uid="{00000000-0005-0000-0000-0000E6570000}"/>
    <cellStyle name="计算 2 4 4 2 2 3" xfId="22479" xr:uid="{00000000-0005-0000-0000-0000E8570000}"/>
    <cellStyle name="计算 2 4 4 2 3" xfId="22481" xr:uid="{00000000-0005-0000-0000-0000EA570000}"/>
    <cellStyle name="计算 2 4 4 2 4" xfId="22483" xr:uid="{00000000-0005-0000-0000-0000EC570000}"/>
    <cellStyle name="计算 2 4 4 3" xfId="22485" xr:uid="{00000000-0005-0000-0000-0000EE570000}"/>
    <cellStyle name="计算 2 4 4 3 2" xfId="22487" xr:uid="{00000000-0005-0000-0000-0000F0570000}"/>
    <cellStyle name="计算 2 4 4 3 3" xfId="22489" xr:uid="{00000000-0005-0000-0000-0000F2570000}"/>
    <cellStyle name="计算 2 4 4 4" xfId="22491" xr:uid="{00000000-0005-0000-0000-0000F4570000}"/>
    <cellStyle name="计算 2 4 4 5" xfId="22493" xr:uid="{00000000-0005-0000-0000-0000F6570000}"/>
    <cellStyle name="计算 2 4 5" xfId="22495" xr:uid="{00000000-0005-0000-0000-0000F8570000}"/>
    <cellStyle name="计算 2 4 5 2" xfId="22497" xr:uid="{00000000-0005-0000-0000-0000FA570000}"/>
    <cellStyle name="计算 2 4 5 2 2" xfId="22499" xr:uid="{00000000-0005-0000-0000-0000FC570000}"/>
    <cellStyle name="计算 2 4 5 2 3" xfId="22501" xr:uid="{00000000-0005-0000-0000-0000FE570000}"/>
    <cellStyle name="计算 2 4 5 3" xfId="22503" xr:uid="{00000000-0005-0000-0000-000000580000}"/>
    <cellStyle name="计算 2 4 5 4" xfId="22505" xr:uid="{00000000-0005-0000-0000-000002580000}"/>
    <cellStyle name="计算 2 4 6" xfId="22507" xr:uid="{00000000-0005-0000-0000-000004580000}"/>
    <cellStyle name="计算 2 4 6 2" xfId="22509" xr:uid="{00000000-0005-0000-0000-000006580000}"/>
    <cellStyle name="计算 2 4 6 3" xfId="22511" xr:uid="{00000000-0005-0000-0000-000008580000}"/>
    <cellStyle name="计算 2 4 7" xfId="22513" xr:uid="{00000000-0005-0000-0000-00000A580000}"/>
    <cellStyle name="计算 2 4 8" xfId="22515" xr:uid="{00000000-0005-0000-0000-00000C580000}"/>
    <cellStyle name="计算 2 5" xfId="22518" xr:uid="{00000000-0005-0000-0000-00000F580000}"/>
    <cellStyle name="计算 2 5 2" xfId="22520" xr:uid="{00000000-0005-0000-0000-000011580000}"/>
    <cellStyle name="计算 2 5 2 2" xfId="22522" xr:uid="{00000000-0005-0000-0000-000013580000}"/>
    <cellStyle name="计算 2 5 2 2 2" xfId="22524" xr:uid="{00000000-0005-0000-0000-000015580000}"/>
    <cellStyle name="计算 2 5 2 2 2 2" xfId="22526" xr:uid="{00000000-0005-0000-0000-000017580000}"/>
    <cellStyle name="计算 2 5 2 2 2 2 2" xfId="22528" xr:uid="{00000000-0005-0000-0000-000019580000}"/>
    <cellStyle name="计算 2 5 2 2 2 2 3" xfId="22530" xr:uid="{00000000-0005-0000-0000-00001B580000}"/>
    <cellStyle name="计算 2 5 2 2 2 3" xfId="22532" xr:uid="{00000000-0005-0000-0000-00001D580000}"/>
    <cellStyle name="计算 2 5 2 2 2 4" xfId="22534" xr:uid="{00000000-0005-0000-0000-00001F580000}"/>
    <cellStyle name="计算 2 5 2 2 3" xfId="22536" xr:uid="{00000000-0005-0000-0000-000021580000}"/>
    <cellStyle name="计算 2 5 2 2 3 2" xfId="22538" xr:uid="{00000000-0005-0000-0000-000023580000}"/>
    <cellStyle name="计算 2 5 2 2 3 3" xfId="22540" xr:uid="{00000000-0005-0000-0000-000025580000}"/>
    <cellStyle name="计算 2 5 2 2 4" xfId="22542" xr:uid="{00000000-0005-0000-0000-000027580000}"/>
    <cellStyle name="计算 2 5 2 2 5" xfId="22544" xr:uid="{00000000-0005-0000-0000-000029580000}"/>
    <cellStyle name="计算 2 5 2 3" xfId="22546" xr:uid="{00000000-0005-0000-0000-00002B580000}"/>
    <cellStyle name="计算 2 5 2 3 2" xfId="22548" xr:uid="{00000000-0005-0000-0000-00002D580000}"/>
    <cellStyle name="计算 2 5 2 3 2 2" xfId="22550" xr:uid="{00000000-0005-0000-0000-00002F580000}"/>
    <cellStyle name="计算 2 5 2 3 2 3" xfId="22552" xr:uid="{00000000-0005-0000-0000-000031580000}"/>
    <cellStyle name="计算 2 5 2 3 3" xfId="22554" xr:uid="{00000000-0005-0000-0000-000033580000}"/>
    <cellStyle name="计算 2 5 2 3 4" xfId="22556" xr:uid="{00000000-0005-0000-0000-000035580000}"/>
    <cellStyle name="计算 2 5 2 4" xfId="22558" xr:uid="{00000000-0005-0000-0000-000037580000}"/>
    <cellStyle name="计算 2 5 2 4 2" xfId="22560" xr:uid="{00000000-0005-0000-0000-000039580000}"/>
    <cellStyle name="计算 2 5 2 4 3" xfId="22562" xr:uid="{00000000-0005-0000-0000-00003B580000}"/>
    <cellStyle name="计算 2 5 2 5" xfId="22564" xr:uid="{00000000-0005-0000-0000-00003D580000}"/>
    <cellStyle name="计算 2 5 2 6" xfId="22566" xr:uid="{00000000-0005-0000-0000-00003F580000}"/>
    <cellStyle name="计算 2 5 3" xfId="22568" xr:uid="{00000000-0005-0000-0000-000041580000}"/>
    <cellStyle name="计算 2 5 3 2" xfId="22570" xr:uid="{00000000-0005-0000-0000-000043580000}"/>
    <cellStyle name="计算 2 5 3 2 2" xfId="22572" xr:uid="{00000000-0005-0000-0000-000045580000}"/>
    <cellStyle name="计算 2 5 3 2 2 2" xfId="22574" xr:uid="{00000000-0005-0000-0000-000047580000}"/>
    <cellStyle name="计算 2 5 3 2 2 3" xfId="22576" xr:uid="{00000000-0005-0000-0000-000049580000}"/>
    <cellStyle name="计算 2 5 3 2 3" xfId="22578" xr:uid="{00000000-0005-0000-0000-00004B580000}"/>
    <cellStyle name="计算 2 5 3 2 4" xfId="22580" xr:uid="{00000000-0005-0000-0000-00004D580000}"/>
    <cellStyle name="计算 2 5 3 3" xfId="22582" xr:uid="{00000000-0005-0000-0000-00004F580000}"/>
    <cellStyle name="计算 2 5 3 3 2" xfId="22584" xr:uid="{00000000-0005-0000-0000-000051580000}"/>
    <cellStyle name="计算 2 5 3 3 3" xfId="22586" xr:uid="{00000000-0005-0000-0000-000053580000}"/>
    <cellStyle name="计算 2 5 3 4" xfId="22588" xr:uid="{00000000-0005-0000-0000-000055580000}"/>
    <cellStyle name="计算 2 5 3 5" xfId="22590" xr:uid="{00000000-0005-0000-0000-000057580000}"/>
    <cellStyle name="计算 2 5 4" xfId="22592" xr:uid="{00000000-0005-0000-0000-000059580000}"/>
    <cellStyle name="计算 2 5 4 2" xfId="22594" xr:uid="{00000000-0005-0000-0000-00005B580000}"/>
    <cellStyle name="计算 2 5 4 2 2" xfId="22596" xr:uid="{00000000-0005-0000-0000-00005D580000}"/>
    <cellStyle name="计算 2 5 4 2 3" xfId="22598" xr:uid="{00000000-0005-0000-0000-00005F580000}"/>
    <cellStyle name="计算 2 5 4 3" xfId="22600" xr:uid="{00000000-0005-0000-0000-000061580000}"/>
    <cellStyle name="计算 2 5 4 4" xfId="22602" xr:uid="{00000000-0005-0000-0000-000063580000}"/>
    <cellStyle name="计算 2 5 5" xfId="22604" xr:uid="{00000000-0005-0000-0000-000065580000}"/>
    <cellStyle name="计算 2 5 5 2" xfId="22606" xr:uid="{00000000-0005-0000-0000-000067580000}"/>
    <cellStyle name="计算 2 5 5 3" xfId="22608" xr:uid="{00000000-0005-0000-0000-000069580000}"/>
    <cellStyle name="计算 2 5 6" xfId="22610" xr:uid="{00000000-0005-0000-0000-00006B580000}"/>
    <cellStyle name="计算 2 5 7" xfId="22612" xr:uid="{00000000-0005-0000-0000-00006D580000}"/>
    <cellStyle name="计算 2 6" xfId="22615" xr:uid="{00000000-0005-0000-0000-000070580000}"/>
    <cellStyle name="计算 2 6 2" xfId="22617" xr:uid="{00000000-0005-0000-0000-000072580000}"/>
    <cellStyle name="计算 2 6 2 2" xfId="22619" xr:uid="{00000000-0005-0000-0000-000074580000}"/>
    <cellStyle name="计算 2 6 2 2 2" xfId="22621" xr:uid="{00000000-0005-0000-0000-000076580000}"/>
    <cellStyle name="计算 2 6 2 2 2 2" xfId="22623" xr:uid="{00000000-0005-0000-0000-000078580000}"/>
    <cellStyle name="计算 2 6 2 2 2 3" xfId="22625" xr:uid="{00000000-0005-0000-0000-00007A580000}"/>
    <cellStyle name="计算 2 6 2 2 3" xfId="22627" xr:uid="{00000000-0005-0000-0000-00007C580000}"/>
    <cellStyle name="计算 2 6 2 2 4" xfId="22629" xr:uid="{00000000-0005-0000-0000-00007E580000}"/>
    <cellStyle name="计算 2 6 2 3" xfId="22631" xr:uid="{00000000-0005-0000-0000-000080580000}"/>
    <cellStyle name="计算 2 6 2 3 2" xfId="22633" xr:uid="{00000000-0005-0000-0000-000082580000}"/>
    <cellStyle name="计算 2 6 2 3 3" xfId="22635" xr:uid="{00000000-0005-0000-0000-000084580000}"/>
    <cellStyle name="计算 2 6 2 4" xfId="22637" xr:uid="{00000000-0005-0000-0000-000086580000}"/>
    <cellStyle name="计算 2 6 2 5" xfId="22639" xr:uid="{00000000-0005-0000-0000-000088580000}"/>
    <cellStyle name="计算 2 6 3" xfId="22641" xr:uid="{00000000-0005-0000-0000-00008A580000}"/>
    <cellStyle name="计算 2 6 3 2" xfId="22643" xr:uid="{00000000-0005-0000-0000-00008C580000}"/>
    <cellStyle name="计算 2 6 3 2 2" xfId="22645" xr:uid="{00000000-0005-0000-0000-00008E580000}"/>
    <cellStyle name="计算 2 6 3 2 3" xfId="22647" xr:uid="{00000000-0005-0000-0000-000090580000}"/>
    <cellStyle name="计算 2 6 3 3" xfId="22649" xr:uid="{00000000-0005-0000-0000-000092580000}"/>
    <cellStyle name="计算 2 6 3 4" xfId="22651" xr:uid="{00000000-0005-0000-0000-000094580000}"/>
    <cellStyle name="计算 2 6 4" xfId="22653" xr:uid="{00000000-0005-0000-0000-000096580000}"/>
    <cellStyle name="计算 2 6 4 2" xfId="22655" xr:uid="{00000000-0005-0000-0000-000098580000}"/>
    <cellStyle name="计算 2 6 4 3" xfId="22657" xr:uid="{00000000-0005-0000-0000-00009A580000}"/>
    <cellStyle name="计算 2 6 5" xfId="22659" xr:uid="{00000000-0005-0000-0000-00009C580000}"/>
    <cellStyle name="计算 2 6 6" xfId="22661" xr:uid="{00000000-0005-0000-0000-00009E580000}"/>
    <cellStyle name="计算 2 7" xfId="22664" xr:uid="{00000000-0005-0000-0000-0000A1580000}"/>
    <cellStyle name="计算 2 7 2" xfId="22666" xr:uid="{00000000-0005-0000-0000-0000A3580000}"/>
    <cellStyle name="计算 2 7 2 2" xfId="22668" xr:uid="{00000000-0005-0000-0000-0000A5580000}"/>
    <cellStyle name="计算 2 7 2 2 2" xfId="22670" xr:uid="{00000000-0005-0000-0000-0000A7580000}"/>
    <cellStyle name="计算 2 7 2 2 3" xfId="22672" xr:uid="{00000000-0005-0000-0000-0000A9580000}"/>
    <cellStyle name="计算 2 7 2 3" xfId="22674" xr:uid="{00000000-0005-0000-0000-0000AB580000}"/>
    <cellStyle name="计算 2 7 2 4" xfId="22676" xr:uid="{00000000-0005-0000-0000-0000AD580000}"/>
    <cellStyle name="计算 2 7 3" xfId="22678" xr:uid="{00000000-0005-0000-0000-0000AF580000}"/>
    <cellStyle name="计算 2 7 3 2" xfId="22680" xr:uid="{00000000-0005-0000-0000-0000B1580000}"/>
    <cellStyle name="计算 2 7 3 3" xfId="22682" xr:uid="{00000000-0005-0000-0000-0000B3580000}"/>
    <cellStyle name="计算 2 7 4" xfId="22684" xr:uid="{00000000-0005-0000-0000-0000B5580000}"/>
    <cellStyle name="计算 2 7 5" xfId="22686" xr:uid="{00000000-0005-0000-0000-0000B7580000}"/>
    <cellStyle name="计算 2 8" xfId="22688" xr:uid="{00000000-0005-0000-0000-0000B9580000}"/>
    <cellStyle name="计算 2 8 2" xfId="22690" xr:uid="{00000000-0005-0000-0000-0000BB580000}"/>
    <cellStyle name="计算 2 8 2 2" xfId="22692" xr:uid="{00000000-0005-0000-0000-0000BD580000}"/>
    <cellStyle name="计算 2 8 2 3" xfId="22694" xr:uid="{00000000-0005-0000-0000-0000BF580000}"/>
    <cellStyle name="计算 2 8 3" xfId="22696" xr:uid="{00000000-0005-0000-0000-0000C1580000}"/>
    <cellStyle name="计算 2 8 4" xfId="22698" xr:uid="{00000000-0005-0000-0000-0000C3580000}"/>
    <cellStyle name="计算 2 9" xfId="22700" xr:uid="{00000000-0005-0000-0000-0000C5580000}"/>
    <cellStyle name="计算 2 9 2" xfId="22702" xr:uid="{00000000-0005-0000-0000-0000C7580000}"/>
    <cellStyle name="计算 2 9 3" xfId="22704" xr:uid="{00000000-0005-0000-0000-0000C9580000}"/>
    <cellStyle name="计算 3" xfId="22706" xr:uid="{00000000-0005-0000-0000-0000CB580000}"/>
    <cellStyle name="计算 3 2" xfId="22709" xr:uid="{00000000-0005-0000-0000-0000CE580000}"/>
    <cellStyle name="计算 3 2 2" xfId="22711" xr:uid="{00000000-0005-0000-0000-0000D0580000}"/>
    <cellStyle name="计算 3 2 2 2" xfId="22713" xr:uid="{00000000-0005-0000-0000-0000D2580000}"/>
    <cellStyle name="计算 3 2 2 2 2" xfId="22715" xr:uid="{00000000-0005-0000-0000-0000D4580000}"/>
    <cellStyle name="计算 3 2 2 2 2 2" xfId="22717" xr:uid="{00000000-0005-0000-0000-0000D6580000}"/>
    <cellStyle name="计算 3 2 2 2 2 2 2" xfId="22719" xr:uid="{00000000-0005-0000-0000-0000D8580000}"/>
    <cellStyle name="计算 3 2 2 2 2 2 2 2" xfId="22721" xr:uid="{00000000-0005-0000-0000-0000DA580000}"/>
    <cellStyle name="计算 3 2 2 2 2 2 2 3" xfId="22723" xr:uid="{00000000-0005-0000-0000-0000DC580000}"/>
    <cellStyle name="计算 3 2 2 2 2 2 3" xfId="22725" xr:uid="{00000000-0005-0000-0000-0000DE580000}"/>
    <cellStyle name="计算 3 2 2 2 2 2 4" xfId="22727" xr:uid="{00000000-0005-0000-0000-0000E0580000}"/>
    <cellStyle name="计算 3 2 2 2 2 3" xfId="22729" xr:uid="{00000000-0005-0000-0000-0000E2580000}"/>
    <cellStyle name="计算 3 2 2 2 2 3 2" xfId="22731" xr:uid="{00000000-0005-0000-0000-0000E4580000}"/>
    <cellStyle name="计算 3 2 2 2 2 3 3" xfId="22733" xr:uid="{00000000-0005-0000-0000-0000E6580000}"/>
    <cellStyle name="计算 3 2 2 2 2 4" xfId="22735" xr:uid="{00000000-0005-0000-0000-0000E8580000}"/>
    <cellStyle name="计算 3 2 2 2 2 5" xfId="22737" xr:uid="{00000000-0005-0000-0000-0000EA580000}"/>
    <cellStyle name="计算 3 2 2 2 3" xfId="22739" xr:uid="{00000000-0005-0000-0000-0000EC580000}"/>
    <cellStyle name="计算 3 2 2 2 3 2" xfId="22741" xr:uid="{00000000-0005-0000-0000-0000EE580000}"/>
    <cellStyle name="计算 3 2 2 2 3 2 2" xfId="22743" xr:uid="{00000000-0005-0000-0000-0000F0580000}"/>
    <cellStyle name="计算 3 2 2 2 3 2 3" xfId="22745" xr:uid="{00000000-0005-0000-0000-0000F2580000}"/>
    <cellStyle name="计算 3 2 2 2 3 3" xfId="22747" xr:uid="{00000000-0005-0000-0000-0000F4580000}"/>
    <cellStyle name="计算 3 2 2 2 3 4" xfId="22749" xr:uid="{00000000-0005-0000-0000-0000F6580000}"/>
    <cellStyle name="计算 3 2 2 2 4" xfId="22751" xr:uid="{00000000-0005-0000-0000-0000F8580000}"/>
    <cellStyle name="计算 3 2 2 2 4 2" xfId="22753" xr:uid="{00000000-0005-0000-0000-0000FA580000}"/>
    <cellStyle name="计算 3 2 2 2 4 3" xfId="22755" xr:uid="{00000000-0005-0000-0000-0000FC580000}"/>
    <cellStyle name="计算 3 2 2 2 5" xfId="22757" xr:uid="{00000000-0005-0000-0000-0000FE580000}"/>
    <cellStyle name="计算 3 2 2 2 6" xfId="22759" xr:uid="{00000000-0005-0000-0000-000000590000}"/>
    <cellStyle name="计算 3 2 2 3" xfId="22761" xr:uid="{00000000-0005-0000-0000-000002590000}"/>
    <cellStyle name="计算 3 2 2 3 2" xfId="22763" xr:uid="{00000000-0005-0000-0000-000004590000}"/>
    <cellStyle name="计算 3 2 2 3 2 2" xfId="22765" xr:uid="{00000000-0005-0000-0000-000006590000}"/>
    <cellStyle name="计算 3 2 2 3 2 2 2" xfId="22767" xr:uid="{00000000-0005-0000-0000-000008590000}"/>
    <cellStyle name="计算 3 2 2 3 2 2 3" xfId="22769" xr:uid="{00000000-0005-0000-0000-00000A590000}"/>
    <cellStyle name="计算 3 2 2 3 2 3" xfId="22771" xr:uid="{00000000-0005-0000-0000-00000C590000}"/>
    <cellStyle name="计算 3 2 2 3 2 4" xfId="22773" xr:uid="{00000000-0005-0000-0000-00000E590000}"/>
    <cellStyle name="计算 3 2 2 3 3" xfId="22775" xr:uid="{00000000-0005-0000-0000-000010590000}"/>
    <cellStyle name="计算 3 2 2 3 3 2" xfId="22777" xr:uid="{00000000-0005-0000-0000-000012590000}"/>
    <cellStyle name="计算 3 2 2 3 3 3" xfId="22779" xr:uid="{00000000-0005-0000-0000-000014590000}"/>
    <cellStyle name="计算 3 2 2 3 4" xfId="22781" xr:uid="{00000000-0005-0000-0000-000016590000}"/>
    <cellStyle name="计算 3 2 2 3 5" xfId="22783" xr:uid="{00000000-0005-0000-0000-000018590000}"/>
    <cellStyle name="计算 3 2 2 4" xfId="22785" xr:uid="{00000000-0005-0000-0000-00001A590000}"/>
    <cellStyle name="计算 3 2 2 4 2" xfId="22787" xr:uid="{00000000-0005-0000-0000-00001C590000}"/>
    <cellStyle name="计算 3 2 2 4 2 2" xfId="22789" xr:uid="{00000000-0005-0000-0000-00001E590000}"/>
    <cellStyle name="计算 3 2 2 4 2 3" xfId="22791" xr:uid="{00000000-0005-0000-0000-000020590000}"/>
    <cellStyle name="计算 3 2 2 4 3" xfId="22793" xr:uid="{00000000-0005-0000-0000-000022590000}"/>
    <cellStyle name="计算 3 2 2 4 4" xfId="22795" xr:uid="{00000000-0005-0000-0000-000024590000}"/>
    <cellStyle name="计算 3 2 2 5" xfId="22797" xr:uid="{00000000-0005-0000-0000-000026590000}"/>
    <cellStyle name="计算 3 2 2 5 2" xfId="22799" xr:uid="{00000000-0005-0000-0000-000028590000}"/>
    <cellStyle name="计算 3 2 2 5 3" xfId="22801" xr:uid="{00000000-0005-0000-0000-00002A590000}"/>
    <cellStyle name="计算 3 2 2 6" xfId="22803" xr:uid="{00000000-0005-0000-0000-00002C590000}"/>
    <cellStyle name="计算 3 2 2 7" xfId="22805" xr:uid="{00000000-0005-0000-0000-00002E590000}"/>
    <cellStyle name="计算 3 2 3" xfId="22808" xr:uid="{00000000-0005-0000-0000-000031590000}"/>
    <cellStyle name="计算 3 2 3 2" xfId="22810" xr:uid="{00000000-0005-0000-0000-000033590000}"/>
    <cellStyle name="计算 3 2 3 2 2" xfId="22812" xr:uid="{00000000-0005-0000-0000-000035590000}"/>
    <cellStyle name="计算 3 2 3 2 2 2" xfId="22814" xr:uid="{00000000-0005-0000-0000-000037590000}"/>
    <cellStyle name="计算 3 2 3 2 2 2 2" xfId="22816" xr:uid="{00000000-0005-0000-0000-000039590000}"/>
    <cellStyle name="计算 3 2 3 2 2 2 3" xfId="22818" xr:uid="{00000000-0005-0000-0000-00003B590000}"/>
    <cellStyle name="计算 3 2 3 2 2 3" xfId="22820" xr:uid="{00000000-0005-0000-0000-00003D590000}"/>
    <cellStyle name="计算 3 2 3 2 2 4" xfId="22822" xr:uid="{00000000-0005-0000-0000-00003F590000}"/>
    <cellStyle name="计算 3 2 3 2 3" xfId="22824" xr:uid="{00000000-0005-0000-0000-000041590000}"/>
    <cellStyle name="计算 3 2 3 2 3 2" xfId="22826" xr:uid="{00000000-0005-0000-0000-000043590000}"/>
    <cellStyle name="计算 3 2 3 2 3 3" xfId="22828" xr:uid="{00000000-0005-0000-0000-000045590000}"/>
    <cellStyle name="计算 3 2 3 2 4" xfId="22830" xr:uid="{00000000-0005-0000-0000-000047590000}"/>
    <cellStyle name="计算 3 2 3 2 5" xfId="22832" xr:uid="{00000000-0005-0000-0000-000049590000}"/>
    <cellStyle name="计算 3 2 3 3" xfId="22834" xr:uid="{00000000-0005-0000-0000-00004B590000}"/>
    <cellStyle name="计算 3 2 3 3 2" xfId="22836" xr:uid="{00000000-0005-0000-0000-00004D590000}"/>
    <cellStyle name="计算 3 2 3 3 2 2" xfId="22838" xr:uid="{00000000-0005-0000-0000-00004F590000}"/>
    <cellStyle name="计算 3 2 3 3 2 3" xfId="22840" xr:uid="{00000000-0005-0000-0000-000051590000}"/>
    <cellStyle name="计算 3 2 3 3 3" xfId="22842" xr:uid="{00000000-0005-0000-0000-000053590000}"/>
    <cellStyle name="计算 3 2 3 3 4" xfId="22844" xr:uid="{00000000-0005-0000-0000-000055590000}"/>
    <cellStyle name="计算 3 2 3 4" xfId="22846" xr:uid="{00000000-0005-0000-0000-000057590000}"/>
    <cellStyle name="计算 3 2 3 4 2" xfId="22848" xr:uid="{00000000-0005-0000-0000-000059590000}"/>
    <cellStyle name="计算 3 2 3 4 3" xfId="22850" xr:uid="{00000000-0005-0000-0000-00005B590000}"/>
    <cellStyle name="计算 3 2 3 5" xfId="22852" xr:uid="{00000000-0005-0000-0000-00005D590000}"/>
    <cellStyle name="计算 3 2 3 6" xfId="22854" xr:uid="{00000000-0005-0000-0000-00005F590000}"/>
    <cellStyle name="计算 3 2 4" xfId="22857" xr:uid="{00000000-0005-0000-0000-000062590000}"/>
    <cellStyle name="计算 3 2 4 2" xfId="22859" xr:uid="{00000000-0005-0000-0000-000064590000}"/>
    <cellStyle name="计算 3 2 4 2 2" xfId="22861" xr:uid="{00000000-0005-0000-0000-000066590000}"/>
    <cellStyle name="计算 3 2 4 2 2 2" xfId="22863" xr:uid="{00000000-0005-0000-0000-000068590000}"/>
    <cellStyle name="计算 3 2 4 2 2 3" xfId="22865" xr:uid="{00000000-0005-0000-0000-00006A590000}"/>
    <cellStyle name="计算 3 2 4 2 3" xfId="22867" xr:uid="{00000000-0005-0000-0000-00006C590000}"/>
    <cellStyle name="计算 3 2 4 2 4" xfId="22869" xr:uid="{00000000-0005-0000-0000-00006E590000}"/>
    <cellStyle name="计算 3 2 4 3" xfId="22871" xr:uid="{00000000-0005-0000-0000-000070590000}"/>
    <cellStyle name="计算 3 2 4 3 2" xfId="22873" xr:uid="{00000000-0005-0000-0000-000072590000}"/>
    <cellStyle name="计算 3 2 4 3 3" xfId="22875" xr:uid="{00000000-0005-0000-0000-000074590000}"/>
    <cellStyle name="计算 3 2 4 4" xfId="22877" xr:uid="{00000000-0005-0000-0000-000076590000}"/>
    <cellStyle name="计算 3 2 4 5" xfId="22879" xr:uid="{00000000-0005-0000-0000-000078590000}"/>
    <cellStyle name="计算 3 2 5" xfId="22882" xr:uid="{00000000-0005-0000-0000-00007B590000}"/>
    <cellStyle name="计算 3 2 5 2" xfId="22884" xr:uid="{00000000-0005-0000-0000-00007D590000}"/>
    <cellStyle name="计算 3 2 5 2 2" xfId="22886" xr:uid="{00000000-0005-0000-0000-00007F590000}"/>
    <cellStyle name="计算 3 2 5 2 3" xfId="22888" xr:uid="{00000000-0005-0000-0000-000081590000}"/>
    <cellStyle name="计算 3 2 5 3" xfId="22890" xr:uid="{00000000-0005-0000-0000-000083590000}"/>
    <cellStyle name="计算 3 2 5 4" xfId="22892" xr:uid="{00000000-0005-0000-0000-000085590000}"/>
    <cellStyle name="计算 3 2 6" xfId="22894" xr:uid="{00000000-0005-0000-0000-000087590000}"/>
    <cellStyle name="计算 3 2 6 2" xfId="22896" xr:uid="{00000000-0005-0000-0000-000089590000}"/>
    <cellStyle name="计算 3 2 6 3" xfId="22898" xr:uid="{00000000-0005-0000-0000-00008B590000}"/>
    <cellStyle name="计算 3 2 7" xfId="22900" xr:uid="{00000000-0005-0000-0000-00008D590000}"/>
    <cellStyle name="计算 3 2 8" xfId="22902" xr:uid="{00000000-0005-0000-0000-00008F590000}"/>
    <cellStyle name="计算 3 3" xfId="22905" xr:uid="{00000000-0005-0000-0000-000092590000}"/>
    <cellStyle name="计算 3 3 2" xfId="22907" xr:uid="{00000000-0005-0000-0000-000094590000}"/>
    <cellStyle name="计算 3 3 2 2" xfId="22909" xr:uid="{00000000-0005-0000-0000-000096590000}"/>
    <cellStyle name="计算 3 3 2 2 2" xfId="22911" xr:uid="{00000000-0005-0000-0000-000098590000}"/>
    <cellStyle name="计算 3 3 2 2 2 2" xfId="22913" xr:uid="{00000000-0005-0000-0000-00009A590000}"/>
    <cellStyle name="计算 3 3 2 2 2 2 2" xfId="22915" xr:uid="{00000000-0005-0000-0000-00009C590000}"/>
    <cellStyle name="计算 3 3 2 2 2 2 3" xfId="22917" xr:uid="{00000000-0005-0000-0000-00009E590000}"/>
    <cellStyle name="计算 3 3 2 2 2 3" xfId="22919" xr:uid="{00000000-0005-0000-0000-0000A0590000}"/>
    <cellStyle name="计算 3 3 2 2 2 4" xfId="22921" xr:uid="{00000000-0005-0000-0000-0000A2590000}"/>
    <cellStyle name="计算 3 3 2 2 3" xfId="22923" xr:uid="{00000000-0005-0000-0000-0000A4590000}"/>
    <cellStyle name="计算 3 3 2 2 3 2" xfId="22925" xr:uid="{00000000-0005-0000-0000-0000A6590000}"/>
    <cellStyle name="计算 3 3 2 2 3 3" xfId="22927" xr:uid="{00000000-0005-0000-0000-0000A8590000}"/>
    <cellStyle name="计算 3 3 2 2 4" xfId="22929" xr:uid="{00000000-0005-0000-0000-0000AA590000}"/>
    <cellStyle name="计算 3 3 2 2 5" xfId="22931" xr:uid="{00000000-0005-0000-0000-0000AC590000}"/>
    <cellStyle name="计算 3 3 2 3" xfId="22933" xr:uid="{00000000-0005-0000-0000-0000AE590000}"/>
    <cellStyle name="计算 3 3 2 3 2" xfId="22935" xr:uid="{00000000-0005-0000-0000-0000B0590000}"/>
    <cellStyle name="计算 3 3 2 3 2 2" xfId="22937" xr:uid="{00000000-0005-0000-0000-0000B2590000}"/>
    <cellStyle name="计算 3 3 2 3 2 3" xfId="22939" xr:uid="{00000000-0005-0000-0000-0000B4590000}"/>
    <cellStyle name="计算 3 3 2 3 3" xfId="22941" xr:uid="{00000000-0005-0000-0000-0000B6590000}"/>
    <cellStyle name="计算 3 3 2 3 4" xfId="22943" xr:uid="{00000000-0005-0000-0000-0000B8590000}"/>
    <cellStyle name="计算 3 3 2 4" xfId="22945" xr:uid="{00000000-0005-0000-0000-0000BA590000}"/>
    <cellStyle name="计算 3 3 2 4 2" xfId="22947" xr:uid="{00000000-0005-0000-0000-0000BC590000}"/>
    <cellStyle name="计算 3 3 2 4 3" xfId="22949" xr:uid="{00000000-0005-0000-0000-0000BE590000}"/>
    <cellStyle name="计算 3 3 2 5" xfId="22951" xr:uid="{00000000-0005-0000-0000-0000C0590000}"/>
    <cellStyle name="计算 3 3 2 6" xfId="22953" xr:uid="{00000000-0005-0000-0000-0000C2590000}"/>
    <cellStyle name="计算 3 3 3" xfId="22955" xr:uid="{00000000-0005-0000-0000-0000C4590000}"/>
    <cellStyle name="计算 3 3 3 2" xfId="22957" xr:uid="{00000000-0005-0000-0000-0000C6590000}"/>
    <cellStyle name="计算 3 3 3 2 2" xfId="22959" xr:uid="{00000000-0005-0000-0000-0000C8590000}"/>
    <cellStyle name="计算 3 3 3 2 2 2" xfId="22961" xr:uid="{00000000-0005-0000-0000-0000CA590000}"/>
    <cellStyle name="计算 3 3 3 2 2 3" xfId="22963" xr:uid="{00000000-0005-0000-0000-0000CC590000}"/>
    <cellStyle name="计算 3 3 3 2 3" xfId="22965" xr:uid="{00000000-0005-0000-0000-0000CE590000}"/>
    <cellStyle name="计算 3 3 3 2 4" xfId="22967" xr:uid="{00000000-0005-0000-0000-0000D0590000}"/>
    <cellStyle name="计算 3 3 3 3" xfId="22969" xr:uid="{00000000-0005-0000-0000-0000D2590000}"/>
    <cellStyle name="计算 3 3 3 3 2" xfId="22971" xr:uid="{00000000-0005-0000-0000-0000D4590000}"/>
    <cellStyle name="计算 3 3 3 3 3" xfId="22973" xr:uid="{00000000-0005-0000-0000-0000D6590000}"/>
    <cellStyle name="计算 3 3 3 4" xfId="22975" xr:uid="{00000000-0005-0000-0000-0000D8590000}"/>
    <cellStyle name="计算 3 3 3 5" xfId="22977" xr:uid="{00000000-0005-0000-0000-0000DA590000}"/>
    <cellStyle name="计算 3 3 4" xfId="22979" xr:uid="{00000000-0005-0000-0000-0000DC590000}"/>
    <cellStyle name="计算 3 3 4 2" xfId="22981" xr:uid="{00000000-0005-0000-0000-0000DE590000}"/>
    <cellStyle name="计算 3 3 4 2 2" xfId="22983" xr:uid="{00000000-0005-0000-0000-0000E0590000}"/>
    <cellStyle name="计算 3 3 4 2 3" xfId="22985" xr:uid="{00000000-0005-0000-0000-0000E2590000}"/>
    <cellStyle name="计算 3 3 4 3" xfId="22987" xr:uid="{00000000-0005-0000-0000-0000E4590000}"/>
    <cellStyle name="计算 3 3 4 4" xfId="22989" xr:uid="{00000000-0005-0000-0000-0000E6590000}"/>
    <cellStyle name="计算 3 3 5" xfId="22991" xr:uid="{00000000-0005-0000-0000-0000E8590000}"/>
    <cellStyle name="计算 3 3 5 2" xfId="22993" xr:uid="{00000000-0005-0000-0000-0000EA590000}"/>
    <cellStyle name="计算 3 3 5 3" xfId="22995" xr:uid="{00000000-0005-0000-0000-0000EC590000}"/>
    <cellStyle name="计算 3 3 6" xfId="22997" xr:uid="{00000000-0005-0000-0000-0000EE590000}"/>
    <cellStyle name="计算 3 3 7" xfId="22999" xr:uid="{00000000-0005-0000-0000-0000F0590000}"/>
    <cellStyle name="计算 3 4" xfId="23002" xr:uid="{00000000-0005-0000-0000-0000F3590000}"/>
    <cellStyle name="计算 3 4 2" xfId="23004" xr:uid="{00000000-0005-0000-0000-0000F5590000}"/>
    <cellStyle name="计算 3 4 2 2" xfId="23006" xr:uid="{00000000-0005-0000-0000-0000F7590000}"/>
    <cellStyle name="计算 3 4 2 2 2" xfId="23008" xr:uid="{00000000-0005-0000-0000-0000F9590000}"/>
    <cellStyle name="计算 3 4 2 2 2 2" xfId="23010" xr:uid="{00000000-0005-0000-0000-0000FB590000}"/>
    <cellStyle name="计算 3 4 2 2 2 3" xfId="23012" xr:uid="{00000000-0005-0000-0000-0000FD590000}"/>
    <cellStyle name="计算 3 4 2 2 3" xfId="23014" xr:uid="{00000000-0005-0000-0000-0000FF590000}"/>
    <cellStyle name="计算 3 4 2 2 4" xfId="23016" xr:uid="{00000000-0005-0000-0000-0000015A0000}"/>
    <cellStyle name="计算 3 4 2 3" xfId="23018" xr:uid="{00000000-0005-0000-0000-0000035A0000}"/>
    <cellStyle name="计算 3 4 2 3 2" xfId="23020" xr:uid="{00000000-0005-0000-0000-0000055A0000}"/>
    <cellStyle name="计算 3 4 2 3 3" xfId="23022" xr:uid="{00000000-0005-0000-0000-0000075A0000}"/>
    <cellStyle name="计算 3 4 2 4" xfId="23024" xr:uid="{00000000-0005-0000-0000-0000095A0000}"/>
    <cellStyle name="计算 3 4 2 5" xfId="23026" xr:uid="{00000000-0005-0000-0000-00000B5A0000}"/>
    <cellStyle name="计算 3 4 3" xfId="23028" xr:uid="{00000000-0005-0000-0000-00000D5A0000}"/>
    <cellStyle name="计算 3 4 3 2" xfId="23030" xr:uid="{00000000-0005-0000-0000-00000F5A0000}"/>
    <cellStyle name="计算 3 4 3 2 2" xfId="23032" xr:uid="{00000000-0005-0000-0000-0000115A0000}"/>
    <cellStyle name="计算 3 4 3 2 3" xfId="23034" xr:uid="{00000000-0005-0000-0000-0000135A0000}"/>
    <cellStyle name="计算 3 4 3 3" xfId="23036" xr:uid="{00000000-0005-0000-0000-0000155A0000}"/>
    <cellStyle name="计算 3 4 3 4" xfId="23038" xr:uid="{00000000-0005-0000-0000-0000175A0000}"/>
    <cellStyle name="计算 3 4 4" xfId="23040" xr:uid="{00000000-0005-0000-0000-0000195A0000}"/>
    <cellStyle name="计算 3 4 4 2" xfId="23042" xr:uid="{00000000-0005-0000-0000-00001B5A0000}"/>
    <cellStyle name="计算 3 4 4 3" xfId="23044" xr:uid="{00000000-0005-0000-0000-00001D5A0000}"/>
    <cellStyle name="计算 3 4 5" xfId="23046" xr:uid="{00000000-0005-0000-0000-00001F5A0000}"/>
    <cellStyle name="计算 3 4 6" xfId="23048" xr:uid="{00000000-0005-0000-0000-0000215A0000}"/>
    <cellStyle name="计算 3 5" xfId="23051" xr:uid="{00000000-0005-0000-0000-0000245A0000}"/>
    <cellStyle name="计算 3 5 2" xfId="23053" xr:uid="{00000000-0005-0000-0000-0000265A0000}"/>
    <cellStyle name="计算 3 5 2 2" xfId="23055" xr:uid="{00000000-0005-0000-0000-0000285A0000}"/>
    <cellStyle name="计算 3 5 2 2 2" xfId="23057" xr:uid="{00000000-0005-0000-0000-00002A5A0000}"/>
    <cellStyle name="计算 3 5 2 2 3" xfId="23059" xr:uid="{00000000-0005-0000-0000-00002C5A0000}"/>
    <cellStyle name="计算 3 5 2 3" xfId="23061" xr:uid="{00000000-0005-0000-0000-00002E5A0000}"/>
    <cellStyle name="计算 3 5 2 4" xfId="23063" xr:uid="{00000000-0005-0000-0000-0000305A0000}"/>
    <cellStyle name="计算 3 5 3" xfId="23065" xr:uid="{00000000-0005-0000-0000-0000325A0000}"/>
    <cellStyle name="计算 3 5 3 2" xfId="23067" xr:uid="{00000000-0005-0000-0000-0000345A0000}"/>
    <cellStyle name="计算 3 5 3 3" xfId="23069" xr:uid="{00000000-0005-0000-0000-0000365A0000}"/>
    <cellStyle name="计算 3 5 4" xfId="23071" xr:uid="{00000000-0005-0000-0000-0000385A0000}"/>
    <cellStyle name="计算 3 5 5" xfId="23073" xr:uid="{00000000-0005-0000-0000-00003A5A0000}"/>
    <cellStyle name="计算 3 6" xfId="23076" xr:uid="{00000000-0005-0000-0000-00003D5A0000}"/>
    <cellStyle name="计算 3 6 2" xfId="23078" xr:uid="{00000000-0005-0000-0000-00003F5A0000}"/>
    <cellStyle name="计算 3 6 2 2" xfId="23080" xr:uid="{00000000-0005-0000-0000-0000415A0000}"/>
    <cellStyle name="计算 3 6 2 3" xfId="23082" xr:uid="{00000000-0005-0000-0000-0000435A0000}"/>
    <cellStyle name="计算 3 6 3" xfId="23084" xr:uid="{00000000-0005-0000-0000-0000455A0000}"/>
    <cellStyle name="计算 3 6 4" xfId="23086" xr:uid="{00000000-0005-0000-0000-0000475A0000}"/>
    <cellStyle name="计算 3 7" xfId="23088" xr:uid="{00000000-0005-0000-0000-0000495A0000}"/>
    <cellStyle name="计算 3 7 2" xfId="23090" xr:uid="{00000000-0005-0000-0000-00004B5A0000}"/>
    <cellStyle name="计算 3 7 3" xfId="23092" xr:uid="{00000000-0005-0000-0000-00004D5A0000}"/>
    <cellStyle name="计算 3 8" xfId="23094" xr:uid="{00000000-0005-0000-0000-00004F5A0000}"/>
    <cellStyle name="计算 3 9" xfId="23096" xr:uid="{00000000-0005-0000-0000-0000515A0000}"/>
    <cellStyle name="计算 4" xfId="23098" xr:uid="{00000000-0005-0000-0000-0000535A0000}"/>
    <cellStyle name="计算 4 2" xfId="23100" xr:uid="{00000000-0005-0000-0000-0000555A0000}"/>
    <cellStyle name="计算 4 2 2" xfId="23102" xr:uid="{00000000-0005-0000-0000-0000575A0000}"/>
    <cellStyle name="计算 4 2 2 2" xfId="23104" xr:uid="{00000000-0005-0000-0000-0000595A0000}"/>
    <cellStyle name="计算 4 2 2 2 2" xfId="23106" xr:uid="{00000000-0005-0000-0000-00005B5A0000}"/>
    <cellStyle name="计算 4 2 2 2 2 2" xfId="23108" xr:uid="{00000000-0005-0000-0000-00005D5A0000}"/>
    <cellStyle name="计算 4 2 2 2 2 2 2" xfId="23110" xr:uid="{00000000-0005-0000-0000-00005F5A0000}"/>
    <cellStyle name="计算 4 2 2 2 2 2 3" xfId="23112" xr:uid="{00000000-0005-0000-0000-0000615A0000}"/>
    <cellStyle name="计算 4 2 2 2 2 3" xfId="23114" xr:uid="{00000000-0005-0000-0000-0000635A0000}"/>
    <cellStyle name="计算 4 2 2 2 2 4" xfId="23116" xr:uid="{00000000-0005-0000-0000-0000655A0000}"/>
    <cellStyle name="计算 4 2 2 2 3" xfId="23118" xr:uid="{00000000-0005-0000-0000-0000675A0000}"/>
    <cellStyle name="计算 4 2 2 2 3 2" xfId="23120" xr:uid="{00000000-0005-0000-0000-0000695A0000}"/>
    <cellStyle name="计算 4 2 2 2 3 3" xfId="23122" xr:uid="{00000000-0005-0000-0000-00006B5A0000}"/>
    <cellStyle name="计算 4 2 2 2 4" xfId="23124" xr:uid="{00000000-0005-0000-0000-00006D5A0000}"/>
    <cellStyle name="计算 4 2 2 2 5" xfId="23126" xr:uid="{00000000-0005-0000-0000-00006F5A0000}"/>
    <cellStyle name="计算 4 2 2 3" xfId="23128" xr:uid="{00000000-0005-0000-0000-0000715A0000}"/>
    <cellStyle name="计算 4 2 2 3 2" xfId="23130" xr:uid="{00000000-0005-0000-0000-0000735A0000}"/>
    <cellStyle name="计算 4 2 2 3 2 2" xfId="23132" xr:uid="{00000000-0005-0000-0000-0000755A0000}"/>
    <cellStyle name="计算 4 2 2 3 2 3" xfId="23134" xr:uid="{00000000-0005-0000-0000-0000775A0000}"/>
    <cellStyle name="计算 4 2 2 3 3" xfId="23136" xr:uid="{00000000-0005-0000-0000-0000795A0000}"/>
    <cellStyle name="计算 4 2 2 3 4" xfId="23138" xr:uid="{00000000-0005-0000-0000-00007B5A0000}"/>
    <cellStyle name="计算 4 2 2 4" xfId="23140" xr:uid="{00000000-0005-0000-0000-00007D5A0000}"/>
    <cellStyle name="计算 4 2 2 4 2" xfId="23142" xr:uid="{00000000-0005-0000-0000-00007F5A0000}"/>
    <cellStyle name="计算 4 2 2 4 3" xfId="23144" xr:uid="{00000000-0005-0000-0000-0000815A0000}"/>
    <cellStyle name="计算 4 2 2 5" xfId="23146" xr:uid="{00000000-0005-0000-0000-0000835A0000}"/>
    <cellStyle name="计算 4 2 2 6" xfId="23148" xr:uid="{00000000-0005-0000-0000-0000855A0000}"/>
    <cellStyle name="计算 4 2 3" xfId="23150" xr:uid="{00000000-0005-0000-0000-0000875A0000}"/>
    <cellStyle name="计算 4 2 3 2" xfId="23152" xr:uid="{00000000-0005-0000-0000-0000895A0000}"/>
    <cellStyle name="计算 4 2 3 2 2" xfId="23154" xr:uid="{00000000-0005-0000-0000-00008B5A0000}"/>
    <cellStyle name="计算 4 2 3 2 2 2" xfId="23156" xr:uid="{00000000-0005-0000-0000-00008D5A0000}"/>
    <cellStyle name="计算 4 2 3 2 2 3" xfId="23158" xr:uid="{00000000-0005-0000-0000-00008F5A0000}"/>
    <cellStyle name="计算 4 2 3 2 3" xfId="23160" xr:uid="{00000000-0005-0000-0000-0000915A0000}"/>
    <cellStyle name="计算 4 2 3 2 4" xfId="23162" xr:uid="{00000000-0005-0000-0000-0000935A0000}"/>
    <cellStyle name="计算 4 2 3 3" xfId="23164" xr:uid="{00000000-0005-0000-0000-0000955A0000}"/>
    <cellStyle name="计算 4 2 3 3 2" xfId="23166" xr:uid="{00000000-0005-0000-0000-0000975A0000}"/>
    <cellStyle name="计算 4 2 3 3 3" xfId="23168" xr:uid="{00000000-0005-0000-0000-0000995A0000}"/>
    <cellStyle name="计算 4 2 3 4" xfId="23170" xr:uid="{00000000-0005-0000-0000-00009B5A0000}"/>
    <cellStyle name="计算 4 2 3 5" xfId="23172" xr:uid="{00000000-0005-0000-0000-00009D5A0000}"/>
    <cellStyle name="计算 4 2 4" xfId="23174" xr:uid="{00000000-0005-0000-0000-00009F5A0000}"/>
    <cellStyle name="计算 4 2 4 2" xfId="23176" xr:uid="{00000000-0005-0000-0000-0000A15A0000}"/>
    <cellStyle name="计算 4 2 4 2 2" xfId="23178" xr:uid="{00000000-0005-0000-0000-0000A35A0000}"/>
    <cellStyle name="计算 4 2 4 2 3" xfId="23180" xr:uid="{00000000-0005-0000-0000-0000A55A0000}"/>
    <cellStyle name="计算 4 2 4 3" xfId="23182" xr:uid="{00000000-0005-0000-0000-0000A75A0000}"/>
    <cellStyle name="计算 4 2 4 4" xfId="23184" xr:uid="{00000000-0005-0000-0000-0000A95A0000}"/>
    <cellStyle name="计算 4 2 5" xfId="23186" xr:uid="{00000000-0005-0000-0000-0000AB5A0000}"/>
    <cellStyle name="计算 4 2 5 2" xfId="23188" xr:uid="{00000000-0005-0000-0000-0000AD5A0000}"/>
    <cellStyle name="计算 4 2 5 3" xfId="23190" xr:uid="{00000000-0005-0000-0000-0000AF5A0000}"/>
    <cellStyle name="计算 4 2 6" xfId="23192" xr:uid="{00000000-0005-0000-0000-0000B15A0000}"/>
    <cellStyle name="计算 4 2 7" xfId="23194" xr:uid="{00000000-0005-0000-0000-0000B35A0000}"/>
    <cellStyle name="计算 4 3" xfId="23197" xr:uid="{00000000-0005-0000-0000-0000B65A0000}"/>
    <cellStyle name="计算 4 3 2" xfId="23199" xr:uid="{00000000-0005-0000-0000-0000B85A0000}"/>
    <cellStyle name="计算 4 3 2 2" xfId="23201" xr:uid="{00000000-0005-0000-0000-0000BA5A0000}"/>
    <cellStyle name="计算 4 3 2 2 2" xfId="23203" xr:uid="{00000000-0005-0000-0000-0000BC5A0000}"/>
    <cellStyle name="计算 4 3 2 2 2 2" xfId="23205" xr:uid="{00000000-0005-0000-0000-0000BE5A0000}"/>
    <cellStyle name="计算 4 3 2 2 2 3" xfId="23207" xr:uid="{00000000-0005-0000-0000-0000C05A0000}"/>
    <cellStyle name="计算 4 3 2 2 3" xfId="23209" xr:uid="{00000000-0005-0000-0000-0000C25A0000}"/>
    <cellStyle name="计算 4 3 2 2 4" xfId="23211" xr:uid="{00000000-0005-0000-0000-0000C45A0000}"/>
    <cellStyle name="计算 4 3 2 3" xfId="23213" xr:uid="{00000000-0005-0000-0000-0000C65A0000}"/>
    <cellStyle name="计算 4 3 2 3 2" xfId="23215" xr:uid="{00000000-0005-0000-0000-0000C85A0000}"/>
    <cellStyle name="计算 4 3 2 3 3" xfId="23217" xr:uid="{00000000-0005-0000-0000-0000CA5A0000}"/>
    <cellStyle name="计算 4 3 2 4" xfId="23219" xr:uid="{00000000-0005-0000-0000-0000CC5A0000}"/>
    <cellStyle name="计算 4 3 2 5" xfId="23221" xr:uid="{00000000-0005-0000-0000-0000CE5A0000}"/>
    <cellStyle name="计算 4 3 3" xfId="23223" xr:uid="{00000000-0005-0000-0000-0000D05A0000}"/>
    <cellStyle name="计算 4 3 3 2" xfId="23225" xr:uid="{00000000-0005-0000-0000-0000D25A0000}"/>
    <cellStyle name="计算 4 3 3 2 2" xfId="23227" xr:uid="{00000000-0005-0000-0000-0000D45A0000}"/>
    <cellStyle name="计算 4 3 3 2 3" xfId="23229" xr:uid="{00000000-0005-0000-0000-0000D65A0000}"/>
    <cellStyle name="计算 4 3 3 3" xfId="23231" xr:uid="{00000000-0005-0000-0000-0000D85A0000}"/>
    <cellStyle name="计算 4 3 3 4" xfId="23233" xr:uid="{00000000-0005-0000-0000-0000DA5A0000}"/>
    <cellStyle name="计算 4 3 4" xfId="23235" xr:uid="{00000000-0005-0000-0000-0000DC5A0000}"/>
    <cellStyle name="计算 4 3 4 2" xfId="23237" xr:uid="{00000000-0005-0000-0000-0000DE5A0000}"/>
    <cellStyle name="计算 4 3 4 3" xfId="23239" xr:uid="{00000000-0005-0000-0000-0000E05A0000}"/>
    <cellStyle name="计算 4 3 5" xfId="23241" xr:uid="{00000000-0005-0000-0000-0000E25A0000}"/>
    <cellStyle name="计算 4 3 6" xfId="23243" xr:uid="{00000000-0005-0000-0000-0000E45A0000}"/>
    <cellStyle name="计算 4 4" xfId="23245" xr:uid="{00000000-0005-0000-0000-0000E65A0000}"/>
    <cellStyle name="计算 4 4 2" xfId="23247" xr:uid="{00000000-0005-0000-0000-0000E85A0000}"/>
    <cellStyle name="计算 4 4 2 2" xfId="23249" xr:uid="{00000000-0005-0000-0000-0000EA5A0000}"/>
    <cellStyle name="计算 4 4 2 2 2" xfId="23251" xr:uid="{00000000-0005-0000-0000-0000EC5A0000}"/>
    <cellStyle name="计算 4 4 2 2 3" xfId="23253" xr:uid="{00000000-0005-0000-0000-0000EE5A0000}"/>
    <cellStyle name="计算 4 4 2 3" xfId="23255" xr:uid="{00000000-0005-0000-0000-0000F05A0000}"/>
    <cellStyle name="计算 4 4 2 4" xfId="23257" xr:uid="{00000000-0005-0000-0000-0000F25A0000}"/>
    <cellStyle name="计算 4 4 3" xfId="23259" xr:uid="{00000000-0005-0000-0000-0000F45A0000}"/>
    <cellStyle name="计算 4 4 3 2" xfId="23261" xr:uid="{00000000-0005-0000-0000-0000F65A0000}"/>
    <cellStyle name="计算 4 4 3 3" xfId="23263" xr:uid="{00000000-0005-0000-0000-0000F85A0000}"/>
    <cellStyle name="计算 4 4 4" xfId="23265" xr:uid="{00000000-0005-0000-0000-0000FA5A0000}"/>
    <cellStyle name="计算 4 4 5" xfId="23267" xr:uid="{00000000-0005-0000-0000-0000FC5A0000}"/>
    <cellStyle name="计算 4 5" xfId="23269" xr:uid="{00000000-0005-0000-0000-0000FE5A0000}"/>
    <cellStyle name="计算 4 5 2" xfId="23271" xr:uid="{00000000-0005-0000-0000-0000005B0000}"/>
    <cellStyle name="计算 4 5 2 2" xfId="23273" xr:uid="{00000000-0005-0000-0000-0000025B0000}"/>
    <cellStyle name="计算 4 5 2 3" xfId="23275" xr:uid="{00000000-0005-0000-0000-0000045B0000}"/>
    <cellStyle name="计算 4 5 3" xfId="23277" xr:uid="{00000000-0005-0000-0000-0000065B0000}"/>
    <cellStyle name="计算 4 5 4" xfId="23279" xr:uid="{00000000-0005-0000-0000-0000085B0000}"/>
    <cellStyle name="计算 4 6" xfId="23281" xr:uid="{00000000-0005-0000-0000-00000A5B0000}"/>
    <cellStyle name="计算 4 6 2" xfId="23283" xr:uid="{00000000-0005-0000-0000-00000C5B0000}"/>
    <cellStyle name="计算 4 6 3" xfId="23285" xr:uid="{00000000-0005-0000-0000-00000E5B0000}"/>
    <cellStyle name="计算 4 7" xfId="23287" xr:uid="{00000000-0005-0000-0000-0000105B0000}"/>
    <cellStyle name="计算 4 8" xfId="23289" xr:uid="{00000000-0005-0000-0000-0000125B0000}"/>
    <cellStyle name="计算 5" xfId="23292" xr:uid="{00000000-0005-0000-0000-0000155B0000}"/>
    <cellStyle name="计算 5 2" xfId="23294" xr:uid="{00000000-0005-0000-0000-0000175B0000}"/>
    <cellStyle name="计算 5 2 2" xfId="23296" xr:uid="{00000000-0005-0000-0000-0000195B0000}"/>
    <cellStyle name="计算 5 2 2 2" xfId="23298" xr:uid="{00000000-0005-0000-0000-00001B5B0000}"/>
    <cellStyle name="计算 5 2 2 2 2" xfId="23300" xr:uid="{00000000-0005-0000-0000-00001D5B0000}"/>
    <cellStyle name="计算 5 2 2 2 2 2" xfId="23302" xr:uid="{00000000-0005-0000-0000-00001F5B0000}"/>
    <cellStyle name="计算 5 2 2 2 2 3" xfId="23304" xr:uid="{00000000-0005-0000-0000-0000215B0000}"/>
    <cellStyle name="计算 5 2 2 2 3" xfId="23306" xr:uid="{00000000-0005-0000-0000-0000235B0000}"/>
    <cellStyle name="计算 5 2 2 2 4" xfId="23308" xr:uid="{00000000-0005-0000-0000-0000255B0000}"/>
    <cellStyle name="计算 5 2 2 3" xfId="23310" xr:uid="{00000000-0005-0000-0000-0000275B0000}"/>
    <cellStyle name="计算 5 2 2 3 2" xfId="23312" xr:uid="{00000000-0005-0000-0000-0000295B0000}"/>
    <cellStyle name="计算 5 2 2 3 3" xfId="23314" xr:uid="{00000000-0005-0000-0000-00002B5B0000}"/>
    <cellStyle name="计算 5 2 2 4" xfId="23316" xr:uid="{00000000-0005-0000-0000-00002D5B0000}"/>
    <cellStyle name="计算 5 2 2 5" xfId="23318" xr:uid="{00000000-0005-0000-0000-00002F5B0000}"/>
    <cellStyle name="计算 5 2 3" xfId="23320" xr:uid="{00000000-0005-0000-0000-0000315B0000}"/>
    <cellStyle name="计算 5 2 3 2" xfId="23322" xr:uid="{00000000-0005-0000-0000-0000335B0000}"/>
    <cellStyle name="计算 5 2 3 2 2" xfId="23324" xr:uid="{00000000-0005-0000-0000-0000355B0000}"/>
    <cellStyle name="计算 5 2 3 2 3" xfId="23326" xr:uid="{00000000-0005-0000-0000-0000375B0000}"/>
    <cellStyle name="计算 5 2 3 3" xfId="23328" xr:uid="{00000000-0005-0000-0000-0000395B0000}"/>
    <cellStyle name="计算 5 2 3 4" xfId="23330" xr:uid="{00000000-0005-0000-0000-00003B5B0000}"/>
    <cellStyle name="计算 5 2 4" xfId="23332" xr:uid="{00000000-0005-0000-0000-00003D5B0000}"/>
    <cellStyle name="计算 5 2 4 2" xfId="23334" xr:uid="{00000000-0005-0000-0000-00003F5B0000}"/>
    <cellStyle name="计算 5 2 4 3" xfId="23336" xr:uid="{00000000-0005-0000-0000-0000415B0000}"/>
    <cellStyle name="计算 5 2 5" xfId="23338" xr:uid="{00000000-0005-0000-0000-0000435B0000}"/>
    <cellStyle name="计算 5 2 6" xfId="23340" xr:uid="{00000000-0005-0000-0000-0000455B0000}"/>
    <cellStyle name="计算 5 3" xfId="23343" xr:uid="{00000000-0005-0000-0000-0000485B0000}"/>
    <cellStyle name="计算 5 3 2" xfId="23345" xr:uid="{00000000-0005-0000-0000-00004A5B0000}"/>
    <cellStyle name="计算 5 3 2 2" xfId="23347" xr:uid="{00000000-0005-0000-0000-00004C5B0000}"/>
    <cellStyle name="计算 5 3 2 2 2" xfId="23349" xr:uid="{00000000-0005-0000-0000-00004E5B0000}"/>
    <cellStyle name="计算 5 3 2 2 3" xfId="23351" xr:uid="{00000000-0005-0000-0000-0000505B0000}"/>
    <cellStyle name="计算 5 3 2 3" xfId="23353" xr:uid="{00000000-0005-0000-0000-0000525B0000}"/>
    <cellStyle name="计算 5 3 2 4" xfId="23355" xr:uid="{00000000-0005-0000-0000-0000545B0000}"/>
    <cellStyle name="计算 5 3 3" xfId="23357" xr:uid="{00000000-0005-0000-0000-0000565B0000}"/>
    <cellStyle name="计算 5 3 3 2" xfId="23359" xr:uid="{00000000-0005-0000-0000-0000585B0000}"/>
    <cellStyle name="计算 5 3 3 3" xfId="23361" xr:uid="{00000000-0005-0000-0000-00005A5B0000}"/>
    <cellStyle name="计算 5 3 4" xfId="23363" xr:uid="{00000000-0005-0000-0000-00005C5B0000}"/>
    <cellStyle name="计算 5 3 5" xfId="23365" xr:uid="{00000000-0005-0000-0000-00005E5B0000}"/>
    <cellStyle name="计算 5 4" xfId="23367" xr:uid="{00000000-0005-0000-0000-0000605B0000}"/>
    <cellStyle name="计算 5 4 2" xfId="23369" xr:uid="{00000000-0005-0000-0000-0000625B0000}"/>
    <cellStyle name="计算 5 4 2 2" xfId="23371" xr:uid="{00000000-0005-0000-0000-0000645B0000}"/>
    <cellStyle name="计算 5 4 2 3" xfId="23373" xr:uid="{00000000-0005-0000-0000-0000665B0000}"/>
    <cellStyle name="计算 5 4 3" xfId="23375" xr:uid="{00000000-0005-0000-0000-0000685B0000}"/>
    <cellStyle name="计算 5 4 4" xfId="23377" xr:uid="{00000000-0005-0000-0000-00006A5B0000}"/>
    <cellStyle name="计算 5 5" xfId="23379" xr:uid="{00000000-0005-0000-0000-00006C5B0000}"/>
    <cellStyle name="计算 5 5 2" xfId="23381" xr:uid="{00000000-0005-0000-0000-00006E5B0000}"/>
    <cellStyle name="计算 5 5 3" xfId="23383" xr:uid="{00000000-0005-0000-0000-0000705B0000}"/>
    <cellStyle name="计算 5 6" xfId="23385" xr:uid="{00000000-0005-0000-0000-0000725B0000}"/>
    <cellStyle name="计算 5 7" xfId="23387" xr:uid="{00000000-0005-0000-0000-0000745B0000}"/>
    <cellStyle name="计算 6" xfId="23390" xr:uid="{00000000-0005-0000-0000-0000775B0000}"/>
    <cellStyle name="计算 6 2" xfId="23392" xr:uid="{00000000-0005-0000-0000-0000795B0000}"/>
    <cellStyle name="计算 6 2 2" xfId="23394" xr:uid="{00000000-0005-0000-0000-00007B5B0000}"/>
    <cellStyle name="计算 6 2 2 2" xfId="23396" xr:uid="{00000000-0005-0000-0000-00007D5B0000}"/>
    <cellStyle name="计算 6 2 2 2 2" xfId="23398" xr:uid="{00000000-0005-0000-0000-00007F5B0000}"/>
    <cellStyle name="计算 6 2 2 2 3" xfId="23400" xr:uid="{00000000-0005-0000-0000-0000815B0000}"/>
    <cellStyle name="计算 6 2 2 3" xfId="23402" xr:uid="{00000000-0005-0000-0000-0000835B0000}"/>
    <cellStyle name="计算 6 2 2 4" xfId="23404" xr:uid="{00000000-0005-0000-0000-0000855B0000}"/>
    <cellStyle name="计算 6 2 3" xfId="23406" xr:uid="{00000000-0005-0000-0000-0000875B0000}"/>
    <cellStyle name="计算 6 2 3 2" xfId="23408" xr:uid="{00000000-0005-0000-0000-0000895B0000}"/>
    <cellStyle name="计算 6 2 3 3" xfId="23410" xr:uid="{00000000-0005-0000-0000-00008B5B0000}"/>
    <cellStyle name="计算 6 2 4" xfId="23412" xr:uid="{00000000-0005-0000-0000-00008D5B0000}"/>
    <cellStyle name="计算 6 2 5" xfId="23414" xr:uid="{00000000-0005-0000-0000-00008F5B0000}"/>
    <cellStyle name="计算 6 3" xfId="23416" xr:uid="{00000000-0005-0000-0000-0000915B0000}"/>
    <cellStyle name="计算 6 3 2" xfId="23418" xr:uid="{00000000-0005-0000-0000-0000935B0000}"/>
    <cellStyle name="计算 6 3 2 2" xfId="23420" xr:uid="{00000000-0005-0000-0000-0000955B0000}"/>
    <cellStyle name="计算 6 3 2 3" xfId="23422" xr:uid="{00000000-0005-0000-0000-0000975B0000}"/>
    <cellStyle name="计算 6 3 3" xfId="23424" xr:uid="{00000000-0005-0000-0000-0000995B0000}"/>
    <cellStyle name="计算 6 3 4" xfId="23426" xr:uid="{00000000-0005-0000-0000-00009B5B0000}"/>
    <cellStyle name="计算 6 4" xfId="23428" xr:uid="{00000000-0005-0000-0000-00009D5B0000}"/>
    <cellStyle name="计算 6 4 2" xfId="23430" xr:uid="{00000000-0005-0000-0000-00009F5B0000}"/>
    <cellStyle name="计算 6 4 3" xfId="23432" xr:uid="{00000000-0005-0000-0000-0000A15B0000}"/>
    <cellStyle name="计算 6 5" xfId="23434" xr:uid="{00000000-0005-0000-0000-0000A35B0000}"/>
    <cellStyle name="计算 6 6" xfId="23436" xr:uid="{00000000-0005-0000-0000-0000A55B0000}"/>
    <cellStyle name="计算 7" xfId="23439" xr:uid="{00000000-0005-0000-0000-0000A85B0000}"/>
    <cellStyle name="计算 7 2" xfId="23441" xr:uid="{00000000-0005-0000-0000-0000AA5B0000}"/>
    <cellStyle name="计算 7 2 2" xfId="23443" xr:uid="{00000000-0005-0000-0000-0000AC5B0000}"/>
    <cellStyle name="计算 7 2 2 2" xfId="23445" xr:uid="{00000000-0005-0000-0000-0000AE5B0000}"/>
    <cellStyle name="计算 7 2 2 3" xfId="23447" xr:uid="{00000000-0005-0000-0000-0000B05B0000}"/>
    <cellStyle name="计算 7 2 3" xfId="23449" xr:uid="{00000000-0005-0000-0000-0000B25B0000}"/>
    <cellStyle name="计算 7 2 4" xfId="23451" xr:uid="{00000000-0005-0000-0000-0000B45B0000}"/>
    <cellStyle name="计算 7 3" xfId="23453" xr:uid="{00000000-0005-0000-0000-0000B65B0000}"/>
    <cellStyle name="计算 7 3 2" xfId="23455" xr:uid="{00000000-0005-0000-0000-0000B85B0000}"/>
    <cellStyle name="计算 7 3 3" xfId="23457" xr:uid="{00000000-0005-0000-0000-0000BA5B0000}"/>
    <cellStyle name="计算 7 4" xfId="23459" xr:uid="{00000000-0005-0000-0000-0000BC5B0000}"/>
    <cellStyle name="计算 7 5" xfId="23461" xr:uid="{00000000-0005-0000-0000-0000BE5B0000}"/>
    <cellStyle name="计算 8" xfId="23464" xr:uid="{00000000-0005-0000-0000-0000C15B0000}"/>
    <cellStyle name="计算 8 2" xfId="23466" xr:uid="{00000000-0005-0000-0000-0000C35B0000}"/>
    <cellStyle name="计算 8 2 2" xfId="23468" xr:uid="{00000000-0005-0000-0000-0000C55B0000}"/>
    <cellStyle name="计算 8 2 3" xfId="23470" xr:uid="{00000000-0005-0000-0000-0000C75B0000}"/>
    <cellStyle name="计算 8 3" xfId="23472" xr:uid="{00000000-0005-0000-0000-0000C95B0000}"/>
    <cellStyle name="计算 8 4" xfId="23474" xr:uid="{00000000-0005-0000-0000-0000CB5B0000}"/>
    <cellStyle name="计算 9" xfId="23477" xr:uid="{00000000-0005-0000-0000-0000CE5B0000}"/>
    <cellStyle name="计算 9 2" xfId="23479" xr:uid="{00000000-0005-0000-0000-0000D05B0000}"/>
    <cellStyle name="计算 9 3" xfId="23481" xr:uid="{00000000-0005-0000-0000-0000D25B0000}"/>
    <cellStyle name="貨幣 [0]_1-2AUTO" xfId="34470" xr:uid="{00000000-0005-0000-0000-0000C9860000}"/>
    <cellStyle name="貨幣[0]_B-4SEGM" xfId="34471" xr:uid="{00000000-0005-0000-0000-0000CA860000}"/>
    <cellStyle name="貨幣_1-2AUTO" xfId="34472" xr:uid="{00000000-0005-0000-0000-0000CB860000}"/>
    <cellStyle name="货币[0]_GTHMSNZ" xfId="34468" xr:uid="{00000000-0005-0000-0000-0000C7860000}"/>
    <cellStyle name="货币_GTHMSNZ" xfId="34469" xr:uid="{00000000-0005-0000-0000-0000C8860000}"/>
    <cellStyle name="输入" xfId="24868" xr:uid="{00000000-0005-0000-0000-00003E610000}"/>
    <cellStyle name="输入 10" xfId="24869" xr:uid="{00000000-0005-0000-0000-00003F610000}"/>
    <cellStyle name="输入 11" xfId="24870" xr:uid="{00000000-0005-0000-0000-000040610000}"/>
    <cellStyle name="输入 12" xfId="24871" xr:uid="{00000000-0005-0000-0000-000041610000}"/>
    <cellStyle name="输入 2" xfId="24872" xr:uid="{00000000-0005-0000-0000-000042610000}"/>
    <cellStyle name="输入 2 10" xfId="24873" xr:uid="{00000000-0005-0000-0000-000043610000}"/>
    <cellStyle name="输入 2 11" xfId="24874" xr:uid="{00000000-0005-0000-0000-000044610000}"/>
    <cellStyle name="输入 2 12" xfId="24875" xr:uid="{00000000-0005-0000-0000-000045610000}"/>
    <cellStyle name="输入 2 2" xfId="24876" xr:uid="{00000000-0005-0000-0000-000046610000}"/>
    <cellStyle name="输入 2 2 10" xfId="24877" xr:uid="{00000000-0005-0000-0000-000047610000}"/>
    <cellStyle name="输入 2 2 2" xfId="24878" xr:uid="{00000000-0005-0000-0000-000048610000}"/>
    <cellStyle name="输入 2 2 2 2" xfId="24879" xr:uid="{00000000-0005-0000-0000-000049610000}"/>
    <cellStyle name="输入 2 2 2 2 2" xfId="24880" xr:uid="{00000000-0005-0000-0000-00004A610000}"/>
    <cellStyle name="输入 2 2 2 2 2 2" xfId="24881" xr:uid="{00000000-0005-0000-0000-00004B610000}"/>
    <cellStyle name="输入 2 2 2 2 2 2 2" xfId="24882" xr:uid="{00000000-0005-0000-0000-00004C610000}"/>
    <cellStyle name="输入 2 2 2 2 2 2 2 2" xfId="24883" xr:uid="{00000000-0005-0000-0000-00004D610000}"/>
    <cellStyle name="输入 2 2 2 2 2 2 2 2 2" xfId="24884" xr:uid="{00000000-0005-0000-0000-00004E610000}"/>
    <cellStyle name="输入 2 2 2 2 2 2 2 2 2 2" xfId="24885" xr:uid="{00000000-0005-0000-0000-00004F610000}"/>
    <cellStyle name="输入 2 2 2 2 2 2 2 2 2 3" xfId="24886" xr:uid="{00000000-0005-0000-0000-000050610000}"/>
    <cellStyle name="输入 2 2 2 2 2 2 2 2 3" xfId="24887" xr:uid="{00000000-0005-0000-0000-000051610000}"/>
    <cellStyle name="输入 2 2 2 2 2 2 2 2 4" xfId="24888" xr:uid="{00000000-0005-0000-0000-000052610000}"/>
    <cellStyle name="输入 2 2 2 2 2 2 2 3" xfId="24889" xr:uid="{00000000-0005-0000-0000-000053610000}"/>
    <cellStyle name="输入 2 2 2 2 2 2 2 3 2" xfId="24890" xr:uid="{00000000-0005-0000-0000-000054610000}"/>
    <cellStyle name="输入 2 2 2 2 2 2 2 3 3" xfId="24891" xr:uid="{00000000-0005-0000-0000-000055610000}"/>
    <cellStyle name="输入 2 2 2 2 2 2 2 4" xfId="24892" xr:uid="{00000000-0005-0000-0000-000056610000}"/>
    <cellStyle name="输入 2 2 2 2 2 2 2 5" xfId="24893" xr:uid="{00000000-0005-0000-0000-000057610000}"/>
    <cellStyle name="输入 2 2 2 2 2 2 3" xfId="24894" xr:uid="{00000000-0005-0000-0000-000058610000}"/>
    <cellStyle name="输入 2 2 2 2 2 2 3 2" xfId="24895" xr:uid="{00000000-0005-0000-0000-000059610000}"/>
    <cellStyle name="输入 2 2 2 2 2 2 3 2 2" xfId="24896" xr:uid="{00000000-0005-0000-0000-00005A610000}"/>
    <cellStyle name="输入 2 2 2 2 2 2 3 2 3" xfId="24897" xr:uid="{00000000-0005-0000-0000-00005B610000}"/>
    <cellStyle name="输入 2 2 2 2 2 2 3 3" xfId="24898" xr:uid="{00000000-0005-0000-0000-00005C610000}"/>
    <cellStyle name="输入 2 2 2 2 2 2 3 4" xfId="24899" xr:uid="{00000000-0005-0000-0000-00005D610000}"/>
    <cellStyle name="输入 2 2 2 2 2 2 4" xfId="24900" xr:uid="{00000000-0005-0000-0000-00005E610000}"/>
    <cellStyle name="输入 2 2 2 2 2 2 4 2" xfId="24901" xr:uid="{00000000-0005-0000-0000-00005F610000}"/>
    <cellStyle name="输入 2 2 2 2 2 2 4 3" xfId="24902" xr:uid="{00000000-0005-0000-0000-000060610000}"/>
    <cellStyle name="输入 2 2 2 2 2 2 5" xfId="24903" xr:uid="{00000000-0005-0000-0000-000061610000}"/>
    <cellStyle name="输入 2 2 2 2 2 2 6" xfId="24904" xr:uid="{00000000-0005-0000-0000-000062610000}"/>
    <cellStyle name="输入 2 2 2 2 2 3" xfId="24905" xr:uid="{00000000-0005-0000-0000-000063610000}"/>
    <cellStyle name="输入 2 2 2 2 2 3 2" xfId="24906" xr:uid="{00000000-0005-0000-0000-000064610000}"/>
    <cellStyle name="输入 2 2 2 2 2 3 2 2" xfId="24907" xr:uid="{00000000-0005-0000-0000-000065610000}"/>
    <cellStyle name="输入 2 2 2 2 2 3 2 2 2" xfId="24908" xr:uid="{00000000-0005-0000-0000-000066610000}"/>
    <cellStyle name="输入 2 2 2 2 2 3 2 2 3" xfId="24909" xr:uid="{00000000-0005-0000-0000-000067610000}"/>
    <cellStyle name="输入 2 2 2 2 2 3 2 3" xfId="24910" xr:uid="{00000000-0005-0000-0000-000068610000}"/>
    <cellStyle name="输入 2 2 2 2 2 3 2 4" xfId="24911" xr:uid="{00000000-0005-0000-0000-000069610000}"/>
    <cellStyle name="输入 2 2 2 2 2 3 3" xfId="24912" xr:uid="{00000000-0005-0000-0000-00006A610000}"/>
    <cellStyle name="输入 2 2 2 2 2 3 3 2" xfId="24913" xr:uid="{00000000-0005-0000-0000-00006B610000}"/>
    <cellStyle name="输入 2 2 2 2 2 3 3 3" xfId="24914" xr:uid="{00000000-0005-0000-0000-00006C610000}"/>
    <cellStyle name="输入 2 2 2 2 2 3 4" xfId="24915" xr:uid="{00000000-0005-0000-0000-00006D610000}"/>
    <cellStyle name="输入 2 2 2 2 2 3 5" xfId="24916" xr:uid="{00000000-0005-0000-0000-00006E610000}"/>
    <cellStyle name="输入 2 2 2 2 2 4" xfId="24917" xr:uid="{00000000-0005-0000-0000-00006F610000}"/>
    <cellStyle name="输入 2 2 2 2 2 4 2" xfId="24918" xr:uid="{00000000-0005-0000-0000-000070610000}"/>
    <cellStyle name="输入 2 2 2 2 2 4 2 2" xfId="24919" xr:uid="{00000000-0005-0000-0000-000071610000}"/>
    <cellStyle name="输入 2 2 2 2 2 4 2 3" xfId="24920" xr:uid="{00000000-0005-0000-0000-000072610000}"/>
    <cellStyle name="输入 2 2 2 2 2 4 3" xfId="24921" xr:uid="{00000000-0005-0000-0000-000073610000}"/>
    <cellStyle name="输入 2 2 2 2 2 4 4" xfId="24922" xr:uid="{00000000-0005-0000-0000-000074610000}"/>
    <cellStyle name="输入 2 2 2 2 2 5" xfId="24923" xr:uid="{00000000-0005-0000-0000-000075610000}"/>
    <cellStyle name="输入 2 2 2 2 2 5 2" xfId="24924" xr:uid="{00000000-0005-0000-0000-000076610000}"/>
    <cellStyle name="输入 2 2 2 2 2 5 3" xfId="24925" xr:uid="{00000000-0005-0000-0000-000077610000}"/>
    <cellStyle name="输入 2 2 2 2 2 6" xfId="24926" xr:uid="{00000000-0005-0000-0000-000078610000}"/>
    <cellStyle name="输入 2 2 2 2 2 7" xfId="24927" xr:uid="{00000000-0005-0000-0000-000079610000}"/>
    <cellStyle name="输入 2 2 2 2 3" xfId="24928" xr:uid="{00000000-0005-0000-0000-00007A610000}"/>
    <cellStyle name="输入 2 2 2 2 3 2" xfId="24929" xr:uid="{00000000-0005-0000-0000-00007B610000}"/>
    <cellStyle name="输入 2 2 2 2 3 2 2" xfId="24930" xr:uid="{00000000-0005-0000-0000-00007C610000}"/>
    <cellStyle name="输入 2 2 2 2 3 2 2 2" xfId="24931" xr:uid="{00000000-0005-0000-0000-00007D610000}"/>
    <cellStyle name="输入 2 2 2 2 3 2 2 2 2" xfId="24932" xr:uid="{00000000-0005-0000-0000-00007E610000}"/>
    <cellStyle name="输入 2 2 2 2 3 2 2 2 3" xfId="24933" xr:uid="{00000000-0005-0000-0000-00007F610000}"/>
    <cellStyle name="输入 2 2 2 2 3 2 2 3" xfId="24934" xr:uid="{00000000-0005-0000-0000-000080610000}"/>
    <cellStyle name="输入 2 2 2 2 3 2 2 4" xfId="24935" xr:uid="{00000000-0005-0000-0000-000081610000}"/>
    <cellStyle name="输入 2 2 2 2 3 2 3" xfId="24936" xr:uid="{00000000-0005-0000-0000-000082610000}"/>
    <cellStyle name="输入 2 2 2 2 3 2 3 2" xfId="24937" xr:uid="{00000000-0005-0000-0000-000083610000}"/>
    <cellStyle name="输入 2 2 2 2 3 2 3 3" xfId="24938" xr:uid="{00000000-0005-0000-0000-000084610000}"/>
    <cellStyle name="输入 2 2 2 2 3 2 4" xfId="24939" xr:uid="{00000000-0005-0000-0000-000085610000}"/>
    <cellStyle name="输入 2 2 2 2 3 2 5" xfId="24940" xr:uid="{00000000-0005-0000-0000-000086610000}"/>
    <cellStyle name="输入 2 2 2 2 3 3" xfId="24941" xr:uid="{00000000-0005-0000-0000-000087610000}"/>
    <cellStyle name="输入 2 2 2 2 3 3 2" xfId="24942" xr:uid="{00000000-0005-0000-0000-000088610000}"/>
    <cellStyle name="输入 2 2 2 2 3 3 2 2" xfId="24943" xr:uid="{00000000-0005-0000-0000-000089610000}"/>
    <cellStyle name="输入 2 2 2 2 3 3 2 3" xfId="24944" xr:uid="{00000000-0005-0000-0000-00008A610000}"/>
    <cellStyle name="输入 2 2 2 2 3 3 3" xfId="24945" xr:uid="{00000000-0005-0000-0000-00008B610000}"/>
    <cellStyle name="输入 2 2 2 2 3 3 4" xfId="24946" xr:uid="{00000000-0005-0000-0000-00008C610000}"/>
    <cellStyle name="输入 2 2 2 2 3 4" xfId="24947" xr:uid="{00000000-0005-0000-0000-00008D610000}"/>
    <cellStyle name="输入 2 2 2 2 3 4 2" xfId="24948" xr:uid="{00000000-0005-0000-0000-00008E610000}"/>
    <cellStyle name="输入 2 2 2 2 3 4 3" xfId="24949" xr:uid="{00000000-0005-0000-0000-00008F610000}"/>
    <cellStyle name="输入 2 2 2 2 3 5" xfId="24950" xr:uid="{00000000-0005-0000-0000-000090610000}"/>
    <cellStyle name="输入 2 2 2 2 3 6" xfId="24951" xr:uid="{00000000-0005-0000-0000-000091610000}"/>
    <cellStyle name="输入 2 2 2 2 4" xfId="24952" xr:uid="{00000000-0005-0000-0000-000092610000}"/>
    <cellStyle name="输入 2 2 2 2 4 2" xfId="24953" xr:uid="{00000000-0005-0000-0000-000093610000}"/>
    <cellStyle name="输入 2 2 2 2 4 2 2" xfId="24954" xr:uid="{00000000-0005-0000-0000-000094610000}"/>
    <cellStyle name="输入 2 2 2 2 4 2 2 2" xfId="24955" xr:uid="{00000000-0005-0000-0000-000095610000}"/>
    <cellStyle name="输入 2 2 2 2 4 2 2 3" xfId="24956" xr:uid="{00000000-0005-0000-0000-000096610000}"/>
    <cellStyle name="输入 2 2 2 2 4 2 3" xfId="24957" xr:uid="{00000000-0005-0000-0000-000097610000}"/>
    <cellStyle name="输入 2 2 2 2 4 2 4" xfId="24958" xr:uid="{00000000-0005-0000-0000-000098610000}"/>
    <cellStyle name="输入 2 2 2 2 4 3" xfId="24959" xr:uid="{00000000-0005-0000-0000-000099610000}"/>
    <cellStyle name="输入 2 2 2 2 4 3 2" xfId="24960" xr:uid="{00000000-0005-0000-0000-00009A610000}"/>
    <cellStyle name="输入 2 2 2 2 4 3 3" xfId="24961" xr:uid="{00000000-0005-0000-0000-00009B610000}"/>
    <cellStyle name="输入 2 2 2 2 4 4" xfId="24962" xr:uid="{00000000-0005-0000-0000-00009C610000}"/>
    <cellStyle name="输入 2 2 2 2 4 5" xfId="24963" xr:uid="{00000000-0005-0000-0000-00009D610000}"/>
    <cellStyle name="输入 2 2 2 2 5" xfId="24964" xr:uid="{00000000-0005-0000-0000-00009E610000}"/>
    <cellStyle name="输入 2 2 2 2 5 2" xfId="24965" xr:uid="{00000000-0005-0000-0000-00009F610000}"/>
    <cellStyle name="输入 2 2 2 2 5 2 2" xfId="24966" xr:uid="{00000000-0005-0000-0000-0000A0610000}"/>
    <cellStyle name="输入 2 2 2 2 5 2 3" xfId="24967" xr:uid="{00000000-0005-0000-0000-0000A1610000}"/>
    <cellStyle name="输入 2 2 2 2 5 3" xfId="24968" xr:uid="{00000000-0005-0000-0000-0000A2610000}"/>
    <cellStyle name="输入 2 2 2 2 5 4" xfId="24969" xr:uid="{00000000-0005-0000-0000-0000A3610000}"/>
    <cellStyle name="输入 2 2 2 2 6" xfId="24970" xr:uid="{00000000-0005-0000-0000-0000A4610000}"/>
    <cellStyle name="输入 2 2 2 2 6 2" xfId="24971" xr:uid="{00000000-0005-0000-0000-0000A5610000}"/>
    <cellStyle name="输入 2 2 2 2 6 3" xfId="24972" xr:uid="{00000000-0005-0000-0000-0000A6610000}"/>
    <cellStyle name="输入 2 2 2 2 7" xfId="24973" xr:uid="{00000000-0005-0000-0000-0000A7610000}"/>
    <cellStyle name="输入 2 2 2 2 8" xfId="24974" xr:uid="{00000000-0005-0000-0000-0000A8610000}"/>
    <cellStyle name="输入 2 2 2 3" xfId="24975" xr:uid="{00000000-0005-0000-0000-0000A9610000}"/>
    <cellStyle name="输入 2 2 2 3 2" xfId="24976" xr:uid="{00000000-0005-0000-0000-0000AA610000}"/>
    <cellStyle name="输入 2 2 2 3 2 2" xfId="24977" xr:uid="{00000000-0005-0000-0000-0000AB610000}"/>
    <cellStyle name="输入 2 2 2 3 2 2 2" xfId="24978" xr:uid="{00000000-0005-0000-0000-0000AC610000}"/>
    <cellStyle name="输入 2 2 2 3 2 2 2 2" xfId="24979" xr:uid="{00000000-0005-0000-0000-0000AD610000}"/>
    <cellStyle name="输入 2 2 2 3 2 2 2 2 2" xfId="24980" xr:uid="{00000000-0005-0000-0000-0000AE610000}"/>
    <cellStyle name="输入 2 2 2 3 2 2 2 2 3" xfId="24981" xr:uid="{00000000-0005-0000-0000-0000AF610000}"/>
    <cellStyle name="输入 2 2 2 3 2 2 2 3" xfId="24982" xr:uid="{00000000-0005-0000-0000-0000B0610000}"/>
    <cellStyle name="输入 2 2 2 3 2 2 2 4" xfId="24983" xr:uid="{00000000-0005-0000-0000-0000B1610000}"/>
    <cellStyle name="输入 2 2 2 3 2 2 3" xfId="24984" xr:uid="{00000000-0005-0000-0000-0000B2610000}"/>
    <cellStyle name="输入 2 2 2 3 2 2 3 2" xfId="24985" xr:uid="{00000000-0005-0000-0000-0000B3610000}"/>
    <cellStyle name="输入 2 2 2 3 2 2 3 3" xfId="24986" xr:uid="{00000000-0005-0000-0000-0000B4610000}"/>
    <cellStyle name="输入 2 2 2 3 2 2 4" xfId="24987" xr:uid="{00000000-0005-0000-0000-0000B5610000}"/>
    <cellStyle name="输入 2 2 2 3 2 2 5" xfId="24988" xr:uid="{00000000-0005-0000-0000-0000B6610000}"/>
    <cellStyle name="输入 2 2 2 3 2 3" xfId="24989" xr:uid="{00000000-0005-0000-0000-0000B7610000}"/>
    <cellStyle name="输入 2 2 2 3 2 3 2" xfId="24990" xr:uid="{00000000-0005-0000-0000-0000B8610000}"/>
    <cellStyle name="输入 2 2 2 3 2 3 2 2" xfId="24991" xr:uid="{00000000-0005-0000-0000-0000B9610000}"/>
    <cellStyle name="输入 2 2 2 3 2 3 2 3" xfId="24992" xr:uid="{00000000-0005-0000-0000-0000BA610000}"/>
    <cellStyle name="输入 2 2 2 3 2 3 3" xfId="24993" xr:uid="{00000000-0005-0000-0000-0000BB610000}"/>
    <cellStyle name="输入 2 2 2 3 2 3 4" xfId="24994" xr:uid="{00000000-0005-0000-0000-0000BC610000}"/>
    <cellStyle name="输入 2 2 2 3 2 4" xfId="24995" xr:uid="{00000000-0005-0000-0000-0000BD610000}"/>
    <cellStyle name="输入 2 2 2 3 2 4 2" xfId="24996" xr:uid="{00000000-0005-0000-0000-0000BE610000}"/>
    <cellStyle name="输入 2 2 2 3 2 4 3" xfId="24997" xr:uid="{00000000-0005-0000-0000-0000BF610000}"/>
    <cellStyle name="输入 2 2 2 3 2 5" xfId="24998" xr:uid="{00000000-0005-0000-0000-0000C0610000}"/>
    <cellStyle name="输入 2 2 2 3 2 6" xfId="24999" xr:uid="{00000000-0005-0000-0000-0000C1610000}"/>
    <cellStyle name="输入 2 2 2 3 3" xfId="25000" xr:uid="{00000000-0005-0000-0000-0000C2610000}"/>
    <cellStyle name="输入 2 2 2 3 3 2" xfId="25001" xr:uid="{00000000-0005-0000-0000-0000C3610000}"/>
    <cellStyle name="输入 2 2 2 3 3 2 2" xfId="25002" xr:uid="{00000000-0005-0000-0000-0000C4610000}"/>
    <cellStyle name="输入 2 2 2 3 3 2 2 2" xfId="25003" xr:uid="{00000000-0005-0000-0000-0000C5610000}"/>
    <cellStyle name="输入 2 2 2 3 3 2 2 3" xfId="25004" xr:uid="{00000000-0005-0000-0000-0000C6610000}"/>
    <cellStyle name="输入 2 2 2 3 3 2 3" xfId="25005" xr:uid="{00000000-0005-0000-0000-0000C7610000}"/>
    <cellStyle name="输入 2 2 2 3 3 2 4" xfId="25006" xr:uid="{00000000-0005-0000-0000-0000C8610000}"/>
    <cellStyle name="输入 2 2 2 3 3 3" xfId="25007" xr:uid="{00000000-0005-0000-0000-0000C9610000}"/>
    <cellStyle name="输入 2 2 2 3 3 3 2" xfId="25008" xr:uid="{00000000-0005-0000-0000-0000CA610000}"/>
    <cellStyle name="输入 2 2 2 3 3 3 3" xfId="25009" xr:uid="{00000000-0005-0000-0000-0000CB610000}"/>
    <cellStyle name="输入 2 2 2 3 3 4" xfId="25010" xr:uid="{00000000-0005-0000-0000-0000CC610000}"/>
    <cellStyle name="输入 2 2 2 3 3 5" xfId="25011" xr:uid="{00000000-0005-0000-0000-0000CD610000}"/>
    <cellStyle name="输入 2 2 2 3 4" xfId="25012" xr:uid="{00000000-0005-0000-0000-0000CE610000}"/>
    <cellStyle name="输入 2 2 2 3 4 2" xfId="25013" xr:uid="{00000000-0005-0000-0000-0000CF610000}"/>
    <cellStyle name="输入 2 2 2 3 4 2 2" xfId="25014" xr:uid="{00000000-0005-0000-0000-0000D0610000}"/>
    <cellStyle name="输入 2 2 2 3 4 2 3" xfId="25015" xr:uid="{00000000-0005-0000-0000-0000D1610000}"/>
    <cellStyle name="输入 2 2 2 3 4 3" xfId="25016" xr:uid="{00000000-0005-0000-0000-0000D2610000}"/>
    <cellStyle name="输入 2 2 2 3 4 4" xfId="25017" xr:uid="{00000000-0005-0000-0000-0000D3610000}"/>
    <cellStyle name="输入 2 2 2 3 5" xfId="25018" xr:uid="{00000000-0005-0000-0000-0000D4610000}"/>
    <cellStyle name="输入 2 2 2 3 5 2" xfId="25019" xr:uid="{00000000-0005-0000-0000-0000D5610000}"/>
    <cellStyle name="输入 2 2 2 3 5 3" xfId="25020" xr:uid="{00000000-0005-0000-0000-0000D6610000}"/>
    <cellStyle name="输入 2 2 2 3 6" xfId="25021" xr:uid="{00000000-0005-0000-0000-0000D7610000}"/>
    <cellStyle name="输入 2 2 2 3 7" xfId="25022" xr:uid="{00000000-0005-0000-0000-0000D8610000}"/>
    <cellStyle name="输入 2 2 2 4" xfId="25023" xr:uid="{00000000-0005-0000-0000-0000D9610000}"/>
    <cellStyle name="输入 2 2 2 4 2" xfId="25024" xr:uid="{00000000-0005-0000-0000-0000DA610000}"/>
    <cellStyle name="输入 2 2 2 4 2 2" xfId="25025" xr:uid="{00000000-0005-0000-0000-0000DB610000}"/>
    <cellStyle name="输入 2 2 2 4 2 2 2" xfId="25026" xr:uid="{00000000-0005-0000-0000-0000DC610000}"/>
    <cellStyle name="输入 2 2 2 4 2 2 2 2" xfId="25027" xr:uid="{00000000-0005-0000-0000-0000DD610000}"/>
    <cellStyle name="输入 2 2 2 4 2 2 2 3" xfId="25028" xr:uid="{00000000-0005-0000-0000-0000DE610000}"/>
    <cellStyle name="输入 2 2 2 4 2 2 3" xfId="25029" xr:uid="{00000000-0005-0000-0000-0000DF610000}"/>
    <cellStyle name="输入 2 2 2 4 2 2 4" xfId="25030" xr:uid="{00000000-0005-0000-0000-0000E0610000}"/>
    <cellStyle name="输入 2 2 2 4 2 3" xfId="25031" xr:uid="{00000000-0005-0000-0000-0000E1610000}"/>
    <cellStyle name="输入 2 2 2 4 2 3 2" xfId="25032" xr:uid="{00000000-0005-0000-0000-0000E2610000}"/>
    <cellStyle name="输入 2 2 2 4 2 3 3" xfId="25033" xr:uid="{00000000-0005-0000-0000-0000E3610000}"/>
    <cellStyle name="输入 2 2 2 4 2 4" xfId="25034" xr:uid="{00000000-0005-0000-0000-0000E4610000}"/>
    <cellStyle name="输入 2 2 2 4 2 5" xfId="25035" xr:uid="{00000000-0005-0000-0000-0000E5610000}"/>
    <cellStyle name="输入 2 2 2 4 3" xfId="25036" xr:uid="{00000000-0005-0000-0000-0000E6610000}"/>
    <cellStyle name="输入 2 2 2 4 3 2" xfId="25037" xr:uid="{00000000-0005-0000-0000-0000E7610000}"/>
    <cellStyle name="输入 2 2 2 4 3 2 2" xfId="25038" xr:uid="{00000000-0005-0000-0000-0000E8610000}"/>
    <cellStyle name="输入 2 2 2 4 3 2 3" xfId="25039" xr:uid="{00000000-0005-0000-0000-0000E9610000}"/>
    <cellStyle name="输入 2 2 2 4 3 3" xfId="25040" xr:uid="{00000000-0005-0000-0000-0000EA610000}"/>
    <cellStyle name="输入 2 2 2 4 3 4" xfId="25041" xr:uid="{00000000-0005-0000-0000-0000EB610000}"/>
    <cellStyle name="输入 2 2 2 4 4" xfId="25042" xr:uid="{00000000-0005-0000-0000-0000EC610000}"/>
    <cellStyle name="输入 2 2 2 4 4 2" xfId="25043" xr:uid="{00000000-0005-0000-0000-0000ED610000}"/>
    <cellStyle name="输入 2 2 2 4 4 3" xfId="25044" xr:uid="{00000000-0005-0000-0000-0000EE610000}"/>
    <cellStyle name="输入 2 2 2 4 5" xfId="25045" xr:uid="{00000000-0005-0000-0000-0000EF610000}"/>
    <cellStyle name="输入 2 2 2 4 6" xfId="25046" xr:uid="{00000000-0005-0000-0000-0000F0610000}"/>
    <cellStyle name="输入 2 2 2 5" xfId="25047" xr:uid="{00000000-0005-0000-0000-0000F1610000}"/>
    <cellStyle name="输入 2 2 2 5 2" xfId="25048" xr:uid="{00000000-0005-0000-0000-0000F2610000}"/>
    <cellStyle name="输入 2 2 2 5 2 2" xfId="25049" xr:uid="{00000000-0005-0000-0000-0000F3610000}"/>
    <cellStyle name="输入 2 2 2 5 2 2 2" xfId="25050" xr:uid="{00000000-0005-0000-0000-0000F4610000}"/>
    <cellStyle name="输入 2 2 2 5 2 2 3" xfId="25051" xr:uid="{00000000-0005-0000-0000-0000F5610000}"/>
    <cellStyle name="输入 2 2 2 5 2 3" xfId="25052" xr:uid="{00000000-0005-0000-0000-0000F6610000}"/>
    <cellStyle name="输入 2 2 2 5 2 4" xfId="25053" xr:uid="{00000000-0005-0000-0000-0000F7610000}"/>
    <cellStyle name="输入 2 2 2 5 3" xfId="25054" xr:uid="{00000000-0005-0000-0000-0000F8610000}"/>
    <cellStyle name="输入 2 2 2 5 3 2" xfId="25055" xr:uid="{00000000-0005-0000-0000-0000F9610000}"/>
    <cellStyle name="输入 2 2 2 5 3 3" xfId="25056" xr:uid="{00000000-0005-0000-0000-0000FA610000}"/>
    <cellStyle name="输入 2 2 2 5 4" xfId="25057" xr:uid="{00000000-0005-0000-0000-0000FB610000}"/>
    <cellStyle name="输入 2 2 2 5 5" xfId="25058" xr:uid="{00000000-0005-0000-0000-0000FC610000}"/>
    <cellStyle name="输入 2 2 2 6" xfId="25059" xr:uid="{00000000-0005-0000-0000-0000FD610000}"/>
    <cellStyle name="输入 2 2 2 6 2" xfId="25060" xr:uid="{00000000-0005-0000-0000-0000FE610000}"/>
    <cellStyle name="输入 2 2 2 6 2 2" xfId="25061" xr:uid="{00000000-0005-0000-0000-0000FF610000}"/>
    <cellStyle name="输入 2 2 2 6 2 3" xfId="25062" xr:uid="{00000000-0005-0000-0000-000000620000}"/>
    <cellStyle name="输入 2 2 2 6 3" xfId="25063" xr:uid="{00000000-0005-0000-0000-000001620000}"/>
    <cellStyle name="输入 2 2 2 6 4" xfId="25064" xr:uid="{00000000-0005-0000-0000-000002620000}"/>
    <cellStyle name="输入 2 2 2 7" xfId="25065" xr:uid="{00000000-0005-0000-0000-000003620000}"/>
    <cellStyle name="输入 2 2 2 7 2" xfId="25066" xr:uid="{00000000-0005-0000-0000-000004620000}"/>
    <cellStyle name="输入 2 2 2 7 3" xfId="25067" xr:uid="{00000000-0005-0000-0000-000005620000}"/>
    <cellStyle name="输入 2 2 2 8" xfId="25068" xr:uid="{00000000-0005-0000-0000-000006620000}"/>
    <cellStyle name="输入 2 2 2 9" xfId="25069" xr:uid="{00000000-0005-0000-0000-000007620000}"/>
    <cellStyle name="输入 2 2 3" xfId="25070" xr:uid="{00000000-0005-0000-0000-000008620000}"/>
    <cellStyle name="输入 2 2 3 2" xfId="25071" xr:uid="{00000000-0005-0000-0000-000009620000}"/>
    <cellStyle name="输入 2 2 3 2 2" xfId="25072" xr:uid="{00000000-0005-0000-0000-00000A620000}"/>
    <cellStyle name="输入 2 2 3 2 2 2" xfId="25073" xr:uid="{00000000-0005-0000-0000-00000B620000}"/>
    <cellStyle name="输入 2 2 3 2 2 2 2" xfId="25074" xr:uid="{00000000-0005-0000-0000-00000C620000}"/>
    <cellStyle name="输入 2 2 3 2 2 2 2 2" xfId="25075" xr:uid="{00000000-0005-0000-0000-00000D620000}"/>
    <cellStyle name="输入 2 2 3 2 2 2 2 2 2" xfId="25076" xr:uid="{00000000-0005-0000-0000-00000E620000}"/>
    <cellStyle name="输入 2 2 3 2 2 2 2 2 3" xfId="25077" xr:uid="{00000000-0005-0000-0000-00000F620000}"/>
    <cellStyle name="输入 2 2 3 2 2 2 2 3" xfId="25078" xr:uid="{00000000-0005-0000-0000-000010620000}"/>
    <cellStyle name="输入 2 2 3 2 2 2 2 4" xfId="25079" xr:uid="{00000000-0005-0000-0000-000011620000}"/>
    <cellStyle name="输入 2 2 3 2 2 2 3" xfId="25080" xr:uid="{00000000-0005-0000-0000-000012620000}"/>
    <cellStyle name="输入 2 2 3 2 2 2 3 2" xfId="25081" xr:uid="{00000000-0005-0000-0000-000013620000}"/>
    <cellStyle name="输入 2 2 3 2 2 2 3 3" xfId="25082" xr:uid="{00000000-0005-0000-0000-000014620000}"/>
    <cellStyle name="输入 2 2 3 2 2 2 4" xfId="25083" xr:uid="{00000000-0005-0000-0000-000015620000}"/>
    <cellStyle name="输入 2 2 3 2 2 2 5" xfId="25084" xr:uid="{00000000-0005-0000-0000-000016620000}"/>
    <cellStyle name="输入 2 2 3 2 2 3" xfId="25085" xr:uid="{00000000-0005-0000-0000-000017620000}"/>
    <cellStyle name="输入 2 2 3 2 2 3 2" xfId="25086" xr:uid="{00000000-0005-0000-0000-000018620000}"/>
    <cellStyle name="输入 2 2 3 2 2 3 2 2" xfId="25087" xr:uid="{00000000-0005-0000-0000-000019620000}"/>
    <cellStyle name="输入 2 2 3 2 2 3 2 3" xfId="25088" xr:uid="{00000000-0005-0000-0000-00001A620000}"/>
    <cellStyle name="输入 2 2 3 2 2 3 3" xfId="25089" xr:uid="{00000000-0005-0000-0000-00001B620000}"/>
    <cellStyle name="输入 2 2 3 2 2 3 4" xfId="25090" xr:uid="{00000000-0005-0000-0000-00001C620000}"/>
    <cellStyle name="输入 2 2 3 2 2 4" xfId="25091" xr:uid="{00000000-0005-0000-0000-00001D620000}"/>
    <cellStyle name="输入 2 2 3 2 2 4 2" xfId="25092" xr:uid="{00000000-0005-0000-0000-00001E620000}"/>
    <cellStyle name="输入 2 2 3 2 2 4 3" xfId="25093" xr:uid="{00000000-0005-0000-0000-00001F620000}"/>
    <cellStyle name="输入 2 2 3 2 2 5" xfId="25094" xr:uid="{00000000-0005-0000-0000-000020620000}"/>
    <cellStyle name="输入 2 2 3 2 2 6" xfId="25095" xr:uid="{00000000-0005-0000-0000-000021620000}"/>
    <cellStyle name="输入 2 2 3 2 3" xfId="25096" xr:uid="{00000000-0005-0000-0000-000022620000}"/>
    <cellStyle name="输入 2 2 3 2 3 2" xfId="25097" xr:uid="{00000000-0005-0000-0000-000023620000}"/>
    <cellStyle name="输入 2 2 3 2 3 2 2" xfId="25098" xr:uid="{00000000-0005-0000-0000-000024620000}"/>
    <cellStyle name="输入 2 2 3 2 3 2 2 2" xfId="25099" xr:uid="{00000000-0005-0000-0000-000025620000}"/>
    <cellStyle name="输入 2 2 3 2 3 2 2 3" xfId="25100" xr:uid="{00000000-0005-0000-0000-000026620000}"/>
    <cellStyle name="输入 2 2 3 2 3 2 3" xfId="25101" xr:uid="{00000000-0005-0000-0000-000027620000}"/>
    <cellStyle name="输入 2 2 3 2 3 2 4" xfId="25102" xr:uid="{00000000-0005-0000-0000-000028620000}"/>
    <cellStyle name="输入 2 2 3 2 3 3" xfId="25103" xr:uid="{00000000-0005-0000-0000-000029620000}"/>
    <cellStyle name="输入 2 2 3 2 3 3 2" xfId="25104" xr:uid="{00000000-0005-0000-0000-00002A620000}"/>
    <cellStyle name="输入 2 2 3 2 3 3 3" xfId="25105" xr:uid="{00000000-0005-0000-0000-00002B620000}"/>
    <cellStyle name="输入 2 2 3 2 3 4" xfId="25106" xr:uid="{00000000-0005-0000-0000-00002C620000}"/>
    <cellStyle name="输入 2 2 3 2 3 5" xfId="25107" xr:uid="{00000000-0005-0000-0000-00002D620000}"/>
    <cellStyle name="输入 2 2 3 2 4" xfId="25108" xr:uid="{00000000-0005-0000-0000-00002E620000}"/>
    <cellStyle name="输入 2 2 3 2 4 2" xfId="25109" xr:uid="{00000000-0005-0000-0000-00002F620000}"/>
    <cellStyle name="输入 2 2 3 2 4 2 2" xfId="25110" xr:uid="{00000000-0005-0000-0000-000030620000}"/>
    <cellStyle name="输入 2 2 3 2 4 2 3" xfId="25111" xr:uid="{00000000-0005-0000-0000-000031620000}"/>
    <cellStyle name="输入 2 2 3 2 4 3" xfId="25112" xr:uid="{00000000-0005-0000-0000-000032620000}"/>
    <cellStyle name="输入 2 2 3 2 4 4" xfId="25113" xr:uid="{00000000-0005-0000-0000-000033620000}"/>
    <cellStyle name="输入 2 2 3 2 5" xfId="25114" xr:uid="{00000000-0005-0000-0000-000034620000}"/>
    <cellStyle name="输入 2 2 3 2 5 2" xfId="25115" xr:uid="{00000000-0005-0000-0000-000035620000}"/>
    <cellStyle name="输入 2 2 3 2 5 3" xfId="25116" xr:uid="{00000000-0005-0000-0000-000036620000}"/>
    <cellStyle name="输入 2 2 3 2 6" xfId="25117" xr:uid="{00000000-0005-0000-0000-000037620000}"/>
    <cellStyle name="输入 2 2 3 2 7" xfId="25118" xr:uid="{00000000-0005-0000-0000-000038620000}"/>
    <cellStyle name="输入 2 2 3 3" xfId="25119" xr:uid="{00000000-0005-0000-0000-000039620000}"/>
    <cellStyle name="输入 2 2 3 3 2" xfId="25120" xr:uid="{00000000-0005-0000-0000-00003A620000}"/>
    <cellStyle name="输入 2 2 3 3 2 2" xfId="25121" xr:uid="{00000000-0005-0000-0000-00003B620000}"/>
    <cellStyle name="输入 2 2 3 3 2 2 2" xfId="25122" xr:uid="{00000000-0005-0000-0000-00003C620000}"/>
    <cellStyle name="输入 2 2 3 3 2 2 2 2" xfId="25123" xr:uid="{00000000-0005-0000-0000-00003D620000}"/>
    <cellStyle name="输入 2 2 3 3 2 2 2 3" xfId="25124" xr:uid="{00000000-0005-0000-0000-00003E620000}"/>
    <cellStyle name="输入 2 2 3 3 2 2 3" xfId="25125" xr:uid="{00000000-0005-0000-0000-00003F620000}"/>
    <cellStyle name="输入 2 2 3 3 2 2 4" xfId="25126" xr:uid="{00000000-0005-0000-0000-000040620000}"/>
    <cellStyle name="输入 2 2 3 3 2 3" xfId="25127" xr:uid="{00000000-0005-0000-0000-000041620000}"/>
    <cellStyle name="输入 2 2 3 3 2 3 2" xfId="25128" xr:uid="{00000000-0005-0000-0000-000042620000}"/>
    <cellStyle name="输入 2 2 3 3 2 3 3" xfId="25129" xr:uid="{00000000-0005-0000-0000-000043620000}"/>
    <cellStyle name="输入 2 2 3 3 2 4" xfId="25130" xr:uid="{00000000-0005-0000-0000-000044620000}"/>
    <cellStyle name="输入 2 2 3 3 2 5" xfId="25131" xr:uid="{00000000-0005-0000-0000-000045620000}"/>
    <cellStyle name="输入 2 2 3 3 3" xfId="25132" xr:uid="{00000000-0005-0000-0000-000046620000}"/>
    <cellStyle name="输入 2 2 3 3 3 2" xfId="25133" xr:uid="{00000000-0005-0000-0000-000047620000}"/>
    <cellStyle name="输入 2 2 3 3 3 2 2" xfId="25134" xr:uid="{00000000-0005-0000-0000-000048620000}"/>
    <cellStyle name="输入 2 2 3 3 3 2 3" xfId="25135" xr:uid="{00000000-0005-0000-0000-000049620000}"/>
    <cellStyle name="输入 2 2 3 3 3 3" xfId="25136" xr:uid="{00000000-0005-0000-0000-00004A620000}"/>
    <cellStyle name="输入 2 2 3 3 3 4" xfId="25137" xr:uid="{00000000-0005-0000-0000-00004B620000}"/>
    <cellStyle name="输入 2 2 3 3 4" xfId="25138" xr:uid="{00000000-0005-0000-0000-00004C620000}"/>
    <cellStyle name="输入 2 2 3 3 4 2" xfId="25139" xr:uid="{00000000-0005-0000-0000-00004D620000}"/>
    <cellStyle name="输入 2 2 3 3 4 3" xfId="25140" xr:uid="{00000000-0005-0000-0000-00004E620000}"/>
    <cellStyle name="输入 2 2 3 3 5" xfId="25141" xr:uid="{00000000-0005-0000-0000-00004F620000}"/>
    <cellStyle name="输入 2 2 3 3 6" xfId="25142" xr:uid="{00000000-0005-0000-0000-000050620000}"/>
    <cellStyle name="输入 2 2 3 4" xfId="25143" xr:uid="{00000000-0005-0000-0000-000051620000}"/>
    <cellStyle name="输入 2 2 3 4 2" xfId="25144" xr:uid="{00000000-0005-0000-0000-000052620000}"/>
    <cellStyle name="输入 2 2 3 4 2 2" xfId="25145" xr:uid="{00000000-0005-0000-0000-000053620000}"/>
    <cellStyle name="输入 2 2 3 4 2 2 2" xfId="25146" xr:uid="{00000000-0005-0000-0000-000054620000}"/>
    <cellStyle name="输入 2 2 3 4 2 2 3" xfId="25147" xr:uid="{00000000-0005-0000-0000-000055620000}"/>
    <cellStyle name="输入 2 2 3 4 2 3" xfId="25148" xr:uid="{00000000-0005-0000-0000-000056620000}"/>
    <cellStyle name="输入 2 2 3 4 2 4" xfId="25149" xr:uid="{00000000-0005-0000-0000-000057620000}"/>
    <cellStyle name="输入 2 2 3 4 3" xfId="25150" xr:uid="{00000000-0005-0000-0000-000058620000}"/>
    <cellStyle name="输入 2 2 3 4 3 2" xfId="25151" xr:uid="{00000000-0005-0000-0000-000059620000}"/>
    <cellStyle name="输入 2 2 3 4 3 3" xfId="25152" xr:uid="{00000000-0005-0000-0000-00005A620000}"/>
    <cellStyle name="输入 2 2 3 4 4" xfId="25153" xr:uid="{00000000-0005-0000-0000-00005B620000}"/>
    <cellStyle name="输入 2 2 3 4 5" xfId="25154" xr:uid="{00000000-0005-0000-0000-00005C620000}"/>
    <cellStyle name="输入 2 2 3 5" xfId="25155" xr:uid="{00000000-0005-0000-0000-00005D620000}"/>
    <cellStyle name="输入 2 2 3 5 2" xfId="25156" xr:uid="{00000000-0005-0000-0000-00005E620000}"/>
    <cellStyle name="输入 2 2 3 5 2 2" xfId="25157" xr:uid="{00000000-0005-0000-0000-00005F620000}"/>
    <cellStyle name="输入 2 2 3 5 2 3" xfId="25158" xr:uid="{00000000-0005-0000-0000-000060620000}"/>
    <cellStyle name="输入 2 2 3 5 3" xfId="25159" xr:uid="{00000000-0005-0000-0000-000061620000}"/>
    <cellStyle name="输入 2 2 3 5 4" xfId="25160" xr:uid="{00000000-0005-0000-0000-000062620000}"/>
    <cellStyle name="输入 2 2 3 6" xfId="25161" xr:uid="{00000000-0005-0000-0000-000063620000}"/>
    <cellStyle name="输入 2 2 3 6 2" xfId="25162" xr:uid="{00000000-0005-0000-0000-000064620000}"/>
    <cellStyle name="输入 2 2 3 6 3" xfId="25163" xr:uid="{00000000-0005-0000-0000-000065620000}"/>
    <cellStyle name="输入 2 2 3 7" xfId="25164" xr:uid="{00000000-0005-0000-0000-000066620000}"/>
    <cellStyle name="输入 2 2 3 8" xfId="25165" xr:uid="{00000000-0005-0000-0000-000067620000}"/>
    <cellStyle name="输入 2 2 4" xfId="25166" xr:uid="{00000000-0005-0000-0000-000068620000}"/>
    <cellStyle name="输入 2 2 4 2" xfId="25167" xr:uid="{00000000-0005-0000-0000-000069620000}"/>
    <cellStyle name="输入 2 2 4 2 2" xfId="25168" xr:uid="{00000000-0005-0000-0000-00006A620000}"/>
    <cellStyle name="输入 2 2 4 2 2 2" xfId="25169" xr:uid="{00000000-0005-0000-0000-00006B620000}"/>
    <cellStyle name="输入 2 2 4 2 2 2 2" xfId="25170" xr:uid="{00000000-0005-0000-0000-00006C620000}"/>
    <cellStyle name="输入 2 2 4 2 2 2 2 2" xfId="25171" xr:uid="{00000000-0005-0000-0000-00006D620000}"/>
    <cellStyle name="输入 2 2 4 2 2 2 2 3" xfId="25172" xr:uid="{00000000-0005-0000-0000-00006E620000}"/>
    <cellStyle name="输入 2 2 4 2 2 2 3" xfId="25173" xr:uid="{00000000-0005-0000-0000-00006F620000}"/>
    <cellStyle name="输入 2 2 4 2 2 2 4" xfId="25174" xr:uid="{00000000-0005-0000-0000-000070620000}"/>
    <cellStyle name="输入 2 2 4 2 2 3" xfId="25175" xr:uid="{00000000-0005-0000-0000-000071620000}"/>
    <cellStyle name="输入 2 2 4 2 2 3 2" xfId="25176" xr:uid="{00000000-0005-0000-0000-000072620000}"/>
    <cellStyle name="输入 2 2 4 2 2 3 3" xfId="25177" xr:uid="{00000000-0005-0000-0000-000073620000}"/>
    <cellStyle name="输入 2 2 4 2 2 4" xfId="25178" xr:uid="{00000000-0005-0000-0000-000074620000}"/>
    <cellStyle name="输入 2 2 4 2 2 5" xfId="25179" xr:uid="{00000000-0005-0000-0000-000075620000}"/>
    <cellStyle name="输入 2 2 4 2 3" xfId="25180" xr:uid="{00000000-0005-0000-0000-000076620000}"/>
    <cellStyle name="输入 2 2 4 2 3 2" xfId="25181" xr:uid="{00000000-0005-0000-0000-000077620000}"/>
    <cellStyle name="输入 2 2 4 2 3 2 2" xfId="25182" xr:uid="{00000000-0005-0000-0000-000078620000}"/>
    <cellStyle name="输入 2 2 4 2 3 2 3" xfId="25183" xr:uid="{00000000-0005-0000-0000-000079620000}"/>
    <cellStyle name="输入 2 2 4 2 3 3" xfId="25184" xr:uid="{00000000-0005-0000-0000-00007A620000}"/>
    <cellStyle name="输入 2 2 4 2 3 4" xfId="25185" xr:uid="{00000000-0005-0000-0000-00007B620000}"/>
    <cellStyle name="输入 2 2 4 2 4" xfId="25186" xr:uid="{00000000-0005-0000-0000-00007C620000}"/>
    <cellStyle name="输入 2 2 4 2 4 2" xfId="25187" xr:uid="{00000000-0005-0000-0000-00007D620000}"/>
    <cellStyle name="输入 2 2 4 2 4 3" xfId="25188" xr:uid="{00000000-0005-0000-0000-00007E620000}"/>
    <cellStyle name="输入 2 2 4 2 5" xfId="25189" xr:uid="{00000000-0005-0000-0000-00007F620000}"/>
    <cellStyle name="输入 2 2 4 2 6" xfId="25190" xr:uid="{00000000-0005-0000-0000-000080620000}"/>
    <cellStyle name="输入 2 2 4 3" xfId="25191" xr:uid="{00000000-0005-0000-0000-000081620000}"/>
    <cellStyle name="输入 2 2 4 3 2" xfId="25192" xr:uid="{00000000-0005-0000-0000-000082620000}"/>
    <cellStyle name="输入 2 2 4 3 2 2" xfId="25193" xr:uid="{00000000-0005-0000-0000-000083620000}"/>
    <cellStyle name="输入 2 2 4 3 2 2 2" xfId="25194" xr:uid="{00000000-0005-0000-0000-000084620000}"/>
    <cellStyle name="输入 2 2 4 3 2 2 3" xfId="25195" xr:uid="{00000000-0005-0000-0000-000085620000}"/>
    <cellStyle name="输入 2 2 4 3 2 3" xfId="25196" xr:uid="{00000000-0005-0000-0000-000086620000}"/>
    <cellStyle name="输入 2 2 4 3 2 4" xfId="25197" xr:uid="{00000000-0005-0000-0000-000087620000}"/>
    <cellStyle name="输入 2 2 4 3 3" xfId="25198" xr:uid="{00000000-0005-0000-0000-000088620000}"/>
    <cellStyle name="输入 2 2 4 3 3 2" xfId="25199" xr:uid="{00000000-0005-0000-0000-000089620000}"/>
    <cellStyle name="输入 2 2 4 3 3 3" xfId="25200" xr:uid="{00000000-0005-0000-0000-00008A620000}"/>
    <cellStyle name="输入 2 2 4 3 4" xfId="25201" xr:uid="{00000000-0005-0000-0000-00008B620000}"/>
    <cellStyle name="输入 2 2 4 3 5" xfId="25202" xr:uid="{00000000-0005-0000-0000-00008C620000}"/>
    <cellStyle name="输入 2 2 4 4" xfId="25203" xr:uid="{00000000-0005-0000-0000-00008D620000}"/>
    <cellStyle name="输入 2 2 4 4 2" xfId="25204" xr:uid="{00000000-0005-0000-0000-00008E620000}"/>
    <cellStyle name="输入 2 2 4 4 2 2" xfId="25205" xr:uid="{00000000-0005-0000-0000-00008F620000}"/>
    <cellStyle name="输入 2 2 4 4 2 3" xfId="25206" xr:uid="{00000000-0005-0000-0000-000090620000}"/>
    <cellStyle name="输入 2 2 4 4 3" xfId="25207" xr:uid="{00000000-0005-0000-0000-000091620000}"/>
    <cellStyle name="输入 2 2 4 4 4" xfId="25208" xr:uid="{00000000-0005-0000-0000-000092620000}"/>
    <cellStyle name="输入 2 2 4 5" xfId="25209" xr:uid="{00000000-0005-0000-0000-000093620000}"/>
    <cellStyle name="输入 2 2 4 5 2" xfId="25210" xr:uid="{00000000-0005-0000-0000-000094620000}"/>
    <cellStyle name="输入 2 2 4 5 3" xfId="25211" xr:uid="{00000000-0005-0000-0000-000095620000}"/>
    <cellStyle name="输入 2 2 4 6" xfId="25212" xr:uid="{00000000-0005-0000-0000-000096620000}"/>
    <cellStyle name="输入 2 2 4 7" xfId="25213" xr:uid="{00000000-0005-0000-0000-000097620000}"/>
    <cellStyle name="输入 2 2 5" xfId="25214" xr:uid="{00000000-0005-0000-0000-000098620000}"/>
    <cellStyle name="输入 2 2 5 2" xfId="25215" xr:uid="{00000000-0005-0000-0000-000099620000}"/>
    <cellStyle name="输入 2 2 5 2 2" xfId="25216" xr:uid="{00000000-0005-0000-0000-00009A620000}"/>
    <cellStyle name="输入 2 2 5 2 2 2" xfId="25217" xr:uid="{00000000-0005-0000-0000-00009B620000}"/>
    <cellStyle name="输入 2 2 5 2 2 2 2" xfId="25218" xr:uid="{00000000-0005-0000-0000-00009C620000}"/>
    <cellStyle name="输入 2 2 5 2 2 2 3" xfId="25219" xr:uid="{00000000-0005-0000-0000-00009D620000}"/>
    <cellStyle name="输入 2 2 5 2 2 3" xfId="25220" xr:uid="{00000000-0005-0000-0000-00009E620000}"/>
    <cellStyle name="输入 2 2 5 2 2 4" xfId="25221" xr:uid="{00000000-0005-0000-0000-00009F620000}"/>
    <cellStyle name="输入 2 2 5 2 3" xfId="25222" xr:uid="{00000000-0005-0000-0000-0000A0620000}"/>
    <cellStyle name="输入 2 2 5 2 3 2" xfId="25223" xr:uid="{00000000-0005-0000-0000-0000A1620000}"/>
    <cellStyle name="输入 2 2 5 2 3 3" xfId="25224" xr:uid="{00000000-0005-0000-0000-0000A2620000}"/>
    <cellStyle name="输入 2 2 5 2 4" xfId="25225" xr:uid="{00000000-0005-0000-0000-0000A3620000}"/>
    <cellStyle name="输入 2 2 5 2 5" xfId="25226" xr:uid="{00000000-0005-0000-0000-0000A4620000}"/>
    <cellStyle name="输入 2 2 5 3" xfId="25227" xr:uid="{00000000-0005-0000-0000-0000A5620000}"/>
    <cellStyle name="输入 2 2 5 3 2" xfId="25228" xr:uid="{00000000-0005-0000-0000-0000A6620000}"/>
    <cellStyle name="输入 2 2 5 3 2 2" xfId="25229" xr:uid="{00000000-0005-0000-0000-0000A7620000}"/>
    <cellStyle name="输入 2 2 5 3 2 3" xfId="25230" xr:uid="{00000000-0005-0000-0000-0000A8620000}"/>
    <cellStyle name="输入 2 2 5 3 3" xfId="25231" xr:uid="{00000000-0005-0000-0000-0000A9620000}"/>
    <cellStyle name="输入 2 2 5 3 4" xfId="25232" xr:uid="{00000000-0005-0000-0000-0000AA620000}"/>
    <cellStyle name="输入 2 2 5 4" xfId="25233" xr:uid="{00000000-0005-0000-0000-0000AB620000}"/>
    <cellStyle name="输入 2 2 5 4 2" xfId="25234" xr:uid="{00000000-0005-0000-0000-0000AC620000}"/>
    <cellStyle name="输入 2 2 5 4 3" xfId="25235" xr:uid="{00000000-0005-0000-0000-0000AD620000}"/>
    <cellStyle name="输入 2 2 5 5" xfId="25236" xr:uid="{00000000-0005-0000-0000-0000AE620000}"/>
    <cellStyle name="输入 2 2 5 6" xfId="25237" xr:uid="{00000000-0005-0000-0000-0000AF620000}"/>
    <cellStyle name="输入 2 2 6" xfId="25238" xr:uid="{00000000-0005-0000-0000-0000B0620000}"/>
    <cellStyle name="输入 2 2 6 2" xfId="25239" xr:uid="{00000000-0005-0000-0000-0000B1620000}"/>
    <cellStyle name="输入 2 2 6 2 2" xfId="25240" xr:uid="{00000000-0005-0000-0000-0000B2620000}"/>
    <cellStyle name="输入 2 2 6 2 2 2" xfId="25241" xr:uid="{00000000-0005-0000-0000-0000B3620000}"/>
    <cellStyle name="输入 2 2 6 2 2 3" xfId="25242" xr:uid="{00000000-0005-0000-0000-0000B4620000}"/>
    <cellStyle name="输入 2 2 6 2 3" xfId="25243" xr:uid="{00000000-0005-0000-0000-0000B5620000}"/>
    <cellStyle name="输入 2 2 6 2 4" xfId="25244" xr:uid="{00000000-0005-0000-0000-0000B6620000}"/>
    <cellStyle name="输入 2 2 6 3" xfId="25245" xr:uid="{00000000-0005-0000-0000-0000B7620000}"/>
    <cellStyle name="输入 2 2 6 3 2" xfId="25246" xr:uid="{00000000-0005-0000-0000-0000B8620000}"/>
    <cellStyle name="输入 2 2 6 3 3" xfId="25247" xr:uid="{00000000-0005-0000-0000-0000B9620000}"/>
    <cellStyle name="输入 2 2 6 4" xfId="25248" xr:uid="{00000000-0005-0000-0000-0000BA620000}"/>
    <cellStyle name="输入 2 2 6 5" xfId="25249" xr:uid="{00000000-0005-0000-0000-0000BB620000}"/>
    <cellStyle name="输入 2 2 7" xfId="25250" xr:uid="{00000000-0005-0000-0000-0000BC620000}"/>
    <cellStyle name="输入 2 2 7 2" xfId="25251" xr:uid="{00000000-0005-0000-0000-0000BD620000}"/>
    <cellStyle name="输入 2 2 7 2 2" xfId="25252" xr:uid="{00000000-0005-0000-0000-0000BE620000}"/>
    <cellStyle name="输入 2 2 7 2 3" xfId="25253" xr:uid="{00000000-0005-0000-0000-0000BF620000}"/>
    <cellStyle name="输入 2 2 7 3" xfId="25254" xr:uid="{00000000-0005-0000-0000-0000C0620000}"/>
    <cellStyle name="输入 2 2 7 4" xfId="25255" xr:uid="{00000000-0005-0000-0000-0000C1620000}"/>
    <cellStyle name="输入 2 2 8" xfId="25256" xr:uid="{00000000-0005-0000-0000-0000C2620000}"/>
    <cellStyle name="输入 2 2 8 2" xfId="25257" xr:uid="{00000000-0005-0000-0000-0000C3620000}"/>
    <cellStyle name="输入 2 2 8 3" xfId="25258" xr:uid="{00000000-0005-0000-0000-0000C4620000}"/>
    <cellStyle name="输入 2 2 9" xfId="25259" xr:uid="{00000000-0005-0000-0000-0000C5620000}"/>
    <cellStyle name="输入 2 3" xfId="25260" xr:uid="{00000000-0005-0000-0000-0000C6620000}"/>
    <cellStyle name="输入 2 3 2" xfId="25261" xr:uid="{00000000-0005-0000-0000-0000C7620000}"/>
    <cellStyle name="输入 2 3 2 2" xfId="25262" xr:uid="{00000000-0005-0000-0000-0000C8620000}"/>
    <cellStyle name="输入 2 3 2 2 2" xfId="25263" xr:uid="{00000000-0005-0000-0000-0000C9620000}"/>
    <cellStyle name="输入 2 3 2 2 2 2" xfId="25264" xr:uid="{00000000-0005-0000-0000-0000CA620000}"/>
    <cellStyle name="输入 2 3 2 2 2 2 2" xfId="25265" xr:uid="{00000000-0005-0000-0000-0000CB620000}"/>
    <cellStyle name="输入 2 3 2 2 2 2 2 2" xfId="25266" xr:uid="{00000000-0005-0000-0000-0000CC620000}"/>
    <cellStyle name="输入 2 3 2 2 2 2 2 2 2" xfId="25267" xr:uid="{00000000-0005-0000-0000-0000CD620000}"/>
    <cellStyle name="输入 2 3 2 2 2 2 2 2 3" xfId="25268" xr:uid="{00000000-0005-0000-0000-0000CE620000}"/>
    <cellStyle name="输入 2 3 2 2 2 2 2 3" xfId="25269" xr:uid="{00000000-0005-0000-0000-0000CF620000}"/>
    <cellStyle name="输入 2 3 2 2 2 2 2 4" xfId="25270" xr:uid="{00000000-0005-0000-0000-0000D0620000}"/>
    <cellStyle name="输入 2 3 2 2 2 2 3" xfId="25271" xr:uid="{00000000-0005-0000-0000-0000D1620000}"/>
    <cellStyle name="输入 2 3 2 2 2 2 3 2" xfId="25272" xr:uid="{00000000-0005-0000-0000-0000D2620000}"/>
    <cellStyle name="输入 2 3 2 2 2 2 3 3" xfId="25273" xr:uid="{00000000-0005-0000-0000-0000D3620000}"/>
    <cellStyle name="输入 2 3 2 2 2 2 4" xfId="25274" xr:uid="{00000000-0005-0000-0000-0000D4620000}"/>
    <cellStyle name="输入 2 3 2 2 2 2 5" xfId="25275" xr:uid="{00000000-0005-0000-0000-0000D5620000}"/>
    <cellStyle name="输入 2 3 2 2 2 3" xfId="25276" xr:uid="{00000000-0005-0000-0000-0000D6620000}"/>
    <cellStyle name="输入 2 3 2 2 2 3 2" xfId="25277" xr:uid="{00000000-0005-0000-0000-0000D7620000}"/>
    <cellStyle name="输入 2 3 2 2 2 3 2 2" xfId="25278" xr:uid="{00000000-0005-0000-0000-0000D8620000}"/>
    <cellStyle name="输入 2 3 2 2 2 3 2 3" xfId="25279" xr:uid="{00000000-0005-0000-0000-0000D9620000}"/>
    <cellStyle name="输入 2 3 2 2 2 3 3" xfId="25280" xr:uid="{00000000-0005-0000-0000-0000DA620000}"/>
    <cellStyle name="输入 2 3 2 2 2 3 4" xfId="25281" xr:uid="{00000000-0005-0000-0000-0000DB620000}"/>
    <cellStyle name="输入 2 3 2 2 2 4" xfId="25282" xr:uid="{00000000-0005-0000-0000-0000DC620000}"/>
    <cellStyle name="输入 2 3 2 2 2 4 2" xfId="25283" xr:uid="{00000000-0005-0000-0000-0000DD620000}"/>
    <cellStyle name="输入 2 3 2 2 2 4 3" xfId="25284" xr:uid="{00000000-0005-0000-0000-0000DE620000}"/>
    <cellStyle name="输入 2 3 2 2 2 5" xfId="25285" xr:uid="{00000000-0005-0000-0000-0000DF620000}"/>
    <cellStyle name="输入 2 3 2 2 2 6" xfId="25286" xr:uid="{00000000-0005-0000-0000-0000E0620000}"/>
    <cellStyle name="输入 2 3 2 2 3" xfId="25287" xr:uid="{00000000-0005-0000-0000-0000E1620000}"/>
    <cellStyle name="输入 2 3 2 2 3 2" xfId="25288" xr:uid="{00000000-0005-0000-0000-0000E2620000}"/>
    <cellStyle name="输入 2 3 2 2 3 2 2" xfId="25289" xr:uid="{00000000-0005-0000-0000-0000E3620000}"/>
    <cellStyle name="输入 2 3 2 2 3 2 2 2" xfId="25290" xr:uid="{00000000-0005-0000-0000-0000E4620000}"/>
    <cellStyle name="输入 2 3 2 2 3 2 2 3" xfId="25291" xr:uid="{00000000-0005-0000-0000-0000E5620000}"/>
    <cellStyle name="输入 2 3 2 2 3 2 3" xfId="25292" xr:uid="{00000000-0005-0000-0000-0000E6620000}"/>
    <cellStyle name="输入 2 3 2 2 3 2 4" xfId="25293" xr:uid="{00000000-0005-0000-0000-0000E7620000}"/>
    <cellStyle name="输入 2 3 2 2 3 3" xfId="25294" xr:uid="{00000000-0005-0000-0000-0000E8620000}"/>
    <cellStyle name="输入 2 3 2 2 3 3 2" xfId="25295" xr:uid="{00000000-0005-0000-0000-0000E9620000}"/>
    <cellStyle name="输入 2 3 2 2 3 3 3" xfId="25296" xr:uid="{00000000-0005-0000-0000-0000EA620000}"/>
    <cellStyle name="输入 2 3 2 2 3 4" xfId="25297" xr:uid="{00000000-0005-0000-0000-0000EB620000}"/>
    <cellStyle name="输入 2 3 2 2 3 5" xfId="25298" xr:uid="{00000000-0005-0000-0000-0000EC620000}"/>
    <cellStyle name="输入 2 3 2 2 4" xfId="25299" xr:uid="{00000000-0005-0000-0000-0000ED620000}"/>
    <cellStyle name="输入 2 3 2 2 4 2" xfId="25300" xr:uid="{00000000-0005-0000-0000-0000EE620000}"/>
    <cellStyle name="输入 2 3 2 2 4 2 2" xfId="25301" xr:uid="{00000000-0005-0000-0000-0000EF620000}"/>
    <cellStyle name="输入 2 3 2 2 4 2 3" xfId="25302" xr:uid="{00000000-0005-0000-0000-0000F0620000}"/>
    <cellStyle name="输入 2 3 2 2 4 3" xfId="25303" xr:uid="{00000000-0005-0000-0000-0000F1620000}"/>
    <cellStyle name="输入 2 3 2 2 4 4" xfId="25304" xr:uid="{00000000-0005-0000-0000-0000F2620000}"/>
    <cellStyle name="输入 2 3 2 2 5" xfId="25305" xr:uid="{00000000-0005-0000-0000-0000F3620000}"/>
    <cellStyle name="输入 2 3 2 2 5 2" xfId="25306" xr:uid="{00000000-0005-0000-0000-0000F4620000}"/>
    <cellStyle name="输入 2 3 2 2 5 3" xfId="25307" xr:uid="{00000000-0005-0000-0000-0000F5620000}"/>
    <cellStyle name="输入 2 3 2 2 6" xfId="25308" xr:uid="{00000000-0005-0000-0000-0000F6620000}"/>
    <cellStyle name="输入 2 3 2 2 7" xfId="25309" xr:uid="{00000000-0005-0000-0000-0000F7620000}"/>
    <cellStyle name="输入 2 3 2 3" xfId="25310" xr:uid="{00000000-0005-0000-0000-0000F8620000}"/>
    <cellStyle name="输入 2 3 2 3 2" xfId="25311" xr:uid="{00000000-0005-0000-0000-0000F9620000}"/>
    <cellStyle name="输入 2 3 2 3 2 2" xfId="25312" xr:uid="{00000000-0005-0000-0000-0000FA620000}"/>
    <cellStyle name="输入 2 3 2 3 2 2 2" xfId="25313" xr:uid="{00000000-0005-0000-0000-0000FB620000}"/>
    <cellStyle name="输入 2 3 2 3 2 2 2 2" xfId="25314" xr:uid="{00000000-0005-0000-0000-0000FC620000}"/>
    <cellStyle name="输入 2 3 2 3 2 2 2 3" xfId="25315" xr:uid="{00000000-0005-0000-0000-0000FD620000}"/>
    <cellStyle name="输入 2 3 2 3 2 2 3" xfId="25316" xr:uid="{00000000-0005-0000-0000-0000FE620000}"/>
    <cellStyle name="输入 2 3 2 3 2 2 4" xfId="25317" xr:uid="{00000000-0005-0000-0000-0000FF620000}"/>
    <cellStyle name="输入 2 3 2 3 2 3" xfId="25318" xr:uid="{00000000-0005-0000-0000-000000630000}"/>
    <cellStyle name="输入 2 3 2 3 2 3 2" xfId="25319" xr:uid="{00000000-0005-0000-0000-000001630000}"/>
    <cellStyle name="输入 2 3 2 3 2 3 3" xfId="25320" xr:uid="{00000000-0005-0000-0000-000002630000}"/>
    <cellStyle name="输入 2 3 2 3 2 4" xfId="25321" xr:uid="{00000000-0005-0000-0000-000003630000}"/>
    <cellStyle name="输入 2 3 2 3 2 5" xfId="25322" xr:uid="{00000000-0005-0000-0000-000004630000}"/>
    <cellStyle name="输入 2 3 2 3 3" xfId="25323" xr:uid="{00000000-0005-0000-0000-000005630000}"/>
    <cellStyle name="输入 2 3 2 3 3 2" xfId="25324" xr:uid="{00000000-0005-0000-0000-000006630000}"/>
    <cellStyle name="输入 2 3 2 3 3 2 2" xfId="25325" xr:uid="{00000000-0005-0000-0000-000007630000}"/>
    <cellStyle name="输入 2 3 2 3 3 2 3" xfId="25326" xr:uid="{00000000-0005-0000-0000-000008630000}"/>
    <cellStyle name="输入 2 3 2 3 3 3" xfId="25327" xr:uid="{00000000-0005-0000-0000-000009630000}"/>
    <cellStyle name="输入 2 3 2 3 3 4" xfId="25328" xr:uid="{00000000-0005-0000-0000-00000A630000}"/>
    <cellStyle name="输入 2 3 2 3 4" xfId="25329" xr:uid="{00000000-0005-0000-0000-00000B630000}"/>
    <cellStyle name="输入 2 3 2 3 4 2" xfId="25330" xr:uid="{00000000-0005-0000-0000-00000C630000}"/>
    <cellStyle name="输入 2 3 2 3 4 3" xfId="25331" xr:uid="{00000000-0005-0000-0000-00000D630000}"/>
    <cellStyle name="输入 2 3 2 3 5" xfId="25332" xr:uid="{00000000-0005-0000-0000-00000E630000}"/>
    <cellStyle name="输入 2 3 2 3 6" xfId="25333" xr:uid="{00000000-0005-0000-0000-00000F630000}"/>
    <cellStyle name="输入 2 3 2 4" xfId="25334" xr:uid="{00000000-0005-0000-0000-000010630000}"/>
    <cellStyle name="输入 2 3 2 4 2" xfId="25335" xr:uid="{00000000-0005-0000-0000-000011630000}"/>
    <cellStyle name="输入 2 3 2 4 2 2" xfId="25336" xr:uid="{00000000-0005-0000-0000-000012630000}"/>
    <cellStyle name="输入 2 3 2 4 2 2 2" xfId="25337" xr:uid="{00000000-0005-0000-0000-000013630000}"/>
    <cellStyle name="输入 2 3 2 4 2 2 3" xfId="25338" xr:uid="{00000000-0005-0000-0000-000014630000}"/>
    <cellStyle name="输入 2 3 2 4 2 3" xfId="25339" xr:uid="{00000000-0005-0000-0000-000015630000}"/>
    <cellStyle name="输入 2 3 2 4 2 4" xfId="25340" xr:uid="{00000000-0005-0000-0000-000016630000}"/>
    <cellStyle name="输入 2 3 2 4 3" xfId="25341" xr:uid="{00000000-0005-0000-0000-000017630000}"/>
    <cellStyle name="输入 2 3 2 4 3 2" xfId="25342" xr:uid="{00000000-0005-0000-0000-000018630000}"/>
    <cellStyle name="输入 2 3 2 4 3 3" xfId="25343" xr:uid="{00000000-0005-0000-0000-000019630000}"/>
    <cellStyle name="输入 2 3 2 4 4" xfId="25344" xr:uid="{00000000-0005-0000-0000-00001A630000}"/>
    <cellStyle name="输入 2 3 2 4 5" xfId="25345" xr:uid="{00000000-0005-0000-0000-00001B630000}"/>
    <cellStyle name="输入 2 3 2 5" xfId="25346" xr:uid="{00000000-0005-0000-0000-00001C630000}"/>
    <cellStyle name="输入 2 3 2 5 2" xfId="25347" xr:uid="{00000000-0005-0000-0000-00001D630000}"/>
    <cellStyle name="输入 2 3 2 5 2 2" xfId="25348" xr:uid="{00000000-0005-0000-0000-00001E630000}"/>
    <cellStyle name="输入 2 3 2 5 2 3" xfId="25349" xr:uid="{00000000-0005-0000-0000-00001F630000}"/>
    <cellStyle name="输入 2 3 2 5 3" xfId="25350" xr:uid="{00000000-0005-0000-0000-000020630000}"/>
    <cellStyle name="输入 2 3 2 5 4" xfId="25351" xr:uid="{00000000-0005-0000-0000-000021630000}"/>
    <cellStyle name="输入 2 3 2 6" xfId="25352" xr:uid="{00000000-0005-0000-0000-000022630000}"/>
    <cellStyle name="输入 2 3 2 6 2" xfId="25353" xr:uid="{00000000-0005-0000-0000-000023630000}"/>
    <cellStyle name="输入 2 3 2 6 3" xfId="25354" xr:uid="{00000000-0005-0000-0000-000024630000}"/>
    <cellStyle name="输入 2 3 2 7" xfId="25355" xr:uid="{00000000-0005-0000-0000-000025630000}"/>
    <cellStyle name="输入 2 3 2 8" xfId="25356" xr:uid="{00000000-0005-0000-0000-000026630000}"/>
    <cellStyle name="输入 2 3 3" xfId="25357" xr:uid="{00000000-0005-0000-0000-000027630000}"/>
    <cellStyle name="输入 2 3 3 2" xfId="25358" xr:uid="{00000000-0005-0000-0000-000028630000}"/>
    <cellStyle name="输入 2 3 3 2 2" xfId="25359" xr:uid="{00000000-0005-0000-0000-000029630000}"/>
    <cellStyle name="输入 2 3 3 2 2 2" xfId="25360" xr:uid="{00000000-0005-0000-0000-00002A630000}"/>
    <cellStyle name="输入 2 3 3 2 2 2 2" xfId="25361" xr:uid="{00000000-0005-0000-0000-00002B630000}"/>
    <cellStyle name="输入 2 3 3 2 2 2 2 2" xfId="25362" xr:uid="{00000000-0005-0000-0000-00002C630000}"/>
    <cellStyle name="输入 2 3 3 2 2 2 2 3" xfId="25363" xr:uid="{00000000-0005-0000-0000-00002D630000}"/>
    <cellStyle name="输入 2 3 3 2 2 2 3" xfId="25364" xr:uid="{00000000-0005-0000-0000-00002E630000}"/>
    <cellStyle name="输入 2 3 3 2 2 2 4" xfId="25365" xr:uid="{00000000-0005-0000-0000-00002F630000}"/>
    <cellStyle name="输入 2 3 3 2 2 3" xfId="25366" xr:uid="{00000000-0005-0000-0000-000030630000}"/>
    <cellStyle name="输入 2 3 3 2 2 3 2" xfId="25367" xr:uid="{00000000-0005-0000-0000-000031630000}"/>
    <cellStyle name="输入 2 3 3 2 2 3 3" xfId="25368" xr:uid="{00000000-0005-0000-0000-000032630000}"/>
    <cellStyle name="输入 2 3 3 2 2 4" xfId="25369" xr:uid="{00000000-0005-0000-0000-000033630000}"/>
    <cellStyle name="输入 2 3 3 2 2 5" xfId="25370" xr:uid="{00000000-0005-0000-0000-000034630000}"/>
    <cellStyle name="输入 2 3 3 2 3" xfId="25371" xr:uid="{00000000-0005-0000-0000-000035630000}"/>
    <cellStyle name="输入 2 3 3 2 3 2" xfId="25372" xr:uid="{00000000-0005-0000-0000-000036630000}"/>
    <cellStyle name="输入 2 3 3 2 3 2 2" xfId="25373" xr:uid="{00000000-0005-0000-0000-000037630000}"/>
    <cellStyle name="输入 2 3 3 2 3 2 3" xfId="25374" xr:uid="{00000000-0005-0000-0000-000038630000}"/>
    <cellStyle name="输入 2 3 3 2 3 3" xfId="25375" xr:uid="{00000000-0005-0000-0000-000039630000}"/>
    <cellStyle name="输入 2 3 3 2 3 4" xfId="25376" xr:uid="{00000000-0005-0000-0000-00003A630000}"/>
    <cellStyle name="输入 2 3 3 2 4" xfId="25377" xr:uid="{00000000-0005-0000-0000-00003B630000}"/>
    <cellStyle name="输入 2 3 3 2 4 2" xfId="25378" xr:uid="{00000000-0005-0000-0000-00003C630000}"/>
    <cellStyle name="输入 2 3 3 2 4 3" xfId="25379" xr:uid="{00000000-0005-0000-0000-00003D630000}"/>
    <cellStyle name="输入 2 3 3 2 5" xfId="25380" xr:uid="{00000000-0005-0000-0000-00003E630000}"/>
    <cellStyle name="输入 2 3 3 2 6" xfId="25381" xr:uid="{00000000-0005-0000-0000-00003F630000}"/>
    <cellStyle name="输入 2 3 3 3" xfId="25382" xr:uid="{00000000-0005-0000-0000-000040630000}"/>
    <cellStyle name="输入 2 3 3 3 2" xfId="25383" xr:uid="{00000000-0005-0000-0000-000041630000}"/>
    <cellStyle name="输入 2 3 3 3 2 2" xfId="25384" xr:uid="{00000000-0005-0000-0000-000042630000}"/>
    <cellStyle name="输入 2 3 3 3 2 2 2" xfId="25385" xr:uid="{00000000-0005-0000-0000-000043630000}"/>
    <cellStyle name="输入 2 3 3 3 2 2 3" xfId="25386" xr:uid="{00000000-0005-0000-0000-000044630000}"/>
    <cellStyle name="输入 2 3 3 3 2 3" xfId="25387" xr:uid="{00000000-0005-0000-0000-000045630000}"/>
    <cellStyle name="输入 2 3 3 3 2 4" xfId="25388" xr:uid="{00000000-0005-0000-0000-000046630000}"/>
    <cellStyle name="输入 2 3 3 3 3" xfId="25389" xr:uid="{00000000-0005-0000-0000-000047630000}"/>
    <cellStyle name="输入 2 3 3 3 3 2" xfId="25390" xr:uid="{00000000-0005-0000-0000-000048630000}"/>
    <cellStyle name="输入 2 3 3 3 3 3" xfId="25391" xr:uid="{00000000-0005-0000-0000-000049630000}"/>
    <cellStyle name="输入 2 3 3 3 4" xfId="25392" xr:uid="{00000000-0005-0000-0000-00004A630000}"/>
    <cellStyle name="输入 2 3 3 3 5" xfId="25393" xr:uid="{00000000-0005-0000-0000-00004B630000}"/>
    <cellStyle name="输入 2 3 3 4" xfId="25394" xr:uid="{00000000-0005-0000-0000-00004C630000}"/>
    <cellStyle name="输入 2 3 3 4 2" xfId="25395" xr:uid="{00000000-0005-0000-0000-00004D630000}"/>
    <cellStyle name="输入 2 3 3 4 2 2" xfId="25396" xr:uid="{00000000-0005-0000-0000-00004E630000}"/>
    <cellStyle name="输入 2 3 3 4 2 3" xfId="25397" xr:uid="{00000000-0005-0000-0000-00004F630000}"/>
    <cellStyle name="输入 2 3 3 4 3" xfId="25398" xr:uid="{00000000-0005-0000-0000-000050630000}"/>
    <cellStyle name="输入 2 3 3 4 4" xfId="25399" xr:uid="{00000000-0005-0000-0000-000051630000}"/>
    <cellStyle name="输入 2 3 3 5" xfId="25400" xr:uid="{00000000-0005-0000-0000-000052630000}"/>
    <cellStyle name="输入 2 3 3 5 2" xfId="25401" xr:uid="{00000000-0005-0000-0000-000053630000}"/>
    <cellStyle name="输入 2 3 3 5 3" xfId="25402" xr:uid="{00000000-0005-0000-0000-000054630000}"/>
    <cellStyle name="输入 2 3 3 6" xfId="25403" xr:uid="{00000000-0005-0000-0000-000055630000}"/>
    <cellStyle name="输入 2 3 3 7" xfId="25404" xr:uid="{00000000-0005-0000-0000-000056630000}"/>
    <cellStyle name="输入 2 3 4" xfId="25405" xr:uid="{00000000-0005-0000-0000-000057630000}"/>
    <cellStyle name="输入 2 3 4 2" xfId="25406" xr:uid="{00000000-0005-0000-0000-000058630000}"/>
    <cellStyle name="输入 2 3 4 2 2" xfId="25407" xr:uid="{00000000-0005-0000-0000-000059630000}"/>
    <cellStyle name="输入 2 3 4 2 2 2" xfId="25408" xr:uid="{00000000-0005-0000-0000-00005A630000}"/>
    <cellStyle name="输入 2 3 4 2 2 2 2" xfId="25409" xr:uid="{00000000-0005-0000-0000-00005B630000}"/>
    <cellStyle name="输入 2 3 4 2 2 2 3" xfId="25410" xr:uid="{00000000-0005-0000-0000-00005C630000}"/>
    <cellStyle name="输入 2 3 4 2 2 3" xfId="25411" xr:uid="{00000000-0005-0000-0000-00005D630000}"/>
    <cellStyle name="输入 2 3 4 2 2 4" xfId="25412" xr:uid="{00000000-0005-0000-0000-00005E630000}"/>
    <cellStyle name="输入 2 3 4 2 3" xfId="25413" xr:uid="{00000000-0005-0000-0000-00005F630000}"/>
    <cellStyle name="输入 2 3 4 2 3 2" xfId="25414" xr:uid="{00000000-0005-0000-0000-000060630000}"/>
    <cellStyle name="输入 2 3 4 2 3 3" xfId="25415" xr:uid="{00000000-0005-0000-0000-000061630000}"/>
    <cellStyle name="输入 2 3 4 2 4" xfId="25416" xr:uid="{00000000-0005-0000-0000-000062630000}"/>
    <cellStyle name="输入 2 3 4 2 5" xfId="25417" xr:uid="{00000000-0005-0000-0000-000063630000}"/>
    <cellStyle name="输入 2 3 4 3" xfId="25418" xr:uid="{00000000-0005-0000-0000-000064630000}"/>
    <cellStyle name="输入 2 3 4 3 2" xfId="25419" xr:uid="{00000000-0005-0000-0000-000065630000}"/>
    <cellStyle name="输入 2 3 4 3 2 2" xfId="25420" xr:uid="{00000000-0005-0000-0000-000066630000}"/>
    <cellStyle name="输入 2 3 4 3 2 3" xfId="25421" xr:uid="{00000000-0005-0000-0000-000067630000}"/>
    <cellStyle name="输入 2 3 4 3 3" xfId="25422" xr:uid="{00000000-0005-0000-0000-000068630000}"/>
    <cellStyle name="输入 2 3 4 3 4" xfId="25423" xr:uid="{00000000-0005-0000-0000-000069630000}"/>
    <cellStyle name="输入 2 3 4 4" xfId="25424" xr:uid="{00000000-0005-0000-0000-00006A630000}"/>
    <cellStyle name="输入 2 3 4 4 2" xfId="25425" xr:uid="{00000000-0005-0000-0000-00006B630000}"/>
    <cellStyle name="输入 2 3 4 4 3" xfId="25426" xr:uid="{00000000-0005-0000-0000-00006C630000}"/>
    <cellStyle name="输入 2 3 4 5" xfId="25427" xr:uid="{00000000-0005-0000-0000-00006D630000}"/>
    <cellStyle name="输入 2 3 4 6" xfId="25428" xr:uid="{00000000-0005-0000-0000-00006E630000}"/>
    <cellStyle name="输入 2 3 5" xfId="25429" xr:uid="{00000000-0005-0000-0000-00006F630000}"/>
    <cellStyle name="输入 2 3 5 2" xfId="25430" xr:uid="{00000000-0005-0000-0000-000070630000}"/>
    <cellStyle name="输入 2 3 5 2 2" xfId="25431" xr:uid="{00000000-0005-0000-0000-000071630000}"/>
    <cellStyle name="输入 2 3 5 2 2 2" xfId="25432" xr:uid="{00000000-0005-0000-0000-000072630000}"/>
    <cellStyle name="输入 2 3 5 2 2 3" xfId="25433" xr:uid="{00000000-0005-0000-0000-000073630000}"/>
    <cellStyle name="输入 2 3 5 2 3" xfId="25434" xr:uid="{00000000-0005-0000-0000-000074630000}"/>
    <cellStyle name="输入 2 3 5 2 4" xfId="25435" xr:uid="{00000000-0005-0000-0000-000075630000}"/>
    <cellStyle name="输入 2 3 5 3" xfId="25436" xr:uid="{00000000-0005-0000-0000-000076630000}"/>
    <cellStyle name="输入 2 3 5 3 2" xfId="25437" xr:uid="{00000000-0005-0000-0000-000077630000}"/>
    <cellStyle name="输入 2 3 5 3 3" xfId="25438" xr:uid="{00000000-0005-0000-0000-000078630000}"/>
    <cellStyle name="输入 2 3 5 4" xfId="25439" xr:uid="{00000000-0005-0000-0000-000079630000}"/>
    <cellStyle name="输入 2 3 5 5" xfId="25440" xr:uid="{00000000-0005-0000-0000-00007A630000}"/>
    <cellStyle name="输入 2 3 6" xfId="25441" xr:uid="{00000000-0005-0000-0000-00007B630000}"/>
    <cellStyle name="输入 2 3 6 2" xfId="25442" xr:uid="{00000000-0005-0000-0000-00007C630000}"/>
    <cellStyle name="输入 2 3 6 2 2" xfId="25443" xr:uid="{00000000-0005-0000-0000-00007D630000}"/>
    <cellStyle name="输入 2 3 6 2 3" xfId="25444" xr:uid="{00000000-0005-0000-0000-00007E630000}"/>
    <cellStyle name="输入 2 3 6 3" xfId="25445" xr:uid="{00000000-0005-0000-0000-00007F630000}"/>
    <cellStyle name="输入 2 3 6 4" xfId="25446" xr:uid="{00000000-0005-0000-0000-000080630000}"/>
    <cellStyle name="输入 2 3 7" xfId="25447" xr:uid="{00000000-0005-0000-0000-000081630000}"/>
    <cellStyle name="输入 2 3 7 2" xfId="25448" xr:uid="{00000000-0005-0000-0000-000082630000}"/>
    <cellStyle name="输入 2 3 7 3" xfId="25449" xr:uid="{00000000-0005-0000-0000-000083630000}"/>
    <cellStyle name="输入 2 3 8" xfId="25450" xr:uid="{00000000-0005-0000-0000-000084630000}"/>
    <cellStyle name="输入 2 3 9" xfId="25451" xr:uid="{00000000-0005-0000-0000-000085630000}"/>
    <cellStyle name="输入 2 4" xfId="25452" xr:uid="{00000000-0005-0000-0000-000086630000}"/>
    <cellStyle name="输入 2 4 2" xfId="25453" xr:uid="{00000000-0005-0000-0000-000087630000}"/>
    <cellStyle name="输入 2 4 2 2" xfId="25454" xr:uid="{00000000-0005-0000-0000-000088630000}"/>
    <cellStyle name="输入 2 4 2 2 2" xfId="25455" xr:uid="{00000000-0005-0000-0000-000089630000}"/>
    <cellStyle name="输入 2 4 2 2 2 2" xfId="25456" xr:uid="{00000000-0005-0000-0000-00008A630000}"/>
    <cellStyle name="输入 2 4 2 2 2 2 2" xfId="25457" xr:uid="{00000000-0005-0000-0000-00008B630000}"/>
    <cellStyle name="输入 2 4 2 2 2 2 2 2" xfId="25458" xr:uid="{00000000-0005-0000-0000-00008C630000}"/>
    <cellStyle name="输入 2 4 2 2 2 2 2 3" xfId="25459" xr:uid="{00000000-0005-0000-0000-00008D630000}"/>
    <cellStyle name="输入 2 4 2 2 2 2 3" xfId="25460" xr:uid="{00000000-0005-0000-0000-00008E630000}"/>
    <cellStyle name="输入 2 4 2 2 2 2 4" xfId="25461" xr:uid="{00000000-0005-0000-0000-00008F630000}"/>
    <cellStyle name="输入 2 4 2 2 2 3" xfId="25462" xr:uid="{00000000-0005-0000-0000-000090630000}"/>
    <cellStyle name="输入 2 4 2 2 2 3 2" xfId="25463" xr:uid="{00000000-0005-0000-0000-000091630000}"/>
    <cellStyle name="输入 2 4 2 2 2 3 3" xfId="25464" xr:uid="{00000000-0005-0000-0000-000092630000}"/>
    <cellStyle name="输入 2 4 2 2 2 4" xfId="25465" xr:uid="{00000000-0005-0000-0000-000093630000}"/>
    <cellStyle name="输入 2 4 2 2 2 5" xfId="25466" xr:uid="{00000000-0005-0000-0000-000094630000}"/>
    <cellStyle name="输入 2 4 2 2 3" xfId="25467" xr:uid="{00000000-0005-0000-0000-000095630000}"/>
    <cellStyle name="输入 2 4 2 2 3 2" xfId="25468" xr:uid="{00000000-0005-0000-0000-000096630000}"/>
    <cellStyle name="输入 2 4 2 2 3 2 2" xfId="25469" xr:uid="{00000000-0005-0000-0000-000097630000}"/>
    <cellStyle name="输入 2 4 2 2 3 2 3" xfId="25470" xr:uid="{00000000-0005-0000-0000-000098630000}"/>
    <cellStyle name="输入 2 4 2 2 3 3" xfId="25471" xr:uid="{00000000-0005-0000-0000-000099630000}"/>
    <cellStyle name="输入 2 4 2 2 3 4" xfId="25472" xr:uid="{00000000-0005-0000-0000-00009A630000}"/>
    <cellStyle name="输入 2 4 2 2 4" xfId="25473" xr:uid="{00000000-0005-0000-0000-00009B630000}"/>
    <cellStyle name="输入 2 4 2 2 4 2" xfId="25474" xr:uid="{00000000-0005-0000-0000-00009C630000}"/>
    <cellStyle name="输入 2 4 2 2 4 3" xfId="25475" xr:uid="{00000000-0005-0000-0000-00009D630000}"/>
    <cellStyle name="输入 2 4 2 2 5" xfId="25476" xr:uid="{00000000-0005-0000-0000-00009E630000}"/>
    <cellStyle name="输入 2 4 2 2 6" xfId="25477" xr:uid="{00000000-0005-0000-0000-00009F630000}"/>
    <cellStyle name="输入 2 4 2 3" xfId="25478" xr:uid="{00000000-0005-0000-0000-0000A0630000}"/>
    <cellStyle name="输入 2 4 2 3 2" xfId="25479" xr:uid="{00000000-0005-0000-0000-0000A1630000}"/>
    <cellStyle name="输入 2 4 2 3 2 2" xfId="25480" xr:uid="{00000000-0005-0000-0000-0000A2630000}"/>
    <cellStyle name="输入 2 4 2 3 2 2 2" xfId="25481" xr:uid="{00000000-0005-0000-0000-0000A3630000}"/>
    <cellStyle name="输入 2 4 2 3 2 2 3" xfId="25482" xr:uid="{00000000-0005-0000-0000-0000A4630000}"/>
    <cellStyle name="输入 2 4 2 3 2 3" xfId="25483" xr:uid="{00000000-0005-0000-0000-0000A5630000}"/>
    <cellStyle name="输入 2 4 2 3 2 4" xfId="25484" xr:uid="{00000000-0005-0000-0000-0000A6630000}"/>
    <cellStyle name="输入 2 4 2 3 3" xfId="25485" xr:uid="{00000000-0005-0000-0000-0000A7630000}"/>
    <cellStyle name="输入 2 4 2 3 3 2" xfId="25486" xr:uid="{00000000-0005-0000-0000-0000A8630000}"/>
    <cellStyle name="输入 2 4 2 3 3 3" xfId="25487" xr:uid="{00000000-0005-0000-0000-0000A9630000}"/>
    <cellStyle name="输入 2 4 2 3 4" xfId="25488" xr:uid="{00000000-0005-0000-0000-0000AA630000}"/>
    <cellStyle name="输入 2 4 2 3 5" xfId="25489" xr:uid="{00000000-0005-0000-0000-0000AB630000}"/>
    <cellStyle name="输入 2 4 2 4" xfId="25490" xr:uid="{00000000-0005-0000-0000-0000AC630000}"/>
    <cellStyle name="输入 2 4 2 4 2" xfId="25491" xr:uid="{00000000-0005-0000-0000-0000AD630000}"/>
    <cellStyle name="输入 2 4 2 4 2 2" xfId="25492" xr:uid="{00000000-0005-0000-0000-0000AE630000}"/>
    <cellStyle name="输入 2 4 2 4 2 3" xfId="25493" xr:uid="{00000000-0005-0000-0000-0000AF630000}"/>
    <cellStyle name="输入 2 4 2 4 3" xfId="25494" xr:uid="{00000000-0005-0000-0000-0000B0630000}"/>
    <cellStyle name="输入 2 4 2 4 4" xfId="25495" xr:uid="{00000000-0005-0000-0000-0000B1630000}"/>
    <cellStyle name="输入 2 4 2 5" xfId="25496" xr:uid="{00000000-0005-0000-0000-0000B2630000}"/>
    <cellStyle name="输入 2 4 2 5 2" xfId="25497" xr:uid="{00000000-0005-0000-0000-0000B3630000}"/>
    <cellStyle name="输入 2 4 2 5 3" xfId="25498" xr:uid="{00000000-0005-0000-0000-0000B4630000}"/>
    <cellStyle name="输入 2 4 2 6" xfId="25499" xr:uid="{00000000-0005-0000-0000-0000B5630000}"/>
    <cellStyle name="输入 2 4 2 7" xfId="25500" xr:uid="{00000000-0005-0000-0000-0000B6630000}"/>
    <cellStyle name="输入 2 4 3" xfId="25501" xr:uid="{00000000-0005-0000-0000-0000B7630000}"/>
    <cellStyle name="输入 2 4 3 2" xfId="25502" xr:uid="{00000000-0005-0000-0000-0000B8630000}"/>
    <cellStyle name="输入 2 4 3 2 2" xfId="25503" xr:uid="{00000000-0005-0000-0000-0000B9630000}"/>
    <cellStyle name="输入 2 4 3 2 2 2" xfId="25504" xr:uid="{00000000-0005-0000-0000-0000BA630000}"/>
    <cellStyle name="输入 2 4 3 2 2 2 2" xfId="25505" xr:uid="{00000000-0005-0000-0000-0000BB630000}"/>
    <cellStyle name="输入 2 4 3 2 2 2 3" xfId="25506" xr:uid="{00000000-0005-0000-0000-0000BC630000}"/>
    <cellStyle name="输入 2 4 3 2 2 3" xfId="25507" xr:uid="{00000000-0005-0000-0000-0000BD630000}"/>
    <cellStyle name="输入 2 4 3 2 2 4" xfId="25508" xr:uid="{00000000-0005-0000-0000-0000BE630000}"/>
    <cellStyle name="输入 2 4 3 2 3" xfId="25509" xr:uid="{00000000-0005-0000-0000-0000BF630000}"/>
    <cellStyle name="输入 2 4 3 2 3 2" xfId="25510" xr:uid="{00000000-0005-0000-0000-0000C0630000}"/>
    <cellStyle name="输入 2 4 3 2 3 3" xfId="25511" xr:uid="{00000000-0005-0000-0000-0000C1630000}"/>
    <cellStyle name="输入 2 4 3 2 4" xfId="25512" xr:uid="{00000000-0005-0000-0000-0000C2630000}"/>
    <cellStyle name="输入 2 4 3 2 5" xfId="25513" xr:uid="{00000000-0005-0000-0000-0000C3630000}"/>
    <cellStyle name="输入 2 4 3 3" xfId="25514" xr:uid="{00000000-0005-0000-0000-0000C4630000}"/>
    <cellStyle name="输入 2 4 3 3 2" xfId="25515" xr:uid="{00000000-0005-0000-0000-0000C5630000}"/>
    <cellStyle name="输入 2 4 3 3 2 2" xfId="25516" xr:uid="{00000000-0005-0000-0000-0000C6630000}"/>
    <cellStyle name="输入 2 4 3 3 2 3" xfId="25517" xr:uid="{00000000-0005-0000-0000-0000C7630000}"/>
    <cellStyle name="输入 2 4 3 3 3" xfId="25518" xr:uid="{00000000-0005-0000-0000-0000C8630000}"/>
    <cellStyle name="输入 2 4 3 3 4" xfId="25519" xr:uid="{00000000-0005-0000-0000-0000C9630000}"/>
    <cellStyle name="输入 2 4 3 4" xfId="25520" xr:uid="{00000000-0005-0000-0000-0000CA630000}"/>
    <cellStyle name="输入 2 4 3 4 2" xfId="25521" xr:uid="{00000000-0005-0000-0000-0000CB630000}"/>
    <cellStyle name="输入 2 4 3 4 3" xfId="25522" xr:uid="{00000000-0005-0000-0000-0000CC630000}"/>
    <cellStyle name="输入 2 4 3 5" xfId="25523" xr:uid="{00000000-0005-0000-0000-0000CD630000}"/>
    <cellStyle name="输入 2 4 3 6" xfId="25524" xr:uid="{00000000-0005-0000-0000-0000CE630000}"/>
    <cellStyle name="输入 2 4 4" xfId="25525" xr:uid="{00000000-0005-0000-0000-0000CF630000}"/>
    <cellStyle name="输入 2 4 4 2" xfId="25526" xr:uid="{00000000-0005-0000-0000-0000D0630000}"/>
    <cellStyle name="输入 2 4 4 2 2" xfId="25527" xr:uid="{00000000-0005-0000-0000-0000D1630000}"/>
    <cellStyle name="输入 2 4 4 2 2 2" xfId="25528" xr:uid="{00000000-0005-0000-0000-0000D2630000}"/>
    <cellStyle name="输入 2 4 4 2 2 3" xfId="25529" xr:uid="{00000000-0005-0000-0000-0000D3630000}"/>
    <cellStyle name="输入 2 4 4 2 3" xfId="25530" xr:uid="{00000000-0005-0000-0000-0000D4630000}"/>
    <cellStyle name="输入 2 4 4 2 4" xfId="25531" xr:uid="{00000000-0005-0000-0000-0000D5630000}"/>
    <cellStyle name="输入 2 4 4 3" xfId="25532" xr:uid="{00000000-0005-0000-0000-0000D6630000}"/>
    <cellStyle name="输入 2 4 4 3 2" xfId="25533" xr:uid="{00000000-0005-0000-0000-0000D7630000}"/>
    <cellStyle name="输入 2 4 4 3 3" xfId="25534" xr:uid="{00000000-0005-0000-0000-0000D8630000}"/>
    <cellStyle name="输入 2 4 4 4" xfId="25535" xr:uid="{00000000-0005-0000-0000-0000D9630000}"/>
    <cellStyle name="输入 2 4 4 5" xfId="25536" xr:uid="{00000000-0005-0000-0000-0000DA630000}"/>
    <cellStyle name="输入 2 4 5" xfId="25537" xr:uid="{00000000-0005-0000-0000-0000DB630000}"/>
    <cellStyle name="输入 2 4 5 2" xfId="25538" xr:uid="{00000000-0005-0000-0000-0000DC630000}"/>
    <cellStyle name="输入 2 4 5 2 2" xfId="25539" xr:uid="{00000000-0005-0000-0000-0000DD630000}"/>
    <cellStyle name="输入 2 4 5 2 3" xfId="25540" xr:uid="{00000000-0005-0000-0000-0000DE630000}"/>
    <cellStyle name="输入 2 4 5 3" xfId="25541" xr:uid="{00000000-0005-0000-0000-0000DF630000}"/>
    <cellStyle name="输入 2 4 5 4" xfId="25542" xr:uid="{00000000-0005-0000-0000-0000E0630000}"/>
    <cellStyle name="输入 2 4 6" xfId="25543" xr:uid="{00000000-0005-0000-0000-0000E1630000}"/>
    <cellStyle name="输入 2 4 6 2" xfId="25544" xr:uid="{00000000-0005-0000-0000-0000E2630000}"/>
    <cellStyle name="输入 2 4 6 3" xfId="25545" xr:uid="{00000000-0005-0000-0000-0000E3630000}"/>
    <cellStyle name="输入 2 4 7" xfId="25546" xr:uid="{00000000-0005-0000-0000-0000E4630000}"/>
    <cellStyle name="输入 2 4 8" xfId="25547" xr:uid="{00000000-0005-0000-0000-0000E5630000}"/>
    <cellStyle name="输入 2 5" xfId="25548" xr:uid="{00000000-0005-0000-0000-0000E6630000}"/>
    <cellStyle name="输入 2 5 2" xfId="25549" xr:uid="{00000000-0005-0000-0000-0000E7630000}"/>
    <cellStyle name="输入 2 5 2 2" xfId="25550" xr:uid="{00000000-0005-0000-0000-0000E8630000}"/>
    <cellStyle name="输入 2 5 2 2 2" xfId="25551" xr:uid="{00000000-0005-0000-0000-0000E9630000}"/>
    <cellStyle name="输入 2 5 2 2 2 2" xfId="25552" xr:uid="{00000000-0005-0000-0000-0000EA630000}"/>
    <cellStyle name="输入 2 5 2 2 2 2 2" xfId="25553" xr:uid="{00000000-0005-0000-0000-0000EB630000}"/>
    <cellStyle name="输入 2 5 2 2 2 2 3" xfId="25554" xr:uid="{00000000-0005-0000-0000-0000EC630000}"/>
    <cellStyle name="输入 2 5 2 2 2 3" xfId="25555" xr:uid="{00000000-0005-0000-0000-0000ED630000}"/>
    <cellStyle name="输入 2 5 2 2 2 4" xfId="25556" xr:uid="{00000000-0005-0000-0000-0000EE630000}"/>
    <cellStyle name="输入 2 5 2 2 3" xfId="25557" xr:uid="{00000000-0005-0000-0000-0000EF630000}"/>
    <cellStyle name="输入 2 5 2 2 3 2" xfId="25558" xr:uid="{00000000-0005-0000-0000-0000F0630000}"/>
    <cellStyle name="输入 2 5 2 2 3 3" xfId="25559" xr:uid="{00000000-0005-0000-0000-0000F1630000}"/>
    <cellStyle name="输入 2 5 2 2 4" xfId="25560" xr:uid="{00000000-0005-0000-0000-0000F2630000}"/>
    <cellStyle name="输入 2 5 2 2 5" xfId="25561" xr:uid="{00000000-0005-0000-0000-0000F3630000}"/>
    <cellStyle name="输入 2 5 2 3" xfId="25562" xr:uid="{00000000-0005-0000-0000-0000F4630000}"/>
    <cellStyle name="输入 2 5 2 3 2" xfId="25563" xr:uid="{00000000-0005-0000-0000-0000F5630000}"/>
    <cellStyle name="输入 2 5 2 3 2 2" xfId="25564" xr:uid="{00000000-0005-0000-0000-0000F6630000}"/>
    <cellStyle name="输入 2 5 2 3 2 3" xfId="25565" xr:uid="{00000000-0005-0000-0000-0000F7630000}"/>
    <cellStyle name="输入 2 5 2 3 3" xfId="25566" xr:uid="{00000000-0005-0000-0000-0000F8630000}"/>
    <cellStyle name="输入 2 5 2 3 4" xfId="25567" xr:uid="{00000000-0005-0000-0000-0000F9630000}"/>
    <cellStyle name="输入 2 5 2 4" xfId="25568" xr:uid="{00000000-0005-0000-0000-0000FA630000}"/>
    <cellStyle name="输入 2 5 2 4 2" xfId="25569" xr:uid="{00000000-0005-0000-0000-0000FB630000}"/>
    <cellStyle name="输入 2 5 2 4 3" xfId="25570" xr:uid="{00000000-0005-0000-0000-0000FC630000}"/>
    <cellStyle name="输入 2 5 2 5" xfId="25571" xr:uid="{00000000-0005-0000-0000-0000FD630000}"/>
    <cellStyle name="输入 2 5 2 6" xfId="25572" xr:uid="{00000000-0005-0000-0000-0000FE630000}"/>
    <cellStyle name="输入 2 5 3" xfId="25573" xr:uid="{00000000-0005-0000-0000-0000FF630000}"/>
    <cellStyle name="输入 2 5 3 2" xfId="25574" xr:uid="{00000000-0005-0000-0000-000000640000}"/>
    <cellStyle name="输入 2 5 3 2 2" xfId="25575" xr:uid="{00000000-0005-0000-0000-000001640000}"/>
    <cellStyle name="输入 2 5 3 2 2 2" xfId="25576" xr:uid="{00000000-0005-0000-0000-000002640000}"/>
    <cellStyle name="输入 2 5 3 2 2 3" xfId="25577" xr:uid="{00000000-0005-0000-0000-000003640000}"/>
    <cellStyle name="输入 2 5 3 2 3" xfId="25578" xr:uid="{00000000-0005-0000-0000-000004640000}"/>
    <cellStyle name="输入 2 5 3 2 4" xfId="25579" xr:uid="{00000000-0005-0000-0000-000005640000}"/>
    <cellStyle name="输入 2 5 3 3" xfId="25580" xr:uid="{00000000-0005-0000-0000-000006640000}"/>
    <cellStyle name="输入 2 5 3 3 2" xfId="25581" xr:uid="{00000000-0005-0000-0000-000007640000}"/>
    <cellStyle name="输入 2 5 3 3 3" xfId="25582" xr:uid="{00000000-0005-0000-0000-000008640000}"/>
    <cellStyle name="输入 2 5 3 4" xfId="25583" xr:uid="{00000000-0005-0000-0000-000009640000}"/>
    <cellStyle name="输入 2 5 3 5" xfId="25584" xr:uid="{00000000-0005-0000-0000-00000A640000}"/>
    <cellStyle name="输入 2 5 4" xfId="25585" xr:uid="{00000000-0005-0000-0000-00000B640000}"/>
    <cellStyle name="输入 2 5 4 2" xfId="25586" xr:uid="{00000000-0005-0000-0000-00000C640000}"/>
    <cellStyle name="输入 2 5 4 2 2" xfId="25587" xr:uid="{00000000-0005-0000-0000-00000D640000}"/>
    <cellStyle name="输入 2 5 4 2 3" xfId="25588" xr:uid="{00000000-0005-0000-0000-00000E640000}"/>
    <cellStyle name="输入 2 5 4 3" xfId="25589" xr:uid="{00000000-0005-0000-0000-00000F640000}"/>
    <cellStyle name="输入 2 5 4 4" xfId="25590" xr:uid="{00000000-0005-0000-0000-000010640000}"/>
    <cellStyle name="输入 2 5 5" xfId="25591" xr:uid="{00000000-0005-0000-0000-000011640000}"/>
    <cellStyle name="输入 2 5 5 2" xfId="25592" xr:uid="{00000000-0005-0000-0000-000012640000}"/>
    <cellStyle name="输入 2 5 5 3" xfId="25593" xr:uid="{00000000-0005-0000-0000-000013640000}"/>
    <cellStyle name="输入 2 5 6" xfId="25594" xr:uid="{00000000-0005-0000-0000-000014640000}"/>
    <cellStyle name="输入 2 5 7" xfId="25595" xr:uid="{00000000-0005-0000-0000-000015640000}"/>
    <cellStyle name="输入 2 6" xfId="25596" xr:uid="{00000000-0005-0000-0000-000016640000}"/>
    <cellStyle name="输入 2 6 2" xfId="25597" xr:uid="{00000000-0005-0000-0000-000017640000}"/>
    <cellStyle name="输入 2 6 2 2" xfId="25598" xr:uid="{00000000-0005-0000-0000-000018640000}"/>
    <cellStyle name="输入 2 6 2 2 2" xfId="25599" xr:uid="{00000000-0005-0000-0000-000019640000}"/>
    <cellStyle name="输入 2 6 2 2 2 2" xfId="25600" xr:uid="{00000000-0005-0000-0000-00001A640000}"/>
    <cellStyle name="输入 2 6 2 2 2 3" xfId="25601" xr:uid="{00000000-0005-0000-0000-00001B640000}"/>
    <cellStyle name="输入 2 6 2 2 3" xfId="25602" xr:uid="{00000000-0005-0000-0000-00001C640000}"/>
    <cellStyle name="输入 2 6 2 2 4" xfId="25603" xr:uid="{00000000-0005-0000-0000-00001D640000}"/>
    <cellStyle name="输入 2 6 2 3" xfId="25604" xr:uid="{00000000-0005-0000-0000-00001E640000}"/>
    <cellStyle name="输入 2 6 2 3 2" xfId="25605" xr:uid="{00000000-0005-0000-0000-00001F640000}"/>
    <cellStyle name="输入 2 6 2 3 3" xfId="25606" xr:uid="{00000000-0005-0000-0000-000020640000}"/>
    <cellStyle name="输入 2 6 2 4" xfId="25607" xr:uid="{00000000-0005-0000-0000-000021640000}"/>
    <cellStyle name="输入 2 6 2 5" xfId="25608" xr:uid="{00000000-0005-0000-0000-000022640000}"/>
    <cellStyle name="输入 2 6 3" xfId="25609" xr:uid="{00000000-0005-0000-0000-000023640000}"/>
    <cellStyle name="输入 2 6 3 2" xfId="25610" xr:uid="{00000000-0005-0000-0000-000024640000}"/>
    <cellStyle name="输入 2 6 3 2 2" xfId="25611" xr:uid="{00000000-0005-0000-0000-000025640000}"/>
    <cellStyle name="输入 2 6 3 2 3" xfId="25612" xr:uid="{00000000-0005-0000-0000-000026640000}"/>
    <cellStyle name="输入 2 6 3 3" xfId="25613" xr:uid="{00000000-0005-0000-0000-000027640000}"/>
    <cellStyle name="输入 2 6 3 4" xfId="25614" xr:uid="{00000000-0005-0000-0000-000028640000}"/>
    <cellStyle name="输入 2 6 4" xfId="25615" xr:uid="{00000000-0005-0000-0000-000029640000}"/>
    <cellStyle name="输入 2 6 4 2" xfId="25616" xr:uid="{00000000-0005-0000-0000-00002A640000}"/>
    <cellStyle name="输入 2 6 4 3" xfId="25617" xr:uid="{00000000-0005-0000-0000-00002B640000}"/>
    <cellStyle name="输入 2 6 5" xfId="25618" xr:uid="{00000000-0005-0000-0000-00002C640000}"/>
    <cellStyle name="输入 2 6 6" xfId="25619" xr:uid="{00000000-0005-0000-0000-00002D640000}"/>
    <cellStyle name="输入 2 7" xfId="25620" xr:uid="{00000000-0005-0000-0000-00002E640000}"/>
    <cellStyle name="输入 2 7 2" xfId="25621" xr:uid="{00000000-0005-0000-0000-00002F640000}"/>
    <cellStyle name="输入 2 7 2 2" xfId="25622" xr:uid="{00000000-0005-0000-0000-000030640000}"/>
    <cellStyle name="输入 2 7 2 2 2" xfId="25623" xr:uid="{00000000-0005-0000-0000-000031640000}"/>
    <cellStyle name="输入 2 7 2 2 3" xfId="25624" xr:uid="{00000000-0005-0000-0000-000032640000}"/>
    <cellStyle name="输入 2 7 2 3" xfId="25625" xr:uid="{00000000-0005-0000-0000-000033640000}"/>
    <cellStyle name="输入 2 7 2 4" xfId="25626" xr:uid="{00000000-0005-0000-0000-000034640000}"/>
    <cellStyle name="输入 2 7 3" xfId="25627" xr:uid="{00000000-0005-0000-0000-000035640000}"/>
    <cellStyle name="输入 2 7 3 2" xfId="25628" xr:uid="{00000000-0005-0000-0000-000036640000}"/>
    <cellStyle name="输入 2 7 3 3" xfId="25629" xr:uid="{00000000-0005-0000-0000-000037640000}"/>
    <cellStyle name="输入 2 7 4" xfId="25630" xr:uid="{00000000-0005-0000-0000-000038640000}"/>
    <cellStyle name="输入 2 7 5" xfId="25631" xr:uid="{00000000-0005-0000-0000-000039640000}"/>
    <cellStyle name="输入 2 8" xfId="25632" xr:uid="{00000000-0005-0000-0000-00003A640000}"/>
    <cellStyle name="输入 2 8 2" xfId="25633" xr:uid="{00000000-0005-0000-0000-00003B640000}"/>
    <cellStyle name="输入 2 8 2 2" xfId="25634" xr:uid="{00000000-0005-0000-0000-00003C640000}"/>
    <cellStyle name="输入 2 8 2 3" xfId="25635" xr:uid="{00000000-0005-0000-0000-00003D640000}"/>
    <cellStyle name="输入 2 8 3" xfId="25636" xr:uid="{00000000-0005-0000-0000-00003E640000}"/>
    <cellStyle name="输入 2 8 4" xfId="25637" xr:uid="{00000000-0005-0000-0000-00003F640000}"/>
    <cellStyle name="输入 2 9" xfId="25638" xr:uid="{00000000-0005-0000-0000-000040640000}"/>
    <cellStyle name="输入 2 9 2" xfId="25639" xr:uid="{00000000-0005-0000-0000-000041640000}"/>
    <cellStyle name="输入 2 9 3" xfId="25640" xr:uid="{00000000-0005-0000-0000-000042640000}"/>
    <cellStyle name="输入 3" xfId="25641" xr:uid="{00000000-0005-0000-0000-000043640000}"/>
    <cellStyle name="输入 3 2" xfId="25642" xr:uid="{00000000-0005-0000-0000-000044640000}"/>
    <cellStyle name="输入 3 2 2" xfId="25643" xr:uid="{00000000-0005-0000-0000-000045640000}"/>
    <cellStyle name="输入 3 2 2 2" xfId="25644" xr:uid="{00000000-0005-0000-0000-000046640000}"/>
    <cellStyle name="输入 3 2 2 2 2" xfId="25645" xr:uid="{00000000-0005-0000-0000-000047640000}"/>
    <cellStyle name="输入 3 2 2 2 2 2" xfId="25646" xr:uid="{00000000-0005-0000-0000-000048640000}"/>
    <cellStyle name="输入 3 2 2 2 2 2 2" xfId="25647" xr:uid="{00000000-0005-0000-0000-000049640000}"/>
    <cellStyle name="输入 3 2 2 2 2 2 2 2" xfId="25648" xr:uid="{00000000-0005-0000-0000-00004A640000}"/>
    <cellStyle name="输入 3 2 2 2 2 2 2 3" xfId="25649" xr:uid="{00000000-0005-0000-0000-00004B640000}"/>
    <cellStyle name="输入 3 2 2 2 2 2 3" xfId="25650" xr:uid="{00000000-0005-0000-0000-00004C640000}"/>
    <cellStyle name="输入 3 2 2 2 2 2 4" xfId="25651" xr:uid="{00000000-0005-0000-0000-00004D640000}"/>
    <cellStyle name="输入 3 2 2 2 2 3" xfId="25652" xr:uid="{00000000-0005-0000-0000-00004E640000}"/>
    <cellStyle name="输入 3 2 2 2 2 3 2" xfId="25653" xr:uid="{00000000-0005-0000-0000-00004F640000}"/>
    <cellStyle name="输入 3 2 2 2 2 3 3" xfId="25654" xr:uid="{00000000-0005-0000-0000-000050640000}"/>
    <cellStyle name="输入 3 2 2 2 2 4" xfId="25655" xr:uid="{00000000-0005-0000-0000-000051640000}"/>
    <cellStyle name="输入 3 2 2 2 2 5" xfId="25656" xr:uid="{00000000-0005-0000-0000-000052640000}"/>
    <cellStyle name="输入 3 2 2 2 3" xfId="25657" xr:uid="{00000000-0005-0000-0000-000053640000}"/>
    <cellStyle name="输入 3 2 2 2 3 2" xfId="25658" xr:uid="{00000000-0005-0000-0000-000054640000}"/>
    <cellStyle name="输入 3 2 2 2 3 2 2" xfId="25659" xr:uid="{00000000-0005-0000-0000-000055640000}"/>
    <cellStyle name="输入 3 2 2 2 3 2 3" xfId="25660" xr:uid="{00000000-0005-0000-0000-000056640000}"/>
    <cellStyle name="输入 3 2 2 2 3 3" xfId="25661" xr:uid="{00000000-0005-0000-0000-000057640000}"/>
    <cellStyle name="输入 3 2 2 2 3 4" xfId="25662" xr:uid="{00000000-0005-0000-0000-000058640000}"/>
    <cellStyle name="输入 3 2 2 2 4" xfId="25663" xr:uid="{00000000-0005-0000-0000-000059640000}"/>
    <cellStyle name="输入 3 2 2 2 4 2" xfId="25664" xr:uid="{00000000-0005-0000-0000-00005A640000}"/>
    <cellStyle name="输入 3 2 2 2 4 3" xfId="25665" xr:uid="{00000000-0005-0000-0000-00005B640000}"/>
    <cellStyle name="输入 3 2 2 2 5" xfId="25666" xr:uid="{00000000-0005-0000-0000-00005C640000}"/>
    <cellStyle name="输入 3 2 2 2 6" xfId="25667" xr:uid="{00000000-0005-0000-0000-00005D640000}"/>
    <cellStyle name="输入 3 2 2 3" xfId="25668" xr:uid="{00000000-0005-0000-0000-00005E640000}"/>
    <cellStyle name="输入 3 2 2 3 2" xfId="25669" xr:uid="{00000000-0005-0000-0000-00005F640000}"/>
    <cellStyle name="输入 3 2 2 3 2 2" xfId="25670" xr:uid="{00000000-0005-0000-0000-000060640000}"/>
    <cellStyle name="输入 3 2 2 3 2 2 2" xfId="25671" xr:uid="{00000000-0005-0000-0000-000061640000}"/>
    <cellStyle name="输入 3 2 2 3 2 2 3" xfId="25672" xr:uid="{00000000-0005-0000-0000-000062640000}"/>
    <cellStyle name="输入 3 2 2 3 2 3" xfId="25673" xr:uid="{00000000-0005-0000-0000-000063640000}"/>
    <cellStyle name="输入 3 2 2 3 2 4" xfId="25674" xr:uid="{00000000-0005-0000-0000-000064640000}"/>
    <cellStyle name="输入 3 2 2 3 3" xfId="25675" xr:uid="{00000000-0005-0000-0000-000065640000}"/>
    <cellStyle name="输入 3 2 2 3 3 2" xfId="25676" xr:uid="{00000000-0005-0000-0000-000066640000}"/>
    <cellStyle name="输入 3 2 2 3 3 3" xfId="25677" xr:uid="{00000000-0005-0000-0000-000067640000}"/>
    <cellStyle name="输入 3 2 2 3 4" xfId="25678" xr:uid="{00000000-0005-0000-0000-000068640000}"/>
    <cellStyle name="输入 3 2 2 3 5" xfId="25679" xr:uid="{00000000-0005-0000-0000-000069640000}"/>
    <cellStyle name="输入 3 2 2 4" xfId="25680" xr:uid="{00000000-0005-0000-0000-00006A640000}"/>
    <cellStyle name="输入 3 2 2 4 2" xfId="25681" xr:uid="{00000000-0005-0000-0000-00006B640000}"/>
    <cellStyle name="输入 3 2 2 4 2 2" xfId="25682" xr:uid="{00000000-0005-0000-0000-00006C640000}"/>
    <cellStyle name="输入 3 2 2 4 2 3" xfId="25683" xr:uid="{00000000-0005-0000-0000-00006D640000}"/>
    <cellStyle name="输入 3 2 2 4 3" xfId="25684" xr:uid="{00000000-0005-0000-0000-00006E640000}"/>
    <cellStyle name="输入 3 2 2 4 4" xfId="25685" xr:uid="{00000000-0005-0000-0000-00006F640000}"/>
    <cellStyle name="输入 3 2 2 5" xfId="25686" xr:uid="{00000000-0005-0000-0000-000070640000}"/>
    <cellStyle name="输入 3 2 2 5 2" xfId="25687" xr:uid="{00000000-0005-0000-0000-000071640000}"/>
    <cellStyle name="输入 3 2 2 5 3" xfId="25688" xr:uid="{00000000-0005-0000-0000-000072640000}"/>
    <cellStyle name="输入 3 2 2 6" xfId="25689" xr:uid="{00000000-0005-0000-0000-000073640000}"/>
    <cellStyle name="输入 3 2 2 7" xfId="25690" xr:uid="{00000000-0005-0000-0000-000074640000}"/>
    <cellStyle name="输入 3 2 3" xfId="25691" xr:uid="{00000000-0005-0000-0000-000075640000}"/>
    <cellStyle name="输入 3 2 3 2" xfId="25692" xr:uid="{00000000-0005-0000-0000-000076640000}"/>
    <cellStyle name="输入 3 2 3 2 2" xfId="25693" xr:uid="{00000000-0005-0000-0000-000077640000}"/>
    <cellStyle name="输入 3 2 3 2 2 2" xfId="25694" xr:uid="{00000000-0005-0000-0000-000078640000}"/>
    <cellStyle name="输入 3 2 3 2 2 2 2" xfId="25695" xr:uid="{00000000-0005-0000-0000-000079640000}"/>
    <cellStyle name="输入 3 2 3 2 2 2 3" xfId="25696" xr:uid="{00000000-0005-0000-0000-00007A640000}"/>
    <cellStyle name="输入 3 2 3 2 2 3" xfId="25697" xr:uid="{00000000-0005-0000-0000-00007B640000}"/>
    <cellStyle name="输入 3 2 3 2 2 4" xfId="25698" xr:uid="{00000000-0005-0000-0000-00007C640000}"/>
    <cellStyle name="输入 3 2 3 2 3" xfId="25699" xr:uid="{00000000-0005-0000-0000-00007D640000}"/>
    <cellStyle name="输入 3 2 3 2 3 2" xfId="25700" xr:uid="{00000000-0005-0000-0000-00007E640000}"/>
    <cellStyle name="输入 3 2 3 2 3 3" xfId="25701" xr:uid="{00000000-0005-0000-0000-00007F640000}"/>
    <cellStyle name="输入 3 2 3 2 4" xfId="25702" xr:uid="{00000000-0005-0000-0000-000080640000}"/>
    <cellStyle name="输入 3 2 3 2 5" xfId="25703" xr:uid="{00000000-0005-0000-0000-000081640000}"/>
    <cellStyle name="输入 3 2 3 3" xfId="25704" xr:uid="{00000000-0005-0000-0000-000082640000}"/>
    <cellStyle name="输入 3 2 3 3 2" xfId="25705" xr:uid="{00000000-0005-0000-0000-000083640000}"/>
    <cellStyle name="输入 3 2 3 3 2 2" xfId="25706" xr:uid="{00000000-0005-0000-0000-000084640000}"/>
    <cellStyle name="输入 3 2 3 3 2 3" xfId="25707" xr:uid="{00000000-0005-0000-0000-000085640000}"/>
    <cellStyle name="输入 3 2 3 3 3" xfId="25708" xr:uid="{00000000-0005-0000-0000-000086640000}"/>
    <cellStyle name="输入 3 2 3 3 4" xfId="25709" xr:uid="{00000000-0005-0000-0000-000087640000}"/>
    <cellStyle name="输入 3 2 3 4" xfId="25710" xr:uid="{00000000-0005-0000-0000-000088640000}"/>
    <cellStyle name="输入 3 2 3 4 2" xfId="25711" xr:uid="{00000000-0005-0000-0000-000089640000}"/>
    <cellStyle name="输入 3 2 3 4 3" xfId="25712" xr:uid="{00000000-0005-0000-0000-00008A640000}"/>
    <cellStyle name="输入 3 2 3 5" xfId="25713" xr:uid="{00000000-0005-0000-0000-00008B640000}"/>
    <cellStyle name="输入 3 2 3 6" xfId="25714" xr:uid="{00000000-0005-0000-0000-00008C640000}"/>
    <cellStyle name="输入 3 2 4" xfId="25715" xr:uid="{00000000-0005-0000-0000-00008D640000}"/>
    <cellStyle name="输入 3 2 4 2" xfId="25716" xr:uid="{00000000-0005-0000-0000-00008E640000}"/>
    <cellStyle name="输入 3 2 4 2 2" xfId="25717" xr:uid="{00000000-0005-0000-0000-00008F640000}"/>
    <cellStyle name="输入 3 2 4 2 2 2" xfId="25718" xr:uid="{00000000-0005-0000-0000-000090640000}"/>
    <cellStyle name="输入 3 2 4 2 2 3" xfId="25719" xr:uid="{00000000-0005-0000-0000-000091640000}"/>
    <cellStyle name="输入 3 2 4 2 3" xfId="25720" xr:uid="{00000000-0005-0000-0000-000092640000}"/>
    <cellStyle name="输入 3 2 4 2 4" xfId="25721" xr:uid="{00000000-0005-0000-0000-000093640000}"/>
    <cellStyle name="输入 3 2 4 3" xfId="25722" xr:uid="{00000000-0005-0000-0000-000094640000}"/>
    <cellStyle name="输入 3 2 4 3 2" xfId="25723" xr:uid="{00000000-0005-0000-0000-000095640000}"/>
    <cellStyle name="输入 3 2 4 3 3" xfId="25724" xr:uid="{00000000-0005-0000-0000-000096640000}"/>
    <cellStyle name="输入 3 2 4 4" xfId="25725" xr:uid="{00000000-0005-0000-0000-000097640000}"/>
    <cellStyle name="输入 3 2 4 5" xfId="25726" xr:uid="{00000000-0005-0000-0000-000098640000}"/>
    <cellStyle name="输入 3 2 5" xfId="25727" xr:uid="{00000000-0005-0000-0000-000099640000}"/>
    <cellStyle name="输入 3 2 5 2" xfId="25728" xr:uid="{00000000-0005-0000-0000-00009A640000}"/>
    <cellStyle name="输入 3 2 5 2 2" xfId="25729" xr:uid="{00000000-0005-0000-0000-00009B640000}"/>
    <cellStyle name="输入 3 2 5 2 3" xfId="25730" xr:uid="{00000000-0005-0000-0000-00009C640000}"/>
    <cellStyle name="输入 3 2 5 3" xfId="25731" xr:uid="{00000000-0005-0000-0000-00009D640000}"/>
    <cellStyle name="输入 3 2 5 4" xfId="25732" xr:uid="{00000000-0005-0000-0000-00009E640000}"/>
    <cellStyle name="输入 3 2 6" xfId="25733" xr:uid="{00000000-0005-0000-0000-00009F640000}"/>
    <cellStyle name="输入 3 2 6 2" xfId="25734" xr:uid="{00000000-0005-0000-0000-0000A0640000}"/>
    <cellStyle name="输入 3 2 6 3" xfId="25735" xr:uid="{00000000-0005-0000-0000-0000A1640000}"/>
    <cellStyle name="输入 3 2 7" xfId="25736" xr:uid="{00000000-0005-0000-0000-0000A2640000}"/>
    <cellStyle name="输入 3 2 8" xfId="25737" xr:uid="{00000000-0005-0000-0000-0000A3640000}"/>
    <cellStyle name="输入 3 3" xfId="25738" xr:uid="{00000000-0005-0000-0000-0000A4640000}"/>
    <cellStyle name="输入 3 3 2" xfId="25739" xr:uid="{00000000-0005-0000-0000-0000A5640000}"/>
    <cellStyle name="输入 3 3 2 2" xfId="25740" xr:uid="{00000000-0005-0000-0000-0000A6640000}"/>
    <cellStyle name="输入 3 3 2 2 2" xfId="25741" xr:uid="{00000000-0005-0000-0000-0000A7640000}"/>
    <cellStyle name="输入 3 3 2 2 2 2" xfId="25742" xr:uid="{00000000-0005-0000-0000-0000A8640000}"/>
    <cellStyle name="输入 3 3 2 2 2 2 2" xfId="25743" xr:uid="{00000000-0005-0000-0000-0000A9640000}"/>
    <cellStyle name="输入 3 3 2 2 2 2 3" xfId="25744" xr:uid="{00000000-0005-0000-0000-0000AA640000}"/>
    <cellStyle name="输入 3 3 2 2 2 3" xfId="25745" xr:uid="{00000000-0005-0000-0000-0000AB640000}"/>
    <cellStyle name="输入 3 3 2 2 2 4" xfId="25746" xr:uid="{00000000-0005-0000-0000-0000AC640000}"/>
    <cellStyle name="输入 3 3 2 2 3" xfId="25747" xr:uid="{00000000-0005-0000-0000-0000AD640000}"/>
    <cellStyle name="输入 3 3 2 2 3 2" xfId="25748" xr:uid="{00000000-0005-0000-0000-0000AE640000}"/>
    <cellStyle name="输入 3 3 2 2 3 3" xfId="25749" xr:uid="{00000000-0005-0000-0000-0000AF640000}"/>
    <cellStyle name="输入 3 3 2 2 4" xfId="25750" xr:uid="{00000000-0005-0000-0000-0000B0640000}"/>
    <cellStyle name="输入 3 3 2 2 5" xfId="25751" xr:uid="{00000000-0005-0000-0000-0000B1640000}"/>
    <cellStyle name="输入 3 3 2 3" xfId="25752" xr:uid="{00000000-0005-0000-0000-0000B2640000}"/>
    <cellStyle name="输入 3 3 2 3 2" xfId="25753" xr:uid="{00000000-0005-0000-0000-0000B3640000}"/>
    <cellStyle name="输入 3 3 2 3 2 2" xfId="25754" xr:uid="{00000000-0005-0000-0000-0000B4640000}"/>
    <cellStyle name="输入 3 3 2 3 2 3" xfId="25755" xr:uid="{00000000-0005-0000-0000-0000B5640000}"/>
    <cellStyle name="输入 3 3 2 3 3" xfId="25756" xr:uid="{00000000-0005-0000-0000-0000B6640000}"/>
    <cellStyle name="输入 3 3 2 3 4" xfId="25757" xr:uid="{00000000-0005-0000-0000-0000B7640000}"/>
    <cellStyle name="输入 3 3 2 4" xfId="25758" xr:uid="{00000000-0005-0000-0000-0000B8640000}"/>
    <cellStyle name="输入 3 3 2 4 2" xfId="25759" xr:uid="{00000000-0005-0000-0000-0000B9640000}"/>
    <cellStyle name="输入 3 3 2 4 3" xfId="25760" xr:uid="{00000000-0005-0000-0000-0000BA640000}"/>
    <cellStyle name="输入 3 3 2 5" xfId="25761" xr:uid="{00000000-0005-0000-0000-0000BB640000}"/>
    <cellStyle name="输入 3 3 2 6" xfId="25762" xr:uid="{00000000-0005-0000-0000-0000BC640000}"/>
    <cellStyle name="输入 3 3 3" xfId="25763" xr:uid="{00000000-0005-0000-0000-0000BD640000}"/>
    <cellStyle name="输入 3 3 3 2" xfId="25764" xr:uid="{00000000-0005-0000-0000-0000BE640000}"/>
    <cellStyle name="输入 3 3 3 2 2" xfId="25765" xr:uid="{00000000-0005-0000-0000-0000BF640000}"/>
    <cellStyle name="输入 3 3 3 2 2 2" xfId="25766" xr:uid="{00000000-0005-0000-0000-0000C0640000}"/>
    <cellStyle name="输入 3 3 3 2 2 3" xfId="25767" xr:uid="{00000000-0005-0000-0000-0000C1640000}"/>
    <cellStyle name="输入 3 3 3 2 3" xfId="25768" xr:uid="{00000000-0005-0000-0000-0000C2640000}"/>
    <cellStyle name="输入 3 3 3 2 4" xfId="25769" xr:uid="{00000000-0005-0000-0000-0000C3640000}"/>
    <cellStyle name="输入 3 3 3 3" xfId="25770" xr:uid="{00000000-0005-0000-0000-0000C4640000}"/>
    <cellStyle name="输入 3 3 3 3 2" xfId="25771" xr:uid="{00000000-0005-0000-0000-0000C5640000}"/>
    <cellStyle name="输入 3 3 3 3 3" xfId="25772" xr:uid="{00000000-0005-0000-0000-0000C6640000}"/>
    <cellStyle name="输入 3 3 3 4" xfId="25773" xr:uid="{00000000-0005-0000-0000-0000C7640000}"/>
    <cellStyle name="输入 3 3 3 5" xfId="25774" xr:uid="{00000000-0005-0000-0000-0000C8640000}"/>
    <cellStyle name="输入 3 3 4" xfId="25775" xr:uid="{00000000-0005-0000-0000-0000C9640000}"/>
    <cellStyle name="输入 3 3 4 2" xfId="25776" xr:uid="{00000000-0005-0000-0000-0000CA640000}"/>
    <cellStyle name="输入 3 3 4 2 2" xfId="25777" xr:uid="{00000000-0005-0000-0000-0000CB640000}"/>
    <cellStyle name="输入 3 3 4 2 3" xfId="25778" xr:uid="{00000000-0005-0000-0000-0000CC640000}"/>
    <cellStyle name="输入 3 3 4 3" xfId="25779" xr:uid="{00000000-0005-0000-0000-0000CD640000}"/>
    <cellStyle name="输入 3 3 4 4" xfId="25780" xr:uid="{00000000-0005-0000-0000-0000CE640000}"/>
    <cellStyle name="输入 3 3 5" xfId="25781" xr:uid="{00000000-0005-0000-0000-0000CF640000}"/>
    <cellStyle name="输入 3 3 5 2" xfId="25782" xr:uid="{00000000-0005-0000-0000-0000D0640000}"/>
    <cellStyle name="输入 3 3 5 3" xfId="25783" xr:uid="{00000000-0005-0000-0000-0000D1640000}"/>
    <cellStyle name="输入 3 3 6" xfId="25784" xr:uid="{00000000-0005-0000-0000-0000D2640000}"/>
    <cellStyle name="输入 3 3 7" xfId="25785" xr:uid="{00000000-0005-0000-0000-0000D3640000}"/>
    <cellStyle name="输入 3 4" xfId="25786" xr:uid="{00000000-0005-0000-0000-0000D4640000}"/>
    <cellStyle name="输入 3 4 2" xfId="25787" xr:uid="{00000000-0005-0000-0000-0000D5640000}"/>
    <cellStyle name="输入 3 4 2 2" xfId="25788" xr:uid="{00000000-0005-0000-0000-0000D6640000}"/>
    <cellStyle name="输入 3 4 2 2 2" xfId="25789" xr:uid="{00000000-0005-0000-0000-0000D7640000}"/>
    <cellStyle name="输入 3 4 2 2 2 2" xfId="25790" xr:uid="{00000000-0005-0000-0000-0000D8640000}"/>
    <cellStyle name="输入 3 4 2 2 2 3" xfId="25791" xr:uid="{00000000-0005-0000-0000-0000D9640000}"/>
    <cellStyle name="输入 3 4 2 2 3" xfId="25792" xr:uid="{00000000-0005-0000-0000-0000DA640000}"/>
    <cellStyle name="输入 3 4 2 2 4" xfId="25793" xr:uid="{00000000-0005-0000-0000-0000DB640000}"/>
    <cellStyle name="输入 3 4 2 3" xfId="25794" xr:uid="{00000000-0005-0000-0000-0000DC640000}"/>
    <cellStyle name="输入 3 4 2 3 2" xfId="25795" xr:uid="{00000000-0005-0000-0000-0000DD640000}"/>
    <cellStyle name="输入 3 4 2 3 3" xfId="25796" xr:uid="{00000000-0005-0000-0000-0000DE640000}"/>
    <cellStyle name="输入 3 4 2 4" xfId="25797" xr:uid="{00000000-0005-0000-0000-0000DF640000}"/>
    <cellStyle name="输入 3 4 2 5" xfId="25798" xr:uid="{00000000-0005-0000-0000-0000E0640000}"/>
    <cellStyle name="输入 3 4 3" xfId="25799" xr:uid="{00000000-0005-0000-0000-0000E1640000}"/>
    <cellStyle name="输入 3 4 3 2" xfId="25800" xr:uid="{00000000-0005-0000-0000-0000E2640000}"/>
    <cellStyle name="输入 3 4 3 2 2" xfId="25801" xr:uid="{00000000-0005-0000-0000-0000E3640000}"/>
    <cellStyle name="输入 3 4 3 2 3" xfId="25802" xr:uid="{00000000-0005-0000-0000-0000E4640000}"/>
    <cellStyle name="输入 3 4 3 3" xfId="25803" xr:uid="{00000000-0005-0000-0000-0000E5640000}"/>
    <cellStyle name="输入 3 4 3 4" xfId="25804" xr:uid="{00000000-0005-0000-0000-0000E6640000}"/>
    <cellStyle name="输入 3 4 4" xfId="25805" xr:uid="{00000000-0005-0000-0000-0000E7640000}"/>
    <cellStyle name="输入 3 4 4 2" xfId="25806" xr:uid="{00000000-0005-0000-0000-0000E8640000}"/>
    <cellStyle name="输入 3 4 4 3" xfId="25807" xr:uid="{00000000-0005-0000-0000-0000E9640000}"/>
    <cellStyle name="输入 3 4 5" xfId="25808" xr:uid="{00000000-0005-0000-0000-0000EA640000}"/>
    <cellStyle name="输入 3 4 6" xfId="25809" xr:uid="{00000000-0005-0000-0000-0000EB640000}"/>
    <cellStyle name="输入 3 5" xfId="25810" xr:uid="{00000000-0005-0000-0000-0000EC640000}"/>
    <cellStyle name="输入 3 5 2" xfId="25811" xr:uid="{00000000-0005-0000-0000-0000ED640000}"/>
    <cellStyle name="输入 3 5 2 2" xfId="25812" xr:uid="{00000000-0005-0000-0000-0000EE640000}"/>
    <cellStyle name="输入 3 5 2 2 2" xfId="25813" xr:uid="{00000000-0005-0000-0000-0000EF640000}"/>
    <cellStyle name="输入 3 5 2 2 3" xfId="25814" xr:uid="{00000000-0005-0000-0000-0000F0640000}"/>
    <cellStyle name="输入 3 5 2 3" xfId="25815" xr:uid="{00000000-0005-0000-0000-0000F1640000}"/>
    <cellStyle name="输入 3 5 2 4" xfId="25816" xr:uid="{00000000-0005-0000-0000-0000F2640000}"/>
    <cellStyle name="输入 3 5 3" xfId="25817" xr:uid="{00000000-0005-0000-0000-0000F3640000}"/>
    <cellStyle name="输入 3 5 3 2" xfId="25818" xr:uid="{00000000-0005-0000-0000-0000F4640000}"/>
    <cellStyle name="输入 3 5 3 3" xfId="25819" xr:uid="{00000000-0005-0000-0000-0000F5640000}"/>
    <cellStyle name="输入 3 5 4" xfId="25820" xr:uid="{00000000-0005-0000-0000-0000F6640000}"/>
    <cellStyle name="输入 3 5 5" xfId="25821" xr:uid="{00000000-0005-0000-0000-0000F7640000}"/>
    <cellStyle name="输入 3 6" xfId="25822" xr:uid="{00000000-0005-0000-0000-0000F8640000}"/>
    <cellStyle name="输入 3 6 2" xfId="25823" xr:uid="{00000000-0005-0000-0000-0000F9640000}"/>
    <cellStyle name="输入 3 6 2 2" xfId="25824" xr:uid="{00000000-0005-0000-0000-0000FA640000}"/>
    <cellStyle name="输入 3 6 2 3" xfId="25825" xr:uid="{00000000-0005-0000-0000-0000FB640000}"/>
    <cellStyle name="输入 3 6 3" xfId="25826" xr:uid="{00000000-0005-0000-0000-0000FC640000}"/>
    <cellStyle name="输入 3 6 4" xfId="25827" xr:uid="{00000000-0005-0000-0000-0000FD640000}"/>
    <cellStyle name="输入 3 7" xfId="25828" xr:uid="{00000000-0005-0000-0000-0000FE640000}"/>
    <cellStyle name="输入 3 7 2" xfId="25829" xr:uid="{00000000-0005-0000-0000-0000FF640000}"/>
    <cellStyle name="输入 3 7 3" xfId="25830" xr:uid="{00000000-0005-0000-0000-000000650000}"/>
    <cellStyle name="输入 3 8" xfId="25831" xr:uid="{00000000-0005-0000-0000-000001650000}"/>
    <cellStyle name="输入 3 9" xfId="25832" xr:uid="{00000000-0005-0000-0000-000002650000}"/>
    <cellStyle name="输入 4" xfId="25833" xr:uid="{00000000-0005-0000-0000-000003650000}"/>
    <cellStyle name="输入 4 2" xfId="25834" xr:uid="{00000000-0005-0000-0000-000004650000}"/>
    <cellStyle name="输入 4 2 2" xfId="25835" xr:uid="{00000000-0005-0000-0000-000005650000}"/>
    <cellStyle name="输入 4 2 2 2" xfId="25836" xr:uid="{00000000-0005-0000-0000-000006650000}"/>
    <cellStyle name="输入 4 2 2 2 2" xfId="25837" xr:uid="{00000000-0005-0000-0000-000007650000}"/>
    <cellStyle name="输入 4 2 2 2 2 2" xfId="25838" xr:uid="{00000000-0005-0000-0000-000008650000}"/>
    <cellStyle name="输入 4 2 2 2 2 2 2" xfId="25839" xr:uid="{00000000-0005-0000-0000-000009650000}"/>
    <cellStyle name="输入 4 2 2 2 2 2 3" xfId="25840" xr:uid="{00000000-0005-0000-0000-00000A650000}"/>
    <cellStyle name="输入 4 2 2 2 2 3" xfId="25841" xr:uid="{00000000-0005-0000-0000-00000B650000}"/>
    <cellStyle name="输入 4 2 2 2 2 4" xfId="25842" xr:uid="{00000000-0005-0000-0000-00000C650000}"/>
    <cellStyle name="输入 4 2 2 2 3" xfId="25843" xr:uid="{00000000-0005-0000-0000-00000D650000}"/>
    <cellStyle name="输入 4 2 2 2 3 2" xfId="25844" xr:uid="{00000000-0005-0000-0000-00000E650000}"/>
    <cellStyle name="输入 4 2 2 2 3 3" xfId="25845" xr:uid="{00000000-0005-0000-0000-00000F650000}"/>
    <cellStyle name="输入 4 2 2 2 4" xfId="25846" xr:uid="{00000000-0005-0000-0000-000010650000}"/>
    <cellStyle name="输入 4 2 2 2 5" xfId="25847" xr:uid="{00000000-0005-0000-0000-000011650000}"/>
    <cellStyle name="输入 4 2 2 3" xfId="25848" xr:uid="{00000000-0005-0000-0000-000012650000}"/>
    <cellStyle name="输入 4 2 2 3 2" xfId="25849" xr:uid="{00000000-0005-0000-0000-000013650000}"/>
    <cellStyle name="输入 4 2 2 3 2 2" xfId="25850" xr:uid="{00000000-0005-0000-0000-000014650000}"/>
    <cellStyle name="输入 4 2 2 3 2 3" xfId="25851" xr:uid="{00000000-0005-0000-0000-000015650000}"/>
    <cellStyle name="输入 4 2 2 3 3" xfId="25852" xr:uid="{00000000-0005-0000-0000-000016650000}"/>
    <cellStyle name="输入 4 2 2 3 4" xfId="25853" xr:uid="{00000000-0005-0000-0000-000017650000}"/>
    <cellStyle name="输入 4 2 2 4" xfId="25854" xr:uid="{00000000-0005-0000-0000-000018650000}"/>
    <cellStyle name="输入 4 2 2 4 2" xfId="25855" xr:uid="{00000000-0005-0000-0000-000019650000}"/>
    <cellStyle name="输入 4 2 2 4 3" xfId="25856" xr:uid="{00000000-0005-0000-0000-00001A650000}"/>
    <cellStyle name="输入 4 2 2 5" xfId="25857" xr:uid="{00000000-0005-0000-0000-00001B650000}"/>
    <cellStyle name="输入 4 2 2 6" xfId="25858" xr:uid="{00000000-0005-0000-0000-00001C650000}"/>
    <cellStyle name="输入 4 2 3" xfId="25859" xr:uid="{00000000-0005-0000-0000-00001D650000}"/>
    <cellStyle name="输入 4 2 3 2" xfId="25860" xr:uid="{00000000-0005-0000-0000-00001E650000}"/>
    <cellStyle name="输入 4 2 3 2 2" xfId="25861" xr:uid="{00000000-0005-0000-0000-00001F650000}"/>
    <cellStyle name="输入 4 2 3 2 2 2" xfId="25862" xr:uid="{00000000-0005-0000-0000-000020650000}"/>
    <cellStyle name="输入 4 2 3 2 2 3" xfId="25863" xr:uid="{00000000-0005-0000-0000-000021650000}"/>
    <cellStyle name="输入 4 2 3 2 3" xfId="25864" xr:uid="{00000000-0005-0000-0000-000022650000}"/>
    <cellStyle name="输入 4 2 3 2 4" xfId="25865" xr:uid="{00000000-0005-0000-0000-000023650000}"/>
    <cellStyle name="输入 4 2 3 3" xfId="25866" xr:uid="{00000000-0005-0000-0000-000024650000}"/>
    <cellStyle name="输入 4 2 3 3 2" xfId="25867" xr:uid="{00000000-0005-0000-0000-000025650000}"/>
    <cellStyle name="输入 4 2 3 3 3" xfId="25868" xr:uid="{00000000-0005-0000-0000-000026650000}"/>
    <cellStyle name="输入 4 2 3 4" xfId="25869" xr:uid="{00000000-0005-0000-0000-000027650000}"/>
    <cellStyle name="输入 4 2 3 5" xfId="25870" xr:uid="{00000000-0005-0000-0000-000028650000}"/>
    <cellStyle name="输入 4 2 4" xfId="25871" xr:uid="{00000000-0005-0000-0000-000029650000}"/>
    <cellStyle name="输入 4 2 4 2" xfId="25872" xr:uid="{00000000-0005-0000-0000-00002A650000}"/>
    <cellStyle name="输入 4 2 4 2 2" xfId="25873" xr:uid="{00000000-0005-0000-0000-00002B650000}"/>
    <cellStyle name="输入 4 2 4 2 3" xfId="25874" xr:uid="{00000000-0005-0000-0000-00002C650000}"/>
    <cellStyle name="输入 4 2 4 3" xfId="25875" xr:uid="{00000000-0005-0000-0000-00002D650000}"/>
    <cellStyle name="输入 4 2 4 4" xfId="25876" xr:uid="{00000000-0005-0000-0000-00002E650000}"/>
    <cellStyle name="输入 4 2 5" xfId="25877" xr:uid="{00000000-0005-0000-0000-00002F650000}"/>
    <cellStyle name="输入 4 2 5 2" xfId="25878" xr:uid="{00000000-0005-0000-0000-000030650000}"/>
    <cellStyle name="输入 4 2 5 3" xfId="25879" xr:uid="{00000000-0005-0000-0000-000031650000}"/>
    <cellStyle name="输入 4 2 6" xfId="25880" xr:uid="{00000000-0005-0000-0000-000032650000}"/>
    <cellStyle name="输入 4 2 7" xfId="25881" xr:uid="{00000000-0005-0000-0000-000033650000}"/>
    <cellStyle name="输入 4 3" xfId="25882" xr:uid="{00000000-0005-0000-0000-000034650000}"/>
    <cellStyle name="输入 4 3 2" xfId="25883" xr:uid="{00000000-0005-0000-0000-000035650000}"/>
    <cellStyle name="输入 4 3 2 2" xfId="25884" xr:uid="{00000000-0005-0000-0000-000036650000}"/>
    <cellStyle name="输入 4 3 2 2 2" xfId="25885" xr:uid="{00000000-0005-0000-0000-000037650000}"/>
    <cellStyle name="输入 4 3 2 2 2 2" xfId="25886" xr:uid="{00000000-0005-0000-0000-000038650000}"/>
    <cellStyle name="输入 4 3 2 2 2 3" xfId="25887" xr:uid="{00000000-0005-0000-0000-000039650000}"/>
    <cellStyle name="输入 4 3 2 2 3" xfId="25888" xr:uid="{00000000-0005-0000-0000-00003A650000}"/>
    <cellStyle name="输入 4 3 2 2 4" xfId="25889" xr:uid="{00000000-0005-0000-0000-00003B650000}"/>
    <cellStyle name="输入 4 3 2 3" xfId="25890" xr:uid="{00000000-0005-0000-0000-00003C650000}"/>
    <cellStyle name="输入 4 3 2 3 2" xfId="25891" xr:uid="{00000000-0005-0000-0000-00003D650000}"/>
    <cellStyle name="输入 4 3 2 3 3" xfId="25892" xr:uid="{00000000-0005-0000-0000-00003E650000}"/>
    <cellStyle name="输入 4 3 2 4" xfId="25893" xr:uid="{00000000-0005-0000-0000-00003F650000}"/>
    <cellStyle name="输入 4 3 2 5" xfId="25894" xr:uid="{00000000-0005-0000-0000-000040650000}"/>
    <cellStyle name="输入 4 3 3" xfId="25895" xr:uid="{00000000-0005-0000-0000-000041650000}"/>
    <cellStyle name="输入 4 3 3 2" xfId="25896" xr:uid="{00000000-0005-0000-0000-000042650000}"/>
    <cellStyle name="输入 4 3 3 2 2" xfId="25897" xr:uid="{00000000-0005-0000-0000-000043650000}"/>
    <cellStyle name="输入 4 3 3 2 3" xfId="25898" xr:uid="{00000000-0005-0000-0000-000044650000}"/>
    <cellStyle name="输入 4 3 3 3" xfId="25899" xr:uid="{00000000-0005-0000-0000-000045650000}"/>
    <cellStyle name="输入 4 3 3 4" xfId="25900" xr:uid="{00000000-0005-0000-0000-000046650000}"/>
    <cellStyle name="输入 4 3 4" xfId="25901" xr:uid="{00000000-0005-0000-0000-000047650000}"/>
    <cellStyle name="输入 4 3 4 2" xfId="25902" xr:uid="{00000000-0005-0000-0000-000048650000}"/>
    <cellStyle name="输入 4 3 4 3" xfId="25903" xr:uid="{00000000-0005-0000-0000-000049650000}"/>
    <cellStyle name="输入 4 3 5" xfId="25904" xr:uid="{00000000-0005-0000-0000-00004A650000}"/>
    <cellStyle name="输入 4 3 6" xfId="25905" xr:uid="{00000000-0005-0000-0000-00004B650000}"/>
    <cellStyle name="输入 4 4" xfId="25906" xr:uid="{00000000-0005-0000-0000-00004C650000}"/>
    <cellStyle name="输入 4 4 2" xfId="25907" xr:uid="{00000000-0005-0000-0000-00004D650000}"/>
    <cellStyle name="输入 4 4 2 2" xfId="25908" xr:uid="{00000000-0005-0000-0000-00004E650000}"/>
    <cellStyle name="输入 4 4 2 2 2" xfId="25909" xr:uid="{00000000-0005-0000-0000-00004F650000}"/>
    <cellStyle name="输入 4 4 2 2 3" xfId="25910" xr:uid="{00000000-0005-0000-0000-000050650000}"/>
    <cellStyle name="输入 4 4 2 3" xfId="25911" xr:uid="{00000000-0005-0000-0000-000051650000}"/>
    <cellStyle name="输入 4 4 2 4" xfId="25912" xr:uid="{00000000-0005-0000-0000-000052650000}"/>
    <cellStyle name="输入 4 4 3" xfId="25913" xr:uid="{00000000-0005-0000-0000-000053650000}"/>
    <cellStyle name="输入 4 4 3 2" xfId="25914" xr:uid="{00000000-0005-0000-0000-000054650000}"/>
    <cellStyle name="输入 4 4 3 3" xfId="25915" xr:uid="{00000000-0005-0000-0000-000055650000}"/>
    <cellStyle name="输入 4 4 4" xfId="25916" xr:uid="{00000000-0005-0000-0000-000056650000}"/>
    <cellStyle name="输入 4 4 5" xfId="25917" xr:uid="{00000000-0005-0000-0000-000057650000}"/>
    <cellStyle name="输入 4 5" xfId="25918" xr:uid="{00000000-0005-0000-0000-000058650000}"/>
    <cellStyle name="输入 4 5 2" xfId="25919" xr:uid="{00000000-0005-0000-0000-000059650000}"/>
    <cellStyle name="输入 4 5 2 2" xfId="25920" xr:uid="{00000000-0005-0000-0000-00005A650000}"/>
    <cellStyle name="输入 4 5 2 3" xfId="25921" xr:uid="{00000000-0005-0000-0000-00005B650000}"/>
    <cellStyle name="输入 4 5 3" xfId="25922" xr:uid="{00000000-0005-0000-0000-00005C650000}"/>
    <cellStyle name="输入 4 5 4" xfId="25923" xr:uid="{00000000-0005-0000-0000-00005D650000}"/>
    <cellStyle name="输入 4 6" xfId="25924" xr:uid="{00000000-0005-0000-0000-00005E650000}"/>
    <cellStyle name="输入 4 6 2" xfId="25925" xr:uid="{00000000-0005-0000-0000-00005F650000}"/>
    <cellStyle name="输入 4 6 3" xfId="25926" xr:uid="{00000000-0005-0000-0000-000060650000}"/>
    <cellStyle name="输入 4 7" xfId="25927" xr:uid="{00000000-0005-0000-0000-000061650000}"/>
    <cellStyle name="输入 4 8" xfId="25928" xr:uid="{00000000-0005-0000-0000-000062650000}"/>
    <cellStyle name="输入 5" xfId="25929" xr:uid="{00000000-0005-0000-0000-000063650000}"/>
    <cellStyle name="输入 5 2" xfId="25930" xr:uid="{00000000-0005-0000-0000-000064650000}"/>
    <cellStyle name="输入 5 2 2" xfId="25931" xr:uid="{00000000-0005-0000-0000-000065650000}"/>
    <cellStyle name="输入 5 2 2 2" xfId="25932" xr:uid="{00000000-0005-0000-0000-000066650000}"/>
    <cellStyle name="输入 5 2 2 2 2" xfId="25933" xr:uid="{00000000-0005-0000-0000-000067650000}"/>
    <cellStyle name="输入 5 2 2 2 2 2" xfId="25934" xr:uid="{00000000-0005-0000-0000-000068650000}"/>
    <cellStyle name="输入 5 2 2 2 2 3" xfId="25935" xr:uid="{00000000-0005-0000-0000-000069650000}"/>
    <cellStyle name="输入 5 2 2 2 3" xfId="25936" xr:uid="{00000000-0005-0000-0000-00006A650000}"/>
    <cellStyle name="输入 5 2 2 2 4" xfId="25937" xr:uid="{00000000-0005-0000-0000-00006B650000}"/>
    <cellStyle name="输入 5 2 2 3" xfId="25938" xr:uid="{00000000-0005-0000-0000-00006C650000}"/>
    <cellStyle name="输入 5 2 2 3 2" xfId="25939" xr:uid="{00000000-0005-0000-0000-00006D650000}"/>
    <cellStyle name="输入 5 2 2 3 3" xfId="25940" xr:uid="{00000000-0005-0000-0000-00006E650000}"/>
    <cellStyle name="输入 5 2 2 4" xfId="25941" xr:uid="{00000000-0005-0000-0000-00006F650000}"/>
    <cellStyle name="输入 5 2 2 5" xfId="25942" xr:uid="{00000000-0005-0000-0000-000070650000}"/>
    <cellStyle name="输入 5 2 3" xfId="25943" xr:uid="{00000000-0005-0000-0000-000071650000}"/>
    <cellStyle name="输入 5 2 3 2" xfId="25944" xr:uid="{00000000-0005-0000-0000-000072650000}"/>
    <cellStyle name="输入 5 2 3 2 2" xfId="25945" xr:uid="{00000000-0005-0000-0000-000073650000}"/>
    <cellStyle name="输入 5 2 3 2 3" xfId="25946" xr:uid="{00000000-0005-0000-0000-000074650000}"/>
    <cellStyle name="输入 5 2 3 3" xfId="25947" xr:uid="{00000000-0005-0000-0000-000075650000}"/>
    <cellStyle name="输入 5 2 3 4" xfId="25948" xr:uid="{00000000-0005-0000-0000-000076650000}"/>
    <cellStyle name="输入 5 2 4" xfId="25949" xr:uid="{00000000-0005-0000-0000-000077650000}"/>
    <cellStyle name="输入 5 2 4 2" xfId="25950" xr:uid="{00000000-0005-0000-0000-000078650000}"/>
    <cellStyle name="输入 5 2 4 3" xfId="25951" xr:uid="{00000000-0005-0000-0000-000079650000}"/>
    <cellStyle name="输入 5 2 5" xfId="25952" xr:uid="{00000000-0005-0000-0000-00007A650000}"/>
    <cellStyle name="输入 5 2 6" xfId="25953" xr:uid="{00000000-0005-0000-0000-00007B650000}"/>
    <cellStyle name="输入 5 3" xfId="25954" xr:uid="{00000000-0005-0000-0000-00007C650000}"/>
    <cellStyle name="输入 5 3 2" xfId="25955" xr:uid="{00000000-0005-0000-0000-00007D650000}"/>
    <cellStyle name="输入 5 3 2 2" xfId="25956" xr:uid="{00000000-0005-0000-0000-00007E650000}"/>
    <cellStyle name="输入 5 3 2 2 2" xfId="25957" xr:uid="{00000000-0005-0000-0000-00007F650000}"/>
    <cellStyle name="输入 5 3 2 2 3" xfId="25958" xr:uid="{00000000-0005-0000-0000-000080650000}"/>
    <cellStyle name="输入 5 3 2 3" xfId="25959" xr:uid="{00000000-0005-0000-0000-000081650000}"/>
    <cellStyle name="输入 5 3 2 4" xfId="25960" xr:uid="{00000000-0005-0000-0000-000082650000}"/>
    <cellStyle name="输入 5 3 3" xfId="25961" xr:uid="{00000000-0005-0000-0000-000083650000}"/>
    <cellStyle name="输入 5 3 3 2" xfId="25962" xr:uid="{00000000-0005-0000-0000-000084650000}"/>
    <cellStyle name="输入 5 3 3 3" xfId="25963" xr:uid="{00000000-0005-0000-0000-000085650000}"/>
    <cellStyle name="输入 5 3 4" xfId="25964" xr:uid="{00000000-0005-0000-0000-000086650000}"/>
    <cellStyle name="输入 5 3 5" xfId="25965" xr:uid="{00000000-0005-0000-0000-000087650000}"/>
    <cellStyle name="输入 5 4" xfId="25966" xr:uid="{00000000-0005-0000-0000-000088650000}"/>
    <cellStyle name="输入 5 4 2" xfId="25967" xr:uid="{00000000-0005-0000-0000-000089650000}"/>
    <cellStyle name="输入 5 4 2 2" xfId="25968" xr:uid="{00000000-0005-0000-0000-00008A650000}"/>
    <cellStyle name="输入 5 4 2 3" xfId="25969" xr:uid="{00000000-0005-0000-0000-00008B650000}"/>
    <cellStyle name="输入 5 4 3" xfId="25970" xr:uid="{00000000-0005-0000-0000-00008C650000}"/>
    <cellStyle name="输入 5 4 4" xfId="25971" xr:uid="{00000000-0005-0000-0000-00008D650000}"/>
    <cellStyle name="输入 5 5" xfId="25972" xr:uid="{00000000-0005-0000-0000-00008E650000}"/>
    <cellStyle name="输入 5 5 2" xfId="25973" xr:uid="{00000000-0005-0000-0000-00008F650000}"/>
    <cellStyle name="输入 5 5 3" xfId="25974" xr:uid="{00000000-0005-0000-0000-000090650000}"/>
    <cellStyle name="输入 5 6" xfId="25975" xr:uid="{00000000-0005-0000-0000-000091650000}"/>
    <cellStyle name="输入 5 7" xfId="25976" xr:uid="{00000000-0005-0000-0000-000092650000}"/>
    <cellStyle name="输入 6" xfId="25977" xr:uid="{00000000-0005-0000-0000-000093650000}"/>
    <cellStyle name="输入 6 2" xfId="25978" xr:uid="{00000000-0005-0000-0000-000094650000}"/>
    <cellStyle name="输入 6 2 2" xfId="25979" xr:uid="{00000000-0005-0000-0000-000095650000}"/>
    <cellStyle name="输入 6 2 2 2" xfId="25980" xr:uid="{00000000-0005-0000-0000-000096650000}"/>
    <cellStyle name="输入 6 2 2 2 2" xfId="25981" xr:uid="{00000000-0005-0000-0000-000097650000}"/>
    <cellStyle name="输入 6 2 2 2 3" xfId="25982" xr:uid="{00000000-0005-0000-0000-000098650000}"/>
    <cellStyle name="输入 6 2 2 3" xfId="25983" xr:uid="{00000000-0005-0000-0000-000099650000}"/>
    <cellStyle name="输入 6 2 2 4" xfId="25984" xr:uid="{00000000-0005-0000-0000-00009A650000}"/>
    <cellStyle name="输入 6 2 3" xfId="25985" xr:uid="{00000000-0005-0000-0000-00009B650000}"/>
    <cellStyle name="输入 6 2 3 2" xfId="25986" xr:uid="{00000000-0005-0000-0000-00009C650000}"/>
    <cellStyle name="输入 6 2 3 3" xfId="25987" xr:uid="{00000000-0005-0000-0000-00009D650000}"/>
    <cellStyle name="输入 6 2 4" xfId="25988" xr:uid="{00000000-0005-0000-0000-00009E650000}"/>
    <cellStyle name="输入 6 2 5" xfId="25989" xr:uid="{00000000-0005-0000-0000-00009F650000}"/>
    <cellStyle name="输入 6 3" xfId="25990" xr:uid="{00000000-0005-0000-0000-0000A0650000}"/>
    <cellStyle name="输入 6 3 2" xfId="25991" xr:uid="{00000000-0005-0000-0000-0000A1650000}"/>
    <cellStyle name="输入 6 3 2 2" xfId="25992" xr:uid="{00000000-0005-0000-0000-0000A2650000}"/>
    <cellStyle name="输入 6 3 2 3" xfId="25993" xr:uid="{00000000-0005-0000-0000-0000A3650000}"/>
    <cellStyle name="输入 6 3 3" xfId="25994" xr:uid="{00000000-0005-0000-0000-0000A4650000}"/>
    <cellStyle name="输入 6 3 4" xfId="25995" xr:uid="{00000000-0005-0000-0000-0000A5650000}"/>
    <cellStyle name="输入 6 4" xfId="25996" xr:uid="{00000000-0005-0000-0000-0000A6650000}"/>
    <cellStyle name="输入 6 4 2" xfId="25997" xr:uid="{00000000-0005-0000-0000-0000A7650000}"/>
    <cellStyle name="输入 6 4 3" xfId="25998" xr:uid="{00000000-0005-0000-0000-0000A8650000}"/>
    <cellStyle name="输入 6 5" xfId="25999" xr:uid="{00000000-0005-0000-0000-0000A9650000}"/>
    <cellStyle name="输入 6 6" xfId="26000" xr:uid="{00000000-0005-0000-0000-0000AA650000}"/>
    <cellStyle name="输入 7" xfId="26001" xr:uid="{00000000-0005-0000-0000-0000AB650000}"/>
    <cellStyle name="输入 7 2" xfId="26002" xr:uid="{00000000-0005-0000-0000-0000AC650000}"/>
    <cellStyle name="输入 7 2 2" xfId="26003" xr:uid="{00000000-0005-0000-0000-0000AD650000}"/>
    <cellStyle name="输入 7 2 2 2" xfId="26004" xr:uid="{00000000-0005-0000-0000-0000AE650000}"/>
    <cellStyle name="输入 7 2 2 3" xfId="26005" xr:uid="{00000000-0005-0000-0000-0000AF650000}"/>
    <cellStyle name="输入 7 2 3" xfId="26006" xr:uid="{00000000-0005-0000-0000-0000B0650000}"/>
    <cellStyle name="输入 7 2 4" xfId="26007" xr:uid="{00000000-0005-0000-0000-0000B1650000}"/>
    <cellStyle name="输入 7 3" xfId="26008" xr:uid="{00000000-0005-0000-0000-0000B2650000}"/>
    <cellStyle name="输入 7 3 2" xfId="26009" xr:uid="{00000000-0005-0000-0000-0000B3650000}"/>
    <cellStyle name="输入 7 3 3" xfId="26010" xr:uid="{00000000-0005-0000-0000-0000B4650000}"/>
    <cellStyle name="输入 7 4" xfId="26011" xr:uid="{00000000-0005-0000-0000-0000B5650000}"/>
    <cellStyle name="输入 7 5" xfId="26012" xr:uid="{00000000-0005-0000-0000-0000B6650000}"/>
    <cellStyle name="输入 8" xfId="26013" xr:uid="{00000000-0005-0000-0000-0000B7650000}"/>
    <cellStyle name="输入 8 2" xfId="26014" xr:uid="{00000000-0005-0000-0000-0000B8650000}"/>
    <cellStyle name="输入 8 2 2" xfId="26015" xr:uid="{00000000-0005-0000-0000-0000B9650000}"/>
    <cellStyle name="输入 8 2 3" xfId="26016" xr:uid="{00000000-0005-0000-0000-0000BA650000}"/>
    <cellStyle name="输入 8 3" xfId="26017" xr:uid="{00000000-0005-0000-0000-0000BB650000}"/>
    <cellStyle name="输入 8 4" xfId="26018" xr:uid="{00000000-0005-0000-0000-0000BC650000}"/>
    <cellStyle name="输入 9" xfId="26019" xr:uid="{00000000-0005-0000-0000-0000BD650000}"/>
    <cellStyle name="输入 9 2" xfId="26020" xr:uid="{00000000-0005-0000-0000-0000BE650000}"/>
    <cellStyle name="输入 9 3" xfId="26021" xr:uid="{00000000-0005-0000-0000-0000BF650000}"/>
    <cellStyle name="输出" xfId="26022" xr:uid="{00000000-0005-0000-0000-0000C0650000}"/>
    <cellStyle name="输出 10" xfId="26023" xr:uid="{00000000-0005-0000-0000-0000C1650000}"/>
    <cellStyle name="输出 11" xfId="26024" xr:uid="{00000000-0005-0000-0000-0000C2650000}"/>
    <cellStyle name="输出 12" xfId="26025" xr:uid="{00000000-0005-0000-0000-0000C3650000}"/>
    <cellStyle name="输出 2" xfId="26026" xr:uid="{00000000-0005-0000-0000-0000C4650000}"/>
    <cellStyle name="输出 2 10" xfId="26027" xr:uid="{00000000-0005-0000-0000-0000C5650000}"/>
    <cellStyle name="输出 2 11" xfId="26028" xr:uid="{00000000-0005-0000-0000-0000C6650000}"/>
    <cellStyle name="输出 2 12" xfId="26029" xr:uid="{00000000-0005-0000-0000-0000C7650000}"/>
    <cellStyle name="输出 2 2" xfId="26030" xr:uid="{00000000-0005-0000-0000-0000C8650000}"/>
    <cellStyle name="输出 2 2 10" xfId="26031" xr:uid="{00000000-0005-0000-0000-0000C9650000}"/>
    <cellStyle name="输出 2 2 2" xfId="26032" xr:uid="{00000000-0005-0000-0000-0000CA650000}"/>
    <cellStyle name="输出 2 2 2 2" xfId="26033" xr:uid="{00000000-0005-0000-0000-0000CB650000}"/>
    <cellStyle name="输出 2 2 2 2 2" xfId="26034" xr:uid="{00000000-0005-0000-0000-0000CC650000}"/>
    <cellStyle name="输出 2 2 2 2 2 2" xfId="26035" xr:uid="{00000000-0005-0000-0000-0000CD650000}"/>
    <cellStyle name="输出 2 2 2 2 2 2 2" xfId="26036" xr:uid="{00000000-0005-0000-0000-0000CE650000}"/>
    <cellStyle name="输出 2 2 2 2 2 2 2 2" xfId="26037" xr:uid="{00000000-0005-0000-0000-0000CF650000}"/>
    <cellStyle name="输出 2 2 2 2 2 2 2 2 2" xfId="26038" xr:uid="{00000000-0005-0000-0000-0000D0650000}"/>
    <cellStyle name="输出 2 2 2 2 2 2 2 2 2 2" xfId="26039" xr:uid="{00000000-0005-0000-0000-0000D1650000}"/>
    <cellStyle name="输出 2 2 2 2 2 2 2 2 2 3" xfId="26040" xr:uid="{00000000-0005-0000-0000-0000D2650000}"/>
    <cellStyle name="输出 2 2 2 2 2 2 2 2 3" xfId="26041" xr:uid="{00000000-0005-0000-0000-0000D3650000}"/>
    <cellStyle name="输出 2 2 2 2 2 2 2 2 4" xfId="26042" xr:uid="{00000000-0005-0000-0000-0000D4650000}"/>
    <cellStyle name="输出 2 2 2 2 2 2 2 3" xfId="26043" xr:uid="{00000000-0005-0000-0000-0000D5650000}"/>
    <cellStyle name="输出 2 2 2 2 2 2 2 3 2" xfId="26044" xr:uid="{00000000-0005-0000-0000-0000D6650000}"/>
    <cellStyle name="输出 2 2 2 2 2 2 2 3 3" xfId="26045" xr:uid="{00000000-0005-0000-0000-0000D7650000}"/>
    <cellStyle name="输出 2 2 2 2 2 2 2 4" xfId="26046" xr:uid="{00000000-0005-0000-0000-0000D8650000}"/>
    <cellStyle name="输出 2 2 2 2 2 2 2 5" xfId="26047" xr:uid="{00000000-0005-0000-0000-0000D9650000}"/>
    <cellStyle name="输出 2 2 2 2 2 2 3" xfId="26048" xr:uid="{00000000-0005-0000-0000-0000DA650000}"/>
    <cellStyle name="输出 2 2 2 2 2 2 3 2" xfId="26049" xr:uid="{00000000-0005-0000-0000-0000DB650000}"/>
    <cellStyle name="输出 2 2 2 2 2 2 3 2 2" xfId="26050" xr:uid="{00000000-0005-0000-0000-0000DC650000}"/>
    <cellStyle name="输出 2 2 2 2 2 2 3 2 3" xfId="26051" xr:uid="{00000000-0005-0000-0000-0000DD650000}"/>
    <cellStyle name="输出 2 2 2 2 2 2 3 3" xfId="26052" xr:uid="{00000000-0005-0000-0000-0000DE650000}"/>
    <cellStyle name="输出 2 2 2 2 2 2 3 4" xfId="26053" xr:uid="{00000000-0005-0000-0000-0000DF650000}"/>
    <cellStyle name="输出 2 2 2 2 2 2 4" xfId="26054" xr:uid="{00000000-0005-0000-0000-0000E0650000}"/>
    <cellStyle name="输出 2 2 2 2 2 2 4 2" xfId="26055" xr:uid="{00000000-0005-0000-0000-0000E1650000}"/>
    <cellStyle name="输出 2 2 2 2 2 2 4 3" xfId="26056" xr:uid="{00000000-0005-0000-0000-0000E2650000}"/>
    <cellStyle name="输出 2 2 2 2 2 2 5" xfId="26057" xr:uid="{00000000-0005-0000-0000-0000E3650000}"/>
    <cellStyle name="输出 2 2 2 2 2 2 6" xfId="26058" xr:uid="{00000000-0005-0000-0000-0000E4650000}"/>
    <cellStyle name="输出 2 2 2 2 2 3" xfId="26059" xr:uid="{00000000-0005-0000-0000-0000E5650000}"/>
    <cellStyle name="输出 2 2 2 2 2 3 2" xfId="26060" xr:uid="{00000000-0005-0000-0000-0000E6650000}"/>
    <cellStyle name="输出 2 2 2 2 2 3 2 2" xfId="26061" xr:uid="{00000000-0005-0000-0000-0000E7650000}"/>
    <cellStyle name="输出 2 2 2 2 2 3 2 2 2" xfId="26062" xr:uid="{00000000-0005-0000-0000-0000E8650000}"/>
    <cellStyle name="输出 2 2 2 2 2 3 2 2 3" xfId="26063" xr:uid="{00000000-0005-0000-0000-0000E9650000}"/>
    <cellStyle name="输出 2 2 2 2 2 3 2 3" xfId="26064" xr:uid="{00000000-0005-0000-0000-0000EA650000}"/>
    <cellStyle name="输出 2 2 2 2 2 3 2 4" xfId="26065" xr:uid="{00000000-0005-0000-0000-0000EB650000}"/>
    <cellStyle name="输出 2 2 2 2 2 3 3" xfId="26066" xr:uid="{00000000-0005-0000-0000-0000EC650000}"/>
    <cellStyle name="输出 2 2 2 2 2 3 3 2" xfId="26067" xr:uid="{00000000-0005-0000-0000-0000ED650000}"/>
    <cellStyle name="输出 2 2 2 2 2 3 3 3" xfId="26068" xr:uid="{00000000-0005-0000-0000-0000EE650000}"/>
    <cellStyle name="输出 2 2 2 2 2 3 4" xfId="26069" xr:uid="{00000000-0005-0000-0000-0000EF650000}"/>
    <cellStyle name="输出 2 2 2 2 2 3 5" xfId="26070" xr:uid="{00000000-0005-0000-0000-0000F0650000}"/>
    <cellStyle name="输出 2 2 2 2 2 4" xfId="26071" xr:uid="{00000000-0005-0000-0000-0000F1650000}"/>
    <cellStyle name="输出 2 2 2 2 2 4 2" xfId="26072" xr:uid="{00000000-0005-0000-0000-0000F2650000}"/>
    <cellStyle name="输出 2 2 2 2 2 4 2 2" xfId="26073" xr:uid="{00000000-0005-0000-0000-0000F3650000}"/>
    <cellStyle name="输出 2 2 2 2 2 4 2 3" xfId="26074" xr:uid="{00000000-0005-0000-0000-0000F4650000}"/>
    <cellStyle name="输出 2 2 2 2 2 4 3" xfId="26075" xr:uid="{00000000-0005-0000-0000-0000F5650000}"/>
    <cellStyle name="输出 2 2 2 2 2 4 4" xfId="26076" xr:uid="{00000000-0005-0000-0000-0000F6650000}"/>
    <cellStyle name="输出 2 2 2 2 2 5" xfId="26077" xr:uid="{00000000-0005-0000-0000-0000F7650000}"/>
    <cellStyle name="输出 2 2 2 2 2 5 2" xfId="26078" xr:uid="{00000000-0005-0000-0000-0000F8650000}"/>
    <cellStyle name="输出 2 2 2 2 2 5 3" xfId="26079" xr:uid="{00000000-0005-0000-0000-0000F9650000}"/>
    <cellStyle name="输出 2 2 2 2 2 6" xfId="26080" xr:uid="{00000000-0005-0000-0000-0000FA650000}"/>
    <cellStyle name="输出 2 2 2 2 2 7" xfId="26081" xr:uid="{00000000-0005-0000-0000-0000FB650000}"/>
    <cellStyle name="输出 2 2 2 2 3" xfId="26082" xr:uid="{00000000-0005-0000-0000-0000FC650000}"/>
    <cellStyle name="输出 2 2 2 2 3 2" xfId="26083" xr:uid="{00000000-0005-0000-0000-0000FD650000}"/>
    <cellStyle name="输出 2 2 2 2 3 2 2" xfId="26084" xr:uid="{00000000-0005-0000-0000-0000FE650000}"/>
    <cellStyle name="输出 2 2 2 2 3 2 2 2" xfId="26085" xr:uid="{00000000-0005-0000-0000-0000FF650000}"/>
    <cellStyle name="输出 2 2 2 2 3 2 2 2 2" xfId="26086" xr:uid="{00000000-0005-0000-0000-000000660000}"/>
    <cellStyle name="输出 2 2 2 2 3 2 2 2 3" xfId="26087" xr:uid="{00000000-0005-0000-0000-000001660000}"/>
    <cellStyle name="输出 2 2 2 2 3 2 2 3" xfId="26088" xr:uid="{00000000-0005-0000-0000-000002660000}"/>
    <cellStyle name="输出 2 2 2 2 3 2 2 4" xfId="26089" xr:uid="{00000000-0005-0000-0000-000003660000}"/>
    <cellStyle name="输出 2 2 2 2 3 2 3" xfId="26090" xr:uid="{00000000-0005-0000-0000-000004660000}"/>
    <cellStyle name="输出 2 2 2 2 3 2 3 2" xfId="26091" xr:uid="{00000000-0005-0000-0000-000005660000}"/>
    <cellStyle name="输出 2 2 2 2 3 2 3 3" xfId="26092" xr:uid="{00000000-0005-0000-0000-000006660000}"/>
    <cellStyle name="输出 2 2 2 2 3 2 4" xfId="26093" xr:uid="{00000000-0005-0000-0000-000007660000}"/>
    <cellStyle name="输出 2 2 2 2 3 2 5" xfId="26094" xr:uid="{00000000-0005-0000-0000-000008660000}"/>
    <cellStyle name="输出 2 2 2 2 3 3" xfId="26095" xr:uid="{00000000-0005-0000-0000-000009660000}"/>
    <cellStyle name="输出 2 2 2 2 3 3 2" xfId="26096" xr:uid="{00000000-0005-0000-0000-00000A660000}"/>
    <cellStyle name="输出 2 2 2 2 3 3 2 2" xfId="26097" xr:uid="{00000000-0005-0000-0000-00000B660000}"/>
    <cellStyle name="输出 2 2 2 2 3 3 2 3" xfId="26098" xr:uid="{00000000-0005-0000-0000-00000C660000}"/>
    <cellStyle name="输出 2 2 2 2 3 3 3" xfId="26099" xr:uid="{00000000-0005-0000-0000-00000D660000}"/>
    <cellStyle name="输出 2 2 2 2 3 3 4" xfId="26100" xr:uid="{00000000-0005-0000-0000-00000E660000}"/>
    <cellStyle name="输出 2 2 2 2 3 4" xfId="26101" xr:uid="{00000000-0005-0000-0000-00000F660000}"/>
    <cellStyle name="输出 2 2 2 2 3 4 2" xfId="26102" xr:uid="{00000000-0005-0000-0000-000010660000}"/>
    <cellStyle name="输出 2 2 2 2 3 4 3" xfId="26103" xr:uid="{00000000-0005-0000-0000-000011660000}"/>
    <cellStyle name="输出 2 2 2 2 3 5" xfId="26104" xr:uid="{00000000-0005-0000-0000-000012660000}"/>
    <cellStyle name="输出 2 2 2 2 3 6" xfId="26105" xr:uid="{00000000-0005-0000-0000-000013660000}"/>
    <cellStyle name="输出 2 2 2 2 4" xfId="26106" xr:uid="{00000000-0005-0000-0000-000014660000}"/>
    <cellStyle name="输出 2 2 2 2 4 2" xfId="26107" xr:uid="{00000000-0005-0000-0000-000015660000}"/>
    <cellStyle name="输出 2 2 2 2 4 2 2" xfId="26108" xr:uid="{00000000-0005-0000-0000-000016660000}"/>
    <cellStyle name="输出 2 2 2 2 4 2 2 2" xfId="26109" xr:uid="{00000000-0005-0000-0000-000017660000}"/>
    <cellStyle name="输出 2 2 2 2 4 2 2 3" xfId="26110" xr:uid="{00000000-0005-0000-0000-000018660000}"/>
    <cellStyle name="输出 2 2 2 2 4 2 3" xfId="26111" xr:uid="{00000000-0005-0000-0000-000019660000}"/>
    <cellStyle name="输出 2 2 2 2 4 2 4" xfId="26112" xr:uid="{00000000-0005-0000-0000-00001A660000}"/>
    <cellStyle name="输出 2 2 2 2 4 3" xfId="26113" xr:uid="{00000000-0005-0000-0000-00001B660000}"/>
    <cellStyle name="输出 2 2 2 2 4 3 2" xfId="26114" xr:uid="{00000000-0005-0000-0000-00001C660000}"/>
    <cellStyle name="输出 2 2 2 2 4 3 3" xfId="26115" xr:uid="{00000000-0005-0000-0000-00001D660000}"/>
    <cellStyle name="输出 2 2 2 2 4 4" xfId="26116" xr:uid="{00000000-0005-0000-0000-00001E660000}"/>
    <cellStyle name="输出 2 2 2 2 4 5" xfId="26117" xr:uid="{00000000-0005-0000-0000-00001F660000}"/>
    <cellStyle name="输出 2 2 2 2 5" xfId="26118" xr:uid="{00000000-0005-0000-0000-000020660000}"/>
    <cellStyle name="输出 2 2 2 2 5 2" xfId="26119" xr:uid="{00000000-0005-0000-0000-000021660000}"/>
    <cellStyle name="输出 2 2 2 2 5 2 2" xfId="26120" xr:uid="{00000000-0005-0000-0000-000022660000}"/>
    <cellStyle name="输出 2 2 2 2 5 2 3" xfId="26121" xr:uid="{00000000-0005-0000-0000-000023660000}"/>
    <cellStyle name="输出 2 2 2 2 5 3" xfId="26122" xr:uid="{00000000-0005-0000-0000-000024660000}"/>
    <cellStyle name="输出 2 2 2 2 5 4" xfId="26123" xr:uid="{00000000-0005-0000-0000-000025660000}"/>
    <cellStyle name="输出 2 2 2 2 6" xfId="26124" xr:uid="{00000000-0005-0000-0000-000026660000}"/>
    <cellStyle name="输出 2 2 2 2 6 2" xfId="26125" xr:uid="{00000000-0005-0000-0000-000027660000}"/>
    <cellStyle name="输出 2 2 2 2 6 3" xfId="26126" xr:uid="{00000000-0005-0000-0000-000028660000}"/>
    <cellStyle name="输出 2 2 2 2 7" xfId="26127" xr:uid="{00000000-0005-0000-0000-000029660000}"/>
    <cellStyle name="输出 2 2 2 2 8" xfId="26128" xr:uid="{00000000-0005-0000-0000-00002A660000}"/>
    <cellStyle name="输出 2 2 2 3" xfId="26129" xr:uid="{00000000-0005-0000-0000-00002B660000}"/>
    <cellStyle name="输出 2 2 2 3 2" xfId="26130" xr:uid="{00000000-0005-0000-0000-00002C660000}"/>
    <cellStyle name="输出 2 2 2 3 2 2" xfId="26131" xr:uid="{00000000-0005-0000-0000-00002D660000}"/>
    <cellStyle name="输出 2 2 2 3 2 2 2" xfId="26132" xr:uid="{00000000-0005-0000-0000-00002E660000}"/>
    <cellStyle name="输出 2 2 2 3 2 2 2 2" xfId="26133" xr:uid="{00000000-0005-0000-0000-00002F660000}"/>
    <cellStyle name="输出 2 2 2 3 2 2 2 2 2" xfId="26134" xr:uid="{00000000-0005-0000-0000-000030660000}"/>
    <cellStyle name="输出 2 2 2 3 2 2 2 2 3" xfId="26135" xr:uid="{00000000-0005-0000-0000-000031660000}"/>
    <cellStyle name="输出 2 2 2 3 2 2 2 3" xfId="26136" xr:uid="{00000000-0005-0000-0000-000032660000}"/>
    <cellStyle name="输出 2 2 2 3 2 2 2 4" xfId="26137" xr:uid="{00000000-0005-0000-0000-000033660000}"/>
    <cellStyle name="输出 2 2 2 3 2 2 3" xfId="26138" xr:uid="{00000000-0005-0000-0000-000034660000}"/>
    <cellStyle name="输出 2 2 2 3 2 2 3 2" xfId="26139" xr:uid="{00000000-0005-0000-0000-000035660000}"/>
    <cellStyle name="输出 2 2 2 3 2 2 3 3" xfId="26140" xr:uid="{00000000-0005-0000-0000-000036660000}"/>
    <cellStyle name="输出 2 2 2 3 2 2 4" xfId="26141" xr:uid="{00000000-0005-0000-0000-000037660000}"/>
    <cellStyle name="输出 2 2 2 3 2 2 5" xfId="26142" xr:uid="{00000000-0005-0000-0000-000038660000}"/>
    <cellStyle name="输出 2 2 2 3 2 3" xfId="26143" xr:uid="{00000000-0005-0000-0000-000039660000}"/>
    <cellStyle name="输出 2 2 2 3 2 3 2" xfId="26144" xr:uid="{00000000-0005-0000-0000-00003A660000}"/>
    <cellStyle name="输出 2 2 2 3 2 3 2 2" xfId="26145" xr:uid="{00000000-0005-0000-0000-00003B660000}"/>
    <cellStyle name="输出 2 2 2 3 2 3 2 3" xfId="26146" xr:uid="{00000000-0005-0000-0000-00003C660000}"/>
    <cellStyle name="输出 2 2 2 3 2 3 3" xfId="26147" xr:uid="{00000000-0005-0000-0000-00003D660000}"/>
    <cellStyle name="输出 2 2 2 3 2 3 4" xfId="26148" xr:uid="{00000000-0005-0000-0000-00003E660000}"/>
    <cellStyle name="输出 2 2 2 3 2 4" xfId="26149" xr:uid="{00000000-0005-0000-0000-00003F660000}"/>
    <cellStyle name="输出 2 2 2 3 2 4 2" xfId="26150" xr:uid="{00000000-0005-0000-0000-000040660000}"/>
    <cellStyle name="输出 2 2 2 3 2 4 3" xfId="26151" xr:uid="{00000000-0005-0000-0000-000041660000}"/>
    <cellStyle name="输出 2 2 2 3 2 5" xfId="26152" xr:uid="{00000000-0005-0000-0000-000042660000}"/>
    <cellStyle name="输出 2 2 2 3 2 6" xfId="26153" xr:uid="{00000000-0005-0000-0000-000043660000}"/>
    <cellStyle name="输出 2 2 2 3 3" xfId="26154" xr:uid="{00000000-0005-0000-0000-000044660000}"/>
    <cellStyle name="输出 2 2 2 3 3 2" xfId="26155" xr:uid="{00000000-0005-0000-0000-000045660000}"/>
    <cellStyle name="输出 2 2 2 3 3 2 2" xfId="26156" xr:uid="{00000000-0005-0000-0000-000046660000}"/>
    <cellStyle name="输出 2 2 2 3 3 2 2 2" xfId="26157" xr:uid="{00000000-0005-0000-0000-000047660000}"/>
    <cellStyle name="输出 2 2 2 3 3 2 2 3" xfId="26158" xr:uid="{00000000-0005-0000-0000-000048660000}"/>
    <cellStyle name="输出 2 2 2 3 3 2 3" xfId="26159" xr:uid="{00000000-0005-0000-0000-000049660000}"/>
    <cellStyle name="输出 2 2 2 3 3 2 4" xfId="26160" xr:uid="{00000000-0005-0000-0000-00004A660000}"/>
    <cellStyle name="输出 2 2 2 3 3 3" xfId="26161" xr:uid="{00000000-0005-0000-0000-00004B660000}"/>
    <cellStyle name="输出 2 2 2 3 3 3 2" xfId="26162" xr:uid="{00000000-0005-0000-0000-00004C660000}"/>
    <cellStyle name="输出 2 2 2 3 3 3 3" xfId="26163" xr:uid="{00000000-0005-0000-0000-00004D660000}"/>
    <cellStyle name="输出 2 2 2 3 3 4" xfId="26164" xr:uid="{00000000-0005-0000-0000-00004E660000}"/>
    <cellStyle name="输出 2 2 2 3 3 5" xfId="26165" xr:uid="{00000000-0005-0000-0000-00004F660000}"/>
    <cellStyle name="输出 2 2 2 3 4" xfId="26166" xr:uid="{00000000-0005-0000-0000-000050660000}"/>
    <cellStyle name="输出 2 2 2 3 4 2" xfId="26167" xr:uid="{00000000-0005-0000-0000-000051660000}"/>
    <cellStyle name="输出 2 2 2 3 4 2 2" xfId="26168" xr:uid="{00000000-0005-0000-0000-000052660000}"/>
    <cellStyle name="输出 2 2 2 3 4 2 3" xfId="26169" xr:uid="{00000000-0005-0000-0000-000053660000}"/>
    <cellStyle name="输出 2 2 2 3 4 3" xfId="26170" xr:uid="{00000000-0005-0000-0000-000054660000}"/>
    <cellStyle name="输出 2 2 2 3 4 4" xfId="26171" xr:uid="{00000000-0005-0000-0000-000055660000}"/>
    <cellStyle name="输出 2 2 2 3 5" xfId="26172" xr:uid="{00000000-0005-0000-0000-000056660000}"/>
    <cellStyle name="输出 2 2 2 3 5 2" xfId="26173" xr:uid="{00000000-0005-0000-0000-000057660000}"/>
    <cellStyle name="输出 2 2 2 3 5 3" xfId="26174" xr:uid="{00000000-0005-0000-0000-000058660000}"/>
    <cellStyle name="输出 2 2 2 3 6" xfId="26175" xr:uid="{00000000-0005-0000-0000-000059660000}"/>
    <cellStyle name="输出 2 2 2 3 7" xfId="26176" xr:uid="{00000000-0005-0000-0000-00005A660000}"/>
    <cellStyle name="输出 2 2 2 4" xfId="26177" xr:uid="{00000000-0005-0000-0000-00005B660000}"/>
    <cellStyle name="输出 2 2 2 4 2" xfId="26178" xr:uid="{00000000-0005-0000-0000-00005C660000}"/>
    <cellStyle name="输出 2 2 2 4 2 2" xfId="26179" xr:uid="{00000000-0005-0000-0000-00005D660000}"/>
    <cellStyle name="输出 2 2 2 4 2 2 2" xfId="26180" xr:uid="{00000000-0005-0000-0000-00005E660000}"/>
    <cellStyle name="输出 2 2 2 4 2 2 2 2" xfId="26181" xr:uid="{00000000-0005-0000-0000-00005F660000}"/>
    <cellStyle name="输出 2 2 2 4 2 2 2 3" xfId="26182" xr:uid="{00000000-0005-0000-0000-000060660000}"/>
    <cellStyle name="输出 2 2 2 4 2 2 3" xfId="26183" xr:uid="{00000000-0005-0000-0000-000061660000}"/>
    <cellStyle name="输出 2 2 2 4 2 2 4" xfId="26184" xr:uid="{00000000-0005-0000-0000-000062660000}"/>
    <cellStyle name="输出 2 2 2 4 2 3" xfId="26185" xr:uid="{00000000-0005-0000-0000-000063660000}"/>
    <cellStyle name="输出 2 2 2 4 2 3 2" xfId="26186" xr:uid="{00000000-0005-0000-0000-000064660000}"/>
    <cellStyle name="输出 2 2 2 4 2 3 3" xfId="26187" xr:uid="{00000000-0005-0000-0000-000065660000}"/>
    <cellStyle name="输出 2 2 2 4 2 4" xfId="26188" xr:uid="{00000000-0005-0000-0000-000066660000}"/>
    <cellStyle name="输出 2 2 2 4 2 5" xfId="26189" xr:uid="{00000000-0005-0000-0000-000067660000}"/>
    <cellStyle name="输出 2 2 2 4 3" xfId="26190" xr:uid="{00000000-0005-0000-0000-000068660000}"/>
    <cellStyle name="输出 2 2 2 4 3 2" xfId="26191" xr:uid="{00000000-0005-0000-0000-000069660000}"/>
    <cellStyle name="输出 2 2 2 4 3 2 2" xfId="26192" xr:uid="{00000000-0005-0000-0000-00006A660000}"/>
    <cellStyle name="输出 2 2 2 4 3 2 3" xfId="26193" xr:uid="{00000000-0005-0000-0000-00006B660000}"/>
    <cellStyle name="输出 2 2 2 4 3 3" xfId="26194" xr:uid="{00000000-0005-0000-0000-00006C660000}"/>
    <cellStyle name="输出 2 2 2 4 3 4" xfId="26195" xr:uid="{00000000-0005-0000-0000-00006D660000}"/>
    <cellStyle name="输出 2 2 2 4 4" xfId="26196" xr:uid="{00000000-0005-0000-0000-00006E660000}"/>
    <cellStyle name="输出 2 2 2 4 4 2" xfId="26197" xr:uid="{00000000-0005-0000-0000-00006F660000}"/>
    <cellStyle name="输出 2 2 2 4 4 3" xfId="26198" xr:uid="{00000000-0005-0000-0000-000070660000}"/>
    <cellStyle name="输出 2 2 2 4 5" xfId="26199" xr:uid="{00000000-0005-0000-0000-000071660000}"/>
    <cellStyle name="输出 2 2 2 4 6" xfId="26200" xr:uid="{00000000-0005-0000-0000-000072660000}"/>
    <cellStyle name="输出 2 2 2 5" xfId="26201" xr:uid="{00000000-0005-0000-0000-000073660000}"/>
    <cellStyle name="输出 2 2 2 5 2" xfId="26202" xr:uid="{00000000-0005-0000-0000-000074660000}"/>
    <cellStyle name="输出 2 2 2 5 2 2" xfId="26203" xr:uid="{00000000-0005-0000-0000-000075660000}"/>
    <cellStyle name="输出 2 2 2 5 2 2 2" xfId="26204" xr:uid="{00000000-0005-0000-0000-000076660000}"/>
    <cellStyle name="输出 2 2 2 5 2 2 3" xfId="26205" xr:uid="{00000000-0005-0000-0000-000077660000}"/>
    <cellStyle name="输出 2 2 2 5 2 3" xfId="26206" xr:uid="{00000000-0005-0000-0000-000078660000}"/>
    <cellStyle name="输出 2 2 2 5 2 4" xfId="26207" xr:uid="{00000000-0005-0000-0000-000079660000}"/>
    <cellStyle name="输出 2 2 2 5 3" xfId="26208" xr:uid="{00000000-0005-0000-0000-00007A660000}"/>
    <cellStyle name="输出 2 2 2 5 3 2" xfId="26209" xr:uid="{00000000-0005-0000-0000-00007B660000}"/>
    <cellStyle name="输出 2 2 2 5 3 3" xfId="26210" xr:uid="{00000000-0005-0000-0000-00007C660000}"/>
    <cellStyle name="输出 2 2 2 5 4" xfId="26211" xr:uid="{00000000-0005-0000-0000-00007D660000}"/>
    <cellStyle name="输出 2 2 2 5 5" xfId="26212" xr:uid="{00000000-0005-0000-0000-00007E660000}"/>
    <cellStyle name="输出 2 2 2 6" xfId="26213" xr:uid="{00000000-0005-0000-0000-00007F660000}"/>
    <cellStyle name="输出 2 2 2 6 2" xfId="26214" xr:uid="{00000000-0005-0000-0000-000080660000}"/>
    <cellStyle name="输出 2 2 2 6 2 2" xfId="26215" xr:uid="{00000000-0005-0000-0000-000081660000}"/>
    <cellStyle name="输出 2 2 2 6 2 3" xfId="26216" xr:uid="{00000000-0005-0000-0000-000082660000}"/>
    <cellStyle name="输出 2 2 2 6 3" xfId="26217" xr:uid="{00000000-0005-0000-0000-000083660000}"/>
    <cellStyle name="输出 2 2 2 6 4" xfId="26218" xr:uid="{00000000-0005-0000-0000-000084660000}"/>
    <cellStyle name="输出 2 2 2 7" xfId="26219" xr:uid="{00000000-0005-0000-0000-000085660000}"/>
    <cellStyle name="输出 2 2 2 7 2" xfId="26220" xr:uid="{00000000-0005-0000-0000-000086660000}"/>
    <cellStyle name="输出 2 2 2 7 3" xfId="26221" xr:uid="{00000000-0005-0000-0000-000087660000}"/>
    <cellStyle name="输出 2 2 2 8" xfId="26222" xr:uid="{00000000-0005-0000-0000-000088660000}"/>
    <cellStyle name="输出 2 2 2 9" xfId="26223" xr:uid="{00000000-0005-0000-0000-000089660000}"/>
    <cellStyle name="输出 2 2 3" xfId="26224" xr:uid="{00000000-0005-0000-0000-00008A660000}"/>
    <cellStyle name="输出 2 2 3 2" xfId="26225" xr:uid="{00000000-0005-0000-0000-00008B660000}"/>
    <cellStyle name="输出 2 2 3 2 2" xfId="26226" xr:uid="{00000000-0005-0000-0000-00008C660000}"/>
    <cellStyle name="输出 2 2 3 2 2 2" xfId="26227" xr:uid="{00000000-0005-0000-0000-00008D660000}"/>
    <cellStyle name="输出 2 2 3 2 2 2 2" xfId="26228" xr:uid="{00000000-0005-0000-0000-00008E660000}"/>
    <cellStyle name="输出 2 2 3 2 2 2 2 2" xfId="26229" xr:uid="{00000000-0005-0000-0000-00008F660000}"/>
    <cellStyle name="输出 2 2 3 2 2 2 2 2 2" xfId="26230" xr:uid="{00000000-0005-0000-0000-000090660000}"/>
    <cellStyle name="输出 2 2 3 2 2 2 2 2 3" xfId="26231" xr:uid="{00000000-0005-0000-0000-000091660000}"/>
    <cellStyle name="输出 2 2 3 2 2 2 2 3" xfId="26232" xr:uid="{00000000-0005-0000-0000-000092660000}"/>
    <cellStyle name="输出 2 2 3 2 2 2 2 4" xfId="26233" xr:uid="{00000000-0005-0000-0000-000093660000}"/>
    <cellStyle name="输出 2 2 3 2 2 2 3" xfId="26234" xr:uid="{00000000-0005-0000-0000-000094660000}"/>
    <cellStyle name="输出 2 2 3 2 2 2 3 2" xfId="26235" xr:uid="{00000000-0005-0000-0000-000095660000}"/>
    <cellStyle name="输出 2 2 3 2 2 2 3 3" xfId="26236" xr:uid="{00000000-0005-0000-0000-000096660000}"/>
    <cellStyle name="输出 2 2 3 2 2 2 4" xfId="26237" xr:uid="{00000000-0005-0000-0000-000097660000}"/>
    <cellStyle name="输出 2 2 3 2 2 2 5" xfId="26238" xr:uid="{00000000-0005-0000-0000-000098660000}"/>
    <cellStyle name="输出 2 2 3 2 2 3" xfId="26239" xr:uid="{00000000-0005-0000-0000-000099660000}"/>
    <cellStyle name="输出 2 2 3 2 2 3 2" xfId="26240" xr:uid="{00000000-0005-0000-0000-00009A660000}"/>
    <cellStyle name="输出 2 2 3 2 2 3 2 2" xfId="26241" xr:uid="{00000000-0005-0000-0000-00009B660000}"/>
    <cellStyle name="输出 2 2 3 2 2 3 2 3" xfId="26242" xr:uid="{00000000-0005-0000-0000-00009C660000}"/>
    <cellStyle name="输出 2 2 3 2 2 3 3" xfId="26243" xr:uid="{00000000-0005-0000-0000-00009D660000}"/>
    <cellStyle name="输出 2 2 3 2 2 3 4" xfId="26244" xr:uid="{00000000-0005-0000-0000-00009E660000}"/>
    <cellStyle name="输出 2 2 3 2 2 4" xfId="26245" xr:uid="{00000000-0005-0000-0000-00009F660000}"/>
    <cellStyle name="输出 2 2 3 2 2 4 2" xfId="26246" xr:uid="{00000000-0005-0000-0000-0000A0660000}"/>
    <cellStyle name="输出 2 2 3 2 2 4 3" xfId="26247" xr:uid="{00000000-0005-0000-0000-0000A1660000}"/>
    <cellStyle name="输出 2 2 3 2 2 5" xfId="26248" xr:uid="{00000000-0005-0000-0000-0000A2660000}"/>
    <cellStyle name="输出 2 2 3 2 2 6" xfId="26249" xr:uid="{00000000-0005-0000-0000-0000A3660000}"/>
    <cellStyle name="输出 2 2 3 2 3" xfId="26250" xr:uid="{00000000-0005-0000-0000-0000A4660000}"/>
    <cellStyle name="输出 2 2 3 2 3 2" xfId="26251" xr:uid="{00000000-0005-0000-0000-0000A5660000}"/>
    <cellStyle name="输出 2 2 3 2 3 2 2" xfId="26252" xr:uid="{00000000-0005-0000-0000-0000A6660000}"/>
    <cellStyle name="输出 2 2 3 2 3 2 2 2" xfId="26253" xr:uid="{00000000-0005-0000-0000-0000A7660000}"/>
    <cellStyle name="输出 2 2 3 2 3 2 2 3" xfId="26254" xr:uid="{00000000-0005-0000-0000-0000A8660000}"/>
    <cellStyle name="输出 2 2 3 2 3 2 3" xfId="26255" xr:uid="{00000000-0005-0000-0000-0000A9660000}"/>
    <cellStyle name="输出 2 2 3 2 3 2 4" xfId="26256" xr:uid="{00000000-0005-0000-0000-0000AA660000}"/>
    <cellStyle name="输出 2 2 3 2 3 3" xfId="26257" xr:uid="{00000000-0005-0000-0000-0000AB660000}"/>
    <cellStyle name="输出 2 2 3 2 3 3 2" xfId="26258" xr:uid="{00000000-0005-0000-0000-0000AC660000}"/>
    <cellStyle name="输出 2 2 3 2 3 3 3" xfId="26259" xr:uid="{00000000-0005-0000-0000-0000AD660000}"/>
    <cellStyle name="输出 2 2 3 2 3 4" xfId="26260" xr:uid="{00000000-0005-0000-0000-0000AE660000}"/>
    <cellStyle name="输出 2 2 3 2 3 5" xfId="26261" xr:uid="{00000000-0005-0000-0000-0000AF660000}"/>
    <cellStyle name="输出 2 2 3 2 4" xfId="26262" xr:uid="{00000000-0005-0000-0000-0000B0660000}"/>
    <cellStyle name="输出 2 2 3 2 4 2" xfId="26263" xr:uid="{00000000-0005-0000-0000-0000B1660000}"/>
    <cellStyle name="输出 2 2 3 2 4 2 2" xfId="26264" xr:uid="{00000000-0005-0000-0000-0000B2660000}"/>
    <cellStyle name="输出 2 2 3 2 4 2 3" xfId="26265" xr:uid="{00000000-0005-0000-0000-0000B3660000}"/>
    <cellStyle name="输出 2 2 3 2 4 3" xfId="26266" xr:uid="{00000000-0005-0000-0000-0000B4660000}"/>
    <cellStyle name="输出 2 2 3 2 4 4" xfId="26267" xr:uid="{00000000-0005-0000-0000-0000B5660000}"/>
    <cellStyle name="输出 2 2 3 2 5" xfId="26268" xr:uid="{00000000-0005-0000-0000-0000B6660000}"/>
    <cellStyle name="输出 2 2 3 2 5 2" xfId="26269" xr:uid="{00000000-0005-0000-0000-0000B7660000}"/>
    <cellStyle name="输出 2 2 3 2 5 3" xfId="26270" xr:uid="{00000000-0005-0000-0000-0000B8660000}"/>
    <cellStyle name="输出 2 2 3 2 6" xfId="26271" xr:uid="{00000000-0005-0000-0000-0000B9660000}"/>
    <cellStyle name="输出 2 2 3 2 7" xfId="26272" xr:uid="{00000000-0005-0000-0000-0000BA660000}"/>
    <cellStyle name="输出 2 2 3 3" xfId="26273" xr:uid="{00000000-0005-0000-0000-0000BB660000}"/>
    <cellStyle name="输出 2 2 3 3 2" xfId="26274" xr:uid="{00000000-0005-0000-0000-0000BC660000}"/>
    <cellStyle name="输出 2 2 3 3 2 2" xfId="26275" xr:uid="{00000000-0005-0000-0000-0000BD660000}"/>
    <cellStyle name="输出 2 2 3 3 2 2 2" xfId="26276" xr:uid="{00000000-0005-0000-0000-0000BE660000}"/>
    <cellStyle name="输出 2 2 3 3 2 2 2 2" xfId="26277" xr:uid="{00000000-0005-0000-0000-0000BF660000}"/>
    <cellStyle name="输出 2 2 3 3 2 2 2 3" xfId="26278" xr:uid="{00000000-0005-0000-0000-0000C0660000}"/>
    <cellStyle name="输出 2 2 3 3 2 2 3" xfId="26279" xr:uid="{00000000-0005-0000-0000-0000C1660000}"/>
    <cellStyle name="输出 2 2 3 3 2 2 4" xfId="26280" xr:uid="{00000000-0005-0000-0000-0000C2660000}"/>
    <cellStyle name="输出 2 2 3 3 2 3" xfId="26281" xr:uid="{00000000-0005-0000-0000-0000C3660000}"/>
    <cellStyle name="输出 2 2 3 3 2 3 2" xfId="26282" xr:uid="{00000000-0005-0000-0000-0000C4660000}"/>
    <cellStyle name="输出 2 2 3 3 2 3 3" xfId="26283" xr:uid="{00000000-0005-0000-0000-0000C5660000}"/>
    <cellStyle name="输出 2 2 3 3 2 4" xfId="26284" xr:uid="{00000000-0005-0000-0000-0000C6660000}"/>
    <cellStyle name="输出 2 2 3 3 2 5" xfId="26285" xr:uid="{00000000-0005-0000-0000-0000C7660000}"/>
    <cellStyle name="输出 2 2 3 3 3" xfId="26286" xr:uid="{00000000-0005-0000-0000-0000C8660000}"/>
    <cellStyle name="输出 2 2 3 3 3 2" xfId="26287" xr:uid="{00000000-0005-0000-0000-0000C9660000}"/>
    <cellStyle name="输出 2 2 3 3 3 2 2" xfId="26288" xr:uid="{00000000-0005-0000-0000-0000CA660000}"/>
    <cellStyle name="输出 2 2 3 3 3 2 3" xfId="26289" xr:uid="{00000000-0005-0000-0000-0000CB660000}"/>
    <cellStyle name="输出 2 2 3 3 3 3" xfId="26290" xr:uid="{00000000-0005-0000-0000-0000CC660000}"/>
    <cellStyle name="输出 2 2 3 3 3 4" xfId="26291" xr:uid="{00000000-0005-0000-0000-0000CD660000}"/>
    <cellStyle name="输出 2 2 3 3 4" xfId="26292" xr:uid="{00000000-0005-0000-0000-0000CE660000}"/>
    <cellStyle name="输出 2 2 3 3 4 2" xfId="26293" xr:uid="{00000000-0005-0000-0000-0000CF660000}"/>
    <cellStyle name="输出 2 2 3 3 4 3" xfId="26294" xr:uid="{00000000-0005-0000-0000-0000D0660000}"/>
    <cellStyle name="输出 2 2 3 3 5" xfId="26295" xr:uid="{00000000-0005-0000-0000-0000D1660000}"/>
    <cellStyle name="输出 2 2 3 3 6" xfId="26296" xr:uid="{00000000-0005-0000-0000-0000D2660000}"/>
    <cellStyle name="输出 2 2 3 4" xfId="26297" xr:uid="{00000000-0005-0000-0000-0000D3660000}"/>
    <cellStyle name="输出 2 2 3 4 2" xfId="26298" xr:uid="{00000000-0005-0000-0000-0000D4660000}"/>
    <cellStyle name="输出 2 2 3 4 2 2" xfId="26299" xr:uid="{00000000-0005-0000-0000-0000D5660000}"/>
    <cellStyle name="输出 2 2 3 4 2 2 2" xfId="26300" xr:uid="{00000000-0005-0000-0000-0000D6660000}"/>
    <cellStyle name="输出 2 2 3 4 2 2 3" xfId="26301" xr:uid="{00000000-0005-0000-0000-0000D7660000}"/>
    <cellStyle name="输出 2 2 3 4 2 3" xfId="26302" xr:uid="{00000000-0005-0000-0000-0000D8660000}"/>
    <cellStyle name="输出 2 2 3 4 2 4" xfId="26303" xr:uid="{00000000-0005-0000-0000-0000D9660000}"/>
    <cellStyle name="输出 2 2 3 4 3" xfId="26304" xr:uid="{00000000-0005-0000-0000-0000DA660000}"/>
    <cellStyle name="输出 2 2 3 4 3 2" xfId="26305" xr:uid="{00000000-0005-0000-0000-0000DB660000}"/>
    <cellStyle name="输出 2 2 3 4 3 3" xfId="26306" xr:uid="{00000000-0005-0000-0000-0000DC660000}"/>
    <cellStyle name="输出 2 2 3 4 4" xfId="26307" xr:uid="{00000000-0005-0000-0000-0000DD660000}"/>
    <cellStyle name="输出 2 2 3 4 5" xfId="26308" xr:uid="{00000000-0005-0000-0000-0000DE660000}"/>
    <cellStyle name="输出 2 2 3 5" xfId="26309" xr:uid="{00000000-0005-0000-0000-0000DF660000}"/>
    <cellStyle name="输出 2 2 3 5 2" xfId="26310" xr:uid="{00000000-0005-0000-0000-0000E0660000}"/>
    <cellStyle name="输出 2 2 3 5 2 2" xfId="26311" xr:uid="{00000000-0005-0000-0000-0000E1660000}"/>
    <cellStyle name="输出 2 2 3 5 2 3" xfId="26312" xr:uid="{00000000-0005-0000-0000-0000E2660000}"/>
    <cellStyle name="输出 2 2 3 5 3" xfId="26313" xr:uid="{00000000-0005-0000-0000-0000E3660000}"/>
    <cellStyle name="输出 2 2 3 5 4" xfId="26314" xr:uid="{00000000-0005-0000-0000-0000E4660000}"/>
    <cellStyle name="输出 2 2 3 6" xfId="26315" xr:uid="{00000000-0005-0000-0000-0000E5660000}"/>
    <cellStyle name="输出 2 2 3 6 2" xfId="26316" xr:uid="{00000000-0005-0000-0000-0000E6660000}"/>
    <cellStyle name="输出 2 2 3 6 3" xfId="26317" xr:uid="{00000000-0005-0000-0000-0000E7660000}"/>
    <cellStyle name="输出 2 2 3 7" xfId="26318" xr:uid="{00000000-0005-0000-0000-0000E8660000}"/>
    <cellStyle name="输出 2 2 3 8" xfId="26319" xr:uid="{00000000-0005-0000-0000-0000E9660000}"/>
    <cellStyle name="输出 2 2 4" xfId="26320" xr:uid="{00000000-0005-0000-0000-0000EA660000}"/>
    <cellStyle name="输出 2 2 4 2" xfId="26321" xr:uid="{00000000-0005-0000-0000-0000EB660000}"/>
    <cellStyle name="输出 2 2 4 2 2" xfId="26322" xr:uid="{00000000-0005-0000-0000-0000EC660000}"/>
    <cellStyle name="输出 2 2 4 2 2 2" xfId="26323" xr:uid="{00000000-0005-0000-0000-0000ED660000}"/>
    <cellStyle name="输出 2 2 4 2 2 2 2" xfId="26324" xr:uid="{00000000-0005-0000-0000-0000EE660000}"/>
    <cellStyle name="输出 2 2 4 2 2 2 2 2" xfId="26325" xr:uid="{00000000-0005-0000-0000-0000EF660000}"/>
    <cellStyle name="输出 2 2 4 2 2 2 2 3" xfId="26326" xr:uid="{00000000-0005-0000-0000-0000F0660000}"/>
    <cellStyle name="输出 2 2 4 2 2 2 3" xfId="26327" xr:uid="{00000000-0005-0000-0000-0000F1660000}"/>
    <cellStyle name="输出 2 2 4 2 2 2 4" xfId="26328" xr:uid="{00000000-0005-0000-0000-0000F2660000}"/>
    <cellStyle name="输出 2 2 4 2 2 3" xfId="26329" xr:uid="{00000000-0005-0000-0000-0000F3660000}"/>
    <cellStyle name="输出 2 2 4 2 2 3 2" xfId="26330" xr:uid="{00000000-0005-0000-0000-0000F4660000}"/>
    <cellStyle name="输出 2 2 4 2 2 3 3" xfId="26331" xr:uid="{00000000-0005-0000-0000-0000F5660000}"/>
    <cellStyle name="输出 2 2 4 2 2 4" xfId="26332" xr:uid="{00000000-0005-0000-0000-0000F6660000}"/>
    <cellStyle name="输出 2 2 4 2 2 5" xfId="26333" xr:uid="{00000000-0005-0000-0000-0000F7660000}"/>
    <cellStyle name="输出 2 2 4 2 3" xfId="26334" xr:uid="{00000000-0005-0000-0000-0000F8660000}"/>
    <cellStyle name="输出 2 2 4 2 3 2" xfId="26335" xr:uid="{00000000-0005-0000-0000-0000F9660000}"/>
    <cellStyle name="输出 2 2 4 2 3 2 2" xfId="26336" xr:uid="{00000000-0005-0000-0000-0000FA660000}"/>
    <cellStyle name="输出 2 2 4 2 3 2 3" xfId="26337" xr:uid="{00000000-0005-0000-0000-0000FB660000}"/>
    <cellStyle name="输出 2 2 4 2 3 3" xfId="26338" xr:uid="{00000000-0005-0000-0000-0000FC660000}"/>
    <cellStyle name="输出 2 2 4 2 3 4" xfId="26339" xr:uid="{00000000-0005-0000-0000-0000FD660000}"/>
    <cellStyle name="输出 2 2 4 2 4" xfId="26340" xr:uid="{00000000-0005-0000-0000-0000FE660000}"/>
    <cellStyle name="输出 2 2 4 2 4 2" xfId="26341" xr:uid="{00000000-0005-0000-0000-0000FF660000}"/>
    <cellStyle name="输出 2 2 4 2 4 3" xfId="26342" xr:uid="{00000000-0005-0000-0000-000000670000}"/>
    <cellStyle name="输出 2 2 4 2 5" xfId="26343" xr:uid="{00000000-0005-0000-0000-000001670000}"/>
    <cellStyle name="输出 2 2 4 2 6" xfId="26344" xr:uid="{00000000-0005-0000-0000-000002670000}"/>
    <cellStyle name="输出 2 2 4 3" xfId="26345" xr:uid="{00000000-0005-0000-0000-000003670000}"/>
    <cellStyle name="输出 2 2 4 3 2" xfId="26346" xr:uid="{00000000-0005-0000-0000-000004670000}"/>
    <cellStyle name="输出 2 2 4 3 2 2" xfId="26347" xr:uid="{00000000-0005-0000-0000-000005670000}"/>
    <cellStyle name="输出 2 2 4 3 2 2 2" xfId="26348" xr:uid="{00000000-0005-0000-0000-000006670000}"/>
    <cellStyle name="输出 2 2 4 3 2 2 3" xfId="26349" xr:uid="{00000000-0005-0000-0000-000007670000}"/>
    <cellStyle name="输出 2 2 4 3 2 3" xfId="26350" xr:uid="{00000000-0005-0000-0000-000008670000}"/>
    <cellStyle name="输出 2 2 4 3 2 4" xfId="26351" xr:uid="{00000000-0005-0000-0000-000009670000}"/>
    <cellStyle name="输出 2 2 4 3 3" xfId="26352" xr:uid="{00000000-0005-0000-0000-00000A670000}"/>
    <cellStyle name="输出 2 2 4 3 3 2" xfId="26353" xr:uid="{00000000-0005-0000-0000-00000B670000}"/>
    <cellStyle name="输出 2 2 4 3 3 3" xfId="26354" xr:uid="{00000000-0005-0000-0000-00000C670000}"/>
    <cellStyle name="输出 2 2 4 3 4" xfId="26355" xr:uid="{00000000-0005-0000-0000-00000D670000}"/>
    <cellStyle name="输出 2 2 4 3 5" xfId="26356" xr:uid="{00000000-0005-0000-0000-00000E670000}"/>
    <cellStyle name="输出 2 2 4 4" xfId="26357" xr:uid="{00000000-0005-0000-0000-00000F670000}"/>
    <cellStyle name="输出 2 2 4 4 2" xfId="26358" xr:uid="{00000000-0005-0000-0000-000010670000}"/>
    <cellStyle name="输出 2 2 4 4 2 2" xfId="26359" xr:uid="{00000000-0005-0000-0000-000011670000}"/>
    <cellStyle name="输出 2 2 4 4 2 3" xfId="26360" xr:uid="{00000000-0005-0000-0000-000012670000}"/>
    <cellStyle name="输出 2 2 4 4 3" xfId="26361" xr:uid="{00000000-0005-0000-0000-000013670000}"/>
    <cellStyle name="输出 2 2 4 4 4" xfId="26362" xr:uid="{00000000-0005-0000-0000-000014670000}"/>
    <cellStyle name="输出 2 2 4 5" xfId="26363" xr:uid="{00000000-0005-0000-0000-000015670000}"/>
    <cellStyle name="输出 2 2 4 5 2" xfId="26364" xr:uid="{00000000-0005-0000-0000-000016670000}"/>
    <cellStyle name="输出 2 2 4 5 3" xfId="26365" xr:uid="{00000000-0005-0000-0000-000017670000}"/>
    <cellStyle name="输出 2 2 4 6" xfId="26366" xr:uid="{00000000-0005-0000-0000-000018670000}"/>
    <cellStyle name="输出 2 2 4 7" xfId="26367" xr:uid="{00000000-0005-0000-0000-000019670000}"/>
    <cellStyle name="输出 2 2 5" xfId="26368" xr:uid="{00000000-0005-0000-0000-00001A670000}"/>
    <cellStyle name="输出 2 2 5 2" xfId="26369" xr:uid="{00000000-0005-0000-0000-00001B670000}"/>
    <cellStyle name="输出 2 2 5 2 2" xfId="26370" xr:uid="{00000000-0005-0000-0000-00001C670000}"/>
    <cellStyle name="输出 2 2 5 2 2 2" xfId="26371" xr:uid="{00000000-0005-0000-0000-00001D670000}"/>
    <cellStyle name="输出 2 2 5 2 2 2 2" xfId="26372" xr:uid="{00000000-0005-0000-0000-00001E670000}"/>
    <cellStyle name="输出 2 2 5 2 2 2 3" xfId="26373" xr:uid="{00000000-0005-0000-0000-00001F670000}"/>
    <cellStyle name="输出 2 2 5 2 2 3" xfId="26374" xr:uid="{00000000-0005-0000-0000-000020670000}"/>
    <cellStyle name="输出 2 2 5 2 2 4" xfId="26375" xr:uid="{00000000-0005-0000-0000-000021670000}"/>
    <cellStyle name="输出 2 2 5 2 3" xfId="26376" xr:uid="{00000000-0005-0000-0000-000022670000}"/>
    <cellStyle name="输出 2 2 5 2 3 2" xfId="26377" xr:uid="{00000000-0005-0000-0000-000023670000}"/>
    <cellStyle name="输出 2 2 5 2 3 3" xfId="26378" xr:uid="{00000000-0005-0000-0000-000024670000}"/>
    <cellStyle name="输出 2 2 5 2 4" xfId="26379" xr:uid="{00000000-0005-0000-0000-000025670000}"/>
    <cellStyle name="输出 2 2 5 2 5" xfId="26380" xr:uid="{00000000-0005-0000-0000-000026670000}"/>
    <cellStyle name="输出 2 2 5 3" xfId="26381" xr:uid="{00000000-0005-0000-0000-000027670000}"/>
    <cellStyle name="输出 2 2 5 3 2" xfId="26382" xr:uid="{00000000-0005-0000-0000-000028670000}"/>
    <cellStyle name="输出 2 2 5 3 2 2" xfId="26383" xr:uid="{00000000-0005-0000-0000-000029670000}"/>
    <cellStyle name="输出 2 2 5 3 2 3" xfId="26384" xr:uid="{00000000-0005-0000-0000-00002A670000}"/>
    <cellStyle name="输出 2 2 5 3 3" xfId="26385" xr:uid="{00000000-0005-0000-0000-00002B670000}"/>
    <cellStyle name="输出 2 2 5 3 4" xfId="26386" xr:uid="{00000000-0005-0000-0000-00002C670000}"/>
    <cellStyle name="输出 2 2 5 4" xfId="26387" xr:uid="{00000000-0005-0000-0000-00002D670000}"/>
    <cellStyle name="输出 2 2 5 4 2" xfId="26388" xr:uid="{00000000-0005-0000-0000-00002E670000}"/>
    <cellStyle name="输出 2 2 5 4 3" xfId="26389" xr:uid="{00000000-0005-0000-0000-00002F670000}"/>
    <cellStyle name="输出 2 2 5 5" xfId="26390" xr:uid="{00000000-0005-0000-0000-000030670000}"/>
    <cellStyle name="输出 2 2 5 6" xfId="26391" xr:uid="{00000000-0005-0000-0000-000031670000}"/>
    <cellStyle name="输出 2 2 6" xfId="26392" xr:uid="{00000000-0005-0000-0000-000032670000}"/>
    <cellStyle name="输出 2 2 6 2" xfId="26393" xr:uid="{00000000-0005-0000-0000-000033670000}"/>
    <cellStyle name="输出 2 2 6 2 2" xfId="26394" xr:uid="{00000000-0005-0000-0000-000034670000}"/>
    <cellStyle name="输出 2 2 6 2 2 2" xfId="26395" xr:uid="{00000000-0005-0000-0000-000035670000}"/>
    <cellStyle name="输出 2 2 6 2 2 3" xfId="26396" xr:uid="{00000000-0005-0000-0000-000036670000}"/>
    <cellStyle name="输出 2 2 6 2 3" xfId="26397" xr:uid="{00000000-0005-0000-0000-000037670000}"/>
    <cellStyle name="输出 2 2 6 2 4" xfId="26398" xr:uid="{00000000-0005-0000-0000-000038670000}"/>
    <cellStyle name="输出 2 2 6 3" xfId="26399" xr:uid="{00000000-0005-0000-0000-000039670000}"/>
    <cellStyle name="输出 2 2 6 3 2" xfId="26400" xr:uid="{00000000-0005-0000-0000-00003A670000}"/>
    <cellStyle name="输出 2 2 6 3 3" xfId="26401" xr:uid="{00000000-0005-0000-0000-00003B670000}"/>
    <cellStyle name="输出 2 2 6 4" xfId="26402" xr:uid="{00000000-0005-0000-0000-00003C670000}"/>
    <cellStyle name="输出 2 2 6 5" xfId="26403" xr:uid="{00000000-0005-0000-0000-00003D670000}"/>
    <cellStyle name="输出 2 2 7" xfId="26404" xr:uid="{00000000-0005-0000-0000-00003E670000}"/>
    <cellStyle name="输出 2 2 7 2" xfId="26405" xr:uid="{00000000-0005-0000-0000-00003F670000}"/>
    <cellStyle name="输出 2 2 7 2 2" xfId="26406" xr:uid="{00000000-0005-0000-0000-000040670000}"/>
    <cellStyle name="输出 2 2 7 2 3" xfId="26407" xr:uid="{00000000-0005-0000-0000-000041670000}"/>
    <cellStyle name="输出 2 2 7 3" xfId="26408" xr:uid="{00000000-0005-0000-0000-000042670000}"/>
    <cellStyle name="输出 2 2 7 4" xfId="26409" xr:uid="{00000000-0005-0000-0000-000043670000}"/>
    <cellStyle name="输出 2 2 8" xfId="26410" xr:uid="{00000000-0005-0000-0000-000044670000}"/>
    <cellStyle name="输出 2 2 8 2" xfId="26411" xr:uid="{00000000-0005-0000-0000-000045670000}"/>
    <cellStyle name="输出 2 2 8 3" xfId="26412" xr:uid="{00000000-0005-0000-0000-000046670000}"/>
    <cellStyle name="输出 2 2 9" xfId="26413" xr:uid="{00000000-0005-0000-0000-000047670000}"/>
    <cellStyle name="输出 2 3" xfId="26414" xr:uid="{00000000-0005-0000-0000-000048670000}"/>
    <cellStyle name="输出 2 3 2" xfId="26415" xr:uid="{00000000-0005-0000-0000-000049670000}"/>
    <cellStyle name="输出 2 3 2 2" xfId="26416" xr:uid="{00000000-0005-0000-0000-00004A670000}"/>
    <cellStyle name="输出 2 3 2 2 2" xfId="26417" xr:uid="{00000000-0005-0000-0000-00004B670000}"/>
    <cellStyle name="输出 2 3 2 2 2 2" xfId="26418" xr:uid="{00000000-0005-0000-0000-00004C670000}"/>
    <cellStyle name="输出 2 3 2 2 2 2 2" xfId="26419" xr:uid="{00000000-0005-0000-0000-00004D670000}"/>
    <cellStyle name="输出 2 3 2 2 2 2 2 2" xfId="26420" xr:uid="{00000000-0005-0000-0000-00004E670000}"/>
    <cellStyle name="输出 2 3 2 2 2 2 2 2 2" xfId="26421" xr:uid="{00000000-0005-0000-0000-00004F670000}"/>
    <cellStyle name="输出 2 3 2 2 2 2 2 2 3" xfId="26422" xr:uid="{00000000-0005-0000-0000-000050670000}"/>
    <cellStyle name="输出 2 3 2 2 2 2 2 3" xfId="26423" xr:uid="{00000000-0005-0000-0000-000051670000}"/>
    <cellStyle name="输出 2 3 2 2 2 2 2 4" xfId="26424" xr:uid="{00000000-0005-0000-0000-000052670000}"/>
    <cellStyle name="输出 2 3 2 2 2 2 3" xfId="26425" xr:uid="{00000000-0005-0000-0000-000053670000}"/>
    <cellStyle name="输出 2 3 2 2 2 2 3 2" xfId="26426" xr:uid="{00000000-0005-0000-0000-000054670000}"/>
    <cellStyle name="输出 2 3 2 2 2 2 3 3" xfId="26427" xr:uid="{00000000-0005-0000-0000-000055670000}"/>
    <cellStyle name="输出 2 3 2 2 2 2 4" xfId="26428" xr:uid="{00000000-0005-0000-0000-000056670000}"/>
    <cellStyle name="输出 2 3 2 2 2 2 5" xfId="26429" xr:uid="{00000000-0005-0000-0000-000057670000}"/>
    <cellStyle name="输出 2 3 2 2 2 3" xfId="26430" xr:uid="{00000000-0005-0000-0000-000058670000}"/>
    <cellStyle name="输出 2 3 2 2 2 3 2" xfId="26431" xr:uid="{00000000-0005-0000-0000-000059670000}"/>
    <cellStyle name="输出 2 3 2 2 2 3 2 2" xfId="26432" xr:uid="{00000000-0005-0000-0000-00005A670000}"/>
    <cellStyle name="输出 2 3 2 2 2 3 2 3" xfId="26433" xr:uid="{00000000-0005-0000-0000-00005B670000}"/>
    <cellStyle name="输出 2 3 2 2 2 3 3" xfId="26434" xr:uid="{00000000-0005-0000-0000-00005C670000}"/>
    <cellStyle name="输出 2 3 2 2 2 3 4" xfId="26435" xr:uid="{00000000-0005-0000-0000-00005D670000}"/>
    <cellStyle name="输出 2 3 2 2 2 4" xfId="26436" xr:uid="{00000000-0005-0000-0000-00005E670000}"/>
    <cellStyle name="输出 2 3 2 2 2 4 2" xfId="26437" xr:uid="{00000000-0005-0000-0000-00005F670000}"/>
    <cellStyle name="输出 2 3 2 2 2 4 3" xfId="26438" xr:uid="{00000000-0005-0000-0000-000060670000}"/>
    <cellStyle name="输出 2 3 2 2 2 5" xfId="26439" xr:uid="{00000000-0005-0000-0000-000061670000}"/>
    <cellStyle name="输出 2 3 2 2 2 6" xfId="26440" xr:uid="{00000000-0005-0000-0000-000062670000}"/>
    <cellStyle name="输出 2 3 2 2 3" xfId="26441" xr:uid="{00000000-0005-0000-0000-000063670000}"/>
    <cellStyle name="输出 2 3 2 2 3 2" xfId="26442" xr:uid="{00000000-0005-0000-0000-000064670000}"/>
    <cellStyle name="输出 2 3 2 2 3 2 2" xfId="26443" xr:uid="{00000000-0005-0000-0000-000065670000}"/>
    <cellStyle name="输出 2 3 2 2 3 2 2 2" xfId="26444" xr:uid="{00000000-0005-0000-0000-000066670000}"/>
    <cellStyle name="输出 2 3 2 2 3 2 2 3" xfId="26445" xr:uid="{00000000-0005-0000-0000-000067670000}"/>
    <cellStyle name="输出 2 3 2 2 3 2 3" xfId="26446" xr:uid="{00000000-0005-0000-0000-000068670000}"/>
    <cellStyle name="输出 2 3 2 2 3 2 4" xfId="26447" xr:uid="{00000000-0005-0000-0000-000069670000}"/>
    <cellStyle name="输出 2 3 2 2 3 3" xfId="26448" xr:uid="{00000000-0005-0000-0000-00006A670000}"/>
    <cellStyle name="输出 2 3 2 2 3 3 2" xfId="26449" xr:uid="{00000000-0005-0000-0000-00006B670000}"/>
    <cellStyle name="输出 2 3 2 2 3 3 3" xfId="26450" xr:uid="{00000000-0005-0000-0000-00006C670000}"/>
    <cellStyle name="输出 2 3 2 2 3 4" xfId="26451" xr:uid="{00000000-0005-0000-0000-00006D670000}"/>
    <cellStyle name="输出 2 3 2 2 3 5" xfId="26452" xr:uid="{00000000-0005-0000-0000-00006E670000}"/>
    <cellStyle name="输出 2 3 2 2 4" xfId="26453" xr:uid="{00000000-0005-0000-0000-00006F670000}"/>
    <cellStyle name="输出 2 3 2 2 4 2" xfId="26454" xr:uid="{00000000-0005-0000-0000-000070670000}"/>
    <cellStyle name="输出 2 3 2 2 4 2 2" xfId="26455" xr:uid="{00000000-0005-0000-0000-000071670000}"/>
    <cellStyle name="输出 2 3 2 2 4 2 3" xfId="26456" xr:uid="{00000000-0005-0000-0000-000072670000}"/>
    <cellStyle name="输出 2 3 2 2 4 3" xfId="26457" xr:uid="{00000000-0005-0000-0000-000073670000}"/>
    <cellStyle name="输出 2 3 2 2 4 4" xfId="26458" xr:uid="{00000000-0005-0000-0000-000074670000}"/>
    <cellStyle name="输出 2 3 2 2 5" xfId="26459" xr:uid="{00000000-0005-0000-0000-000075670000}"/>
    <cellStyle name="输出 2 3 2 2 5 2" xfId="26460" xr:uid="{00000000-0005-0000-0000-000076670000}"/>
    <cellStyle name="输出 2 3 2 2 5 3" xfId="26461" xr:uid="{00000000-0005-0000-0000-000077670000}"/>
    <cellStyle name="输出 2 3 2 2 6" xfId="26462" xr:uid="{00000000-0005-0000-0000-000078670000}"/>
    <cellStyle name="输出 2 3 2 2 7" xfId="26463" xr:uid="{00000000-0005-0000-0000-000079670000}"/>
    <cellStyle name="输出 2 3 2 3" xfId="26464" xr:uid="{00000000-0005-0000-0000-00007A670000}"/>
    <cellStyle name="输出 2 3 2 3 2" xfId="26465" xr:uid="{00000000-0005-0000-0000-00007B670000}"/>
    <cellStyle name="输出 2 3 2 3 2 2" xfId="26466" xr:uid="{00000000-0005-0000-0000-00007C670000}"/>
    <cellStyle name="输出 2 3 2 3 2 2 2" xfId="26467" xr:uid="{00000000-0005-0000-0000-00007D670000}"/>
    <cellStyle name="输出 2 3 2 3 2 2 2 2" xfId="26468" xr:uid="{00000000-0005-0000-0000-00007E670000}"/>
    <cellStyle name="输出 2 3 2 3 2 2 2 3" xfId="26469" xr:uid="{00000000-0005-0000-0000-00007F670000}"/>
    <cellStyle name="输出 2 3 2 3 2 2 3" xfId="26470" xr:uid="{00000000-0005-0000-0000-000080670000}"/>
    <cellStyle name="输出 2 3 2 3 2 2 4" xfId="26471" xr:uid="{00000000-0005-0000-0000-000081670000}"/>
    <cellStyle name="输出 2 3 2 3 2 3" xfId="26472" xr:uid="{00000000-0005-0000-0000-000082670000}"/>
    <cellStyle name="输出 2 3 2 3 2 3 2" xfId="26473" xr:uid="{00000000-0005-0000-0000-000083670000}"/>
    <cellStyle name="输出 2 3 2 3 2 3 3" xfId="26474" xr:uid="{00000000-0005-0000-0000-000084670000}"/>
    <cellStyle name="输出 2 3 2 3 2 4" xfId="26475" xr:uid="{00000000-0005-0000-0000-000085670000}"/>
    <cellStyle name="输出 2 3 2 3 2 5" xfId="26476" xr:uid="{00000000-0005-0000-0000-000086670000}"/>
    <cellStyle name="输出 2 3 2 3 3" xfId="26477" xr:uid="{00000000-0005-0000-0000-000087670000}"/>
    <cellStyle name="输出 2 3 2 3 3 2" xfId="26478" xr:uid="{00000000-0005-0000-0000-000088670000}"/>
    <cellStyle name="输出 2 3 2 3 3 2 2" xfId="26479" xr:uid="{00000000-0005-0000-0000-000089670000}"/>
    <cellStyle name="输出 2 3 2 3 3 2 3" xfId="26480" xr:uid="{00000000-0005-0000-0000-00008A670000}"/>
    <cellStyle name="输出 2 3 2 3 3 3" xfId="26481" xr:uid="{00000000-0005-0000-0000-00008B670000}"/>
    <cellStyle name="输出 2 3 2 3 3 4" xfId="26482" xr:uid="{00000000-0005-0000-0000-00008C670000}"/>
    <cellStyle name="输出 2 3 2 3 4" xfId="26483" xr:uid="{00000000-0005-0000-0000-00008D670000}"/>
    <cellStyle name="输出 2 3 2 3 4 2" xfId="26484" xr:uid="{00000000-0005-0000-0000-00008E670000}"/>
    <cellStyle name="输出 2 3 2 3 4 3" xfId="26485" xr:uid="{00000000-0005-0000-0000-00008F670000}"/>
    <cellStyle name="输出 2 3 2 3 5" xfId="26486" xr:uid="{00000000-0005-0000-0000-000090670000}"/>
    <cellStyle name="输出 2 3 2 3 6" xfId="26487" xr:uid="{00000000-0005-0000-0000-000091670000}"/>
    <cellStyle name="输出 2 3 2 4" xfId="26488" xr:uid="{00000000-0005-0000-0000-000092670000}"/>
    <cellStyle name="输出 2 3 2 4 2" xfId="26489" xr:uid="{00000000-0005-0000-0000-000093670000}"/>
    <cellStyle name="输出 2 3 2 4 2 2" xfId="26490" xr:uid="{00000000-0005-0000-0000-000094670000}"/>
    <cellStyle name="输出 2 3 2 4 2 2 2" xfId="26491" xr:uid="{00000000-0005-0000-0000-000095670000}"/>
    <cellStyle name="输出 2 3 2 4 2 2 3" xfId="26492" xr:uid="{00000000-0005-0000-0000-000096670000}"/>
    <cellStyle name="输出 2 3 2 4 2 3" xfId="26493" xr:uid="{00000000-0005-0000-0000-000097670000}"/>
    <cellStyle name="输出 2 3 2 4 2 4" xfId="26494" xr:uid="{00000000-0005-0000-0000-000098670000}"/>
    <cellStyle name="输出 2 3 2 4 3" xfId="26495" xr:uid="{00000000-0005-0000-0000-000099670000}"/>
    <cellStyle name="输出 2 3 2 4 3 2" xfId="26496" xr:uid="{00000000-0005-0000-0000-00009A670000}"/>
    <cellStyle name="输出 2 3 2 4 3 3" xfId="26497" xr:uid="{00000000-0005-0000-0000-00009B670000}"/>
    <cellStyle name="输出 2 3 2 4 4" xfId="26498" xr:uid="{00000000-0005-0000-0000-00009C670000}"/>
    <cellStyle name="输出 2 3 2 4 5" xfId="26499" xr:uid="{00000000-0005-0000-0000-00009D670000}"/>
    <cellStyle name="输出 2 3 2 5" xfId="26500" xr:uid="{00000000-0005-0000-0000-00009E670000}"/>
    <cellStyle name="输出 2 3 2 5 2" xfId="26501" xr:uid="{00000000-0005-0000-0000-00009F670000}"/>
    <cellStyle name="输出 2 3 2 5 2 2" xfId="26502" xr:uid="{00000000-0005-0000-0000-0000A0670000}"/>
    <cellStyle name="输出 2 3 2 5 2 3" xfId="26503" xr:uid="{00000000-0005-0000-0000-0000A1670000}"/>
    <cellStyle name="输出 2 3 2 5 3" xfId="26504" xr:uid="{00000000-0005-0000-0000-0000A2670000}"/>
    <cellStyle name="输出 2 3 2 5 4" xfId="26505" xr:uid="{00000000-0005-0000-0000-0000A3670000}"/>
    <cellStyle name="输出 2 3 2 6" xfId="26506" xr:uid="{00000000-0005-0000-0000-0000A4670000}"/>
    <cellStyle name="输出 2 3 2 6 2" xfId="26507" xr:uid="{00000000-0005-0000-0000-0000A5670000}"/>
    <cellStyle name="输出 2 3 2 6 3" xfId="26508" xr:uid="{00000000-0005-0000-0000-0000A6670000}"/>
    <cellStyle name="输出 2 3 2 7" xfId="26509" xr:uid="{00000000-0005-0000-0000-0000A7670000}"/>
    <cellStyle name="输出 2 3 2 8" xfId="26510" xr:uid="{00000000-0005-0000-0000-0000A8670000}"/>
    <cellStyle name="输出 2 3 3" xfId="26511" xr:uid="{00000000-0005-0000-0000-0000A9670000}"/>
    <cellStyle name="输出 2 3 3 2" xfId="26512" xr:uid="{00000000-0005-0000-0000-0000AA670000}"/>
    <cellStyle name="输出 2 3 3 2 2" xfId="26513" xr:uid="{00000000-0005-0000-0000-0000AB670000}"/>
    <cellStyle name="输出 2 3 3 2 2 2" xfId="26514" xr:uid="{00000000-0005-0000-0000-0000AC670000}"/>
    <cellStyle name="输出 2 3 3 2 2 2 2" xfId="26515" xr:uid="{00000000-0005-0000-0000-0000AD670000}"/>
    <cellStyle name="输出 2 3 3 2 2 2 2 2" xfId="26516" xr:uid="{00000000-0005-0000-0000-0000AE670000}"/>
    <cellStyle name="输出 2 3 3 2 2 2 2 3" xfId="26517" xr:uid="{00000000-0005-0000-0000-0000AF670000}"/>
    <cellStyle name="输出 2 3 3 2 2 2 3" xfId="26518" xr:uid="{00000000-0005-0000-0000-0000B0670000}"/>
    <cellStyle name="输出 2 3 3 2 2 2 4" xfId="26519" xr:uid="{00000000-0005-0000-0000-0000B1670000}"/>
    <cellStyle name="输出 2 3 3 2 2 3" xfId="26520" xr:uid="{00000000-0005-0000-0000-0000B2670000}"/>
    <cellStyle name="输出 2 3 3 2 2 3 2" xfId="26521" xr:uid="{00000000-0005-0000-0000-0000B3670000}"/>
    <cellStyle name="输出 2 3 3 2 2 3 3" xfId="26522" xr:uid="{00000000-0005-0000-0000-0000B4670000}"/>
    <cellStyle name="输出 2 3 3 2 2 4" xfId="26523" xr:uid="{00000000-0005-0000-0000-0000B5670000}"/>
    <cellStyle name="输出 2 3 3 2 2 5" xfId="26524" xr:uid="{00000000-0005-0000-0000-0000B6670000}"/>
    <cellStyle name="输出 2 3 3 2 3" xfId="26525" xr:uid="{00000000-0005-0000-0000-0000B7670000}"/>
    <cellStyle name="输出 2 3 3 2 3 2" xfId="26526" xr:uid="{00000000-0005-0000-0000-0000B8670000}"/>
    <cellStyle name="输出 2 3 3 2 3 2 2" xfId="26527" xr:uid="{00000000-0005-0000-0000-0000B9670000}"/>
    <cellStyle name="输出 2 3 3 2 3 2 3" xfId="26528" xr:uid="{00000000-0005-0000-0000-0000BA670000}"/>
    <cellStyle name="输出 2 3 3 2 3 3" xfId="26529" xr:uid="{00000000-0005-0000-0000-0000BB670000}"/>
    <cellStyle name="输出 2 3 3 2 3 4" xfId="26530" xr:uid="{00000000-0005-0000-0000-0000BC670000}"/>
    <cellStyle name="输出 2 3 3 2 4" xfId="26531" xr:uid="{00000000-0005-0000-0000-0000BD670000}"/>
    <cellStyle name="输出 2 3 3 2 4 2" xfId="26532" xr:uid="{00000000-0005-0000-0000-0000BE670000}"/>
    <cellStyle name="输出 2 3 3 2 4 3" xfId="26533" xr:uid="{00000000-0005-0000-0000-0000BF670000}"/>
    <cellStyle name="输出 2 3 3 2 5" xfId="26534" xr:uid="{00000000-0005-0000-0000-0000C0670000}"/>
    <cellStyle name="输出 2 3 3 2 6" xfId="26535" xr:uid="{00000000-0005-0000-0000-0000C1670000}"/>
    <cellStyle name="输出 2 3 3 3" xfId="26536" xr:uid="{00000000-0005-0000-0000-0000C2670000}"/>
    <cellStyle name="输出 2 3 3 3 2" xfId="26537" xr:uid="{00000000-0005-0000-0000-0000C3670000}"/>
    <cellStyle name="输出 2 3 3 3 2 2" xfId="26538" xr:uid="{00000000-0005-0000-0000-0000C4670000}"/>
    <cellStyle name="输出 2 3 3 3 2 2 2" xfId="26539" xr:uid="{00000000-0005-0000-0000-0000C5670000}"/>
    <cellStyle name="输出 2 3 3 3 2 2 3" xfId="26540" xr:uid="{00000000-0005-0000-0000-0000C6670000}"/>
    <cellStyle name="输出 2 3 3 3 2 3" xfId="26541" xr:uid="{00000000-0005-0000-0000-0000C7670000}"/>
    <cellStyle name="输出 2 3 3 3 2 4" xfId="26542" xr:uid="{00000000-0005-0000-0000-0000C8670000}"/>
    <cellStyle name="输出 2 3 3 3 3" xfId="26543" xr:uid="{00000000-0005-0000-0000-0000C9670000}"/>
    <cellStyle name="输出 2 3 3 3 3 2" xfId="26544" xr:uid="{00000000-0005-0000-0000-0000CA670000}"/>
    <cellStyle name="输出 2 3 3 3 3 3" xfId="26545" xr:uid="{00000000-0005-0000-0000-0000CB670000}"/>
    <cellStyle name="输出 2 3 3 3 4" xfId="26546" xr:uid="{00000000-0005-0000-0000-0000CC670000}"/>
    <cellStyle name="输出 2 3 3 3 5" xfId="26547" xr:uid="{00000000-0005-0000-0000-0000CD670000}"/>
    <cellStyle name="输出 2 3 3 4" xfId="26548" xr:uid="{00000000-0005-0000-0000-0000CE670000}"/>
    <cellStyle name="输出 2 3 3 4 2" xfId="26549" xr:uid="{00000000-0005-0000-0000-0000CF670000}"/>
    <cellStyle name="输出 2 3 3 4 2 2" xfId="26550" xr:uid="{00000000-0005-0000-0000-0000D0670000}"/>
    <cellStyle name="输出 2 3 3 4 2 3" xfId="26551" xr:uid="{00000000-0005-0000-0000-0000D1670000}"/>
    <cellStyle name="输出 2 3 3 4 3" xfId="26552" xr:uid="{00000000-0005-0000-0000-0000D2670000}"/>
    <cellStyle name="输出 2 3 3 4 4" xfId="26553" xr:uid="{00000000-0005-0000-0000-0000D3670000}"/>
    <cellStyle name="输出 2 3 3 5" xfId="26554" xr:uid="{00000000-0005-0000-0000-0000D4670000}"/>
    <cellStyle name="输出 2 3 3 5 2" xfId="26555" xr:uid="{00000000-0005-0000-0000-0000D5670000}"/>
    <cellStyle name="输出 2 3 3 5 3" xfId="26556" xr:uid="{00000000-0005-0000-0000-0000D6670000}"/>
    <cellStyle name="输出 2 3 3 6" xfId="26557" xr:uid="{00000000-0005-0000-0000-0000D7670000}"/>
    <cellStyle name="输出 2 3 3 7" xfId="26558" xr:uid="{00000000-0005-0000-0000-0000D8670000}"/>
    <cellStyle name="输出 2 3 4" xfId="26559" xr:uid="{00000000-0005-0000-0000-0000D9670000}"/>
    <cellStyle name="输出 2 3 4 2" xfId="26560" xr:uid="{00000000-0005-0000-0000-0000DA670000}"/>
    <cellStyle name="输出 2 3 4 2 2" xfId="26561" xr:uid="{00000000-0005-0000-0000-0000DB670000}"/>
    <cellStyle name="输出 2 3 4 2 2 2" xfId="26562" xr:uid="{00000000-0005-0000-0000-0000DC670000}"/>
    <cellStyle name="输出 2 3 4 2 2 2 2" xfId="26563" xr:uid="{00000000-0005-0000-0000-0000DD670000}"/>
    <cellStyle name="输出 2 3 4 2 2 2 3" xfId="26564" xr:uid="{00000000-0005-0000-0000-0000DE670000}"/>
    <cellStyle name="输出 2 3 4 2 2 3" xfId="26565" xr:uid="{00000000-0005-0000-0000-0000DF670000}"/>
    <cellStyle name="输出 2 3 4 2 2 4" xfId="26566" xr:uid="{00000000-0005-0000-0000-0000E0670000}"/>
    <cellStyle name="输出 2 3 4 2 3" xfId="26567" xr:uid="{00000000-0005-0000-0000-0000E1670000}"/>
    <cellStyle name="输出 2 3 4 2 3 2" xfId="26568" xr:uid="{00000000-0005-0000-0000-0000E2670000}"/>
    <cellStyle name="输出 2 3 4 2 3 3" xfId="26569" xr:uid="{00000000-0005-0000-0000-0000E3670000}"/>
    <cellStyle name="输出 2 3 4 2 4" xfId="26570" xr:uid="{00000000-0005-0000-0000-0000E4670000}"/>
    <cellStyle name="输出 2 3 4 2 5" xfId="26571" xr:uid="{00000000-0005-0000-0000-0000E5670000}"/>
    <cellStyle name="输出 2 3 4 3" xfId="26572" xr:uid="{00000000-0005-0000-0000-0000E6670000}"/>
    <cellStyle name="输出 2 3 4 3 2" xfId="26573" xr:uid="{00000000-0005-0000-0000-0000E7670000}"/>
    <cellStyle name="输出 2 3 4 3 2 2" xfId="26574" xr:uid="{00000000-0005-0000-0000-0000E8670000}"/>
    <cellStyle name="输出 2 3 4 3 2 3" xfId="26575" xr:uid="{00000000-0005-0000-0000-0000E9670000}"/>
    <cellStyle name="输出 2 3 4 3 3" xfId="26576" xr:uid="{00000000-0005-0000-0000-0000EA670000}"/>
    <cellStyle name="输出 2 3 4 3 4" xfId="26577" xr:uid="{00000000-0005-0000-0000-0000EB670000}"/>
    <cellStyle name="输出 2 3 4 4" xfId="26578" xr:uid="{00000000-0005-0000-0000-0000EC670000}"/>
    <cellStyle name="输出 2 3 4 4 2" xfId="26579" xr:uid="{00000000-0005-0000-0000-0000ED670000}"/>
    <cellStyle name="输出 2 3 4 4 3" xfId="26580" xr:uid="{00000000-0005-0000-0000-0000EE670000}"/>
    <cellStyle name="输出 2 3 4 5" xfId="26581" xr:uid="{00000000-0005-0000-0000-0000EF670000}"/>
    <cellStyle name="输出 2 3 4 6" xfId="26582" xr:uid="{00000000-0005-0000-0000-0000F0670000}"/>
    <cellStyle name="输出 2 3 5" xfId="26583" xr:uid="{00000000-0005-0000-0000-0000F1670000}"/>
    <cellStyle name="输出 2 3 5 2" xfId="26584" xr:uid="{00000000-0005-0000-0000-0000F2670000}"/>
    <cellStyle name="输出 2 3 5 2 2" xfId="26585" xr:uid="{00000000-0005-0000-0000-0000F3670000}"/>
    <cellStyle name="输出 2 3 5 2 2 2" xfId="26586" xr:uid="{00000000-0005-0000-0000-0000F4670000}"/>
    <cellStyle name="输出 2 3 5 2 2 3" xfId="26587" xr:uid="{00000000-0005-0000-0000-0000F5670000}"/>
    <cellStyle name="输出 2 3 5 2 3" xfId="26588" xr:uid="{00000000-0005-0000-0000-0000F6670000}"/>
    <cellStyle name="输出 2 3 5 2 4" xfId="26589" xr:uid="{00000000-0005-0000-0000-0000F7670000}"/>
    <cellStyle name="输出 2 3 5 3" xfId="26590" xr:uid="{00000000-0005-0000-0000-0000F8670000}"/>
    <cellStyle name="输出 2 3 5 3 2" xfId="26591" xr:uid="{00000000-0005-0000-0000-0000F9670000}"/>
    <cellStyle name="输出 2 3 5 3 3" xfId="26592" xr:uid="{00000000-0005-0000-0000-0000FA670000}"/>
    <cellStyle name="输出 2 3 5 4" xfId="26593" xr:uid="{00000000-0005-0000-0000-0000FB670000}"/>
    <cellStyle name="输出 2 3 5 5" xfId="26594" xr:uid="{00000000-0005-0000-0000-0000FC670000}"/>
    <cellStyle name="输出 2 3 6" xfId="26595" xr:uid="{00000000-0005-0000-0000-0000FD670000}"/>
    <cellStyle name="输出 2 3 6 2" xfId="26596" xr:uid="{00000000-0005-0000-0000-0000FE670000}"/>
    <cellStyle name="输出 2 3 6 2 2" xfId="26597" xr:uid="{00000000-0005-0000-0000-0000FF670000}"/>
    <cellStyle name="输出 2 3 6 2 3" xfId="26598" xr:uid="{00000000-0005-0000-0000-000000680000}"/>
    <cellStyle name="输出 2 3 6 3" xfId="26599" xr:uid="{00000000-0005-0000-0000-000001680000}"/>
    <cellStyle name="输出 2 3 6 4" xfId="26600" xr:uid="{00000000-0005-0000-0000-000002680000}"/>
    <cellStyle name="输出 2 3 7" xfId="26601" xr:uid="{00000000-0005-0000-0000-000003680000}"/>
    <cellStyle name="输出 2 3 7 2" xfId="26602" xr:uid="{00000000-0005-0000-0000-000004680000}"/>
    <cellStyle name="输出 2 3 7 3" xfId="26603" xr:uid="{00000000-0005-0000-0000-000005680000}"/>
    <cellStyle name="输出 2 3 8" xfId="26604" xr:uid="{00000000-0005-0000-0000-000006680000}"/>
    <cellStyle name="输出 2 3 9" xfId="26605" xr:uid="{00000000-0005-0000-0000-000007680000}"/>
    <cellStyle name="输出 2 4" xfId="26606" xr:uid="{00000000-0005-0000-0000-000008680000}"/>
    <cellStyle name="输出 2 4 2" xfId="26607" xr:uid="{00000000-0005-0000-0000-000009680000}"/>
    <cellStyle name="输出 2 4 2 2" xfId="26608" xr:uid="{00000000-0005-0000-0000-00000A680000}"/>
    <cellStyle name="输出 2 4 2 2 2" xfId="26609" xr:uid="{00000000-0005-0000-0000-00000B680000}"/>
    <cellStyle name="输出 2 4 2 2 2 2" xfId="26610" xr:uid="{00000000-0005-0000-0000-00000C680000}"/>
    <cellStyle name="输出 2 4 2 2 2 2 2" xfId="26611" xr:uid="{00000000-0005-0000-0000-00000D680000}"/>
    <cellStyle name="输出 2 4 2 2 2 2 2 2" xfId="26612" xr:uid="{00000000-0005-0000-0000-00000E680000}"/>
    <cellStyle name="输出 2 4 2 2 2 2 2 3" xfId="26613" xr:uid="{00000000-0005-0000-0000-00000F680000}"/>
    <cellStyle name="输出 2 4 2 2 2 2 3" xfId="26614" xr:uid="{00000000-0005-0000-0000-000010680000}"/>
    <cellStyle name="输出 2 4 2 2 2 2 4" xfId="26615" xr:uid="{00000000-0005-0000-0000-000011680000}"/>
    <cellStyle name="输出 2 4 2 2 2 3" xfId="26616" xr:uid="{00000000-0005-0000-0000-000012680000}"/>
    <cellStyle name="输出 2 4 2 2 2 3 2" xfId="26617" xr:uid="{00000000-0005-0000-0000-000013680000}"/>
    <cellStyle name="输出 2 4 2 2 2 3 3" xfId="26618" xr:uid="{00000000-0005-0000-0000-000014680000}"/>
    <cellStyle name="输出 2 4 2 2 2 4" xfId="26619" xr:uid="{00000000-0005-0000-0000-000015680000}"/>
    <cellStyle name="输出 2 4 2 2 2 5" xfId="26620" xr:uid="{00000000-0005-0000-0000-000016680000}"/>
    <cellStyle name="输出 2 4 2 2 3" xfId="26621" xr:uid="{00000000-0005-0000-0000-000017680000}"/>
    <cellStyle name="输出 2 4 2 2 3 2" xfId="26622" xr:uid="{00000000-0005-0000-0000-000018680000}"/>
    <cellStyle name="输出 2 4 2 2 3 2 2" xfId="26623" xr:uid="{00000000-0005-0000-0000-000019680000}"/>
    <cellStyle name="输出 2 4 2 2 3 2 3" xfId="26624" xr:uid="{00000000-0005-0000-0000-00001A680000}"/>
    <cellStyle name="输出 2 4 2 2 3 3" xfId="26625" xr:uid="{00000000-0005-0000-0000-00001B680000}"/>
    <cellStyle name="输出 2 4 2 2 3 4" xfId="26626" xr:uid="{00000000-0005-0000-0000-00001C680000}"/>
    <cellStyle name="输出 2 4 2 2 4" xfId="26627" xr:uid="{00000000-0005-0000-0000-00001D680000}"/>
    <cellStyle name="输出 2 4 2 2 4 2" xfId="26628" xr:uid="{00000000-0005-0000-0000-00001E680000}"/>
    <cellStyle name="输出 2 4 2 2 4 3" xfId="26629" xr:uid="{00000000-0005-0000-0000-00001F680000}"/>
    <cellStyle name="输出 2 4 2 2 5" xfId="26630" xr:uid="{00000000-0005-0000-0000-000020680000}"/>
    <cellStyle name="输出 2 4 2 2 6" xfId="26631" xr:uid="{00000000-0005-0000-0000-000021680000}"/>
    <cellStyle name="输出 2 4 2 3" xfId="26632" xr:uid="{00000000-0005-0000-0000-000022680000}"/>
    <cellStyle name="输出 2 4 2 3 2" xfId="26633" xr:uid="{00000000-0005-0000-0000-000023680000}"/>
    <cellStyle name="输出 2 4 2 3 2 2" xfId="26634" xr:uid="{00000000-0005-0000-0000-000024680000}"/>
    <cellStyle name="输出 2 4 2 3 2 2 2" xfId="26635" xr:uid="{00000000-0005-0000-0000-000025680000}"/>
    <cellStyle name="输出 2 4 2 3 2 2 3" xfId="26636" xr:uid="{00000000-0005-0000-0000-000026680000}"/>
    <cellStyle name="输出 2 4 2 3 2 3" xfId="26637" xr:uid="{00000000-0005-0000-0000-000027680000}"/>
    <cellStyle name="输出 2 4 2 3 2 4" xfId="26638" xr:uid="{00000000-0005-0000-0000-000028680000}"/>
    <cellStyle name="输出 2 4 2 3 3" xfId="26639" xr:uid="{00000000-0005-0000-0000-000029680000}"/>
    <cellStyle name="输出 2 4 2 3 3 2" xfId="26640" xr:uid="{00000000-0005-0000-0000-00002A680000}"/>
    <cellStyle name="输出 2 4 2 3 3 3" xfId="26641" xr:uid="{00000000-0005-0000-0000-00002B680000}"/>
    <cellStyle name="输出 2 4 2 3 4" xfId="26642" xr:uid="{00000000-0005-0000-0000-00002C680000}"/>
    <cellStyle name="输出 2 4 2 3 5" xfId="26643" xr:uid="{00000000-0005-0000-0000-00002D680000}"/>
    <cellStyle name="输出 2 4 2 4" xfId="26644" xr:uid="{00000000-0005-0000-0000-00002E680000}"/>
    <cellStyle name="输出 2 4 2 4 2" xfId="26645" xr:uid="{00000000-0005-0000-0000-00002F680000}"/>
    <cellStyle name="输出 2 4 2 4 2 2" xfId="26646" xr:uid="{00000000-0005-0000-0000-000030680000}"/>
    <cellStyle name="输出 2 4 2 4 2 3" xfId="26647" xr:uid="{00000000-0005-0000-0000-000031680000}"/>
    <cellStyle name="输出 2 4 2 4 3" xfId="26648" xr:uid="{00000000-0005-0000-0000-000032680000}"/>
    <cellStyle name="输出 2 4 2 4 4" xfId="26649" xr:uid="{00000000-0005-0000-0000-000033680000}"/>
    <cellStyle name="输出 2 4 2 5" xfId="26650" xr:uid="{00000000-0005-0000-0000-000034680000}"/>
    <cellStyle name="输出 2 4 2 5 2" xfId="26651" xr:uid="{00000000-0005-0000-0000-000035680000}"/>
    <cellStyle name="输出 2 4 2 5 3" xfId="26652" xr:uid="{00000000-0005-0000-0000-000036680000}"/>
    <cellStyle name="输出 2 4 2 6" xfId="26653" xr:uid="{00000000-0005-0000-0000-000037680000}"/>
    <cellStyle name="输出 2 4 2 7" xfId="26654" xr:uid="{00000000-0005-0000-0000-000038680000}"/>
    <cellStyle name="输出 2 4 3" xfId="26655" xr:uid="{00000000-0005-0000-0000-000039680000}"/>
    <cellStyle name="输出 2 4 3 2" xfId="26656" xr:uid="{00000000-0005-0000-0000-00003A680000}"/>
    <cellStyle name="输出 2 4 3 2 2" xfId="26657" xr:uid="{00000000-0005-0000-0000-00003B680000}"/>
    <cellStyle name="输出 2 4 3 2 2 2" xfId="26658" xr:uid="{00000000-0005-0000-0000-00003C680000}"/>
    <cellStyle name="输出 2 4 3 2 2 2 2" xfId="26659" xr:uid="{00000000-0005-0000-0000-00003D680000}"/>
    <cellStyle name="输出 2 4 3 2 2 2 3" xfId="26660" xr:uid="{00000000-0005-0000-0000-00003E680000}"/>
    <cellStyle name="输出 2 4 3 2 2 3" xfId="26661" xr:uid="{00000000-0005-0000-0000-00003F680000}"/>
    <cellStyle name="输出 2 4 3 2 2 4" xfId="26662" xr:uid="{00000000-0005-0000-0000-000040680000}"/>
    <cellStyle name="输出 2 4 3 2 3" xfId="26663" xr:uid="{00000000-0005-0000-0000-000041680000}"/>
    <cellStyle name="输出 2 4 3 2 3 2" xfId="26664" xr:uid="{00000000-0005-0000-0000-000042680000}"/>
    <cellStyle name="输出 2 4 3 2 3 3" xfId="26665" xr:uid="{00000000-0005-0000-0000-000043680000}"/>
    <cellStyle name="输出 2 4 3 2 4" xfId="26666" xr:uid="{00000000-0005-0000-0000-000044680000}"/>
    <cellStyle name="输出 2 4 3 2 5" xfId="26667" xr:uid="{00000000-0005-0000-0000-000045680000}"/>
    <cellStyle name="输出 2 4 3 3" xfId="26668" xr:uid="{00000000-0005-0000-0000-000046680000}"/>
    <cellStyle name="输出 2 4 3 3 2" xfId="26669" xr:uid="{00000000-0005-0000-0000-000047680000}"/>
    <cellStyle name="输出 2 4 3 3 2 2" xfId="26670" xr:uid="{00000000-0005-0000-0000-000048680000}"/>
    <cellStyle name="输出 2 4 3 3 2 3" xfId="26671" xr:uid="{00000000-0005-0000-0000-000049680000}"/>
    <cellStyle name="输出 2 4 3 3 3" xfId="26672" xr:uid="{00000000-0005-0000-0000-00004A680000}"/>
    <cellStyle name="输出 2 4 3 3 4" xfId="26673" xr:uid="{00000000-0005-0000-0000-00004B680000}"/>
    <cellStyle name="输出 2 4 3 4" xfId="26674" xr:uid="{00000000-0005-0000-0000-00004C680000}"/>
    <cellStyle name="输出 2 4 3 4 2" xfId="26675" xr:uid="{00000000-0005-0000-0000-00004D680000}"/>
    <cellStyle name="输出 2 4 3 4 3" xfId="26676" xr:uid="{00000000-0005-0000-0000-00004E680000}"/>
    <cellStyle name="输出 2 4 3 5" xfId="26677" xr:uid="{00000000-0005-0000-0000-00004F680000}"/>
    <cellStyle name="输出 2 4 3 6" xfId="26678" xr:uid="{00000000-0005-0000-0000-000050680000}"/>
    <cellStyle name="输出 2 4 4" xfId="26679" xr:uid="{00000000-0005-0000-0000-000051680000}"/>
    <cellStyle name="输出 2 4 4 2" xfId="26680" xr:uid="{00000000-0005-0000-0000-000052680000}"/>
    <cellStyle name="输出 2 4 4 2 2" xfId="26681" xr:uid="{00000000-0005-0000-0000-000053680000}"/>
    <cellStyle name="输出 2 4 4 2 2 2" xfId="26682" xr:uid="{00000000-0005-0000-0000-000054680000}"/>
    <cellStyle name="输出 2 4 4 2 2 3" xfId="26683" xr:uid="{00000000-0005-0000-0000-000055680000}"/>
    <cellStyle name="输出 2 4 4 2 3" xfId="26684" xr:uid="{00000000-0005-0000-0000-000056680000}"/>
    <cellStyle name="输出 2 4 4 2 4" xfId="26685" xr:uid="{00000000-0005-0000-0000-000057680000}"/>
    <cellStyle name="输出 2 4 4 3" xfId="26686" xr:uid="{00000000-0005-0000-0000-000058680000}"/>
    <cellStyle name="输出 2 4 4 3 2" xfId="26687" xr:uid="{00000000-0005-0000-0000-000059680000}"/>
    <cellStyle name="输出 2 4 4 3 3" xfId="26688" xr:uid="{00000000-0005-0000-0000-00005A680000}"/>
    <cellStyle name="输出 2 4 4 4" xfId="26689" xr:uid="{00000000-0005-0000-0000-00005B680000}"/>
    <cellStyle name="输出 2 4 4 5" xfId="26690" xr:uid="{00000000-0005-0000-0000-00005C680000}"/>
    <cellStyle name="输出 2 4 5" xfId="26691" xr:uid="{00000000-0005-0000-0000-00005D680000}"/>
    <cellStyle name="输出 2 4 5 2" xfId="26692" xr:uid="{00000000-0005-0000-0000-00005E680000}"/>
    <cellStyle name="输出 2 4 5 2 2" xfId="26693" xr:uid="{00000000-0005-0000-0000-00005F680000}"/>
    <cellStyle name="输出 2 4 5 2 3" xfId="26694" xr:uid="{00000000-0005-0000-0000-000060680000}"/>
    <cellStyle name="输出 2 4 5 3" xfId="26695" xr:uid="{00000000-0005-0000-0000-000061680000}"/>
    <cellStyle name="输出 2 4 5 4" xfId="26696" xr:uid="{00000000-0005-0000-0000-000062680000}"/>
    <cellStyle name="输出 2 4 6" xfId="26697" xr:uid="{00000000-0005-0000-0000-000063680000}"/>
    <cellStyle name="输出 2 4 6 2" xfId="26698" xr:uid="{00000000-0005-0000-0000-000064680000}"/>
    <cellStyle name="输出 2 4 6 3" xfId="26699" xr:uid="{00000000-0005-0000-0000-000065680000}"/>
    <cellStyle name="输出 2 4 7" xfId="26700" xr:uid="{00000000-0005-0000-0000-000066680000}"/>
    <cellStyle name="输出 2 4 8" xfId="26701" xr:uid="{00000000-0005-0000-0000-000067680000}"/>
    <cellStyle name="输出 2 5" xfId="26702" xr:uid="{00000000-0005-0000-0000-000068680000}"/>
    <cellStyle name="输出 2 5 2" xfId="26703" xr:uid="{00000000-0005-0000-0000-000069680000}"/>
    <cellStyle name="输出 2 5 2 2" xfId="26704" xr:uid="{00000000-0005-0000-0000-00006A680000}"/>
    <cellStyle name="输出 2 5 2 2 2" xfId="26705" xr:uid="{00000000-0005-0000-0000-00006B680000}"/>
    <cellStyle name="输出 2 5 2 2 2 2" xfId="26706" xr:uid="{00000000-0005-0000-0000-00006C680000}"/>
    <cellStyle name="输出 2 5 2 2 2 2 2" xfId="26707" xr:uid="{00000000-0005-0000-0000-00006D680000}"/>
    <cellStyle name="输出 2 5 2 2 2 2 3" xfId="26708" xr:uid="{00000000-0005-0000-0000-00006E680000}"/>
    <cellStyle name="输出 2 5 2 2 2 3" xfId="26709" xr:uid="{00000000-0005-0000-0000-00006F680000}"/>
    <cellStyle name="输出 2 5 2 2 2 4" xfId="26710" xr:uid="{00000000-0005-0000-0000-000070680000}"/>
    <cellStyle name="输出 2 5 2 2 3" xfId="26711" xr:uid="{00000000-0005-0000-0000-000071680000}"/>
    <cellStyle name="输出 2 5 2 2 3 2" xfId="26712" xr:uid="{00000000-0005-0000-0000-000072680000}"/>
    <cellStyle name="输出 2 5 2 2 3 3" xfId="26713" xr:uid="{00000000-0005-0000-0000-000073680000}"/>
    <cellStyle name="输出 2 5 2 2 4" xfId="26714" xr:uid="{00000000-0005-0000-0000-000074680000}"/>
    <cellStyle name="输出 2 5 2 2 5" xfId="26715" xr:uid="{00000000-0005-0000-0000-000075680000}"/>
    <cellStyle name="输出 2 5 2 3" xfId="26716" xr:uid="{00000000-0005-0000-0000-000076680000}"/>
    <cellStyle name="输出 2 5 2 3 2" xfId="26717" xr:uid="{00000000-0005-0000-0000-000077680000}"/>
    <cellStyle name="输出 2 5 2 3 2 2" xfId="26718" xr:uid="{00000000-0005-0000-0000-000078680000}"/>
    <cellStyle name="输出 2 5 2 3 2 3" xfId="26719" xr:uid="{00000000-0005-0000-0000-000079680000}"/>
    <cellStyle name="输出 2 5 2 3 3" xfId="26720" xr:uid="{00000000-0005-0000-0000-00007A680000}"/>
    <cellStyle name="输出 2 5 2 3 4" xfId="26721" xr:uid="{00000000-0005-0000-0000-00007B680000}"/>
    <cellStyle name="输出 2 5 2 4" xfId="26722" xr:uid="{00000000-0005-0000-0000-00007C680000}"/>
    <cellStyle name="输出 2 5 2 4 2" xfId="26723" xr:uid="{00000000-0005-0000-0000-00007D680000}"/>
    <cellStyle name="输出 2 5 2 4 3" xfId="26724" xr:uid="{00000000-0005-0000-0000-00007E680000}"/>
    <cellStyle name="输出 2 5 2 5" xfId="26725" xr:uid="{00000000-0005-0000-0000-00007F680000}"/>
    <cellStyle name="输出 2 5 2 6" xfId="26726" xr:uid="{00000000-0005-0000-0000-000080680000}"/>
    <cellStyle name="输出 2 5 3" xfId="26727" xr:uid="{00000000-0005-0000-0000-000081680000}"/>
    <cellStyle name="输出 2 5 3 2" xfId="26728" xr:uid="{00000000-0005-0000-0000-000082680000}"/>
    <cellStyle name="输出 2 5 3 2 2" xfId="26729" xr:uid="{00000000-0005-0000-0000-000083680000}"/>
    <cellStyle name="输出 2 5 3 2 2 2" xfId="26730" xr:uid="{00000000-0005-0000-0000-000084680000}"/>
    <cellStyle name="输出 2 5 3 2 2 3" xfId="26731" xr:uid="{00000000-0005-0000-0000-000085680000}"/>
    <cellStyle name="输出 2 5 3 2 3" xfId="26732" xr:uid="{00000000-0005-0000-0000-000086680000}"/>
    <cellStyle name="输出 2 5 3 2 4" xfId="26733" xr:uid="{00000000-0005-0000-0000-000087680000}"/>
    <cellStyle name="输出 2 5 3 3" xfId="26734" xr:uid="{00000000-0005-0000-0000-000088680000}"/>
    <cellStyle name="输出 2 5 3 3 2" xfId="26735" xr:uid="{00000000-0005-0000-0000-000089680000}"/>
    <cellStyle name="输出 2 5 3 3 3" xfId="26736" xr:uid="{00000000-0005-0000-0000-00008A680000}"/>
    <cellStyle name="输出 2 5 3 4" xfId="26737" xr:uid="{00000000-0005-0000-0000-00008B680000}"/>
    <cellStyle name="输出 2 5 3 5" xfId="26738" xr:uid="{00000000-0005-0000-0000-00008C680000}"/>
    <cellStyle name="输出 2 5 4" xfId="26739" xr:uid="{00000000-0005-0000-0000-00008D680000}"/>
    <cellStyle name="输出 2 5 4 2" xfId="26740" xr:uid="{00000000-0005-0000-0000-00008E680000}"/>
    <cellStyle name="输出 2 5 4 2 2" xfId="26741" xr:uid="{00000000-0005-0000-0000-00008F680000}"/>
    <cellStyle name="输出 2 5 4 2 3" xfId="26742" xr:uid="{00000000-0005-0000-0000-000090680000}"/>
    <cellStyle name="输出 2 5 4 3" xfId="26743" xr:uid="{00000000-0005-0000-0000-000091680000}"/>
    <cellStyle name="输出 2 5 4 4" xfId="26744" xr:uid="{00000000-0005-0000-0000-000092680000}"/>
    <cellStyle name="输出 2 5 5" xfId="26745" xr:uid="{00000000-0005-0000-0000-000093680000}"/>
    <cellStyle name="输出 2 5 5 2" xfId="26746" xr:uid="{00000000-0005-0000-0000-000094680000}"/>
    <cellStyle name="输出 2 5 5 3" xfId="26747" xr:uid="{00000000-0005-0000-0000-000095680000}"/>
    <cellStyle name="输出 2 5 6" xfId="26748" xr:uid="{00000000-0005-0000-0000-000096680000}"/>
    <cellStyle name="输出 2 5 7" xfId="26749" xr:uid="{00000000-0005-0000-0000-000097680000}"/>
    <cellStyle name="输出 2 6" xfId="26750" xr:uid="{00000000-0005-0000-0000-000098680000}"/>
    <cellStyle name="输出 2 6 2" xfId="26751" xr:uid="{00000000-0005-0000-0000-000099680000}"/>
    <cellStyle name="输出 2 6 2 2" xfId="26752" xr:uid="{00000000-0005-0000-0000-00009A680000}"/>
    <cellStyle name="输出 2 6 2 2 2" xfId="26753" xr:uid="{00000000-0005-0000-0000-00009B680000}"/>
    <cellStyle name="输出 2 6 2 2 2 2" xfId="26754" xr:uid="{00000000-0005-0000-0000-00009C680000}"/>
    <cellStyle name="输出 2 6 2 2 2 3" xfId="26755" xr:uid="{00000000-0005-0000-0000-00009D680000}"/>
    <cellStyle name="输出 2 6 2 2 3" xfId="26756" xr:uid="{00000000-0005-0000-0000-00009E680000}"/>
    <cellStyle name="输出 2 6 2 2 4" xfId="26757" xr:uid="{00000000-0005-0000-0000-00009F680000}"/>
    <cellStyle name="输出 2 6 2 3" xfId="26758" xr:uid="{00000000-0005-0000-0000-0000A0680000}"/>
    <cellStyle name="输出 2 6 2 3 2" xfId="26759" xr:uid="{00000000-0005-0000-0000-0000A1680000}"/>
    <cellStyle name="输出 2 6 2 3 3" xfId="26760" xr:uid="{00000000-0005-0000-0000-0000A2680000}"/>
    <cellStyle name="输出 2 6 2 4" xfId="26761" xr:uid="{00000000-0005-0000-0000-0000A3680000}"/>
    <cellStyle name="输出 2 6 2 5" xfId="26762" xr:uid="{00000000-0005-0000-0000-0000A4680000}"/>
    <cellStyle name="输出 2 6 3" xfId="26763" xr:uid="{00000000-0005-0000-0000-0000A5680000}"/>
    <cellStyle name="输出 2 6 3 2" xfId="26764" xr:uid="{00000000-0005-0000-0000-0000A6680000}"/>
    <cellStyle name="输出 2 6 3 2 2" xfId="26765" xr:uid="{00000000-0005-0000-0000-0000A7680000}"/>
    <cellStyle name="输出 2 6 3 2 3" xfId="26766" xr:uid="{00000000-0005-0000-0000-0000A8680000}"/>
    <cellStyle name="输出 2 6 3 3" xfId="26767" xr:uid="{00000000-0005-0000-0000-0000A9680000}"/>
    <cellStyle name="输出 2 6 3 4" xfId="26768" xr:uid="{00000000-0005-0000-0000-0000AA680000}"/>
    <cellStyle name="输出 2 6 4" xfId="26769" xr:uid="{00000000-0005-0000-0000-0000AB680000}"/>
    <cellStyle name="输出 2 6 4 2" xfId="26770" xr:uid="{00000000-0005-0000-0000-0000AC680000}"/>
    <cellStyle name="输出 2 6 4 3" xfId="26771" xr:uid="{00000000-0005-0000-0000-0000AD680000}"/>
    <cellStyle name="输出 2 6 5" xfId="26772" xr:uid="{00000000-0005-0000-0000-0000AE680000}"/>
    <cellStyle name="输出 2 6 6" xfId="26773" xr:uid="{00000000-0005-0000-0000-0000AF680000}"/>
    <cellStyle name="输出 2 7" xfId="26774" xr:uid="{00000000-0005-0000-0000-0000B0680000}"/>
    <cellStyle name="输出 2 7 2" xfId="26775" xr:uid="{00000000-0005-0000-0000-0000B1680000}"/>
    <cellStyle name="输出 2 7 2 2" xfId="26776" xr:uid="{00000000-0005-0000-0000-0000B2680000}"/>
    <cellStyle name="输出 2 7 2 2 2" xfId="26777" xr:uid="{00000000-0005-0000-0000-0000B3680000}"/>
    <cellStyle name="输出 2 7 2 2 3" xfId="26778" xr:uid="{00000000-0005-0000-0000-0000B4680000}"/>
    <cellStyle name="输出 2 7 2 3" xfId="26779" xr:uid="{00000000-0005-0000-0000-0000B5680000}"/>
    <cellStyle name="输出 2 7 2 4" xfId="26780" xr:uid="{00000000-0005-0000-0000-0000B6680000}"/>
    <cellStyle name="输出 2 7 3" xfId="26781" xr:uid="{00000000-0005-0000-0000-0000B7680000}"/>
    <cellStyle name="输出 2 7 3 2" xfId="26782" xr:uid="{00000000-0005-0000-0000-0000B8680000}"/>
    <cellStyle name="输出 2 7 3 3" xfId="26783" xr:uid="{00000000-0005-0000-0000-0000B9680000}"/>
    <cellStyle name="输出 2 7 4" xfId="26784" xr:uid="{00000000-0005-0000-0000-0000BA680000}"/>
    <cellStyle name="输出 2 7 5" xfId="26785" xr:uid="{00000000-0005-0000-0000-0000BB680000}"/>
    <cellStyle name="输出 2 8" xfId="26786" xr:uid="{00000000-0005-0000-0000-0000BC680000}"/>
    <cellStyle name="输出 2 8 2" xfId="26787" xr:uid="{00000000-0005-0000-0000-0000BD680000}"/>
    <cellStyle name="输出 2 8 2 2" xfId="26788" xr:uid="{00000000-0005-0000-0000-0000BE680000}"/>
    <cellStyle name="输出 2 8 2 3" xfId="26789" xr:uid="{00000000-0005-0000-0000-0000BF680000}"/>
    <cellStyle name="输出 2 8 3" xfId="26790" xr:uid="{00000000-0005-0000-0000-0000C0680000}"/>
    <cellStyle name="输出 2 8 4" xfId="26791" xr:uid="{00000000-0005-0000-0000-0000C1680000}"/>
    <cellStyle name="输出 2 9" xfId="26792" xr:uid="{00000000-0005-0000-0000-0000C2680000}"/>
    <cellStyle name="输出 2 9 2" xfId="26793" xr:uid="{00000000-0005-0000-0000-0000C3680000}"/>
    <cellStyle name="输出 2 9 3" xfId="26794" xr:uid="{00000000-0005-0000-0000-0000C4680000}"/>
    <cellStyle name="输出 3" xfId="26795" xr:uid="{00000000-0005-0000-0000-0000C5680000}"/>
    <cellStyle name="输出 3 2" xfId="26796" xr:uid="{00000000-0005-0000-0000-0000C6680000}"/>
    <cellStyle name="输出 3 2 2" xfId="26797" xr:uid="{00000000-0005-0000-0000-0000C7680000}"/>
    <cellStyle name="输出 3 2 2 2" xfId="26798" xr:uid="{00000000-0005-0000-0000-0000C8680000}"/>
    <cellStyle name="输出 3 2 2 2 2" xfId="26799" xr:uid="{00000000-0005-0000-0000-0000C9680000}"/>
    <cellStyle name="输出 3 2 2 2 2 2" xfId="26800" xr:uid="{00000000-0005-0000-0000-0000CA680000}"/>
    <cellStyle name="输出 3 2 2 2 2 2 2" xfId="26801" xr:uid="{00000000-0005-0000-0000-0000CB680000}"/>
    <cellStyle name="输出 3 2 2 2 2 2 2 2" xfId="26802" xr:uid="{00000000-0005-0000-0000-0000CC680000}"/>
    <cellStyle name="输出 3 2 2 2 2 2 2 3" xfId="26803" xr:uid="{00000000-0005-0000-0000-0000CD680000}"/>
    <cellStyle name="输出 3 2 2 2 2 2 3" xfId="26804" xr:uid="{00000000-0005-0000-0000-0000CE680000}"/>
    <cellStyle name="输出 3 2 2 2 2 2 4" xfId="26805" xr:uid="{00000000-0005-0000-0000-0000CF680000}"/>
    <cellStyle name="输出 3 2 2 2 2 3" xfId="26806" xr:uid="{00000000-0005-0000-0000-0000D0680000}"/>
    <cellStyle name="输出 3 2 2 2 2 3 2" xfId="26807" xr:uid="{00000000-0005-0000-0000-0000D1680000}"/>
    <cellStyle name="输出 3 2 2 2 2 3 3" xfId="26808" xr:uid="{00000000-0005-0000-0000-0000D2680000}"/>
    <cellStyle name="输出 3 2 2 2 2 4" xfId="26809" xr:uid="{00000000-0005-0000-0000-0000D3680000}"/>
    <cellStyle name="输出 3 2 2 2 2 5" xfId="26810" xr:uid="{00000000-0005-0000-0000-0000D4680000}"/>
    <cellStyle name="输出 3 2 2 2 3" xfId="26811" xr:uid="{00000000-0005-0000-0000-0000D5680000}"/>
    <cellStyle name="输出 3 2 2 2 3 2" xfId="26812" xr:uid="{00000000-0005-0000-0000-0000D6680000}"/>
    <cellStyle name="输出 3 2 2 2 3 2 2" xfId="26813" xr:uid="{00000000-0005-0000-0000-0000D7680000}"/>
    <cellStyle name="输出 3 2 2 2 3 2 3" xfId="26814" xr:uid="{00000000-0005-0000-0000-0000D8680000}"/>
    <cellStyle name="输出 3 2 2 2 3 3" xfId="26815" xr:uid="{00000000-0005-0000-0000-0000D9680000}"/>
    <cellStyle name="输出 3 2 2 2 3 4" xfId="26816" xr:uid="{00000000-0005-0000-0000-0000DA680000}"/>
    <cellStyle name="输出 3 2 2 2 4" xfId="26817" xr:uid="{00000000-0005-0000-0000-0000DB680000}"/>
    <cellStyle name="输出 3 2 2 2 4 2" xfId="26818" xr:uid="{00000000-0005-0000-0000-0000DC680000}"/>
    <cellStyle name="输出 3 2 2 2 4 3" xfId="26819" xr:uid="{00000000-0005-0000-0000-0000DD680000}"/>
    <cellStyle name="输出 3 2 2 2 5" xfId="26820" xr:uid="{00000000-0005-0000-0000-0000DE680000}"/>
    <cellStyle name="输出 3 2 2 2 6" xfId="26821" xr:uid="{00000000-0005-0000-0000-0000DF680000}"/>
    <cellStyle name="输出 3 2 2 3" xfId="26822" xr:uid="{00000000-0005-0000-0000-0000E0680000}"/>
    <cellStyle name="输出 3 2 2 3 2" xfId="26823" xr:uid="{00000000-0005-0000-0000-0000E1680000}"/>
    <cellStyle name="输出 3 2 2 3 2 2" xfId="26824" xr:uid="{00000000-0005-0000-0000-0000E2680000}"/>
    <cellStyle name="输出 3 2 2 3 2 2 2" xfId="26825" xr:uid="{00000000-0005-0000-0000-0000E3680000}"/>
    <cellStyle name="输出 3 2 2 3 2 2 3" xfId="26826" xr:uid="{00000000-0005-0000-0000-0000E4680000}"/>
    <cellStyle name="输出 3 2 2 3 2 3" xfId="26827" xr:uid="{00000000-0005-0000-0000-0000E5680000}"/>
    <cellStyle name="输出 3 2 2 3 2 4" xfId="26828" xr:uid="{00000000-0005-0000-0000-0000E6680000}"/>
    <cellStyle name="输出 3 2 2 3 3" xfId="26829" xr:uid="{00000000-0005-0000-0000-0000E7680000}"/>
    <cellStyle name="输出 3 2 2 3 3 2" xfId="26830" xr:uid="{00000000-0005-0000-0000-0000E8680000}"/>
    <cellStyle name="输出 3 2 2 3 3 3" xfId="26831" xr:uid="{00000000-0005-0000-0000-0000E9680000}"/>
    <cellStyle name="输出 3 2 2 3 4" xfId="26832" xr:uid="{00000000-0005-0000-0000-0000EA680000}"/>
    <cellStyle name="输出 3 2 2 3 5" xfId="26833" xr:uid="{00000000-0005-0000-0000-0000EB680000}"/>
    <cellStyle name="输出 3 2 2 4" xfId="26834" xr:uid="{00000000-0005-0000-0000-0000EC680000}"/>
    <cellStyle name="输出 3 2 2 4 2" xfId="26835" xr:uid="{00000000-0005-0000-0000-0000ED680000}"/>
    <cellStyle name="输出 3 2 2 4 2 2" xfId="26836" xr:uid="{00000000-0005-0000-0000-0000EE680000}"/>
    <cellStyle name="输出 3 2 2 4 2 3" xfId="26837" xr:uid="{00000000-0005-0000-0000-0000EF680000}"/>
    <cellStyle name="输出 3 2 2 4 3" xfId="26838" xr:uid="{00000000-0005-0000-0000-0000F0680000}"/>
    <cellStyle name="输出 3 2 2 4 4" xfId="26839" xr:uid="{00000000-0005-0000-0000-0000F1680000}"/>
    <cellStyle name="输出 3 2 2 5" xfId="26840" xr:uid="{00000000-0005-0000-0000-0000F2680000}"/>
    <cellStyle name="输出 3 2 2 5 2" xfId="26841" xr:uid="{00000000-0005-0000-0000-0000F3680000}"/>
    <cellStyle name="输出 3 2 2 5 3" xfId="26842" xr:uid="{00000000-0005-0000-0000-0000F4680000}"/>
    <cellStyle name="输出 3 2 2 6" xfId="26843" xr:uid="{00000000-0005-0000-0000-0000F5680000}"/>
    <cellStyle name="输出 3 2 2 7" xfId="26844" xr:uid="{00000000-0005-0000-0000-0000F6680000}"/>
    <cellStyle name="输出 3 2 3" xfId="26845" xr:uid="{00000000-0005-0000-0000-0000F7680000}"/>
    <cellStyle name="输出 3 2 3 2" xfId="26846" xr:uid="{00000000-0005-0000-0000-0000F8680000}"/>
    <cellStyle name="输出 3 2 3 2 2" xfId="26847" xr:uid="{00000000-0005-0000-0000-0000F9680000}"/>
    <cellStyle name="输出 3 2 3 2 2 2" xfId="26848" xr:uid="{00000000-0005-0000-0000-0000FA680000}"/>
    <cellStyle name="输出 3 2 3 2 2 2 2" xfId="26849" xr:uid="{00000000-0005-0000-0000-0000FB680000}"/>
    <cellStyle name="输出 3 2 3 2 2 2 3" xfId="26850" xr:uid="{00000000-0005-0000-0000-0000FC680000}"/>
    <cellStyle name="输出 3 2 3 2 2 3" xfId="26851" xr:uid="{00000000-0005-0000-0000-0000FD680000}"/>
    <cellStyle name="输出 3 2 3 2 2 4" xfId="26852" xr:uid="{00000000-0005-0000-0000-0000FE680000}"/>
    <cellStyle name="输出 3 2 3 2 3" xfId="26853" xr:uid="{00000000-0005-0000-0000-0000FF680000}"/>
    <cellStyle name="输出 3 2 3 2 3 2" xfId="26854" xr:uid="{00000000-0005-0000-0000-000000690000}"/>
    <cellStyle name="输出 3 2 3 2 3 3" xfId="26855" xr:uid="{00000000-0005-0000-0000-000001690000}"/>
    <cellStyle name="输出 3 2 3 2 4" xfId="26856" xr:uid="{00000000-0005-0000-0000-000002690000}"/>
    <cellStyle name="输出 3 2 3 2 5" xfId="26857" xr:uid="{00000000-0005-0000-0000-000003690000}"/>
    <cellStyle name="输出 3 2 3 3" xfId="26858" xr:uid="{00000000-0005-0000-0000-000004690000}"/>
    <cellStyle name="输出 3 2 3 3 2" xfId="26859" xr:uid="{00000000-0005-0000-0000-000005690000}"/>
    <cellStyle name="输出 3 2 3 3 2 2" xfId="26860" xr:uid="{00000000-0005-0000-0000-000006690000}"/>
    <cellStyle name="输出 3 2 3 3 2 3" xfId="26861" xr:uid="{00000000-0005-0000-0000-000007690000}"/>
    <cellStyle name="输出 3 2 3 3 3" xfId="26862" xr:uid="{00000000-0005-0000-0000-000008690000}"/>
    <cellStyle name="输出 3 2 3 3 4" xfId="26863" xr:uid="{00000000-0005-0000-0000-000009690000}"/>
    <cellStyle name="输出 3 2 3 4" xfId="26864" xr:uid="{00000000-0005-0000-0000-00000A690000}"/>
    <cellStyle name="输出 3 2 3 4 2" xfId="26865" xr:uid="{00000000-0005-0000-0000-00000B690000}"/>
    <cellStyle name="输出 3 2 3 4 3" xfId="26866" xr:uid="{00000000-0005-0000-0000-00000C690000}"/>
    <cellStyle name="输出 3 2 3 5" xfId="26867" xr:uid="{00000000-0005-0000-0000-00000D690000}"/>
    <cellStyle name="输出 3 2 3 6" xfId="26868" xr:uid="{00000000-0005-0000-0000-00000E690000}"/>
    <cellStyle name="输出 3 2 4" xfId="26869" xr:uid="{00000000-0005-0000-0000-00000F690000}"/>
    <cellStyle name="输出 3 2 4 2" xfId="26870" xr:uid="{00000000-0005-0000-0000-000010690000}"/>
    <cellStyle name="输出 3 2 4 2 2" xfId="26871" xr:uid="{00000000-0005-0000-0000-000011690000}"/>
    <cellStyle name="输出 3 2 4 2 2 2" xfId="26872" xr:uid="{00000000-0005-0000-0000-000012690000}"/>
    <cellStyle name="输出 3 2 4 2 2 3" xfId="26873" xr:uid="{00000000-0005-0000-0000-000013690000}"/>
    <cellStyle name="输出 3 2 4 2 3" xfId="26874" xr:uid="{00000000-0005-0000-0000-000014690000}"/>
    <cellStyle name="输出 3 2 4 2 4" xfId="26875" xr:uid="{00000000-0005-0000-0000-000015690000}"/>
    <cellStyle name="输出 3 2 4 3" xfId="26876" xr:uid="{00000000-0005-0000-0000-000016690000}"/>
    <cellStyle name="输出 3 2 4 3 2" xfId="26877" xr:uid="{00000000-0005-0000-0000-000017690000}"/>
    <cellStyle name="输出 3 2 4 3 3" xfId="26878" xr:uid="{00000000-0005-0000-0000-000018690000}"/>
    <cellStyle name="输出 3 2 4 4" xfId="26879" xr:uid="{00000000-0005-0000-0000-000019690000}"/>
    <cellStyle name="输出 3 2 4 5" xfId="26880" xr:uid="{00000000-0005-0000-0000-00001A690000}"/>
    <cellStyle name="输出 3 2 5" xfId="26881" xr:uid="{00000000-0005-0000-0000-00001B690000}"/>
    <cellStyle name="输出 3 2 5 2" xfId="26882" xr:uid="{00000000-0005-0000-0000-00001C690000}"/>
    <cellStyle name="输出 3 2 5 2 2" xfId="26883" xr:uid="{00000000-0005-0000-0000-00001D690000}"/>
    <cellStyle name="输出 3 2 5 2 3" xfId="26884" xr:uid="{00000000-0005-0000-0000-00001E690000}"/>
    <cellStyle name="输出 3 2 5 3" xfId="26885" xr:uid="{00000000-0005-0000-0000-00001F690000}"/>
    <cellStyle name="输出 3 2 5 4" xfId="26886" xr:uid="{00000000-0005-0000-0000-000020690000}"/>
    <cellStyle name="输出 3 2 6" xfId="26887" xr:uid="{00000000-0005-0000-0000-000021690000}"/>
    <cellStyle name="输出 3 2 6 2" xfId="26888" xr:uid="{00000000-0005-0000-0000-000022690000}"/>
    <cellStyle name="输出 3 2 6 3" xfId="26889" xr:uid="{00000000-0005-0000-0000-000023690000}"/>
    <cellStyle name="输出 3 2 7" xfId="26890" xr:uid="{00000000-0005-0000-0000-000024690000}"/>
    <cellStyle name="输出 3 2 8" xfId="26891" xr:uid="{00000000-0005-0000-0000-000025690000}"/>
    <cellStyle name="输出 3 3" xfId="26892" xr:uid="{00000000-0005-0000-0000-000026690000}"/>
    <cellStyle name="输出 3 3 2" xfId="26893" xr:uid="{00000000-0005-0000-0000-000027690000}"/>
    <cellStyle name="输出 3 3 2 2" xfId="26894" xr:uid="{00000000-0005-0000-0000-000028690000}"/>
    <cellStyle name="输出 3 3 2 2 2" xfId="26895" xr:uid="{00000000-0005-0000-0000-000029690000}"/>
    <cellStyle name="输出 3 3 2 2 2 2" xfId="26896" xr:uid="{00000000-0005-0000-0000-00002A690000}"/>
    <cellStyle name="输出 3 3 2 2 2 2 2" xfId="26897" xr:uid="{00000000-0005-0000-0000-00002B690000}"/>
    <cellStyle name="输出 3 3 2 2 2 2 3" xfId="26898" xr:uid="{00000000-0005-0000-0000-00002C690000}"/>
    <cellStyle name="输出 3 3 2 2 2 3" xfId="26899" xr:uid="{00000000-0005-0000-0000-00002D690000}"/>
    <cellStyle name="输出 3 3 2 2 2 4" xfId="26900" xr:uid="{00000000-0005-0000-0000-00002E690000}"/>
    <cellStyle name="输出 3 3 2 2 3" xfId="26901" xr:uid="{00000000-0005-0000-0000-00002F690000}"/>
    <cellStyle name="输出 3 3 2 2 3 2" xfId="26902" xr:uid="{00000000-0005-0000-0000-000030690000}"/>
    <cellStyle name="输出 3 3 2 2 3 3" xfId="26903" xr:uid="{00000000-0005-0000-0000-000031690000}"/>
    <cellStyle name="输出 3 3 2 2 4" xfId="26904" xr:uid="{00000000-0005-0000-0000-000032690000}"/>
    <cellStyle name="输出 3 3 2 2 5" xfId="26905" xr:uid="{00000000-0005-0000-0000-000033690000}"/>
    <cellStyle name="输出 3 3 2 3" xfId="26906" xr:uid="{00000000-0005-0000-0000-000034690000}"/>
    <cellStyle name="输出 3 3 2 3 2" xfId="26907" xr:uid="{00000000-0005-0000-0000-000035690000}"/>
    <cellStyle name="输出 3 3 2 3 2 2" xfId="26908" xr:uid="{00000000-0005-0000-0000-000036690000}"/>
    <cellStyle name="输出 3 3 2 3 2 3" xfId="26909" xr:uid="{00000000-0005-0000-0000-000037690000}"/>
    <cellStyle name="输出 3 3 2 3 3" xfId="26910" xr:uid="{00000000-0005-0000-0000-000038690000}"/>
    <cellStyle name="输出 3 3 2 3 4" xfId="26911" xr:uid="{00000000-0005-0000-0000-000039690000}"/>
    <cellStyle name="输出 3 3 2 4" xfId="26912" xr:uid="{00000000-0005-0000-0000-00003A690000}"/>
    <cellStyle name="输出 3 3 2 4 2" xfId="26913" xr:uid="{00000000-0005-0000-0000-00003B690000}"/>
    <cellStyle name="输出 3 3 2 4 3" xfId="26914" xr:uid="{00000000-0005-0000-0000-00003C690000}"/>
    <cellStyle name="输出 3 3 2 5" xfId="26915" xr:uid="{00000000-0005-0000-0000-00003D690000}"/>
    <cellStyle name="输出 3 3 2 6" xfId="26916" xr:uid="{00000000-0005-0000-0000-00003E690000}"/>
    <cellStyle name="输出 3 3 3" xfId="26917" xr:uid="{00000000-0005-0000-0000-00003F690000}"/>
    <cellStyle name="输出 3 3 3 2" xfId="26918" xr:uid="{00000000-0005-0000-0000-000040690000}"/>
    <cellStyle name="输出 3 3 3 2 2" xfId="26919" xr:uid="{00000000-0005-0000-0000-000041690000}"/>
    <cellStyle name="输出 3 3 3 2 2 2" xfId="26920" xr:uid="{00000000-0005-0000-0000-000042690000}"/>
    <cellStyle name="输出 3 3 3 2 2 3" xfId="26921" xr:uid="{00000000-0005-0000-0000-000043690000}"/>
    <cellStyle name="输出 3 3 3 2 3" xfId="26922" xr:uid="{00000000-0005-0000-0000-000044690000}"/>
    <cellStyle name="输出 3 3 3 2 4" xfId="26923" xr:uid="{00000000-0005-0000-0000-000045690000}"/>
    <cellStyle name="输出 3 3 3 3" xfId="26924" xr:uid="{00000000-0005-0000-0000-000046690000}"/>
    <cellStyle name="输出 3 3 3 3 2" xfId="26925" xr:uid="{00000000-0005-0000-0000-000047690000}"/>
    <cellStyle name="输出 3 3 3 3 3" xfId="26926" xr:uid="{00000000-0005-0000-0000-000048690000}"/>
    <cellStyle name="输出 3 3 3 4" xfId="26927" xr:uid="{00000000-0005-0000-0000-000049690000}"/>
    <cellStyle name="输出 3 3 3 5" xfId="26928" xr:uid="{00000000-0005-0000-0000-00004A690000}"/>
    <cellStyle name="输出 3 3 4" xfId="26929" xr:uid="{00000000-0005-0000-0000-00004B690000}"/>
    <cellStyle name="输出 3 3 4 2" xfId="26930" xr:uid="{00000000-0005-0000-0000-00004C690000}"/>
    <cellStyle name="输出 3 3 4 2 2" xfId="26931" xr:uid="{00000000-0005-0000-0000-00004D690000}"/>
    <cellStyle name="输出 3 3 4 2 3" xfId="26932" xr:uid="{00000000-0005-0000-0000-00004E690000}"/>
    <cellStyle name="输出 3 3 4 3" xfId="26933" xr:uid="{00000000-0005-0000-0000-00004F690000}"/>
    <cellStyle name="输出 3 3 4 4" xfId="26934" xr:uid="{00000000-0005-0000-0000-000050690000}"/>
    <cellStyle name="输出 3 3 5" xfId="26935" xr:uid="{00000000-0005-0000-0000-000051690000}"/>
    <cellStyle name="输出 3 3 5 2" xfId="26936" xr:uid="{00000000-0005-0000-0000-000052690000}"/>
    <cellStyle name="输出 3 3 5 3" xfId="26937" xr:uid="{00000000-0005-0000-0000-000053690000}"/>
    <cellStyle name="输出 3 3 6" xfId="26938" xr:uid="{00000000-0005-0000-0000-000054690000}"/>
    <cellStyle name="输出 3 3 7" xfId="26939" xr:uid="{00000000-0005-0000-0000-000055690000}"/>
    <cellStyle name="输出 3 4" xfId="26940" xr:uid="{00000000-0005-0000-0000-000056690000}"/>
    <cellStyle name="输出 3 4 2" xfId="26941" xr:uid="{00000000-0005-0000-0000-000057690000}"/>
    <cellStyle name="输出 3 4 2 2" xfId="26942" xr:uid="{00000000-0005-0000-0000-000058690000}"/>
    <cellStyle name="输出 3 4 2 2 2" xfId="26943" xr:uid="{00000000-0005-0000-0000-000059690000}"/>
    <cellStyle name="输出 3 4 2 2 2 2" xfId="26944" xr:uid="{00000000-0005-0000-0000-00005A690000}"/>
    <cellStyle name="输出 3 4 2 2 2 3" xfId="26945" xr:uid="{00000000-0005-0000-0000-00005B690000}"/>
    <cellStyle name="输出 3 4 2 2 3" xfId="26946" xr:uid="{00000000-0005-0000-0000-00005C690000}"/>
    <cellStyle name="输出 3 4 2 2 4" xfId="26947" xr:uid="{00000000-0005-0000-0000-00005D690000}"/>
    <cellStyle name="输出 3 4 2 3" xfId="26948" xr:uid="{00000000-0005-0000-0000-00005E690000}"/>
    <cellStyle name="输出 3 4 2 3 2" xfId="26949" xr:uid="{00000000-0005-0000-0000-00005F690000}"/>
    <cellStyle name="输出 3 4 2 3 3" xfId="26950" xr:uid="{00000000-0005-0000-0000-000060690000}"/>
    <cellStyle name="输出 3 4 2 4" xfId="26951" xr:uid="{00000000-0005-0000-0000-000061690000}"/>
    <cellStyle name="输出 3 4 2 5" xfId="26952" xr:uid="{00000000-0005-0000-0000-000062690000}"/>
    <cellStyle name="输出 3 4 3" xfId="26953" xr:uid="{00000000-0005-0000-0000-000063690000}"/>
    <cellStyle name="输出 3 4 3 2" xfId="26954" xr:uid="{00000000-0005-0000-0000-000064690000}"/>
    <cellStyle name="输出 3 4 3 2 2" xfId="26955" xr:uid="{00000000-0005-0000-0000-000065690000}"/>
    <cellStyle name="输出 3 4 3 2 3" xfId="26956" xr:uid="{00000000-0005-0000-0000-000066690000}"/>
    <cellStyle name="输出 3 4 3 3" xfId="26957" xr:uid="{00000000-0005-0000-0000-000067690000}"/>
    <cellStyle name="输出 3 4 3 4" xfId="26958" xr:uid="{00000000-0005-0000-0000-000068690000}"/>
    <cellStyle name="输出 3 4 4" xfId="26959" xr:uid="{00000000-0005-0000-0000-000069690000}"/>
    <cellStyle name="输出 3 4 4 2" xfId="26960" xr:uid="{00000000-0005-0000-0000-00006A690000}"/>
    <cellStyle name="输出 3 4 4 3" xfId="26961" xr:uid="{00000000-0005-0000-0000-00006B690000}"/>
    <cellStyle name="输出 3 4 5" xfId="26962" xr:uid="{00000000-0005-0000-0000-00006C690000}"/>
    <cellStyle name="输出 3 4 6" xfId="26963" xr:uid="{00000000-0005-0000-0000-00006D690000}"/>
    <cellStyle name="输出 3 5" xfId="26964" xr:uid="{00000000-0005-0000-0000-00006E690000}"/>
    <cellStyle name="输出 3 5 2" xfId="26965" xr:uid="{00000000-0005-0000-0000-00006F690000}"/>
    <cellStyle name="输出 3 5 2 2" xfId="26966" xr:uid="{00000000-0005-0000-0000-000070690000}"/>
    <cellStyle name="输出 3 5 2 2 2" xfId="26967" xr:uid="{00000000-0005-0000-0000-000071690000}"/>
    <cellStyle name="输出 3 5 2 2 3" xfId="26968" xr:uid="{00000000-0005-0000-0000-000072690000}"/>
    <cellStyle name="输出 3 5 2 3" xfId="26969" xr:uid="{00000000-0005-0000-0000-000073690000}"/>
    <cellStyle name="输出 3 5 2 4" xfId="26970" xr:uid="{00000000-0005-0000-0000-000074690000}"/>
    <cellStyle name="输出 3 5 3" xfId="26971" xr:uid="{00000000-0005-0000-0000-000075690000}"/>
    <cellStyle name="输出 3 5 3 2" xfId="26972" xr:uid="{00000000-0005-0000-0000-000076690000}"/>
    <cellStyle name="输出 3 5 3 3" xfId="26973" xr:uid="{00000000-0005-0000-0000-000077690000}"/>
    <cellStyle name="输出 3 5 4" xfId="26974" xr:uid="{00000000-0005-0000-0000-000078690000}"/>
    <cellStyle name="输出 3 5 5" xfId="26975" xr:uid="{00000000-0005-0000-0000-000079690000}"/>
    <cellStyle name="输出 3 6" xfId="26976" xr:uid="{00000000-0005-0000-0000-00007A690000}"/>
    <cellStyle name="输出 3 6 2" xfId="26977" xr:uid="{00000000-0005-0000-0000-00007B690000}"/>
    <cellStyle name="输出 3 6 2 2" xfId="26978" xr:uid="{00000000-0005-0000-0000-00007C690000}"/>
    <cellStyle name="输出 3 6 2 3" xfId="26979" xr:uid="{00000000-0005-0000-0000-00007D690000}"/>
    <cellStyle name="输出 3 6 3" xfId="26980" xr:uid="{00000000-0005-0000-0000-00007E690000}"/>
    <cellStyle name="输出 3 6 4" xfId="26981" xr:uid="{00000000-0005-0000-0000-00007F690000}"/>
    <cellStyle name="输出 3 7" xfId="26982" xr:uid="{00000000-0005-0000-0000-000080690000}"/>
    <cellStyle name="输出 3 7 2" xfId="26983" xr:uid="{00000000-0005-0000-0000-000081690000}"/>
    <cellStyle name="输出 3 7 3" xfId="26984" xr:uid="{00000000-0005-0000-0000-000082690000}"/>
    <cellStyle name="输出 3 8" xfId="26985" xr:uid="{00000000-0005-0000-0000-000083690000}"/>
    <cellStyle name="输出 3 9" xfId="26986" xr:uid="{00000000-0005-0000-0000-000084690000}"/>
    <cellStyle name="输出 4" xfId="26987" xr:uid="{00000000-0005-0000-0000-000085690000}"/>
    <cellStyle name="输出 4 2" xfId="26988" xr:uid="{00000000-0005-0000-0000-000086690000}"/>
    <cellStyle name="输出 4 2 2" xfId="26989" xr:uid="{00000000-0005-0000-0000-000087690000}"/>
    <cellStyle name="输出 4 2 2 2" xfId="26990" xr:uid="{00000000-0005-0000-0000-000088690000}"/>
    <cellStyle name="输出 4 2 2 2 2" xfId="26991" xr:uid="{00000000-0005-0000-0000-000089690000}"/>
    <cellStyle name="输出 4 2 2 2 2 2" xfId="26992" xr:uid="{00000000-0005-0000-0000-00008A690000}"/>
    <cellStyle name="输出 4 2 2 2 2 2 2" xfId="26993" xr:uid="{00000000-0005-0000-0000-00008B690000}"/>
    <cellStyle name="输出 4 2 2 2 2 2 3" xfId="26994" xr:uid="{00000000-0005-0000-0000-00008C690000}"/>
    <cellStyle name="输出 4 2 2 2 2 3" xfId="26995" xr:uid="{00000000-0005-0000-0000-00008D690000}"/>
    <cellStyle name="输出 4 2 2 2 2 4" xfId="26996" xr:uid="{00000000-0005-0000-0000-00008E690000}"/>
    <cellStyle name="输出 4 2 2 2 3" xfId="26997" xr:uid="{00000000-0005-0000-0000-00008F690000}"/>
    <cellStyle name="输出 4 2 2 2 3 2" xfId="26998" xr:uid="{00000000-0005-0000-0000-000090690000}"/>
    <cellStyle name="输出 4 2 2 2 3 3" xfId="26999" xr:uid="{00000000-0005-0000-0000-000091690000}"/>
    <cellStyle name="输出 4 2 2 2 4" xfId="27000" xr:uid="{00000000-0005-0000-0000-000092690000}"/>
    <cellStyle name="输出 4 2 2 2 5" xfId="27001" xr:uid="{00000000-0005-0000-0000-000093690000}"/>
    <cellStyle name="输出 4 2 2 3" xfId="27002" xr:uid="{00000000-0005-0000-0000-000094690000}"/>
    <cellStyle name="输出 4 2 2 3 2" xfId="27003" xr:uid="{00000000-0005-0000-0000-000095690000}"/>
    <cellStyle name="输出 4 2 2 3 2 2" xfId="27004" xr:uid="{00000000-0005-0000-0000-000096690000}"/>
    <cellStyle name="输出 4 2 2 3 2 3" xfId="27005" xr:uid="{00000000-0005-0000-0000-000097690000}"/>
    <cellStyle name="输出 4 2 2 3 3" xfId="27006" xr:uid="{00000000-0005-0000-0000-000098690000}"/>
    <cellStyle name="输出 4 2 2 3 4" xfId="27007" xr:uid="{00000000-0005-0000-0000-000099690000}"/>
    <cellStyle name="输出 4 2 2 4" xfId="27008" xr:uid="{00000000-0005-0000-0000-00009A690000}"/>
    <cellStyle name="输出 4 2 2 4 2" xfId="27009" xr:uid="{00000000-0005-0000-0000-00009B690000}"/>
    <cellStyle name="输出 4 2 2 4 3" xfId="27010" xr:uid="{00000000-0005-0000-0000-00009C690000}"/>
    <cellStyle name="输出 4 2 2 5" xfId="27011" xr:uid="{00000000-0005-0000-0000-00009D690000}"/>
    <cellStyle name="输出 4 2 2 6" xfId="27012" xr:uid="{00000000-0005-0000-0000-00009E690000}"/>
    <cellStyle name="输出 4 2 3" xfId="27013" xr:uid="{00000000-0005-0000-0000-00009F690000}"/>
    <cellStyle name="输出 4 2 3 2" xfId="27014" xr:uid="{00000000-0005-0000-0000-0000A0690000}"/>
    <cellStyle name="输出 4 2 3 2 2" xfId="27015" xr:uid="{00000000-0005-0000-0000-0000A1690000}"/>
    <cellStyle name="输出 4 2 3 2 2 2" xfId="27016" xr:uid="{00000000-0005-0000-0000-0000A2690000}"/>
    <cellStyle name="输出 4 2 3 2 2 3" xfId="27017" xr:uid="{00000000-0005-0000-0000-0000A3690000}"/>
    <cellStyle name="输出 4 2 3 2 3" xfId="27018" xr:uid="{00000000-0005-0000-0000-0000A4690000}"/>
    <cellStyle name="输出 4 2 3 2 4" xfId="27019" xr:uid="{00000000-0005-0000-0000-0000A5690000}"/>
    <cellStyle name="输出 4 2 3 3" xfId="27020" xr:uid="{00000000-0005-0000-0000-0000A6690000}"/>
    <cellStyle name="输出 4 2 3 3 2" xfId="27021" xr:uid="{00000000-0005-0000-0000-0000A7690000}"/>
    <cellStyle name="输出 4 2 3 3 3" xfId="27022" xr:uid="{00000000-0005-0000-0000-0000A8690000}"/>
    <cellStyle name="输出 4 2 3 4" xfId="27023" xr:uid="{00000000-0005-0000-0000-0000A9690000}"/>
    <cellStyle name="输出 4 2 3 5" xfId="27024" xr:uid="{00000000-0005-0000-0000-0000AA690000}"/>
    <cellStyle name="输出 4 2 4" xfId="27025" xr:uid="{00000000-0005-0000-0000-0000AB690000}"/>
    <cellStyle name="输出 4 2 4 2" xfId="27026" xr:uid="{00000000-0005-0000-0000-0000AC690000}"/>
    <cellStyle name="输出 4 2 4 2 2" xfId="27027" xr:uid="{00000000-0005-0000-0000-0000AD690000}"/>
    <cellStyle name="输出 4 2 4 2 3" xfId="27028" xr:uid="{00000000-0005-0000-0000-0000AE690000}"/>
    <cellStyle name="输出 4 2 4 3" xfId="27029" xr:uid="{00000000-0005-0000-0000-0000AF690000}"/>
    <cellStyle name="输出 4 2 4 4" xfId="27030" xr:uid="{00000000-0005-0000-0000-0000B0690000}"/>
    <cellStyle name="输出 4 2 5" xfId="27031" xr:uid="{00000000-0005-0000-0000-0000B1690000}"/>
    <cellStyle name="输出 4 2 5 2" xfId="27032" xr:uid="{00000000-0005-0000-0000-0000B2690000}"/>
    <cellStyle name="输出 4 2 5 3" xfId="27033" xr:uid="{00000000-0005-0000-0000-0000B3690000}"/>
    <cellStyle name="输出 4 2 6" xfId="27034" xr:uid="{00000000-0005-0000-0000-0000B4690000}"/>
    <cellStyle name="输出 4 2 7" xfId="27035" xr:uid="{00000000-0005-0000-0000-0000B5690000}"/>
    <cellStyle name="输出 4 3" xfId="27036" xr:uid="{00000000-0005-0000-0000-0000B6690000}"/>
    <cellStyle name="输出 4 3 2" xfId="27037" xr:uid="{00000000-0005-0000-0000-0000B7690000}"/>
    <cellStyle name="输出 4 3 2 2" xfId="27038" xr:uid="{00000000-0005-0000-0000-0000B8690000}"/>
    <cellStyle name="输出 4 3 2 2 2" xfId="27039" xr:uid="{00000000-0005-0000-0000-0000B9690000}"/>
    <cellStyle name="输出 4 3 2 2 2 2" xfId="27040" xr:uid="{00000000-0005-0000-0000-0000BA690000}"/>
    <cellStyle name="输出 4 3 2 2 2 3" xfId="27041" xr:uid="{00000000-0005-0000-0000-0000BB690000}"/>
    <cellStyle name="输出 4 3 2 2 3" xfId="27042" xr:uid="{00000000-0005-0000-0000-0000BC690000}"/>
    <cellStyle name="输出 4 3 2 2 4" xfId="27043" xr:uid="{00000000-0005-0000-0000-0000BD690000}"/>
    <cellStyle name="输出 4 3 2 3" xfId="27044" xr:uid="{00000000-0005-0000-0000-0000BE690000}"/>
    <cellStyle name="输出 4 3 2 3 2" xfId="27045" xr:uid="{00000000-0005-0000-0000-0000BF690000}"/>
    <cellStyle name="输出 4 3 2 3 3" xfId="27046" xr:uid="{00000000-0005-0000-0000-0000C0690000}"/>
    <cellStyle name="输出 4 3 2 4" xfId="27047" xr:uid="{00000000-0005-0000-0000-0000C1690000}"/>
    <cellStyle name="输出 4 3 2 5" xfId="27048" xr:uid="{00000000-0005-0000-0000-0000C2690000}"/>
    <cellStyle name="输出 4 3 3" xfId="27049" xr:uid="{00000000-0005-0000-0000-0000C3690000}"/>
    <cellStyle name="输出 4 3 3 2" xfId="27050" xr:uid="{00000000-0005-0000-0000-0000C4690000}"/>
    <cellStyle name="输出 4 3 3 2 2" xfId="27051" xr:uid="{00000000-0005-0000-0000-0000C5690000}"/>
    <cellStyle name="输出 4 3 3 2 3" xfId="27052" xr:uid="{00000000-0005-0000-0000-0000C6690000}"/>
    <cellStyle name="输出 4 3 3 3" xfId="27053" xr:uid="{00000000-0005-0000-0000-0000C7690000}"/>
    <cellStyle name="输出 4 3 3 4" xfId="27054" xr:uid="{00000000-0005-0000-0000-0000C8690000}"/>
    <cellStyle name="输出 4 3 4" xfId="27055" xr:uid="{00000000-0005-0000-0000-0000C9690000}"/>
    <cellStyle name="输出 4 3 4 2" xfId="27056" xr:uid="{00000000-0005-0000-0000-0000CA690000}"/>
    <cellStyle name="输出 4 3 4 3" xfId="27057" xr:uid="{00000000-0005-0000-0000-0000CB690000}"/>
    <cellStyle name="输出 4 3 5" xfId="27058" xr:uid="{00000000-0005-0000-0000-0000CC690000}"/>
    <cellStyle name="输出 4 3 6" xfId="27059" xr:uid="{00000000-0005-0000-0000-0000CD690000}"/>
    <cellStyle name="输出 4 4" xfId="27060" xr:uid="{00000000-0005-0000-0000-0000CE690000}"/>
    <cellStyle name="输出 4 4 2" xfId="27061" xr:uid="{00000000-0005-0000-0000-0000CF690000}"/>
    <cellStyle name="输出 4 4 2 2" xfId="27062" xr:uid="{00000000-0005-0000-0000-0000D0690000}"/>
    <cellStyle name="输出 4 4 2 2 2" xfId="27063" xr:uid="{00000000-0005-0000-0000-0000D1690000}"/>
    <cellStyle name="输出 4 4 2 2 3" xfId="27064" xr:uid="{00000000-0005-0000-0000-0000D2690000}"/>
    <cellStyle name="输出 4 4 2 3" xfId="27065" xr:uid="{00000000-0005-0000-0000-0000D3690000}"/>
    <cellStyle name="输出 4 4 2 4" xfId="27066" xr:uid="{00000000-0005-0000-0000-0000D4690000}"/>
    <cellStyle name="输出 4 4 3" xfId="27067" xr:uid="{00000000-0005-0000-0000-0000D5690000}"/>
    <cellStyle name="输出 4 4 3 2" xfId="27068" xr:uid="{00000000-0005-0000-0000-0000D6690000}"/>
    <cellStyle name="输出 4 4 3 3" xfId="27069" xr:uid="{00000000-0005-0000-0000-0000D7690000}"/>
    <cellStyle name="输出 4 4 4" xfId="27070" xr:uid="{00000000-0005-0000-0000-0000D8690000}"/>
    <cellStyle name="输出 4 4 5" xfId="27071" xr:uid="{00000000-0005-0000-0000-0000D9690000}"/>
    <cellStyle name="输出 4 5" xfId="27072" xr:uid="{00000000-0005-0000-0000-0000DA690000}"/>
    <cellStyle name="输出 4 5 2" xfId="27073" xr:uid="{00000000-0005-0000-0000-0000DB690000}"/>
    <cellStyle name="输出 4 5 2 2" xfId="27074" xr:uid="{00000000-0005-0000-0000-0000DC690000}"/>
    <cellStyle name="输出 4 5 2 3" xfId="27075" xr:uid="{00000000-0005-0000-0000-0000DD690000}"/>
    <cellStyle name="输出 4 5 3" xfId="27076" xr:uid="{00000000-0005-0000-0000-0000DE690000}"/>
    <cellStyle name="输出 4 5 4" xfId="27077" xr:uid="{00000000-0005-0000-0000-0000DF690000}"/>
    <cellStyle name="输出 4 6" xfId="27078" xr:uid="{00000000-0005-0000-0000-0000E0690000}"/>
    <cellStyle name="输出 4 6 2" xfId="27079" xr:uid="{00000000-0005-0000-0000-0000E1690000}"/>
    <cellStyle name="输出 4 6 3" xfId="27080" xr:uid="{00000000-0005-0000-0000-0000E2690000}"/>
    <cellStyle name="输出 4 7" xfId="27081" xr:uid="{00000000-0005-0000-0000-0000E3690000}"/>
    <cellStyle name="输出 4 8" xfId="27082" xr:uid="{00000000-0005-0000-0000-0000E4690000}"/>
    <cellStyle name="输出 5" xfId="27083" xr:uid="{00000000-0005-0000-0000-0000E5690000}"/>
    <cellStyle name="输出 5 2" xfId="27084" xr:uid="{00000000-0005-0000-0000-0000E6690000}"/>
    <cellStyle name="输出 5 2 2" xfId="27085" xr:uid="{00000000-0005-0000-0000-0000E7690000}"/>
    <cellStyle name="输出 5 2 2 2" xfId="27086" xr:uid="{00000000-0005-0000-0000-0000E8690000}"/>
    <cellStyle name="输出 5 2 2 2 2" xfId="27087" xr:uid="{00000000-0005-0000-0000-0000E9690000}"/>
    <cellStyle name="输出 5 2 2 2 2 2" xfId="27088" xr:uid="{00000000-0005-0000-0000-0000EA690000}"/>
    <cellStyle name="输出 5 2 2 2 2 3" xfId="27089" xr:uid="{00000000-0005-0000-0000-0000EB690000}"/>
    <cellStyle name="输出 5 2 2 2 3" xfId="27090" xr:uid="{00000000-0005-0000-0000-0000EC690000}"/>
    <cellStyle name="输出 5 2 2 2 4" xfId="27091" xr:uid="{00000000-0005-0000-0000-0000ED690000}"/>
    <cellStyle name="输出 5 2 2 3" xfId="27092" xr:uid="{00000000-0005-0000-0000-0000EE690000}"/>
    <cellStyle name="输出 5 2 2 3 2" xfId="27093" xr:uid="{00000000-0005-0000-0000-0000EF690000}"/>
    <cellStyle name="输出 5 2 2 3 3" xfId="27094" xr:uid="{00000000-0005-0000-0000-0000F0690000}"/>
    <cellStyle name="输出 5 2 2 4" xfId="27095" xr:uid="{00000000-0005-0000-0000-0000F1690000}"/>
    <cellStyle name="输出 5 2 2 5" xfId="27096" xr:uid="{00000000-0005-0000-0000-0000F2690000}"/>
    <cellStyle name="输出 5 2 3" xfId="27097" xr:uid="{00000000-0005-0000-0000-0000F3690000}"/>
    <cellStyle name="输出 5 2 3 2" xfId="27098" xr:uid="{00000000-0005-0000-0000-0000F4690000}"/>
    <cellStyle name="输出 5 2 3 2 2" xfId="27099" xr:uid="{00000000-0005-0000-0000-0000F5690000}"/>
    <cellStyle name="输出 5 2 3 2 3" xfId="27100" xr:uid="{00000000-0005-0000-0000-0000F6690000}"/>
    <cellStyle name="输出 5 2 3 3" xfId="27101" xr:uid="{00000000-0005-0000-0000-0000F7690000}"/>
    <cellStyle name="输出 5 2 3 4" xfId="27102" xr:uid="{00000000-0005-0000-0000-0000F8690000}"/>
    <cellStyle name="输出 5 2 4" xfId="27103" xr:uid="{00000000-0005-0000-0000-0000F9690000}"/>
    <cellStyle name="输出 5 2 4 2" xfId="27104" xr:uid="{00000000-0005-0000-0000-0000FA690000}"/>
    <cellStyle name="输出 5 2 4 3" xfId="27105" xr:uid="{00000000-0005-0000-0000-0000FB690000}"/>
    <cellStyle name="输出 5 2 5" xfId="27106" xr:uid="{00000000-0005-0000-0000-0000FC690000}"/>
    <cellStyle name="输出 5 2 6" xfId="27107" xr:uid="{00000000-0005-0000-0000-0000FD690000}"/>
    <cellStyle name="输出 5 3" xfId="27108" xr:uid="{00000000-0005-0000-0000-0000FE690000}"/>
    <cellStyle name="输出 5 3 2" xfId="27109" xr:uid="{00000000-0005-0000-0000-0000FF690000}"/>
    <cellStyle name="输出 5 3 2 2" xfId="27110" xr:uid="{00000000-0005-0000-0000-0000006A0000}"/>
    <cellStyle name="输出 5 3 2 2 2" xfId="27111" xr:uid="{00000000-0005-0000-0000-0000016A0000}"/>
    <cellStyle name="输出 5 3 2 2 3" xfId="27112" xr:uid="{00000000-0005-0000-0000-0000026A0000}"/>
    <cellStyle name="输出 5 3 2 3" xfId="27113" xr:uid="{00000000-0005-0000-0000-0000036A0000}"/>
    <cellStyle name="输出 5 3 2 4" xfId="27114" xr:uid="{00000000-0005-0000-0000-0000046A0000}"/>
    <cellStyle name="输出 5 3 3" xfId="27115" xr:uid="{00000000-0005-0000-0000-0000056A0000}"/>
    <cellStyle name="输出 5 3 3 2" xfId="27116" xr:uid="{00000000-0005-0000-0000-0000066A0000}"/>
    <cellStyle name="输出 5 3 3 3" xfId="27117" xr:uid="{00000000-0005-0000-0000-0000076A0000}"/>
    <cellStyle name="输出 5 3 4" xfId="27118" xr:uid="{00000000-0005-0000-0000-0000086A0000}"/>
    <cellStyle name="输出 5 3 5" xfId="27119" xr:uid="{00000000-0005-0000-0000-0000096A0000}"/>
    <cellStyle name="输出 5 4" xfId="27120" xr:uid="{00000000-0005-0000-0000-00000A6A0000}"/>
    <cellStyle name="输出 5 4 2" xfId="27121" xr:uid="{00000000-0005-0000-0000-00000B6A0000}"/>
    <cellStyle name="输出 5 4 2 2" xfId="27122" xr:uid="{00000000-0005-0000-0000-00000C6A0000}"/>
    <cellStyle name="输出 5 4 2 3" xfId="27123" xr:uid="{00000000-0005-0000-0000-00000D6A0000}"/>
    <cellStyle name="输出 5 4 3" xfId="27124" xr:uid="{00000000-0005-0000-0000-00000E6A0000}"/>
    <cellStyle name="输出 5 4 4" xfId="27125" xr:uid="{00000000-0005-0000-0000-00000F6A0000}"/>
    <cellStyle name="输出 5 5" xfId="27126" xr:uid="{00000000-0005-0000-0000-0000106A0000}"/>
    <cellStyle name="输出 5 5 2" xfId="27127" xr:uid="{00000000-0005-0000-0000-0000116A0000}"/>
    <cellStyle name="输出 5 5 3" xfId="27128" xr:uid="{00000000-0005-0000-0000-0000126A0000}"/>
    <cellStyle name="输出 5 6" xfId="27129" xr:uid="{00000000-0005-0000-0000-0000136A0000}"/>
    <cellStyle name="输出 5 7" xfId="27130" xr:uid="{00000000-0005-0000-0000-0000146A0000}"/>
    <cellStyle name="输出 6" xfId="27131" xr:uid="{00000000-0005-0000-0000-0000156A0000}"/>
    <cellStyle name="输出 6 2" xfId="27132" xr:uid="{00000000-0005-0000-0000-0000166A0000}"/>
    <cellStyle name="输出 6 2 2" xfId="27133" xr:uid="{00000000-0005-0000-0000-0000176A0000}"/>
    <cellStyle name="输出 6 2 2 2" xfId="27134" xr:uid="{00000000-0005-0000-0000-0000186A0000}"/>
    <cellStyle name="输出 6 2 2 2 2" xfId="27135" xr:uid="{00000000-0005-0000-0000-0000196A0000}"/>
    <cellStyle name="输出 6 2 2 2 3" xfId="27136" xr:uid="{00000000-0005-0000-0000-00001A6A0000}"/>
    <cellStyle name="输出 6 2 2 3" xfId="27137" xr:uid="{00000000-0005-0000-0000-00001B6A0000}"/>
    <cellStyle name="输出 6 2 2 4" xfId="27138" xr:uid="{00000000-0005-0000-0000-00001C6A0000}"/>
    <cellStyle name="输出 6 2 3" xfId="27139" xr:uid="{00000000-0005-0000-0000-00001D6A0000}"/>
    <cellStyle name="输出 6 2 3 2" xfId="27140" xr:uid="{00000000-0005-0000-0000-00001E6A0000}"/>
    <cellStyle name="输出 6 2 3 3" xfId="27141" xr:uid="{00000000-0005-0000-0000-00001F6A0000}"/>
    <cellStyle name="输出 6 2 4" xfId="27142" xr:uid="{00000000-0005-0000-0000-0000206A0000}"/>
    <cellStyle name="输出 6 2 5" xfId="27143" xr:uid="{00000000-0005-0000-0000-0000216A0000}"/>
    <cellStyle name="输出 6 3" xfId="27144" xr:uid="{00000000-0005-0000-0000-0000226A0000}"/>
    <cellStyle name="输出 6 3 2" xfId="27145" xr:uid="{00000000-0005-0000-0000-0000236A0000}"/>
    <cellStyle name="输出 6 3 2 2" xfId="27146" xr:uid="{00000000-0005-0000-0000-0000246A0000}"/>
    <cellStyle name="输出 6 3 2 3" xfId="27147" xr:uid="{00000000-0005-0000-0000-0000256A0000}"/>
    <cellStyle name="输出 6 3 3" xfId="27148" xr:uid="{00000000-0005-0000-0000-0000266A0000}"/>
    <cellStyle name="输出 6 3 4" xfId="27149" xr:uid="{00000000-0005-0000-0000-0000276A0000}"/>
    <cellStyle name="输出 6 4" xfId="27150" xr:uid="{00000000-0005-0000-0000-0000286A0000}"/>
    <cellStyle name="输出 6 4 2" xfId="27151" xr:uid="{00000000-0005-0000-0000-0000296A0000}"/>
    <cellStyle name="输出 6 4 3" xfId="27152" xr:uid="{00000000-0005-0000-0000-00002A6A0000}"/>
    <cellStyle name="输出 6 5" xfId="27153" xr:uid="{00000000-0005-0000-0000-00002B6A0000}"/>
    <cellStyle name="输出 6 6" xfId="27154" xr:uid="{00000000-0005-0000-0000-00002C6A0000}"/>
    <cellStyle name="输出 7" xfId="27155" xr:uid="{00000000-0005-0000-0000-00002D6A0000}"/>
    <cellStyle name="输出 7 2" xfId="27156" xr:uid="{00000000-0005-0000-0000-00002E6A0000}"/>
    <cellStyle name="输出 7 2 2" xfId="27157" xr:uid="{00000000-0005-0000-0000-00002F6A0000}"/>
    <cellStyle name="输出 7 2 2 2" xfId="27158" xr:uid="{00000000-0005-0000-0000-0000306A0000}"/>
    <cellStyle name="输出 7 2 2 3" xfId="27159" xr:uid="{00000000-0005-0000-0000-0000316A0000}"/>
    <cellStyle name="输出 7 2 3" xfId="27160" xr:uid="{00000000-0005-0000-0000-0000326A0000}"/>
    <cellStyle name="输出 7 2 4" xfId="27161" xr:uid="{00000000-0005-0000-0000-0000336A0000}"/>
    <cellStyle name="输出 7 3" xfId="27162" xr:uid="{00000000-0005-0000-0000-0000346A0000}"/>
    <cellStyle name="输出 7 3 2" xfId="27163" xr:uid="{00000000-0005-0000-0000-0000356A0000}"/>
    <cellStyle name="输出 7 3 3" xfId="27164" xr:uid="{00000000-0005-0000-0000-0000366A0000}"/>
    <cellStyle name="输出 7 4" xfId="27165" xr:uid="{00000000-0005-0000-0000-0000376A0000}"/>
    <cellStyle name="输出 7 5" xfId="27166" xr:uid="{00000000-0005-0000-0000-0000386A0000}"/>
    <cellStyle name="输出 8" xfId="27167" xr:uid="{00000000-0005-0000-0000-0000396A0000}"/>
    <cellStyle name="输出 8 2" xfId="27168" xr:uid="{00000000-0005-0000-0000-00003A6A0000}"/>
    <cellStyle name="输出 8 2 2" xfId="27169" xr:uid="{00000000-0005-0000-0000-00003B6A0000}"/>
    <cellStyle name="输出 8 2 3" xfId="27170" xr:uid="{00000000-0005-0000-0000-00003C6A0000}"/>
    <cellStyle name="输出 8 3" xfId="27171" xr:uid="{00000000-0005-0000-0000-00003D6A0000}"/>
    <cellStyle name="输出 8 4" xfId="27172" xr:uid="{00000000-0005-0000-0000-00003E6A0000}"/>
    <cellStyle name="输出 9" xfId="27173" xr:uid="{00000000-0005-0000-0000-00003F6A0000}"/>
    <cellStyle name="输出 9 2" xfId="27174" xr:uid="{00000000-0005-0000-0000-0000406A0000}"/>
    <cellStyle name="输出 9 3" xfId="27175" xr:uid="{00000000-0005-0000-0000-0000416A0000}"/>
    <cellStyle name="适中" xfId="23489" xr:uid="{00000000-0005-0000-0000-0000DA5B0000}"/>
    <cellStyle name="适中 2" xfId="23490" xr:uid="{00000000-0005-0000-0000-0000DB5B0000}"/>
    <cellStyle name="通貨 [0.00]_BEW QUOTATION" xfId="33260" xr:uid="{00000000-0005-0000-0000-000008820000}"/>
    <cellStyle name="通貨_20th0]" xfId="33275" xr:uid="{00000000-0005-0000-0000-000017820000}"/>
    <cellStyle name="钎霖_laroux" xfId="31919" xr:uid="{00000000-0005-0000-0000-0000CB7C0000}"/>
    <cellStyle name="链接单元格" xfId="23551" xr:uid="{00000000-0005-0000-0000-0000185C0000}"/>
    <cellStyle name="链接单元格 2" xfId="23552" xr:uid="{00000000-0005-0000-0000-0000195C0000}"/>
    <cellStyle name="霓付 [0]_97MBO" xfId="27384" xr:uid="{00000000-0005-0000-0000-0000146B0000}"/>
    <cellStyle name="霓付_97MBO" xfId="27385" xr:uid="{00000000-0005-0000-0000-0000156B0000}"/>
    <cellStyle name="㿘준_수입부품 _견적가 _XD설원견" xfId="27383" xr:uid="{00000000-0005-0000-0000-0000136B0000}"/>
  </cellStyles>
  <dxfs count="1">
    <dxf>
      <font>
        <color rgb="FF9C0006"/>
      </font>
      <fill>
        <patternFill>
          <bgColor rgb="FFFFC7CE"/>
        </patternFill>
      </fill>
    </dxf>
  </dxfs>
  <tableStyles count="0" defaultTableStyle="TableStyleMedium2" defaultPivotStyle="PivotStyleLight16"/>
  <colors>
    <mruColors>
      <color rgb="FFF8F8F8"/>
      <color rgb="FFEED51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SUM!$D$22:$F$22</c:f>
              <c:strCache>
                <c:ptCount val="3"/>
                <c:pt idx="1">
                  <c:v>매출(백만원)</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SUM!$G$20:$J$21</c:f>
              <c:strCache>
                <c:ptCount val="4"/>
                <c:pt idx="0">
                  <c:v>2023년</c:v>
                </c:pt>
                <c:pt idx="1">
                  <c:v>2024년</c:v>
                </c:pt>
                <c:pt idx="2">
                  <c:v>2025년</c:v>
                </c:pt>
                <c:pt idx="3">
                  <c:v>2026년</c:v>
                </c:pt>
              </c:strCache>
            </c:strRef>
          </c:cat>
          <c:val>
            <c:numRef>
              <c:f>SUM!$G$22:$J$22</c:f>
              <c:numCache>
                <c:formatCode>_-* #,##0,,_-;\-* #,##0,,_-;_-* "-"?_-;_-@_-</c:formatCode>
                <c:ptCount val="4"/>
                <c:pt idx="0">
                  <c:v>0</c:v>
                </c:pt>
                <c:pt idx="1">
                  <c:v>0</c:v>
                </c:pt>
                <c:pt idx="2">
                  <c:v>0</c:v>
                </c:pt>
                <c:pt idx="3">
                  <c:v>0</c:v>
                </c:pt>
              </c:numCache>
            </c:numRef>
          </c:val>
          <c:extLst>
            <c:ext xmlns:c16="http://schemas.microsoft.com/office/drawing/2014/chart" uri="{C3380CC4-5D6E-409C-BE32-E72D297353CC}">
              <c16:uniqueId val="{00000000-2014-48F3-8373-3F1C6B7354D8}"/>
            </c:ext>
          </c:extLst>
        </c:ser>
        <c:ser>
          <c:idx val="1"/>
          <c:order val="2"/>
          <c:tx>
            <c:strRef>
              <c:f>SUM!$E$23</c:f>
              <c:strCache>
                <c:ptCount val="1"/>
                <c:pt idx="0">
                  <c:v>비용 (백만원)</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SUM!$G$20:$J$21</c:f>
              <c:strCache>
                <c:ptCount val="4"/>
                <c:pt idx="0">
                  <c:v>2023년</c:v>
                </c:pt>
                <c:pt idx="1">
                  <c:v>2024년</c:v>
                </c:pt>
                <c:pt idx="2">
                  <c:v>2025년</c:v>
                </c:pt>
                <c:pt idx="3">
                  <c:v>2026년</c:v>
                </c:pt>
              </c:strCache>
            </c:strRef>
          </c:cat>
          <c:val>
            <c:numRef>
              <c:f>SUM!$G$23:$J$23</c:f>
              <c:numCache>
                <c:formatCode>_-* #,##0,,_-;\-* #,##0,,_-;_-* "-"?_-;_-@_-</c:formatCode>
                <c:ptCount val="4"/>
                <c:pt idx="0">
                  <c:v>0</c:v>
                </c:pt>
                <c:pt idx="1">
                  <c:v>0</c:v>
                </c:pt>
                <c:pt idx="2">
                  <c:v>0</c:v>
                </c:pt>
                <c:pt idx="3">
                  <c:v>0</c:v>
                </c:pt>
              </c:numCache>
            </c:numRef>
          </c:val>
          <c:extLst>
            <c:ext xmlns:c16="http://schemas.microsoft.com/office/drawing/2014/chart" uri="{C3380CC4-5D6E-409C-BE32-E72D297353CC}">
              <c16:uniqueId val="{0000000D-2014-48F3-8373-3F1C6B7354D8}"/>
            </c:ext>
          </c:extLst>
        </c:ser>
        <c:dLbls>
          <c:showLegendKey val="0"/>
          <c:showVal val="1"/>
          <c:showCatName val="0"/>
          <c:showSerName val="0"/>
          <c:showPercent val="0"/>
          <c:showBubbleSize val="0"/>
        </c:dLbls>
        <c:gapWidth val="75"/>
        <c:axId val="277711872"/>
        <c:axId val="277731200"/>
      </c:barChart>
      <c:lineChart>
        <c:grouping val="stacked"/>
        <c:varyColors val="0"/>
        <c:ser>
          <c:idx val="0"/>
          <c:order val="1"/>
          <c:tx>
            <c:strRef>
              <c:f>SUM!$E$28</c:f>
              <c:strCache>
                <c:ptCount val="1"/>
                <c:pt idx="0">
                  <c:v>영업이익</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SUM!$G$20:$J$21</c:f>
              <c:strCache>
                <c:ptCount val="4"/>
                <c:pt idx="0">
                  <c:v>2023년</c:v>
                </c:pt>
                <c:pt idx="1">
                  <c:v>2024년</c:v>
                </c:pt>
                <c:pt idx="2">
                  <c:v>2025년</c:v>
                </c:pt>
                <c:pt idx="3">
                  <c:v>2026년</c:v>
                </c:pt>
              </c:strCache>
            </c:strRef>
          </c:cat>
          <c:val>
            <c:numRef>
              <c:f>SUM!$G$28:$J$28</c:f>
              <c:numCache>
                <c:formatCode>_-* #,##0,,_-;\-* #,##0,,_-;_-* "-"?_-;_-@_-</c:formatCode>
                <c:ptCount val="4"/>
                <c:pt idx="0">
                  <c:v>0</c:v>
                </c:pt>
                <c:pt idx="1">
                  <c:v>0</c:v>
                </c:pt>
                <c:pt idx="2">
                  <c:v>0</c:v>
                </c:pt>
                <c:pt idx="3">
                  <c:v>0</c:v>
                </c:pt>
              </c:numCache>
            </c:numRef>
          </c:val>
          <c:smooth val="0"/>
          <c:extLst>
            <c:ext xmlns:c16="http://schemas.microsoft.com/office/drawing/2014/chart" uri="{C3380CC4-5D6E-409C-BE32-E72D297353CC}">
              <c16:uniqueId val="{0000000B-2014-48F3-8373-3F1C6B7354D8}"/>
            </c:ext>
          </c:extLst>
        </c:ser>
        <c:dLbls>
          <c:showLegendKey val="0"/>
          <c:showVal val="1"/>
          <c:showCatName val="0"/>
          <c:showSerName val="0"/>
          <c:showPercent val="0"/>
          <c:showBubbleSize val="0"/>
        </c:dLbls>
        <c:marker val="1"/>
        <c:smooth val="0"/>
        <c:axId val="277711872"/>
        <c:axId val="277731200"/>
      </c:lineChart>
      <c:catAx>
        <c:axId val="27771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31200"/>
        <c:crosses val="autoZero"/>
        <c:auto val="1"/>
        <c:lblAlgn val="ctr"/>
        <c:lblOffset val="100"/>
        <c:noMultiLvlLbl val="0"/>
      </c:catAx>
      <c:valAx>
        <c:axId val="277731200"/>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11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SUM!$G$57</c:f>
              <c:strCache>
                <c:ptCount val="1"/>
                <c:pt idx="0">
                  <c:v>2023년</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50-40F4-B611-77AF073FFA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50-40F4-B611-77AF073FFA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F50-40F4-B611-77AF073FFA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F50-40F4-B611-77AF073FFA7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SUM!$E$59:$F$62</c:f>
              <c:strCache>
                <c:ptCount val="4"/>
                <c:pt idx="0">
                  <c:v>Ⅰ.원재료비</c:v>
                </c:pt>
                <c:pt idx="1">
                  <c:v>Ⅱ. 노무비</c:v>
                </c:pt>
                <c:pt idx="2">
                  <c:v>Ⅲ. 경비</c:v>
                </c:pt>
                <c:pt idx="3">
                  <c:v>Ⅳ. 판매비와 관리비</c:v>
                </c:pt>
              </c:strCache>
            </c:strRef>
          </c:cat>
          <c:val>
            <c:numRef>
              <c:f>SUM!$G$59:$G$62</c:f>
              <c:numCache>
                <c:formatCode>_-* #,##0,,_-;\-* #,##0,,_-;_-* "-"?_-;_-@_-</c:formatCode>
                <c:ptCount val="4"/>
                <c:pt idx="0">
                  <c:v>0</c:v>
                </c:pt>
                <c:pt idx="1">
                  <c:v>0</c:v>
                </c:pt>
                <c:pt idx="2">
                  <c:v>0</c:v>
                </c:pt>
                <c:pt idx="3">
                  <c:v>0</c:v>
                </c:pt>
              </c:numCache>
            </c:numRef>
          </c:val>
          <c:extLst>
            <c:ext xmlns:c16="http://schemas.microsoft.com/office/drawing/2014/chart" uri="{C3380CC4-5D6E-409C-BE32-E72D297353CC}">
              <c16:uniqueId val="{00000002-2863-424B-B24A-1AF45E6882A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1"/>
          <c:order val="0"/>
          <c:tx>
            <c:strRef>
              <c:f>SUM!$H$57</c:f>
              <c:strCache>
                <c:ptCount val="1"/>
                <c:pt idx="0">
                  <c:v>2024년</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0F-4D47-83B6-E4A99557715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0F-4D47-83B6-E4A99557715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0F-4D47-83B6-E4A99557715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00F-4D47-83B6-E4A9955771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SUM!$E$59:$F$62</c:f>
              <c:strCache>
                <c:ptCount val="4"/>
                <c:pt idx="0">
                  <c:v>Ⅰ.원재료비</c:v>
                </c:pt>
                <c:pt idx="1">
                  <c:v>Ⅱ. 노무비</c:v>
                </c:pt>
                <c:pt idx="2">
                  <c:v>Ⅲ. 경비</c:v>
                </c:pt>
                <c:pt idx="3">
                  <c:v>Ⅳ. 판매비와 관리비</c:v>
                </c:pt>
              </c:strCache>
            </c:strRef>
          </c:cat>
          <c:val>
            <c:numRef>
              <c:f>SUM!$H$59:$H$62</c:f>
              <c:numCache>
                <c:formatCode>_-* #,##0,,_-;\-* #,##0,,_-;_-* "-"?_-;_-@_-</c:formatCode>
                <c:ptCount val="4"/>
                <c:pt idx="0">
                  <c:v>0</c:v>
                </c:pt>
                <c:pt idx="1">
                  <c:v>0</c:v>
                </c:pt>
                <c:pt idx="2">
                  <c:v>0</c:v>
                </c:pt>
                <c:pt idx="3">
                  <c:v>0</c:v>
                </c:pt>
              </c:numCache>
            </c:numRef>
          </c:val>
          <c:extLst>
            <c:ext xmlns:c16="http://schemas.microsoft.com/office/drawing/2014/chart" uri="{C3380CC4-5D6E-409C-BE32-E72D297353CC}">
              <c16:uniqueId val="{00000009-E9CB-42BE-8AE5-1B00102A7961}"/>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증감'!$B$23</c:f>
              <c:strCache>
                <c:ptCount val="1"/>
                <c:pt idx="0">
                  <c:v>사업목표</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errBars>
          <c:cat>
            <c:strRef>
              <c:extLst>
                <c:ext xmlns:c15="http://schemas.microsoft.com/office/drawing/2012/chart" uri="{02D57815-91ED-43cb-92C2-25804820EDAC}">
                  <c15:fullRef>
                    <c15:sqref>'표준대비 증감'!$C$22:$H$22</c15:sqref>
                  </c15:fullRef>
                </c:ext>
              </c:extLst>
              <c:f>'표준대비 증감'!$D$22:$H$22</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증감'!$C$23:$H$23</c15:sqref>
                  </c15:fullRef>
                </c:ext>
              </c:extLst>
              <c:f>'표준대비 증감'!$D$23:$H$23</c:f>
              <c:numCache>
                <c:formatCode>0.00%;[Red]\-0.00%</c:formatCode>
                <c:ptCount val="5"/>
                <c:pt idx="0">
                  <c:v>8.2986851336203607E-2</c:v>
                </c:pt>
                <c:pt idx="1">
                  <c:v>0.69269113513554437</c:v>
                </c:pt>
                <c:pt idx="2">
                  <c:v>4.3364879612022504E-2</c:v>
                </c:pt>
                <c:pt idx="3">
                  <c:v>5.9358754944400634E-2</c:v>
                </c:pt>
                <c:pt idx="4">
                  <c:v>0.12159837897182899</c:v>
                </c:pt>
              </c:numCache>
            </c:numRef>
          </c:val>
          <c:extLst>
            <c:ext xmlns:c16="http://schemas.microsoft.com/office/drawing/2014/chart" uri="{C3380CC4-5D6E-409C-BE32-E72D297353CC}">
              <c16:uniqueId val="{00000003-8572-4FFD-A716-FFB5CB1D98FE}"/>
            </c:ext>
          </c:extLst>
        </c:ser>
        <c:ser>
          <c:idx val="1"/>
          <c:order val="1"/>
          <c:tx>
            <c:strRef>
              <c:f>'표준대비 증감'!$B$24</c:f>
              <c:strCache>
                <c:ptCount val="1"/>
                <c:pt idx="0">
                  <c:v>운영목표</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errBars>
          <c:cat>
            <c:strRef>
              <c:extLst>
                <c:ext xmlns:c15="http://schemas.microsoft.com/office/drawing/2012/chart" uri="{02D57815-91ED-43cb-92C2-25804820EDAC}">
                  <c15:fullRef>
                    <c15:sqref>'표준대비 증감'!$C$22:$H$22</c15:sqref>
                  </c15:fullRef>
                </c:ext>
              </c:extLst>
              <c:f>'표준대비 증감'!$D$22:$H$22</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증감'!$C$24:$H$24</c15:sqref>
                  </c15:fullRef>
                </c:ext>
              </c:extLst>
              <c:f>'표준대비 증감'!$D$24:$H$24</c:f>
              <c:numCache>
                <c:formatCode>0.00%;[Red]\-0.00%</c:formatCode>
                <c:ptCount val="5"/>
                <c:pt idx="0">
                  <c:v>0.11380245828538928</c:v>
                </c:pt>
                <c:pt idx="1">
                  <c:v>0.72000636981519384</c:v>
                </c:pt>
                <c:pt idx="2">
                  <c:v>4.7856686774160766E-2</c:v>
                </c:pt>
                <c:pt idx="3">
                  <c:v>5.3153001621649446E-2</c:v>
                </c:pt>
                <c:pt idx="4">
                  <c:v>0.11272927491586128</c:v>
                </c:pt>
              </c:numCache>
            </c:numRef>
          </c:val>
          <c:extLst>
            <c:ext xmlns:c16="http://schemas.microsoft.com/office/drawing/2014/chart" uri="{C3380CC4-5D6E-409C-BE32-E72D297353CC}">
              <c16:uniqueId val="{00000004-8572-4FFD-A716-FFB5CB1D98FE}"/>
            </c:ext>
          </c:extLst>
        </c:ser>
        <c:ser>
          <c:idx val="3"/>
          <c:order val="2"/>
          <c:tx>
            <c:strRef>
              <c:f>'표준대비 증감'!$B$25</c:f>
              <c:strCache>
                <c:ptCount val="1"/>
                <c:pt idx="0">
                  <c:v>실   적</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errBars>
          <c:cat>
            <c:strRef>
              <c:extLst>
                <c:ext xmlns:c15="http://schemas.microsoft.com/office/drawing/2012/chart" uri="{02D57815-91ED-43cb-92C2-25804820EDAC}">
                  <c15:fullRef>
                    <c15:sqref>'표준대비 증감'!$C$22:$H$22</c15:sqref>
                  </c15:fullRef>
                </c:ext>
              </c:extLst>
              <c:f>'표준대비 증감'!$D$22:$H$22</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증감'!$C$25:$H$25</c15:sqref>
                  </c15:fullRef>
                </c:ext>
              </c:extLst>
              <c:f>'표준대비 증감'!$D$25:$H$25</c:f>
              <c:numCache>
                <c:formatCode>0.00%;[Red]\-0.00%</c:formatCode>
                <c:ptCount val="5"/>
                <c:pt idx="0">
                  <c:v>0</c:v>
                </c:pt>
                <c:pt idx="1">
                  <c:v>0</c:v>
                </c:pt>
                <c:pt idx="2">
                  <c:v>0</c:v>
                </c:pt>
                <c:pt idx="3">
                  <c:v>0</c:v>
                </c:pt>
                <c:pt idx="4">
                  <c:v>0</c:v>
                </c:pt>
              </c:numCache>
            </c:numRef>
          </c:val>
          <c:extLst>
            <c:ext xmlns:c16="http://schemas.microsoft.com/office/drawing/2014/chart" uri="{C3380CC4-5D6E-409C-BE32-E72D297353CC}">
              <c16:uniqueId val="{00000005-8572-4FFD-A716-FFB5CB1D98FE}"/>
            </c:ext>
          </c:extLst>
        </c:ser>
        <c:dLbls>
          <c:dLblPos val="outEnd"/>
          <c:showLegendKey val="0"/>
          <c:showVal val="1"/>
          <c:showCatName val="0"/>
          <c:showSerName val="0"/>
          <c:showPercent val="0"/>
          <c:showBubbleSize val="0"/>
        </c:dLbls>
        <c:gapWidth val="219"/>
        <c:overlap val="-27"/>
        <c:axId val="281027328"/>
        <c:axId val="281028864"/>
      </c:barChart>
      <c:catAx>
        <c:axId val="28102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28864"/>
        <c:crosses val="autoZero"/>
        <c:auto val="1"/>
        <c:lblAlgn val="ctr"/>
        <c:lblOffset val="100"/>
        <c:noMultiLvlLbl val="0"/>
      </c:catAx>
      <c:valAx>
        <c:axId val="281028864"/>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27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증감'!$B$17</c:f>
              <c:strCache>
                <c:ptCount val="1"/>
                <c:pt idx="0">
                  <c:v>사업목표</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'표준대비 증감'!$C$16:$H$16</c:f>
              <c:strCache>
                <c:ptCount val="6"/>
                <c:pt idx="0">
                  <c:v>매출(천원)</c:v>
                </c:pt>
                <c:pt idx="1">
                  <c:v>생산(천원)</c:v>
                </c:pt>
                <c:pt idx="2">
                  <c:v>원재료비(천원)</c:v>
                </c:pt>
                <c:pt idx="3">
                  <c:v>노무비(천원)</c:v>
                </c:pt>
                <c:pt idx="4">
                  <c:v>경비(천원)</c:v>
                </c:pt>
                <c:pt idx="5">
                  <c:v>판매관리비(천원)</c:v>
                </c:pt>
              </c:strCache>
            </c:strRef>
          </c:cat>
          <c:val>
            <c:numRef>
              <c:f>'표준대비 증감'!$C$17:$H$17</c:f>
              <c:numCache>
                <c:formatCode>#,##0,</c:formatCode>
                <c:ptCount val="6"/>
                <c:pt idx="0">
                  <c:v>8717290702.7556095</c:v>
                </c:pt>
                <c:pt idx="1">
                  <c:v>8717290702.7556095</c:v>
                </c:pt>
                <c:pt idx="2">
                  <c:v>6038389992.1983109</c:v>
                </c:pt>
                <c:pt idx="3">
                  <c:v>378024261.86800003</c:v>
                </c:pt>
                <c:pt idx="4">
                  <c:v>517447522.6039722</c:v>
                </c:pt>
                <c:pt idx="5">
                  <c:v>1060008418.4812781</c:v>
                </c:pt>
              </c:numCache>
            </c:numRef>
          </c:val>
          <c:extLst>
            <c:ext xmlns:c16="http://schemas.microsoft.com/office/drawing/2014/chart" uri="{C3380CC4-5D6E-409C-BE32-E72D297353CC}">
              <c16:uniqueId val="{00000000-3BC6-4424-8AFB-94734DF09152}"/>
            </c:ext>
          </c:extLst>
        </c:ser>
        <c:ser>
          <c:idx val="1"/>
          <c:order val="1"/>
          <c:tx>
            <c:strRef>
              <c:f>'표준대비 증감'!$B$18</c:f>
              <c:strCache>
                <c:ptCount val="1"/>
                <c:pt idx="0">
                  <c:v>운영목표</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'표준대비 증감'!$C$16:$H$16</c:f>
              <c:strCache>
                <c:ptCount val="6"/>
                <c:pt idx="0">
                  <c:v>매출(천원)</c:v>
                </c:pt>
                <c:pt idx="1">
                  <c:v>생산(천원)</c:v>
                </c:pt>
                <c:pt idx="2">
                  <c:v>원재료비(천원)</c:v>
                </c:pt>
                <c:pt idx="3">
                  <c:v>노무비(천원)</c:v>
                </c:pt>
                <c:pt idx="4">
                  <c:v>경비(천원)</c:v>
                </c:pt>
                <c:pt idx="5">
                  <c:v>판매관리비(천원)</c:v>
                </c:pt>
              </c:strCache>
            </c:strRef>
          </c:cat>
          <c:val>
            <c:numRef>
              <c:f>'표준대비 증감'!$C$18:$H$18</c:f>
              <c:numCache>
                <c:formatCode>#,##0,</c:formatCode>
                <c:ptCount val="6"/>
                <c:pt idx="0">
                  <c:v>11293306278.972162</c:v>
                </c:pt>
                <c:pt idx="1">
                  <c:v>10639273064.960081</c:v>
                </c:pt>
                <c:pt idx="2">
                  <c:v>7660344376.9744787</c:v>
                </c:pt>
                <c:pt idx="3">
                  <c:v>509160358.57455999</c:v>
                </c:pt>
                <c:pt idx="4">
                  <c:v>565509298.47499442</c:v>
                </c:pt>
                <c:pt idx="5">
                  <c:v>1273086228.2312753</c:v>
                </c:pt>
              </c:numCache>
            </c:numRef>
          </c:val>
          <c:extLst>
            <c:ext xmlns:c16="http://schemas.microsoft.com/office/drawing/2014/chart" uri="{C3380CC4-5D6E-409C-BE32-E72D297353CC}">
              <c16:uniqueId val="{00000001-3BC6-4424-8AFB-94734DF09152}"/>
            </c:ext>
          </c:extLst>
        </c:ser>
        <c:ser>
          <c:idx val="2"/>
          <c:order val="2"/>
          <c:tx>
            <c:strRef>
              <c:f>'표준대비 증감'!$B$19</c:f>
              <c:strCache>
                <c:ptCount val="1"/>
                <c:pt idx="0">
                  <c:v>실적</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'표준대비 증감'!$C$16:$H$16</c:f>
              <c:strCache>
                <c:ptCount val="6"/>
                <c:pt idx="0">
                  <c:v>매출(천원)</c:v>
                </c:pt>
                <c:pt idx="1">
                  <c:v>생산(천원)</c:v>
                </c:pt>
                <c:pt idx="2">
                  <c:v>원재료비(천원)</c:v>
                </c:pt>
                <c:pt idx="3">
                  <c:v>노무비(천원)</c:v>
                </c:pt>
                <c:pt idx="4">
                  <c:v>경비(천원)</c:v>
                </c:pt>
                <c:pt idx="5">
                  <c:v>판매관리비(천원)</c:v>
                </c:pt>
              </c:strCache>
            </c:strRef>
          </c:cat>
          <c:val>
            <c:numRef>
              <c:f>'표준대비 증감'!$C$19:$H$19</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3BC6-4424-8AFB-94734DF09152}"/>
            </c:ext>
          </c:extLst>
        </c:ser>
        <c:dLbls>
          <c:dLblPos val="outEnd"/>
          <c:showLegendKey val="0"/>
          <c:showVal val="1"/>
          <c:showCatName val="0"/>
          <c:showSerName val="0"/>
          <c:showPercent val="0"/>
          <c:showBubbleSize val="0"/>
        </c:dLbls>
        <c:gapWidth val="219"/>
        <c:overlap val="-27"/>
        <c:axId val="281078016"/>
        <c:axId val="282279936"/>
      </c:barChart>
      <c:catAx>
        <c:axId val="28107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79936"/>
        <c:crosses val="autoZero"/>
        <c:auto val="1"/>
        <c:lblAlgn val="ctr"/>
        <c:lblOffset val="100"/>
        <c:noMultiLvlLbl val="0"/>
      </c:catAx>
      <c:valAx>
        <c:axId val="282279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7801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증감'!$B$29</c:f>
              <c:strCache>
                <c:ptCount val="1"/>
                <c:pt idx="0">
                  <c:v>사업목표</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'표준대비 증감'!$C$28:$H$28</c:f>
              <c:strCache>
                <c:ptCount val="6"/>
                <c:pt idx="0">
                  <c:v>매출(천원)</c:v>
                </c:pt>
                <c:pt idx="1">
                  <c:v>생산(천원)</c:v>
                </c:pt>
                <c:pt idx="2">
                  <c:v>원재료비(천원)</c:v>
                </c:pt>
                <c:pt idx="3">
                  <c:v>노무비(천원)</c:v>
                </c:pt>
                <c:pt idx="4">
                  <c:v>경비(천원)</c:v>
                </c:pt>
                <c:pt idx="5">
                  <c:v>판매관리비(천원)</c:v>
                </c:pt>
              </c:strCache>
            </c:strRef>
          </c:cat>
          <c:val>
            <c:numRef>
              <c:f>'표준대비 증감'!$C$29:$H$29</c:f>
              <c:numCache>
                <c:formatCode>#,##0,</c:formatCode>
                <c:ptCount val="6"/>
                <c:pt idx="0">
                  <c:v>9666922237.6556549</c:v>
                </c:pt>
                <c:pt idx="1">
                  <c:v>9666922237.6556549</c:v>
                </c:pt>
                <c:pt idx="2">
                  <c:v>6814936930.736721</c:v>
                </c:pt>
                <c:pt idx="3">
                  <c:v>424906613.1376</c:v>
                </c:pt>
                <c:pt idx="4">
                  <c:v>543245227.35636866</c:v>
                </c:pt>
                <c:pt idx="5">
                  <c:v>1153124732.1962826</c:v>
                </c:pt>
              </c:numCache>
            </c:numRef>
          </c:val>
          <c:extLst>
            <c:ext xmlns:c16="http://schemas.microsoft.com/office/drawing/2014/chart" uri="{C3380CC4-5D6E-409C-BE32-E72D297353CC}">
              <c16:uniqueId val="{00000000-81DD-4A3F-B749-BCF33E5AED88}"/>
            </c:ext>
          </c:extLst>
        </c:ser>
        <c:ser>
          <c:idx val="1"/>
          <c:order val="1"/>
          <c:tx>
            <c:strRef>
              <c:f>'표준대비 증감'!$B$30</c:f>
              <c:strCache>
                <c:ptCount val="1"/>
                <c:pt idx="0">
                  <c:v>운영목표</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'표준대비 증감'!$C$28:$H$28</c:f>
              <c:strCache>
                <c:ptCount val="6"/>
                <c:pt idx="0">
                  <c:v>매출(천원)</c:v>
                </c:pt>
                <c:pt idx="1">
                  <c:v>생산(천원)</c:v>
                </c:pt>
                <c:pt idx="2">
                  <c:v>원재료비(천원)</c:v>
                </c:pt>
                <c:pt idx="3">
                  <c:v>노무비(천원)</c:v>
                </c:pt>
                <c:pt idx="4">
                  <c:v>경비(천원)</c:v>
                </c:pt>
                <c:pt idx="5">
                  <c:v>판매관리비(천원)</c:v>
                </c:pt>
              </c:strCache>
            </c:strRef>
          </c:cat>
          <c:val>
            <c:numRef>
              <c:f>'표준대비 증감'!$C$30:$H$30</c:f>
              <c:numCache>
                <c:formatCode>#,##0,</c:formatCode>
                <c:ptCount val="6"/>
                <c:pt idx="0">
                  <c:v>10222028316.260592</c:v>
                </c:pt>
                <c:pt idx="1">
                  <c:v>10222028316.260592</c:v>
                </c:pt>
                <c:pt idx="2">
                  <c:v>7707848007.8486633</c:v>
                </c:pt>
                <c:pt idx="3">
                  <c:v>500191762.68511993</c:v>
                </c:pt>
                <c:pt idx="4">
                  <c:v>570584915.99661756</c:v>
                </c:pt>
                <c:pt idx="5">
                  <c:v>1190759248.098628</c:v>
                </c:pt>
              </c:numCache>
            </c:numRef>
          </c:val>
          <c:extLst>
            <c:ext xmlns:c16="http://schemas.microsoft.com/office/drawing/2014/chart" uri="{C3380CC4-5D6E-409C-BE32-E72D297353CC}">
              <c16:uniqueId val="{00000001-81DD-4A3F-B749-BCF33E5AED88}"/>
            </c:ext>
          </c:extLst>
        </c:ser>
        <c:dLbls>
          <c:dLblPos val="outEnd"/>
          <c:showLegendKey val="0"/>
          <c:showVal val="1"/>
          <c:showCatName val="0"/>
          <c:showSerName val="0"/>
          <c:showPercent val="0"/>
          <c:showBubbleSize val="0"/>
        </c:dLbls>
        <c:gapWidth val="219"/>
        <c:overlap val="-27"/>
        <c:axId val="282313856"/>
        <c:axId val="282315392"/>
      </c:barChart>
      <c:catAx>
        <c:axId val="28231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5392"/>
        <c:crosses val="autoZero"/>
        <c:auto val="1"/>
        <c:lblAlgn val="ctr"/>
        <c:lblOffset val="100"/>
        <c:noMultiLvlLbl val="0"/>
      </c:catAx>
      <c:valAx>
        <c:axId val="28231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3856"/>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증감'!$B$35</c:f>
              <c:strCache>
                <c:ptCount val="1"/>
                <c:pt idx="0">
                  <c:v>사업목표</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'표준대비 증감'!$C$34:$H$34</c15:sqref>
                  </c15:fullRef>
                </c:ext>
              </c:extLst>
              <c:f>'표준대비 증감'!$D$34:$H$34</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증감'!$C$35:$H$35</c15:sqref>
                  </c15:fullRef>
                </c:ext>
              </c:extLst>
              <c:f>'표준대비 증감'!$D$35:$H$35</c:f>
              <c:numCache>
                <c:formatCode>0.00%</c:formatCode>
                <c:ptCount val="5"/>
                <c:pt idx="0">
                  <c:v>7.558856027437004E-2</c:v>
                </c:pt>
                <c:pt idx="1">
                  <c:v>0.70497483720210674</c:v>
                </c:pt>
                <c:pt idx="2">
                  <c:v>4.3954694440641838E-2</c:v>
                </c:pt>
                <c:pt idx="3">
                  <c:v>5.6196296401377917E-2</c:v>
                </c:pt>
                <c:pt idx="4">
                  <c:v>0.11928561168150342</c:v>
                </c:pt>
              </c:numCache>
            </c:numRef>
          </c:val>
          <c:extLst>
            <c:ext xmlns:c16="http://schemas.microsoft.com/office/drawing/2014/chart" uri="{C3380CC4-5D6E-409C-BE32-E72D297353CC}">
              <c16:uniqueId val="{00000000-9C20-4C18-9E6B-0863269F6CEF}"/>
            </c:ext>
          </c:extLst>
        </c:ser>
        <c:ser>
          <c:idx val="1"/>
          <c:order val="1"/>
          <c:tx>
            <c:strRef>
              <c:f>'표준대비 증감'!$B$36</c:f>
              <c:strCache>
                <c:ptCount val="1"/>
                <c:pt idx="0">
                  <c:v>운영목표</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'표준대비 증감'!$C$34:$H$34</c15:sqref>
                  </c15:fullRef>
                </c:ext>
              </c:extLst>
              <c:f>'표준대비 증감'!$D$34:$H$34</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증감'!$C$36:$H$36</c15:sqref>
                  </c15:fullRef>
                </c:ext>
              </c:extLst>
              <c:f>'표준대비 증감'!$D$36:$H$36</c:f>
              <c:numCache>
                <c:formatCode>0.00%</c:formatCode>
                <c:ptCount val="5"/>
                <c:pt idx="0">
                  <c:v>2.4715680079820335E-2</c:v>
                </c:pt>
                <c:pt idx="1">
                  <c:v>0.75404291294981829</c:v>
                </c:pt>
                <c:pt idx="2">
                  <c:v>4.8932731079353864E-2</c:v>
                </c:pt>
                <c:pt idx="3">
                  <c:v>5.5819148445222483E-2</c:v>
                </c:pt>
                <c:pt idx="4">
                  <c:v>0.11648952744578485</c:v>
                </c:pt>
              </c:numCache>
            </c:numRef>
          </c:val>
          <c:extLst>
            <c:ext xmlns:c16="http://schemas.microsoft.com/office/drawing/2014/chart" uri="{C3380CC4-5D6E-409C-BE32-E72D297353CC}">
              <c16:uniqueId val="{00000001-9C20-4C18-9E6B-0863269F6CEF}"/>
            </c:ext>
          </c:extLst>
        </c:ser>
        <c:ser>
          <c:idx val="3"/>
          <c:order val="2"/>
          <c:tx>
            <c:strRef>
              <c:f>'표준대비 증감'!$B$37</c:f>
              <c:strCache>
                <c:ptCount val="1"/>
                <c:pt idx="0">
                  <c:v>사업목표 대비</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'표준대비 증감'!$C$34:$H$34</c15:sqref>
                  </c15:fullRef>
                </c:ext>
              </c:extLst>
              <c:f>'표준대비 증감'!$D$34:$H$34</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증감'!$C$37:$H$37</c15:sqref>
                  </c15:fullRef>
                </c:ext>
              </c:extLst>
              <c:f>'표준대비 증감'!$D$37:$H$37</c:f>
              <c:numCache>
                <c:formatCode>0.00%</c:formatCode>
                <c:ptCount val="5"/>
                <c:pt idx="0">
                  <c:v>-5.0872880194549705E-2</c:v>
                </c:pt>
                <c:pt idx="1">
                  <c:v>4.9068075747711548E-2</c:v>
                </c:pt>
                <c:pt idx="2">
                  <c:v>4.9780366387120259E-3</c:v>
                </c:pt>
                <c:pt idx="3">
                  <c:v>-3.7714795615543389E-4</c:v>
                </c:pt>
                <c:pt idx="4">
                  <c:v>-2.7960842357185739E-3</c:v>
                </c:pt>
              </c:numCache>
            </c:numRef>
          </c:val>
          <c:extLst>
            <c:ext xmlns:c16="http://schemas.microsoft.com/office/drawing/2014/chart" uri="{C3380CC4-5D6E-409C-BE32-E72D297353CC}">
              <c16:uniqueId val="{00000002-9C20-4C18-9E6B-0863269F6CEF}"/>
            </c:ext>
          </c:extLst>
        </c:ser>
        <c:dLbls>
          <c:dLblPos val="outEnd"/>
          <c:showLegendKey val="0"/>
          <c:showVal val="1"/>
          <c:showCatName val="0"/>
          <c:showSerName val="0"/>
          <c:showPercent val="0"/>
          <c:showBubbleSize val="0"/>
        </c:dLbls>
        <c:gapWidth val="219"/>
        <c:overlap val="-27"/>
        <c:axId val="282109056"/>
        <c:axId val="282110592"/>
      </c:barChart>
      <c:catAx>
        <c:axId val="28210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10592"/>
        <c:crosses val="autoZero"/>
        <c:auto val="1"/>
        <c:lblAlgn val="ctr"/>
        <c:lblOffset val="100"/>
        <c:noMultiLvlLbl val="0"/>
      </c:catAx>
      <c:valAx>
        <c:axId val="2821105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0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ko-KR"/>
              <a:t>05</a:t>
            </a:r>
            <a:r>
              <a:rPr lang="ko-KR"/>
              <a:t>월 운영목표 대비 실적</a:t>
            </a:r>
          </a:p>
        </c:rich>
      </c:tx>
      <c:overlay val="0"/>
    </c:title>
    <c:autoTitleDeleted val="0"/>
    <c:plotArea>
      <c:layout/>
      <c:barChart>
        <c:barDir val="col"/>
        <c:grouping val="stacked"/>
        <c:varyColors val="0"/>
        <c:ser>
          <c:idx val="2"/>
          <c:order val="0"/>
          <c:tx>
            <c:strRef>
              <c:f>'표준대비 증감'!$E$22</c:f>
              <c:strCache>
                <c:ptCount val="1"/>
                <c:pt idx="0">
                  <c:v>원재료비(%)</c:v>
                </c:pt>
              </c:strCache>
            </c:strRef>
          </c:tx>
          <c:spPr>
            <a:solidFill>
              <a:schemeClr val="accent1"/>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증감'!$B$24:$B$25</c:f>
              <c:strCache>
                <c:ptCount val="2"/>
                <c:pt idx="0">
                  <c:v>운영목표</c:v>
                </c:pt>
                <c:pt idx="1">
                  <c:v>실   적</c:v>
                </c:pt>
              </c:strCache>
            </c:strRef>
          </c:cat>
          <c:val>
            <c:numRef>
              <c:f>'표준대비 증감'!$E$24:$E$25</c:f>
              <c:numCache>
                <c:formatCode>0.00%;[Red]\-0.00%</c:formatCode>
                <c:ptCount val="2"/>
                <c:pt idx="0">
                  <c:v>0.72000636981519384</c:v>
                </c:pt>
                <c:pt idx="1">
                  <c:v>0</c:v>
                </c:pt>
              </c:numCache>
            </c:numRef>
          </c:val>
          <c:extLst>
            <c:ext xmlns:c16="http://schemas.microsoft.com/office/drawing/2014/chart" uri="{C3380CC4-5D6E-409C-BE32-E72D297353CC}">
              <c16:uniqueId val="{00000000-EEF7-4ECB-AF86-30383C3E9F37}"/>
            </c:ext>
          </c:extLst>
        </c:ser>
        <c:ser>
          <c:idx val="3"/>
          <c:order val="1"/>
          <c:tx>
            <c:strRef>
              <c:f>'표준대비 증감'!$F$22</c:f>
              <c:strCache>
                <c:ptCount val="1"/>
                <c:pt idx="0">
                  <c:v>노무비(%)</c:v>
                </c:pt>
              </c:strCache>
            </c:strRef>
          </c:tx>
          <c:spPr>
            <a:solidFill>
              <a:schemeClr val="accent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증감'!$B$24:$B$25</c:f>
              <c:strCache>
                <c:ptCount val="2"/>
                <c:pt idx="0">
                  <c:v>운영목표</c:v>
                </c:pt>
                <c:pt idx="1">
                  <c:v>실   적</c:v>
                </c:pt>
              </c:strCache>
            </c:strRef>
          </c:cat>
          <c:val>
            <c:numRef>
              <c:f>'표준대비 증감'!$F$24:$F$25</c:f>
              <c:numCache>
                <c:formatCode>0.00%;[Red]\-0.00%</c:formatCode>
                <c:ptCount val="2"/>
                <c:pt idx="0">
                  <c:v>4.7856686774160766E-2</c:v>
                </c:pt>
                <c:pt idx="1">
                  <c:v>0</c:v>
                </c:pt>
              </c:numCache>
            </c:numRef>
          </c:val>
          <c:extLst>
            <c:ext xmlns:c16="http://schemas.microsoft.com/office/drawing/2014/chart" uri="{C3380CC4-5D6E-409C-BE32-E72D297353CC}">
              <c16:uniqueId val="{00000001-EEF7-4ECB-AF86-30383C3E9F37}"/>
            </c:ext>
          </c:extLst>
        </c:ser>
        <c:ser>
          <c:idx val="0"/>
          <c:order val="2"/>
          <c:tx>
            <c:strRef>
              <c:f>'표준대비 증감'!$G$22</c:f>
              <c:strCache>
                <c:ptCount val="1"/>
                <c:pt idx="0">
                  <c:v>경비(%)</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증감'!$B$24:$B$25</c:f>
              <c:strCache>
                <c:ptCount val="2"/>
                <c:pt idx="0">
                  <c:v>운영목표</c:v>
                </c:pt>
                <c:pt idx="1">
                  <c:v>실   적</c:v>
                </c:pt>
              </c:strCache>
            </c:strRef>
          </c:cat>
          <c:val>
            <c:numRef>
              <c:f>'표준대비 증감'!$G$24:$G$25</c:f>
              <c:numCache>
                <c:formatCode>0.00%;[Red]\-0.00%</c:formatCode>
                <c:ptCount val="2"/>
                <c:pt idx="0">
                  <c:v>5.3153001621649446E-2</c:v>
                </c:pt>
                <c:pt idx="1">
                  <c:v>0</c:v>
                </c:pt>
              </c:numCache>
            </c:numRef>
          </c:val>
          <c:extLst>
            <c:ext xmlns:c16="http://schemas.microsoft.com/office/drawing/2014/chart" uri="{C3380CC4-5D6E-409C-BE32-E72D297353CC}">
              <c16:uniqueId val="{00000002-EEF7-4ECB-AF86-30383C3E9F37}"/>
            </c:ext>
          </c:extLst>
        </c:ser>
        <c:dLbls>
          <c:showLegendKey val="0"/>
          <c:showVal val="1"/>
          <c:showCatName val="0"/>
          <c:showSerName val="0"/>
          <c:showPercent val="0"/>
          <c:showBubbleSize val="0"/>
        </c:dLbls>
        <c:gapWidth val="75"/>
        <c:overlap val="100"/>
        <c:axId val="282150400"/>
        <c:axId val="282151936"/>
      </c:barChart>
      <c:catAx>
        <c:axId val="282150400"/>
        <c:scaling>
          <c:orientation val="minMax"/>
        </c:scaling>
        <c:delete val="0"/>
        <c:axPos val="b"/>
        <c:numFmt formatCode="General" sourceLinked="0"/>
        <c:majorTickMark val="none"/>
        <c:minorTickMark val="none"/>
        <c:tickLblPos val="nextTo"/>
        <c:crossAx val="282151936"/>
        <c:crosses val="autoZero"/>
        <c:auto val="1"/>
        <c:lblAlgn val="ctr"/>
        <c:lblOffset val="100"/>
        <c:noMultiLvlLbl val="0"/>
      </c:catAx>
      <c:valAx>
        <c:axId val="282151936"/>
        <c:scaling>
          <c:orientation val="minMax"/>
          <c:max val="0.9"/>
        </c:scaling>
        <c:delete val="0"/>
        <c:axPos val="l"/>
        <c:majorGridlines>
          <c:spPr>
            <a:ln>
              <a:prstDash val="lgDash"/>
            </a:ln>
          </c:spPr>
        </c:majorGridlines>
        <c:numFmt formatCode="0.00%;[Red]\-0.00%" sourceLinked="1"/>
        <c:majorTickMark val="none"/>
        <c:minorTickMark val="none"/>
        <c:tickLblPos val="nextTo"/>
        <c:crossAx val="2821504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전월 대비 당월 실적</a:t>
            </a:r>
            <a:endParaRPr lang="en-US" altLang="ko-KR"/>
          </a:p>
        </c:rich>
      </c:tx>
      <c:overlay val="0"/>
    </c:title>
    <c:autoTitleDeleted val="0"/>
    <c:plotArea>
      <c:layout/>
      <c:barChart>
        <c:barDir val="col"/>
        <c:grouping val="stacked"/>
        <c:varyColors val="0"/>
        <c:ser>
          <c:idx val="0"/>
          <c:order val="0"/>
          <c:tx>
            <c:strRef>
              <c:f>'표준대비 증감'!$C$71</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증감'!$B$72:$B$73</c:f>
            </c:strRef>
          </c:cat>
          <c:val>
            <c:numRef>
              <c:f>'표준대비 증감'!$C$72:$C$73</c:f>
            </c:numRef>
          </c:val>
          <c:extLst>
            <c:ext xmlns:c16="http://schemas.microsoft.com/office/drawing/2014/chart" uri="{C3380CC4-5D6E-409C-BE32-E72D297353CC}">
              <c16:uniqueId val="{00000000-F914-4DBA-B738-73E2C22EE43F}"/>
            </c:ext>
          </c:extLst>
        </c:ser>
        <c:ser>
          <c:idx val="1"/>
          <c:order val="1"/>
          <c:tx>
            <c:strRef>
              <c:f>'표준대비 증감'!$D$71</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증감'!$B$72:$B$73</c:f>
            </c:strRef>
          </c:cat>
          <c:val>
            <c:numRef>
              <c:f>'표준대비 증감'!$D$72:$D$73</c:f>
            </c:numRef>
          </c:val>
          <c:extLst>
            <c:ext xmlns:c16="http://schemas.microsoft.com/office/drawing/2014/chart" uri="{C3380CC4-5D6E-409C-BE32-E72D297353CC}">
              <c16:uniqueId val="{00000001-F914-4DBA-B738-73E2C22EE43F}"/>
            </c:ext>
          </c:extLst>
        </c:ser>
        <c:ser>
          <c:idx val="2"/>
          <c:order val="2"/>
          <c:tx>
            <c:strRef>
              <c:f>'표준대비 증감'!$E$71</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증감'!$B$72:$B$73</c:f>
            </c:strRef>
          </c:cat>
          <c:val>
            <c:numRef>
              <c:f>'표준대비 증감'!$E$72:$E$73</c:f>
            </c:numRef>
          </c:val>
          <c:extLst>
            <c:ext xmlns:c16="http://schemas.microsoft.com/office/drawing/2014/chart" uri="{C3380CC4-5D6E-409C-BE32-E72D297353CC}">
              <c16:uniqueId val="{00000002-F914-4DBA-B738-73E2C22EE43F}"/>
            </c:ext>
          </c:extLst>
        </c:ser>
        <c:dLbls>
          <c:showLegendKey val="0"/>
          <c:showVal val="1"/>
          <c:showCatName val="0"/>
          <c:showSerName val="0"/>
          <c:showPercent val="0"/>
          <c:showBubbleSize val="0"/>
        </c:dLbls>
        <c:gapWidth val="95"/>
        <c:overlap val="100"/>
        <c:axId val="282365952"/>
        <c:axId val="282367488"/>
      </c:barChart>
      <c:catAx>
        <c:axId val="282365952"/>
        <c:scaling>
          <c:orientation val="minMax"/>
        </c:scaling>
        <c:delete val="0"/>
        <c:axPos val="b"/>
        <c:numFmt formatCode="General" sourceLinked="0"/>
        <c:majorTickMark val="none"/>
        <c:minorTickMark val="none"/>
        <c:tickLblPos val="nextTo"/>
        <c:crossAx val="282367488"/>
        <c:crosses val="autoZero"/>
        <c:auto val="1"/>
        <c:lblAlgn val="ctr"/>
        <c:lblOffset val="100"/>
        <c:noMultiLvlLbl val="0"/>
      </c:catAx>
      <c:valAx>
        <c:axId val="282367488"/>
        <c:scaling>
          <c:orientation val="minMax"/>
          <c:max val="0.9"/>
        </c:scaling>
        <c:delete val="0"/>
        <c:axPos val="l"/>
        <c:majorGridlines>
          <c:spPr>
            <a:ln>
              <a:prstDash val="lgDash"/>
            </a:ln>
          </c:spPr>
        </c:majorGridlines>
        <c:numFmt formatCode="0.00%;[Red]\-0.00%" sourceLinked="1"/>
        <c:majorTickMark val="out"/>
        <c:minorTickMark val="none"/>
        <c:tickLblPos val="nextTo"/>
        <c:crossAx val="2823659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전년동월</a:t>
            </a:r>
            <a:r>
              <a:rPr lang="ko-KR" altLang="en-US" baseline="0"/>
              <a:t> 대비 당월 실적</a:t>
            </a:r>
            <a:endParaRPr lang="en-US" altLang="ko-KR" baseline="0"/>
          </a:p>
        </c:rich>
      </c:tx>
      <c:overlay val="0"/>
    </c:title>
    <c:autoTitleDeleted val="0"/>
    <c:plotArea>
      <c:layout/>
      <c:barChart>
        <c:barDir val="col"/>
        <c:grouping val="stacked"/>
        <c:varyColors val="0"/>
        <c:ser>
          <c:idx val="0"/>
          <c:order val="0"/>
          <c:tx>
            <c:strRef>
              <c:f>'표준대비 증감'!$C$76</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증감'!$B$77:$B$78</c:f>
            </c:strRef>
          </c:cat>
          <c:val>
            <c:numRef>
              <c:f>'표준대비 증감'!$C$77:$C$78</c:f>
            </c:numRef>
          </c:val>
          <c:extLst>
            <c:ext xmlns:c16="http://schemas.microsoft.com/office/drawing/2014/chart" uri="{C3380CC4-5D6E-409C-BE32-E72D297353CC}">
              <c16:uniqueId val="{00000000-8E25-4905-AB8D-F4B0705B7EAC}"/>
            </c:ext>
          </c:extLst>
        </c:ser>
        <c:ser>
          <c:idx val="1"/>
          <c:order val="1"/>
          <c:tx>
            <c:strRef>
              <c:f>'표준대비 증감'!$D$76</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증감'!$B$77:$B$78</c:f>
            </c:strRef>
          </c:cat>
          <c:val>
            <c:numRef>
              <c:f>'표준대비 증감'!$D$77:$D$78</c:f>
            </c:numRef>
          </c:val>
          <c:extLst>
            <c:ext xmlns:c16="http://schemas.microsoft.com/office/drawing/2014/chart" uri="{C3380CC4-5D6E-409C-BE32-E72D297353CC}">
              <c16:uniqueId val="{00000001-8E25-4905-AB8D-F4B0705B7EAC}"/>
            </c:ext>
          </c:extLst>
        </c:ser>
        <c:ser>
          <c:idx val="2"/>
          <c:order val="2"/>
          <c:tx>
            <c:strRef>
              <c:f>'표준대비 증감'!$E$76</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증감'!$B$77:$B$78</c:f>
            </c:strRef>
          </c:cat>
          <c:val>
            <c:numRef>
              <c:f>'표준대비 증감'!$E$77:$E$78</c:f>
            </c:numRef>
          </c:val>
          <c:extLst>
            <c:ext xmlns:c16="http://schemas.microsoft.com/office/drawing/2014/chart" uri="{C3380CC4-5D6E-409C-BE32-E72D297353CC}">
              <c16:uniqueId val="{00000002-8E25-4905-AB8D-F4B0705B7EAC}"/>
            </c:ext>
          </c:extLst>
        </c:ser>
        <c:dLbls>
          <c:showLegendKey val="0"/>
          <c:showVal val="1"/>
          <c:showCatName val="0"/>
          <c:showSerName val="0"/>
          <c:showPercent val="0"/>
          <c:showBubbleSize val="0"/>
        </c:dLbls>
        <c:gapWidth val="95"/>
        <c:overlap val="100"/>
        <c:axId val="282569728"/>
        <c:axId val="282575616"/>
      </c:barChart>
      <c:catAx>
        <c:axId val="282569728"/>
        <c:scaling>
          <c:orientation val="minMax"/>
        </c:scaling>
        <c:delete val="0"/>
        <c:axPos val="b"/>
        <c:numFmt formatCode="General" sourceLinked="0"/>
        <c:majorTickMark val="none"/>
        <c:minorTickMark val="none"/>
        <c:tickLblPos val="nextTo"/>
        <c:crossAx val="282575616"/>
        <c:crosses val="autoZero"/>
        <c:auto val="1"/>
        <c:lblAlgn val="ctr"/>
        <c:lblOffset val="100"/>
        <c:noMultiLvlLbl val="0"/>
      </c:catAx>
      <c:valAx>
        <c:axId val="282575616"/>
        <c:scaling>
          <c:orientation val="minMax"/>
          <c:max val="0.9"/>
        </c:scaling>
        <c:delete val="0"/>
        <c:axPos val="l"/>
        <c:majorGridlines>
          <c:spPr>
            <a:ln>
              <a:prstDash val="lgDash"/>
            </a:ln>
          </c:spPr>
        </c:majorGridlines>
        <c:numFmt formatCode="0.00%;[Red]\-0.00%" sourceLinked="1"/>
        <c:majorTickMark val="out"/>
        <c:minorTickMark val="none"/>
        <c:tickLblPos val="nextTo"/>
        <c:spPr>
          <a:ln w="9525">
            <a:noFill/>
          </a:ln>
        </c:spPr>
        <c:crossAx val="2825697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26</a:t>
            </a:r>
            <a:r>
              <a:rPr lang="ko-KR"/>
              <a:t>년</a:t>
            </a:r>
            <a:r>
              <a:rPr lang="en-US" altLang="ko-KR"/>
              <a:t>07</a:t>
            </a:r>
            <a:r>
              <a:rPr lang="ko-KR" altLang="en-US"/>
              <a:t>월</a:t>
            </a:r>
            <a:r>
              <a:rPr lang="ko-KR"/>
              <a:t> 사업목표 대비 </a:t>
            </a:r>
            <a:r>
              <a:rPr lang="ko-KR" altLang="en-US"/>
              <a:t>운영</a:t>
            </a:r>
            <a:endParaRPr lang="ko-K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tx>
            <c:strRef>
              <c:f>'표준대비 증감'!$C$99</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증감'!$B$100:$B$101</c:f>
              <c:strCache>
                <c:ptCount val="2"/>
                <c:pt idx="0">
                  <c:v>사업목표</c:v>
                </c:pt>
                <c:pt idx="1">
                  <c:v>운영 목표</c:v>
                </c:pt>
              </c:strCache>
            </c:strRef>
          </c:cat>
          <c:val>
            <c:numRef>
              <c:f>'표준대비 증감'!$C$100:$C$101</c:f>
              <c:numCache>
                <c:formatCode>0.00%;[Red]\-0.00%</c:formatCode>
                <c:ptCount val="2"/>
                <c:pt idx="0">
                  <c:v>0.70497483720210674</c:v>
                </c:pt>
                <c:pt idx="1">
                  <c:v>0.75404291294981829</c:v>
                </c:pt>
              </c:numCache>
            </c:numRef>
          </c:val>
          <c:extLst>
            <c:ext xmlns:c16="http://schemas.microsoft.com/office/drawing/2014/chart" uri="{C3380CC4-5D6E-409C-BE32-E72D297353CC}">
              <c16:uniqueId val="{00000000-30F2-4565-9832-53D736D72FEB}"/>
            </c:ext>
          </c:extLst>
        </c:ser>
        <c:ser>
          <c:idx val="1"/>
          <c:order val="1"/>
          <c:tx>
            <c:strRef>
              <c:f>'표준대비 증감'!$D$99</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증감'!$B$100:$B$101</c:f>
              <c:strCache>
                <c:ptCount val="2"/>
                <c:pt idx="0">
                  <c:v>사업목표</c:v>
                </c:pt>
                <c:pt idx="1">
                  <c:v>운영 목표</c:v>
                </c:pt>
              </c:strCache>
            </c:strRef>
          </c:cat>
          <c:val>
            <c:numRef>
              <c:f>'표준대비 증감'!$D$100:$D$101</c:f>
              <c:numCache>
                <c:formatCode>0.00%;[Red]\-0.00%</c:formatCode>
                <c:ptCount val="2"/>
                <c:pt idx="0">
                  <c:v>4.3954694440641838E-2</c:v>
                </c:pt>
                <c:pt idx="1">
                  <c:v>4.8932731079353864E-2</c:v>
                </c:pt>
              </c:numCache>
            </c:numRef>
          </c:val>
          <c:extLst>
            <c:ext xmlns:c16="http://schemas.microsoft.com/office/drawing/2014/chart" uri="{C3380CC4-5D6E-409C-BE32-E72D297353CC}">
              <c16:uniqueId val="{00000001-30F2-4565-9832-53D736D72FEB}"/>
            </c:ext>
          </c:extLst>
        </c:ser>
        <c:ser>
          <c:idx val="2"/>
          <c:order val="2"/>
          <c:tx>
            <c:strRef>
              <c:f>'표준대비 증감'!$E$99</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증감'!$B$100:$B$101</c:f>
              <c:strCache>
                <c:ptCount val="2"/>
                <c:pt idx="0">
                  <c:v>사업목표</c:v>
                </c:pt>
                <c:pt idx="1">
                  <c:v>운영 목표</c:v>
                </c:pt>
              </c:strCache>
            </c:strRef>
          </c:cat>
          <c:val>
            <c:numRef>
              <c:f>'표준대비 증감'!$E$100:$E$101</c:f>
              <c:numCache>
                <c:formatCode>0.00%;[Red]\-0.00%</c:formatCode>
                <c:ptCount val="2"/>
                <c:pt idx="0">
                  <c:v>5.6196296401377917E-2</c:v>
                </c:pt>
                <c:pt idx="1">
                  <c:v>5.5819148445222483E-2</c:v>
                </c:pt>
              </c:numCache>
            </c:numRef>
          </c:val>
          <c:extLst>
            <c:ext xmlns:c16="http://schemas.microsoft.com/office/drawing/2014/chart" uri="{C3380CC4-5D6E-409C-BE32-E72D297353CC}">
              <c16:uniqueId val="{00000002-30F2-4565-9832-53D736D72FEB}"/>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0.00%;[Red]\-0.00%"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ko-KR" altLang="en-US" sz="1800" b="1" i="0" u="none" strike="noStrike" kern="1200" baseline="0">
                <a:solidFill>
                  <a:sysClr val="windowText" lastClr="000000"/>
                </a:solidFill>
              </a:rPr>
              <a:t>전월 대비 당월 </a:t>
            </a:r>
            <a:r>
              <a:rPr lang="ko-KR" altLang="en-US"/>
              <a:t>운영</a:t>
            </a:r>
            <a:endParaRPr lang="ko-KR"/>
          </a:p>
        </c:rich>
      </c:tx>
      <c:layout>
        <c:manualLayout>
          <c:xMode val="edge"/>
          <c:yMode val="edge"/>
          <c:x val="0.31083199141170159"/>
          <c:y val="8.8300220750551876E-3"/>
        </c:manualLayout>
      </c:layout>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tx>
            <c:strRef>
              <c:f>'표준대비 증감'!$C$104</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증감'!$B$105:$B$106</c:f>
              <c:strCache>
                <c:ptCount val="2"/>
                <c:pt idx="0">
                  <c:v>운영 전월</c:v>
                </c:pt>
                <c:pt idx="1">
                  <c:v>운영 당월</c:v>
                </c:pt>
              </c:strCache>
            </c:strRef>
          </c:cat>
          <c:val>
            <c:numRef>
              <c:f>'표준대비 증감'!$C$105:$C$106</c:f>
              <c:numCache>
                <c:formatCode>0.00%;[Red]\-0.00%</c:formatCode>
                <c:ptCount val="2"/>
                <c:pt idx="0">
                  <c:v>0.72000636981519384</c:v>
                </c:pt>
                <c:pt idx="1">
                  <c:v>0.75404291294981829</c:v>
                </c:pt>
              </c:numCache>
            </c:numRef>
          </c:val>
          <c:extLst>
            <c:ext xmlns:c16="http://schemas.microsoft.com/office/drawing/2014/chart" uri="{C3380CC4-5D6E-409C-BE32-E72D297353CC}">
              <c16:uniqueId val="{00000000-F4C9-4009-91F8-C31E53566511}"/>
            </c:ext>
          </c:extLst>
        </c:ser>
        <c:ser>
          <c:idx val="1"/>
          <c:order val="1"/>
          <c:tx>
            <c:strRef>
              <c:f>'표준대비 증감'!$D$104</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증감'!$B$105:$B$106</c:f>
              <c:strCache>
                <c:ptCount val="2"/>
                <c:pt idx="0">
                  <c:v>운영 전월</c:v>
                </c:pt>
                <c:pt idx="1">
                  <c:v>운영 당월</c:v>
                </c:pt>
              </c:strCache>
            </c:strRef>
          </c:cat>
          <c:val>
            <c:numRef>
              <c:f>'표준대비 증감'!$D$105:$D$106</c:f>
              <c:numCache>
                <c:formatCode>0.00%;[Red]\-0.00%</c:formatCode>
                <c:ptCount val="2"/>
                <c:pt idx="0">
                  <c:v>4.7856686774160766E-2</c:v>
                </c:pt>
                <c:pt idx="1">
                  <c:v>4.8932731079353864E-2</c:v>
                </c:pt>
              </c:numCache>
            </c:numRef>
          </c:val>
          <c:extLst>
            <c:ext xmlns:c16="http://schemas.microsoft.com/office/drawing/2014/chart" uri="{C3380CC4-5D6E-409C-BE32-E72D297353CC}">
              <c16:uniqueId val="{00000001-F4C9-4009-91F8-C31E53566511}"/>
            </c:ext>
          </c:extLst>
        </c:ser>
        <c:ser>
          <c:idx val="2"/>
          <c:order val="2"/>
          <c:tx>
            <c:strRef>
              <c:f>'표준대비 증감'!$E$104</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증감'!$B$105:$B$106</c:f>
              <c:strCache>
                <c:ptCount val="2"/>
                <c:pt idx="0">
                  <c:v>운영 전월</c:v>
                </c:pt>
                <c:pt idx="1">
                  <c:v>운영 당월</c:v>
                </c:pt>
              </c:strCache>
            </c:strRef>
          </c:cat>
          <c:val>
            <c:numRef>
              <c:f>'표준대비 증감'!$E$105:$E$106</c:f>
              <c:numCache>
                <c:formatCode>0.00%;[Red]\-0.00%</c:formatCode>
                <c:ptCount val="2"/>
                <c:pt idx="0">
                  <c:v>5.3153001621649446E-2</c:v>
                </c:pt>
                <c:pt idx="1">
                  <c:v>5.5819148445222483E-2</c:v>
                </c:pt>
              </c:numCache>
            </c:numRef>
          </c:val>
          <c:extLst>
            <c:ext xmlns:c16="http://schemas.microsoft.com/office/drawing/2014/chart" uri="{C3380CC4-5D6E-409C-BE32-E72D297353CC}">
              <c16:uniqueId val="{00000002-F4C9-4009-91F8-C31E53566511}"/>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0.00%;[Red]\-0.00%"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sz="1800" b="1" i="0" u="none" strike="noStrike" kern="1200" baseline="0">
                <a:solidFill>
                  <a:sysClr val="windowText" lastClr="000000"/>
                </a:solidFill>
              </a:rPr>
              <a:t>전년동월 대비 당월 운영</a:t>
            </a:r>
            <a:endParaRPr lang="en-US" altLang="ko-KR" sz="1800" b="1" i="0" u="none" strike="noStrike" kern="1200" baseline="0">
              <a:solidFill>
                <a:sysClr val="windowText" lastClr="000000"/>
              </a:solidFill>
            </a:endParaRP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tx>
            <c:strRef>
              <c:f>'표준대비 증감'!$C$109</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증감'!$B$110:$B$111</c:f>
              <c:strCache>
                <c:ptCount val="2"/>
                <c:pt idx="0">
                  <c:v>운영 전년동월</c:v>
                </c:pt>
                <c:pt idx="1">
                  <c:v>운영 당월</c:v>
                </c:pt>
              </c:strCache>
            </c:strRef>
          </c:cat>
          <c:val>
            <c:numRef>
              <c:f>'표준대비 증감'!$C$110:$C$111</c:f>
              <c:numCache>
                <c:formatCode>0.00%;[Red]\-0.00%</c:formatCode>
                <c:ptCount val="2"/>
                <c:pt idx="0">
                  <c:v>0.67640664548325491</c:v>
                </c:pt>
                <c:pt idx="1">
                  <c:v>0.75404291294981829</c:v>
                </c:pt>
              </c:numCache>
            </c:numRef>
          </c:val>
          <c:extLst>
            <c:ext xmlns:c16="http://schemas.microsoft.com/office/drawing/2014/chart" uri="{C3380CC4-5D6E-409C-BE32-E72D297353CC}">
              <c16:uniqueId val="{00000000-ACCC-4607-82AE-252F5A5323BB}"/>
            </c:ext>
          </c:extLst>
        </c:ser>
        <c:ser>
          <c:idx val="1"/>
          <c:order val="1"/>
          <c:tx>
            <c:strRef>
              <c:f>'표준대비 증감'!$D$109</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증감'!$B$110:$B$111</c:f>
              <c:strCache>
                <c:ptCount val="2"/>
                <c:pt idx="0">
                  <c:v>운영 전년동월</c:v>
                </c:pt>
                <c:pt idx="1">
                  <c:v>운영 당월</c:v>
                </c:pt>
              </c:strCache>
            </c:strRef>
          </c:cat>
          <c:val>
            <c:numRef>
              <c:f>'표준대비 증감'!$D$110:$D$111</c:f>
              <c:numCache>
                <c:formatCode>0.00%;[Red]\-0.00%</c:formatCode>
                <c:ptCount val="2"/>
                <c:pt idx="0">
                  <c:v>4.5539826694775708E-2</c:v>
                </c:pt>
                <c:pt idx="1">
                  <c:v>4.8932731079353864E-2</c:v>
                </c:pt>
              </c:numCache>
            </c:numRef>
          </c:val>
          <c:extLst>
            <c:ext xmlns:c16="http://schemas.microsoft.com/office/drawing/2014/chart" uri="{C3380CC4-5D6E-409C-BE32-E72D297353CC}">
              <c16:uniqueId val="{00000001-ACCC-4607-82AE-252F5A5323BB}"/>
            </c:ext>
          </c:extLst>
        </c:ser>
        <c:ser>
          <c:idx val="2"/>
          <c:order val="2"/>
          <c:tx>
            <c:strRef>
              <c:f>'표준대비 증감'!$E$109</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증감'!$B$110:$B$111</c:f>
              <c:strCache>
                <c:ptCount val="2"/>
                <c:pt idx="0">
                  <c:v>운영 전년동월</c:v>
                </c:pt>
                <c:pt idx="1">
                  <c:v>운영 당월</c:v>
                </c:pt>
              </c:strCache>
            </c:strRef>
          </c:cat>
          <c:val>
            <c:numRef>
              <c:f>'표준대비 증감'!$E$110:$E$111</c:f>
              <c:numCache>
                <c:formatCode>0.00%;[Red]\-0.00%</c:formatCode>
                <c:ptCount val="2"/>
                <c:pt idx="0">
                  <c:v>5.7817207699907926E-2</c:v>
                </c:pt>
                <c:pt idx="1">
                  <c:v>5.5819148445222483E-2</c:v>
                </c:pt>
              </c:numCache>
            </c:numRef>
          </c:val>
          <c:extLst>
            <c:ext xmlns:c16="http://schemas.microsoft.com/office/drawing/2014/chart" uri="{C3380CC4-5D6E-409C-BE32-E72D297353CC}">
              <c16:uniqueId val="{00000002-ACCC-4607-82AE-252F5A5323BB}"/>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0.00%;[Red]\-0.00%"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26</a:t>
            </a:r>
            <a:r>
              <a:rPr lang="ko-KR"/>
              <a:t>년 사업목표 대비 실적</a:t>
            </a: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tx>
            <c:strRef>
              <c:f>'표준대비 증감'!$C$66</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증감'!$B$67:$B$68</c:f>
            </c:strRef>
          </c:cat>
          <c:val>
            <c:numRef>
              <c:f>'표준대비 증감'!$C$67:$C$68</c:f>
            </c:numRef>
          </c:val>
          <c:extLst>
            <c:ext xmlns:c16="http://schemas.microsoft.com/office/drawing/2014/chart" uri="{C3380CC4-5D6E-409C-BE32-E72D297353CC}">
              <c16:uniqueId val="{00000000-5D80-4FFE-9084-4E9AB2753E69}"/>
            </c:ext>
          </c:extLst>
        </c:ser>
        <c:ser>
          <c:idx val="1"/>
          <c:order val="1"/>
          <c:tx>
            <c:strRef>
              <c:f>'표준대비 증감'!$D$66</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증감'!$B$67:$B$68</c:f>
            </c:strRef>
          </c:cat>
          <c:val>
            <c:numRef>
              <c:f>'표준대비 증감'!$D$67:$D$68</c:f>
            </c:numRef>
          </c:val>
          <c:extLst>
            <c:ext xmlns:c16="http://schemas.microsoft.com/office/drawing/2014/chart" uri="{C3380CC4-5D6E-409C-BE32-E72D297353CC}">
              <c16:uniqueId val="{00000001-5D80-4FFE-9084-4E9AB2753E69}"/>
            </c:ext>
          </c:extLst>
        </c:ser>
        <c:ser>
          <c:idx val="2"/>
          <c:order val="2"/>
          <c:tx>
            <c:strRef>
              <c:f>'표준대비 증감'!$E$66</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증감'!$B$67:$B$68</c:f>
            </c:strRef>
          </c:cat>
          <c:val>
            <c:numRef>
              <c:f>'표준대비 증감'!$E$67:$E$68</c:f>
            </c:numRef>
          </c:val>
          <c:extLst>
            <c:ext xmlns:c16="http://schemas.microsoft.com/office/drawing/2014/chart" uri="{C3380CC4-5D6E-409C-BE32-E72D297353CC}">
              <c16:uniqueId val="{00000002-5D80-4FFE-9084-4E9AB2753E69}"/>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0.00%;[Red]\-0.00%"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25</a:t>
            </a:r>
            <a:r>
              <a:rPr lang="ko-KR"/>
              <a:t>년</a:t>
            </a:r>
            <a:r>
              <a:rPr lang="en-US" altLang="ko-KR"/>
              <a:t>12</a:t>
            </a:r>
            <a:r>
              <a:rPr lang="ko-KR" altLang="en-US"/>
              <a:t>월</a:t>
            </a:r>
            <a:r>
              <a:rPr lang="ko-KR"/>
              <a:t> 사업목표 대비 </a:t>
            </a:r>
            <a:r>
              <a:rPr lang="ko-KR" altLang="en-US"/>
              <a:t>운영</a:t>
            </a:r>
            <a:endParaRPr lang="ko-K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0-CBF9-4445-868B-AFADA5421A2A}"/>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1-CBF9-4445-868B-AFADA5421A2A}"/>
            </c:ext>
          </c:extLst>
        </c:ser>
        <c:ser>
          <c:idx val="2"/>
          <c:order val="2"/>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2-CBF9-4445-868B-AFADA5421A2A}"/>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General"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ko-KR" altLang="en-US" sz="1800" b="1" i="0" u="none" strike="noStrike" kern="1200" baseline="0">
                <a:solidFill>
                  <a:sysClr val="windowText" lastClr="000000"/>
                </a:solidFill>
              </a:rPr>
              <a:t>전월 대비 당월 </a:t>
            </a:r>
            <a:r>
              <a:rPr lang="ko-KR" altLang="en-US"/>
              <a:t>운영</a:t>
            </a:r>
            <a:endParaRPr lang="ko-KR"/>
          </a:p>
        </c:rich>
      </c:tx>
      <c:layout>
        <c:manualLayout>
          <c:xMode val="edge"/>
          <c:yMode val="edge"/>
          <c:x val="0.31083199141170159"/>
          <c:y val="8.8300220750551876E-3"/>
        </c:manualLayout>
      </c:layout>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0-C9DE-48DE-90DD-1DB4F969018A}"/>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1-C9DE-48DE-90DD-1DB4F969018A}"/>
            </c:ext>
          </c:extLst>
        </c:ser>
        <c:ser>
          <c:idx val="2"/>
          <c:order val="2"/>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2-C9DE-48DE-90DD-1DB4F969018A}"/>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General"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sz="1800" b="1" i="0" u="none" strike="noStrike" kern="1200" baseline="0">
                <a:solidFill>
                  <a:sysClr val="windowText" lastClr="000000"/>
                </a:solidFill>
              </a:rPr>
              <a:t>전년동월 대비 당월 운영</a:t>
            </a:r>
            <a:endParaRPr lang="en-US" altLang="ko-KR" sz="1800" b="1" i="0" u="none" strike="noStrike" kern="1200" baseline="0">
              <a:solidFill>
                <a:sysClr val="windowText" lastClr="000000"/>
              </a:solidFill>
            </a:endParaRP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0-FBFB-4E80-B5B2-F985967F6F95}"/>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1-FBFB-4E80-B5B2-F985967F6F95}"/>
            </c:ext>
          </c:extLst>
        </c:ser>
        <c:ser>
          <c:idx val="2"/>
          <c:order val="2"/>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2-FBFB-4E80-B5B2-F985967F6F95}"/>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General"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25</a:t>
            </a:r>
            <a:r>
              <a:rPr lang="ko-KR"/>
              <a:t>년</a:t>
            </a:r>
            <a:r>
              <a:rPr lang="en-US" altLang="ko-KR"/>
              <a:t>8</a:t>
            </a:r>
            <a:r>
              <a:rPr lang="ko-KR" altLang="en-US"/>
              <a:t>월</a:t>
            </a:r>
            <a:r>
              <a:rPr lang="ko-KR"/>
              <a:t> 사업목표 대비 </a:t>
            </a:r>
            <a:r>
              <a:rPr lang="ko-KR" altLang="en-US"/>
              <a:t>운영</a:t>
            </a:r>
            <a:endParaRPr lang="ko-K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0-768B-4D41-A060-488EBD965BAC}"/>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1-768B-4D41-A060-488EBD965BAC}"/>
            </c:ext>
          </c:extLst>
        </c:ser>
        <c:ser>
          <c:idx val="2"/>
          <c:order val="2"/>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2-768B-4D41-A060-488EBD965BAC}"/>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General"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ko-KR" altLang="en-US" sz="1800" b="1" i="0" u="none" strike="noStrike" kern="1200" baseline="0">
                <a:solidFill>
                  <a:sysClr val="windowText" lastClr="000000"/>
                </a:solidFill>
              </a:rPr>
              <a:t>전월 대비 당월 </a:t>
            </a:r>
            <a:r>
              <a:rPr lang="ko-KR" altLang="en-US"/>
              <a:t>운영</a:t>
            </a:r>
            <a:endParaRPr lang="ko-KR"/>
          </a:p>
        </c:rich>
      </c:tx>
      <c:layout>
        <c:manualLayout>
          <c:xMode val="edge"/>
          <c:yMode val="edge"/>
          <c:x val="0.31083199141170159"/>
          <c:y val="8.8300220750551876E-3"/>
        </c:manualLayout>
      </c:layout>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0-4188-45C2-8759-399902F3C401}"/>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1-4188-45C2-8759-399902F3C401}"/>
            </c:ext>
          </c:extLst>
        </c:ser>
        <c:ser>
          <c:idx val="2"/>
          <c:order val="2"/>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2-4188-45C2-8759-399902F3C401}"/>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General" sourceLinked="1"/>
        <c:majorTickMark val="out"/>
        <c:minorTickMark val="none"/>
        <c:tickLblPos val="nextTo"/>
        <c:crossAx val="282629248"/>
        <c:crosses val="autoZero"/>
        <c:crossBetween val="between"/>
      </c:valAx>
    </c:plotArea>
    <c:legend>
      <c:legendPos val="r"/>
      <c:layout>
        <c:manualLayout>
          <c:xMode val="edge"/>
          <c:yMode val="edge"/>
          <c:x val="0.84069889814497822"/>
          <c:y val="0.47920715208612175"/>
          <c:w val="0.15071280341165083"/>
          <c:h val="0.15967252437816135"/>
        </c:manualLayout>
      </c:layout>
      <c:overlay val="0"/>
    </c:legend>
    <c:plotVisOnly val="1"/>
    <c:dispBlanksAs val="gap"/>
    <c:showDLblsOverMax val="0"/>
  </c:chart>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sz="1800" b="1" i="0" u="none" strike="noStrike" kern="1200" baseline="0">
                <a:solidFill>
                  <a:sysClr val="windowText" lastClr="000000"/>
                </a:solidFill>
              </a:rPr>
              <a:t>전년동월 대비 당월 운영</a:t>
            </a:r>
            <a:endParaRPr lang="en-US" altLang="ko-KR" sz="1800" b="1" i="0" u="none" strike="noStrike" kern="1200" baseline="0">
              <a:solidFill>
                <a:sysClr val="windowText" lastClr="000000"/>
              </a:solidFill>
            </a:endParaRP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0-59F5-4A98-A4C9-5A6904E2769C}"/>
            </c:ext>
          </c:extLst>
        </c:ser>
        <c:ser>
          <c:idx val="1"/>
          <c:order val="1"/>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1-59F5-4A98-A4C9-5A6904E2769C}"/>
            </c:ext>
          </c:extLst>
        </c:ser>
        <c:ser>
          <c:idx val="2"/>
          <c:order val="2"/>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'표준대비 증감'!#REF!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'표준대비 증감'!#REF!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'표준대비 증감'!#REF!</c15:sqref>
                        </c15:formulaRef>
                      </c:ext>
                    </c:extLst>
                  </c:multiLvlStrRef>
                </c15:cat>
              </c15:filteredCategoryTitle>
            </c:ext>
            <c:ext xmlns:c16="http://schemas.microsoft.com/office/drawing/2014/chart" uri="{C3380CC4-5D6E-409C-BE32-E72D297353CC}">
              <c16:uniqueId val="{00000002-59F5-4A98-A4C9-5A6904E2769C}"/>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General"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증감'!$B$41</c:f>
              <c:strCache>
                <c:ptCount val="1"/>
                <c:pt idx="0">
                  <c:v>사업목표</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'표준대비 증감'!$C$41:$H$41</c:f>
            </c:numRef>
          </c:val>
          <c:extLst>
            <c:ext xmlns:c15="http://schemas.microsoft.com/office/drawing/2012/chart" uri="{02D57815-91ED-43cb-92C2-25804820EDAC}">
              <c15:filteredCategoryTitle>
                <c15:cat>
                  <c:multiLvlStrRef>
                    <c:extLst>
                      <c:ext uri="{02D57815-91ED-43cb-92C2-25804820EDAC}">
                        <c15:formulaRef>
                          <c15:sqref>'표준대비 증감'!$C$40:$H$40</c15:sqref>
                        </c15:formulaRef>
                      </c:ext>
                    </c:extLst>
                  </c:multiLvlStrRef>
                </c15:cat>
              </c15:filteredCategoryTitle>
            </c:ext>
            <c:ext xmlns:c16="http://schemas.microsoft.com/office/drawing/2014/chart" uri="{C3380CC4-5D6E-409C-BE32-E72D297353CC}">
              <c16:uniqueId val="{00000000-4909-46B2-9F3F-B35A161918F1}"/>
            </c:ext>
          </c:extLst>
        </c:ser>
        <c:ser>
          <c:idx val="1"/>
          <c:order val="1"/>
          <c:tx>
            <c:strRef>
              <c:f>'표준대비 증감'!$B$42</c:f>
              <c:strCache>
                <c:ptCount val="1"/>
                <c:pt idx="0">
                  <c:v>운영목표</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'표준대비 증감'!$C$42:$H$42</c:f>
            </c:numRef>
          </c:val>
          <c:extLst>
            <c:ext xmlns:c15="http://schemas.microsoft.com/office/drawing/2012/chart" uri="{02D57815-91ED-43cb-92C2-25804820EDAC}">
              <c15:filteredCategoryTitle>
                <c15:cat>
                  <c:multiLvlStrRef>
                    <c:extLst>
                      <c:ext uri="{02D57815-91ED-43cb-92C2-25804820EDAC}">
                        <c15:formulaRef>
                          <c15:sqref>'표준대비 증감'!$C$40:$H$40</c15:sqref>
                        </c15:formulaRef>
                      </c:ext>
                    </c:extLst>
                  </c:multiLvlStrRef>
                </c15:cat>
              </c15:filteredCategoryTitle>
            </c:ext>
            <c:ext xmlns:c16="http://schemas.microsoft.com/office/drawing/2014/chart" uri="{C3380CC4-5D6E-409C-BE32-E72D297353CC}">
              <c16:uniqueId val="{00000001-4909-46B2-9F3F-B35A161918F1}"/>
            </c:ext>
          </c:extLst>
        </c:ser>
        <c:dLbls>
          <c:dLblPos val="outEnd"/>
          <c:showLegendKey val="0"/>
          <c:showVal val="1"/>
          <c:showCatName val="0"/>
          <c:showSerName val="0"/>
          <c:showPercent val="0"/>
          <c:showBubbleSize val="0"/>
        </c:dLbls>
        <c:gapWidth val="219"/>
        <c:overlap val="-27"/>
        <c:axId val="282313856"/>
        <c:axId val="282315392"/>
      </c:barChart>
      <c:catAx>
        <c:axId val="28231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5392"/>
        <c:crosses val="autoZero"/>
        <c:auto val="1"/>
        <c:lblAlgn val="ctr"/>
        <c:lblOffset val="100"/>
        <c:noMultiLvlLbl val="0"/>
      </c:catAx>
      <c:valAx>
        <c:axId val="28231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3856"/>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증감'!$B$47</c:f>
              <c:strCache>
                <c:ptCount val="1"/>
                <c:pt idx="0">
                  <c:v>사업목표</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'표준대비 증감'!$C$47:$H$47</c15:sqref>
                  </c15:fullRef>
                </c:ext>
              </c:extLst>
              <c:f>'표준대비 증감'!$D$47:$H$47</c:f>
            </c:numRef>
          </c:val>
          <c:extLst>
            <c:ext xmlns:c15="http://schemas.microsoft.com/office/drawing/2012/chart" uri="{02D57815-91ED-43cb-92C2-25804820EDAC}">
              <c15:filteredCategoryTitle>
                <c15:cat>
                  <c:multiLvlStrRef>
                    <c:extLst>
                      <c:ext uri="{02D57815-91ED-43cb-92C2-25804820EDAC}">
                        <c15:formulaRef>
                          <c15:sqref>'표준대비 증감'!$C$46:$H$46</c15:sqref>
                        </c15:formulaRef>
                      </c:ext>
                    </c:extLst>
                  </c:multiLvlStrRef>
                </c15:cat>
              </c15:filteredCategoryTitle>
            </c:ext>
            <c:ext xmlns:c16="http://schemas.microsoft.com/office/drawing/2014/chart" uri="{C3380CC4-5D6E-409C-BE32-E72D297353CC}">
              <c16:uniqueId val="{00000000-0998-43D2-B738-67CCA2C56314}"/>
            </c:ext>
          </c:extLst>
        </c:ser>
        <c:ser>
          <c:idx val="1"/>
          <c:order val="1"/>
          <c:tx>
            <c:strRef>
              <c:f>'표준대비 증감'!$B$48</c:f>
              <c:strCache>
                <c:ptCount val="1"/>
                <c:pt idx="0">
                  <c:v>운영목표</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'표준대비 증감'!$C$48:$H$48</c15:sqref>
                  </c15:fullRef>
                </c:ext>
              </c:extLst>
              <c:f>'표준대비 증감'!$D$48:$H$48</c:f>
            </c:numRef>
          </c:val>
          <c:extLst>
            <c:ext xmlns:c15="http://schemas.microsoft.com/office/drawing/2012/chart" uri="{02D57815-91ED-43cb-92C2-25804820EDAC}">
              <c15:filteredCategoryTitle>
                <c15:cat>
                  <c:multiLvlStrRef>
                    <c:extLst>
                      <c:ext uri="{02D57815-91ED-43cb-92C2-25804820EDAC}">
                        <c15:formulaRef>
                          <c15:sqref>'표준대비 증감'!$C$46:$H$46</c15:sqref>
                        </c15:formulaRef>
                      </c:ext>
                    </c:extLst>
                  </c:multiLvlStrRef>
                </c15:cat>
              </c15:filteredCategoryTitle>
            </c:ext>
            <c:ext xmlns:c16="http://schemas.microsoft.com/office/drawing/2014/chart" uri="{C3380CC4-5D6E-409C-BE32-E72D297353CC}">
              <c16:uniqueId val="{00000001-0998-43D2-B738-67CCA2C56314}"/>
            </c:ext>
          </c:extLst>
        </c:ser>
        <c:ser>
          <c:idx val="3"/>
          <c:order val="2"/>
          <c:tx>
            <c:strRef>
              <c:f>'표준대비 증감'!$B$49</c:f>
              <c:strCache>
                <c:ptCount val="1"/>
                <c:pt idx="0">
                  <c:v>사업목표 대비</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'표준대비 증감'!$C$49:$H$49</c15:sqref>
                  </c15:fullRef>
                </c:ext>
              </c:extLst>
              <c:f>'표준대비 증감'!$D$49:$H$49</c:f>
            </c:numRef>
          </c:val>
          <c:extLst>
            <c:ext xmlns:c15="http://schemas.microsoft.com/office/drawing/2012/chart" uri="{02D57815-91ED-43cb-92C2-25804820EDAC}">
              <c15:filteredCategoryTitle>
                <c15:cat>
                  <c:multiLvlStrRef>
                    <c:extLst>
                      <c:ext uri="{02D57815-91ED-43cb-92C2-25804820EDAC}">
                        <c15:formulaRef>
                          <c15:sqref>'표준대비 증감'!$C$46:$H$46</c15:sqref>
                        </c15:formulaRef>
                      </c:ext>
                    </c:extLst>
                  </c:multiLvlStrRef>
                </c15:cat>
              </c15:filteredCategoryTitle>
            </c:ext>
            <c:ext xmlns:c16="http://schemas.microsoft.com/office/drawing/2014/chart" uri="{C3380CC4-5D6E-409C-BE32-E72D297353CC}">
              <c16:uniqueId val="{00000002-0998-43D2-B738-67CCA2C56314}"/>
            </c:ext>
          </c:extLst>
        </c:ser>
        <c:dLbls>
          <c:dLblPos val="outEnd"/>
          <c:showLegendKey val="0"/>
          <c:showVal val="1"/>
          <c:showCatName val="0"/>
          <c:showSerName val="0"/>
          <c:showPercent val="0"/>
          <c:showBubbleSize val="0"/>
        </c:dLbls>
        <c:gapWidth val="219"/>
        <c:overlap val="-27"/>
        <c:axId val="282109056"/>
        <c:axId val="282110592"/>
      </c:barChart>
      <c:catAx>
        <c:axId val="28210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10592"/>
        <c:crosses val="autoZero"/>
        <c:auto val="1"/>
        <c:lblAlgn val="ctr"/>
        <c:lblOffset val="100"/>
        <c:noMultiLvlLbl val="0"/>
      </c:catAx>
      <c:valAx>
        <c:axId val="2821105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0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증감'!$B$53</c:f>
              <c:strCache>
                <c:ptCount val="1"/>
                <c:pt idx="0">
                  <c:v>사업목표</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'표준대비 증감'!$C$53:$H$53</c:f>
            </c:numRef>
          </c:val>
          <c:extLst>
            <c:ext xmlns:c15="http://schemas.microsoft.com/office/drawing/2012/chart" uri="{02D57815-91ED-43cb-92C2-25804820EDAC}">
              <c15:filteredCategoryTitle>
                <c15:cat>
                  <c:multiLvlStrRef>
                    <c:extLst>
                      <c:ext uri="{02D57815-91ED-43cb-92C2-25804820EDAC}">
                        <c15:formulaRef>
                          <c15:sqref>'표준대비 증감'!$C$52:$H$52</c15:sqref>
                        </c15:formulaRef>
                      </c:ext>
                    </c:extLst>
                  </c:multiLvlStrRef>
                </c15:cat>
              </c15:filteredCategoryTitle>
            </c:ext>
            <c:ext xmlns:c16="http://schemas.microsoft.com/office/drawing/2014/chart" uri="{C3380CC4-5D6E-409C-BE32-E72D297353CC}">
              <c16:uniqueId val="{00000000-9778-405D-9594-5CC597F1F984}"/>
            </c:ext>
          </c:extLst>
        </c:ser>
        <c:ser>
          <c:idx val="1"/>
          <c:order val="1"/>
          <c:tx>
            <c:strRef>
              <c:f>'표준대비 증감'!$B$54</c:f>
              <c:strCache>
                <c:ptCount val="1"/>
                <c:pt idx="0">
                  <c:v>운영목표</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'표준대비 증감'!$C$54:$H$54</c:f>
            </c:numRef>
          </c:val>
          <c:extLst>
            <c:ext xmlns:c15="http://schemas.microsoft.com/office/drawing/2012/chart" uri="{02D57815-91ED-43cb-92C2-25804820EDAC}">
              <c15:filteredCategoryTitle>
                <c15:cat>
                  <c:multiLvlStrRef>
                    <c:extLst>
                      <c:ext uri="{02D57815-91ED-43cb-92C2-25804820EDAC}">
                        <c15:formulaRef>
                          <c15:sqref>'표준대비 증감'!$C$52:$H$52</c15:sqref>
                        </c15:formulaRef>
                      </c:ext>
                    </c:extLst>
                  </c:multiLvlStrRef>
                </c15:cat>
              </c15:filteredCategoryTitle>
            </c:ext>
            <c:ext xmlns:c16="http://schemas.microsoft.com/office/drawing/2014/chart" uri="{C3380CC4-5D6E-409C-BE32-E72D297353CC}">
              <c16:uniqueId val="{00000001-9778-405D-9594-5CC597F1F984}"/>
            </c:ext>
          </c:extLst>
        </c:ser>
        <c:dLbls>
          <c:dLblPos val="outEnd"/>
          <c:showLegendKey val="0"/>
          <c:showVal val="1"/>
          <c:showCatName val="0"/>
          <c:showSerName val="0"/>
          <c:showPercent val="0"/>
          <c:showBubbleSize val="0"/>
        </c:dLbls>
        <c:gapWidth val="219"/>
        <c:overlap val="-27"/>
        <c:axId val="282313856"/>
        <c:axId val="282315392"/>
      </c:barChart>
      <c:catAx>
        <c:axId val="28231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5392"/>
        <c:crosses val="autoZero"/>
        <c:auto val="1"/>
        <c:lblAlgn val="ctr"/>
        <c:lblOffset val="100"/>
        <c:noMultiLvlLbl val="0"/>
      </c:catAx>
      <c:valAx>
        <c:axId val="28231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3856"/>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증감'!$B$59</c:f>
              <c:strCache>
                <c:ptCount val="1"/>
                <c:pt idx="0">
                  <c:v>사업목표</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'표준대비 증감'!$C$59:$H$59</c15:sqref>
                  </c15:fullRef>
                </c:ext>
              </c:extLst>
              <c:f>'표준대비 증감'!$D$59:$H$59</c:f>
            </c:numRef>
          </c:val>
          <c:extLst>
            <c:ext xmlns:c15="http://schemas.microsoft.com/office/drawing/2012/chart" uri="{02D57815-91ED-43cb-92C2-25804820EDAC}">
              <c15:filteredCategoryTitle>
                <c15:cat>
                  <c:multiLvlStrRef>
                    <c:extLst>
                      <c:ext uri="{02D57815-91ED-43cb-92C2-25804820EDAC}">
                        <c15:formulaRef>
                          <c15:sqref>'표준대비 증감'!$C$58:$H$58</c15:sqref>
                        </c15:formulaRef>
                      </c:ext>
                    </c:extLst>
                  </c:multiLvlStrRef>
                </c15:cat>
              </c15:filteredCategoryTitle>
            </c:ext>
            <c:ext xmlns:c16="http://schemas.microsoft.com/office/drawing/2014/chart" uri="{C3380CC4-5D6E-409C-BE32-E72D297353CC}">
              <c16:uniqueId val="{00000000-F6AC-4057-B860-46EEA8FB1083}"/>
            </c:ext>
          </c:extLst>
        </c:ser>
        <c:ser>
          <c:idx val="1"/>
          <c:order val="1"/>
          <c:tx>
            <c:strRef>
              <c:f>'표준대비 증감'!$B$60</c:f>
              <c:strCache>
                <c:ptCount val="1"/>
                <c:pt idx="0">
                  <c:v>운영목표</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'표준대비 증감'!$C$60:$H$60</c15:sqref>
                  </c15:fullRef>
                </c:ext>
              </c:extLst>
              <c:f>'표준대비 증감'!$D$60:$H$60</c:f>
            </c:numRef>
          </c:val>
          <c:extLst>
            <c:ext xmlns:c15="http://schemas.microsoft.com/office/drawing/2012/chart" uri="{02D57815-91ED-43cb-92C2-25804820EDAC}">
              <c15:filteredCategoryTitle>
                <c15:cat>
                  <c:multiLvlStrRef>
                    <c:extLst>
                      <c:ext uri="{02D57815-91ED-43cb-92C2-25804820EDAC}">
                        <c15:formulaRef>
                          <c15:sqref>'표준대비 증감'!$C$58:$H$58</c15:sqref>
                        </c15:formulaRef>
                      </c:ext>
                    </c:extLst>
                  </c:multiLvlStrRef>
                </c15:cat>
              </c15:filteredCategoryTitle>
            </c:ext>
            <c:ext xmlns:c16="http://schemas.microsoft.com/office/drawing/2014/chart" uri="{C3380CC4-5D6E-409C-BE32-E72D297353CC}">
              <c16:uniqueId val="{00000001-F6AC-4057-B860-46EEA8FB1083}"/>
            </c:ext>
          </c:extLst>
        </c:ser>
        <c:ser>
          <c:idx val="3"/>
          <c:order val="2"/>
          <c:tx>
            <c:strRef>
              <c:f>'표준대비 증감'!$B$61</c:f>
              <c:strCache>
                <c:ptCount val="1"/>
                <c:pt idx="0">
                  <c:v>사업목표 대비</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ullRef>
                    <c15:sqref>'표준대비 증감'!$C$61:$H$61</c15:sqref>
                  </c15:fullRef>
                </c:ext>
              </c:extLst>
              <c:f>'표준대비 증감'!$D$61:$H$61</c:f>
            </c:numRef>
          </c:val>
          <c:extLst>
            <c:ext xmlns:c15="http://schemas.microsoft.com/office/drawing/2012/chart" uri="{02D57815-91ED-43cb-92C2-25804820EDAC}">
              <c15:filteredCategoryTitle>
                <c15:cat>
                  <c:multiLvlStrRef>
                    <c:extLst>
                      <c:ext uri="{02D57815-91ED-43cb-92C2-25804820EDAC}">
                        <c15:formulaRef>
                          <c15:sqref>'표준대비 증감'!$C$58:$H$58</c15:sqref>
                        </c15:formulaRef>
                      </c:ext>
                    </c:extLst>
                  </c:multiLvlStrRef>
                </c15:cat>
              </c15:filteredCategoryTitle>
            </c:ext>
            <c:ext xmlns:c16="http://schemas.microsoft.com/office/drawing/2014/chart" uri="{C3380CC4-5D6E-409C-BE32-E72D297353CC}">
              <c16:uniqueId val="{00000002-F6AC-4057-B860-46EEA8FB1083}"/>
            </c:ext>
          </c:extLst>
        </c:ser>
        <c:dLbls>
          <c:dLblPos val="outEnd"/>
          <c:showLegendKey val="0"/>
          <c:showVal val="1"/>
          <c:showCatName val="0"/>
          <c:showSerName val="0"/>
          <c:showPercent val="0"/>
          <c:showBubbleSize val="0"/>
        </c:dLbls>
        <c:gapWidth val="219"/>
        <c:overlap val="-27"/>
        <c:axId val="282109056"/>
        <c:axId val="282110592"/>
      </c:barChart>
      <c:catAx>
        <c:axId val="28210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10592"/>
        <c:crosses val="autoZero"/>
        <c:auto val="1"/>
        <c:lblAlgn val="ctr"/>
        <c:lblOffset val="100"/>
        <c:noMultiLvlLbl val="0"/>
      </c:catAx>
      <c:valAx>
        <c:axId val="2821105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0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증감'!$B$5</c:f>
              <c:strCache>
                <c:ptCount val="1"/>
                <c:pt idx="0">
                  <c:v>사업목표</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'표준대비 증감'!$C$5:$H$5</c:f>
              <c:numCache>
                <c:formatCode>#,##0,</c:formatCode>
                <c:ptCount val="6"/>
                <c:pt idx="0">
                  <c:v>9518120236.7391129</c:v>
                </c:pt>
                <c:pt idx="1">
                  <c:v>9518120236.7391129</c:v>
                </c:pt>
                <c:pt idx="2">
                  <c:v>6535768027.1800566</c:v>
                </c:pt>
                <c:pt idx="3">
                  <c:v>418321780.22800004</c:v>
                </c:pt>
                <c:pt idx="4">
                  <c:v>539780740.23434925</c:v>
                </c:pt>
                <c:pt idx="5">
                  <c:v>1149995794.4846282</c:v>
                </c:pt>
              </c:numCache>
            </c:numRef>
          </c:val>
          <c:extLst>
            <c:ext xmlns:c15="http://schemas.microsoft.com/office/drawing/2012/chart" uri="{02D57815-91ED-43cb-92C2-25804820EDAC}">
              <c15:filteredCategoryTitle>
                <c15:cat>
                  <c:strRef>
                    <c:extLst>
                      <c:ext uri="{02D57815-91ED-43cb-92C2-25804820EDAC}">
                        <c15:formulaRef>
                          <c15:sqref>'표준대비 증감'!$C$4:$H$4</c15:sqref>
                        </c15:formulaRef>
                      </c:ext>
                    </c:extLst>
                    <c:strCache>
                      <c:ptCount val="6"/>
                      <c:pt idx="0">
                        <c:v>매출(천원)</c:v>
                      </c:pt>
                      <c:pt idx="1">
                        <c:v>생산(천원)</c:v>
                      </c:pt>
                      <c:pt idx="2">
                        <c:v>원재료비(천원)</c:v>
                      </c:pt>
                      <c:pt idx="3">
                        <c:v>노무비(천원)</c:v>
                      </c:pt>
                      <c:pt idx="4">
                        <c:v>경비(천원)</c:v>
                      </c:pt>
                      <c:pt idx="5">
                        <c:v>판매관리비(천원)</c:v>
                      </c:pt>
                    </c:strCache>
                  </c:strRef>
                </c15:cat>
              </c15:filteredCategoryTitle>
            </c:ext>
            <c:ext xmlns:c16="http://schemas.microsoft.com/office/drawing/2014/chart" uri="{C3380CC4-5D6E-409C-BE32-E72D297353CC}">
              <c16:uniqueId val="{00000000-61E9-4F60-93E3-24EA4ABFCB73}"/>
            </c:ext>
          </c:extLst>
        </c:ser>
        <c:ser>
          <c:idx val="1"/>
          <c:order val="1"/>
          <c:tx>
            <c:strRef>
              <c:f>'표준대비 증감'!$B$6</c:f>
              <c:strCache>
                <c:ptCount val="1"/>
                <c:pt idx="0">
                  <c:v>운영목표</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'표준대비 증감'!$C$6:$H$6</c:f>
              <c:numCache>
                <c:formatCode>#,##0,</c:formatCode>
                <c:ptCount val="6"/>
                <c:pt idx="0">
                  <c:v>9570017170.9050064</c:v>
                </c:pt>
                <c:pt idx="1">
                  <c:v>9091291407.5328255</c:v>
                </c:pt>
                <c:pt idx="2">
                  <c:v>6323828090.9050989</c:v>
                </c:pt>
                <c:pt idx="3">
                  <c:v>411381608.37928003</c:v>
                </c:pt>
                <c:pt idx="4">
                  <c:v>530929708.56885713</c:v>
                </c:pt>
                <c:pt idx="5">
                  <c:v>1157218170.2762413</c:v>
                </c:pt>
              </c:numCache>
            </c:numRef>
          </c:val>
          <c:extLst>
            <c:ext xmlns:c15="http://schemas.microsoft.com/office/drawing/2012/chart" uri="{02D57815-91ED-43cb-92C2-25804820EDAC}">
              <c15:filteredCategoryTitle>
                <c15:cat>
                  <c:strRef>
                    <c:extLst>
                      <c:ext uri="{02D57815-91ED-43cb-92C2-25804820EDAC}">
                        <c15:formulaRef>
                          <c15:sqref>'표준대비 증감'!$C$4:$H$4</c15:sqref>
                        </c15:formulaRef>
                      </c:ext>
                    </c:extLst>
                    <c:strCache>
                      <c:ptCount val="6"/>
                      <c:pt idx="0">
                        <c:v>매출(천원)</c:v>
                      </c:pt>
                      <c:pt idx="1">
                        <c:v>생산(천원)</c:v>
                      </c:pt>
                      <c:pt idx="2">
                        <c:v>원재료비(천원)</c:v>
                      </c:pt>
                      <c:pt idx="3">
                        <c:v>노무비(천원)</c:v>
                      </c:pt>
                      <c:pt idx="4">
                        <c:v>경비(천원)</c:v>
                      </c:pt>
                      <c:pt idx="5">
                        <c:v>판매관리비(천원)</c:v>
                      </c:pt>
                    </c:strCache>
                  </c:strRef>
                </c15:cat>
              </c15:filteredCategoryTitle>
            </c:ext>
            <c:ext xmlns:c16="http://schemas.microsoft.com/office/drawing/2014/chart" uri="{C3380CC4-5D6E-409C-BE32-E72D297353CC}">
              <c16:uniqueId val="{00000001-61E9-4F60-93E3-24EA4ABFCB73}"/>
            </c:ext>
          </c:extLst>
        </c:ser>
        <c:ser>
          <c:idx val="2"/>
          <c:order val="2"/>
          <c:tx>
            <c:strRef>
              <c:f>'표준대비 증감'!$B$7</c:f>
              <c:strCache>
                <c:ptCount val="1"/>
                <c:pt idx="0">
                  <c:v>실적</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'표준대비 증감'!$C$7:$H$7</c:f>
              <c:numCache>
                <c:formatCode>#,##0,</c:formatCode>
                <c:ptCount val="6"/>
                <c:pt idx="0">
                  <c:v>0</c:v>
                </c:pt>
                <c:pt idx="1">
                  <c:v>0</c:v>
                </c:pt>
                <c:pt idx="2">
                  <c:v>0</c:v>
                </c:pt>
                <c:pt idx="3">
                  <c:v>0</c:v>
                </c:pt>
                <c:pt idx="4">
                  <c:v>0</c:v>
                </c:pt>
                <c:pt idx="5">
                  <c:v>0</c:v>
                </c:pt>
              </c:numCache>
            </c:numRef>
          </c:val>
          <c:extLst>
            <c:ext xmlns:c15="http://schemas.microsoft.com/office/drawing/2012/chart" uri="{02D57815-91ED-43cb-92C2-25804820EDAC}">
              <c15:filteredCategoryTitle>
                <c15:cat>
                  <c:strRef>
                    <c:extLst>
                      <c:ext uri="{02D57815-91ED-43cb-92C2-25804820EDAC}">
                        <c15:formulaRef>
                          <c15:sqref>'표준대비 증감'!$C$4:$H$4</c15:sqref>
                        </c15:formulaRef>
                      </c:ext>
                    </c:extLst>
                    <c:strCache>
                      <c:ptCount val="6"/>
                      <c:pt idx="0">
                        <c:v>매출(천원)</c:v>
                      </c:pt>
                      <c:pt idx="1">
                        <c:v>생산(천원)</c:v>
                      </c:pt>
                      <c:pt idx="2">
                        <c:v>원재료비(천원)</c:v>
                      </c:pt>
                      <c:pt idx="3">
                        <c:v>노무비(천원)</c:v>
                      </c:pt>
                      <c:pt idx="4">
                        <c:v>경비(천원)</c:v>
                      </c:pt>
                      <c:pt idx="5">
                        <c:v>판매관리비(천원)</c:v>
                      </c:pt>
                    </c:strCache>
                  </c:strRef>
                </c15:cat>
              </c15:filteredCategoryTitle>
            </c:ext>
            <c:ext xmlns:c16="http://schemas.microsoft.com/office/drawing/2014/chart" uri="{C3380CC4-5D6E-409C-BE32-E72D297353CC}">
              <c16:uniqueId val="{00000002-61E9-4F60-93E3-24EA4ABFCB73}"/>
            </c:ext>
          </c:extLst>
        </c:ser>
        <c:dLbls>
          <c:dLblPos val="outEnd"/>
          <c:showLegendKey val="0"/>
          <c:showVal val="1"/>
          <c:showCatName val="0"/>
          <c:showSerName val="0"/>
          <c:showPercent val="0"/>
          <c:showBubbleSize val="0"/>
        </c:dLbls>
        <c:gapWidth val="219"/>
        <c:overlap val="-27"/>
        <c:axId val="281078016"/>
        <c:axId val="282279936"/>
      </c:barChart>
      <c:catAx>
        <c:axId val="28107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79936"/>
        <c:crosses val="autoZero"/>
        <c:auto val="1"/>
        <c:lblAlgn val="ctr"/>
        <c:lblOffset val="100"/>
        <c:noMultiLvlLbl val="0"/>
      </c:catAx>
      <c:valAx>
        <c:axId val="282279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7801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26</a:t>
            </a:r>
            <a:r>
              <a:rPr lang="ko-KR"/>
              <a:t>년</a:t>
            </a:r>
            <a:r>
              <a:rPr lang="en-US" altLang="ko-KR"/>
              <a:t>6</a:t>
            </a:r>
            <a:r>
              <a:rPr lang="ko-KR" altLang="en-US"/>
              <a:t>월</a:t>
            </a:r>
            <a:r>
              <a:rPr lang="ko-KR"/>
              <a:t> 사업목표 대비 </a:t>
            </a:r>
            <a:r>
              <a:rPr lang="ko-KR" altLang="en-US"/>
              <a:t>운영</a:t>
            </a:r>
            <a:endParaRPr lang="ko-K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tx>
            <c:strRef>
              <c:f>'표준대비 증감'!$C$83</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증감'!$B$84:$B$85</c:f>
              <c:strCache>
                <c:ptCount val="2"/>
                <c:pt idx="0">
                  <c:v>사업목표</c:v>
                </c:pt>
                <c:pt idx="1">
                  <c:v>운영 목표</c:v>
                </c:pt>
              </c:strCache>
            </c:strRef>
          </c:cat>
          <c:val>
            <c:numRef>
              <c:f>'표준대비 증감'!$C$84:$C$85</c:f>
              <c:numCache>
                <c:formatCode>0.00%;[Red]\-0.00%</c:formatCode>
                <c:ptCount val="2"/>
                <c:pt idx="0">
                  <c:v>0.69269113513554437</c:v>
                </c:pt>
                <c:pt idx="1">
                  <c:v>0.72000636981519384</c:v>
                </c:pt>
              </c:numCache>
            </c:numRef>
          </c:val>
          <c:extLst>
            <c:ext xmlns:c16="http://schemas.microsoft.com/office/drawing/2014/chart" uri="{C3380CC4-5D6E-409C-BE32-E72D297353CC}">
              <c16:uniqueId val="{00000000-A7E8-4B7F-B53B-879DF2F23B51}"/>
            </c:ext>
          </c:extLst>
        </c:ser>
        <c:ser>
          <c:idx val="1"/>
          <c:order val="1"/>
          <c:tx>
            <c:strRef>
              <c:f>'표준대비 증감'!$D$83</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증감'!$B$84:$B$85</c:f>
              <c:strCache>
                <c:ptCount val="2"/>
                <c:pt idx="0">
                  <c:v>사업목표</c:v>
                </c:pt>
                <c:pt idx="1">
                  <c:v>운영 목표</c:v>
                </c:pt>
              </c:strCache>
            </c:strRef>
          </c:cat>
          <c:val>
            <c:numRef>
              <c:f>'표준대비 증감'!$D$84:$D$85</c:f>
              <c:numCache>
                <c:formatCode>0.00%;[Red]\-0.00%</c:formatCode>
                <c:ptCount val="2"/>
                <c:pt idx="0">
                  <c:v>4.3364879612022504E-2</c:v>
                </c:pt>
                <c:pt idx="1">
                  <c:v>4.7856686774160766E-2</c:v>
                </c:pt>
              </c:numCache>
            </c:numRef>
          </c:val>
          <c:extLst>
            <c:ext xmlns:c16="http://schemas.microsoft.com/office/drawing/2014/chart" uri="{C3380CC4-5D6E-409C-BE32-E72D297353CC}">
              <c16:uniqueId val="{00000001-A7E8-4B7F-B53B-879DF2F23B51}"/>
            </c:ext>
          </c:extLst>
        </c:ser>
        <c:ser>
          <c:idx val="2"/>
          <c:order val="2"/>
          <c:tx>
            <c:strRef>
              <c:f>'표준대비 증감'!$E$83</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증감'!$B$84:$B$85</c:f>
              <c:strCache>
                <c:ptCount val="2"/>
                <c:pt idx="0">
                  <c:v>사업목표</c:v>
                </c:pt>
                <c:pt idx="1">
                  <c:v>운영 목표</c:v>
                </c:pt>
              </c:strCache>
            </c:strRef>
          </c:cat>
          <c:val>
            <c:numRef>
              <c:f>'표준대비 증감'!$E$84:$E$85</c:f>
              <c:numCache>
                <c:formatCode>0.00%;[Red]\-0.00%</c:formatCode>
                <c:ptCount val="2"/>
                <c:pt idx="0">
                  <c:v>5.9358754944400634E-2</c:v>
                </c:pt>
                <c:pt idx="1">
                  <c:v>5.3153001621649446E-2</c:v>
                </c:pt>
              </c:numCache>
            </c:numRef>
          </c:val>
          <c:extLst>
            <c:ext xmlns:c16="http://schemas.microsoft.com/office/drawing/2014/chart" uri="{C3380CC4-5D6E-409C-BE32-E72D297353CC}">
              <c16:uniqueId val="{00000002-A7E8-4B7F-B53B-879DF2F23B51}"/>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0.00%;[Red]\-0.00%"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ko-KR" altLang="en-US" sz="1800" b="1" i="0" u="none" strike="noStrike" kern="1200" baseline="0">
                <a:solidFill>
                  <a:sysClr val="windowText" lastClr="000000"/>
                </a:solidFill>
              </a:rPr>
              <a:t>전월 대비 당월 </a:t>
            </a:r>
            <a:r>
              <a:rPr lang="ko-KR" altLang="en-US"/>
              <a:t>운영</a:t>
            </a:r>
            <a:endParaRPr lang="ko-KR"/>
          </a:p>
        </c:rich>
      </c:tx>
      <c:layout>
        <c:manualLayout>
          <c:xMode val="edge"/>
          <c:yMode val="edge"/>
          <c:x val="0.31083199141170159"/>
          <c:y val="8.8300220750551876E-3"/>
        </c:manualLayout>
      </c:layout>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tx>
            <c:strRef>
              <c:f>'표준대비 증감'!$C$88</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증감'!$B$89:$B$90</c:f>
              <c:strCache>
                <c:ptCount val="2"/>
                <c:pt idx="0">
                  <c:v>운영 전월</c:v>
                </c:pt>
                <c:pt idx="1">
                  <c:v>운영 당월</c:v>
                </c:pt>
              </c:strCache>
            </c:strRef>
          </c:cat>
          <c:val>
            <c:numRef>
              <c:f>'표준대비 증감'!$C$89:$C$90</c:f>
              <c:numCache>
                <c:formatCode>0.00%;[Red]\-0.00%</c:formatCode>
                <c:ptCount val="2"/>
                <c:pt idx="0">
                  <c:v>0.69559183700407257</c:v>
                </c:pt>
                <c:pt idx="1">
                  <c:v>0.72000636981519384</c:v>
                </c:pt>
              </c:numCache>
            </c:numRef>
          </c:val>
          <c:extLst>
            <c:ext xmlns:c16="http://schemas.microsoft.com/office/drawing/2014/chart" uri="{C3380CC4-5D6E-409C-BE32-E72D297353CC}">
              <c16:uniqueId val="{00000000-F0B1-48CE-8E2C-4CB42F91CC24}"/>
            </c:ext>
          </c:extLst>
        </c:ser>
        <c:ser>
          <c:idx val="1"/>
          <c:order val="1"/>
          <c:tx>
            <c:strRef>
              <c:f>'표준대비 증감'!$D$88</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증감'!$B$89:$B$90</c:f>
              <c:strCache>
                <c:ptCount val="2"/>
                <c:pt idx="0">
                  <c:v>운영 전월</c:v>
                </c:pt>
                <c:pt idx="1">
                  <c:v>운영 당월</c:v>
                </c:pt>
              </c:strCache>
            </c:strRef>
          </c:cat>
          <c:val>
            <c:numRef>
              <c:f>'표준대비 증감'!$D$89:$D$90</c:f>
              <c:numCache>
                <c:formatCode>0.00%;[Red]\-0.00%</c:formatCode>
                <c:ptCount val="2"/>
                <c:pt idx="0">
                  <c:v>4.5250073937616729E-2</c:v>
                </c:pt>
                <c:pt idx="1">
                  <c:v>4.7856686774160766E-2</c:v>
                </c:pt>
              </c:numCache>
            </c:numRef>
          </c:val>
          <c:extLst>
            <c:ext xmlns:c16="http://schemas.microsoft.com/office/drawing/2014/chart" uri="{C3380CC4-5D6E-409C-BE32-E72D297353CC}">
              <c16:uniqueId val="{00000001-F0B1-48CE-8E2C-4CB42F91CC24}"/>
            </c:ext>
          </c:extLst>
        </c:ser>
        <c:ser>
          <c:idx val="2"/>
          <c:order val="2"/>
          <c:tx>
            <c:strRef>
              <c:f>'표준대비 증감'!$E$88</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증감'!$B$89:$B$90</c:f>
              <c:strCache>
                <c:ptCount val="2"/>
                <c:pt idx="0">
                  <c:v>운영 전월</c:v>
                </c:pt>
                <c:pt idx="1">
                  <c:v>운영 당월</c:v>
                </c:pt>
              </c:strCache>
            </c:strRef>
          </c:cat>
          <c:val>
            <c:numRef>
              <c:f>'표준대비 증감'!$E$89:$E$90</c:f>
              <c:numCache>
                <c:formatCode>0.00%;[Red]\-0.00%</c:formatCode>
                <c:ptCount val="2"/>
                <c:pt idx="0">
                  <c:v>5.8399811948491885E-2</c:v>
                </c:pt>
                <c:pt idx="1">
                  <c:v>5.3153001621649446E-2</c:v>
                </c:pt>
              </c:numCache>
            </c:numRef>
          </c:val>
          <c:extLst>
            <c:ext xmlns:c16="http://schemas.microsoft.com/office/drawing/2014/chart" uri="{C3380CC4-5D6E-409C-BE32-E72D297353CC}">
              <c16:uniqueId val="{00000002-F0B1-48CE-8E2C-4CB42F91CC24}"/>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0.00%;[Red]\-0.00%"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sz="1800" b="1" i="0" u="none" strike="noStrike" kern="1200" baseline="0">
                <a:solidFill>
                  <a:sysClr val="windowText" lastClr="000000"/>
                </a:solidFill>
              </a:rPr>
              <a:t>전년동월 대비 당월 운영</a:t>
            </a:r>
            <a:endParaRPr lang="en-US" altLang="ko-KR" sz="1800" b="1" i="0" u="none" strike="noStrike" kern="1200" baseline="0">
              <a:solidFill>
                <a:sysClr val="windowText" lastClr="000000"/>
              </a:solidFill>
            </a:endParaRPr>
          </a:p>
        </c:rich>
      </c:tx>
      <c:overlay val="0"/>
    </c:title>
    <c:autoTitleDeleted val="0"/>
    <c:plotArea>
      <c:layout>
        <c:manualLayout>
          <c:layoutTarget val="inner"/>
          <c:xMode val="edge"/>
          <c:yMode val="edge"/>
          <c:x val="8.2910068198661716E-2"/>
          <c:y val="0.13038037301412089"/>
          <c:w val="0.74856378808918"/>
          <c:h val="0.78878729527967884"/>
        </c:manualLayout>
      </c:layout>
      <c:barChart>
        <c:barDir val="col"/>
        <c:grouping val="stacked"/>
        <c:varyColors val="0"/>
        <c:ser>
          <c:idx val="0"/>
          <c:order val="0"/>
          <c:tx>
            <c:strRef>
              <c:f>'표준대비 증감'!$C$93</c:f>
              <c:strCache>
                <c:ptCount val="1"/>
                <c:pt idx="0">
                  <c:v>원재료비(%)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증감'!$B$94:$B$95</c:f>
              <c:strCache>
                <c:ptCount val="2"/>
                <c:pt idx="0">
                  <c:v>운영 전년동월</c:v>
                </c:pt>
                <c:pt idx="1">
                  <c:v>운영 당월</c:v>
                </c:pt>
              </c:strCache>
            </c:strRef>
          </c:cat>
          <c:val>
            <c:numRef>
              <c:f>'표준대비 증감'!$C$94:$C$95</c:f>
              <c:numCache>
                <c:formatCode>0.00%;[Red]\-0.00%</c:formatCode>
                <c:ptCount val="2"/>
                <c:pt idx="0">
                  <c:v>0.68139910505958656</c:v>
                </c:pt>
                <c:pt idx="1">
                  <c:v>0.72000636981519384</c:v>
                </c:pt>
              </c:numCache>
            </c:numRef>
          </c:val>
          <c:extLst>
            <c:ext xmlns:c16="http://schemas.microsoft.com/office/drawing/2014/chart" uri="{C3380CC4-5D6E-409C-BE32-E72D297353CC}">
              <c16:uniqueId val="{00000000-C7E0-483A-B550-4AC16C81A37F}"/>
            </c:ext>
          </c:extLst>
        </c:ser>
        <c:ser>
          <c:idx val="1"/>
          <c:order val="1"/>
          <c:tx>
            <c:strRef>
              <c:f>'표준대비 증감'!$D$93</c:f>
              <c:strCache>
                <c:ptCount val="1"/>
                <c:pt idx="0">
                  <c:v>노무비(%)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증감'!$B$94:$B$95</c:f>
              <c:strCache>
                <c:ptCount val="2"/>
                <c:pt idx="0">
                  <c:v>운영 전년동월</c:v>
                </c:pt>
                <c:pt idx="1">
                  <c:v>운영 당월</c:v>
                </c:pt>
              </c:strCache>
            </c:strRef>
          </c:cat>
          <c:val>
            <c:numRef>
              <c:f>'표준대비 증감'!$D$94:$D$95</c:f>
              <c:numCache>
                <c:formatCode>0.00%;[Red]\-0.00%</c:formatCode>
                <c:ptCount val="2"/>
                <c:pt idx="0">
                  <c:v>4.7348192631441459E-2</c:v>
                </c:pt>
                <c:pt idx="1">
                  <c:v>4.7856686774160766E-2</c:v>
                </c:pt>
              </c:numCache>
            </c:numRef>
          </c:val>
          <c:extLst>
            <c:ext xmlns:c16="http://schemas.microsoft.com/office/drawing/2014/chart" uri="{C3380CC4-5D6E-409C-BE32-E72D297353CC}">
              <c16:uniqueId val="{00000001-C7E0-483A-B550-4AC16C81A37F}"/>
            </c:ext>
          </c:extLst>
        </c:ser>
        <c:ser>
          <c:idx val="2"/>
          <c:order val="2"/>
          <c:tx>
            <c:strRef>
              <c:f>'표준대비 증감'!$E$93</c:f>
              <c:strCache>
                <c:ptCount val="1"/>
                <c:pt idx="0">
                  <c:v>경비(%)</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'표준대비 증감'!$B$94:$B$95</c:f>
              <c:strCache>
                <c:ptCount val="2"/>
                <c:pt idx="0">
                  <c:v>운영 전년동월</c:v>
                </c:pt>
                <c:pt idx="1">
                  <c:v>운영 당월</c:v>
                </c:pt>
              </c:strCache>
            </c:strRef>
          </c:cat>
          <c:val>
            <c:numRef>
              <c:f>'표준대비 증감'!$E$94:$E$95</c:f>
              <c:numCache>
                <c:formatCode>0.00%;[Red]\-0.00%</c:formatCode>
                <c:ptCount val="2"/>
                <c:pt idx="0">
                  <c:v>6.1518876416597319E-2</c:v>
                </c:pt>
                <c:pt idx="1">
                  <c:v>5.3153001621649446E-2</c:v>
                </c:pt>
              </c:numCache>
            </c:numRef>
          </c:val>
          <c:extLst>
            <c:ext xmlns:c16="http://schemas.microsoft.com/office/drawing/2014/chart" uri="{C3380CC4-5D6E-409C-BE32-E72D297353CC}">
              <c16:uniqueId val="{00000002-C7E0-483A-B550-4AC16C81A37F}"/>
            </c:ext>
          </c:extLst>
        </c:ser>
        <c:dLbls>
          <c:showLegendKey val="0"/>
          <c:showVal val="1"/>
          <c:showCatName val="0"/>
          <c:showSerName val="0"/>
          <c:showPercent val="0"/>
          <c:showBubbleSize val="0"/>
        </c:dLbls>
        <c:gapWidth val="95"/>
        <c:overlap val="100"/>
        <c:axId val="282629248"/>
        <c:axId val="282630784"/>
      </c:barChart>
      <c:catAx>
        <c:axId val="282629248"/>
        <c:scaling>
          <c:orientation val="minMax"/>
        </c:scaling>
        <c:delete val="0"/>
        <c:axPos val="b"/>
        <c:numFmt formatCode="General" sourceLinked="0"/>
        <c:majorTickMark val="none"/>
        <c:minorTickMark val="none"/>
        <c:tickLblPos val="nextTo"/>
        <c:crossAx val="282630784"/>
        <c:crosses val="autoZero"/>
        <c:auto val="1"/>
        <c:lblAlgn val="ctr"/>
        <c:lblOffset val="100"/>
        <c:noMultiLvlLbl val="0"/>
      </c:catAx>
      <c:valAx>
        <c:axId val="282630784"/>
        <c:scaling>
          <c:orientation val="minMax"/>
          <c:max val="0.9"/>
        </c:scaling>
        <c:delete val="0"/>
        <c:axPos val="l"/>
        <c:majorGridlines>
          <c:spPr>
            <a:ln>
              <a:prstDash val="lgDash"/>
            </a:ln>
          </c:spPr>
        </c:majorGridlines>
        <c:numFmt formatCode="0.00%;[Red]\-0.00%" sourceLinked="1"/>
        <c:majorTickMark val="out"/>
        <c:minorTickMark val="none"/>
        <c:tickLblPos val="nextTo"/>
        <c:crossAx val="2826292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'표준대비 증감'!$B$11</c:f>
              <c:strCache>
                <c:ptCount val="1"/>
                <c:pt idx="0">
                  <c:v>사업목표</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errBars>
          <c:cat>
            <c:strRef>
              <c:extLst>
                <c:ext xmlns:c15="http://schemas.microsoft.com/office/drawing/2012/chart" uri="{02D57815-91ED-43cb-92C2-25804820EDAC}">
                  <c15:fullRef>
                    <c15:sqref>'표준대비 증감'!$C$22:$H$22</c15:sqref>
                  </c15:fullRef>
                </c:ext>
              </c:extLst>
              <c:f>'표준대비 증감'!$D$22:$H$22</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증감'!$C$11:$H$11</c15:sqref>
                  </c15:fullRef>
                </c:ext>
              </c:extLst>
              <c:f>'표준대비 증감'!$D$11:$H$11</c:f>
              <c:numCache>
                <c:formatCode>0.00%;[Red]\-0.00%</c:formatCode>
                <c:ptCount val="5"/>
                <c:pt idx="0">
                  <c:v>9.1851528754336859E-2</c:v>
                </c:pt>
                <c:pt idx="1">
                  <c:v>0.68666583995782726</c:v>
                </c:pt>
                <c:pt idx="2">
                  <c:v>4.3950041586290803E-2</c:v>
                </c:pt>
                <c:pt idx="3">
                  <c:v>5.6710855379914486E-2</c:v>
                </c:pt>
                <c:pt idx="4">
                  <c:v>0.12082173432163053</c:v>
                </c:pt>
              </c:numCache>
            </c:numRef>
          </c:val>
          <c:extLst>
            <c:ext xmlns:c16="http://schemas.microsoft.com/office/drawing/2014/chart" uri="{C3380CC4-5D6E-409C-BE32-E72D297353CC}">
              <c16:uniqueId val="{00000000-7172-4BC3-A6FA-42165CC9CE62}"/>
            </c:ext>
          </c:extLst>
        </c:ser>
        <c:ser>
          <c:idx val="1"/>
          <c:order val="1"/>
          <c:tx>
            <c:strRef>
              <c:f>'표준대비 증감'!$B$12</c:f>
              <c:strCache>
                <c:ptCount val="1"/>
                <c:pt idx="0">
                  <c:v>운영목표</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errBars>
          <c:cat>
            <c:strRef>
              <c:extLst>
                <c:ext xmlns:c15="http://schemas.microsoft.com/office/drawing/2012/chart" uri="{02D57815-91ED-43cb-92C2-25804820EDAC}">
                  <c15:fullRef>
                    <c15:sqref>'표준대비 증감'!$C$22:$H$22</c15:sqref>
                  </c15:fullRef>
                </c:ext>
              </c:extLst>
              <c:f>'표준대비 증감'!$D$22:$H$22</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증감'!$C$12:$H$12</c15:sqref>
                  </c15:fullRef>
                </c:ext>
              </c:extLst>
              <c:f>'표준대비 증감'!$D$12:$H$12</c:f>
              <c:numCache>
                <c:formatCode>0.00%;[Red]\-0.00%</c:formatCode>
                <c:ptCount val="5"/>
                <c:pt idx="0">
                  <c:v>0.11981792428352502</c:v>
                </c:pt>
                <c:pt idx="1">
                  <c:v>0.69559183700407257</c:v>
                </c:pt>
                <c:pt idx="2">
                  <c:v>4.5250073937616729E-2</c:v>
                </c:pt>
                <c:pt idx="3">
                  <c:v>5.8399811948491885E-2</c:v>
                </c:pt>
                <c:pt idx="4">
                  <c:v>0.12092122193828904</c:v>
                </c:pt>
              </c:numCache>
            </c:numRef>
          </c:val>
          <c:extLst>
            <c:ext xmlns:c16="http://schemas.microsoft.com/office/drawing/2014/chart" uri="{C3380CC4-5D6E-409C-BE32-E72D297353CC}">
              <c16:uniqueId val="{00000001-7172-4BC3-A6FA-42165CC9CE62}"/>
            </c:ext>
          </c:extLst>
        </c:ser>
        <c:ser>
          <c:idx val="3"/>
          <c:order val="2"/>
          <c:tx>
            <c:strRef>
              <c:f>'표준대비 증감'!$B$13</c:f>
              <c:strCache>
                <c:ptCount val="1"/>
                <c:pt idx="0">
                  <c:v>실   적</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errBars>
          <c:cat>
            <c:strRef>
              <c:extLst>
                <c:ext xmlns:c15="http://schemas.microsoft.com/office/drawing/2012/chart" uri="{02D57815-91ED-43cb-92C2-25804820EDAC}">
                  <c15:fullRef>
                    <c15:sqref>'표준대비 증감'!$C$22:$H$22</c15:sqref>
                  </c15:fullRef>
                </c:ext>
              </c:extLst>
              <c:f>'표준대비 증감'!$D$22:$H$22</c:f>
              <c:strCache>
                <c:ptCount val="5"/>
                <c:pt idx="0">
                  <c:v>영업이익(%)</c:v>
                </c:pt>
                <c:pt idx="1">
                  <c:v>원재료비(%)</c:v>
                </c:pt>
                <c:pt idx="2">
                  <c:v>노무비(%)</c:v>
                </c:pt>
                <c:pt idx="3">
                  <c:v>경비(%)</c:v>
                </c:pt>
                <c:pt idx="4">
                  <c:v>판매관리비(%)</c:v>
                </c:pt>
              </c:strCache>
            </c:strRef>
          </c:cat>
          <c:val>
            <c:numRef>
              <c:extLst>
                <c:ext xmlns:c15="http://schemas.microsoft.com/office/drawing/2012/chart" uri="{02D57815-91ED-43cb-92C2-25804820EDAC}">
                  <c15:fullRef>
                    <c15:sqref>'표준대비 증감'!$C$13:$H$13</c15:sqref>
                  </c15:fullRef>
                </c:ext>
              </c:extLst>
              <c:f>'표준대비 증감'!$D$13:$H$13</c:f>
              <c:numCache>
                <c:formatCode>0.00%;[Red]\-0.00%</c:formatCode>
                <c:ptCount val="5"/>
                <c:pt idx="0">
                  <c:v>0</c:v>
                </c:pt>
                <c:pt idx="1">
                  <c:v>0</c:v>
                </c:pt>
                <c:pt idx="2">
                  <c:v>0</c:v>
                </c:pt>
                <c:pt idx="3">
                  <c:v>0</c:v>
                </c:pt>
                <c:pt idx="4">
                  <c:v>0</c:v>
                </c:pt>
              </c:numCache>
            </c:numRef>
          </c:val>
          <c:extLst>
            <c:ext xmlns:c16="http://schemas.microsoft.com/office/drawing/2014/chart" uri="{C3380CC4-5D6E-409C-BE32-E72D297353CC}">
              <c16:uniqueId val="{00000002-7172-4BC3-A6FA-42165CC9CE62}"/>
            </c:ext>
          </c:extLst>
        </c:ser>
        <c:dLbls>
          <c:dLblPos val="outEnd"/>
          <c:showLegendKey val="0"/>
          <c:showVal val="1"/>
          <c:showCatName val="0"/>
          <c:showSerName val="0"/>
          <c:showPercent val="0"/>
          <c:showBubbleSize val="0"/>
        </c:dLbls>
        <c:gapWidth val="219"/>
        <c:overlap val="-27"/>
        <c:axId val="281027328"/>
        <c:axId val="281028864"/>
      </c:barChart>
      <c:catAx>
        <c:axId val="28102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28864"/>
        <c:crosses val="autoZero"/>
        <c:auto val="1"/>
        <c:lblAlgn val="ctr"/>
        <c:lblOffset val="100"/>
        <c:noMultiLvlLbl val="0"/>
      </c:catAx>
      <c:valAx>
        <c:axId val="281028864"/>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81027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chart" Target="../charts/chart21.xml"/><Relationship Id="rId26" Type="http://schemas.openxmlformats.org/officeDocument/2006/relationships/chart" Target="../charts/chart29.xml"/><Relationship Id="rId3" Type="http://schemas.openxmlformats.org/officeDocument/2006/relationships/chart" Target="../charts/chart6.xml"/><Relationship Id="rId21" Type="http://schemas.openxmlformats.org/officeDocument/2006/relationships/chart" Target="../charts/chart24.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5" Type="http://schemas.openxmlformats.org/officeDocument/2006/relationships/chart" Target="../charts/chart28.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24" Type="http://schemas.openxmlformats.org/officeDocument/2006/relationships/chart" Target="../charts/chart27.xml"/><Relationship Id="rId5" Type="http://schemas.openxmlformats.org/officeDocument/2006/relationships/chart" Target="../charts/chart8.xml"/><Relationship Id="rId15" Type="http://schemas.openxmlformats.org/officeDocument/2006/relationships/chart" Target="../charts/chart18.xml"/><Relationship Id="rId23" Type="http://schemas.openxmlformats.org/officeDocument/2006/relationships/chart" Target="../charts/chart26.xml"/><Relationship Id="rId10" Type="http://schemas.openxmlformats.org/officeDocument/2006/relationships/chart" Target="../charts/chart13.xml"/><Relationship Id="rId19" Type="http://schemas.openxmlformats.org/officeDocument/2006/relationships/chart" Target="../charts/chart22.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 Id="rId22" Type="http://schemas.openxmlformats.org/officeDocument/2006/relationships/chart" Target="../charts/chart25.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38100</xdr:colOff>
      <xdr:row>2</xdr:row>
      <xdr:rowOff>228600</xdr:rowOff>
    </xdr:from>
    <xdr:to>
      <xdr:col>11</xdr:col>
      <xdr:colOff>1803400</xdr:colOff>
      <xdr:row>17</xdr:row>
      <xdr:rowOff>88900</xdr:rowOff>
    </xdr:to>
    <xdr:graphicFrame macro="">
      <xdr:nvGraphicFramePr>
        <xdr:cNvPr id="4" name="차트 2">
          <a:extLst>
            <a:ext uri="{FF2B5EF4-FFF2-40B4-BE49-F238E27FC236}">
              <a16:creationId xmlns:a16="http://schemas.microsoft.com/office/drawing/2014/main" id="{6E856C8D-6F48-14F5-00AE-AA2A4BDF6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33</xdr:row>
      <xdr:rowOff>114300</xdr:rowOff>
    </xdr:from>
    <xdr:to>
      <xdr:col>7</xdr:col>
      <xdr:colOff>914400</xdr:colOff>
      <xdr:row>52</xdr:row>
      <xdr:rowOff>63500</xdr:rowOff>
    </xdr:to>
    <xdr:graphicFrame macro="">
      <xdr:nvGraphicFramePr>
        <xdr:cNvPr id="10" name="Chart 9">
          <a:extLst>
            <a:ext uri="{FF2B5EF4-FFF2-40B4-BE49-F238E27FC236}">
              <a16:creationId xmlns:a16="http://schemas.microsoft.com/office/drawing/2014/main" id="{F61826BF-8671-5C34-6CAD-EB5E11EDC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63500</xdr:colOff>
      <xdr:row>33</xdr:row>
      <xdr:rowOff>114300</xdr:rowOff>
    </xdr:from>
    <xdr:to>
      <xdr:col>12</xdr:col>
      <xdr:colOff>25400</xdr:colOff>
      <xdr:row>52</xdr:row>
      <xdr:rowOff>76200</xdr:rowOff>
    </xdr:to>
    <xdr:graphicFrame macro="">
      <xdr:nvGraphicFramePr>
        <xdr:cNvPr id="11" name="Chart 10">
          <a:extLst>
            <a:ext uri="{FF2B5EF4-FFF2-40B4-BE49-F238E27FC236}">
              <a16:creationId xmlns:a16="http://schemas.microsoft.com/office/drawing/2014/main" id="{A916B061-FFA6-4E87-8BF0-359CFCA32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81915</xdr:colOff>
      <xdr:row>20</xdr:row>
      <xdr:rowOff>241934</xdr:rowOff>
    </xdr:from>
    <xdr:to>
      <xdr:col>23</xdr:col>
      <xdr:colOff>272415</xdr:colOff>
      <xdr:row>25</xdr:row>
      <xdr:rowOff>142874</xdr:rowOff>
    </xdr:to>
    <xdr:graphicFrame macro="">
      <xdr:nvGraphicFramePr>
        <xdr:cNvPr id="3" name="Chart 2">
          <a:extLst>
            <a:ext uri="{FF2B5EF4-FFF2-40B4-BE49-F238E27FC236}">
              <a16:creationId xmlns:a16="http://schemas.microsoft.com/office/drawing/2014/main" id="{F0088B09-3097-4346-AD4E-07B9E9FAD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47625</xdr:colOff>
      <xdr:row>14</xdr:row>
      <xdr:rowOff>161925</xdr:rowOff>
    </xdr:from>
    <xdr:to>
      <xdr:col>23</xdr:col>
      <xdr:colOff>152400</xdr:colOff>
      <xdr:row>19</xdr:row>
      <xdr:rowOff>85725</xdr:rowOff>
    </xdr:to>
    <xdr:graphicFrame macro="">
      <xdr:nvGraphicFramePr>
        <xdr:cNvPr id="6" name="Chart 5">
          <a:extLst>
            <a:ext uri="{FF2B5EF4-FFF2-40B4-BE49-F238E27FC236}">
              <a16:creationId xmlns:a16="http://schemas.microsoft.com/office/drawing/2014/main" id="{A301FEA9-9F2B-E2CA-5736-195D26E69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99060</xdr:colOff>
      <xdr:row>26</xdr:row>
      <xdr:rowOff>180975</xdr:rowOff>
    </xdr:from>
    <xdr:to>
      <xdr:col>23</xdr:col>
      <xdr:colOff>337185</xdr:colOff>
      <xdr:row>31</xdr:row>
      <xdr:rowOff>76201</xdr:rowOff>
    </xdr:to>
    <xdr:graphicFrame macro="">
      <xdr:nvGraphicFramePr>
        <xdr:cNvPr id="7" name="Chart 6">
          <a:extLst>
            <a:ext uri="{FF2B5EF4-FFF2-40B4-BE49-F238E27FC236}">
              <a16:creationId xmlns:a16="http://schemas.microsoft.com/office/drawing/2014/main" id="{086D1ED2-0EA9-460E-B08E-6EF9FFDB7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99060</xdr:colOff>
      <xdr:row>32</xdr:row>
      <xdr:rowOff>247650</xdr:rowOff>
    </xdr:from>
    <xdr:to>
      <xdr:col>23</xdr:col>
      <xdr:colOff>340995</xdr:colOff>
      <xdr:row>37</xdr:row>
      <xdr:rowOff>57150</xdr:rowOff>
    </xdr:to>
    <xdr:graphicFrame macro="">
      <xdr:nvGraphicFramePr>
        <xdr:cNvPr id="8" name="Chart 7">
          <a:extLst>
            <a:ext uri="{FF2B5EF4-FFF2-40B4-BE49-F238E27FC236}">
              <a16:creationId xmlns:a16="http://schemas.microsoft.com/office/drawing/2014/main" id="{5237FCC1-1DC5-4333-9B8C-89B441A12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129540</xdr:colOff>
      <xdr:row>115</xdr:row>
      <xdr:rowOff>144780</xdr:rowOff>
    </xdr:from>
    <xdr:to>
      <xdr:col>6</xdr:col>
      <xdr:colOff>657225</xdr:colOff>
      <xdr:row>139</xdr:row>
      <xdr:rowOff>114300</xdr:rowOff>
    </xdr:to>
    <xdr:graphicFrame macro="">
      <xdr:nvGraphicFramePr>
        <xdr:cNvPr id="4" name="차트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137160</xdr:colOff>
      <xdr:row>141</xdr:row>
      <xdr:rowOff>41910</xdr:rowOff>
    </xdr:from>
    <xdr:to>
      <xdr:col>15</xdr:col>
      <xdr:colOff>409575</xdr:colOff>
      <xdr:row>163</xdr:row>
      <xdr:rowOff>148590</xdr:rowOff>
    </xdr:to>
    <xdr:graphicFrame macro="">
      <xdr:nvGraphicFramePr>
        <xdr:cNvPr id="5" name="차트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563880</xdr:colOff>
      <xdr:row>141</xdr:row>
      <xdr:rowOff>43814</xdr:rowOff>
    </xdr:from>
    <xdr:to>
      <xdr:col>26</xdr:col>
      <xdr:colOff>447675</xdr:colOff>
      <xdr:row>163</xdr:row>
      <xdr:rowOff>152400</xdr:rowOff>
    </xdr:to>
    <xdr:graphicFrame macro="">
      <xdr:nvGraphicFramePr>
        <xdr:cNvPr id="9" name="차트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57150</xdr:colOff>
      <xdr:row>194</xdr:row>
      <xdr:rowOff>0</xdr:rowOff>
    </xdr:from>
    <xdr:to>
      <xdr:col>6</xdr:col>
      <xdr:colOff>609600</xdr:colOff>
      <xdr:row>216</xdr:row>
      <xdr:rowOff>123825</xdr:rowOff>
    </xdr:to>
    <xdr:graphicFrame macro="">
      <xdr:nvGraphicFramePr>
        <xdr:cNvPr id="12" name="차트 1">
          <a:extLst>
            <a:ext uri="{FF2B5EF4-FFF2-40B4-BE49-F238E27FC236}">
              <a16:creationId xmlns:a16="http://schemas.microsoft.com/office/drawing/2014/main" id="{9AA9ACBD-6527-4D32-9D1D-1F5DCFDEC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123825</xdr:colOff>
      <xdr:row>194</xdr:row>
      <xdr:rowOff>9525</xdr:rowOff>
    </xdr:from>
    <xdr:to>
      <xdr:col>15</xdr:col>
      <xdr:colOff>476250</xdr:colOff>
      <xdr:row>216</xdr:row>
      <xdr:rowOff>133350</xdr:rowOff>
    </xdr:to>
    <xdr:graphicFrame macro="">
      <xdr:nvGraphicFramePr>
        <xdr:cNvPr id="13" name="차트 1">
          <a:extLst>
            <a:ext uri="{FF2B5EF4-FFF2-40B4-BE49-F238E27FC236}">
              <a16:creationId xmlns:a16="http://schemas.microsoft.com/office/drawing/2014/main" id="{FE80D0B2-3235-4E76-B4E2-DDC316555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571500</xdr:colOff>
      <xdr:row>194</xdr:row>
      <xdr:rowOff>38100</xdr:rowOff>
    </xdr:from>
    <xdr:to>
      <xdr:col>26</xdr:col>
      <xdr:colOff>495300</xdr:colOff>
      <xdr:row>216</xdr:row>
      <xdr:rowOff>161925</xdr:rowOff>
    </xdr:to>
    <xdr:graphicFrame macro="">
      <xdr:nvGraphicFramePr>
        <xdr:cNvPr id="14" name="차트 1">
          <a:extLst>
            <a:ext uri="{FF2B5EF4-FFF2-40B4-BE49-F238E27FC236}">
              <a16:creationId xmlns:a16="http://schemas.microsoft.com/office/drawing/2014/main" id="{182619F7-4055-47D5-A51B-B0CD061AF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104774</xdr:colOff>
      <xdr:row>141</xdr:row>
      <xdr:rowOff>28576</xdr:rowOff>
    </xdr:from>
    <xdr:to>
      <xdr:col>6</xdr:col>
      <xdr:colOff>657224</xdr:colOff>
      <xdr:row>163</xdr:row>
      <xdr:rowOff>142876</xdr:rowOff>
    </xdr:to>
    <xdr:graphicFrame macro="">
      <xdr:nvGraphicFramePr>
        <xdr:cNvPr id="15" name="차트 1">
          <a:extLst>
            <a:ext uri="{FF2B5EF4-FFF2-40B4-BE49-F238E27FC236}">
              <a16:creationId xmlns:a16="http://schemas.microsoft.com/office/drawing/2014/main" id="{1FDA83E0-BEED-4DB5-BE80-5F6D2CDD2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85725</xdr:colOff>
      <xdr:row>220</xdr:row>
      <xdr:rowOff>180975</xdr:rowOff>
    </xdr:from>
    <xdr:to>
      <xdr:col>6</xdr:col>
      <xdr:colOff>638175</xdr:colOff>
      <xdr:row>243</xdr:row>
      <xdr:rowOff>114300</xdr:rowOff>
    </xdr:to>
    <xdr:graphicFrame macro="">
      <xdr:nvGraphicFramePr>
        <xdr:cNvPr id="2" name="차트 1">
          <a:extLst>
            <a:ext uri="{FF2B5EF4-FFF2-40B4-BE49-F238E27FC236}">
              <a16:creationId xmlns:a16="http://schemas.microsoft.com/office/drawing/2014/main" id="{5E8CD855-A6D8-46B9-9276-F2302BBF7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146685</xdr:colOff>
      <xdr:row>221</xdr:row>
      <xdr:rowOff>9525</xdr:rowOff>
    </xdr:from>
    <xdr:to>
      <xdr:col>15</xdr:col>
      <xdr:colOff>499110</xdr:colOff>
      <xdr:row>243</xdr:row>
      <xdr:rowOff>133350</xdr:rowOff>
    </xdr:to>
    <xdr:graphicFrame macro="">
      <xdr:nvGraphicFramePr>
        <xdr:cNvPr id="10" name="차트 1">
          <a:extLst>
            <a:ext uri="{FF2B5EF4-FFF2-40B4-BE49-F238E27FC236}">
              <a16:creationId xmlns:a16="http://schemas.microsoft.com/office/drawing/2014/main" id="{8E3CF6AE-7D87-4203-8C64-A1E1D3860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571500</xdr:colOff>
      <xdr:row>221</xdr:row>
      <xdr:rowOff>38100</xdr:rowOff>
    </xdr:from>
    <xdr:to>
      <xdr:col>26</xdr:col>
      <xdr:colOff>495300</xdr:colOff>
      <xdr:row>243</xdr:row>
      <xdr:rowOff>161925</xdr:rowOff>
    </xdr:to>
    <xdr:graphicFrame macro="">
      <xdr:nvGraphicFramePr>
        <xdr:cNvPr id="11" name="차트 1">
          <a:extLst>
            <a:ext uri="{FF2B5EF4-FFF2-40B4-BE49-F238E27FC236}">
              <a16:creationId xmlns:a16="http://schemas.microsoft.com/office/drawing/2014/main" id="{85F420FF-E5E6-4453-911D-75F152AC0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85725</xdr:colOff>
      <xdr:row>247</xdr:row>
      <xdr:rowOff>180975</xdr:rowOff>
    </xdr:from>
    <xdr:to>
      <xdr:col>6</xdr:col>
      <xdr:colOff>638175</xdr:colOff>
      <xdr:row>270</xdr:row>
      <xdr:rowOff>114300</xdr:rowOff>
    </xdr:to>
    <xdr:graphicFrame macro="">
      <xdr:nvGraphicFramePr>
        <xdr:cNvPr id="16" name="차트 1">
          <a:extLst>
            <a:ext uri="{FF2B5EF4-FFF2-40B4-BE49-F238E27FC236}">
              <a16:creationId xmlns:a16="http://schemas.microsoft.com/office/drawing/2014/main" id="{B6186E2F-5C77-485D-9B68-FDE5F0D8E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123825</xdr:colOff>
      <xdr:row>248</xdr:row>
      <xdr:rowOff>9525</xdr:rowOff>
    </xdr:from>
    <xdr:to>
      <xdr:col>15</xdr:col>
      <xdr:colOff>476250</xdr:colOff>
      <xdr:row>270</xdr:row>
      <xdr:rowOff>133350</xdr:rowOff>
    </xdr:to>
    <xdr:graphicFrame macro="">
      <xdr:nvGraphicFramePr>
        <xdr:cNvPr id="17" name="차트 1">
          <a:extLst>
            <a:ext uri="{FF2B5EF4-FFF2-40B4-BE49-F238E27FC236}">
              <a16:creationId xmlns:a16="http://schemas.microsoft.com/office/drawing/2014/main" id="{2AE3D8D5-57F3-47FF-8D08-36C24879A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571500</xdr:colOff>
      <xdr:row>248</xdr:row>
      <xdr:rowOff>38100</xdr:rowOff>
    </xdr:from>
    <xdr:to>
      <xdr:col>26</xdr:col>
      <xdr:colOff>495300</xdr:colOff>
      <xdr:row>270</xdr:row>
      <xdr:rowOff>161925</xdr:rowOff>
    </xdr:to>
    <xdr:graphicFrame macro="">
      <xdr:nvGraphicFramePr>
        <xdr:cNvPr id="18" name="차트 1">
          <a:extLst>
            <a:ext uri="{FF2B5EF4-FFF2-40B4-BE49-F238E27FC236}">
              <a16:creationId xmlns:a16="http://schemas.microsoft.com/office/drawing/2014/main" id="{59983311-665A-4853-897F-08023493E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99060</xdr:colOff>
      <xdr:row>38</xdr:row>
      <xdr:rowOff>180975</xdr:rowOff>
    </xdr:from>
    <xdr:to>
      <xdr:col>23</xdr:col>
      <xdr:colOff>337185</xdr:colOff>
      <xdr:row>43</xdr:row>
      <xdr:rowOff>76201</xdr:rowOff>
    </xdr:to>
    <xdr:graphicFrame macro="">
      <xdr:nvGraphicFramePr>
        <xdr:cNvPr id="19" name="Chart 18">
          <a:extLst>
            <a:ext uri="{FF2B5EF4-FFF2-40B4-BE49-F238E27FC236}">
              <a16:creationId xmlns:a16="http://schemas.microsoft.com/office/drawing/2014/main" id="{C2D32A6C-4982-40CC-A79C-1BB8A63B5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99060</xdr:colOff>
      <xdr:row>44</xdr:row>
      <xdr:rowOff>247650</xdr:rowOff>
    </xdr:from>
    <xdr:to>
      <xdr:col>23</xdr:col>
      <xdr:colOff>340995</xdr:colOff>
      <xdr:row>49</xdr:row>
      <xdr:rowOff>57150</xdr:rowOff>
    </xdr:to>
    <xdr:graphicFrame macro="">
      <xdr:nvGraphicFramePr>
        <xdr:cNvPr id="20" name="Chart 19">
          <a:extLst>
            <a:ext uri="{FF2B5EF4-FFF2-40B4-BE49-F238E27FC236}">
              <a16:creationId xmlns:a16="http://schemas.microsoft.com/office/drawing/2014/main" id="{A5B913AA-2C37-492D-A0E2-BEC308396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99060</xdr:colOff>
      <xdr:row>50</xdr:row>
      <xdr:rowOff>180975</xdr:rowOff>
    </xdr:from>
    <xdr:to>
      <xdr:col>23</xdr:col>
      <xdr:colOff>337185</xdr:colOff>
      <xdr:row>55</xdr:row>
      <xdr:rowOff>76201</xdr:rowOff>
    </xdr:to>
    <xdr:graphicFrame macro="">
      <xdr:nvGraphicFramePr>
        <xdr:cNvPr id="21" name="Chart 20">
          <a:extLst>
            <a:ext uri="{FF2B5EF4-FFF2-40B4-BE49-F238E27FC236}">
              <a16:creationId xmlns:a16="http://schemas.microsoft.com/office/drawing/2014/main" id="{99E3E1AD-0F59-4C68-821F-9FE791375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99060</xdr:colOff>
      <xdr:row>56</xdr:row>
      <xdr:rowOff>247650</xdr:rowOff>
    </xdr:from>
    <xdr:to>
      <xdr:col>23</xdr:col>
      <xdr:colOff>340995</xdr:colOff>
      <xdr:row>61</xdr:row>
      <xdr:rowOff>57150</xdr:rowOff>
    </xdr:to>
    <xdr:graphicFrame macro="">
      <xdr:nvGraphicFramePr>
        <xdr:cNvPr id="22" name="Chart 21">
          <a:extLst>
            <a:ext uri="{FF2B5EF4-FFF2-40B4-BE49-F238E27FC236}">
              <a16:creationId xmlns:a16="http://schemas.microsoft.com/office/drawing/2014/main" id="{48C51F2A-E0C5-4C4C-8F7E-9646D2305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0</xdr:colOff>
      <xdr:row>2</xdr:row>
      <xdr:rowOff>152400</xdr:rowOff>
    </xdr:from>
    <xdr:to>
      <xdr:col>23</xdr:col>
      <xdr:colOff>104775</xdr:colOff>
      <xdr:row>7</xdr:row>
      <xdr:rowOff>76200</xdr:rowOff>
    </xdr:to>
    <xdr:graphicFrame macro="">
      <xdr:nvGraphicFramePr>
        <xdr:cNvPr id="28" name="Chart 27">
          <a:extLst>
            <a:ext uri="{FF2B5EF4-FFF2-40B4-BE49-F238E27FC236}">
              <a16:creationId xmlns:a16="http://schemas.microsoft.com/office/drawing/2014/main" id="{8AC5DDE8-00F8-437E-9BD3-CD53122CC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57150</xdr:colOff>
      <xdr:row>167</xdr:row>
      <xdr:rowOff>0</xdr:rowOff>
    </xdr:from>
    <xdr:to>
      <xdr:col>6</xdr:col>
      <xdr:colOff>609600</xdr:colOff>
      <xdr:row>189</xdr:row>
      <xdr:rowOff>123825</xdr:rowOff>
    </xdr:to>
    <xdr:graphicFrame macro="">
      <xdr:nvGraphicFramePr>
        <xdr:cNvPr id="29" name="차트 1">
          <a:extLst>
            <a:ext uri="{FF2B5EF4-FFF2-40B4-BE49-F238E27FC236}">
              <a16:creationId xmlns:a16="http://schemas.microsoft.com/office/drawing/2014/main" id="{80541166-18B2-49A9-B03B-1B4D59565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123825</xdr:colOff>
      <xdr:row>167</xdr:row>
      <xdr:rowOff>9525</xdr:rowOff>
    </xdr:from>
    <xdr:to>
      <xdr:col>15</xdr:col>
      <xdr:colOff>476250</xdr:colOff>
      <xdr:row>189</xdr:row>
      <xdr:rowOff>133350</xdr:rowOff>
    </xdr:to>
    <xdr:graphicFrame macro="">
      <xdr:nvGraphicFramePr>
        <xdr:cNvPr id="30" name="차트 1">
          <a:extLst>
            <a:ext uri="{FF2B5EF4-FFF2-40B4-BE49-F238E27FC236}">
              <a16:creationId xmlns:a16="http://schemas.microsoft.com/office/drawing/2014/main" id="{6AD92C3C-4DE0-4C40-B80F-FC3A80826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xdr:col>
      <xdr:colOff>571500</xdr:colOff>
      <xdr:row>167</xdr:row>
      <xdr:rowOff>38100</xdr:rowOff>
    </xdr:from>
    <xdr:to>
      <xdr:col>26</xdr:col>
      <xdr:colOff>495300</xdr:colOff>
      <xdr:row>189</xdr:row>
      <xdr:rowOff>161925</xdr:rowOff>
    </xdr:to>
    <xdr:graphicFrame macro="">
      <xdr:nvGraphicFramePr>
        <xdr:cNvPr id="31" name="차트 1">
          <a:extLst>
            <a:ext uri="{FF2B5EF4-FFF2-40B4-BE49-F238E27FC236}">
              <a16:creationId xmlns:a16="http://schemas.microsoft.com/office/drawing/2014/main" id="{2C9F0A43-9178-429D-BE2C-6A71C1EA4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0</xdr:colOff>
      <xdr:row>9</xdr:row>
      <xdr:rowOff>0</xdr:rowOff>
    </xdr:from>
    <xdr:to>
      <xdr:col>23</xdr:col>
      <xdr:colOff>190500</xdr:colOff>
      <xdr:row>13</xdr:row>
      <xdr:rowOff>177165</xdr:rowOff>
    </xdr:to>
    <xdr:graphicFrame macro="">
      <xdr:nvGraphicFramePr>
        <xdr:cNvPr id="25" name="Chart 24">
          <a:extLst>
            <a:ext uri="{FF2B5EF4-FFF2-40B4-BE49-F238E27FC236}">
              <a16:creationId xmlns:a16="http://schemas.microsoft.com/office/drawing/2014/main" id="{0CFE5B1B-3355-4F18-9363-CD20B47F1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10</xdr:col>
      <xdr:colOff>209550</xdr:colOff>
      <xdr:row>198</xdr:row>
      <xdr:rowOff>104775</xdr:rowOff>
    </xdr:from>
    <xdr:to>
      <xdr:col>11</xdr:col>
      <xdr:colOff>169793</xdr:colOff>
      <xdr:row>200</xdr:row>
      <xdr:rowOff>139681</xdr:rowOff>
    </xdr:to>
    <xdr:sp macro="" textlink="">
      <xdr:nvSpPr>
        <xdr:cNvPr id="26" name="직사각형 3">
          <a:extLst>
            <a:ext uri="{FF2B5EF4-FFF2-40B4-BE49-F238E27FC236}">
              <a16:creationId xmlns:a16="http://schemas.microsoft.com/office/drawing/2014/main" id="{572DD7D6-C821-555B-974A-1D4969AD049B}"/>
            </a:ext>
          </a:extLst>
        </xdr:cNvPr>
        <xdr:cNvSpPr/>
      </xdr:nvSpPr>
      <xdr:spPr>
        <a:xfrm>
          <a:off x="9391650" y="25412700"/>
          <a:ext cx="569843" cy="415906"/>
        </a:xfrm>
        <a:prstGeom prst="rect">
          <a:avLst/>
        </a:prstGeom>
        <a:solidFill>
          <a:schemeClr val="accent1">
            <a:lumMod val="20000"/>
            <a:lumOff val="80000"/>
          </a:schemeClr>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a:solidFill>
                <a:schemeClr val="tx1"/>
              </a:solidFill>
            </a:rPr>
            <a:t>0.27%</a:t>
          </a:r>
          <a:r>
            <a:rPr lang="en-US" altLang="ko-KR" sz="1000" baseline="0">
              <a:solidFill>
                <a:schemeClr val="tx1"/>
              </a:solidFill>
            </a:rPr>
            <a:t> </a:t>
          </a:r>
          <a:r>
            <a:rPr lang="ko-KR" altLang="en-US" sz="1100" baseline="0">
              <a:solidFill>
                <a:sysClr val="windowText" lastClr="000000"/>
              </a:solidFill>
              <a:effectLst/>
              <a:latin typeface="+mn-lt"/>
              <a:ea typeface="+mn-ea"/>
              <a:cs typeface="+mn-cs"/>
            </a:rPr>
            <a:t>↑</a:t>
          </a:r>
          <a:endParaRPr lang="en-US" sz="1000">
            <a:solidFill>
              <a:sysClr val="windowText" lastClr="000000"/>
            </a:solidFill>
            <a:effectLst/>
          </a:endParaRPr>
        </a:p>
        <a:p>
          <a:pPr algn="ctr"/>
          <a:endParaRPr lang="ko-KR" altLang="en-US" sz="1000" baseline="0">
            <a:solidFill>
              <a:schemeClr val="tx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0.22235</cdr:x>
      <cdr:y>0.18031</cdr:y>
    </cdr:from>
    <cdr:to>
      <cdr:x>0.33243</cdr:x>
      <cdr:y>0.24077</cdr:y>
    </cdr:to>
    <cdr:sp macro="" textlink="">
      <cdr:nvSpPr>
        <cdr:cNvPr id="6" name="TextBox 5"/>
        <cdr:cNvSpPr txBox="1"/>
      </cdr:nvSpPr>
      <cdr:spPr>
        <a:xfrm xmlns:a="http://schemas.openxmlformats.org/drawingml/2006/main">
          <a:off x="1284264" y="818863"/>
          <a:ext cx="635818" cy="2745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ko-KR" sz="1100" b="1"/>
            <a:t>78.09%</a:t>
          </a:r>
          <a:endParaRPr lang="ko-KR" altLang="en-US" sz="1100" b="1"/>
        </a:p>
      </cdr:txBody>
    </cdr:sp>
  </cdr:relSizeAnchor>
  <cdr:relSizeAnchor xmlns:cdr="http://schemas.openxmlformats.org/drawingml/2006/chartDrawing">
    <cdr:from>
      <cdr:x>0.59803</cdr:x>
      <cdr:y>0.17661</cdr:y>
    </cdr:from>
    <cdr:to>
      <cdr:x>0.70811</cdr:x>
      <cdr:y>0.21851</cdr:y>
    </cdr:to>
    <cdr:sp macro="" textlink="">
      <cdr:nvSpPr>
        <cdr:cNvPr id="7" name="TextBox 1"/>
        <cdr:cNvSpPr txBox="1"/>
      </cdr:nvSpPr>
      <cdr:spPr>
        <a:xfrm xmlns:a="http://schemas.openxmlformats.org/drawingml/2006/main">
          <a:off x="3454171" y="802070"/>
          <a:ext cx="635817" cy="19029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ko-KR" sz="1100" b="1"/>
            <a:t>78.21%</a:t>
          </a:r>
          <a:endParaRPr lang="ko-KR" altLang="en-US" sz="1100" b="1"/>
        </a:p>
      </cdr:txBody>
    </cdr:sp>
  </cdr:relSizeAnchor>
  <cdr:relSizeAnchor xmlns:cdr="http://schemas.openxmlformats.org/drawingml/2006/chartDrawing">
    <cdr:from>
      <cdr:x>0.40439</cdr:x>
      <cdr:y>0.14119</cdr:y>
    </cdr:from>
    <cdr:to>
      <cdr:x>0.52721</cdr:x>
      <cdr:y>0.23658</cdr:y>
    </cdr:to>
    <cdr:sp macro="" textlink="">
      <cdr:nvSpPr>
        <cdr:cNvPr id="8" name="TextBox 1"/>
        <cdr:cNvSpPr txBox="1"/>
      </cdr:nvSpPr>
      <cdr:spPr>
        <a:xfrm xmlns:a="http://schemas.openxmlformats.org/drawingml/2006/main">
          <a:off x="2335740" y="641216"/>
          <a:ext cx="709404" cy="4332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b="1"/>
            <a:t>0.12%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ko-KR" altLang="en-US" sz="1100" b="1" baseline="0">
              <a:effectLst/>
              <a:latin typeface="+mn-lt"/>
              <a:ea typeface="+mn-ea"/>
              <a:cs typeface="+mn-cs"/>
            </a:rPr>
            <a:t>     ↑</a:t>
          </a:r>
          <a:endParaRPr lang="en-US" b="1">
            <a:effectLst/>
          </a:endParaRPr>
        </a:p>
        <a:p xmlns:a="http://schemas.openxmlformats.org/drawingml/2006/main">
          <a:endParaRPr lang="en-US" b="1">
            <a:effectLst/>
          </a:endParaRPr>
        </a:p>
      </cdr:txBody>
    </cdr:sp>
  </cdr:relSizeAnchor>
  <cdr:relSizeAnchor xmlns:cdr="http://schemas.openxmlformats.org/drawingml/2006/chartDrawing">
    <cdr:from>
      <cdr:x>0.70882</cdr:x>
      <cdr:y>0.04684</cdr:y>
    </cdr:from>
    <cdr:to>
      <cdr:x>0.94352</cdr:x>
      <cdr:y>0.1059</cdr:y>
    </cdr:to>
    <cdr:sp macro="" textlink="">
      <cdr:nvSpPr>
        <cdr:cNvPr id="5" name="TextBox 1">
          <a:extLst xmlns:a="http://schemas.openxmlformats.org/drawingml/2006/main">
            <a:ext uri="{FF2B5EF4-FFF2-40B4-BE49-F238E27FC236}">
              <a16:creationId xmlns:a16="http://schemas.microsoft.com/office/drawing/2014/main" id="{D0A8E8F1-E065-122D-5345-BF8667405A2B}"/>
            </a:ext>
          </a:extLst>
        </cdr:cNvPr>
        <cdr:cNvSpPr txBox="1"/>
      </cdr:nvSpPr>
      <cdr:spPr>
        <a:xfrm xmlns:a="http://schemas.openxmlformats.org/drawingml/2006/main">
          <a:off x="4175125" y="212725"/>
          <a:ext cx="1382424" cy="2682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a:t>26</a:t>
          </a:r>
          <a:r>
            <a:rPr lang="ko-KR" altLang="en-US" sz="1100"/>
            <a:t>년 </a:t>
          </a:r>
          <a:r>
            <a:rPr lang="en-US" altLang="ko-KR" sz="1100"/>
            <a:t>05</a:t>
          </a:r>
          <a:r>
            <a:rPr lang="ko-KR" altLang="en-US" sz="1100"/>
            <a:t>월</a:t>
          </a:r>
        </a:p>
      </cdr:txBody>
    </cdr:sp>
  </cdr:relSizeAnchor>
  <cdr:relSizeAnchor xmlns:cdr="http://schemas.openxmlformats.org/drawingml/2006/chartDrawing">
    <cdr:from>
      <cdr:x>0.40457</cdr:x>
      <cdr:y>0.33837</cdr:y>
    </cdr:from>
    <cdr:to>
      <cdr:x>0.50528</cdr:x>
      <cdr:y>0.42995</cdr:y>
    </cdr:to>
    <cdr:sp macro="" textlink="">
      <cdr:nvSpPr>
        <cdr:cNvPr id="10" name="직사각형 4">
          <a:extLst xmlns:a="http://schemas.openxmlformats.org/drawingml/2006/main">
            <a:ext uri="{FF2B5EF4-FFF2-40B4-BE49-F238E27FC236}">
              <a16:creationId xmlns:a16="http://schemas.microsoft.com/office/drawing/2014/main" id="{1D5AC74F-7AC9-F256-5279-59EBDA518C4F}"/>
            </a:ext>
          </a:extLst>
        </cdr:cNvPr>
        <cdr:cNvSpPr/>
      </cdr:nvSpPr>
      <cdr:spPr>
        <a:xfrm xmlns:a="http://schemas.openxmlformats.org/drawingml/2006/main">
          <a:off x="2537164" y="1536714"/>
          <a:ext cx="631578" cy="415913"/>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0.29%</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0.40452</cdr:x>
      <cdr:y>0.44743</cdr:y>
    </cdr:from>
    <cdr:to>
      <cdr:x>0.50523</cdr:x>
      <cdr:y>0.53901</cdr:y>
    </cdr:to>
    <cdr:sp macro="" textlink="">
      <cdr:nvSpPr>
        <cdr:cNvPr id="3" name="직사각형 4">
          <a:extLst xmlns:a="http://schemas.openxmlformats.org/drawingml/2006/main">
            <a:ext uri="{FF2B5EF4-FFF2-40B4-BE49-F238E27FC236}">
              <a16:creationId xmlns:a16="http://schemas.microsoft.com/office/drawing/2014/main" id="{4045EA48-17F5-FB2B-0AF2-FC7375C6D6F6}"/>
            </a:ext>
          </a:extLst>
        </cdr:cNvPr>
        <cdr:cNvSpPr/>
      </cdr:nvSpPr>
      <cdr:spPr>
        <a:xfrm xmlns:a="http://schemas.openxmlformats.org/drawingml/2006/main">
          <a:off x="2536843" y="2032016"/>
          <a:ext cx="631578" cy="415912"/>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0.07%</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0.403</cdr:x>
      <cdr:y>0.2377</cdr:y>
    </cdr:from>
    <cdr:to>
      <cdr:x>0.50334</cdr:x>
      <cdr:y>0.32998</cdr:y>
    </cdr:to>
    <cdr:sp macro="" textlink="">
      <cdr:nvSpPr>
        <cdr:cNvPr id="2" name="직사각형 2">
          <a:extLst xmlns:a="http://schemas.openxmlformats.org/drawingml/2006/main">
            <a:ext uri="{FF2B5EF4-FFF2-40B4-BE49-F238E27FC236}">
              <a16:creationId xmlns:a16="http://schemas.microsoft.com/office/drawing/2014/main" id="{C4F1F204-5225-3E9A-0EE9-ADA7F1DCD0F9}"/>
            </a:ext>
          </a:extLst>
        </cdr:cNvPr>
        <cdr:cNvSpPr/>
      </cdr:nvSpPr>
      <cdr:spPr>
        <a:xfrm xmlns:a="http://schemas.openxmlformats.org/drawingml/2006/main">
          <a:off x="2527300" y="1079500"/>
          <a:ext cx="629285" cy="419120"/>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 0.24</a:t>
          </a:r>
          <a:r>
            <a:rPr lang="en-US" altLang="ko-KR" sz="1050">
              <a:solidFill>
                <a:schemeClr val="tx1"/>
              </a:solidFill>
            </a:rPr>
            <a:t>%</a:t>
          </a:r>
          <a:r>
            <a:rPr lang="en-US" altLang="ko-KR" sz="1000" baseline="0">
              <a:solidFill>
                <a:schemeClr val="tx1"/>
              </a:solidFill>
            </a:rPr>
            <a:t> </a:t>
          </a:r>
          <a:r>
            <a:rPr lang="ko-KR" altLang="en-US" sz="1000" baseline="0">
              <a:solidFill>
                <a:schemeClr val="tx1"/>
              </a:solidFill>
            </a:rPr>
            <a:t>↓</a:t>
          </a:r>
        </a:p>
      </cdr:txBody>
    </cdr:sp>
  </cdr:relSizeAnchor>
</c:userShapes>
</file>

<file path=xl/drawings/drawing4.xml><?xml version="1.0" encoding="utf-8"?>
<c:userShapes xmlns:c="http://schemas.openxmlformats.org/drawingml/2006/chart">
  <cdr:relSizeAnchor xmlns:cdr="http://schemas.openxmlformats.org/drawingml/2006/chartDrawing">
    <cdr:from>
      <cdr:x>0.22756</cdr:x>
      <cdr:y>0.17325</cdr:y>
    </cdr:from>
    <cdr:to>
      <cdr:x>0.33726</cdr:x>
      <cdr:y>0.21746</cdr:y>
    </cdr:to>
    <cdr:sp macro="" textlink="">
      <cdr:nvSpPr>
        <cdr:cNvPr id="6" name="TextBox 1"/>
        <cdr:cNvSpPr txBox="1"/>
      </cdr:nvSpPr>
      <cdr:spPr>
        <a:xfrm xmlns:a="http://schemas.openxmlformats.org/drawingml/2006/main">
          <a:off x="1327830" y="744568"/>
          <a:ext cx="640101" cy="1900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b="1"/>
            <a:t>79.30%</a:t>
          </a:r>
          <a:endParaRPr lang="ko-KR" altLang="en-US" sz="1100" b="1"/>
        </a:p>
      </cdr:txBody>
    </cdr:sp>
  </cdr:relSizeAnchor>
  <cdr:relSizeAnchor xmlns:cdr="http://schemas.openxmlformats.org/drawingml/2006/chartDrawing">
    <cdr:from>
      <cdr:x>0.58759</cdr:x>
      <cdr:y>0.16897</cdr:y>
    </cdr:from>
    <cdr:to>
      <cdr:x>0.69729</cdr:x>
      <cdr:y>0.21318</cdr:y>
    </cdr:to>
    <cdr:sp macro="" textlink="">
      <cdr:nvSpPr>
        <cdr:cNvPr id="7" name="TextBox 1"/>
        <cdr:cNvSpPr txBox="1"/>
      </cdr:nvSpPr>
      <cdr:spPr>
        <a:xfrm xmlns:a="http://schemas.openxmlformats.org/drawingml/2006/main">
          <a:off x="3428596" y="726192"/>
          <a:ext cx="640102" cy="1900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b="1"/>
            <a:t>78.21%</a:t>
          </a:r>
          <a:endParaRPr lang="ko-KR" altLang="en-US" sz="1100" b="1"/>
        </a:p>
      </cdr:txBody>
    </cdr:sp>
  </cdr:relSizeAnchor>
  <cdr:relSizeAnchor xmlns:cdr="http://schemas.openxmlformats.org/drawingml/2006/chartDrawing">
    <cdr:from>
      <cdr:x>0.68778</cdr:x>
      <cdr:y>0.0495</cdr:y>
    </cdr:from>
    <cdr:to>
      <cdr:x>0.9247</cdr:x>
      <cdr:y>0.11191</cdr:y>
    </cdr:to>
    <cdr:sp macro="" textlink="">
      <cdr:nvSpPr>
        <cdr:cNvPr id="5" name="TextBox 1">
          <a:extLst xmlns:a="http://schemas.openxmlformats.org/drawingml/2006/main">
            <a:ext uri="{FF2B5EF4-FFF2-40B4-BE49-F238E27FC236}">
              <a16:creationId xmlns:a16="http://schemas.microsoft.com/office/drawing/2014/main" id="{AD9D62BC-C461-886E-D8F1-D99DDF6EF620}"/>
            </a:ext>
          </a:extLst>
        </cdr:cNvPr>
        <cdr:cNvSpPr txBox="1"/>
      </cdr:nvSpPr>
      <cdr:spPr>
        <a:xfrm xmlns:a="http://schemas.openxmlformats.org/drawingml/2006/main">
          <a:off x="4013200" y="212725"/>
          <a:ext cx="1382424" cy="2682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a:t>26</a:t>
          </a:r>
          <a:r>
            <a:rPr lang="ko-KR" altLang="en-US" sz="1100"/>
            <a:t>년 </a:t>
          </a:r>
          <a:r>
            <a:rPr lang="en-US" altLang="ko-KR" sz="1100"/>
            <a:t>05</a:t>
          </a:r>
          <a:r>
            <a:rPr lang="ko-KR" altLang="en-US" sz="1100"/>
            <a:t>월</a:t>
          </a:r>
        </a:p>
      </cdr:txBody>
    </cdr:sp>
  </cdr:relSizeAnchor>
  <cdr:relSizeAnchor xmlns:cdr="http://schemas.openxmlformats.org/drawingml/2006/chartDrawing">
    <cdr:from>
      <cdr:x>0.40895</cdr:x>
      <cdr:y>0.15907</cdr:y>
    </cdr:from>
    <cdr:to>
      <cdr:x>0.50914</cdr:x>
      <cdr:y>0.24593</cdr:y>
    </cdr:to>
    <cdr:sp macro="" textlink="">
      <cdr:nvSpPr>
        <cdr:cNvPr id="2" name="TextBox 1">
          <a:extLst xmlns:a="http://schemas.openxmlformats.org/drawingml/2006/main">
            <a:ext uri="{FF2B5EF4-FFF2-40B4-BE49-F238E27FC236}">
              <a16:creationId xmlns:a16="http://schemas.microsoft.com/office/drawing/2014/main" id="{FC8C95CF-1040-D060-843A-4616E1EAAC2F}"/>
            </a:ext>
          </a:extLst>
        </cdr:cNvPr>
        <cdr:cNvSpPr txBox="1"/>
      </cdr:nvSpPr>
      <cdr:spPr>
        <a:xfrm xmlns:a="http://schemas.openxmlformats.org/drawingml/2006/main">
          <a:off x="2386243" y="683618"/>
          <a:ext cx="584610" cy="37329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b="1"/>
            <a:t>1.09% </a:t>
          </a:r>
          <a:r>
            <a:rPr lang="ko-KR" altLang="en-US" sz="1100" b="1" baseline="0">
              <a:effectLst/>
              <a:latin typeface="+mn-lt"/>
              <a:ea typeface="+mn-ea"/>
              <a:cs typeface="+mn-cs"/>
            </a:rPr>
            <a:t>↓</a:t>
          </a:r>
          <a:endParaRPr lang="en-US" b="1">
            <a:effectLst/>
          </a:endParaRP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endParaRPr lang="en-US" b="1">
            <a:effectLst/>
          </a:endParaRP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endParaRPr lang="en-US">
            <a:effectLst/>
          </a:endParaRPr>
        </a:p>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endParaRPr lang="ko-KR" altLang="ko-KR" sz="1100" b="1">
            <a:effectLst/>
            <a:latin typeface="+mn-lt"/>
            <a:ea typeface="+mn-ea"/>
            <a:cs typeface="+mn-cs"/>
          </a:endParaRPr>
        </a:p>
        <a:p xmlns:a="http://schemas.openxmlformats.org/drawingml/2006/main">
          <a:pPr algn="ctr"/>
          <a:endParaRPr lang="ko-KR" altLang="en-US" sz="1100" b="1"/>
        </a:p>
      </cdr:txBody>
    </cdr:sp>
  </cdr:relSizeAnchor>
  <cdr:relSizeAnchor xmlns:cdr="http://schemas.openxmlformats.org/drawingml/2006/chartDrawing">
    <cdr:from>
      <cdr:x>0.40864</cdr:x>
      <cdr:y>0.26004</cdr:y>
    </cdr:from>
    <cdr:to>
      <cdr:x>0.51149</cdr:x>
      <cdr:y>0.35594</cdr:y>
    </cdr:to>
    <cdr:sp macro="" textlink="">
      <cdr:nvSpPr>
        <cdr:cNvPr id="10" name="직사각형 2">
          <a:extLst xmlns:a="http://schemas.openxmlformats.org/drawingml/2006/main">
            <a:ext uri="{FF2B5EF4-FFF2-40B4-BE49-F238E27FC236}">
              <a16:creationId xmlns:a16="http://schemas.microsoft.com/office/drawing/2014/main" id="{1AD75C7C-15B2-F40C-C211-179AC72021CF}"/>
            </a:ext>
          </a:extLst>
        </cdr:cNvPr>
        <cdr:cNvSpPr/>
      </cdr:nvSpPr>
      <cdr:spPr>
        <a:xfrm xmlns:a="http://schemas.openxmlformats.org/drawingml/2006/main">
          <a:off x="2302686" y="1117583"/>
          <a:ext cx="579559" cy="412148"/>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0.00%</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0.40793</cdr:x>
      <cdr:y>0.36643</cdr:y>
    </cdr:from>
    <cdr:to>
      <cdr:x>0.51171</cdr:x>
      <cdr:y>0.46321</cdr:y>
    </cdr:to>
    <cdr:sp macro="" textlink="">
      <cdr:nvSpPr>
        <cdr:cNvPr id="4" name="직사각형 4">
          <a:extLst xmlns:a="http://schemas.openxmlformats.org/drawingml/2006/main">
            <a:ext uri="{FF2B5EF4-FFF2-40B4-BE49-F238E27FC236}">
              <a16:creationId xmlns:a16="http://schemas.microsoft.com/office/drawing/2014/main" id="{20B60724-173D-C566-33F2-51DD45DEAE03}"/>
            </a:ext>
          </a:extLst>
        </cdr:cNvPr>
        <cdr:cNvSpPr/>
      </cdr:nvSpPr>
      <cdr:spPr>
        <a:xfrm xmlns:a="http://schemas.openxmlformats.org/drawingml/2006/main">
          <a:off x="2298685" y="1574780"/>
          <a:ext cx="584799" cy="41592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0.37%</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0.40793</cdr:x>
      <cdr:y>0.47503</cdr:y>
    </cdr:from>
    <cdr:to>
      <cdr:x>0.51078</cdr:x>
      <cdr:y>0.57093</cdr:y>
    </cdr:to>
    <cdr:sp macro="" textlink="">
      <cdr:nvSpPr>
        <cdr:cNvPr id="8" name="직사각형 2">
          <a:extLst xmlns:a="http://schemas.openxmlformats.org/drawingml/2006/main">
            <a:ext uri="{FF2B5EF4-FFF2-40B4-BE49-F238E27FC236}">
              <a16:creationId xmlns:a16="http://schemas.microsoft.com/office/drawing/2014/main" id="{5F1D12D3-10D5-08EB-5A8D-F0DCA8D19AFD}"/>
            </a:ext>
          </a:extLst>
        </cdr:cNvPr>
        <cdr:cNvSpPr/>
      </cdr:nvSpPr>
      <cdr:spPr>
        <a:xfrm xmlns:a="http://schemas.openxmlformats.org/drawingml/2006/main">
          <a:off x="2298700" y="2041525"/>
          <a:ext cx="579559" cy="412148"/>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1.46%</a:t>
          </a:r>
          <a:r>
            <a:rPr lang="en-US" altLang="ko-KR" sz="1000" baseline="0">
              <a:solidFill>
                <a:schemeClr val="tx1"/>
              </a:solidFill>
            </a:rPr>
            <a:t> </a:t>
          </a:r>
          <a:r>
            <a:rPr lang="ko-KR" altLang="en-US" sz="1000" baseline="0">
              <a:solidFill>
                <a:schemeClr val="tx1"/>
              </a:solidFill>
            </a:rPr>
            <a:t>↓</a:t>
          </a:r>
        </a:p>
      </cdr:txBody>
    </cdr:sp>
  </cdr:relSizeAnchor>
</c:userShapes>
</file>

<file path=xl/drawings/drawing5.xml><?xml version="1.0" encoding="utf-8"?>
<c:userShapes xmlns:c="http://schemas.openxmlformats.org/drawingml/2006/chart">
  <cdr:relSizeAnchor xmlns:cdr="http://schemas.openxmlformats.org/drawingml/2006/chartDrawing">
    <cdr:from>
      <cdr:x>0.21869</cdr:x>
      <cdr:y>0.15907</cdr:y>
    </cdr:from>
    <cdr:to>
      <cdr:x>0.34055</cdr:x>
      <cdr:y>0.20913</cdr:y>
    </cdr:to>
    <cdr:sp macro="" textlink="">
      <cdr:nvSpPr>
        <cdr:cNvPr id="7" name="TextBox 1"/>
        <cdr:cNvSpPr txBox="1"/>
      </cdr:nvSpPr>
      <cdr:spPr>
        <a:xfrm xmlns:a="http://schemas.openxmlformats.org/drawingml/2006/main">
          <a:off x="1307738" y="683935"/>
          <a:ext cx="728698" cy="2152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b="1"/>
            <a:t>77.14%</a:t>
          </a:r>
          <a:endParaRPr lang="ko-KR" altLang="en-US" sz="1100" b="1"/>
        </a:p>
      </cdr:txBody>
    </cdr:sp>
  </cdr:relSizeAnchor>
  <cdr:relSizeAnchor xmlns:cdr="http://schemas.openxmlformats.org/drawingml/2006/chartDrawing">
    <cdr:from>
      <cdr:x>0.57244</cdr:x>
      <cdr:y>0.17183</cdr:y>
    </cdr:from>
    <cdr:to>
      <cdr:x>0.69512</cdr:x>
      <cdr:y>0.24606</cdr:y>
    </cdr:to>
    <cdr:sp macro="" textlink="">
      <cdr:nvSpPr>
        <cdr:cNvPr id="8" name="TextBox 1"/>
        <cdr:cNvSpPr txBox="1"/>
      </cdr:nvSpPr>
      <cdr:spPr>
        <a:xfrm xmlns:a="http://schemas.openxmlformats.org/drawingml/2006/main">
          <a:off x="3423099" y="738801"/>
          <a:ext cx="733602" cy="31915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b="1"/>
            <a:t>78.21%</a:t>
          </a:r>
          <a:endParaRPr lang="ko-KR" altLang="en-US" sz="1100" b="1"/>
        </a:p>
      </cdr:txBody>
    </cdr:sp>
  </cdr:relSizeAnchor>
  <cdr:relSizeAnchor xmlns:cdr="http://schemas.openxmlformats.org/drawingml/2006/chartDrawing">
    <cdr:from>
      <cdr:x>0.39776</cdr:x>
      <cdr:y>0.12921</cdr:y>
    </cdr:from>
    <cdr:to>
      <cdr:x>0.51577</cdr:x>
      <cdr:y>0.2202</cdr:y>
    </cdr:to>
    <cdr:sp macro="" textlink="">
      <cdr:nvSpPr>
        <cdr:cNvPr id="9" name="TextBox 1"/>
        <cdr:cNvSpPr txBox="1"/>
      </cdr:nvSpPr>
      <cdr:spPr>
        <a:xfrm xmlns:a="http://schemas.openxmlformats.org/drawingml/2006/main">
          <a:off x="2378523" y="555550"/>
          <a:ext cx="705676" cy="39123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r>
            <a:rPr lang="en-US" altLang="ko-KR" sz="1100" b="1"/>
            <a:t>1.07%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ko-KR" altLang="en-US" sz="1100" baseline="0">
              <a:effectLst/>
              <a:latin typeface="+mn-lt"/>
              <a:ea typeface="+mn-ea"/>
              <a:cs typeface="+mn-cs"/>
            </a:rPr>
            <a:t>     </a:t>
          </a:r>
          <a:r>
            <a:rPr lang="ko-KR" altLang="en-US" sz="1100" b="1" baseline="0">
              <a:effectLst/>
              <a:latin typeface="+mn-lt"/>
              <a:ea typeface="+mn-ea"/>
              <a:cs typeface="+mn-cs"/>
            </a:rPr>
            <a:t>↑</a:t>
          </a:r>
          <a:endParaRPr lang="en-US" b="1">
            <a:effectLst/>
          </a:endParaRPr>
        </a:p>
        <a:p xmlns:a="http://schemas.openxmlformats.org/drawingml/2006/main">
          <a:endParaRPr lang="en-US" b="1">
            <a:effectLst/>
          </a:endParaRPr>
        </a:p>
      </cdr:txBody>
    </cdr:sp>
  </cdr:relSizeAnchor>
  <cdr:relSizeAnchor xmlns:cdr="http://schemas.openxmlformats.org/drawingml/2006/chartDrawing">
    <cdr:from>
      <cdr:x>0.68706</cdr:x>
      <cdr:y>0.04948</cdr:y>
    </cdr:from>
    <cdr:to>
      <cdr:x>0.91824</cdr:x>
      <cdr:y>0.11186</cdr:y>
    </cdr:to>
    <cdr:sp macro="" textlink="">
      <cdr:nvSpPr>
        <cdr:cNvPr id="5" name="TextBox 1">
          <a:extLst xmlns:a="http://schemas.openxmlformats.org/drawingml/2006/main">
            <a:ext uri="{FF2B5EF4-FFF2-40B4-BE49-F238E27FC236}">
              <a16:creationId xmlns:a16="http://schemas.microsoft.com/office/drawing/2014/main" id="{D0A8E8F1-E065-122D-5345-BF8667405A2B}"/>
            </a:ext>
          </a:extLst>
        </cdr:cNvPr>
        <cdr:cNvSpPr txBox="1"/>
      </cdr:nvSpPr>
      <cdr:spPr>
        <a:xfrm xmlns:a="http://schemas.openxmlformats.org/drawingml/2006/main">
          <a:off x="4108450" y="212725"/>
          <a:ext cx="1382424" cy="2682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a:t>26</a:t>
          </a:r>
          <a:r>
            <a:rPr lang="ko-KR" altLang="en-US" sz="1100"/>
            <a:t>년 </a:t>
          </a:r>
          <a:r>
            <a:rPr lang="en-US" altLang="ko-KR" sz="1100"/>
            <a:t>05</a:t>
          </a:r>
          <a:r>
            <a:rPr lang="ko-KR" altLang="en-US" sz="1100"/>
            <a:t>월</a:t>
          </a:r>
        </a:p>
      </cdr:txBody>
    </cdr:sp>
  </cdr:relSizeAnchor>
  <cdr:relSizeAnchor xmlns:cdr="http://schemas.openxmlformats.org/drawingml/2006/chartDrawing">
    <cdr:from>
      <cdr:x>0.4099</cdr:x>
      <cdr:y>0.35298</cdr:y>
    </cdr:from>
    <cdr:to>
      <cdr:x>0.50769</cdr:x>
      <cdr:y>0.44971</cdr:y>
    </cdr:to>
    <cdr:sp macro="" textlink="">
      <cdr:nvSpPr>
        <cdr:cNvPr id="2" name="직사각형 4">
          <a:extLst xmlns:a="http://schemas.openxmlformats.org/drawingml/2006/main">
            <a:ext uri="{FF2B5EF4-FFF2-40B4-BE49-F238E27FC236}">
              <a16:creationId xmlns:a16="http://schemas.microsoft.com/office/drawing/2014/main" id="{F6A12240-793C-8149-0F4E-068CCF70895C}"/>
            </a:ext>
          </a:extLst>
        </cdr:cNvPr>
        <cdr:cNvSpPr/>
      </cdr:nvSpPr>
      <cdr:spPr>
        <a:xfrm xmlns:a="http://schemas.openxmlformats.org/drawingml/2006/main">
          <a:off x="2451100" y="1517650"/>
          <a:ext cx="584799" cy="41592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0.74%</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0.4099</cdr:x>
      <cdr:y>0.24442</cdr:y>
    </cdr:from>
    <cdr:to>
      <cdr:x>0.50769</cdr:x>
      <cdr:y>0.34116</cdr:y>
    </cdr:to>
    <cdr:sp macro="" textlink="">
      <cdr:nvSpPr>
        <cdr:cNvPr id="3" name="직사각형 4">
          <a:extLst xmlns:a="http://schemas.openxmlformats.org/drawingml/2006/main">
            <a:ext uri="{FF2B5EF4-FFF2-40B4-BE49-F238E27FC236}">
              <a16:creationId xmlns:a16="http://schemas.microsoft.com/office/drawing/2014/main" id="{F6A12240-793C-8149-0F4E-068CCF70895C}"/>
            </a:ext>
          </a:extLst>
        </cdr:cNvPr>
        <cdr:cNvSpPr/>
      </cdr:nvSpPr>
      <cdr:spPr>
        <a:xfrm xmlns:a="http://schemas.openxmlformats.org/drawingml/2006/main">
          <a:off x="2451100" y="1050925"/>
          <a:ext cx="584799" cy="41592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0.14%</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0.4099</cdr:x>
      <cdr:y>0.46596</cdr:y>
    </cdr:from>
    <cdr:to>
      <cdr:x>0.50769</cdr:x>
      <cdr:y>0.56269</cdr:y>
    </cdr:to>
    <cdr:sp macro="" textlink="">
      <cdr:nvSpPr>
        <cdr:cNvPr id="11" name="직사각형 4">
          <a:extLst xmlns:a="http://schemas.openxmlformats.org/drawingml/2006/main">
            <a:ext uri="{FF2B5EF4-FFF2-40B4-BE49-F238E27FC236}">
              <a16:creationId xmlns:a16="http://schemas.microsoft.com/office/drawing/2014/main" id="{F6A12240-793C-8149-0F4E-068CCF70895C}"/>
            </a:ext>
          </a:extLst>
        </cdr:cNvPr>
        <cdr:cNvSpPr/>
      </cdr:nvSpPr>
      <cdr:spPr>
        <a:xfrm xmlns:a="http://schemas.openxmlformats.org/drawingml/2006/main">
          <a:off x="2451100" y="2003425"/>
          <a:ext cx="584799" cy="41592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0.19%</a:t>
          </a:r>
        </a:p>
        <a:p xmlns:a="http://schemas.openxmlformats.org/drawingml/2006/main">
          <a:pPr algn="ctr"/>
          <a:r>
            <a:rPr lang="ko-KR" altLang="en-US" sz="1000" baseline="0">
              <a:solidFill>
                <a:schemeClr val="tx1"/>
              </a:solidFill>
            </a:rPr>
            <a:t>↑</a:t>
          </a:r>
        </a:p>
      </cdr:txBody>
    </cdr:sp>
  </cdr:relSizeAnchor>
</c:userShapes>
</file>

<file path=xl/drawings/drawing6.xml><?xml version="1.0" encoding="utf-8"?>
<c:userShapes xmlns:c="http://schemas.openxmlformats.org/drawingml/2006/chart">
  <cdr:relSizeAnchor xmlns:cdr="http://schemas.openxmlformats.org/drawingml/2006/chartDrawing">
    <cdr:from>
      <cdr:x>0.68094</cdr:x>
      <cdr:y>0.06075</cdr:y>
    </cdr:from>
    <cdr:to>
      <cdr:x>0.90016</cdr:x>
      <cdr:y>0.12305</cdr:y>
    </cdr:to>
    <cdr:sp macro="" textlink="">
      <cdr:nvSpPr>
        <cdr:cNvPr id="2" name="TextBox 1"/>
        <cdr:cNvSpPr txBox="1"/>
      </cdr:nvSpPr>
      <cdr:spPr>
        <a:xfrm xmlns:a="http://schemas.openxmlformats.org/drawingml/2006/main">
          <a:off x="4027777" y="262126"/>
          <a:ext cx="1296698" cy="268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altLang="ko-KR" sz="1100"/>
            <a:t>26</a:t>
          </a:r>
          <a:r>
            <a:rPr lang="ko-KR" altLang="en-US" sz="1100"/>
            <a:t>년</a:t>
          </a:r>
          <a:r>
            <a:rPr lang="en-US" altLang="ko-KR" sz="1100"/>
            <a:t>~08</a:t>
          </a:r>
          <a:r>
            <a:rPr lang="ko-KR" altLang="en-US" sz="1100"/>
            <a:t>월</a:t>
          </a:r>
        </a:p>
      </cdr:txBody>
    </cdr:sp>
  </cdr:relSizeAnchor>
  <cdr:relSizeAnchor xmlns:cdr="http://schemas.openxmlformats.org/drawingml/2006/chartDrawing">
    <cdr:from>
      <cdr:x>0.40141</cdr:x>
      <cdr:y>0.36056</cdr:y>
    </cdr:from>
    <cdr:to>
      <cdr:x>0.49092</cdr:x>
      <cdr:y>0.4531</cdr:y>
    </cdr:to>
    <cdr:sp macro="" textlink="">
      <cdr:nvSpPr>
        <cdr:cNvPr id="3" name="직사각형 3">
          <a:extLst xmlns:a="http://schemas.openxmlformats.org/drawingml/2006/main">
            <a:ext uri="{FF2B5EF4-FFF2-40B4-BE49-F238E27FC236}">
              <a16:creationId xmlns:a16="http://schemas.microsoft.com/office/drawing/2014/main" id="{4E3505F4-35DA-BC80-652C-089401536DDF}"/>
            </a:ext>
          </a:extLst>
        </cdr:cNvPr>
        <cdr:cNvSpPr/>
      </cdr:nvSpPr>
      <cdr:spPr>
        <a:xfrm xmlns:a="http://schemas.openxmlformats.org/drawingml/2006/main">
          <a:off x="2527300" y="1555750"/>
          <a:ext cx="563558" cy="399294"/>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a:solidFill>
                <a:schemeClr val="tx1"/>
              </a:solidFill>
            </a:rPr>
            <a:t>0.50%</a:t>
          </a:r>
          <a:r>
            <a:rPr lang="en-US" altLang="ko-KR" sz="1000" baseline="0">
              <a:solidFill>
                <a:schemeClr val="tx1"/>
              </a:solidFill>
            </a:rPr>
            <a:t> </a:t>
          </a:r>
          <a:r>
            <a:rPr lang="ko-KR" altLang="en-US" sz="1100" baseline="0">
              <a:solidFill>
                <a:sysClr val="windowText" lastClr="000000"/>
              </a:solidFill>
              <a:effectLst/>
              <a:latin typeface="+mn-lt"/>
              <a:ea typeface="+mn-ea"/>
              <a:cs typeface="+mn-cs"/>
            </a:rPr>
            <a:t>↑</a:t>
          </a:r>
          <a:endParaRPr lang="en-US" sz="1000">
            <a:solidFill>
              <a:sysClr val="windowText" lastClr="000000"/>
            </a:solidFill>
            <a:effectLst/>
          </a:endParaRPr>
        </a:p>
        <a:p xmlns:a="http://schemas.openxmlformats.org/drawingml/2006/main">
          <a:pPr algn="ctr"/>
          <a:endParaRPr lang="ko-KR" altLang="en-US" sz="1000" baseline="0">
            <a:solidFill>
              <a:schemeClr val="tx1"/>
            </a:solidFill>
          </a:endParaRPr>
        </a:p>
      </cdr:txBody>
    </cdr:sp>
  </cdr:relSizeAnchor>
  <cdr:relSizeAnchor xmlns:cdr="http://schemas.openxmlformats.org/drawingml/2006/chartDrawing">
    <cdr:from>
      <cdr:x>0.40444</cdr:x>
      <cdr:y>0.25018</cdr:y>
    </cdr:from>
    <cdr:to>
      <cdr:x>0.49395</cdr:x>
      <cdr:y>0.34272</cdr:y>
    </cdr:to>
    <cdr:sp macro="" textlink="">
      <cdr:nvSpPr>
        <cdr:cNvPr id="5" name="직사각형 3">
          <a:extLst xmlns:a="http://schemas.openxmlformats.org/drawingml/2006/main">
            <a:ext uri="{FF2B5EF4-FFF2-40B4-BE49-F238E27FC236}">
              <a16:creationId xmlns:a16="http://schemas.microsoft.com/office/drawing/2014/main" id="{CF4D974F-854A-80F2-7E5A-4FED4B2EF0FD}"/>
            </a:ext>
          </a:extLst>
        </cdr:cNvPr>
        <cdr:cNvSpPr/>
      </cdr:nvSpPr>
      <cdr:spPr>
        <a:xfrm xmlns:a="http://schemas.openxmlformats.org/drawingml/2006/main">
          <a:off x="2546350" y="1079500"/>
          <a:ext cx="563558" cy="399294"/>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0.04%</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0.3999</cdr:x>
      <cdr:y>0.46873</cdr:y>
    </cdr:from>
    <cdr:to>
      <cdr:x>0.48941</cdr:x>
      <cdr:y>0.56127</cdr:y>
    </cdr:to>
    <cdr:sp macro="" textlink="">
      <cdr:nvSpPr>
        <cdr:cNvPr id="4" name="직사각형 3">
          <a:extLst xmlns:a="http://schemas.openxmlformats.org/drawingml/2006/main">
            <a:ext uri="{FF2B5EF4-FFF2-40B4-BE49-F238E27FC236}">
              <a16:creationId xmlns:a16="http://schemas.microsoft.com/office/drawing/2014/main" id="{4AB44915-7719-48B0-3913-AFC16874FD02}"/>
            </a:ext>
          </a:extLst>
        </cdr:cNvPr>
        <cdr:cNvSpPr/>
      </cdr:nvSpPr>
      <cdr:spPr>
        <a:xfrm xmlns:a="http://schemas.openxmlformats.org/drawingml/2006/main">
          <a:off x="2517775" y="2022475"/>
          <a:ext cx="563558" cy="399294"/>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a:solidFill>
                <a:schemeClr val="tx1"/>
              </a:solidFill>
            </a:rPr>
            <a:t>4.91%</a:t>
          </a:r>
          <a:r>
            <a:rPr lang="en-US" altLang="ko-KR" sz="1000" baseline="0">
              <a:solidFill>
                <a:schemeClr val="tx1"/>
              </a:solidFill>
            </a:rPr>
            <a:t> </a:t>
          </a:r>
          <a:r>
            <a:rPr lang="ko-KR" altLang="en-US" sz="1100" baseline="0">
              <a:solidFill>
                <a:sysClr val="windowText" lastClr="000000"/>
              </a:solidFill>
              <a:effectLst/>
              <a:latin typeface="+mn-lt"/>
              <a:ea typeface="+mn-ea"/>
              <a:cs typeface="+mn-cs"/>
            </a:rPr>
            <a:t>↑</a:t>
          </a:r>
          <a:endParaRPr lang="en-US" sz="1000">
            <a:solidFill>
              <a:sysClr val="windowText" lastClr="000000"/>
            </a:solidFill>
            <a:effectLst/>
          </a:endParaRPr>
        </a:p>
        <a:p xmlns:a="http://schemas.openxmlformats.org/drawingml/2006/main">
          <a:pPr algn="ctr"/>
          <a:endParaRPr lang="ko-KR" altLang="en-US" sz="1000" baseline="0">
            <a:solidFill>
              <a:schemeClr val="tx1"/>
            </a:solidFill>
          </a:endParaRPr>
        </a:p>
      </cdr:txBody>
    </cdr:sp>
  </cdr:relSizeAnchor>
  <cdr:relSizeAnchor xmlns:cdr="http://schemas.openxmlformats.org/drawingml/2006/chartDrawing">
    <cdr:from>
      <cdr:x>0.41503</cdr:x>
      <cdr:y>0.13098</cdr:y>
    </cdr:from>
    <cdr:to>
      <cdr:x>0.50999</cdr:x>
      <cdr:y>0.22372</cdr:y>
    </cdr:to>
    <cdr:sp macro="" textlink="">
      <cdr:nvSpPr>
        <cdr:cNvPr id="8" name="TextBox 1">
          <a:extLst xmlns:a="http://schemas.openxmlformats.org/drawingml/2006/main">
            <a:ext uri="{FF2B5EF4-FFF2-40B4-BE49-F238E27FC236}">
              <a16:creationId xmlns:a16="http://schemas.microsoft.com/office/drawing/2014/main" id="{22D11530-BF36-D061-EFF8-2B766443B0C6}"/>
            </a:ext>
          </a:extLst>
        </cdr:cNvPr>
        <cdr:cNvSpPr txBox="1"/>
      </cdr:nvSpPr>
      <cdr:spPr>
        <a:xfrm xmlns:a="http://schemas.openxmlformats.org/drawingml/2006/main">
          <a:off x="2613025" y="565150"/>
          <a:ext cx="597870" cy="40015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ko-KR" sz="1100" b="1"/>
            <a:t>5.37%</a:t>
          </a:r>
          <a:r>
            <a:rPr lang="en-US" altLang="ko-KR" sz="1100" b="0"/>
            <a:t>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altLang="ko-KR" sz="1100" b="0" baseline="0">
              <a:effectLst/>
              <a:latin typeface="+mn-lt"/>
              <a:ea typeface="+mn-ea"/>
              <a:cs typeface="+mn-cs"/>
            </a:rPr>
            <a:t>   </a:t>
          </a:r>
          <a:r>
            <a:rPr lang="ko-KR" altLang="en-US" sz="1100" b="1" baseline="0">
              <a:effectLst/>
              <a:latin typeface="+mn-lt"/>
              <a:ea typeface="+mn-ea"/>
              <a:cs typeface="+mn-cs"/>
            </a:rPr>
            <a:t>↑</a:t>
          </a:r>
          <a:endParaRPr lang="en-US" b="1">
            <a:effectLst/>
          </a:endParaRPr>
        </a:p>
        <a:p xmlns:a="http://schemas.openxmlformats.org/drawingml/2006/main">
          <a:endParaRPr lang="en-US" b="1">
            <a:effectLst/>
          </a:endParaRPr>
        </a:p>
        <a:p xmlns:a="http://schemas.openxmlformats.org/drawingml/2006/main">
          <a:endParaRPr lang="ko-KR" altLang="en-US" sz="1100" b="1"/>
        </a:p>
      </cdr:txBody>
    </cdr:sp>
  </cdr:relSizeAnchor>
</c:userShapes>
</file>

<file path=xl/drawings/drawing7.xml><?xml version="1.0" encoding="utf-8"?>
<c:userShapes xmlns:c="http://schemas.openxmlformats.org/drawingml/2006/chart">
  <cdr:relSizeAnchor xmlns:cdr="http://schemas.openxmlformats.org/drawingml/2006/chartDrawing">
    <cdr:from>
      <cdr:x>0.68094</cdr:x>
      <cdr:y>0.06075</cdr:y>
    </cdr:from>
    <cdr:to>
      <cdr:x>0.83894</cdr:x>
      <cdr:y>0.12305</cdr:y>
    </cdr:to>
    <cdr:sp macro="" textlink="">
      <cdr:nvSpPr>
        <cdr:cNvPr id="2" name="TextBox 1"/>
        <cdr:cNvSpPr txBox="1"/>
      </cdr:nvSpPr>
      <cdr:spPr>
        <a:xfrm xmlns:a="http://schemas.openxmlformats.org/drawingml/2006/main">
          <a:off x="5090160" y="297180"/>
          <a:ext cx="11811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26</a:t>
          </a:r>
          <a:r>
            <a:rPr lang="ko-KR" altLang="en-US" sz="1100">
              <a:effectLst/>
              <a:latin typeface="+mn-lt"/>
              <a:ea typeface="+mn-ea"/>
              <a:cs typeface="+mn-cs"/>
            </a:rPr>
            <a:t>년</a:t>
          </a:r>
          <a:r>
            <a:rPr lang="en-US" sz="1100">
              <a:effectLst/>
              <a:latin typeface="+mn-lt"/>
              <a:ea typeface="+mn-ea"/>
              <a:cs typeface="+mn-cs"/>
            </a:rPr>
            <a:t>~08</a:t>
          </a:r>
          <a:r>
            <a:rPr lang="ko-KR" altLang="en-US" sz="1100">
              <a:effectLst/>
              <a:latin typeface="+mn-lt"/>
              <a:ea typeface="+mn-ea"/>
              <a:cs typeface="+mn-cs"/>
            </a:rPr>
            <a:t>월</a:t>
          </a:r>
          <a:endParaRPr lang="en-US">
            <a:effectLst/>
          </a:endParaRPr>
        </a:p>
      </cdr:txBody>
    </cdr:sp>
  </cdr:relSizeAnchor>
  <cdr:relSizeAnchor xmlns:cdr="http://schemas.openxmlformats.org/drawingml/2006/chartDrawing">
    <cdr:from>
      <cdr:x>0.42056</cdr:x>
      <cdr:y>0.32303</cdr:y>
    </cdr:from>
    <cdr:to>
      <cdr:x>0.52027</cdr:x>
      <cdr:y>0.41942</cdr:y>
    </cdr:to>
    <cdr:sp macro="" textlink="">
      <cdr:nvSpPr>
        <cdr:cNvPr id="4" name="직사각형 3">
          <a:extLst xmlns:a="http://schemas.openxmlformats.org/drawingml/2006/main">
            <a:ext uri="{FF2B5EF4-FFF2-40B4-BE49-F238E27FC236}">
              <a16:creationId xmlns:a16="http://schemas.microsoft.com/office/drawing/2014/main" id="{94D152F7-8C92-5826-6D0F-5E009B856493}"/>
            </a:ext>
          </a:extLst>
        </cdr:cNvPr>
        <cdr:cNvSpPr/>
      </cdr:nvSpPr>
      <cdr:spPr>
        <a:xfrm xmlns:a="http://schemas.openxmlformats.org/drawingml/2006/main">
          <a:off x="2403475" y="1393825"/>
          <a:ext cx="569843" cy="41590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a:solidFill>
                <a:schemeClr val="tx1"/>
              </a:solidFill>
            </a:rPr>
            <a:t>0.11%</a:t>
          </a:r>
          <a:r>
            <a:rPr lang="en-US" altLang="ko-KR" sz="1000" baseline="0">
              <a:solidFill>
                <a:schemeClr val="tx1"/>
              </a:solidFill>
            </a:rPr>
            <a:t> </a:t>
          </a:r>
          <a:r>
            <a:rPr lang="ko-KR" altLang="en-US" sz="1100" baseline="0">
              <a:solidFill>
                <a:sysClr val="windowText" lastClr="000000"/>
              </a:solidFill>
              <a:effectLst/>
              <a:latin typeface="+mn-lt"/>
              <a:ea typeface="+mn-ea"/>
              <a:cs typeface="+mn-cs"/>
            </a:rPr>
            <a:t>↑</a:t>
          </a:r>
          <a:endParaRPr lang="en-US" sz="1000">
            <a:solidFill>
              <a:sysClr val="windowText" lastClr="000000"/>
            </a:solidFill>
            <a:effectLst/>
          </a:endParaRPr>
        </a:p>
        <a:p xmlns:a="http://schemas.openxmlformats.org/drawingml/2006/main">
          <a:pPr algn="ctr"/>
          <a:endParaRPr lang="ko-KR" altLang="en-US" sz="1000" baseline="0">
            <a:solidFill>
              <a:schemeClr val="tx1"/>
            </a:solidFill>
          </a:endParaRPr>
        </a:p>
      </cdr:txBody>
    </cdr:sp>
  </cdr:relSizeAnchor>
  <cdr:relSizeAnchor xmlns:cdr="http://schemas.openxmlformats.org/drawingml/2006/chartDrawing">
    <cdr:from>
      <cdr:x>0.43222</cdr:x>
      <cdr:y>0.08241</cdr:y>
    </cdr:from>
    <cdr:to>
      <cdr:x>0.53684</cdr:x>
      <cdr:y>0.17515</cdr:y>
    </cdr:to>
    <cdr:sp macro="" textlink="">
      <cdr:nvSpPr>
        <cdr:cNvPr id="7" name="TextBox 1">
          <a:extLst xmlns:a="http://schemas.openxmlformats.org/drawingml/2006/main">
            <a:ext uri="{FF2B5EF4-FFF2-40B4-BE49-F238E27FC236}">
              <a16:creationId xmlns:a16="http://schemas.microsoft.com/office/drawing/2014/main" id="{22D11530-BF36-D061-EFF8-2B766443B0C6}"/>
            </a:ext>
          </a:extLst>
        </cdr:cNvPr>
        <cdr:cNvSpPr txBox="1"/>
      </cdr:nvSpPr>
      <cdr:spPr>
        <a:xfrm xmlns:a="http://schemas.openxmlformats.org/drawingml/2006/main">
          <a:off x="2470150" y="355600"/>
          <a:ext cx="597870" cy="40015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ko-KR" sz="1100" b="1"/>
            <a:t>3.78%</a:t>
          </a:r>
          <a:r>
            <a:rPr lang="en-US" altLang="ko-KR" sz="1100" b="0"/>
            <a:t>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altLang="ko-KR" sz="1100" b="0" baseline="0">
              <a:effectLst/>
              <a:latin typeface="+mn-lt"/>
              <a:ea typeface="+mn-ea"/>
              <a:cs typeface="+mn-cs"/>
            </a:rPr>
            <a:t>   </a:t>
          </a:r>
          <a:r>
            <a:rPr lang="ko-KR" altLang="en-US" sz="1100" b="1" baseline="0">
              <a:effectLst/>
              <a:latin typeface="+mn-lt"/>
              <a:ea typeface="+mn-ea"/>
              <a:cs typeface="+mn-cs"/>
            </a:rPr>
            <a:t>↑</a:t>
          </a:r>
          <a:endParaRPr lang="en-US" b="1">
            <a:effectLst/>
          </a:endParaRPr>
        </a:p>
        <a:p xmlns:a="http://schemas.openxmlformats.org/drawingml/2006/main">
          <a:endParaRPr lang="en-US" b="1">
            <a:effectLst/>
          </a:endParaRPr>
        </a:p>
        <a:p xmlns:a="http://schemas.openxmlformats.org/drawingml/2006/main">
          <a:endParaRPr lang="ko-KR" altLang="en-US" sz="1100" b="1"/>
        </a:p>
      </cdr:txBody>
    </cdr:sp>
  </cdr:relSizeAnchor>
  <cdr:relSizeAnchor xmlns:cdr="http://schemas.openxmlformats.org/drawingml/2006/chartDrawing">
    <cdr:from>
      <cdr:x>0.42056</cdr:x>
      <cdr:y>0.43561</cdr:y>
    </cdr:from>
    <cdr:to>
      <cdr:x>0.52027</cdr:x>
      <cdr:y>0.532</cdr:y>
    </cdr:to>
    <cdr:sp macro="" textlink="">
      <cdr:nvSpPr>
        <cdr:cNvPr id="8" name="직사각형 3">
          <a:extLst xmlns:a="http://schemas.openxmlformats.org/drawingml/2006/main">
            <a:ext uri="{FF2B5EF4-FFF2-40B4-BE49-F238E27FC236}">
              <a16:creationId xmlns:a16="http://schemas.microsoft.com/office/drawing/2014/main" id="{572DD7D6-C821-555B-974A-1D4969AD049B}"/>
            </a:ext>
          </a:extLst>
        </cdr:cNvPr>
        <cdr:cNvSpPr/>
      </cdr:nvSpPr>
      <cdr:spPr>
        <a:xfrm xmlns:a="http://schemas.openxmlformats.org/drawingml/2006/main">
          <a:off x="2403475" y="1879600"/>
          <a:ext cx="569843" cy="41590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a:solidFill>
                <a:schemeClr val="tx1"/>
              </a:solidFill>
            </a:rPr>
            <a:t>3.40%</a:t>
          </a:r>
          <a:r>
            <a:rPr lang="en-US" altLang="ko-KR" sz="1000" baseline="0">
              <a:solidFill>
                <a:schemeClr val="tx1"/>
              </a:solidFill>
            </a:rPr>
            <a:t> </a:t>
          </a:r>
          <a:r>
            <a:rPr lang="ko-KR" altLang="en-US" sz="1100" baseline="0">
              <a:solidFill>
                <a:sysClr val="windowText" lastClr="000000"/>
              </a:solidFill>
              <a:effectLst/>
              <a:latin typeface="+mn-lt"/>
              <a:ea typeface="+mn-ea"/>
              <a:cs typeface="+mn-cs"/>
            </a:rPr>
            <a:t>↑</a:t>
          </a:r>
          <a:endParaRPr lang="en-US" sz="1000">
            <a:solidFill>
              <a:sysClr val="windowText" lastClr="000000"/>
            </a:solidFill>
            <a:effectLst/>
          </a:endParaRPr>
        </a:p>
        <a:p xmlns:a="http://schemas.openxmlformats.org/drawingml/2006/main">
          <a:pPr algn="ctr"/>
          <a:endParaRPr lang="ko-KR" altLang="en-US" sz="1000" baseline="0">
            <a:solidFill>
              <a:schemeClr val="tx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0.72208</cdr:x>
      <cdr:y>0.05413</cdr:y>
    </cdr:from>
    <cdr:to>
      <cdr:x>0.88008</cdr:x>
      <cdr:y>0.11643</cdr:y>
    </cdr:to>
    <cdr:sp macro="" textlink="">
      <cdr:nvSpPr>
        <cdr:cNvPr id="2" name="TextBox 1"/>
        <cdr:cNvSpPr txBox="1"/>
      </cdr:nvSpPr>
      <cdr:spPr>
        <a:xfrm xmlns:a="http://schemas.openxmlformats.org/drawingml/2006/main">
          <a:off x="4346773" y="233551"/>
          <a:ext cx="951128" cy="268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26</a:t>
          </a:r>
          <a:r>
            <a:rPr lang="ko-KR" altLang="en-US" sz="1100">
              <a:effectLst/>
              <a:latin typeface="+mn-lt"/>
              <a:ea typeface="+mn-ea"/>
              <a:cs typeface="+mn-cs"/>
            </a:rPr>
            <a:t>년</a:t>
          </a:r>
          <a:r>
            <a:rPr lang="en-US" sz="1100">
              <a:effectLst/>
              <a:latin typeface="+mn-lt"/>
              <a:ea typeface="+mn-ea"/>
              <a:cs typeface="+mn-cs"/>
            </a:rPr>
            <a:t>~08</a:t>
          </a:r>
          <a:r>
            <a:rPr lang="ko-KR" altLang="en-US" sz="1100">
              <a:effectLst/>
              <a:latin typeface="+mn-lt"/>
              <a:ea typeface="+mn-ea"/>
              <a:cs typeface="+mn-cs"/>
            </a:rPr>
            <a:t>월</a:t>
          </a:r>
          <a:endParaRPr lang="en-US">
            <a:effectLst/>
          </a:endParaRPr>
        </a:p>
      </cdr:txBody>
    </cdr:sp>
  </cdr:relSizeAnchor>
  <cdr:relSizeAnchor xmlns:cdr="http://schemas.openxmlformats.org/drawingml/2006/chartDrawing">
    <cdr:from>
      <cdr:x>0.40717</cdr:x>
      <cdr:y>0.24135</cdr:y>
    </cdr:from>
    <cdr:to>
      <cdr:x>0.50158</cdr:x>
      <cdr:y>0.33554</cdr:y>
    </cdr:to>
    <cdr:sp macro="" textlink="">
      <cdr:nvSpPr>
        <cdr:cNvPr id="8" name="직사각형 3">
          <a:extLst xmlns:a="http://schemas.openxmlformats.org/drawingml/2006/main">
            <a:ext uri="{FF2B5EF4-FFF2-40B4-BE49-F238E27FC236}">
              <a16:creationId xmlns:a16="http://schemas.microsoft.com/office/drawing/2014/main" id="{F00AFE32-7703-23CD-B457-B2F2BDA80AB6}"/>
            </a:ext>
          </a:extLst>
        </cdr:cNvPr>
        <cdr:cNvSpPr/>
      </cdr:nvSpPr>
      <cdr:spPr>
        <a:xfrm xmlns:a="http://schemas.openxmlformats.org/drawingml/2006/main">
          <a:off x="2451082" y="1041382"/>
          <a:ext cx="568343" cy="406417"/>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0.20%</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0.41034</cdr:x>
      <cdr:y>0.11773</cdr:y>
    </cdr:from>
    <cdr:to>
      <cdr:x>0.50965</cdr:x>
      <cdr:y>0.21047</cdr:y>
    </cdr:to>
    <cdr:sp macro="" textlink="">
      <cdr:nvSpPr>
        <cdr:cNvPr id="4" name="TextBox 1">
          <a:extLst xmlns:a="http://schemas.openxmlformats.org/drawingml/2006/main">
            <a:ext uri="{FF2B5EF4-FFF2-40B4-BE49-F238E27FC236}">
              <a16:creationId xmlns:a16="http://schemas.microsoft.com/office/drawing/2014/main" id="{22D11530-BF36-D061-EFF8-2B766443B0C6}"/>
            </a:ext>
          </a:extLst>
        </cdr:cNvPr>
        <cdr:cNvSpPr txBox="1"/>
      </cdr:nvSpPr>
      <cdr:spPr>
        <a:xfrm xmlns:a="http://schemas.openxmlformats.org/drawingml/2006/main">
          <a:off x="2470150" y="508000"/>
          <a:ext cx="597870" cy="40015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ko-KR" sz="1100" b="1"/>
            <a:t>7.90%</a:t>
          </a:r>
          <a:r>
            <a:rPr lang="en-US" altLang="ko-KR" sz="1100" b="0"/>
            <a:t>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altLang="ko-KR" sz="1100" b="0" baseline="0">
              <a:effectLst/>
              <a:latin typeface="+mn-lt"/>
              <a:ea typeface="+mn-ea"/>
              <a:cs typeface="+mn-cs"/>
            </a:rPr>
            <a:t>   </a:t>
          </a:r>
          <a:r>
            <a:rPr lang="ko-KR" altLang="en-US" sz="1100" b="1" baseline="0">
              <a:effectLst/>
              <a:latin typeface="+mn-lt"/>
              <a:ea typeface="+mn-ea"/>
              <a:cs typeface="+mn-cs"/>
            </a:rPr>
            <a:t>↑</a:t>
          </a:r>
          <a:endParaRPr lang="en-US" b="1">
            <a:effectLst/>
          </a:endParaRPr>
        </a:p>
        <a:p xmlns:a="http://schemas.openxmlformats.org/drawingml/2006/main">
          <a:endParaRPr lang="en-US" b="1">
            <a:effectLst/>
          </a:endParaRPr>
        </a:p>
        <a:p xmlns:a="http://schemas.openxmlformats.org/drawingml/2006/main">
          <a:endParaRPr lang="ko-KR" altLang="en-US" sz="1100" b="1"/>
        </a:p>
      </cdr:txBody>
    </cdr:sp>
  </cdr:relSizeAnchor>
  <cdr:relSizeAnchor xmlns:cdr="http://schemas.openxmlformats.org/drawingml/2006/chartDrawing">
    <cdr:from>
      <cdr:x>0.40717</cdr:x>
      <cdr:y>0.45107</cdr:y>
    </cdr:from>
    <cdr:to>
      <cdr:x>0.50183</cdr:x>
      <cdr:y>0.54746</cdr:y>
    </cdr:to>
    <cdr:sp macro="" textlink="">
      <cdr:nvSpPr>
        <cdr:cNvPr id="7" name="직사각형 3">
          <a:extLst xmlns:a="http://schemas.openxmlformats.org/drawingml/2006/main">
            <a:ext uri="{FF2B5EF4-FFF2-40B4-BE49-F238E27FC236}">
              <a16:creationId xmlns:a16="http://schemas.microsoft.com/office/drawing/2014/main" id="{572DD7D6-C821-555B-974A-1D4969AD049B}"/>
            </a:ext>
          </a:extLst>
        </cdr:cNvPr>
        <cdr:cNvSpPr/>
      </cdr:nvSpPr>
      <cdr:spPr>
        <a:xfrm xmlns:a="http://schemas.openxmlformats.org/drawingml/2006/main">
          <a:off x="2451100" y="1946275"/>
          <a:ext cx="569843" cy="41590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a:solidFill>
                <a:schemeClr val="tx1"/>
              </a:solidFill>
            </a:rPr>
            <a:t>7.76%</a:t>
          </a:r>
          <a:r>
            <a:rPr lang="en-US" altLang="ko-KR" sz="1000" baseline="0">
              <a:solidFill>
                <a:schemeClr val="tx1"/>
              </a:solidFill>
            </a:rPr>
            <a:t> </a:t>
          </a:r>
          <a:r>
            <a:rPr lang="ko-KR" altLang="en-US" sz="1100" baseline="0">
              <a:solidFill>
                <a:sysClr val="windowText" lastClr="000000"/>
              </a:solidFill>
              <a:effectLst/>
              <a:latin typeface="+mn-lt"/>
              <a:ea typeface="+mn-ea"/>
              <a:cs typeface="+mn-cs"/>
            </a:rPr>
            <a:t>↑</a:t>
          </a:r>
          <a:endParaRPr lang="en-US" sz="1000">
            <a:solidFill>
              <a:sysClr val="windowText" lastClr="000000"/>
            </a:solidFill>
            <a:effectLst/>
          </a:endParaRPr>
        </a:p>
        <a:p xmlns:a="http://schemas.openxmlformats.org/drawingml/2006/main">
          <a:pPr algn="ctr"/>
          <a:endParaRPr lang="ko-KR" altLang="en-US" sz="1000" baseline="0">
            <a:solidFill>
              <a:schemeClr val="tx1"/>
            </a:solidFill>
          </a:endParaRPr>
        </a:p>
      </cdr:txBody>
    </cdr:sp>
  </cdr:relSizeAnchor>
  <cdr:relSizeAnchor xmlns:cdr="http://schemas.openxmlformats.org/drawingml/2006/chartDrawing">
    <cdr:from>
      <cdr:x>0.40876</cdr:x>
      <cdr:y>0.34511</cdr:y>
    </cdr:from>
    <cdr:to>
      <cdr:x>0.50342</cdr:x>
      <cdr:y>0.4415</cdr:y>
    </cdr:to>
    <cdr:sp macro="" textlink="">
      <cdr:nvSpPr>
        <cdr:cNvPr id="9" name="직사각형 3">
          <a:extLst xmlns:a="http://schemas.openxmlformats.org/drawingml/2006/main">
            <a:ext uri="{FF2B5EF4-FFF2-40B4-BE49-F238E27FC236}">
              <a16:creationId xmlns:a16="http://schemas.microsoft.com/office/drawing/2014/main" id="{572DD7D6-C821-555B-974A-1D4969AD049B}"/>
            </a:ext>
          </a:extLst>
        </cdr:cNvPr>
        <cdr:cNvSpPr/>
      </cdr:nvSpPr>
      <cdr:spPr>
        <a:xfrm xmlns:a="http://schemas.openxmlformats.org/drawingml/2006/main">
          <a:off x="2460625" y="1489075"/>
          <a:ext cx="569843" cy="41590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000">
              <a:solidFill>
                <a:schemeClr val="tx1"/>
              </a:solidFill>
            </a:rPr>
            <a:t>0.34%</a:t>
          </a:r>
          <a:r>
            <a:rPr lang="en-US" altLang="ko-KR" sz="1000" baseline="0">
              <a:solidFill>
                <a:schemeClr val="tx1"/>
              </a:solidFill>
            </a:rPr>
            <a:t> </a:t>
          </a:r>
          <a:r>
            <a:rPr lang="ko-KR" altLang="en-US" sz="1100" baseline="0">
              <a:solidFill>
                <a:sysClr val="windowText" lastClr="000000"/>
              </a:solidFill>
              <a:effectLst/>
              <a:latin typeface="+mn-lt"/>
              <a:ea typeface="+mn-ea"/>
              <a:cs typeface="+mn-cs"/>
            </a:rPr>
            <a:t>↑</a:t>
          </a:r>
          <a:endParaRPr lang="en-US" sz="1000">
            <a:solidFill>
              <a:sysClr val="windowText" lastClr="000000"/>
            </a:solidFill>
            <a:effectLst/>
          </a:endParaRPr>
        </a:p>
        <a:p xmlns:a="http://schemas.openxmlformats.org/drawingml/2006/main">
          <a:pPr algn="ctr"/>
          <a:endParaRPr lang="ko-KR" altLang="en-US" sz="1000" baseline="0">
            <a:solidFill>
              <a:schemeClr val="tx1"/>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0.68094</cdr:x>
      <cdr:y>0.06075</cdr:y>
    </cdr:from>
    <cdr:to>
      <cdr:x>0.91465</cdr:x>
      <cdr:y>0.12305</cdr:y>
    </cdr:to>
    <cdr:sp macro="" textlink="">
      <cdr:nvSpPr>
        <cdr:cNvPr id="2" name="TextBox 1"/>
        <cdr:cNvSpPr txBox="1"/>
      </cdr:nvSpPr>
      <cdr:spPr>
        <a:xfrm xmlns:a="http://schemas.openxmlformats.org/drawingml/2006/main">
          <a:off x="4027777" y="261547"/>
          <a:ext cx="1382424" cy="268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altLang="ko-KR" sz="1100"/>
            <a:t>26</a:t>
          </a:r>
          <a:r>
            <a:rPr lang="ko-KR" altLang="en-US" sz="1100"/>
            <a:t>년 </a:t>
          </a:r>
          <a:r>
            <a:rPr lang="en-US" altLang="ko-KR" sz="1100"/>
            <a:t>05</a:t>
          </a:r>
          <a:r>
            <a:rPr lang="ko-KR" altLang="en-US" sz="1100"/>
            <a:t>월</a:t>
          </a:r>
        </a:p>
      </cdr:txBody>
    </cdr:sp>
  </cdr:relSizeAnchor>
  <cdr:relSizeAnchor xmlns:cdr="http://schemas.openxmlformats.org/drawingml/2006/chartDrawing">
    <cdr:from>
      <cdr:x>0.41337</cdr:x>
      <cdr:y>0.24557</cdr:y>
    </cdr:from>
    <cdr:to>
      <cdr:x>0.50372</cdr:x>
      <cdr:y>0.34292</cdr:y>
    </cdr:to>
    <cdr:sp macro="" textlink="">
      <cdr:nvSpPr>
        <cdr:cNvPr id="3" name="직사각형 2"/>
        <cdr:cNvSpPr/>
      </cdr:nvSpPr>
      <cdr:spPr>
        <a:xfrm xmlns:a="http://schemas.openxmlformats.org/drawingml/2006/main">
          <a:off x="2602588" y="1057274"/>
          <a:ext cx="568846" cy="419099"/>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0.36%</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0.41639</cdr:x>
      <cdr:y>0.13897</cdr:y>
    </cdr:from>
    <cdr:to>
      <cdr:x>0.51545</cdr:x>
      <cdr:y>0.22566</cdr:y>
    </cdr:to>
    <cdr:sp macro="" textlink="">
      <cdr:nvSpPr>
        <cdr:cNvPr id="7" name="TextBox 1"/>
        <cdr:cNvSpPr txBox="1"/>
      </cdr:nvSpPr>
      <cdr:spPr>
        <a:xfrm xmlns:a="http://schemas.openxmlformats.org/drawingml/2006/main">
          <a:off x="2621602" y="598306"/>
          <a:ext cx="623684" cy="37322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b="1"/>
            <a:t>0.01%</a:t>
          </a:r>
          <a:endParaRPr lang="en-US" altLang="ko-KR" sz="1100" b="0"/>
        </a:p>
        <a:p xmlns:a="http://schemas.openxmlformats.org/drawingml/2006/main">
          <a:r>
            <a:rPr lang="ko-KR" altLang="en-US" sz="1100" baseline="0">
              <a:effectLst/>
              <a:latin typeface="+mn-lt"/>
              <a:ea typeface="+mn-ea"/>
              <a:cs typeface="+mn-cs"/>
            </a:rPr>
            <a:t>    </a:t>
          </a:r>
          <a:r>
            <a:rPr lang="ko-KR" altLang="en-US" sz="1100" b="1" baseline="0">
              <a:effectLst/>
              <a:latin typeface="+mn-lt"/>
              <a:ea typeface="+mn-ea"/>
              <a:cs typeface="+mn-cs"/>
            </a:rPr>
            <a:t>↓</a:t>
          </a:r>
          <a:endParaRPr lang="en-US" b="1">
            <a:effectLst/>
          </a:endParaRPr>
        </a:p>
      </cdr:txBody>
    </cdr:sp>
  </cdr:relSizeAnchor>
  <cdr:relSizeAnchor xmlns:cdr="http://schemas.openxmlformats.org/drawingml/2006/chartDrawing">
    <cdr:from>
      <cdr:x>0.59606</cdr:x>
      <cdr:y>0.15782</cdr:y>
    </cdr:from>
    <cdr:to>
      <cdr:x>0.70814</cdr:x>
      <cdr:y>0.20207</cdr:y>
    </cdr:to>
    <cdr:sp macro="" textlink="">
      <cdr:nvSpPr>
        <cdr:cNvPr id="6" name="TextBox 1">
          <a:extLst xmlns:a="http://schemas.openxmlformats.org/drawingml/2006/main">
            <a:ext uri="{FF2B5EF4-FFF2-40B4-BE49-F238E27FC236}">
              <a16:creationId xmlns:a16="http://schemas.microsoft.com/office/drawing/2014/main" id="{00000000-0008-0000-0100-00000B000000}"/>
            </a:ext>
          </a:extLst>
        </cdr:cNvPr>
        <cdr:cNvSpPr txBox="1"/>
      </cdr:nvSpPr>
      <cdr:spPr>
        <a:xfrm xmlns:a="http://schemas.openxmlformats.org/drawingml/2006/main">
          <a:off x="3457579" y="679448"/>
          <a:ext cx="650145" cy="1905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b="1"/>
            <a:t>78.21%</a:t>
          </a:r>
          <a:endParaRPr lang="ko-KR" altLang="en-US" sz="1100" b="1"/>
        </a:p>
      </cdr:txBody>
    </cdr:sp>
  </cdr:relSizeAnchor>
  <cdr:relSizeAnchor xmlns:cdr="http://schemas.openxmlformats.org/drawingml/2006/chartDrawing">
    <cdr:from>
      <cdr:x>0.22437</cdr:x>
      <cdr:y>0.15118</cdr:y>
    </cdr:from>
    <cdr:to>
      <cdr:x>0.33162</cdr:x>
      <cdr:y>0.19543</cdr:y>
    </cdr:to>
    <cdr:sp macro="" textlink="">
      <cdr:nvSpPr>
        <cdr:cNvPr id="8" name="TextBox 1">
          <a:extLst xmlns:a="http://schemas.openxmlformats.org/drawingml/2006/main">
            <a:ext uri="{FF2B5EF4-FFF2-40B4-BE49-F238E27FC236}">
              <a16:creationId xmlns:a16="http://schemas.microsoft.com/office/drawing/2014/main" id="{00000000-0008-0000-0100-00000A000000}"/>
            </a:ext>
          </a:extLst>
        </cdr:cNvPr>
        <cdr:cNvSpPr txBox="1"/>
      </cdr:nvSpPr>
      <cdr:spPr>
        <a:xfrm xmlns:a="http://schemas.openxmlformats.org/drawingml/2006/main">
          <a:off x="1327150" y="650875"/>
          <a:ext cx="634365" cy="190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altLang="ko-KR" sz="1100" b="1"/>
            <a:t>78.22%</a:t>
          </a:r>
          <a:endParaRPr lang="ko-KR" altLang="en-US" sz="1100" b="1"/>
        </a:p>
      </cdr:txBody>
    </cdr:sp>
  </cdr:relSizeAnchor>
  <cdr:relSizeAnchor xmlns:cdr="http://schemas.openxmlformats.org/drawingml/2006/chartDrawing">
    <cdr:from>
      <cdr:x>0.412</cdr:x>
      <cdr:y>0.35693</cdr:y>
    </cdr:from>
    <cdr:to>
      <cdr:x>0.50379</cdr:x>
      <cdr:y>0.45354</cdr:y>
    </cdr:to>
    <cdr:sp macro="" textlink="">
      <cdr:nvSpPr>
        <cdr:cNvPr id="4" name="직사각형 4">
          <a:extLst xmlns:a="http://schemas.openxmlformats.org/drawingml/2006/main">
            <a:ext uri="{FF2B5EF4-FFF2-40B4-BE49-F238E27FC236}">
              <a16:creationId xmlns:a16="http://schemas.microsoft.com/office/drawing/2014/main" id="{9584C30B-C1BF-C06C-3446-9246A5D20474}"/>
            </a:ext>
          </a:extLst>
        </cdr:cNvPr>
        <cdr:cNvSpPr/>
      </cdr:nvSpPr>
      <cdr:spPr>
        <a:xfrm xmlns:a="http://schemas.openxmlformats.org/drawingml/2006/main">
          <a:off x="2593944" y="1536681"/>
          <a:ext cx="577912" cy="415935"/>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0.40%</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0.412</cdr:x>
      <cdr:y>0.46313</cdr:y>
    </cdr:from>
    <cdr:to>
      <cdr:x>0.50235</cdr:x>
      <cdr:y>0.56048</cdr:y>
    </cdr:to>
    <cdr:sp macro="" textlink="">
      <cdr:nvSpPr>
        <cdr:cNvPr id="5" name="직사각형 2">
          <a:extLst xmlns:a="http://schemas.openxmlformats.org/drawingml/2006/main">
            <a:ext uri="{FF2B5EF4-FFF2-40B4-BE49-F238E27FC236}">
              <a16:creationId xmlns:a16="http://schemas.microsoft.com/office/drawing/2014/main" id="{B1EAB2F7-A67B-D28F-7A2D-8B3100954C27}"/>
            </a:ext>
          </a:extLst>
        </cdr:cNvPr>
        <cdr:cNvSpPr/>
      </cdr:nvSpPr>
      <cdr:spPr>
        <a:xfrm xmlns:a="http://schemas.openxmlformats.org/drawingml/2006/main">
          <a:off x="2593989" y="1993901"/>
          <a:ext cx="568846" cy="419121"/>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0.05%</a:t>
          </a:r>
          <a:r>
            <a:rPr lang="en-US" altLang="ko-KR" sz="1000" baseline="0">
              <a:solidFill>
                <a:schemeClr val="tx1"/>
              </a:solidFill>
            </a:rPr>
            <a:t> </a:t>
          </a:r>
          <a:r>
            <a:rPr lang="ko-KR" altLang="en-US" sz="1000" baseline="0">
              <a:solidFill>
                <a:schemeClr val="tx1"/>
              </a:solidFill>
            </a:rPr>
            <a:t>↓</a:t>
          </a:r>
        </a:p>
      </cdr:txBody>
    </cdr:sp>
  </cdr:relSizeAnchor>
</c:userShapes>
</file>

<file path=xl/drawings/drawing10.xml><?xml version="1.0" encoding="utf-8"?>
<c:userShapes xmlns:c="http://schemas.openxmlformats.org/drawingml/2006/chart">
  <cdr:relSizeAnchor xmlns:cdr="http://schemas.openxmlformats.org/drawingml/2006/chartDrawing">
    <cdr:from>
      <cdr:x>0.68094</cdr:x>
      <cdr:y>0.06075</cdr:y>
    </cdr:from>
    <cdr:to>
      <cdr:x>0.90016</cdr:x>
      <cdr:y>0.12305</cdr:y>
    </cdr:to>
    <cdr:sp macro="" textlink="">
      <cdr:nvSpPr>
        <cdr:cNvPr id="2" name="TextBox 1"/>
        <cdr:cNvSpPr txBox="1"/>
      </cdr:nvSpPr>
      <cdr:spPr>
        <a:xfrm xmlns:a="http://schemas.openxmlformats.org/drawingml/2006/main">
          <a:off x="4027777" y="262126"/>
          <a:ext cx="1296698" cy="268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altLang="ko-KR" sz="1100"/>
            <a:t>25</a:t>
          </a:r>
          <a:r>
            <a:rPr lang="ko-KR" altLang="en-US" sz="1100"/>
            <a:t>년</a:t>
          </a:r>
          <a:r>
            <a:rPr lang="en-US" altLang="ko-KR" sz="1100"/>
            <a:t>~12</a:t>
          </a:r>
          <a:r>
            <a:rPr lang="ko-KR" altLang="en-US" sz="1100"/>
            <a:t>월</a:t>
          </a:r>
        </a:p>
      </cdr:txBody>
    </cdr:sp>
  </cdr:relSizeAnchor>
  <cdr:relSizeAnchor xmlns:cdr="http://schemas.openxmlformats.org/drawingml/2006/chartDrawing">
    <cdr:from>
      <cdr:x>0.40678</cdr:x>
      <cdr:y>0.35117</cdr:y>
    </cdr:from>
    <cdr:to>
      <cdr:x>0.50194</cdr:x>
      <cdr:y>0.43824</cdr:y>
    </cdr:to>
    <cdr:sp macro="" textlink="">
      <cdr:nvSpPr>
        <cdr:cNvPr id="6" name="직사각형 3">
          <a:extLst xmlns:a="http://schemas.openxmlformats.org/drawingml/2006/main">
            <a:ext uri="{FF2B5EF4-FFF2-40B4-BE49-F238E27FC236}">
              <a16:creationId xmlns:a16="http://schemas.microsoft.com/office/drawing/2014/main" id="{22F86F8E-C62A-BFE7-5423-49D668448F40}"/>
            </a:ext>
          </a:extLst>
        </cdr:cNvPr>
        <cdr:cNvSpPr/>
      </cdr:nvSpPr>
      <cdr:spPr>
        <a:xfrm xmlns:a="http://schemas.openxmlformats.org/drawingml/2006/main">
          <a:off x="2359619" y="1515258"/>
          <a:ext cx="551997" cy="375691"/>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0.68%</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0.40682</cdr:x>
      <cdr:y>0.22661</cdr:y>
    </cdr:from>
    <cdr:to>
      <cdr:x>0.50386</cdr:x>
      <cdr:y>0.3208</cdr:y>
    </cdr:to>
    <cdr:sp macro="" textlink="">
      <cdr:nvSpPr>
        <cdr:cNvPr id="5" name="직사각형 4">
          <a:extLst xmlns:a="http://schemas.openxmlformats.org/drawingml/2006/main">
            <a:ext uri="{FF2B5EF4-FFF2-40B4-BE49-F238E27FC236}">
              <a16:creationId xmlns:a16="http://schemas.microsoft.com/office/drawing/2014/main" id="{9137A084-7621-C23E-BEC6-3FFFB169F12B}"/>
            </a:ext>
          </a:extLst>
        </cdr:cNvPr>
        <cdr:cNvSpPr/>
      </cdr:nvSpPr>
      <cdr:spPr>
        <a:xfrm xmlns:a="http://schemas.openxmlformats.org/drawingml/2006/main">
          <a:off x="2664403" y="900076"/>
          <a:ext cx="635553" cy="37411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2.06%</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0.40613</cdr:x>
      <cdr:y>0.10891</cdr:y>
    </cdr:from>
    <cdr:to>
      <cdr:x>0.50893</cdr:x>
      <cdr:y>0.20022</cdr:y>
    </cdr:to>
    <cdr:sp macro="" textlink="">
      <cdr:nvSpPr>
        <cdr:cNvPr id="4" name="TextBox 1">
          <a:extLst xmlns:a="http://schemas.openxmlformats.org/drawingml/2006/main">
            <a:ext uri="{FF2B5EF4-FFF2-40B4-BE49-F238E27FC236}">
              <a16:creationId xmlns:a16="http://schemas.microsoft.com/office/drawing/2014/main" id="{E0F4395C-A92B-A916-201D-F12EF18144F0}"/>
            </a:ext>
          </a:extLst>
        </cdr:cNvPr>
        <cdr:cNvSpPr txBox="1"/>
      </cdr:nvSpPr>
      <cdr:spPr>
        <a:xfrm xmlns:a="http://schemas.openxmlformats.org/drawingml/2006/main">
          <a:off x="2355848" y="469917"/>
          <a:ext cx="596315" cy="3939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r>
            <a:rPr lang="en-US" sz="1100" b="1">
              <a:effectLst/>
              <a:latin typeface="+mn-lt"/>
              <a:ea typeface="+mn-ea"/>
              <a:cs typeface="+mn-cs"/>
            </a:rPr>
            <a:t>3.24%</a:t>
          </a: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ko-KR" altLang="en-US" sz="1100" b="1" baseline="0">
              <a:effectLst/>
              <a:latin typeface="+mn-lt"/>
              <a:ea typeface="+mn-ea"/>
              <a:cs typeface="+mn-cs"/>
            </a:rPr>
            <a:t>↓</a:t>
          </a:r>
          <a:endParaRPr lang="vi-VN" b="1">
            <a:effectLst/>
          </a:endParaRP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endParaRPr lang="ko-KR" altLang="ko-KR">
            <a:effectLst/>
          </a:endParaRPr>
        </a:p>
      </cdr:txBody>
    </cdr:sp>
  </cdr:relSizeAnchor>
  <cdr:relSizeAnchor xmlns:cdr="http://schemas.openxmlformats.org/drawingml/2006/chartDrawing">
    <cdr:from>
      <cdr:x>0.40613</cdr:x>
      <cdr:y>0.45769</cdr:y>
    </cdr:from>
    <cdr:to>
      <cdr:x>0.50129</cdr:x>
      <cdr:y>0.54476</cdr:y>
    </cdr:to>
    <cdr:sp macro="" textlink="">
      <cdr:nvSpPr>
        <cdr:cNvPr id="7" name="직사각형 3">
          <a:extLst xmlns:a="http://schemas.openxmlformats.org/drawingml/2006/main">
            <a:ext uri="{FF2B5EF4-FFF2-40B4-BE49-F238E27FC236}">
              <a16:creationId xmlns:a16="http://schemas.microsoft.com/office/drawing/2014/main" id="{A36FE0DB-A936-B18F-DAE8-C848089BD828}"/>
            </a:ext>
          </a:extLst>
        </cdr:cNvPr>
        <cdr:cNvSpPr/>
      </cdr:nvSpPr>
      <cdr:spPr>
        <a:xfrm xmlns:a="http://schemas.openxmlformats.org/drawingml/2006/main">
          <a:off x="2355850" y="1974850"/>
          <a:ext cx="551997" cy="375692"/>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4.63%</a:t>
          </a:r>
          <a:r>
            <a:rPr lang="en-US" altLang="ko-KR" sz="1000" baseline="0">
              <a:solidFill>
                <a:schemeClr val="tx1"/>
              </a:solidFill>
            </a:rPr>
            <a:t> </a:t>
          </a:r>
          <a:r>
            <a:rPr lang="ko-KR" altLang="en-US" sz="1000" baseline="0">
              <a:solidFill>
                <a:schemeClr val="tx1"/>
              </a:solidFill>
            </a:rPr>
            <a:t>↓</a:t>
          </a:r>
        </a:p>
      </cdr:txBody>
    </cdr:sp>
  </cdr:relSizeAnchor>
</c:userShapes>
</file>

<file path=xl/drawings/drawing11.xml><?xml version="1.0" encoding="utf-8"?>
<c:userShapes xmlns:c="http://schemas.openxmlformats.org/drawingml/2006/chart">
  <cdr:relSizeAnchor xmlns:cdr="http://schemas.openxmlformats.org/drawingml/2006/chartDrawing">
    <cdr:from>
      <cdr:x>0.68094</cdr:x>
      <cdr:y>0.06075</cdr:y>
    </cdr:from>
    <cdr:to>
      <cdr:x>0.83894</cdr:x>
      <cdr:y>0.12305</cdr:y>
    </cdr:to>
    <cdr:sp macro="" textlink="">
      <cdr:nvSpPr>
        <cdr:cNvPr id="2" name="TextBox 1"/>
        <cdr:cNvSpPr txBox="1"/>
      </cdr:nvSpPr>
      <cdr:spPr>
        <a:xfrm xmlns:a="http://schemas.openxmlformats.org/drawingml/2006/main">
          <a:off x="5090160" y="297180"/>
          <a:ext cx="11811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25</a:t>
          </a:r>
          <a:r>
            <a:rPr lang="ko-KR" altLang="en-US" sz="1100">
              <a:effectLst/>
              <a:latin typeface="+mn-lt"/>
              <a:ea typeface="+mn-ea"/>
              <a:cs typeface="+mn-cs"/>
            </a:rPr>
            <a:t>년</a:t>
          </a:r>
          <a:r>
            <a:rPr lang="en-US" sz="1100">
              <a:effectLst/>
              <a:latin typeface="+mn-lt"/>
              <a:ea typeface="+mn-ea"/>
              <a:cs typeface="+mn-cs"/>
            </a:rPr>
            <a:t>~12</a:t>
          </a:r>
          <a:r>
            <a:rPr lang="ko-KR" altLang="en-US" sz="1100">
              <a:effectLst/>
              <a:latin typeface="+mn-lt"/>
              <a:ea typeface="+mn-ea"/>
              <a:cs typeface="+mn-cs"/>
            </a:rPr>
            <a:t>월</a:t>
          </a:r>
          <a:endParaRPr lang="en-US">
            <a:effectLst/>
          </a:endParaRPr>
        </a:p>
      </cdr:txBody>
    </cdr:sp>
  </cdr:relSizeAnchor>
  <cdr:relSizeAnchor xmlns:cdr="http://schemas.openxmlformats.org/drawingml/2006/chartDrawing">
    <cdr:from>
      <cdr:x>0.40588</cdr:x>
      <cdr:y>0.24268</cdr:y>
    </cdr:from>
    <cdr:to>
      <cdr:x>0.50105</cdr:x>
      <cdr:y>0.33687</cdr:y>
    </cdr:to>
    <cdr:sp macro="" textlink="">
      <cdr:nvSpPr>
        <cdr:cNvPr id="5" name="직사각형 4">
          <a:extLst xmlns:a="http://schemas.openxmlformats.org/drawingml/2006/main">
            <a:ext uri="{FF2B5EF4-FFF2-40B4-BE49-F238E27FC236}">
              <a16:creationId xmlns:a16="http://schemas.microsoft.com/office/drawing/2014/main" id="{317E99C6-8AE1-80B0-0D9E-60A925BFD8C5}"/>
            </a:ext>
          </a:extLst>
        </cdr:cNvPr>
        <cdr:cNvSpPr/>
      </cdr:nvSpPr>
      <cdr:spPr>
        <a:xfrm xmlns:a="http://schemas.openxmlformats.org/drawingml/2006/main">
          <a:off x="2400787" y="1047132"/>
          <a:ext cx="562933" cy="406413"/>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0.44%</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0.40311</cdr:x>
      <cdr:y>0.11773</cdr:y>
    </cdr:from>
    <cdr:to>
      <cdr:x>0.50393</cdr:x>
      <cdr:y>0.20904</cdr:y>
    </cdr:to>
    <cdr:sp macro="" textlink="">
      <cdr:nvSpPr>
        <cdr:cNvPr id="6" name="TextBox 1">
          <a:extLst xmlns:a="http://schemas.openxmlformats.org/drawingml/2006/main">
            <a:ext uri="{FF2B5EF4-FFF2-40B4-BE49-F238E27FC236}">
              <a16:creationId xmlns:a16="http://schemas.microsoft.com/office/drawing/2014/main" id="{E0F4395C-A92B-A916-201D-F12EF18144F0}"/>
            </a:ext>
          </a:extLst>
        </cdr:cNvPr>
        <cdr:cNvSpPr txBox="1"/>
      </cdr:nvSpPr>
      <cdr:spPr>
        <a:xfrm xmlns:a="http://schemas.openxmlformats.org/drawingml/2006/main">
          <a:off x="2384406" y="507985"/>
          <a:ext cx="596353" cy="39398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r>
            <a:rPr lang="en-US" sz="1100" b="1">
              <a:effectLst/>
              <a:latin typeface="+mn-lt"/>
              <a:ea typeface="+mn-ea"/>
              <a:cs typeface="+mn-cs"/>
            </a:rPr>
            <a:t>0.43%</a:t>
          </a: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ko-KR" altLang="en-US" sz="1100" b="1" baseline="0">
              <a:effectLst/>
              <a:latin typeface="+mn-lt"/>
              <a:ea typeface="+mn-ea"/>
              <a:cs typeface="+mn-cs"/>
            </a:rPr>
            <a:t>↑</a:t>
          </a:r>
          <a:endParaRPr lang="en-US" b="1">
            <a:effectLst/>
          </a:endParaRP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endParaRPr lang="vi-VN" b="1">
            <a:effectLst/>
          </a:endParaRP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endParaRPr lang="ko-KR" altLang="ko-KR">
            <a:effectLst/>
          </a:endParaRPr>
        </a:p>
      </cdr:txBody>
    </cdr:sp>
  </cdr:relSizeAnchor>
  <cdr:relSizeAnchor xmlns:cdr="http://schemas.openxmlformats.org/drawingml/2006/chartDrawing">
    <cdr:from>
      <cdr:x>0.40633</cdr:x>
      <cdr:y>0.35394</cdr:y>
    </cdr:from>
    <cdr:to>
      <cdr:x>0.5015</cdr:x>
      <cdr:y>0.44813</cdr:y>
    </cdr:to>
    <cdr:sp macro="" textlink="">
      <cdr:nvSpPr>
        <cdr:cNvPr id="7" name="직사각형 4">
          <a:extLst xmlns:a="http://schemas.openxmlformats.org/drawingml/2006/main">
            <a:ext uri="{FF2B5EF4-FFF2-40B4-BE49-F238E27FC236}">
              <a16:creationId xmlns:a16="http://schemas.microsoft.com/office/drawing/2014/main" id="{30F8718D-9E2B-98FF-0FB9-36DC660A540F}"/>
            </a:ext>
          </a:extLst>
        </cdr:cNvPr>
        <cdr:cNvSpPr/>
      </cdr:nvSpPr>
      <cdr:spPr>
        <a:xfrm xmlns:a="http://schemas.openxmlformats.org/drawingml/2006/main">
          <a:off x="2403448" y="1527188"/>
          <a:ext cx="562933" cy="406413"/>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0.09%</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0.40794</cdr:x>
      <cdr:y>0.46873</cdr:y>
    </cdr:from>
    <cdr:to>
      <cdr:x>0.50127</cdr:x>
      <cdr:y>0.5558</cdr:y>
    </cdr:to>
    <cdr:sp macro="" textlink="">
      <cdr:nvSpPr>
        <cdr:cNvPr id="4" name="직사각형 3">
          <a:extLst xmlns:a="http://schemas.openxmlformats.org/drawingml/2006/main">
            <a:ext uri="{FF2B5EF4-FFF2-40B4-BE49-F238E27FC236}">
              <a16:creationId xmlns:a16="http://schemas.microsoft.com/office/drawing/2014/main" id="{3B7C9012-D6E1-F560-7D56-912C32A3A4E3}"/>
            </a:ext>
          </a:extLst>
        </cdr:cNvPr>
        <cdr:cNvSpPr/>
      </cdr:nvSpPr>
      <cdr:spPr>
        <a:xfrm xmlns:a="http://schemas.openxmlformats.org/drawingml/2006/main">
          <a:off x="2412975" y="2022489"/>
          <a:ext cx="552050" cy="375692"/>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0.10%</a:t>
          </a:r>
          <a:r>
            <a:rPr lang="en-US" altLang="ko-KR" sz="1000" baseline="0">
              <a:solidFill>
                <a:schemeClr val="tx1"/>
              </a:solidFill>
            </a:rPr>
            <a:t> </a:t>
          </a:r>
          <a:r>
            <a:rPr lang="ko-KR" altLang="en-US" sz="1000" baseline="0">
              <a:solidFill>
                <a:schemeClr val="tx1"/>
              </a:solidFill>
            </a:rPr>
            <a:t>↓</a:t>
          </a:r>
        </a:p>
      </cdr:txBody>
    </cdr:sp>
  </cdr:relSizeAnchor>
</c:userShapes>
</file>

<file path=xl/drawings/drawing12.xml><?xml version="1.0" encoding="utf-8"?>
<c:userShapes xmlns:c="http://schemas.openxmlformats.org/drawingml/2006/chart">
  <cdr:relSizeAnchor xmlns:cdr="http://schemas.openxmlformats.org/drawingml/2006/chartDrawing">
    <cdr:from>
      <cdr:x>0.72208</cdr:x>
      <cdr:y>0.05413</cdr:y>
    </cdr:from>
    <cdr:to>
      <cdr:x>0.88008</cdr:x>
      <cdr:y>0.11643</cdr:y>
    </cdr:to>
    <cdr:sp macro="" textlink="">
      <cdr:nvSpPr>
        <cdr:cNvPr id="2" name="TextBox 1"/>
        <cdr:cNvSpPr txBox="1"/>
      </cdr:nvSpPr>
      <cdr:spPr>
        <a:xfrm xmlns:a="http://schemas.openxmlformats.org/drawingml/2006/main">
          <a:off x="4346773" y="233551"/>
          <a:ext cx="951128" cy="268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25</a:t>
          </a:r>
          <a:r>
            <a:rPr lang="ko-KR" altLang="en-US" sz="1100">
              <a:effectLst/>
              <a:latin typeface="+mn-lt"/>
              <a:ea typeface="+mn-ea"/>
              <a:cs typeface="+mn-cs"/>
            </a:rPr>
            <a:t>년</a:t>
          </a:r>
          <a:r>
            <a:rPr lang="en-US" sz="1100">
              <a:effectLst/>
              <a:latin typeface="+mn-lt"/>
              <a:ea typeface="+mn-ea"/>
              <a:cs typeface="+mn-cs"/>
            </a:rPr>
            <a:t>~12</a:t>
          </a:r>
          <a:r>
            <a:rPr lang="ko-KR" altLang="en-US" sz="1100">
              <a:effectLst/>
              <a:latin typeface="+mn-lt"/>
              <a:ea typeface="+mn-ea"/>
              <a:cs typeface="+mn-cs"/>
            </a:rPr>
            <a:t>월</a:t>
          </a:r>
          <a:endParaRPr lang="en-US">
            <a:effectLst/>
          </a:endParaRPr>
        </a:p>
      </cdr:txBody>
    </cdr:sp>
  </cdr:relSizeAnchor>
  <cdr:relSizeAnchor xmlns:cdr="http://schemas.openxmlformats.org/drawingml/2006/chartDrawing">
    <cdr:from>
      <cdr:x>0.40737</cdr:x>
      <cdr:y>0.3399</cdr:y>
    </cdr:from>
    <cdr:to>
      <cdr:x>0.49907</cdr:x>
      <cdr:y>0.43245</cdr:y>
    </cdr:to>
    <cdr:sp macro="" textlink="">
      <cdr:nvSpPr>
        <cdr:cNvPr id="5" name="직사각형 3">
          <a:extLst xmlns:a="http://schemas.openxmlformats.org/drawingml/2006/main">
            <a:ext uri="{FF2B5EF4-FFF2-40B4-BE49-F238E27FC236}">
              <a16:creationId xmlns:a16="http://schemas.microsoft.com/office/drawing/2014/main" id="{3265D68D-2B95-CF54-5900-CE141A7F700C}"/>
            </a:ext>
          </a:extLst>
        </cdr:cNvPr>
        <cdr:cNvSpPr/>
      </cdr:nvSpPr>
      <cdr:spPr>
        <a:xfrm xmlns:a="http://schemas.openxmlformats.org/drawingml/2006/main">
          <a:off x="2452313" y="1466620"/>
          <a:ext cx="552016" cy="399337"/>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0.04%</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0.39451</cdr:x>
      <cdr:y>0.11553</cdr:y>
    </cdr:from>
    <cdr:to>
      <cdr:x>0.49357</cdr:x>
      <cdr:y>0.20684</cdr:y>
    </cdr:to>
    <cdr:sp macro="" textlink="">
      <cdr:nvSpPr>
        <cdr:cNvPr id="6" name="TextBox 1">
          <a:extLst xmlns:a="http://schemas.openxmlformats.org/drawingml/2006/main">
            <a:ext uri="{FF2B5EF4-FFF2-40B4-BE49-F238E27FC236}">
              <a16:creationId xmlns:a16="http://schemas.microsoft.com/office/drawing/2014/main" id="{512A9ADD-7DBD-66FC-C3C7-130661A45379}"/>
            </a:ext>
          </a:extLst>
        </cdr:cNvPr>
        <cdr:cNvSpPr txBox="1"/>
      </cdr:nvSpPr>
      <cdr:spPr>
        <a:xfrm xmlns:a="http://schemas.openxmlformats.org/drawingml/2006/main">
          <a:off x="2374900" y="498475"/>
          <a:ext cx="596322" cy="3939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r>
            <a:rPr lang="en-US" sz="1100" b="1">
              <a:effectLst/>
              <a:latin typeface="+mn-lt"/>
              <a:ea typeface="+mn-ea"/>
              <a:cs typeface="+mn-cs"/>
            </a:rPr>
            <a:t>4.01%</a:t>
          </a: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ko-KR" altLang="en-US" sz="1100" b="1" baseline="0">
              <a:effectLst/>
              <a:latin typeface="+mn-lt"/>
              <a:ea typeface="+mn-ea"/>
              <a:cs typeface="+mn-cs"/>
            </a:rPr>
            <a:t>↓</a:t>
          </a:r>
          <a:endParaRPr lang="vi-VN" b="1">
            <a:effectLst/>
          </a:endParaRPr>
        </a:p>
      </cdr:txBody>
    </cdr:sp>
  </cdr:relSizeAnchor>
  <cdr:relSizeAnchor xmlns:cdr="http://schemas.openxmlformats.org/drawingml/2006/chartDrawing">
    <cdr:from>
      <cdr:x>0.40717</cdr:x>
      <cdr:y>0.44444</cdr:y>
    </cdr:from>
    <cdr:to>
      <cdr:x>0.49887</cdr:x>
      <cdr:y>0.53151</cdr:y>
    </cdr:to>
    <cdr:sp macro="" textlink="">
      <cdr:nvSpPr>
        <cdr:cNvPr id="4" name="직사각형 3">
          <a:extLst xmlns:a="http://schemas.openxmlformats.org/drawingml/2006/main">
            <a:ext uri="{FF2B5EF4-FFF2-40B4-BE49-F238E27FC236}">
              <a16:creationId xmlns:a16="http://schemas.microsoft.com/office/drawing/2014/main" id="{6ECE9526-6499-4549-77D7-EF0D1634EA21}"/>
            </a:ext>
          </a:extLst>
        </cdr:cNvPr>
        <cdr:cNvSpPr/>
      </cdr:nvSpPr>
      <cdr:spPr>
        <a:xfrm xmlns:a="http://schemas.openxmlformats.org/drawingml/2006/main">
          <a:off x="2451100" y="1917700"/>
          <a:ext cx="551997" cy="375692"/>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4.89%</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0.40559</cdr:x>
      <cdr:y>0.22149</cdr:y>
    </cdr:from>
    <cdr:to>
      <cdr:x>0.4991</cdr:x>
      <cdr:y>0.31568</cdr:y>
    </cdr:to>
    <cdr:sp macro="" textlink="">
      <cdr:nvSpPr>
        <cdr:cNvPr id="3" name="직사각형 4">
          <a:extLst xmlns:a="http://schemas.openxmlformats.org/drawingml/2006/main">
            <a:ext uri="{FF2B5EF4-FFF2-40B4-BE49-F238E27FC236}">
              <a16:creationId xmlns:a16="http://schemas.microsoft.com/office/drawing/2014/main" id="{00F0C12A-C0CE-1FA4-314F-A7CEBE4D19C5}"/>
            </a:ext>
          </a:extLst>
        </cdr:cNvPr>
        <cdr:cNvSpPr/>
      </cdr:nvSpPr>
      <cdr:spPr>
        <a:xfrm xmlns:a="http://schemas.openxmlformats.org/drawingml/2006/main">
          <a:off x="2441575" y="955675"/>
          <a:ext cx="562933" cy="406413"/>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0.93%</a:t>
          </a:r>
        </a:p>
        <a:p xmlns:a="http://schemas.openxmlformats.org/drawingml/2006/main">
          <a:pPr algn="ctr"/>
          <a:r>
            <a:rPr lang="ko-KR" altLang="en-US" sz="1000" baseline="0">
              <a:solidFill>
                <a:schemeClr val="tx1"/>
              </a:solidFill>
            </a:rPr>
            <a:t>↑</a:t>
          </a:r>
        </a:p>
      </cdr:txBody>
    </cdr:sp>
  </cdr:relSizeAnchor>
</c:userShapes>
</file>

<file path=xl/drawings/drawing13.xml><?xml version="1.0" encoding="utf-8"?>
<c:userShapes xmlns:c="http://schemas.openxmlformats.org/drawingml/2006/chart">
  <cdr:relSizeAnchor xmlns:cdr="http://schemas.openxmlformats.org/drawingml/2006/chartDrawing">
    <cdr:from>
      <cdr:x>0.68094</cdr:x>
      <cdr:y>0.06075</cdr:y>
    </cdr:from>
    <cdr:to>
      <cdr:x>0.90016</cdr:x>
      <cdr:y>0.12305</cdr:y>
    </cdr:to>
    <cdr:sp macro="" textlink="">
      <cdr:nvSpPr>
        <cdr:cNvPr id="2" name="TextBox 1"/>
        <cdr:cNvSpPr txBox="1"/>
      </cdr:nvSpPr>
      <cdr:spPr>
        <a:xfrm xmlns:a="http://schemas.openxmlformats.org/drawingml/2006/main">
          <a:off x="4027777" y="262126"/>
          <a:ext cx="1296698" cy="268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altLang="ko-KR" sz="1100"/>
            <a:t>25</a:t>
          </a:r>
          <a:r>
            <a:rPr lang="ko-KR" altLang="en-US" sz="1100"/>
            <a:t>년</a:t>
          </a:r>
          <a:r>
            <a:rPr lang="en-US" altLang="ko-KR" sz="1100"/>
            <a:t>~8</a:t>
          </a:r>
          <a:r>
            <a:rPr lang="ko-KR" altLang="en-US" sz="1100"/>
            <a:t>월</a:t>
          </a:r>
        </a:p>
      </cdr:txBody>
    </cdr:sp>
  </cdr:relSizeAnchor>
  <cdr:relSizeAnchor xmlns:cdr="http://schemas.openxmlformats.org/drawingml/2006/chartDrawing">
    <cdr:from>
      <cdr:x>0.4058</cdr:x>
      <cdr:y>0.13022</cdr:y>
    </cdr:from>
    <cdr:to>
      <cdr:x>0.50486</cdr:x>
      <cdr:y>0.20971</cdr:y>
    </cdr:to>
    <cdr:sp macro="" textlink="">
      <cdr:nvSpPr>
        <cdr:cNvPr id="7" name="TextBox 1"/>
        <cdr:cNvSpPr txBox="1"/>
      </cdr:nvSpPr>
      <cdr:spPr>
        <a:xfrm xmlns:a="http://schemas.openxmlformats.org/drawingml/2006/main">
          <a:off x="2353934" y="561877"/>
          <a:ext cx="574620" cy="34299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b="1"/>
            <a:t>0.83% </a:t>
          </a:r>
          <a:r>
            <a:rPr lang="ko-KR" altLang="en-US" sz="1100" b="1" baseline="0">
              <a:effectLst/>
              <a:latin typeface="+mn-lt"/>
              <a:ea typeface="+mn-ea"/>
              <a:cs typeface="+mn-cs"/>
            </a:rPr>
            <a:t>↑</a:t>
          </a:r>
          <a:endParaRPr lang="en-US">
            <a:effectLst/>
          </a:endParaRPr>
        </a:p>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endParaRPr lang="ko-KR" altLang="ko-KR">
            <a:effectLst/>
          </a:endParaRPr>
        </a:p>
        <a:p xmlns:a="http://schemas.openxmlformats.org/drawingml/2006/main">
          <a:pPr algn="ctr"/>
          <a:endParaRPr lang="ko-KR" altLang="en-US" sz="1100" b="1"/>
        </a:p>
      </cdr:txBody>
    </cdr:sp>
  </cdr:relSizeAnchor>
  <cdr:relSizeAnchor xmlns:cdr="http://schemas.openxmlformats.org/drawingml/2006/chartDrawing">
    <cdr:from>
      <cdr:x>0.40514</cdr:x>
      <cdr:y>0.46596</cdr:y>
    </cdr:from>
    <cdr:to>
      <cdr:x>0.5003</cdr:x>
      <cdr:y>0.55303</cdr:y>
    </cdr:to>
    <cdr:sp macro="" textlink="">
      <cdr:nvSpPr>
        <cdr:cNvPr id="6" name="직사각형 3">
          <a:extLst xmlns:a="http://schemas.openxmlformats.org/drawingml/2006/main">
            <a:ext uri="{FF2B5EF4-FFF2-40B4-BE49-F238E27FC236}">
              <a16:creationId xmlns:a16="http://schemas.microsoft.com/office/drawing/2014/main" id="{22F86F8E-C62A-BFE7-5423-49D668448F40}"/>
            </a:ext>
          </a:extLst>
        </cdr:cNvPr>
        <cdr:cNvSpPr/>
      </cdr:nvSpPr>
      <cdr:spPr>
        <a:xfrm xmlns:a="http://schemas.openxmlformats.org/drawingml/2006/main">
          <a:off x="2350094" y="2010548"/>
          <a:ext cx="551997" cy="375692"/>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1.83%</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0.40682</cdr:x>
      <cdr:y>0.22661</cdr:y>
    </cdr:from>
    <cdr:to>
      <cdr:x>0.50386</cdr:x>
      <cdr:y>0.3208</cdr:y>
    </cdr:to>
    <cdr:sp macro="" textlink="">
      <cdr:nvSpPr>
        <cdr:cNvPr id="5" name="직사각형 4">
          <a:extLst xmlns:a="http://schemas.openxmlformats.org/drawingml/2006/main">
            <a:ext uri="{FF2B5EF4-FFF2-40B4-BE49-F238E27FC236}">
              <a16:creationId xmlns:a16="http://schemas.microsoft.com/office/drawing/2014/main" id="{9137A084-7621-C23E-BEC6-3FFFB169F12B}"/>
            </a:ext>
          </a:extLst>
        </cdr:cNvPr>
        <cdr:cNvSpPr/>
      </cdr:nvSpPr>
      <cdr:spPr>
        <a:xfrm xmlns:a="http://schemas.openxmlformats.org/drawingml/2006/main">
          <a:off x="2664403" y="900076"/>
          <a:ext cx="635553" cy="37411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1.33%</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0.40613</cdr:x>
      <cdr:y>0.3451</cdr:y>
    </cdr:from>
    <cdr:to>
      <cdr:x>0.50317</cdr:x>
      <cdr:y>0.43929</cdr:y>
    </cdr:to>
    <cdr:sp macro="" textlink="">
      <cdr:nvSpPr>
        <cdr:cNvPr id="3" name="직사각형 4">
          <a:extLst xmlns:a="http://schemas.openxmlformats.org/drawingml/2006/main">
            <a:ext uri="{FF2B5EF4-FFF2-40B4-BE49-F238E27FC236}">
              <a16:creationId xmlns:a16="http://schemas.microsoft.com/office/drawing/2014/main" id="{61459938-5E8C-2D38-D983-0E6C8594548D}"/>
            </a:ext>
          </a:extLst>
        </cdr:cNvPr>
        <cdr:cNvSpPr/>
      </cdr:nvSpPr>
      <cdr:spPr>
        <a:xfrm xmlns:a="http://schemas.openxmlformats.org/drawingml/2006/main">
          <a:off x="2355837" y="1489056"/>
          <a:ext cx="562902" cy="406413"/>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1.33%</a:t>
          </a:r>
        </a:p>
        <a:p xmlns:a="http://schemas.openxmlformats.org/drawingml/2006/main">
          <a:pPr algn="ctr"/>
          <a:r>
            <a:rPr lang="ko-KR" altLang="en-US" sz="1000" baseline="0">
              <a:solidFill>
                <a:schemeClr val="tx1"/>
              </a:solidFill>
            </a:rPr>
            <a:t>↑</a:t>
          </a:r>
        </a:p>
      </cdr:txBody>
    </cdr:sp>
  </cdr:relSizeAnchor>
</c:userShapes>
</file>

<file path=xl/drawings/drawing14.xml><?xml version="1.0" encoding="utf-8"?>
<c:userShapes xmlns:c="http://schemas.openxmlformats.org/drawingml/2006/chart">
  <cdr:relSizeAnchor xmlns:cdr="http://schemas.openxmlformats.org/drawingml/2006/chartDrawing">
    <cdr:from>
      <cdr:x>0.68094</cdr:x>
      <cdr:y>0.06075</cdr:y>
    </cdr:from>
    <cdr:to>
      <cdr:x>0.83894</cdr:x>
      <cdr:y>0.12305</cdr:y>
    </cdr:to>
    <cdr:sp macro="" textlink="">
      <cdr:nvSpPr>
        <cdr:cNvPr id="2" name="TextBox 1"/>
        <cdr:cNvSpPr txBox="1"/>
      </cdr:nvSpPr>
      <cdr:spPr>
        <a:xfrm xmlns:a="http://schemas.openxmlformats.org/drawingml/2006/main">
          <a:off x="5090160" y="297180"/>
          <a:ext cx="11811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25</a:t>
          </a:r>
          <a:r>
            <a:rPr lang="ko-KR" altLang="en-US" sz="1100">
              <a:effectLst/>
              <a:latin typeface="+mn-lt"/>
              <a:ea typeface="+mn-ea"/>
              <a:cs typeface="+mn-cs"/>
            </a:rPr>
            <a:t>년</a:t>
          </a:r>
          <a:r>
            <a:rPr lang="en-US" sz="1100">
              <a:effectLst/>
              <a:latin typeface="+mn-lt"/>
              <a:ea typeface="+mn-ea"/>
              <a:cs typeface="+mn-cs"/>
            </a:rPr>
            <a:t>~8</a:t>
          </a:r>
          <a:r>
            <a:rPr lang="ko-KR" altLang="en-US" sz="1100">
              <a:effectLst/>
              <a:latin typeface="+mn-lt"/>
              <a:ea typeface="+mn-ea"/>
              <a:cs typeface="+mn-cs"/>
            </a:rPr>
            <a:t>월</a:t>
          </a:r>
          <a:endParaRPr lang="en-US">
            <a:effectLst/>
          </a:endParaRPr>
        </a:p>
      </cdr:txBody>
    </cdr:sp>
  </cdr:relSizeAnchor>
  <cdr:relSizeAnchor xmlns:cdr="http://schemas.openxmlformats.org/drawingml/2006/chartDrawing">
    <cdr:from>
      <cdr:x>0.41116</cdr:x>
      <cdr:y>0.11332</cdr:y>
    </cdr:from>
    <cdr:to>
      <cdr:x>0.50831</cdr:x>
      <cdr:y>0.19281</cdr:y>
    </cdr:to>
    <cdr:sp macro="" textlink="">
      <cdr:nvSpPr>
        <cdr:cNvPr id="4" name="TextBox 1">
          <a:extLst xmlns:a="http://schemas.openxmlformats.org/drawingml/2006/main">
            <a:ext uri="{FF2B5EF4-FFF2-40B4-BE49-F238E27FC236}">
              <a16:creationId xmlns:a16="http://schemas.microsoft.com/office/drawing/2014/main" id="{76890D0E-5458-D7A6-F88D-778C974ADE33}"/>
            </a:ext>
          </a:extLst>
        </cdr:cNvPr>
        <cdr:cNvSpPr txBox="1"/>
      </cdr:nvSpPr>
      <cdr:spPr>
        <a:xfrm xmlns:a="http://schemas.openxmlformats.org/drawingml/2006/main">
          <a:off x="2432050" y="488950"/>
          <a:ext cx="574620" cy="34298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b="1"/>
            <a:t>1.49% </a:t>
          </a:r>
          <a:r>
            <a:rPr lang="ko-KR" altLang="en-US" sz="1100" b="1" baseline="0">
              <a:effectLst/>
              <a:latin typeface="+mn-lt"/>
              <a:ea typeface="+mn-ea"/>
              <a:cs typeface="+mn-cs"/>
            </a:rPr>
            <a:t>↑</a:t>
          </a:r>
          <a:endParaRPr lang="ko-KR" altLang="ko-KR">
            <a:effectLst/>
          </a:endParaRPr>
        </a:p>
        <a:p xmlns:a="http://schemas.openxmlformats.org/drawingml/2006/main">
          <a:pPr algn="ctr"/>
          <a:endParaRPr lang="ko-KR" altLang="en-US" sz="1100" b="1"/>
        </a:p>
      </cdr:txBody>
    </cdr:sp>
  </cdr:relSizeAnchor>
  <cdr:relSizeAnchor xmlns:cdr="http://schemas.openxmlformats.org/drawingml/2006/chartDrawing">
    <cdr:from>
      <cdr:x>0.41438</cdr:x>
      <cdr:y>0.42457</cdr:y>
    </cdr:from>
    <cdr:to>
      <cdr:x>0.50954</cdr:x>
      <cdr:y>0.51434</cdr:y>
    </cdr:to>
    <cdr:sp macro="" textlink="">
      <cdr:nvSpPr>
        <cdr:cNvPr id="3" name="직사각형 4">
          <a:extLst xmlns:a="http://schemas.openxmlformats.org/drawingml/2006/main">
            <a:ext uri="{FF2B5EF4-FFF2-40B4-BE49-F238E27FC236}">
              <a16:creationId xmlns:a16="http://schemas.microsoft.com/office/drawing/2014/main" id="{9BD1899B-2342-73D4-49D2-D80FA0F3B9C7}"/>
            </a:ext>
          </a:extLst>
        </cdr:cNvPr>
        <cdr:cNvSpPr/>
      </cdr:nvSpPr>
      <cdr:spPr>
        <a:xfrm xmlns:a="http://schemas.openxmlformats.org/drawingml/2006/main">
          <a:off x="2451075" y="1831966"/>
          <a:ext cx="562874" cy="387342"/>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1.08%</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0.41345</cdr:x>
      <cdr:y>0.3153</cdr:y>
    </cdr:from>
    <cdr:to>
      <cdr:x>0.50861</cdr:x>
      <cdr:y>0.40507</cdr:y>
    </cdr:to>
    <cdr:sp macro="" textlink="">
      <cdr:nvSpPr>
        <cdr:cNvPr id="7" name="직사각형 4">
          <a:extLst xmlns:a="http://schemas.openxmlformats.org/drawingml/2006/main">
            <a:ext uri="{FF2B5EF4-FFF2-40B4-BE49-F238E27FC236}">
              <a16:creationId xmlns:a16="http://schemas.microsoft.com/office/drawing/2014/main" id="{8F1E4BD8-CC62-12F3-A565-006A70F143B5}"/>
            </a:ext>
          </a:extLst>
        </cdr:cNvPr>
        <cdr:cNvSpPr/>
      </cdr:nvSpPr>
      <cdr:spPr>
        <a:xfrm xmlns:a="http://schemas.openxmlformats.org/drawingml/2006/main">
          <a:off x="2710180" y="1254760"/>
          <a:ext cx="623784" cy="357244"/>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0.13%</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0.41345</cdr:x>
      <cdr:y>0.20999</cdr:y>
    </cdr:from>
    <cdr:to>
      <cdr:x>0.50861</cdr:x>
      <cdr:y>0.29976</cdr:y>
    </cdr:to>
    <cdr:sp macro="" textlink="">
      <cdr:nvSpPr>
        <cdr:cNvPr id="8" name="직사각형 4">
          <a:extLst xmlns:a="http://schemas.openxmlformats.org/drawingml/2006/main">
            <a:ext uri="{FF2B5EF4-FFF2-40B4-BE49-F238E27FC236}">
              <a16:creationId xmlns:a16="http://schemas.microsoft.com/office/drawing/2014/main" id="{8F1E4BD8-CC62-12F3-A565-006A70F143B5}"/>
            </a:ext>
          </a:extLst>
        </cdr:cNvPr>
        <cdr:cNvSpPr/>
      </cdr:nvSpPr>
      <cdr:spPr>
        <a:xfrm xmlns:a="http://schemas.openxmlformats.org/drawingml/2006/main">
          <a:off x="2710180" y="835660"/>
          <a:ext cx="623784" cy="357244"/>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0.28%</a:t>
          </a:r>
        </a:p>
        <a:p xmlns:a="http://schemas.openxmlformats.org/drawingml/2006/main">
          <a:pPr algn="ctr"/>
          <a:r>
            <a:rPr lang="ko-KR" altLang="en-US" sz="1000" baseline="0">
              <a:solidFill>
                <a:schemeClr val="tx1"/>
              </a:solidFill>
            </a:rPr>
            <a:t>↑</a:t>
          </a:r>
        </a:p>
      </cdr:txBody>
    </cdr:sp>
  </cdr:relSizeAnchor>
</c:userShapes>
</file>

<file path=xl/drawings/drawing15.xml><?xml version="1.0" encoding="utf-8"?>
<c:userShapes xmlns:c="http://schemas.openxmlformats.org/drawingml/2006/chart">
  <cdr:relSizeAnchor xmlns:cdr="http://schemas.openxmlformats.org/drawingml/2006/chartDrawing">
    <cdr:from>
      <cdr:x>0.72208</cdr:x>
      <cdr:y>0.05413</cdr:y>
    </cdr:from>
    <cdr:to>
      <cdr:x>0.88008</cdr:x>
      <cdr:y>0.11643</cdr:y>
    </cdr:to>
    <cdr:sp macro="" textlink="">
      <cdr:nvSpPr>
        <cdr:cNvPr id="2" name="TextBox 1"/>
        <cdr:cNvSpPr txBox="1"/>
      </cdr:nvSpPr>
      <cdr:spPr>
        <a:xfrm xmlns:a="http://schemas.openxmlformats.org/drawingml/2006/main">
          <a:off x="4346773" y="233551"/>
          <a:ext cx="951128" cy="268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25</a:t>
          </a:r>
          <a:r>
            <a:rPr lang="ko-KR" altLang="en-US" sz="1100">
              <a:effectLst/>
              <a:latin typeface="+mn-lt"/>
              <a:ea typeface="+mn-ea"/>
              <a:cs typeface="+mn-cs"/>
            </a:rPr>
            <a:t>년</a:t>
          </a:r>
          <a:r>
            <a:rPr lang="en-US" sz="1100">
              <a:effectLst/>
              <a:latin typeface="+mn-lt"/>
              <a:ea typeface="+mn-ea"/>
              <a:cs typeface="+mn-cs"/>
            </a:rPr>
            <a:t>~9</a:t>
          </a:r>
          <a:r>
            <a:rPr lang="ko-KR" altLang="en-US" sz="1100">
              <a:effectLst/>
              <a:latin typeface="+mn-lt"/>
              <a:ea typeface="+mn-ea"/>
              <a:cs typeface="+mn-cs"/>
            </a:rPr>
            <a:t>월</a:t>
          </a:r>
          <a:endParaRPr lang="en-US">
            <a:effectLst/>
          </a:endParaRPr>
        </a:p>
      </cdr:txBody>
    </cdr:sp>
  </cdr:relSizeAnchor>
  <cdr:relSizeAnchor xmlns:cdr="http://schemas.openxmlformats.org/drawingml/2006/chartDrawing">
    <cdr:from>
      <cdr:x>0.40264</cdr:x>
      <cdr:y>0.13464</cdr:y>
    </cdr:from>
    <cdr:to>
      <cdr:x>0.5017</cdr:x>
      <cdr:y>0.21192</cdr:y>
    </cdr:to>
    <cdr:sp macro="" textlink="">
      <cdr:nvSpPr>
        <cdr:cNvPr id="7" name="TextBox 1"/>
        <cdr:cNvSpPr txBox="1"/>
      </cdr:nvSpPr>
      <cdr:spPr>
        <a:xfrm xmlns:a="http://schemas.openxmlformats.org/drawingml/2006/main">
          <a:off x="2423812" y="580948"/>
          <a:ext cx="596322" cy="3334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r>
            <a:rPr lang="en-US" sz="1100" b="1">
              <a:effectLst/>
              <a:latin typeface="+mn-lt"/>
              <a:ea typeface="+mn-ea"/>
              <a:cs typeface="+mn-cs"/>
            </a:rPr>
            <a:t>0.96%</a:t>
          </a: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ko-KR" altLang="en-US" sz="1100" b="1" baseline="0">
              <a:effectLst/>
              <a:latin typeface="+mn-lt"/>
              <a:ea typeface="+mn-ea"/>
              <a:cs typeface="+mn-cs"/>
            </a:rPr>
            <a:t>↑</a:t>
          </a:r>
          <a:endParaRPr lang="ko-KR" altLang="ko-KR" b="1">
            <a:effectLst/>
          </a:endParaRPr>
        </a:p>
      </cdr:txBody>
    </cdr:sp>
  </cdr:relSizeAnchor>
  <cdr:relSizeAnchor xmlns:cdr="http://schemas.openxmlformats.org/drawingml/2006/chartDrawing">
    <cdr:from>
      <cdr:x>0.41034</cdr:x>
      <cdr:y>0.23032</cdr:y>
    </cdr:from>
    <cdr:to>
      <cdr:x>0.50053</cdr:x>
      <cdr:y>0.31798</cdr:y>
    </cdr:to>
    <cdr:sp macro="" textlink="">
      <cdr:nvSpPr>
        <cdr:cNvPr id="3" name="직사각형 4">
          <a:extLst xmlns:a="http://schemas.openxmlformats.org/drawingml/2006/main">
            <a:ext uri="{FF2B5EF4-FFF2-40B4-BE49-F238E27FC236}">
              <a16:creationId xmlns:a16="http://schemas.microsoft.com/office/drawing/2014/main" id="{8A9198D2-336B-1C9E-D67A-344CC0529544}"/>
            </a:ext>
          </a:extLst>
        </cdr:cNvPr>
        <cdr:cNvSpPr/>
      </cdr:nvSpPr>
      <cdr:spPr>
        <a:xfrm xmlns:a="http://schemas.openxmlformats.org/drawingml/2006/main">
          <a:off x="2470150" y="993775"/>
          <a:ext cx="542926" cy="378238"/>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0.95%</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0.41034</cdr:x>
      <cdr:y>0.33407</cdr:y>
    </cdr:from>
    <cdr:to>
      <cdr:x>0.50053</cdr:x>
      <cdr:y>0.42173</cdr:y>
    </cdr:to>
    <cdr:sp macro="" textlink="">
      <cdr:nvSpPr>
        <cdr:cNvPr id="8" name="직사각형 4">
          <a:extLst xmlns:a="http://schemas.openxmlformats.org/drawingml/2006/main">
            <a:ext uri="{FF2B5EF4-FFF2-40B4-BE49-F238E27FC236}">
              <a16:creationId xmlns:a16="http://schemas.microsoft.com/office/drawing/2014/main" id="{FCB4143D-2B3C-76EC-1DB0-0CF362BC20DF}"/>
            </a:ext>
          </a:extLst>
        </cdr:cNvPr>
        <cdr:cNvSpPr/>
      </cdr:nvSpPr>
      <cdr:spPr>
        <a:xfrm xmlns:a="http://schemas.openxmlformats.org/drawingml/2006/main">
          <a:off x="2470150" y="1441450"/>
          <a:ext cx="542926" cy="378237"/>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US" altLang="ko-KR" sz="1000" baseline="0">
              <a:solidFill>
                <a:schemeClr val="tx1"/>
              </a:solidFill>
              <a:latin typeface="+mn-lt"/>
              <a:ea typeface="+mn-ea"/>
              <a:cs typeface="+mn-cs"/>
            </a:rPr>
            <a:t>0.70%</a:t>
          </a:r>
        </a:p>
        <a:p xmlns:a="http://schemas.openxmlformats.org/drawingml/2006/main">
          <a:pPr marL="0" indent="0" algn="ctr"/>
          <a:r>
            <a:rPr lang="ko-KR" altLang="en-US" sz="1000" baseline="0">
              <a:solidFill>
                <a:schemeClr val="tx1"/>
              </a:solidFill>
              <a:latin typeface="+mn-lt"/>
              <a:ea typeface="+mn-ea"/>
              <a:cs typeface="+mn-cs"/>
            </a:rPr>
            <a:t>↑</a:t>
          </a:r>
        </a:p>
      </cdr:txBody>
    </cdr:sp>
  </cdr:relSizeAnchor>
  <cdr:relSizeAnchor xmlns:cdr="http://schemas.openxmlformats.org/drawingml/2006/chartDrawing">
    <cdr:from>
      <cdr:x>0.41034</cdr:x>
      <cdr:y>0.45769</cdr:y>
    </cdr:from>
    <cdr:to>
      <cdr:x>0.50204</cdr:x>
      <cdr:y>0.54476</cdr:y>
    </cdr:to>
    <cdr:sp macro="" textlink="">
      <cdr:nvSpPr>
        <cdr:cNvPr id="4" name="직사각형 3">
          <a:extLst xmlns:a="http://schemas.openxmlformats.org/drawingml/2006/main">
            <a:ext uri="{FF2B5EF4-FFF2-40B4-BE49-F238E27FC236}">
              <a16:creationId xmlns:a16="http://schemas.microsoft.com/office/drawing/2014/main" id="{11DCB410-062E-403D-60FA-48E5D24710AB}"/>
            </a:ext>
          </a:extLst>
        </cdr:cNvPr>
        <cdr:cNvSpPr/>
      </cdr:nvSpPr>
      <cdr:spPr>
        <a:xfrm xmlns:a="http://schemas.openxmlformats.org/drawingml/2006/main">
          <a:off x="2470150" y="1974850"/>
          <a:ext cx="552049" cy="375692"/>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0.70%</a:t>
          </a:r>
          <a:r>
            <a:rPr lang="en-US" altLang="ko-KR" sz="1000" baseline="0">
              <a:solidFill>
                <a:schemeClr val="tx1"/>
              </a:solidFill>
            </a:rPr>
            <a:t> </a:t>
          </a:r>
          <a:r>
            <a:rPr lang="ko-KR" altLang="en-US" sz="1000" baseline="0">
              <a:solidFill>
                <a:schemeClr val="tx1"/>
              </a:solidFill>
            </a:rPr>
            <a:t>↓</a:t>
          </a:r>
        </a:p>
      </cdr:txBody>
    </cdr:sp>
  </cdr:relSizeAnchor>
</c:userShapes>
</file>

<file path=xl/drawings/drawing16.xml><?xml version="1.0" encoding="utf-8"?>
<c:userShapes xmlns:c="http://schemas.openxmlformats.org/drawingml/2006/chart">
  <cdr:relSizeAnchor xmlns:cdr="http://schemas.openxmlformats.org/drawingml/2006/chartDrawing">
    <cdr:from>
      <cdr:x>0.68094</cdr:x>
      <cdr:y>0.06075</cdr:y>
    </cdr:from>
    <cdr:to>
      <cdr:x>0.90016</cdr:x>
      <cdr:y>0.12305</cdr:y>
    </cdr:to>
    <cdr:sp macro="" textlink="">
      <cdr:nvSpPr>
        <cdr:cNvPr id="2" name="TextBox 1"/>
        <cdr:cNvSpPr txBox="1"/>
      </cdr:nvSpPr>
      <cdr:spPr>
        <a:xfrm xmlns:a="http://schemas.openxmlformats.org/drawingml/2006/main">
          <a:off x="4027777" y="262126"/>
          <a:ext cx="1296698" cy="268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altLang="ko-KR" sz="1100"/>
            <a:t>26</a:t>
          </a:r>
          <a:r>
            <a:rPr lang="ko-KR" altLang="en-US" sz="1100"/>
            <a:t>년</a:t>
          </a:r>
          <a:r>
            <a:rPr lang="en-US" altLang="ko-KR" sz="1100"/>
            <a:t>~7</a:t>
          </a:r>
          <a:r>
            <a:rPr lang="ko-KR" altLang="en-US" sz="1100"/>
            <a:t>월</a:t>
          </a:r>
        </a:p>
      </cdr:txBody>
    </cdr:sp>
  </cdr:relSizeAnchor>
  <cdr:relSizeAnchor xmlns:cdr="http://schemas.openxmlformats.org/drawingml/2006/chartDrawing">
    <cdr:from>
      <cdr:x>0.4058</cdr:x>
      <cdr:y>0.13022</cdr:y>
    </cdr:from>
    <cdr:to>
      <cdr:x>0.50076</cdr:x>
      <cdr:y>0.22296</cdr:y>
    </cdr:to>
    <cdr:sp macro="" textlink="">
      <cdr:nvSpPr>
        <cdr:cNvPr id="7" name="TextBox 1"/>
        <cdr:cNvSpPr txBox="1"/>
      </cdr:nvSpPr>
      <cdr:spPr>
        <a:xfrm xmlns:a="http://schemas.openxmlformats.org/drawingml/2006/main">
          <a:off x="2554928" y="561877"/>
          <a:ext cx="597848" cy="4001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ko-KR" sz="1100" b="1"/>
            <a:t>2.56%</a:t>
          </a:r>
          <a:r>
            <a:rPr lang="en-US" altLang="ko-KR" sz="1100" b="0"/>
            <a:t>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altLang="ko-KR" sz="1100" b="0" baseline="0">
              <a:effectLst/>
              <a:latin typeface="+mn-lt"/>
              <a:ea typeface="+mn-ea"/>
              <a:cs typeface="+mn-cs"/>
            </a:rPr>
            <a:t>   </a:t>
          </a:r>
          <a:r>
            <a:rPr lang="ko-KR" altLang="en-US" sz="1100" b="1" baseline="0">
              <a:effectLst/>
              <a:latin typeface="+mn-lt"/>
              <a:ea typeface="+mn-ea"/>
              <a:cs typeface="+mn-cs"/>
            </a:rPr>
            <a:t>↑</a:t>
          </a:r>
          <a:endParaRPr lang="en-US" b="1">
            <a:effectLst/>
          </a:endParaRPr>
        </a:p>
        <a:p xmlns:a="http://schemas.openxmlformats.org/drawingml/2006/main">
          <a:endParaRPr lang="en-US" b="1">
            <a:effectLst/>
          </a:endParaRPr>
        </a:p>
        <a:p xmlns:a="http://schemas.openxmlformats.org/drawingml/2006/main">
          <a:endParaRPr lang="ko-KR" altLang="en-US" sz="1100" b="1"/>
        </a:p>
      </cdr:txBody>
    </cdr:sp>
  </cdr:relSizeAnchor>
  <cdr:relSizeAnchor xmlns:cdr="http://schemas.openxmlformats.org/drawingml/2006/chartDrawing">
    <cdr:from>
      <cdr:x>0.40242</cdr:x>
      <cdr:y>0.35173</cdr:y>
    </cdr:from>
    <cdr:to>
      <cdr:x>0.48866</cdr:x>
      <cdr:y>0.44371</cdr:y>
    </cdr:to>
    <cdr:sp macro="" textlink="">
      <cdr:nvSpPr>
        <cdr:cNvPr id="3" name="직사각형 4">
          <a:extLst xmlns:a="http://schemas.openxmlformats.org/drawingml/2006/main">
            <a:ext uri="{FF2B5EF4-FFF2-40B4-BE49-F238E27FC236}">
              <a16:creationId xmlns:a16="http://schemas.microsoft.com/office/drawing/2014/main" id="{E3F0F026-7F8F-A455-70DC-BC360C0A57F1}"/>
            </a:ext>
          </a:extLst>
        </cdr:cNvPr>
        <cdr:cNvSpPr/>
      </cdr:nvSpPr>
      <cdr:spPr>
        <a:xfrm xmlns:a="http://schemas.openxmlformats.org/drawingml/2006/main">
          <a:off x="2533619" y="1517653"/>
          <a:ext cx="542970" cy="396878"/>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0.45%</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0.3999</cdr:x>
      <cdr:y>0.4599</cdr:y>
    </cdr:from>
    <cdr:to>
      <cdr:x>0.48614</cdr:x>
      <cdr:y>0.55188</cdr:y>
    </cdr:to>
    <cdr:sp macro="" textlink="">
      <cdr:nvSpPr>
        <cdr:cNvPr id="5" name="직사각형 4">
          <a:extLst xmlns:a="http://schemas.openxmlformats.org/drawingml/2006/main">
            <a:ext uri="{FF2B5EF4-FFF2-40B4-BE49-F238E27FC236}">
              <a16:creationId xmlns:a16="http://schemas.microsoft.com/office/drawing/2014/main" id="{416FB2A9-4B36-D02E-F4D8-B6EC0FC883D5}"/>
            </a:ext>
          </a:extLst>
        </cdr:cNvPr>
        <cdr:cNvSpPr/>
      </cdr:nvSpPr>
      <cdr:spPr>
        <a:xfrm xmlns:a="http://schemas.openxmlformats.org/drawingml/2006/main">
          <a:off x="2517775" y="1984375"/>
          <a:ext cx="542970" cy="396878"/>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2.73%</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0.40292</cdr:x>
      <cdr:y>0.24135</cdr:y>
    </cdr:from>
    <cdr:to>
      <cdr:x>0.48975</cdr:x>
      <cdr:y>0.3339</cdr:y>
    </cdr:to>
    <cdr:sp macro="" textlink="">
      <cdr:nvSpPr>
        <cdr:cNvPr id="6" name="직사각형 3">
          <a:extLst xmlns:a="http://schemas.openxmlformats.org/drawingml/2006/main">
            <a:ext uri="{FF2B5EF4-FFF2-40B4-BE49-F238E27FC236}">
              <a16:creationId xmlns:a16="http://schemas.microsoft.com/office/drawing/2014/main" id="{5ED96BC4-1FCE-65FC-6BA8-CA91658430F5}"/>
            </a:ext>
          </a:extLst>
        </cdr:cNvPr>
        <cdr:cNvSpPr/>
      </cdr:nvSpPr>
      <cdr:spPr>
        <a:xfrm xmlns:a="http://schemas.openxmlformats.org/drawingml/2006/main">
          <a:off x="2536825" y="1041400"/>
          <a:ext cx="546658" cy="399337"/>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0.62%</a:t>
          </a:r>
          <a:r>
            <a:rPr lang="en-US" altLang="ko-KR" sz="1000" baseline="0">
              <a:solidFill>
                <a:schemeClr val="tx1"/>
              </a:solidFill>
            </a:rPr>
            <a:t> </a:t>
          </a:r>
          <a:r>
            <a:rPr lang="ko-KR" altLang="en-US" sz="1000" baseline="0">
              <a:solidFill>
                <a:schemeClr val="tx1"/>
              </a:solidFill>
            </a:rPr>
            <a:t>↓</a:t>
          </a:r>
        </a:p>
      </cdr:txBody>
    </cdr:sp>
  </cdr:relSizeAnchor>
</c:userShapes>
</file>

<file path=xl/drawings/drawing17.xml><?xml version="1.0" encoding="utf-8"?>
<c:userShapes xmlns:c="http://schemas.openxmlformats.org/drawingml/2006/chart">
  <cdr:relSizeAnchor xmlns:cdr="http://schemas.openxmlformats.org/drawingml/2006/chartDrawing">
    <cdr:from>
      <cdr:x>0.68094</cdr:x>
      <cdr:y>0.06075</cdr:y>
    </cdr:from>
    <cdr:to>
      <cdr:x>0.83894</cdr:x>
      <cdr:y>0.12305</cdr:y>
    </cdr:to>
    <cdr:sp macro="" textlink="">
      <cdr:nvSpPr>
        <cdr:cNvPr id="2" name="TextBox 1"/>
        <cdr:cNvSpPr txBox="1"/>
      </cdr:nvSpPr>
      <cdr:spPr>
        <a:xfrm xmlns:a="http://schemas.openxmlformats.org/drawingml/2006/main">
          <a:off x="5090160" y="297180"/>
          <a:ext cx="11811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26</a:t>
          </a:r>
          <a:r>
            <a:rPr lang="ko-KR" altLang="en-US" sz="1100">
              <a:effectLst/>
              <a:latin typeface="+mn-lt"/>
              <a:ea typeface="+mn-ea"/>
              <a:cs typeface="+mn-cs"/>
            </a:rPr>
            <a:t>년</a:t>
          </a:r>
          <a:r>
            <a:rPr lang="en-US" sz="1100">
              <a:effectLst/>
              <a:latin typeface="+mn-lt"/>
              <a:ea typeface="+mn-ea"/>
              <a:cs typeface="+mn-cs"/>
            </a:rPr>
            <a:t>~7</a:t>
          </a:r>
          <a:r>
            <a:rPr lang="ko-KR" altLang="en-US" sz="1100">
              <a:effectLst/>
              <a:latin typeface="+mn-lt"/>
              <a:ea typeface="+mn-ea"/>
              <a:cs typeface="+mn-cs"/>
            </a:rPr>
            <a:t>월</a:t>
          </a:r>
          <a:endParaRPr lang="en-US">
            <a:effectLst/>
          </a:endParaRPr>
        </a:p>
      </cdr:txBody>
    </cdr:sp>
  </cdr:relSizeAnchor>
  <cdr:relSizeAnchor xmlns:cdr="http://schemas.openxmlformats.org/drawingml/2006/chartDrawing">
    <cdr:from>
      <cdr:x>0.41116</cdr:x>
      <cdr:y>0.11332</cdr:y>
    </cdr:from>
    <cdr:to>
      <cdr:x>0.50725</cdr:x>
      <cdr:y>0.21015</cdr:y>
    </cdr:to>
    <cdr:sp macro="" textlink="">
      <cdr:nvSpPr>
        <cdr:cNvPr id="4" name="TextBox 1">
          <a:extLst xmlns:a="http://schemas.openxmlformats.org/drawingml/2006/main">
            <a:ext uri="{FF2B5EF4-FFF2-40B4-BE49-F238E27FC236}">
              <a16:creationId xmlns:a16="http://schemas.microsoft.com/office/drawing/2014/main" id="{76890D0E-5458-D7A6-F88D-778C974ADE33}"/>
            </a:ext>
          </a:extLst>
        </cdr:cNvPr>
        <cdr:cNvSpPr txBox="1"/>
      </cdr:nvSpPr>
      <cdr:spPr>
        <a:xfrm xmlns:a="http://schemas.openxmlformats.org/drawingml/2006/main">
          <a:off x="2432022" y="488956"/>
          <a:ext cx="568353" cy="41780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ko-KR" sz="1100" b="1"/>
            <a:t>2.18%    </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altLang="ko-KR" sz="1100" b="1" baseline="0">
              <a:effectLst/>
              <a:latin typeface="+mn-lt"/>
              <a:ea typeface="+mn-ea"/>
              <a:cs typeface="+mn-cs"/>
            </a:rPr>
            <a:t>    </a:t>
          </a:r>
          <a:r>
            <a:rPr lang="ko-KR" altLang="en-US" sz="1100" b="1" baseline="0">
              <a:effectLst/>
              <a:latin typeface="+mn-lt"/>
              <a:ea typeface="+mn-ea"/>
              <a:cs typeface="+mn-cs"/>
            </a:rPr>
            <a:t>↑</a:t>
          </a:r>
          <a:endParaRPr lang="en-US" b="1">
            <a:effectLst/>
          </a:endParaRPr>
        </a:p>
        <a:p xmlns:a="http://schemas.openxmlformats.org/drawingml/2006/main">
          <a:endParaRPr lang="ko-KR" altLang="en-US" sz="1100" b="1"/>
        </a:p>
      </cdr:txBody>
    </cdr:sp>
  </cdr:relSizeAnchor>
  <cdr:relSizeAnchor xmlns:cdr="http://schemas.openxmlformats.org/drawingml/2006/chartDrawing">
    <cdr:from>
      <cdr:x>0.40888</cdr:x>
      <cdr:y>0.33848</cdr:y>
    </cdr:from>
    <cdr:to>
      <cdr:x>0.50788</cdr:x>
      <cdr:y>0.43487</cdr:y>
    </cdr:to>
    <cdr:sp macro="" textlink="">
      <cdr:nvSpPr>
        <cdr:cNvPr id="6" name="직사각형 4">
          <a:extLst xmlns:a="http://schemas.openxmlformats.org/drawingml/2006/main">
            <a:ext uri="{FF2B5EF4-FFF2-40B4-BE49-F238E27FC236}">
              <a16:creationId xmlns:a16="http://schemas.microsoft.com/office/drawing/2014/main" id="{96F30FA1-4DBB-6A0F-CFFE-F2F98103C1F2}"/>
            </a:ext>
          </a:extLst>
        </cdr:cNvPr>
        <cdr:cNvSpPr/>
      </cdr:nvSpPr>
      <cdr:spPr>
        <a:xfrm xmlns:a="http://schemas.openxmlformats.org/drawingml/2006/main">
          <a:off x="2336768" y="1460502"/>
          <a:ext cx="565785" cy="41590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0.26%</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0.41056</cdr:x>
      <cdr:y>0.44886</cdr:y>
    </cdr:from>
    <cdr:to>
      <cdr:x>0.50956</cdr:x>
      <cdr:y>0.54525</cdr:y>
    </cdr:to>
    <cdr:sp macro="" textlink="">
      <cdr:nvSpPr>
        <cdr:cNvPr id="3" name="직사각형 4">
          <a:extLst xmlns:a="http://schemas.openxmlformats.org/drawingml/2006/main">
            <a:ext uri="{FF2B5EF4-FFF2-40B4-BE49-F238E27FC236}">
              <a16:creationId xmlns:a16="http://schemas.microsoft.com/office/drawing/2014/main" id="{1DC56D34-91B7-E8BD-0D32-51EB151E42C4}"/>
            </a:ext>
          </a:extLst>
        </cdr:cNvPr>
        <cdr:cNvSpPr/>
      </cdr:nvSpPr>
      <cdr:spPr>
        <a:xfrm xmlns:a="http://schemas.openxmlformats.org/drawingml/2006/main">
          <a:off x="2346325" y="1936750"/>
          <a:ext cx="565785" cy="41590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2.44%</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0.40722</cdr:x>
      <cdr:y>0.23032</cdr:y>
    </cdr:from>
    <cdr:to>
      <cdr:x>0.50288</cdr:x>
      <cdr:y>0.32287</cdr:y>
    </cdr:to>
    <cdr:sp macro="" textlink="">
      <cdr:nvSpPr>
        <cdr:cNvPr id="5" name="직사각형 3">
          <a:extLst xmlns:a="http://schemas.openxmlformats.org/drawingml/2006/main">
            <a:ext uri="{FF2B5EF4-FFF2-40B4-BE49-F238E27FC236}">
              <a16:creationId xmlns:a16="http://schemas.microsoft.com/office/drawing/2014/main" id="{6426F192-2448-EE7D-35FD-28C78264EE3B}"/>
            </a:ext>
          </a:extLst>
        </cdr:cNvPr>
        <cdr:cNvSpPr/>
      </cdr:nvSpPr>
      <cdr:spPr>
        <a:xfrm xmlns:a="http://schemas.openxmlformats.org/drawingml/2006/main">
          <a:off x="2327275" y="993775"/>
          <a:ext cx="546658" cy="399337"/>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0.52%</a:t>
          </a:r>
          <a:r>
            <a:rPr lang="en-US" altLang="ko-KR" sz="1000" baseline="0">
              <a:solidFill>
                <a:schemeClr val="tx1"/>
              </a:solidFill>
            </a:rPr>
            <a:t> </a:t>
          </a:r>
          <a:r>
            <a:rPr lang="ko-KR" altLang="en-US" sz="1000" baseline="0">
              <a:solidFill>
                <a:schemeClr val="tx1"/>
              </a:solidFill>
            </a:rPr>
            <a:t>↓</a:t>
          </a:r>
        </a:p>
      </cdr:txBody>
    </cdr:sp>
  </cdr:relSizeAnchor>
</c:userShapes>
</file>

<file path=xl/drawings/drawing18.xml><?xml version="1.0" encoding="utf-8"?>
<c:userShapes xmlns:c="http://schemas.openxmlformats.org/drawingml/2006/chart">
  <cdr:relSizeAnchor xmlns:cdr="http://schemas.openxmlformats.org/drawingml/2006/chartDrawing">
    <cdr:from>
      <cdr:x>0.72208</cdr:x>
      <cdr:y>0.05413</cdr:y>
    </cdr:from>
    <cdr:to>
      <cdr:x>0.88008</cdr:x>
      <cdr:y>0.11643</cdr:y>
    </cdr:to>
    <cdr:sp macro="" textlink="">
      <cdr:nvSpPr>
        <cdr:cNvPr id="2" name="TextBox 1"/>
        <cdr:cNvSpPr txBox="1"/>
      </cdr:nvSpPr>
      <cdr:spPr>
        <a:xfrm xmlns:a="http://schemas.openxmlformats.org/drawingml/2006/main">
          <a:off x="4346773" y="233551"/>
          <a:ext cx="951128" cy="268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26</a:t>
          </a:r>
          <a:r>
            <a:rPr lang="ko-KR" altLang="en-US" sz="1100">
              <a:effectLst/>
              <a:latin typeface="+mn-lt"/>
              <a:ea typeface="+mn-ea"/>
              <a:cs typeface="+mn-cs"/>
            </a:rPr>
            <a:t>년</a:t>
          </a:r>
          <a:r>
            <a:rPr lang="en-US" sz="1100">
              <a:effectLst/>
              <a:latin typeface="+mn-lt"/>
              <a:ea typeface="+mn-ea"/>
              <a:cs typeface="+mn-cs"/>
            </a:rPr>
            <a:t>~7</a:t>
          </a:r>
          <a:r>
            <a:rPr lang="ko-KR" altLang="en-US" sz="1100">
              <a:effectLst/>
              <a:latin typeface="+mn-lt"/>
              <a:ea typeface="+mn-ea"/>
              <a:cs typeface="+mn-cs"/>
            </a:rPr>
            <a:t>월</a:t>
          </a:r>
          <a:endParaRPr lang="en-US">
            <a:effectLst/>
          </a:endParaRPr>
        </a:p>
      </cdr:txBody>
    </cdr:sp>
  </cdr:relSizeAnchor>
  <cdr:relSizeAnchor xmlns:cdr="http://schemas.openxmlformats.org/drawingml/2006/chartDrawing">
    <cdr:from>
      <cdr:x>0.41413</cdr:x>
      <cdr:y>0.11932</cdr:y>
    </cdr:from>
    <cdr:to>
      <cdr:x>0.50805</cdr:x>
      <cdr:y>0.21446</cdr:y>
    </cdr:to>
    <cdr:sp macro="" textlink="">
      <cdr:nvSpPr>
        <cdr:cNvPr id="7" name="TextBox 1"/>
        <cdr:cNvSpPr txBox="1"/>
      </cdr:nvSpPr>
      <cdr:spPr>
        <a:xfrm xmlns:a="http://schemas.openxmlformats.org/drawingml/2006/main">
          <a:off x="2745462" y="474846"/>
          <a:ext cx="622578" cy="3785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r>
            <a:rPr lang="en-US" sz="1100" b="1">
              <a:effectLst/>
              <a:latin typeface="+mn-lt"/>
              <a:ea typeface="+mn-ea"/>
              <a:cs typeface="+mn-cs"/>
            </a:rPr>
            <a:t>3.07%</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ko-KR" altLang="en-US" sz="1100" baseline="0">
              <a:effectLst/>
              <a:latin typeface="+mn-lt"/>
              <a:ea typeface="+mn-ea"/>
              <a:cs typeface="+mn-cs"/>
            </a:rPr>
            <a:t>   </a:t>
          </a:r>
          <a:r>
            <a:rPr lang="ko-KR" altLang="en-US" sz="1100" b="1" baseline="0">
              <a:effectLst/>
              <a:latin typeface="+mn-lt"/>
              <a:ea typeface="+mn-ea"/>
              <a:cs typeface="+mn-cs"/>
            </a:rPr>
            <a:t> ↑</a:t>
          </a:r>
          <a:endParaRPr lang="en-US" b="1">
            <a:effectLst/>
          </a:endParaRP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endParaRPr lang="en-US" b="1">
            <a:effectLst/>
          </a:endParaRPr>
        </a:p>
      </cdr:txBody>
    </cdr:sp>
  </cdr:relSizeAnchor>
  <cdr:relSizeAnchor xmlns:cdr="http://schemas.openxmlformats.org/drawingml/2006/chartDrawing">
    <cdr:from>
      <cdr:x>0.40881</cdr:x>
      <cdr:y>0.22339</cdr:y>
    </cdr:from>
    <cdr:to>
      <cdr:x>0.49962</cdr:x>
      <cdr:y>0.31594</cdr:y>
    </cdr:to>
    <cdr:sp macro="" textlink="">
      <cdr:nvSpPr>
        <cdr:cNvPr id="4" name="직사각형 3">
          <a:extLst xmlns:a="http://schemas.openxmlformats.org/drawingml/2006/main">
            <a:ext uri="{FF2B5EF4-FFF2-40B4-BE49-F238E27FC236}">
              <a16:creationId xmlns:a16="http://schemas.microsoft.com/office/drawing/2014/main" id="{68A4C488-402D-FD2B-7756-ABBF49987452}"/>
            </a:ext>
          </a:extLst>
        </cdr:cNvPr>
        <cdr:cNvSpPr/>
      </cdr:nvSpPr>
      <cdr:spPr>
        <a:xfrm xmlns:a="http://schemas.openxmlformats.org/drawingml/2006/main">
          <a:off x="2710180" y="889000"/>
          <a:ext cx="602016" cy="368307"/>
        </a:xfrm>
        <a:prstGeom xmlns:a="http://schemas.openxmlformats.org/drawingml/2006/main" prst="rect">
          <a:avLst/>
        </a:prstGeom>
        <a:solidFill xmlns:a="http://schemas.openxmlformats.org/drawingml/2006/main">
          <a:schemeClr val="accent2">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a:solidFill>
                <a:schemeClr val="tx1"/>
              </a:solidFill>
            </a:rPr>
            <a:t>0.84%</a:t>
          </a:r>
          <a:r>
            <a:rPr lang="en-US" altLang="ko-KR" sz="1000" baseline="0">
              <a:solidFill>
                <a:schemeClr val="tx1"/>
              </a:solidFill>
            </a:rPr>
            <a:t> </a:t>
          </a:r>
          <a:r>
            <a:rPr lang="ko-KR" altLang="en-US" sz="1000" baseline="0">
              <a:solidFill>
                <a:schemeClr val="tx1"/>
              </a:solidFill>
            </a:rPr>
            <a:t>↓</a:t>
          </a:r>
        </a:p>
      </cdr:txBody>
    </cdr:sp>
  </cdr:relSizeAnchor>
  <cdr:relSizeAnchor xmlns:cdr="http://schemas.openxmlformats.org/drawingml/2006/chartDrawing">
    <cdr:from>
      <cdr:x>0.41192</cdr:x>
      <cdr:y>0.44224</cdr:y>
    </cdr:from>
    <cdr:to>
      <cdr:x>0.50591</cdr:x>
      <cdr:y>0.53863</cdr:y>
    </cdr:to>
    <cdr:sp macro="" textlink="">
      <cdr:nvSpPr>
        <cdr:cNvPr id="3" name="직사각형 4">
          <a:extLst xmlns:a="http://schemas.openxmlformats.org/drawingml/2006/main">
            <a:ext uri="{FF2B5EF4-FFF2-40B4-BE49-F238E27FC236}">
              <a16:creationId xmlns:a16="http://schemas.microsoft.com/office/drawing/2014/main" id="{1DC56D34-91B7-E8BD-0D32-51EB151E42C4}"/>
            </a:ext>
          </a:extLst>
        </cdr:cNvPr>
        <cdr:cNvSpPr/>
      </cdr:nvSpPr>
      <cdr:spPr>
        <a:xfrm xmlns:a="http://schemas.openxmlformats.org/drawingml/2006/main">
          <a:off x="2479675" y="1908175"/>
          <a:ext cx="565785" cy="41590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3.86%</a:t>
          </a:r>
        </a:p>
        <a:p xmlns:a="http://schemas.openxmlformats.org/drawingml/2006/main">
          <a:pPr algn="ctr"/>
          <a:r>
            <a:rPr lang="ko-KR" altLang="en-US" sz="1000" baseline="0">
              <a:solidFill>
                <a:schemeClr val="tx1"/>
              </a:solidFill>
            </a:rPr>
            <a:t>↑</a:t>
          </a:r>
        </a:p>
      </cdr:txBody>
    </cdr:sp>
  </cdr:relSizeAnchor>
  <cdr:relSizeAnchor xmlns:cdr="http://schemas.openxmlformats.org/drawingml/2006/chartDrawing">
    <cdr:from>
      <cdr:x>0.41192</cdr:x>
      <cdr:y>0.32524</cdr:y>
    </cdr:from>
    <cdr:to>
      <cdr:x>0.50591</cdr:x>
      <cdr:y>0.42163</cdr:y>
    </cdr:to>
    <cdr:sp macro="" textlink="">
      <cdr:nvSpPr>
        <cdr:cNvPr id="6" name="직사각형 4">
          <a:extLst xmlns:a="http://schemas.openxmlformats.org/drawingml/2006/main">
            <a:ext uri="{FF2B5EF4-FFF2-40B4-BE49-F238E27FC236}">
              <a16:creationId xmlns:a16="http://schemas.microsoft.com/office/drawing/2014/main" id="{D931297C-39CA-4D44-CE15-1757B86C82C3}"/>
            </a:ext>
          </a:extLst>
        </cdr:cNvPr>
        <cdr:cNvSpPr/>
      </cdr:nvSpPr>
      <cdr:spPr>
        <a:xfrm xmlns:a="http://schemas.openxmlformats.org/drawingml/2006/main">
          <a:off x="2479675" y="1403350"/>
          <a:ext cx="565801" cy="415906"/>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ltLang="ko-KR" sz="1000" baseline="0">
              <a:solidFill>
                <a:schemeClr val="tx1"/>
              </a:solidFill>
            </a:rPr>
            <a:t>0.05%</a:t>
          </a:r>
        </a:p>
        <a:p xmlns:a="http://schemas.openxmlformats.org/drawingml/2006/main">
          <a:pPr algn="ctr"/>
          <a:r>
            <a:rPr lang="ko-KR" altLang="en-US" sz="1000" baseline="0">
              <a:solidFill>
                <a:schemeClr val="tx1"/>
              </a:solidFill>
            </a:rPr>
            <a:t>↑</a:t>
          </a:r>
        </a:p>
      </cdr:txBody>
    </cdr:sp>
  </cdr:relSizeAnchor>
</c:userShapes>
</file>

<file path=xl/drawings/drawing19.xml><?xml version="1.0" encoding="utf-8"?>
<xdr:wsDr xmlns:xdr="http://schemas.openxmlformats.org/drawingml/2006/spreadsheetDrawing" xmlns:a="http://schemas.openxmlformats.org/drawingml/2006/main">
  <xdr:twoCellAnchor editAs="oneCell">
    <xdr:from>
      <xdr:col>20</xdr:col>
      <xdr:colOff>123825</xdr:colOff>
      <xdr:row>66</xdr:row>
      <xdr:rowOff>102940</xdr:rowOff>
    </xdr:from>
    <xdr:to>
      <xdr:col>35</xdr:col>
      <xdr:colOff>561156</xdr:colOff>
      <xdr:row>87</xdr:row>
      <xdr:rowOff>76200</xdr:rowOff>
    </xdr:to>
    <xdr:pic>
      <xdr:nvPicPr>
        <xdr:cNvPr id="4" name="Picture 3">
          <a:extLst>
            <a:ext uri="{FF2B5EF4-FFF2-40B4-BE49-F238E27FC236}">
              <a16:creationId xmlns:a16="http://schemas.microsoft.com/office/drawing/2014/main" id="{7172BD04-55E7-C696-E9A0-1B37301BB8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21300" y="13180765"/>
          <a:ext cx="9438456" cy="4002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9.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V64"/>
  <sheetViews>
    <sheetView showGridLines="0" topLeftCell="A10" zoomScale="75" zoomScaleNormal="75" workbookViewId="0">
      <selection activeCell="N6" sqref="N6:P13"/>
    </sheetView>
  </sheetViews>
  <sheetFormatPr defaultColWidth="11.42578125" defaultRowHeight="15"/>
  <cols>
    <col min="1" max="1" width="6.7109375" style="307" customWidth="1"/>
    <col min="2" max="2" width="11.7109375" style="307" customWidth="1"/>
    <col min="3" max="3" width="8.7109375" style="307" customWidth="1"/>
    <col min="4" max="4" width="7.5703125" style="307" bestFit="1" customWidth="1"/>
    <col min="5" max="5" width="8.5703125" style="307" customWidth="1"/>
    <col min="6" max="6" width="13.140625" style="307" bestFit="1" customWidth="1"/>
    <col min="7" max="11" width="17.140625" style="307" customWidth="1"/>
    <col min="12" max="12" width="27.28515625" style="307" customWidth="1"/>
    <col min="13" max="13" width="15.7109375" style="307" bestFit="1" customWidth="1"/>
    <col min="14" max="16" width="9.5703125" style="307" bestFit="1" customWidth="1"/>
    <col min="17" max="19" width="11.42578125" style="307"/>
    <col min="20" max="20" width="15.42578125" style="307" bestFit="1" customWidth="1"/>
    <col min="21" max="21" width="11.42578125" style="307"/>
    <col min="22" max="22" width="37.140625" style="307" customWidth="1"/>
    <col min="23" max="16384" width="11.42578125" style="307"/>
  </cols>
  <sheetData>
    <row r="1" spans="2:11" s="304" customFormat="1" ht="21" customHeight="1">
      <c r="B1" s="303"/>
      <c r="K1" s="305"/>
    </row>
    <row r="2" spans="2:11" ht="20.25">
      <c r="B2" s="306" t="s">
        <v>211</v>
      </c>
      <c r="K2" s="308"/>
    </row>
    <row r="3" spans="2:11" ht="20.25">
      <c r="B3" s="306"/>
      <c r="K3" s="308"/>
    </row>
    <row r="4" spans="2:11" ht="20.25">
      <c r="B4" s="306"/>
      <c r="K4" s="308"/>
    </row>
    <row r="5" spans="2:11" ht="20.25">
      <c r="B5" s="306"/>
      <c r="K5" s="308"/>
    </row>
    <row r="6" spans="2:11" ht="20.25">
      <c r="B6" s="306"/>
      <c r="K6" s="308"/>
    </row>
    <row r="7" spans="2:11" ht="20.25">
      <c r="B7" s="306"/>
      <c r="K7" s="308"/>
    </row>
    <row r="8" spans="2:11" ht="20.25">
      <c r="B8" s="306"/>
      <c r="K8" s="308"/>
    </row>
    <row r="9" spans="2:11" ht="20.25">
      <c r="B9" s="306"/>
      <c r="K9" s="308"/>
    </row>
    <row r="10" spans="2:11" ht="20.25">
      <c r="B10" s="306"/>
      <c r="K10" s="308"/>
    </row>
    <row r="11" spans="2:11" ht="20.25">
      <c r="B11" s="306"/>
      <c r="K11" s="308"/>
    </row>
    <row r="12" spans="2:11" ht="20.25">
      <c r="B12" s="306"/>
      <c r="K12" s="308"/>
    </row>
    <row r="13" spans="2:11" ht="20.25">
      <c r="B13" s="306"/>
      <c r="K13" s="308"/>
    </row>
    <row r="14" spans="2:11" ht="20.25">
      <c r="B14" s="306"/>
      <c r="K14" s="308"/>
    </row>
    <row r="15" spans="2:11" ht="20.25">
      <c r="B15" s="306"/>
      <c r="K15" s="308"/>
    </row>
    <row r="16" spans="2:11" ht="20.25">
      <c r="B16" s="306"/>
      <c r="K16" s="308"/>
    </row>
    <row r="17" spans="2:22" ht="20.25">
      <c r="B17" s="306"/>
      <c r="K17" s="308"/>
    </row>
    <row r="18" spans="2:22" ht="20.25">
      <c r="B18" s="306"/>
      <c r="K18" s="308"/>
    </row>
    <row r="19" spans="2:22" ht="24.75" customHeight="1" thickBot="1">
      <c r="B19" s="309" t="s">
        <v>210</v>
      </c>
      <c r="K19" s="308"/>
      <c r="L19" s="310" t="s">
        <v>200</v>
      </c>
    </row>
    <row r="20" spans="2:22" s="311" customFormat="1" ht="18.75" customHeight="1">
      <c r="B20" s="968" t="s">
        <v>201</v>
      </c>
      <c r="C20" s="968"/>
      <c r="D20" s="968"/>
      <c r="E20" s="968"/>
      <c r="F20" s="968"/>
      <c r="G20" s="951">
        <v>2023</v>
      </c>
      <c r="H20" s="951">
        <v>2024</v>
      </c>
      <c r="I20" s="951">
        <v>2025</v>
      </c>
      <c r="J20" s="951">
        <v>2026</v>
      </c>
      <c r="K20" s="954" t="s">
        <v>202</v>
      </c>
      <c r="L20" s="955"/>
      <c r="M20" s="966" t="s">
        <v>217</v>
      </c>
      <c r="N20" s="338" t="s">
        <v>218</v>
      </c>
      <c r="O20" s="339"/>
      <c r="P20" s="339"/>
      <c r="Q20" s="339"/>
      <c r="R20" s="338" t="s">
        <v>219</v>
      </c>
      <c r="S20" s="339"/>
      <c r="T20" s="339"/>
      <c r="U20" s="339"/>
      <c r="V20" s="340"/>
    </row>
    <row r="21" spans="2:22" s="311" customFormat="1" ht="18.75" customHeight="1" thickBot="1">
      <c r="B21" s="968"/>
      <c r="C21" s="968"/>
      <c r="D21" s="968"/>
      <c r="E21" s="968"/>
      <c r="F21" s="968"/>
      <c r="G21" s="951"/>
      <c r="H21" s="951"/>
      <c r="I21" s="951"/>
      <c r="J21" s="951"/>
      <c r="K21" s="956"/>
      <c r="L21" s="957"/>
      <c r="M21" s="967"/>
      <c r="N21" s="341" t="s">
        <v>220</v>
      </c>
      <c r="O21" s="342" t="s">
        <v>203</v>
      </c>
      <c r="P21" s="343" t="s">
        <v>221</v>
      </c>
      <c r="Q21" s="342" t="s">
        <v>203</v>
      </c>
      <c r="R21" s="344" t="s">
        <v>222</v>
      </c>
      <c r="S21" s="342" t="s">
        <v>203</v>
      </c>
      <c r="T21" s="345" t="s">
        <v>198</v>
      </c>
      <c r="U21" s="346" t="s">
        <v>199</v>
      </c>
      <c r="V21" s="347"/>
    </row>
    <row r="22" spans="2:22" s="312" customFormat="1" ht="18.75" customHeight="1">
      <c r="B22" s="958" t="s">
        <v>205</v>
      </c>
      <c r="C22" s="958"/>
      <c r="D22" s="313"/>
      <c r="E22" s="320" t="s">
        <v>206</v>
      </c>
      <c r="F22" s="321"/>
      <c r="G22" s="322" t="e">
        <f>+#REF!</f>
        <v>#REF!</v>
      </c>
      <c r="H22" s="322" t="e">
        <f>+#REF!</f>
        <v>#REF!</v>
      </c>
      <c r="I22" s="322" t="e">
        <f>+#REF!</f>
        <v>#REF!</v>
      </c>
      <c r="J22" s="322" t="e">
        <f>+#REF!</f>
        <v>#REF!</v>
      </c>
      <c r="K22" s="952"/>
      <c r="L22" s="953"/>
      <c r="M22" s="348" t="s">
        <v>206</v>
      </c>
      <c r="N22" s="349">
        <v>70346707326.288437</v>
      </c>
      <c r="O22" s="350"/>
      <c r="P22" s="350">
        <v>83195030546.285477</v>
      </c>
      <c r="Q22" s="351">
        <f>P22/N22</f>
        <v>1.1826428515040908</v>
      </c>
      <c r="R22" s="349" t="e">
        <f>H22</f>
        <v>#REF!</v>
      </c>
      <c r="S22" s="351" t="e">
        <f>R22/P22</f>
        <v>#REF!</v>
      </c>
      <c r="T22" s="352">
        <v>91380</v>
      </c>
      <c r="U22" s="353">
        <v>102993</v>
      </c>
      <c r="V22" s="354" t="s">
        <v>223</v>
      </c>
    </row>
    <row r="23" spans="2:22" s="312" customFormat="1" ht="18.75" customHeight="1">
      <c r="B23" s="958" t="s">
        <v>205</v>
      </c>
      <c r="C23" s="958"/>
      <c r="D23" s="313"/>
      <c r="E23" s="320" t="s">
        <v>207</v>
      </c>
      <c r="F23" s="321"/>
      <c r="G23" s="322" t="e">
        <f>+SUM(G24:G27)</f>
        <v>#REF!</v>
      </c>
      <c r="H23" s="322" t="e">
        <f>+SUM(H24:H27)</f>
        <v>#REF!</v>
      </c>
      <c r="I23" s="322" t="e">
        <f>+SUM(I24:I27)</f>
        <v>#REF!</v>
      </c>
      <c r="J23" s="322" t="e">
        <f>+SUM(J24:J27)</f>
        <v>#REF!</v>
      </c>
      <c r="K23" s="952"/>
      <c r="L23" s="953"/>
      <c r="M23" s="355" t="s">
        <v>224</v>
      </c>
      <c r="N23" s="356">
        <v>70346707326.288437</v>
      </c>
      <c r="O23" s="322"/>
      <c r="P23" s="322">
        <v>83195030546.285522</v>
      </c>
      <c r="Q23" s="357"/>
      <c r="R23" s="356" t="e">
        <f>#REF!</f>
        <v>#REF!</v>
      </c>
      <c r="S23" s="357"/>
      <c r="T23" s="358">
        <v>110142</v>
      </c>
      <c r="U23" s="359">
        <v>138463</v>
      </c>
      <c r="V23" s="354" t="s">
        <v>226</v>
      </c>
    </row>
    <row r="24" spans="2:22" s="312" customFormat="1" ht="18.75" customHeight="1">
      <c r="B24" s="958" t="s">
        <v>205</v>
      </c>
      <c r="C24" s="958"/>
      <c r="D24" s="313"/>
      <c r="E24" s="320" t="s">
        <v>120</v>
      </c>
      <c r="F24" s="321"/>
      <c r="G24" s="322" t="e">
        <f>+#REF!</f>
        <v>#REF!</v>
      </c>
      <c r="H24" s="322" t="e">
        <f>+#REF!</f>
        <v>#REF!</v>
      </c>
      <c r="I24" s="322" t="e">
        <f>+#REF!</f>
        <v>#REF!</v>
      </c>
      <c r="J24" s="322" t="e">
        <f>+#REF!</f>
        <v>#REF!</v>
      </c>
      <c r="K24" s="952"/>
      <c r="L24" s="953"/>
      <c r="M24" s="355" t="s">
        <v>207</v>
      </c>
      <c r="N24" s="356">
        <f>SUM(N25:N28)</f>
        <v>63267335131.975235</v>
      </c>
      <c r="O24" s="360">
        <f>N24/N22</f>
        <v>0.89936455502491364</v>
      </c>
      <c r="P24" s="322">
        <f>SUM(P25:P28)</f>
        <v>73792993209.453369</v>
      </c>
      <c r="Q24" s="361">
        <f>P24/P22</f>
        <v>0.88698799345230972</v>
      </c>
      <c r="R24" s="356" t="e">
        <f>(H24+H25+H26+H27)</f>
        <v>#REF!</v>
      </c>
      <c r="S24" s="361" t="e">
        <f>R24/R22</f>
        <v>#REF!</v>
      </c>
      <c r="T24" s="358" t="e">
        <f>I22/1000000</f>
        <v>#REF!</v>
      </c>
      <c r="U24" s="359" t="e">
        <f>J22/1000000</f>
        <v>#REF!</v>
      </c>
      <c r="V24" s="354" t="s">
        <v>227</v>
      </c>
    </row>
    <row r="25" spans="2:22" s="312" customFormat="1" ht="18.75" customHeight="1">
      <c r="B25" s="958" t="s">
        <v>205</v>
      </c>
      <c r="C25" s="958"/>
      <c r="D25" s="313"/>
      <c r="E25" s="320" t="s">
        <v>121</v>
      </c>
      <c r="F25" s="321"/>
      <c r="G25" s="322" t="e">
        <f>+#REF!</f>
        <v>#REF!</v>
      </c>
      <c r="H25" s="322" t="e">
        <f>+#REF!</f>
        <v>#REF!</v>
      </c>
      <c r="I25" s="322" t="e">
        <f>+#REF!</f>
        <v>#REF!</v>
      </c>
      <c r="J25" s="322" t="e">
        <f>+#REF!</f>
        <v>#REF!</v>
      </c>
      <c r="K25" s="952"/>
      <c r="L25" s="953"/>
      <c r="M25" s="355" t="s">
        <v>120</v>
      </c>
      <c r="N25" s="356">
        <v>48212846429.692108</v>
      </c>
      <c r="O25" s="360">
        <f>N25/N22</f>
        <v>0.6853603851857194</v>
      </c>
      <c r="P25" s="322">
        <v>56659208503.468643</v>
      </c>
      <c r="Q25" s="361">
        <f>P25/P22</f>
        <v>0.68104078009739233</v>
      </c>
      <c r="R25" s="356" t="e">
        <f>H24</f>
        <v>#REF!</v>
      </c>
      <c r="S25" s="360" t="e">
        <f>R25/R22</f>
        <v>#REF!</v>
      </c>
      <c r="T25" s="362" t="e">
        <f>T24/T22</f>
        <v>#REF!</v>
      </c>
      <c r="U25" s="363" t="e">
        <f>U24/U22</f>
        <v>#REF!</v>
      </c>
      <c r="V25" s="354"/>
    </row>
    <row r="26" spans="2:22" s="312" customFormat="1" ht="18.75" customHeight="1">
      <c r="B26" s="958" t="s">
        <v>205</v>
      </c>
      <c r="C26" s="958"/>
      <c r="D26" s="313"/>
      <c r="E26" s="320" t="s">
        <v>122</v>
      </c>
      <c r="F26" s="321"/>
      <c r="G26" s="322" t="e">
        <f>+#REF!</f>
        <v>#REF!</v>
      </c>
      <c r="H26" s="322" t="e">
        <f>+#REF!</f>
        <v>#REF!</v>
      </c>
      <c r="I26" s="322" t="e">
        <f>+#REF!</f>
        <v>#REF!</v>
      </c>
      <c r="J26" s="322" t="e">
        <f>+#REF!</f>
        <v>#REF!</v>
      </c>
      <c r="K26" s="952"/>
      <c r="L26" s="953"/>
      <c r="M26" s="355" t="s">
        <v>121</v>
      </c>
      <c r="N26" s="356">
        <v>3068330760</v>
      </c>
      <c r="O26" s="360">
        <f>N26/N22</f>
        <v>4.3617261939044166E-2</v>
      </c>
      <c r="P26" s="322">
        <v>3696496650</v>
      </c>
      <c r="Q26" s="361">
        <f>P26/P22</f>
        <v>4.4431700135544247E-2</v>
      </c>
      <c r="R26" s="356" t="e">
        <f>H25</f>
        <v>#REF!</v>
      </c>
      <c r="S26" s="360" t="e">
        <f>R26/R22</f>
        <v>#REF!</v>
      </c>
      <c r="T26" s="312" t="s">
        <v>225</v>
      </c>
      <c r="V26" s="354"/>
    </row>
    <row r="27" spans="2:22" s="312" customFormat="1" ht="18.75" customHeight="1">
      <c r="B27" s="958" t="s">
        <v>205</v>
      </c>
      <c r="C27" s="958"/>
      <c r="D27" s="313"/>
      <c r="E27" s="320" t="s">
        <v>208</v>
      </c>
      <c r="F27" s="321"/>
      <c r="G27" s="322" t="e">
        <f>+#REF!</f>
        <v>#REF!</v>
      </c>
      <c r="H27" s="322" t="e">
        <f>+#REF!</f>
        <v>#REF!</v>
      </c>
      <c r="I27" s="322" t="e">
        <f>+#REF!</f>
        <v>#REF!</v>
      </c>
      <c r="J27" s="322" t="e">
        <f>+#REF!</f>
        <v>#REF!</v>
      </c>
      <c r="K27" s="952"/>
      <c r="L27" s="953"/>
      <c r="M27" s="355" t="s">
        <v>122</v>
      </c>
      <c r="N27" s="356">
        <v>3869361380.0951967</v>
      </c>
      <c r="O27" s="360">
        <f>N27/N22</f>
        <v>5.5004157652297443E-2</v>
      </c>
      <c r="P27" s="322">
        <v>4052281280.4506764</v>
      </c>
      <c r="Q27" s="361">
        <f>P27/P22</f>
        <v>4.8708213144968961E-2</v>
      </c>
      <c r="R27" s="356" t="e">
        <f>H26</f>
        <v>#REF!</v>
      </c>
      <c r="S27" s="360" t="e">
        <f>R27/R22</f>
        <v>#REF!</v>
      </c>
      <c r="V27" s="354"/>
    </row>
    <row r="28" spans="2:22" s="312" customFormat="1" ht="18.75" customHeight="1">
      <c r="B28" s="958" t="s">
        <v>205</v>
      </c>
      <c r="C28" s="958"/>
      <c r="D28" s="313"/>
      <c r="E28" s="320" t="s">
        <v>209</v>
      </c>
      <c r="F28" s="321"/>
      <c r="G28" s="322" t="e">
        <f>+#REF!</f>
        <v>#REF!</v>
      </c>
      <c r="H28" s="322" t="e">
        <f>+#REF!</f>
        <v>#REF!</v>
      </c>
      <c r="I28" s="322" t="e">
        <f>+#REF!</f>
        <v>#REF!</v>
      </c>
      <c r="J28" s="322" t="e">
        <f>+#REF!</f>
        <v>#REF!</v>
      </c>
      <c r="K28" s="952"/>
      <c r="L28" s="953"/>
      <c r="M28" s="355" t="s">
        <v>208</v>
      </c>
      <c r="N28" s="356">
        <v>8116796562.1879301</v>
      </c>
      <c r="O28" s="360">
        <f>N28/N22</f>
        <v>0.11538275024785272</v>
      </c>
      <c r="P28" s="322">
        <v>9385006775.5340481</v>
      </c>
      <c r="Q28" s="361">
        <f>P28/P22</f>
        <v>0.11280730007440419</v>
      </c>
      <c r="R28" s="356" t="e">
        <f>H27</f>
        <v>#REF!</v>
      </c>
      <c r="S28" s="360" t="e">
        <f>R28/R22</f>
        <v>#REF!</v>
      </c>
      <c r="V28" s="354"/>
    </row>
    <row r="29" spans="2:22" ht="15.75" thickBot="1">
      <c r="G29" s="324" t="e">
        <f>+G28/G22</f>
        <v>#REF!</v>
      </c>
      <c r="H29" s="324" t="e">
        <f>+H28/H22</f>
        <v>#REF!</v>
      </c>
      <c r="I29" s="324" t="e">
        <f>+I28/I22</f>
        <v>#REF!</v>
      </c>
      <c r="J29" s="324" t="e">
        <f>+J28/J22</f>
        <v>#REF!</v>
      </c>
      <c r="K29" s="324"/>
      <c r="M29" s="364" t="s">
        <v>209</v>
      </c>
      <c r="N29" s="365">
        <v>7079372194.3131962</v>
      </c>
      <c r="O29" s="366">
        <f>N29/N22</f>
        <v>0.10063544497508624</v>
      </c>
      <c r="P29" s="367">
        <v>9402037336.8321438</v>
      </c>
      <c r="Q29" s="368">
        <f>P29/P22</f>
        <v>0.11301200654769072</v>
      </c>
      <c r="R29" s="365" t="e">
        <f>R22-R24</f>
        <v>#REF!</v>
      </c>
      <c r="S29" s="366" t="e">
        <f>R29/R22</f>
        <v>#REF!</v>
      </c>
      <c r="T29" s="369"/>
      <c r="U29" s="369"/>
      <c r="V29" s="370"/>
    </row>
    <row r="30" spans="2:22">
      <c r="G30" s="332"/>
    </row>
    <row r="32" spans="2:22" ht="20.25">
      <c r="B32" s="306" t="s">
        <v>212</v>
      </c>
    </row>
    <row r="56" spans="2:12" ht="23.25" customHeight="1">
      <c r="L56" s="310" t="s">
        <v>200</v>
      </c>
    </row>
    <row r="57" spans="2:12" ht="27.75" customHeight="1">
      <c r="B57" s="325"/>
      <c r="C57" s="326"/>
      <c r="D57" s="327"/>
      <c r="E57" s="960" t="s">
        <v>201</v>
      </c>
      <c r="F57" s="961"/>
      <c r="G57" s="951">
        <v>2023</v>
      </c>
      <c r="H57" s="951">
        <v>2024</v>
      </c>
      <c r="I57" s="951" t="s">
        <v>215</v>
      </c>
      <c r="J57" s="951" t="s">
        <v>204</v>
      </c>
      <c r="K57" s="951"/>
      <c r="L57" s="951" t="s">
        <v>202</v>
      </c>
    </row>
    <row r="58" spans="2:12" ht="27.75" customHeight="1">
      <c r="B58" s="328"/>
      <c r="C58" s="329"/>
      <c r="D58" s="330"/>
      <c r="E58" s="962"/>
      <c r="F58" s="963"/>
      <c r="G58" s="951"/>
      <c r="H58" s="951"/>
      <c r="I58" s="951"/>
      <c r="J58" s="951"/>
      <c r="K58" s="951"/>
      <c r="L58" s="951"/>
    </row>
    <row r="59" spans="2:12" ht="27.75" customHeight="1">
      <c r="B59" s="958" t="s">
        <v>205</v>
      </c>
      <c r="C59" s="959"/>
      <c r="D59" s="331"/>
      <c r="E59" s="964" t="s">
        <v>120</v>
      </c>
      <c r="F59" s="965"/>
      <c r="G59" s="322" t="e">
        <f t="shared" ref="G59:H62" si="0">+G24</f>
        <v>#REF!</v>
      </c>
      <c r="H59" s="322" t="e">
        <f t="shared" si="0"/>
        <v>#REF!</v>
      </c>
      <c r="I59" s="322" t="e">
        <f>+(H59-G59)</f>
        <v>#REF!</v>
      </c>
      <c r="J59" s="334" t="e">
        <f>+I59/G59</f>
        <v>#REF!</v>
      </c>
      <c r="K59" s="322"/>
      <c r="L59" s="333"/>
    </row>
    <row r="60" spans="2:12" ht="27.75" customHeight="1">
      <c r="B60" s="958" t="s">
        <v>205</v>
      </c>
      <c r="C60" s="959"/>
      <c r="D60" s="331"/>
      <c r="E60" s="964" t="s">
        <v>121</v>
      </c>
      <c r="F60" s="965"/>
      <c r="G60" s="322" t="e">
        <f t="shared" si="0"/>
        <v>#REF!</v>
      </c>
      <c r="H60" s="322" t="e">
        <f>+H25</f>
        <v>#REF!</v>
      </c>
      <c r="I60" s="322" t="e">
        <f>+(H60-G60)</f>
        <v>#REF!</v>
      </c>
      <c r="J60" s="334" t="e">
        <f>+I60/G60</f>
        <v>#REF!</v>
      </c>
      <c r="K60" s="322"/>
      <c r="L60" s="333"/>
    </row>
    <row r="61" spans="2:12" ht="27.75" customHeight="1">
      <c r="B61" s="958" t="s">
        <v>205</v>
      </c>
      <c r="C61" s="959"/>
      <c r="D61" s="331"/>
      <c r="E61" s="964" t="s">
        <v>122</v>
      </c>
      <c r="F61" s="965"/>
      <c r="G61" s="322" t="e">
        <f t="shared" si="0"/>
        <v>#REF!</v>
      </c>
      <c r="H61" s="322" t="e">
        <f>+H26</f>
        <v>#REF!</v>
      </c>
      <c r="I61" s="322" t="e">
        <f>+(H61-G61)</f>
        <v>#REF!</v>
      </c>
      <c r="J61" s="334" t="e">
        <f>+I61/G61</f>
        <v>#REF!</v>
      </c>
      <c r="K61" s="322"/>
      <c r="L61" s="333"/>
    </row>
    <row r="62" spans="2:12" ht="27.75" customHeight="1">
      <c r="B62" s="958" t="s">
        <v>205</v>
      </c>
      <c r="C62" s="959"/>
      <c r="D62" s="331"/>
      <c r="E62" s="964" t="s">
        <v>208</v>
      </c>
      <c r="F62" s="965"/>
      <c r="G62" s="322" t="e">
        <f t="shared" si="0"/>
        <v>#REF!</v>
      </c>
      <c r="H62" s="322" t="e">
        <f t="shared" si="0"/>
        <v>#REF!</v>
      </c>
      <c r="I62" s="322" t="e">
        <f>+(H62-G62)</f>
        <v>#REF!</v>
      </c>
      <c r="J62" s="334" t="e">
        <f>+I62/G62</f>
        <v>#REF!</v>
      </c>
      <c r="K62" s="322"/>
      <c r="L62" s="333"/>
    </row>
    <row r="63" spans="2:12" ht="27.75" customHeight="1">
      <c r="B63" s="958" t="s">
        <v>205</v>
      </c>
      <c r="C63" s="959"/>
      <c r="D63" s="331"/>
      <c r="E63" s="320" t="s">
        <v>207</v>
      </c>
      <c r="F63" s="321"/>
      <c r="G63" s="322" t="e">
        <f>SUM(G59:G62)</f>
        <v>#REF!</v>
      </c>
      <c r="H63" s="322" t="e">
        <f>SUM(H59:H62)</f>
        <v>#REF!</v>
      </c>
      <c r="I63" s="322" t="e">
        <f>SUM(I59:I62)</f>
        <v>#REF!</v>
      </c>
      <c r="J63" s="334" t="e">
        <f>+I63/G63</f>
        <v>#REF!</v>
      </c>
      <c r="K63" s="322"/>
      <c r="L63" s="333"/>
    </row>
    <row r="64" spans="2:12" ht="32.25" customHeight="1">
      <c r="B64" s="958" t="s">
        <v>205</v>
      </c>
      <c r="C64" s="959"/>
      <c r="D64" s="331"/>
      <c r="E64" s="320" t="s">
        <v>216</v>
      </c>
      <c r="F64" s="321"/>
      <c r="G64" s="334" t="e">
        <f>+G63/G22</f>
        <v>#REF!</v>
      </c>
      <c r="H64" s="334" t="e">
        <f>+H63/H22</f>
        <v>#REF!</v>
      </c>
      <c r="I64" s="322"/>
      <c r="J64" s="322"/>
      <c r="K64" s="322"/>
      <c r="L64" s="333"/>
    </row>
  </sheetData>
  <mergeCells count="38">
    <mergeCell ref="M20:M21"/>
    <mergeCell ref="B63:C63"/>
    <mergeCell ref="B59:C59"/>
    <mergeCell ref="B60:C60"/>
    <mergeCell ref="J57:J58"/>
    <mergeCell ref="K57:K58"/>
    <mergeCell ref="L57:L58"/>
    <mergeCell ref="G20:G21"/>
    <mergeCell ref="B23:C23"/>
    <mergeCell ref="B27:C27"/>
    <mergeCell ref="B28:C28"/>
    <mergeCell ref="B26:C26"/>
    <mergeCell ref="B24:C24"/>
    <mergeCell ref="B25:C25"/>
    <mergeCell ref="B22:C22"/>
    <mergeCell ref="B20:F21"/>
    <mergeCell ref="B64:C64"/>
    <mergeCell ref="B61:C61"/>
    <mergeCell ref="B62:C62"/>
    <mergeCell ref="G57:G58"/>
    <mergeCell ref="H57:H58"/>
    <mergeCell ref="E57:F58"/>
    <mergeCell ref="E59:F59"/>
    <mergeCell ref="E60:F60"/>
    <mergeCell ref="E61:F61"/>
    <mergeCell ref="E62:F62"/>
    <mergeCell ref="H20:H21"/>
    <mergeCell ref="I20:I21"/>
    <mergeCell ref="J20:J21"/>
    <mergeCell ref="I57:I58"/>
    <mergeCell ref="K26:L26"/>
    <mergeCell ref="K27:L27"/>
    <mergeCell ref="K28:L28"/>
    <mergeCell ref="K20:L21"/>
    <mergeCell ref="K22:L22"/>
    <mergeCell ref="K23:L23"/>
    <mergeCell ref="K24:L24"/>
    <mergeCell ref="K25:L25"/>
  </mergeCells>
  <phoneticPr fontId="9"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B1:J272"/>
  <sheetViews>
    <sheetView showGridLines="0" tabSelected="1" zoomScaleNormal="100" workbookViewId="0">
      <selection activeCell="F3" sqref="F3"/>
    </sheetView>
  </sheetViews>
  <sheetFormatPr defaultRowHeight="15"/>
  <cols>
    <col min="1" max="1" width="3.5703125" customWidth="1"/>
    <col min="2" max="2" width="15.140625" customWidth="1"/>
    <col min="3" max="8" width="16.85546875" customWidth="1"/>
    <col min="9" max="9" width="8.7109375" customWidth="1"/>
  </cols>
  <sheetData>
    <row r="1" spans="2:10" ht="23.25">
      <c r="B1" s="752" t="s">
        <v>328</v>
      </c>
      <c r="C1" s="772"/>
      <c r="D1" s="894">
        <f>+E1-1</f>
        <v>6</v>
      </c>
      <c r="E1" s="895">
        <v>7</v>
      </c>
      <c r="F1" s="895">
        <f>+IF(E1=12,1,E1+1)</f>
        <v>8</v>
      </c>
      <c r="G1" s="895">
        <f>+F1+1</f>
        <v>9</v>
      </c>
      <c r="H1" s="895">
        <f>+G1+1</f>
        <v>10</v>
      </c>
      <c r="I1" s="772"/>
      <c r="J1" s="772"/>
    </row>
    <row r="2" spans="2:10">
      <c r="C2" s="772"/>
      <c r="D2" s="895">
        <f>+D1*1.12</f>
        <v>6.7200000000000006</v>
      </c>
      <c r="E2" s="895">
        <f t="shared" ref="E2:H2" si="0">+E1*1.12</f>
        <v>7.8400000000000007</v>
      </c>
      <c r="F2" s="895">
        <f t="shared" si="0"/>
        <v>8.9600000000000009</v>
      </c>
      <c r="G2" s="895">
        <f t="shared" si="0"/>
        <v>10.080000000000002</v>
      </c>
      <c r="H2" s="895">
        <f t="shared" si="0"/>
        <v>11.200000000000001</v>
      </c>
      <c r="I2" s="772"/>
      <c r="J2" s="772"/>
    </row>
    <row r="3" spans="2:10" ht="21.75" customHeight="1">
      <c r="B3" t="str">
        <f>+"1.1. "&amp;D1&amp;"월 사업목표대비 실적 - 금액기준"</f>
        <v>1.1. 6월 사업목표대비 실적 - 금액기준</v>
      </c>
      <c r="C3" s="772"/>
      <c r="D3" s="772"/>
      <c r="E3" s="772"/>
      <c r="F3" s="772"/>
      <c r="G3" s="772"/>
      <c r="H3" s="772"/>
      <c r="I3" s="772"/>
      <c r="J3" s="772"/>
    </row>
    <row r="4" spans="2:10" ht="21.75" customHeight="1">
      <c r="B4" s="715" t="s">
        <v>179</v>
      </c>
      <c r="C4" s="716" t="s">
        <v>339</v>
      </c>
      <c r="D4" s="716" t="s">
        <v>340</v>
      </c>
      <c r="E4" s="716" t="s">
        <v>341</v>
      </c>
      <c r="F4" s="716" t="s">
        <v>342</v>
      </c>
      <c r="G4" s="716" t="s">
        <v>343</v>
      </c>
      <c r="H4" s="717" t="s">
        <v>344</v>
      </c>
    </row>
    <row r="5" spans="2:10" ht="21.75" customHeight="1">
      <c r="B5" s="718" t="s">
        <v>329</v>
      </c>
      <c r="C5" s="723">
        <f>+INDEX('2026-사업계획-PL'!$T:$AQ,68,MATCH($D$1,'2026-사업계획-PL'!$T$1:$AQ$1,0))</f>
        <v>9518120236.7391129</v>
      </c>
      <c r="D5" s="723">
        <f>+INDEX('2026-사업계획-MC'!$T:$AQ,49,MATCH($D$1,'2026-사업계획-MC'!$T$1:$AQ$1,0))</f>
        <v>9518120236.7391129</v>
      </c>
      <c r="E5" s="723">
        <f>+INDEX('2026-사업계획-MC'!$T:$AQ,50,MATCH($D$1,'2026-사업계획-MC'!$T$1:$AQ$1,0))</f>
        <v>6535768027.1800566</v>
      </c>
      <c r="F5" s="723">
        <f>+INDEX('2026-사업계획-MC'!$T:$AQ,55,MATCH($D$1,'2026-사업계획-MC'!$T$1:$AQ$1,0))</f>
        <v>418321780.22800004</v>
      </c>
      <c r="G5" s="723">
        <f>+INDEX('2026-사업계획-MC'!$T:$AQ,61,MATCH($D$1,'2026-사업계획-MC'!$T$1:$AQ$1,0))</f>
        <v>539780740.23434925</v>
      </c>
      <c r="H5" s="724">
        <f>+INDEX('2026-사업계획-PL'!$T:$AQ,90,MATCH($D$1,'2026-사업계획-PL'!$T$1:$AQ$1,0))</f>
        <v>1149995794.4846282</v>
      </c>
    </row>
    <row r="6" spans="2:10" ht="21.75" customHeight="1">
      <c r="B6" s="718" t="s">
        <v>330</v>
      </c>
      <c r="C6" s="723">
        <f>+INDEX('2026-운영계획 PL'!$T:$AQ,68,MATCH($D$1,'2026-운영계획 PL'!$T$1:$AQ$1,0))</f>
        <v>9570017170.9050064</v>
      </c>
      <c r="D6" s="723">
        <f>+INDEX('2026-운영계획-MC'!$T:$AQ,49,MATCH($D$1,'2026-운영계획-MC'!$T$1:$AQ$1,0))</f>
        <v>9091291407.5328255</v>
      </c>
      <c r="E6" s="723">
        <f>+INDEX('2026-운영계획-MC'!$T:$AQ,50,MATCH($D$1,'2026-운영계획-MC'!$T$1:$AQ$1,0))</f>
        <v>6323828090.9050989</v>
      </c>
      <c r="F6" s="723">
        <f>+INDEX('2026-운영계획-MC'!$T:$AQ,55,MATCH($D$1,'2026-운영계획-MC'!$T$1:$AQ$1,0))</f>
        <v>411381608.37928003</v>
      </c>
      <c r="G6" s="723">
        <f>+INDEX('2026-운영계획-MC'!$T:$AQ,61,MATCH($D$1,'2026-운영계획-MC'!$T$1:$AQ$1,0))</f>
        <v>530929708.56885713</v>
      </c>
      <c r="H6" s="724">
        <f>+INDEX('2026-운영계획 PL'!$T:$AQ,90,MATCH($D$1,'2026-운영계획 PL'!$T$1:$AQ$1,0))</f>
        <v>1157218170.2762413</v>
      </c>
    </row>
    <row r="7" spans="2:10" ht="21.75" customHeight="1">
      <c r="B7" s="720" t="s">
        <v>331</v>
      </c>
      <c r="C7" s="725">
        <f>+INDEX('2026-실적 PL'!$O:$AL,68,MATCH($D$1,'2026-실적 PL'!$O$1:$AL$1,0))</f>
        <v>0</v>
      </c>
      <c r="D7" s="725">
        <f>+INDEX('2026-실적-MC'!$T:$AQ,49,MATCH($D$1,'2026-실적-MC'!$T$1:$AQ$1,0))</f>
        <v>0</v>
      </c>
      <c r="E7" s="725">
        <f>+INDEX('2026-실적-MC'!$T:$AQ,50,MATCH($D$1,'2026-실적-MC'!$T$1:$AQ$1,0))</f>
        <v>0</v>
      </c>
      <c r="F7" s="725">
        <f>+INDEX('2026-실적-MC'!$T:$AQ,55,MATCH($D$1,'2026-실적-MC'!$T$1:$AQ$1,0))</f>
        <v>0</v>
      </c>
      <c r="G7" s="725">
        <f>+INDEX('2026-실적-MC'!$T:$AQ,61,MATCH($D$1,'2026-실적-MC'!$T$1:$AQ$1,0))</f>
        <v>0</v>
      </c>
      <c r="H7" s="726">
        <f>+INDEX('2026-실적 PL'!$T:$AQ,90,MATCH($D$1,'2026-실적 PL'!$T$1:$AQ$1,0))</f>
        <v>0</v>
      </c>
    </row>
    <row r="8" spans="2:10" ht="21.75" customHeight="1">
      <c r="C8" s="768">
        <f>C7/C6</f>
        <v>0</v>
      </c>
      <c r="D8" s="768">
        <f>D7/D6</f>
        <v>0</v>
      </c>
    </row>
    <row r="9" spans="2:10" ht="21.75" customHeight="1">
      <c r="B9" s="778" t="str">
        <f>+"1.2. "&amp;D1&amp;"월 사업목표대비 실적 - 비율기준"</f>
        <v>1.2. 6월 사업목표대비 실적 - 비율기준</v>
      </c>
      <c r="C9" s="896"/>
      <c r="D9" s="896"/>
    </row>
    <row r="10" spans="2:10" ht="21.75" customHeight="1">
      <c r="B10" s="779" t="s">
        <v>179</v>
      </c>
      <c r="C10" s="780" t="s">
        <v>332</v>
      </c>
      <c r="D10" s="780" t="s">
        <v>333</v>
      </c>
      <c r="E10" s="780" t="s">
        <v>334</v>
      </c>
      <c r="F10" s="780" t="s">
        <v>335</v>
      </c>
      <c r="G10" s="780" t="s">
        <v>336</v>
      </c>
      <c r="H10" s="781" t="s">
        <v>337</v>
      </c>
      <c r="I10" s="778"/>
    </row>
    <row r="11" spans="2:10" ht="21.75" customHeight="1">
      <c r="B11" s="782" t="s">
        <v>329</v>
      </c>
      <c r="C11" s="783"/>
      <c r="D11" s="784">
        <f>+INDEX('2026-사업계획-PL'!$T:$AQ,121,MATCH($D$2,'2026-사업계획-PL'!$T$1:$AQ$1,0))</f>
        <v>9.1851528754336859E-2</v>
      </c>
      <c r="E11" s="784">
        <f>+INDEX('2026-사업계획-MC'!$T:$AQ,50,MATCH($D$2,'2026-사업계획-MC'!$T$1:$AQ$1,0))</f>
        <v>0.68666583995782726</v>
      </c>
      <c r="F11" s="784">
        <f>+INDEX('2026-사업계획-MC'!$T:$AQ,55,MATCH($D$2,'2026-사업계획-MC'!$T$1:$AQ$1,0))</f>
        <v>4.3950041586290803E-2</v>
      </c>
      <c r="G11" s="784">
        <f>+INDEX('2026-사업계획-MC'!$T:$AQ,61,MATCH($D$2,'2026-사업계획-MC'!$T$1:$AQ$1,0))</f>
        <v>5.6710855379914486E-2</v>
      </c>
      <c r="H11" s="785">
        <f>+INDEX('2026-사업계획-PL'!$T:$AQ,90,MATCH($D$2,'2026-사업계획-PL'!$T$1:$AQ$1,0))</f>
        <v>0.12082173432163053</v>
      </c>
      <c r="I11" s="786">
        <f t="shared" ref="I11:I13" si="1">+G11+F11+E11</f>
        <v>0.78732673692403254</v>
      </c>
    </row>
    <row r="12" spans="2:10" ht="21.75" customHeight="1">
      <c r="B12" s="782" t="s">
        <v>330</v>
      </c>
      <c r="C12" s="784">
        <f>C6/C5</f>
        <v>1.0054524352366947</v>
      </c>
      <c r="D12" s="784">
        <f>+INDEX('2026-운영계획 PL'!$T:$AQ,121,MATCH($D$2,'2026-운영계획 PL'!$T$1:$AQ$1,0))</f>
        <v>0.11981792428352502</v>
      </c>
      <c r="E12" s="784">
        <f>+INDEX('2026-운영계획-MC'!$T:$AQ,50,MATCH($D$2,'2026-운영계획-MC'!$T$1:$AQ$1,0))</f>
        <v>0.69559183700407257</v>
      </c>
      <c r="F12" s="784">
        <f>+INDEX('2026-운영계획-MC'!$T:$AQ,55,MATCH($D$2,'2026-운영계획-MC'!$T$1:$AQ$1,0))</f>
        <v>4.5250073937616729E-2</v>
      </c>
      <c r="G12" s="784">
        <f>+INDEX('2026-운영계획-MC'!$T:$AQ,61,MATCH($D$2,'2026-운영계획-MC'!$T$1:$AQ$1,0))</f>
        <v>5.8399811948491885E-2</v>
      </c>
      <c r="H12" s="785">
        <f>+INDEX('2026-운영계획 PL'!$T:$AQ,90,MATCH($D$2,'2026-운영계획 PL'!$T$1:$AQ$1,0))</f>
        <v>0.12092122193828904</v>
      </c>
      <c r="I12" s="786">
        <f t="shared" si="1"/>
        <v>0.79924172289018114</v>
      </c>
    </row>
    <row r="13" spans="2:10" ht="21.75" customHeight="1">
      <c r="B13" s="787" t="s">
        <v>345</v>
      </c>
      <c r="C13" s="766">
        <f>C7/C5</f>
        <v>0</v>
      </c>
      <c r="D13" s="766">
        <f>+INDEX('2026-실적 PL'!$T:$AQ,121,MATCH($D$2,'2026-실적 PL'!$T$1:$AQ$1,0))</f>
        <v>0</v>
      </c>
      <c r="E13" s="766">
        <f>+INDEX('2026-실적-MC'!$T:$AQ,50,MATCH($D$2,'2026-실적-MC'!$T$1:$AQ$1,0))</f>
        <v>0</v>
      </c>
      <c r="F13" s="766">
        <f>+INDEX('2026-실적-MC'!$T:$AQ,55,MATCH($D$2,'2026-실적-MC'!$T$1:$AQ$1,0))</f>
        <v>0</v>
      </c>
      <c r="G13" s="766">
        <f>+INDEX('2026-실적-MC'!$T:$AQ,61,MATCH($D$2,'2026-실적-MC'!$T$1:$AQ$1,0))</f>
        <v>0</v>
      </c>
      <c r="H13" s="767">
        <f>+INDEX('2026-실적 PL'!$T:$AQ,90,MATCH($D$2,'2026-실적 PL'!$T$1:$AQ$1,0))</f>
        <v>0</v>
      </c>
      <c r="I13" s="786">
        <f t="shared" si="1"/>
        <v>0</v>
      </c>
    </row>
    <row r="14" spans="2:10" ht="21.75" customHeight="1">
      <c r="B14" s="778"/>
      <c r="C14" s="778"/>
      <c r="D14" s="773">
        <f>D13-D12</f>
        <v>-0.11981792428352502</v>
      </c>
      <c r="E14" s="773">
        <f>E13-E12</f>
        <v>-0.69559183700407257</v>
      </c>
      <c r="F14" s="773">
        <f>F13-F12</f>
        <v>-4.5250073937616729E-2</v>
      </c>
      <c r="G14" s="773">
        <f>G13-G12</f>
        <v>-5.8399811948491885E-2</v>
      </c>
      <c r="H14" s="773">
        <f>H13-H12</f>
        <v>-0.12092122193828904</v>
      </c>
      <c r="I14" s="786">
        <f>+G14+F14+E14</f>
        <v>-0.79924172289018114</v>
      </c>
    </row>
    <row r="15" spans="2:10" ht="21.75" customHeight="1">
      <c r="B15" t="str">
        <f>+"2.1. "&amp;E1&amp;"월 사업목표대비 실적 - 금액기준"</f>
        <v>2.1. 7월 사업목표대비 실적 - 금액기준</v>
      </c>
    </row>
    <row r="16" spans="2:10" ht="21.75" customHeight="1">
      <c r="B16" s="715" t="s">
        <v>179</v>
      </c>
      <c r="C16" s="716" t="s">
        <v>339</v>
      </c>
      <c r="D16" s="716" t="s">
        <v>340</v>
      </c>
      <c r="E16" s="716" t="s">
        <v>341</v>
      </c>
      <c r="F16" s="716" t="s">
        <v>342</v>
      </c>
      <c r="G16" s="716" t="s">
        <v>343</v>
      </c>
      <c r="H16" s="717" t="s">
        <v>344</v>
      </c>
    </row>
    <row r="17" spans="2:9" ht="21.75" customHeight="1">
      <c r="B17" s="718" t="s">
        <v>329</v>
      </c>
      <c r="C17" s="723">
        <f>+INDEX('2026-사업계획-PL'!$T:$AQ,68,MATCH($E$1,'2026-사업계획-PL'!$T$1:$AQ$1,0))</f>
        <v>8717290702.7556095</v>
      </c>
      <c r="D17" s="723">
        <f>+INDEX('2026-사업계획-MC'!$T:$AQ,49,MATCH($E$1,'2026-사업계획-MC'!$T$1:$AQ$1,0))</f>
        <v>8717290702.7556095</v>
      </c>
      <c r="E17" s="723">
        <f>+INDEX('2026-사업계획-MC'!$T:$AQ,50,MATCH($E$1,'2026-사업계획-MC'!$T$1:$AQ$1,0))</f>
        <v>6038389992.1983109</v>
      </c>
      <c r="F17" s="723">
        <f>+INDEX('2026-사업계획-MC'!$T:$AQ,55,MATCH($E$1,'2026-사업계획-MC'!$T$1:$AQ$1,0))</f>
        <v>378024261.86800003</v>
      </c>
      <c r="G17" s="723">
        <f>+INDEX('2026-사업계획-MC'!$T:$AQ,61,MATCH($E$1,'2026-사업계획-MC'!$T$1:$AQ$1,0))</f>
        <v>517447522.6039722</v>
      </c>
      <c r="H17" s="724">
        <f>+INDEX('2026-사업계획-PL'!$T:$AQ,90,MATCH($E$1,'2026-사업계획-PL'!$T$1:$AQ$1,0))</f>
        <v>1060008418.4812781</v>
      </c>
    </row>
    <row r="18" spans="2:9" ht="21.75" customHeight="1">
      <c r="B18" s="718" t="s">
        <v>330</v>
      </c>
      <c r="C18" s="723">
        <f>+INDEX('2026-운영계획 PL'!$T:$AQ,68,MATCH($E$1,'2026-운영계획 PL'!$T$1:$AQ$1,0))</f>
        <v>11293306278.972162</v>
      </c>
      <c r="D18" s="723">
        <f>+INDEX('2026-운영계획-MC'!$T:$AQ,49,MATCH($E$1,'2026-운영계획-MC'!$T$1:$AQ$1,0))</f>
        <v>10639273064.960081</v>
      </c>
      <c r="E18" s="723">
        <f>+INDEX('2026-운영계획-MC'!$T:$AQ,50,MATCH($E$1,'2026-운영계획-MC'!$T$1:$AQ$1,0))</f>
        <v>7660344376.9744787</v>
      </c>
      <c r="F18" s="723">
        <f>+INDEX('2026-운영계획-MC'!$T:$AQ,55,MATCH($E$1,'2026-운영계획-MC'!$T$1:$AQ$1,0))</f>
        <v>509160358.57455999</v>
      </c>
      <c r="G18" s="723">
        <f>+INDEX('2026-운영계획-MC'!$T:$AQ,61,MATCH($E$1,'2026-운영계획-MC'!$T$1:$AQ$1,0))</f>
        <v>565509298.47499442</v>
      </c>
      <c r="H18" s="724">
        <f>+INDEX('2026-운영계획 PL'!$T:$AQ,90,MATCH($E$1,'2026-운영계획 PL'!$T$1:$AQ$1,0))</f>
        <v>1273086228.2312753</v>
      </c>
    </row>
    <row r="19" spans="2:9" ht="21.75" customHeight="1">
      <c r="B19" s="720" t="s">
        <v>331</v>
      </c>
      <c r="C19" s="725">
        <f>+INDEX('2026-실적 PL'!$O:$AL,68,MATCH($E$1,'2026-실적 PL'!$O$1:$AL$1,0))</f>
        <v>0</v>
      </c>
      <c r="D19" s="725">
        <f>+INDEX('2026-실적-MC'!$T:$AQ,49,MATCH($E$1,'2026-실적-MC'!$T$1:$AQ$1,0))</f>
        <v>0</v>
      </c>
      <c r="E19" s="725">
        <f>+INDEX('2026-실적-MC'!$T:$AQ,50,MATCH($E$1,'2026-실적-MC'!$T$1:$AQ$1,0))</f>
        <v>0</v>
      </c>
      <c r="F19" s="725">
        <f>+INDEX('2026-실적-MC'!$T:$AQ,55,MATCH($E$1,'2026-실적-MC'!$T$1:$AQ$1,0))</f>
        <v>0</v>
      </c>
      <c r="G19" s="725">
        <f>+INDEX('2026-실적-MC'!$T:$AQ,61,MATCH($E$1,'2026-실적-MC'!$T$1:$AQ$1,0))</f>
        <v>0</v>
      </c>
      <c r="H19" s="726">
        <f>+INDEX('2026-실적 PL'!$T:$AQ,90,MATCH($E$1,'2026-실적 PL'!$T$1:$AQ$1,0))</f>
        <v>0</v>
      </c>
    </row>
    <row r="20" spans="2:9" ht="21.75" customHeight="1">
      <c r="C20" s="768">
        <f>C19/C18</f>
        <v>0</v>
      </c>
      <c r="D20" s="768">
        <f>D19/D18</f>
        <v>0</v>
      </c>
    </row>
    <row r="21" spans="2:9" ht="21.75" customHeight="1">
      <c r="B21" s="778" t="str">
        <f>+"2.2. "&amp;E1&amp;"월 사업목표대비 실적 - 비율기준"</f>
        <v>2.2. 7월 사업목표대비 실적 - 비율기준</v>
      </c>
      <c r="C21" s="778"/>
      <c r="D21" s="778"/>
      <c r="E21" s="778"/>
      <c r="F21" s="778"/>
      <c r="G21" s="778"/>
      <c r="H21" s="778"/>
      <c r="I21" s="778"/>
    </row>
    <row r="22" spans="2:9" ht="21.75" customHeight="1">
      <c r="B22" s="779" t="s">
        <v>179</v>
      </c>
      <c r="C22" s="780" t="s">
        <v>332</v>
      </c>
      <c r="D22" s="780" t="s">
        <v>333</v>
      </c>
      <c r="E22" s="780" t="s">
        <v>334</v>
      </c>
      <c r="F22" s="780" t="s">
        <v>335</v>
      </c>
      <c r="G22" s="780" t="s">
        <v>336</v>
      </c>
      <c r="H22" s="781" t="s">
        <v>337</v>
      </c>
      <c r="I22" s="778"/>
    </row>
    <row r="23" spans="2:9" ht="21.75" customHeight="1">
      <c r="B23" s="782" t="s">
        <v>329</v>
      </c>
      <c r="C23" s="783"/>
      <c r="D23" s="784">
        <f>+INDEX('2026-사업계획-PL'!$T:$AQ,121,MATCH($E$2,'2026-사업계획-PL'!$T$1:$AQ$1,0))</f>
        <v>8.2986851336203607E-2</v>
      </c>
      <c r="E23" s="784">
        <f>+INDEX('2026-사업계획-MC'!$T:$AQ,50,MATCH($E$2,'2026-사업계획-MC'!$T$1:$AQ$1,0))</f>
        <v>0.69269113513554437</v>
      </c>
      <c r="F23" s="784">
        <f>+INDEX('2026-사업계획-MC'!$T:$AQ,55,MATCH($E$2,'2026-사업계획-MC'!$T$1:$AQ$1,0))</f>
        <v>4.3364879612022504E-2</v>
      </c>
      <c r="G23" s="784">
        <f>+INDEX('2026-사업계획-MC'!$T:$AQ,61,MATCH($E$2,'2026-사업계획-MC'!$T$1:$AQ$1,0))</f>
        <v>5.9358754944400634E-2</v>
      </c>
      <c r="H23" s="785">
        <f>+INDEX('2026-사업계획-PL'!$T:$AQ,90,MATCH($E$2,'2026-사업계획-PL'!$T$1:$AQ$1,0))</f>
        <v>0.12159837897182899</v>
      </c>
      <c r="I23" s="786">
        <f t="shared" ref="I23:I25" si="2">+G23+F23+E23</f>
        <v>0.79541476969196756</v>
      </c>
    </row>
    <row r="24" spans="2:9" ht="21.75" customHeight="1">
      <c r="B24" s="782" t="s">
        <v>330</v>
      </c>
      <c r="C24" s="784">
        <f>C18/C17</f>
        <v>1.2955064439232538</v>
      </c>
      <c r="D24" s="784">
        <f>+INDEX('2026-운영계획 PL'!$T:$AQ,121,MATCH($E$2,'2026-운영계획 PL'!$T$1:$AQ$1,0))</f>
        <v>0.11380245828538928</v>
      </c>
      <c r="E24" s="784">
        <f>+INDEX('2026-운영계획-MC'!$T:$AQ,50,MATCH($E$2,'2026-운영계획-MC'!$T$1:$AQ$1,0))</f>
        <v>0.72000636981519384</v>
      </c>
      <c r="F24" s="784">
        <f>+INDEX('2026-운영계획-MC'!$T:$AQ,55,MATCH($E$2,'2026-운영계획-MC'!$T$1:$AQ$1,0))</f>
        <v>4.7856686774160766E-2</v>
      </c>
      <c r="G24" s="784">
        <f>+INDEX('2026-운영계획-MC'!$T:$AQ,61,MATCH($E$2,'2026-운영계획-MC'!$T$1:$AQ$1,0))</f>
        <v>5.3153001621649446E-2</v>
      </c>
      <c r="H24" s="785">
        <f>+INDEX('2026-운영계획 PL'!$T:$AQ,90,MATCH($E$2,'2026-운영계획 PL'!$T$1:$AQ$1,0))</f>
        <v>0.11272927491586128</v>
      </c>
      <c r="I24" s="786">
        <f t="shared" si="2"/>
        <v>0.82101605821100399</v>
      </c>
    </row>
    <row r="25" spans="2:9" ht="21.75" customHeight="1">
      <c r="B25" s="787" t="s">
        <v>345</v>
      </c>
      <c r="C25" s="766">
        <f>C19/C17</f>
        <v>0</v>
      </c>
      <c r="D25" s="766">
        <f>+INDEX('2026-실적 PL'!$T:$AQ,121,MATCH($E$2,'2026-실적 PL'!$T$1:$AQ$1,0))</f>
        <v>0</v>
      </c>
      <c r="E25" s="766">
        <f>+INDEX('2026-실적-MC'!$T:$AQ,50,MATCH($E$2,'2026-실적-MC'!$T$1:$AQ$1,0))</f>
        <v>0</v>
      </c>
      <c r="F25" s="766">
        <f>+INDEX('2026-실적-MC'!$T:$AQ,55,MATCH($E$2,'2026-실적-MC'!$T$1:$AQ$1,0))</f>
        <v>0</v>
      </c>
      <c r="G25" s="766">
        <f>+INDEX('2026-실적-MC'!$T:$AQ,61,MATCH($E$2,'2026-실적-MC'!$T$1:$AQ$1,0))</f>
        <v>0</v>
      </c>
      <c r="H25" s="767">
        <f>+INDEX('2026-실적 PL'!$T:$AQ,90,MATCH($E$2,'2026-실적 PL'!$T$1:$AQ$1,0))</f>
        <v>0</v>
      </c>
      <c r="I25" s="786">
        <f t="shared" si="2"/>
        <v>0</v>
      </c>
    </row>
    <row r="26" spans="2:9" ht="21.75" customHeight="1">
      <c r="B26" s="778"/>
      <c r="C26" s="778"/>
      <c r="D26" s="773">
        <f>D25-D24</f>
        <v>-0.11380245828538928</v>
      </c>
      <c r="E26" s="773">
        <f>E25-E24</f>
        <v>-0.72000636981519384</v>
      </c>
      <c r="F26" s="773">
        <f>F25-F24</f>
        <v>-4.7856686774160766E-2</v>
      </c>
      <c r="G26" s="773">
        <f>G25-G24</f>
        <v>-5.3153001621649446E-2</v>
      </c>
      <c r="H26" s="773">
        <f>H25-H24</f>
        <v>-0.11272927491586128</v>
      </c>
      <c r="I26" s="786">
        <f>+G26+F26+E26</f>
        <v>-0.82101605821100399</v>
      </c>
    </row>
    <row r="27" spans="2:9" ht="21.75" customHeight="1">
      <c r="B27" t="str">
        <f>+"3.1. "&amp;F1&amp;"월 사업목표대비 실적 - 금액기준"</f>
        <v>3.1. 8월 사업목표대비 실적 - 금액기준</v>
      </c>
    </row>
    <row r="28" spans="2:9" ht="21.75" customHeight="1">
      <c r="B28" s="715" t="s">
        <v>179</v>
      </c>
      <c r="C28" s="716" t="s">
        <v>339</v>
      </c>
      <c r="D28" s="716" t="s">
        <v>340</v>
      </c>
      <c r="E28" s="716" t="s">
        <v>341</v>
      </c>
      <c r="F28" s="716" t="s">
        <v>342</v>
      </c>
      <c r="G28" s="716" t="s">
        <v>343</v>
      </c>
      <c r="H28" s="717" t="s">
        <v>344</v>
      </c>
    </row>
    <row r="29" spans="2:9" ht="21.75" customHeight="1">
      <c r="B29" s="718" t="s">
        <v>329</v>
      </c>
      <c r="C29" s="723">
        <f>+INDEX('2026-사업계획-PL'!$T:$AQ,68,MATCH($F$1,'2026-사업계획-PL'!$T$1:$AQ$1,0))</f>
        <v>9666922237.6556549</v>
      </c>
      <c r="D29" s="723">
        <f>+INDEX('2026-사업계획-MC'!$T:$AQ,49,MATCH($F$1,'2026-사업계획-MC'!$T$1:$AQ$1,0))</f>
        <v>9666922237.6556549</v>
      </c>
      <c r="E29" s="723">
        <f>+INDEX('2026-사업계획-MC'!$T:$AQ,50,MATCH($F$1,'2026-사업계획-MC'!$T$1:$AQ$1,0))</f>
        <v>6814936930.736721</v>
      </c>
      <c r="F29" s="723">
        <f>+INDEX('2026-사업계획-MC'!$T:$AQ,55,MATCH($F$1,'2026-사업계획-MC'!$T$1:$AQ$1,0))</f>
        <v>424906613.1376</v>
      </c>
      <c r="G29" s="723">
        <f>+INDEX('2026-사업계획-MC'!$T:$AQ,61,MATCH($F$1,'2026-사업계획-MC'!$T$1:$AQ$1,0))</f>
        <v>543245227.35636866</v>
      </c>
      <c r="H29" s="724">
        <f>+INDEX('2026-사업계획-PL'!$T:$AQ,90,MATCH($F$1,'2026-사업계획-PL'!$T$1:$AQ$1,0))</f>
        <v>1153124732.1962826</v>
      </c>
    </row>
    <row r="30" spans="2:9" ht="21.75" customHeight="1">
      <c r="B30" s="718" t="s">
        <v>330</v>
      </c>
      <c r="C30" s="723">
        <f>+INDEX('2026-운영계획 PL'!$T:$AQ,68,MATCH($F$1,'2026-운영계획 PL'!$T$1:$AQ$1,0))</f>
        <v>10222028316.260592</v>
      </c>
      <c r="D30" s="723">
        <f>+INDEX('2026-운영계획-MC'!$T:$AQ,49,MATCH($F$1,'2026-운영계획-MC'!$T$1:$AQ$1,0))</f>
        <v>10222028316.260592</v>
      </c>
      <c r="E30" s="723">
        <f>+INDEX('2026-운영계획-MC'!$T:$AQ,50,MATCH($F$1,'2026-운영계획-MC'!$T$1:$AQ$1,0))</f>
        <v>7707848007.8486633</v>
      </c>
      <c r="F30" s="723">
        <f>+INDEX('2026-운영계획-MC'!$T:$AQ,55,MATCH($F$1,'2026-운영계획-MC'!$T$1:$AQ$1,0))</f>
        <v>500191762.68511993</v>
      </c>
      <c r="G30" s="723">
        <f>+INDEX('2026-운영계획-MC'!$T:$AQ,61,MATCH($F$1,'2026-운영계획-MC'!$T$1:$AQ$1,0))</f>
        <v>570584915.99661756</v>
      </c>
      <c r="H30" s="724">
        <f>+INDEX('2026-운영계획 PL'!$T:$AQ,90,MATCH($F$1,'2026-운영계획 PL'!$T$1:$AQ$1,0))</f>
        <v>1190759248.098628</v>
      </c>
    </row>
    <row r="31" spans="2:9" ht="21.75" customHeight="1">
      <c r="B31" s="720" t="s">
        <v>331</v>
      </c>
      <c r="C31" s="725">
        <f>+INDEX('2026-실적 PL'!$T:$AQ,68,MATCH($F$1,'2026-실적 PL'!$T$1:$AQ$1,0))</f>
        <v>0</v>
      </c>
      <c r="D31" s="725">
        <f>+INDEX('2026-실적-MC'!$T:$AQ,49,MATCH($F$1,'2026-실적-MC'!$T$1:$AQ$1,0))</f>
        <v>0</v>
      </c>
      <c r="E31" s="725">
        <f>+INDEX('2026-실적-MC'!$T:$AQ,50,MATCH($F$1,'2026-실적-MC'!$T$1:$AQ$1,0))</f>
        <v>0</v>
      </c>
      <c r="F31" s="725">
        <f>+INDEX('2026-실적-MC'!$T:$AQ,55,MATCH($F$1,'2026-실적-MC'!$T$1:$AQ$1,0))</f>
        <v>0</v>
      </c>
      <c r="G31" s="725">
        <f>+INDEX('2026-실적-MC'!$T:$AQ,61,MATCH($F$1,'2026-실적-MC'!$T$1:$AQ$1,0))</f>
        <v>0</v>
      </c>
      <c r="H31" s="726">
        <f>+INDEX('2026-실적 PL'!$T:$AQ,90,MATCH($F$1,'2026-실적 PL'!$T$1:$AQ$1,0))</f>
        <v>0</v>
      </c>
    </row>
    <row r="32" spans="2:9" ht="21.75" customHeight="1"/>
    <row r="33" spans="2:9" ht="21.75" customHeight="1">
      <c r="B33" t="str">
        <f>+"3.2. "&amp;F1&amp;"월 사업목표대비 실적 - 비율기준"</f>
        <v>3.2. 8월 사업목표대비 실적 - 비율기준</v>
      </c>
    </row>
    <row r="34" spans="2:9" ht="21.75" customHeight="1">
      <c r="B34" s="715" t="s">
        <v>179</v>
      </c>
      <c r="C34" s="716" t="s">
        <v>332</v>
      </c>
      <c r="D34" s="716" t="s">
        <v>333</v>
      </c>
      <c r="E34" s="716" t="s">
        <v>334</v>
      </c>
      <c r="F34" s="716" t="s">
        <v>335</v>
      </c>
      <c r="G34" s="716" t="s">
        <v>336</v>
      </c>
      <c r="H34" s="717" t="s">
        <v>337</v>
      </c>
    </row>
    <row r="35" spans="2:9" ht="21.75" customHeight="1">
      <c r="B35" s="718" t="s">
        <v>329</v>
      </c>
      <c r="C35" s="719"/>
      <c r="D35" s="756">
        <f>+INDEX('2026-사업계획-PL'!$T:$AQ,121,MATCH($F$2,'2026-사업계획-PL'!$T$1:$AQ$1,0))</f>
        <v>7.558856027437004E-2</v>
      </c>
      <c r="E35" s="756">
        <f>+INDEX('2026-사업계획-MC'!$T:$AQ,50,MATCH($F$2,'2026-사업계획-MC'!$T$1:$AQ$1,0))</f>
        <v>0.70497483720210674</v>
      </c>
      <c r="F35" s="756">
        <f>+INDEX('2026-사업계획-MC'!$T:$AQ,55,MATCH($F$2,'2026-사업계획-MC'!$T$1:$AQ$1,0))</f>
        <v>4.3954694440641838E-2</v>
      </c>
      <c r="G35" s="756">
        <f>+INDEX('2026-사업계획-MC'!$T:$AQ,61,MATCH($F$2,'2026-사업계획-MC'!$T$1:$AQ$1,0))</f>
        <v>5.6196296401377917E-2</v>
      </c>
      <c r="H35" s="757">
        <f>+INDEX('2026-사업계획-PL'!$T:$AQ,90,MATCH($F$2,'2026-사업계획-PL'!$T$1:$AQ$1,0))</f>
        <v>0.11928561168150342</v>
      </c>
      <c r="I35" s="786">
        <f t="shared" ref="I35:I37" si="3">+G35+F35+E35</f>
        <v>0.80512582804412647</v>
      </c>
    </row>
    <row r="36" spans="2:9" ht="21.75" customHeight="1">
      <c r="B36" s="718" t="s">
        <v>330</v>
      </c>
      <c r="C36" s="721">
        <f>C30/C29</f>
        <v>1.0574232485746733</v>
      </c>
      <c r="D36" s="756">
        <f>+INDEX('2026-운영계획 PL'!$T:$AQ,121,MATCH($F$2,'2026-운영계획 PL'!$T$1:$AQ$1,0))</f>
        <v>2.4715680079820335E-2</v>
      </c>
      <c r="E36" s="756">
        <f>+INDEX('2026-운영계획-MC'!$T:$AQ,50,MATCH($F$2,'2026-운영계획-MC'!$T$1:$AQ$1,0))</f>
        <v>0.75404291294981829</v>
      </c>
      <c r="F36" s="756">
        <f>+INDEX('2026-운영계획-MC'!$T:$AQ,55,MATCH($F$2,'2026-운영계획-MC'!$T$1:$AQ$1,0))</f>
        <v>4.8932731079353864E-2</v>
      </c>
      <c r="G36" s="756">
        <f>+INDEX('2026-운영계획-MC'!$T:$AQ,61,MATCH($F$2,'2026-운영계획-MC'!$T$1:$AQ$1,0))</f>
        <v>5.5819148445222483E-2</v>
      </c>
      <c r="H36" s="757">
        <f>+INDEX('2026-운영계획 PL'!$T:$AQ,90,MATCH($F$2,'2026-운영계획 PL'!$T$1:$AQ$1,0))</f>
        <v>0.11648952744578485</v>
      </c>
      <c r="I36" s="786">
        <f t="shared" si="3"/>
        <v>0.85879479247439461</v>
      </c>
    </row>
    <row r="37" spans="2:9" ht="21.75" customHeight="1">
      <c r="B37" s="720" t="s">
        <v>338</v>
      </c>
      <c r="C37" s="897"/>
      <c r="D37" s="898">
        <f>D36-D35</f>
        <v>-5.0872880194549705E-2</v>
      </c>
      <c r="E37" s="898">
        <f t="shared" ref="D37:H38" si="4">E36-E35</f>
        <v>4.9068075747711548E-2</v>
      </c>
      <c r="F37" s="898">
        <f t="shared" si="4"/>
        <v>4.9780366387120259E-3</v>
      </c>
      <c r="G37" s="898">
        <f t="shared" si="4"/>
        <v>-3.7714795615543389E-4</v>
      </c>
      <c r="H37" s="899">
        <f t="shared" si="4"/>
        <v>-2.7960842357185739E-3</v>
      </c>
      <c r="I37" s="786">
        <f t="shared" si="3"/>
        <v>5.366896443026814E-2</v>
      </c>
    </row>
    <row r="38" spans="2:9" ht="24.75" customHeight="1">
      <c r="D38" s="773">
        <f>D37-D36</f>
        <v>-7.558856027437004E-2</v>
      </c>
      <c r="E38" s="773">
        <f t="shared" si="4"/>
        <v>-0.70497483720210674</v>
      </c>
      <c r="F38" s="773">
        <f t="shared" si="4"/>
        <v>-4.3954694440641838E-2</v>
      </c>
      <c r="G38" s="773">
        <f t="shared" si="4"/>
        <v>-5.6196296401377917E-2</v>
      </c>
      <c r="H38" s="773">
        <f t="shared" si="4"/>
        <v>-0.11928561168150342</v>
      </c>
      <c r="I38" s="786">
        <f>+G38+F38+E38</f>
        <v>-0.80512582804412647</v>
      </c>
    </row>
    <row r="39" spans="2:9" ht="21.75" hidden="1" customHeight="1">
      <c r="B39" t="str">
        <f>+"3.1. "&amp;G1&amp;"월 사업목표대비 실적 - 금액기준"</f>
        <v>3.1. 9월 사업목표대비 실적 - 금액기준</v>
      </c>
    </row>
    <row r="40" spans="2:9" ht="21.75" hidden="1" customHeight="1">
      <c r="B40" s="715" t="s">
        <v>179</v>
      </c>
      <c r="C40" s="716" t="s">
        <v>339</v>
      </c>
      <c r="D40" s="716" t="s">
        <v>340</v>
      </c>
      <c r="E40" s="716" t="s">
        <v>341</v>
      </c>
      <c r="F40" s="716" t="s">
        <v>342</v>
      </c>
      <c r="G40" s="716" t="s">
        <v>343</v>
      </c>
      <c r="H40" s="717" t="s">
        <v>344</v>
      </c>
    </row>
    <row r="41" spans="2:9" ht="21.75" hidden="1" customHeight="1">
      <c r="B41" s="718" t="s">
        <v>329</v>
      </c>
      <c r="C41" s="723">
        <f>+INDEX('2025-사업계획-PL'!$O:$AL,68,MATCH($G$1,'2025-사업계획-PL'!$O$1:$AL$1,0))</f>
        <v>9725878376.439867</v>
      </c>
      <c r="D41" s="723">
        <f>+INDEX('2025-사업계획-MC'!$O:$AL,49,MATCH($G$1,'2025-사업계획-MC'!$O$1:$AL$1,0))</f>
        <v>9725878376.439867</v>
      </c>
      <c r="E41" s="723">
        <f>+INDEX('2025-사업계획-MC'!$O:$AL,50,MATCH($G$1,'2025-사업계획-MC'!$O$1:$AL$1,0))</f>
        <v>6837891016.9514418</v>
      </c>
      <c r="F41" s="723">
        <f>+INDEX('2025-사업계획-MC'!$O:$AL,55,MATCH($G$1,'2025-사업계획-MC'!$O$1:$AL$1,0))</f>
        <v>459741989.74000001</v>
      </c>
      <c r="G41" s="723">
        <f>+INDEX('2025-사업계획-MC'!$O:$AL,61,MATCH($G$1,'2025-사업계획-MC'!$O$1:$AL$1,0))</f>
        <v>493374723.55403602</v>
      </c>
      <c r="H41" s="724">
        <f>+INDEX('2025-사업계획-PL'!$O:$AL,90,MATCH($G$1,'2025-사업계획-PL'!$O$1:$AL$1,0))</f>
        <v>1219060253.3235009</v>
      </c>
    </row>
    <row r="42" spans="2:9" ht="21.75" hidden="1" customHeight="1">
      <c r="B42" s="718" t="s">
        <v>330</v>
      </c>
      <c r="C42" s="723">
        <f>+INDEX('2025-운영계획 PL'!$O:$AL,68,MATCH($G$1,'2025-운영계획 PL'!$O$1:$AL$1,0))</f>
        <v>5636900039.4893436</v>
      </c>
      <c r="D42" s="723">
        <f>+INDEX('2025-운영계획-MC'!$O:$AL,49,MATCH($G$1,'2025-운영계획-MC'!$O$1:$AL$1,0))</f>
        <v>5379872477.6975737</v>
      </c>
      <c r="E42" s="723">
        <f>+INDEX('2025-운영계획-MC'!$O:$AL,50,MATCH($G$1,'2025-운영계획-MC'!$O$1:$AL$1,0))</f>
        <v>3613512474.843225</v>
      </c>
      <c r="F42" s="723">
        <f>+INDEX('2025-운영계획-MC'!$O:$AL,55,MATCH($G$1,'2025-운영계획-MC'!$O$1:$AL$1,0))</f>
        <v>252521378.56</v>
      </c>
      <c r="G42" s="723">
        <f>+INDEX('2025-운영계획-MC'!$O:$AL,61,MATCH($G$1,'2025-운영계획-MC'!$O$1:$AL$1,0))</f>
        <v>377966966.71246284</v>
      </c>
      <c r="H42" s="724">
        <f>+INDEX('2025-운영계획 PL'!$O:$AL,90,MATCH($G$1,'2025-운영계획 PL'!$O$1:$AL$1,0))</f>
        <v>738783484.98541379</v>
      </c>
    </row>
    <row r="43" spans="2:9" ht="21.75" hidden="1" customHeight="1">
      <c r="B43" s="720" t="s">
        <v>331</v>
      </c>
      <c r="C43" s="725">
        <f>+INDEX('2025-실적 PL'!$O:$AL,68,MATCH($G$1,'2025-실적 PL'!$O$1:$AL$1,0))</f>
        <v>6688665531.9473019</v>
      </c>
      <c r="D43" s="725">
        <f>+INDEX('2025-실적-MC'!$O:$AL,49,MATCH($G$1,'2025-실적-MC'!$O$1:$AL$1,0))</f>
        <v>6475945741.6128426</v>
      </c>
      <c r="E43" s="725">
        <f>+INDEX('2025-실적-MC'!$O:$AL,50,MATCH($G$1,'2025-실적-MC'!$O$1:$AL$1,0))</f>
        <v>4207152553.0100002</v>
      </c>
      <c r="F43" s="725">
        <f>+INDEX('2025-실적-MC'!$O:$AL,55,MATCH($G$1,'2025-실적-MC'!$O$1:$AL$1,0))</f>
        <v>283205257.55500001</v>
      </c>
      <c r="G43" s="725">
        <f>+INDEX('2025-실적-MC'!$O:$AL,61,MATCH($G$1,'2025-실적-MC'!$O$1:$AL$1,0))</f>
        <v>373038796.70605272</v>
      </c>
      <c r="H43" s="726">
        <f>+INDEX('2025-실적 PL'!$O:$AL,90,MATCH($G$1,'2025-실적 PL'!$O$1:$AL$1,0))</f>
        <v>755624498.59381104</v>
      </c>
    </row>
    <row r="44" spans="2:9" ht="21.75" hidden="1" customHeight="1"/>
    <row r="45" spans="2:9" ht="21.75" hidden="1" customHeight="1">
      <c r="B45" t="str">
        <f>+"3.2. "&amp;G1&amp;"월 사업목표대비 실적 - 비율기준"</f>
        <v>3.2. 9월 사업목표대비 실적 - 비율기준</v>
      </c>
    </row>
    <row r="46" spans="2:9" ht="21.75" hidden="1" customHeight="1">
      <c r="B46" s="715" t="s">
        <v>179</v>
      </c>
      <c r="C46" s="716" t="s">
        <v>332</v>
      </c>
      <c r="D46" s="716" t="s">
        <v>333</v>
      </c>
      <c r="E46" s="716" t="s">
        <v>334</v>
      </c>
      <c r="F46" s="716" t="s">
        <v>335</v>
      </c>
      <c r="G46" s="716" t="s">
        <v>336</v>
      </c>
      <c r="H46" s="717" t="s">
        <v>337</v>
      </c>
    </row>
    <row r="47" spans="2:9" ht="21.75" hidden="1" customHeight="1">
      <c r="B47" s="718" t="s">
        <v>329</v>
      </c>
      <c r="C47" s="719"/>
      <c r="D47" s="756">
        <f>+INDEX('2025-사업계획-PL'!$O:$AL,121,MATCH($G$2,'2025-사업계획-PL'!$O$1:$AL$1,0))</f>
        <v>7.359853425731501E-2</v>
      </c>
      <c r="E47" s="756">
        <f>+INDEX('2025-사업계획-MC'!$O:$AL,50,MATCH($G$2,'2025-사업계획-MC'!$O$1:$AL$1,0))</f>
        <v>0.70306153874139177</v>
      </c>
      <c r="F47" s="756">
        <f>+INDEX('2025-사업계획-MC'!$O:$AL,55,MATCH($G$2,'2025-사업계획-MC'!$O$1:$AL$1,0))</f>
        <v>4.7269971096254589E-2</v>
      </c>
      <c r="G47" s="756">
        <f>+INDEX('2025-사업계획-MC'!$O:$AL,61,MATCH($G$2,'2025-사업계획-MC'!$O$1:$AL$1,0))</f>
        <v>5.0728037556915719E-2</v>
      </c>
      <c r="H47" s="757">
        <f>+INDEX('2025-사업계획-PL'!$O:$AL,90,MATCH($G$2,'2025-사업계획-PL'!$O$1:$AL$1,0))</f>
        <v>0.125341918348123</v>
      </c>
    </row>
    <row r="48" spans="2:9" ht="21.75" hidden="1" customHeight="1">
      <c r="B48" s="718" t="s">
        <v>330</v>
      </c>
      <c r="C48" s="721">
        <f>C42/C41</f>
        <v>0.57957747581383146</v>
      </c>
      <c r="D48" s="756">
        <f>+INDEX('2025-운영계획 PL'!$O:$AL,121,MATCH($G$2,'2025-운영계획 PL'!$O$1:$AL$1,0))</f>
        <v>0.1160417480895224</v>
      </c>
      <c r="E48" s="756">
        <f>+INDEX('2025-운영계획-MC'!$O:$AL,50,MATCH($G$2,'2025-운영계획-MC'!$O$1:$AL$1,0))</f>
        <v>0.67167251451092047</v>
      </c>
      <c r="F48" s="756">
        <f>+INDEX('2025-운영계획-MC'!$O:$AL,55,MATCH($G$2,'2025-운영계획-MC'!$O$1:$AL$1,0))</f>
        <v>4.6938171788798923E-2</v>
      </c>
      <c r="G48" s="756">
        <f>+INDEX('2025-운영계획-MC'!$O:$AL,61,MATCH($G$2,'2025-운영계획-MC'!$O$1:$AL$1,0))</f>
        <v>7.0255748306179464E-2</v>
      </c>
      <c r="H48" s="757">
        <f>+INDEX('2025-운영계획 PL'!$O:$AL,90,MATCH($G$2,'2025-운영계획 PL'!$O$1:$AL$1,0))</f>
        <v>0.13106201632277684</v>
      </c>
    </row>
    <row r="49" spans="2:8" ht="21.75" hidden="1" customHeight="1">
      <c r="B49" s="720" t="s">
        <v>338</v>
      </c>
      <c r="C49" s="722"/>
      <c r="D49" s="758">
        <f>D48-D47</f>
        <v>4.2443213832207394E-2</v>
      </c>
      <c r="E49" s="758">
        <f>E48-E47</f>
        <v>-3.1389024230471296E-2</v>
      </c>
      <c r="F49" s="758">
        <f>F48-F47</f>
        <v>-3.3179930745566577E-4</v>
      </c>
      <c r="G49" s="758">
        <f>G48-G47</f>
        <v>1.9527710749263745E-2</v>
      </c>
      <c r="H49" s="759">
        <f>H48-H47</f>
        <v>5.7200979746538372E-3</v>
      </c>
    </row>
    <row r="50" spans="2:8" hidden="1"/>
    <row r="51" spans="2:8" ht="21.75" hidden="1" customHeight="1">
      <c r="B51" t="str">
        <f>+"4.1. "&amp;H1&amp;"월 사업목표대비 실적 - 금액기준"</f>
        <v>4.1. 10월 사업목표대비 실적 - 금액기준</v>
      </c>
    </row>
    <row r="52" spans="2:8" ht="21.75" hidden="1" customHeight="1">
      <c r="B52" s="715" t="s">
        <v>179</v>
      </c>
      <c r="C52" s="716" t="s">
        <v>339</v>
      </c>
      <c r="D52" s="716" t="s">
        <v>340</v>
      </c>
      <c r="E52" s="716" t="s">
        <v>341</v>
      </c>
      <c r="F52" s="716" t="s">
        <v>342</v>
      </c>
      <c r="G52" s="716" t="s">
        <v>343</v>
      </c>
      <c r="H52" s="717" t="s">
        <v>344</v>
      </c>
    </row>
    <row r="53" spans="2:8" ht="21.75" hidden="1" customHeight="1">
      <c r="B53" s="718" t="s">
        <v>329</v>
      </c>
      <c r="C53" s="723">
        <f>+INDEX('2025-사업계획-PL'!$O:$AL,68,MATCH($H$1,'2025-사업계획-PL'!$O$1:$AL$1,0))</f>
        <v>9639619948.7285995</v>
      </c>
      <c r="D53" s="723">
        <f>+INDEX('2025-사업계획-MC'!$O:$AL,49,MATCH($H$1,'2025-사업계획-MC'!$O$1:$AL$1,0))</f>
        <v>9639619948.7285995</v>
      </c>
      <c r="E53" s="723">
        <f>+INDEX('2025-사업계획-MC'!$O:$AL,50,MATCH($H$1,'2025-사업계획-MC'!$O$1:$AL$1,0))</f>
        <v>6768014863.4556227</v>
      </c>
      <c r="F53" s="723">
        <f>+INDEX('2025-사업계획-MC'!$O:$AL,55,MATCH($H$1,'2025-사업계획-MC'!$O$1:$AL$1,0))</f>
        <v>459741989.74000001</v>
      </c>
      <c r="G53" s="723">
        <f>+INDEX('2025-사업계획-MC'!$O:$AL,61,MATCH($H$1,'2025-사업계획-MC'!$O$1:$AL$1,0))</f>
        <v>492021437.3523953</v>
      </c>
      <c r="H53" s="724">
        <f>+INDEX('2025-사업계획-PL'!$O:$AL,90,MATCH($H$1,'2025-사업계획-PL'!$O$1:$AL$1,0))</f>
        <v>1210174602.7550569</v>
      </c>
    </row>
    <row r="54" spans="2:8" ht="21.75" hidden="1" customHeight="1">
      <c r="B54" s="718" t="s">
        <v>330</v>
      </c>
      <c r="C54" s="723">
        <f>+INDEX('2025-운영계획 PL'!$O:$AL,68,MATCH($H$1,'2025-운영계획 PL'!$O$1:$AL$1,0))</f>
        <v>6664590236.1667452</v>
      </c>
      <c r="D54" s="723">
        <f>+INDEX('2025-운영계획-MC'!$O:$AL,49,MATCH($H$1,'2025-운영계획-MC'!$O$1:$AL$1,0))</f>
        <v>6715127103.9634895</v>
      </c>
      <c r="E54" s="723">
        <f>+INDEX('2025-운영계획-MC'!$O:$AL,50,MATCH($H$1,'2025-운영계획-MC'!$O$1:$AL$1,0))</f>
        <v>4417055727.238348</v>
      </c>
      <c r="F54" s="723">
        <f>+INDEX('2025-운영계획-MC'!$O:$AL,55,MATCH($H$1,'2025-운영계획-MC'!$O$1:$AL$1,0))</f>
        <v>275744812.83249998</v>
      </c>
      <c r="G54" s="723">
        <f>+INDEX('2025-운영계획-MC'!$O:$AL,61,MATCH($H$1,'2025-운영계획-MC'!$O$1:$AL$1,0))</f>
        <v>440657057.04301292</v>
      </c>
      <c r="H54" s="724">
        <f>+INDEX('2025-운영계획 PL'!$O:$AL,90,MATCH($H$1,'2025-운영계획 PL'!$O$1:$AL$1,0))</f>
        <v>831357108.91977251</v>
      </c>
    </row>
    <row r="55" spans="2:8" ht="21.75" hidden="1" customHeight="1">
      <c r="B55" s="720" t="s">
        <v>331</v>
      </c>
      <c r="C55" s="725">
        <f>+INDEX('2025-실적 PL'!$O:$AL,68,MATCH($H$1,'2025-실적 PL'!$O$1:$AL$1,0))</f>
        <v>5367854267.2381001</v>
      </c>
      <c r="D55" s="725">
        <f>+INDEX('2025-실적-MC'!$O:$AL,49,MATCH($H$1,'2025-실적-MC'!$O$1:$AL$1,0))</f>
        <v>4613437537.6706934</v>
      </c>
      <c r="E55" s="725">
        <f>+INDEX('2025-실적-MC'!$O:$AL,50,MATCH($H$1,'2025-실적-MC'!$O$1:$AL$1,0))</f>
        <v>3094483023.5549998</v>
      </c>
      <c r="F55" s="725">
        <f>+INDEX('2025-실적-MC'!$O:$AL,55,MATCH($H$1,'2025-실적-MC'!$O$1:$AL$1,0))</f>
        <v>219277767.72</v>
      </c>
      <c r="G55" s="725">
        <f>+INDEX('2025-실적-MC'!$O:$AL,61,MATCH($H$1,'2025-실적-MC'!$O$1:$AL$1,0))</f>
        <v>311680156.61374635</v>
      </c>
      <c r="H55" s="726">
        <f>+INDEX('2025-실적 PL'!$O:$AL,90,MATCH($H$1,'2025-실적 PL'!$O$1:$AL$1,0))</f>
        <v>613918607.88548756</v>
      </c>
    </row>
    <row r="56" spans="2:8" ht="21.75" hidden="1" customHeight="1"/>
    <row r="57" spans="2:8" ht="21.75" hidden="1" customHeight="1">
      <c r="B57" t="str">
        <f>+"4.2. "&amp;H1&amp;"월 사업목표대비 실적 - 비율기준"</f>
        <v>4.2. 10월 사업목표대비 실적 - 비율기준</v>
      </c>
    </row>
    <row r="58" spans="2:8" ht="21.75" hidden="1" customHeight="1">
      <c r="B58" s="715" t="s">
        <v>179</v>
      </c>
      <c r="C58" s="716" t="s">
        <v>332</v>
      </c>
      <c r="D58" s="716" t="s">
        <v>333</v>
      </c>
      <c r="E58" s="716" t="s">
        <v>334</v>
      </c>
      <c r="F58" s="716" t="s">
        <v>335</v>
      </c>
      <c r="G58" s="716" t="s">
        <v>336</v>
      </c>
      <c r="H58" s="717" t="s">
        <v>337</v>
      </c>
    </row>
    <row r="59" spans="2:8" ht="21.75" hidden="1" customHeight="1">
      <c r="B59" s="718" t="s">
        <v>329</v>
      </c>
      <c r="C59" s="719"/>
      <c r="D59" s="756">
        <f>+INDEX('2025-사업계획-PL'!$O:$AL,121,MATCH($H$2,'2025-사업계획-PL'!$O$1:$AL$1,0))</f>
        <v>7.3619816880760344E-2</v>
      </c>
      <c r="E59" s="756">
        <f>+INDEX('2025-사업계획-MC'!$O:$AL,50,MATCH($H$2,'2025-사업계획-MC'!$O$1:$AL$1,0))</f>
        <v>0.70210391067837463</v>
      </c>
      <c r="F59" s="756">
        <f>+INDEX('2025-사업계획-MC'!$O:$AL,55,MATCH($H$2,'2025-사업계획-MC'!$O$1:$AL$1,0))</f>
        <v>4.7692958040387978E-2</v>
      </c>
      <c r="G59" s="756">
        <f>+INDEX('2025-사업계획-MC'!$O:$AL,61,MATCH($H$2,'2025-사업계획-MC'!$O$1:$AL$1,0))</f>
        <v>5.1041580474061071E-2</v>
      </c>
      <c r="H59" s="757">
        <f>+INDEX('2025-사업계획-PL'!$O:$AL,90,MATCH($H$2,'2025-사업계획-PL'!$O$1:$AL$1,0))</f>
        <v>0.1255417339264159</v>
      </c>
    </row>
    <row r="60" spans="2:8" ht="21.75" hidden="1" customHeight="1">
      <c r="B60" s="718" t="s">
        <v>330</v>
      </c>
      <c r="C60" s="721">
        <f>C54/C53</f>
        <v>0.6913747919123886</v>
      </c>
      <c r="D60" s="756">
        <f>+INDEX('2025-운영계획 PL'!$O:$AL,121,MATCH($H$2,'2025-운영계획 PL'!$O$1:$AL$1,0))</f>
        <v>0.10499903299915392</v>
      </c>
      <c r="E60" s="756">
        <f>+INDEX('2025-운영계획-MC'!$O:$AL,50,MATCH($H$2,'2025-운영계획-MC'!$O$1:$AL$1,0))</f>
        <v>0.65777693539579551</v>
      </c>
      <c r="F60" s="756">
        <f>+INDEX('2025-운영계획-MC'!$O:$AL,55,MATCH($H$2,'2025-운영계획-MC'!$O$1:$AL$1,0))</f>
        <v>4.1063230608061954E-2</v>
      </c>
      <c r="G60" s="756">
        <f>+INDEX('2025-운영계획-MC'!$O:$AL,61,MATCH($H$2,'2025-운영계획-MC'!$O$1:$AL$1,0))</f>
        <v>6.5621551196391001E-2</v>
      </c>
      <c r="H60" s="757">
        <f>+INDEX('2025-운영계획 PL'!$O:$AL,90,MATCH($H$2,'2025-운영계획 PL'!$O$1:$AL$1,0))</f>
        <v>0.12474241918253957</v>
      </c>
    </row>
    <row r="61" spans="2:8" ht="21.75" hidden="1" customHeight="1">
      <c r="B61" s="720" t="s">
        <v>338</v>
      </c>
      <c r="C61" s="722"/>
      <c r="D61" s="758">
        <f>D60-D59</f>
        <v>3.1379216118393574E-2</v>
      </c>
      <c r="E61" s="758">
        <f>E60-E59</f>
        <v>-4.4326975282579117E-2</v>
      </c>
      <c r="F61" s="758">
        <f>F60-F59</f>
        <v>-6.6297274323260241E-3</v>
      </c>
      <c r="G61" s="758">
        <f>G60-G59</f>
        <v>1.457997072232993E-2</v>
      </c>
      <c r="H61" s="759">
        <f>H60-H59</f>
        <v>-7.9931474387633095E-4</v>
      </c>
    </row>
    <row r="64" spans="2:8" ht="18" hidden="1" customHeight="1">
      <c r="B64" s="732" t="s">
        <v>353</v>
      </c>
    </row>
    <row r="65" spans="2:7" ht="18" hidden="1" customHeight="1">
      <c r="B65" s="244" t="str">
        <f>+"26년 "&amp;E1&amp;"월 사업목표 대비 실적 - 비율기준"</f>
        <v>26년 7월 사업목표 대비 실적 - 비율기준</v>
      </c>
    </row>
    <row r="66" spans="2:7" ht="18" hidden="1" customHeight="1">
      <c r="B66" s="715" t="s">
        <v>179</v>
      </c>
      <c r="C66" s="716" t="s">
        <v>334</v>
      </c>
      <c r="D66" s="716" t="s">
        <v>335</v>
      </c>
      <c r="E66" s="716" t="s">
        <v>336</v>
      </c>
      <c r="F66" s="717" t="s">
        <v>337</v>
      </c>
    </row>
    <row r="67" spans="2:7" ht="18" hidden="1" customHeight="1">
      <c r="B67" s="718" t="s">
        <v>329</v>
      </c>
      <c r="C67" s="727">
        <f>+INDEX('2026-사업계획-MC'!$T:$AQ,50,MATCH($E$2,'2026-사업계획-MC'!$T$1:$AQ$1,0))</f>
        <v>0.69269113513554437</v>
      </c>
      <c r="D67" s="727">
        <f>+INDEX('2026-사업계획-MC'!$T:$AQ,55,MATCH($E$2,'2026-사업계획-MC'!$T$1:$AQ$1,0))</f>
        <v>4.3364879612022504E-2</v>
      </c>
      <c r="E67" s="727">
        <f>+INDEX('2026-사업계획-MC'!$T:$AQ,61,MATCH($E$2,'2026-사업계획-MC'!$T$1:$AQ$1,0))</f>
        <v>5.9358754944400634E-2</v>
      </c>
      <c r="F67" s="728">
        <f>+INDEX('2026-사업계획-PL'!$T:$AQ,90,MATCH($E$2,'2026-사업계획-PL'!$T$1:$AQ$1,0))</f>
        <v>0.12159837897182899</v>
      </c>
      <c r="G67" s="731">
        <f>SUM(C67:E67)</f>
        <v>0.79541476969196756</v>
      </c>
    </row>
    <row r="68" spans="2:7" ht="18" hidden="1" customHeight="1">
      <c r="B68" s="720" t="s">
        <v>346</v>
      </c>
      <c r="C68" s="729">
        <f>+INDEX('2026-실적-MC'!$T:$AQ,50,MATCH($E$2,'2026-실적-MC'!$T$1:$AQ$1,0))</f>
        <v>0</v>
      </c>
      <c r="D68" s="729">
        <f>+INDEX('2026-실적-MC'!$T:$AQ,55,MATCH($E$2,'2026-실적-MC'!$T$1:$AQ$1,0))</f>
        <v>0</v>
      </c>
      <c r="E68" s="729">
        <f>+INDEX('2026-실적-MC'!$T:$AQ,61,MATCH($E$2,'2026-실적-MC'!$T$1:$AQ$1,0))</f>
        <v>0</v>
      </c>
      <c r="F68" s="730">
        <f>+INDEX('2026-실적 PL'!$T:$AQ,90,MATCH($E$2,'2026-실적 PL'!$T$1:$AQ$1,0))</f>
        <v>0</v>
      </c>
      <c r="G68" s="731">
        <f>SUM(C68:E68)</f>
        <v>0</v>
      </c>
    </row>
    <row r="69" spans="2:7" ht="18" hidden="1" customHeight="1">
      <c r="C69" s="731">
        <f>C68-C67</f>
        <v>-0.69269113513554437</v>
      </c>
      <c r="D69" s="731">
        <f>D68-D67</f>
        <v>-4.3364879612022504E-2</v>
      </c>
      <c r="E69" s="731">
        <f>E68-E67</f>
        <v>-5.9358754944400634E-2</v>
      </c>
      <c r="F69" s="731">
        <f>F68-F67</f>
        <v>-0.12159837897182899</v>
      </c>
      <c r="G69" s="731">
        <f>SUM(C69:E69)</f>
        <v>-0.79541476969196756</v>
      </c>
    </row>
    <row r="70" spans="2:7" ht="18" hidden="1" customHeight="1">
      <c r="B70" t="s">
        <v>347</v>
      </c>
    </row>
    <row r="71" spans="2:7" ht="18" hidden="1" customHeight="1">
      <c r="B71" s="715" t="s">
        <v>179</v>
      </c>
      <c r="C71" s="716" t="s">
        <v>334</v>
      </c>
      <c r="D71" s="716" t="s">
        <v>335</v>
      </c>
      <c r="E71" s="716" t="s">
        <v>336</v>
      </c>
      <c r="F71" s="717" t="s">
        <v>337</v>
      </c>
    </row>
    <row r="72" spans="2:7" ht="18" hidden="1" customHeight="1">
      <c r="B72" s="718" t="s">
        <v>348</v>
      </c>
      <c r="C72" s="727">
        <f>+INDEX('2026-실적-MC'!$T:$AQ,50,MATCH($D$2,'2026-실적-MC'!$T$1:$AQ$1,0))</f>
        <v>0</v>
      </c>
      <c r="D72" s="727">
        <f>+INDEX('2026-실적-MC'!$T:$AQ,55,MATCH($D$2,'2026-실적-MC'!$T$1:$AQ$1,0))</f>
        <v>0</v>
      </c>
      <c r="E72" s="727">
        <f>+INDEX('2026-실적-MC'!$T:$AQ,61,MATCH($D$2,'2026-실적-MC'!$T$1:$AQ$1,0))</f>
        <v>0</v>
      </c>
      <c r="F72" s="728">
        <f>+INDEX('2026-실적 PL'!$T:$AQ,90,MATCH($D$2,'2026-실적 PL'!$T$1:$AQ$1,0))</f>
        <v>0</v>
      </c>
      <c r="G72" s="731">
        <f>SUM(C72:E72)</f>
        <v>0</v>
      </c>
    </row>
    <row r="73" spans="2:7" ht="18" hidden="1" customHeight="1">
      <c r="B73" s="720" t="s">
        <v>349</v>
      </c>
      <c r="C73" s="729">
        <f>+C68</f>
        <v>0</v>
      </c>
      <c r="D73" s="729">
        <f>+D68</f>
        <v>0</v>
      </c>
      <c r="E73" s="729">
        <f>+E68</f>
        <v>0</v>
      </c>
      <c r="F73" s="730">
        <f>+F68</f>
        <v>0</v>
      </c>
      <c r="G73" s="731">
        <f>SUM(C73:E73)</f>
        <v>0</v>
      </c>
    </row>
    <row r="74" spans="2:7" ht="18" hidden="1" customHeight="1">
      <c r="C74" s="731">
        <f>C73-C72</f>
        <v>0</v>
      </c>
      <c r="D74" s="731">
        <f>D73-D72</f>
        <v>0</v>
      </c>
      <c r="E74" s="731">
        <f>E73-E72</f>
        <v>0</v>
      </c>
      <c r="F74" s="731">
        <f>F73-F72</f>
        <v>0</v>
      </c>
      <c r="G74" s="731">
        <f>SUM(C74:E74)</f>
        <v>0</v>
      </c>
    </row>
    <row r="75" spans="2:7" ht="18" hidden="1" customHeight="1">
      <c r="B75" t="s">
        <v>351</v>
      </c>
    </row>
    <row r="76" spans="2:7" ht="18" hidden="1" customHeight="1">
      <c r="B76" s="715" t="s">
        <v>350</v>
      </c>
      <c r="C76" s="716" t="s">
        <v>334</v>
      </c>
      <c r="D76" s="716" t="s">
        <v>335</v>
      </c>
      <c r="E76" s="716" t="s">
        <v>336</v>
      </c>
      <c r="F76" s="717" t="s">
        <v>337</v>
      </c>
    </row>
    <row r="77" spans="2:7" ht="18" hidden="1" customHeight="1">
      <c r="B77" s="718" t="s">
        <v>352</v>
      </c>
      <c r="C77" s="727">
        <f>+INDEX('2025-실적-MC'!$O:$AL,50,MATCH($E$2,'2025-실적-MC'!$O$1:$AL$1,0))</f>
        <v>0.65621379217329434</v>
      </c>
      <c r="D77" s="727">
        <f>+INDEX('2025-실적-MC'!$O:$AL,55,MATCH($E$2,'2025-실적-MC'!$O$1:$AL$1,0))</f>
        <v>3.7793317143815237E-2</v>
      </c>
      <c r="E77" s="727">
        <f>+INDEX('2025-실적-MC'!$O:$AL,61,MATCH($E$2,'2025-실적-MC'!$O$1:$AL$1,0))</f>
        <v>4.7133832076017262E-2</v>
      </c>
      <c r="F77" s="728">
        <f>+INDEX('2025-실적 PL'!$O:$AL,90,MATCH($E$2,'2025-실적 PL'!$O$1:$AL$1,0))</f>
        <v>0.11612246399765387</v>
      </c>
      <c r="G77" s="731">
        <f>SUM(C77:E77)</f>
        <v>0.74114094139312692</v>
      </c>
    </row>
    <row r="78" spans="2:7" ht="18" hidden="1" customHeight="1">
      <c r="B78" s="720" t="s">
        <v>349</v>
      </c>
      <c r="C78" s="729">
        <f>C73</f>
        <v>0</v>
      </c>
      <c r="D78" s="729">
        <f>D73</f>
        <v>0</v>
      </c>
      <c r="E78" s="729">
        <f>E73</f>
        <v>0</v>
      </c>
      <c r="F78" s="729">
        <f>F73</f>
        <v>0</v>
      </c>
      <c r="G78" s="731">
        <f>SUM(C78:E78)</f>
        <v>0</v>
      </c>
    </row>
    <row r="79" spans="2:7" ht="18" hidden="1" customHeight="1">
      <c r="C79" s="731">
        <f>C78-C77</f>
        <v>-0.65621379217329434</v>
      </c>
      <c r="D79" s="731">
        <f>D78-D77</f>
        <v>-3.7793317143815237E-2</v>
      </c>
      <c r="E79" s="731">
        <f>E78-E77</f>
        <v>-4.7133832076017262E-2</v>
      </c>
      <c r="F79" s="731">
        <f>F78-F77</f>
        <v>-0.11612246399765387</v>
      </c>
      <c r="G79" s="731">
        <f>SUM(C79:E79)</f>
        <v>-0.74114094139312692</v>
      </c>
    </row>
    <row r="80" spans="2:7" ht="18" customHeight="1">
      <c r="C80" s="731"/>
      <c r="D80" s="731"/>
      <c r="E80" s="731"/>
      <c r="F80" s="731"/>
      <c r="G80" s="731"/>
    </row>
    <row r="81" spans="2:7" ht="18" customHeight="1">
      <c r="C81" s="731"/>
      <c r="D81" s="731"/>
      <c r="E81" s="731"/>
      <c r="F81" s="731"/>
      <c r="G81" s="731"/>
    </row>
    <row r="82" spans="2:7" ht="18" customHeight="1">
      <c r="B82" s="244" t="str">
        <f>+"26년 "&amp;E1&amp;"월  사업목표 대비 운영 - 비율기준"</f>
        <v>26년 7월  사업목표 대비 운영 - 비율기준</v>
      </c>
    </row>
    <row r="83" spans="2:7" ht="18" customHeight="1">
      <c r="B83" s="715" t="s">
        <v>179</v>
      </c>
      <c r="C83" s="716" t="s">
        <v>334</v>
      </c>
      <c r="D83" s="716" t="s">
        <v>335</v>
      </c>
      <c r="E83" s="716" t="s">
        <v>336</v>
      </c>
      <c r="F83" s="717" t="s">
        <v>337</v>
      </c>
    </row>
    <row r="84" spans="2:7" ht="18" customHeight="1">
      <c r="B84" s="718" t="s">
        <v>329</v>
      </c>
      <c r="C84" s="727">
        <f>+INDEX('2026-사업계획-MC'!$T:$AQ,50,MATCH($E$2,'2026-사업계획-MC'!$T$1:$AQ$1,0))</f>
        <v>0.69269113513554437</v>
      </c>
      <c r="D84" s="727">
        <f>+INDEX('2026-사업계획-MC'!$T:$AQ,55,MATCH($E$2,'2026-사업계획-MC'!$T$1:$AQ$1,0))</f>
        <v>4.3364879612022504E-2</v>
      </c>
      <c r="E84" s="727">
        <f>+INDEX('2026-사업계획-MC'!$T:$AQ,61,MATCH($E$2,'2026-사업계획-MC'!$T$1:$AQ$1,0))</f>
        <v>5.9358754944400634E-2</v>
      </c>
      <c r="F84" s="728">
        <f>+INDEX('2026-사업계획-PL'!$T:$AQ,90,MATCH($E$2,'2026-사업계획-PL'!$T$1:$AQ$1,0))</f>
        <v>0.12159837897182899</v>
      </c>
      <c r="G84" s="731">
        <f>SUM(C84:E84)</f>
        <v>0.79541476969196756</v>
      </c>
    </row>
    <row r="85" spans="2:7" ht="18" customHeight="1">
      <c r="B85" s="720" t="s">
        <v>357</v>
      </c>
      <c r="C85" s="729">
        <f>+INDEX('2026-운영계획-MC'!$T:$AQ,50,MATCH($E$2,'2026-운영계획-MC'!$T$1:$AQ$1,0))</f>
        <v>0.72000636981519384</v>
      </c>
      <c r="D85" s="729">
        <f>+INDEX('2026-운영계획-MC'!$T:$AQ,55,MATCH($E$2,'2026-운영계획-MC'!$T$1:$AQ$1,0))</f>
        <v>4.7856686774160766E-2</v>
      </c>
      <c r="E85" s="729">
        <f>+INDEX('2026-운영계획-MC'!$T:$AQ,61,MATCH($E$2,'2026-운영계획-MC'!$T$1:$AQ$1,0))</f>
        <v>5.3153001621649446E-2</v>
      </c>
      <c r="F85" s="730">
        <f>+INDEX('2026-운영계획 PL'!$T:$AQ,90,MATCH($E$2,'2026-운영계획 PL'!$T$1:$AQ$1,0))</f>
        <v>0.11272927491586128</v>
      </c>
      <c r="G85" s="731">
        <f>SUM(C85:E85)</f>
        <v>0.8210160582110041</v>
      </c>
    </row>
    <row r="86" spans="2:7" ht="18" customHeight="1">
      <c r="C86" s="731">
        <f>C85-C84</f>
        <v>2.7315234679649469E-2</v>
      </c>
      <c r="D86" s="731">
        <f>D85-D84</f>
        <v>4.4918071621382616E-3</v>
      </c>
      <c r="E86" s="731">
        <f>E85-E84</f>
        <v>-6.2057533227511882E-3</v>
      </c>
      <c r="F86" s="731">
        <f>F85-F84</f>
        <v>-8.8691040559677053E-3</v>
      </c>
      <c r="G86" s="731">
        <f>SUM(C86:E86)</f>
        <v>2.5601288519036543E-2</v>
      </c>
    </row>
    <row r="87" spans="2:7" ht="18" customHeight="1">
      <c r="B87" t="s">
        <v>347</v>
      </c>
    </row>
    <row r="88" spans="2:7" ht="18" customHeight="1">
      <c r="B88" s="715" t="s">
        <v>179</v>
      </c>
      <c r="C88" s="716" t="s">
        <v>334</v>
      </c>
      <c r="D88" s="716" t="s">
        <v>335</v>
      </c>
      <c r="E88" s="716" t="s">
        <v>336</v>
      </c>
      <c r="F88" s="717" t="s">
        <v>337</v>
      </c>
    </row>
    <row r="89" spans="2:7" ht="18" customHeight="1">
      <c r="B89" s="718" t="s">
        <v>358</v>
      </c>
      <c r="C89" s="727">
        <f>+INDEX('2026-운영계획-MC'!$T:$AQ,50,MATCH($D$2,'2026-운영계획-MC'!$T$1:$AQ$1,0))</f>
        <v>0.69559183700407257</v>
      </c>
      <c r="D89" s="727">
        <f>+INDEX('2026-운영계획-MC'!$T:$AQ,55,MATCH($D$2,'2026-운영계획-MC'!$T$1:$AQ$1,0))</f>
        <v>4.5250073937616729E-2</v>
      </c>
      <c r="E89" s="727">
        <f>+INDEX('2026-운영계획-MC'!$T:$AQ,61,MATCH($D$2,'2026-운영계획-MC'!$T$1:$AQ$1,0))</f>
        <v>5.8399811948491885E-2</v>
      </c>
      <c r="F89" s="728">
        <f>+INDEX('2026-운영계획 PL'!$T:$AQ,90,MATCH($D$2,'2026-운영계획 PL'!$T$1:$AQ$1,0))</f>
        <v>0.12092122193828904</v>
      </c>
      <c r="G89" s="731">
        <f>SUM(C89:E89)</f>
        <v>0.79924172289018114</v>
      </c>
    </row>
    <row r="90" spans="2:7" ht="18" customHeight="1">
      <c r="B90" s="720" t="s">
        <v>359</v>
      </c>
      <c r="C90" s="729">
        <f>+C85</f>
        <v>0.72000636981519384</v>
      </c>
      <c r="D90" s="729">
        <f>+D85</f>
        <v>4.7856686774160766E-2</v>
      </c>
      <c r="E90" s="729">
        <f>+E85</f>
        <v>5.3153001621649446E-2</v>
      </c>
      <c r="F90" s="730">
        <f>+F85</f>
        <v>0.11272927491586128</v>
      </c>
      <c r="G90" s="731">
        <f>SUM(C90:E90)</f>
        <v>0.8210160582110041</v>
      </c>
    </row>
    <row r="91" spans="2:7" ht="18" customHeight="1">
      <c r="B91" t="s">
        <v>471</v>
      </c>
      <c r="C91" s="731">
        <f>C90-C89</f>
        <v>2.441453281112127E-2</v>
      </c>
      <c r="D91" s="731">
        <f>D90-D89</f>
        <v>2.6066128365440366E-3</v>
      </c>
      <c r="E91" s="731">
        <f>E90-E89</f>
        <v>-5.2468103268424396E-3</v>
      </c>
      <c r="F91" s="731">
        <f>F90-F89</f>
        <v>-8.1919470224277591E-3</v>
      </c>
      <c r="G91" s="731">
        <f>SUM(C91:E91)</f>
        <v>2.1774335320822867E-2</v>
      </c>
    </row>
    <row r="92" spans="2:7" ht="18" customHeight="1">
      <c r="B92" t="s">
        <v>351</v>
      </c>
    </row>
    <row r="93" spans="2:7" ht="18" customHeight="1">
      <c r="B93" s="715" t="s">
        <v>101</v>
      </c>
      <c r="C93" s="716" t="s">
        <v>334</v>
      </c>
      <c r="D93" s="716" t="s">
        <v>335</v>
      </c>
      <c r="E93" s="716" t="s">
        <v>336</v>
      </c>
      <c r="F93" s="717" t="s">
        <v>337</v>
      </c>
    </row>
    <row r="94" spans="2:7" ht="18" customHeight="1">
      <c r="B94" s="718" t="s">
        <v>360</v>
      </c>
      <c r="C94" s="727">
        <f>+INDEX('2025-운영계획-MC'!$O:$AL,50,MATCH($E$2,'2025-운영계획-MC'!$O$1:$AL$1,0))</f>
        <v>0.68139910505958656</v>
      </c>
      <c r="D94" s="727">
        <f>+INDEX('2025-운영계획-MC'!$O:$AL,55,MATCH($E$2,'2025-운영계획-MC'!$O$1:$AL$1,0))</f>
        <v>4.7348192631441459E-2</v>
      </c>
      <c r="E94" s="727">
        <f>+INDEX('2025-운영계획-MC'!$O:$AL,61,MATCH($E$2,'2025-운영계획-MC'!$O$1:$AL$1,0))</f>
        <v>6.1518876416597319E-2</v>
      </c>
      <c r="F94" s="728">
        <f>+INDEX('2025-운영계획 PL'!$O:$AL,90,MATCH($E$2,'2025-운영계획 PL'!$O$1:$AL$1,0))</f>
        <v>0.13212600360787871</v>
      </c>
      <c r="G94" s="731">
        <f>SUM(C94:E94)</f>
        <v>0.79026617410762534</v>
      </c>
    </row>
    <row r="95" spans="2:7" ht="18" customHeight="1">
      <c r="B95" s="720" t="s">
        <v>359</v>
      </c>
      <c r="C95" s="729">
        <f>C90</f>
        <v>0.72000636981519384</v>
      </c>
      <c r="D95" s="729">
        <f>D90</f>
        <v>4.7856686774160766E-2</v>
      </c>
      <c r="E95" s="729">
        <f>E90</f>
        <v>5.3153001621649446E-2</v>
      </c>
      <c r="F95" s="729">
        <f>F90</f>
        <v>0.11272927491586128</v>
      </c>
      <c r="G95" s="731">
        <f>SUM(C95:E95)</f>
        <v>0.8210160582110041</v>
      </c>
    </row>
    <row r="96" spans="2:7" ht="18" customHeight="1">
      <c r="C96" s="731">
        <f>C95-C94</f>
        <v>3.8607264755607273E-2</v>
      </c>
      <c r="D96" s="731">
        <f>D95-D94</f>
        <v>5.0849414271930682E-4</v>
      </c>
      <c r="E96" s="731">
        <f>E95-E94</f>
        <v>-8.3658747949478737E-3</v>
      </c>
      <c r="F96" s="731">
        <f>F95-F94</f>
        <v>-1.9396728692017431E-2</v>
      </c>
      <c r="G96" s="731">
        <f>SUM(C96:E96)</f>
        <v>3.0749884103378707E-2</v>
      </c>
    </row>
    <row r="97" spans="2:7" ht="18" customHeight="1"/>
    <row r="98" spans="2:7" ht="18" customHeight="1">
      <c r="B98" s="244" t="str">
        <f>+"26년 "&amp;F1&amp;"월  사업목표 대비 운영 - 비율기준"</f>
        <v>26년 8월  사업목표 대비 운영 - 비율기준</v>
      </c>
    </row>
    <row r="99" spans="2:7" ht="18" customHeight="1">
      <c r="B99" s="715" t="s">
        <v>179</v>
      </c>
      <c r="C99" s="716" t="s">
        <v>334</v>
      </c>
      <c r="D99" s="716" t="s">
        <v>335</v>
      </c>
      <c r="E99" s="716" t="s">
        <v>336</v>
      </c>
      <c r="F99" s="717" t="s">
        <v>337</v>
      </c>
    </row>
    <row r="100" spans="2:7" ht="18" customHeight="1">
      <c r="B100" s="718" t="s">
        <v>329</v>
      </c>
      <c r="C100" s="727">
        <f>+INDEX('2026-사업계획-MC'!$T:$AQ,50,MATCH($F$2,'2026-사업계획-MC'!$T$1:$AQ$1,0))</f>
        <v>0.70497483720210674</v>
      </c>
      <c r="D100" s="727">
        <f>+INDEX('2026-사업계획-MC'!$T:$AQ,55,MATCH($F$2,'2026-사업계획-MC'!$T$1:$AQ$1,0))</f>
        <v>4.3954694440641838E-2</v>
      </c>
      <c r="E100" s="727">
        <f>+INDEX('2026-사업계획-MC'!$T:$AQ,61,MATCH($F$2,'2026-사업계획-MC'!$T$1:$AQ$1,0))</f>
        <v>5.6196296401377917E-2</v>
      </c>
      <c r="F100" s="728">
        <f>+INDEX('2026-사업계획-PL'!$T:$AQ,90,MATCH($F$2,'2026-사업계획-PL'!$T$1:$AQ$1,0))</f>
        <v>0.11928561168150342</v>
      </c>
      <c r="G100" s="731">
        <f>SUM(C100:E100)</f>
        <v>0.80512582804412647</v>
      </c>
    </row>
    <row r="101" spans="2:7" ht="18" customHeight="1">
      <c r="B101" s="720" t="s">
        <v>357</v>
      </c>
      <c r="C101" s="729">
        <f>+INDEX('2026-운영계획-MC'!$T:$AQ,50,MATCH($F$2,'2026-운영계획-MC'!$T$1:$AQ$1,0))</f>
        <v>0.75404291294981829</v>
      </c>
      <c r="D101" s="729">
        <f>+INDEX('2026-운영계획-MC'!$T:$AQ,55,MATCH($F$2,'2026-운영계획-MC'!$T$1:$AQ$1,0))</f>
        <v>4.8932731079353864E-2</v>
      </c>
      <c r="E101" s="729">
        <f>+INDEX('2026-운영계획-MC'!$T:$AQ,61,MATCH($F$2,'2026-운영계획-MC'!$T$1:$AQ$1,0))</f>
        <v>5.5819148445222483E-2</v>
      </c>
      <c r="F101" s="730">
        <f>+INDEX('2026-운영계획 PL'!$T:$AQ,90,MATCH($F$2,'2026-운영계획 PL'!$T$1:$AQ$1,0))</f>
        <v>0.11648952744578485</v>
      </c>
      <c r="G101" s="731">
        <f>SUM(C101:E101)</f>
        <v>0.85879479247439472</v>
      </c>
    </row>
    <row r="102" spans="2:7" ht="18" customHeight="1">
      <c r="C102" s="731">
        <f>C101-C100</f>
        <v>4.9068075747711548E-2</v>
      </c>
      <c r="D102" s="731">
        <f>D101-D100</f>
        <v>4.9780366387120259E-3</v>
      </c>
      <c r="E102" s="731">
        <f>E101-E100</f>
        <v>-3.7714795615543389E-4</v>
      </c>
      <c r="F102" s="731">
        <f>F101-F100</f>
        <v>-2.7960842357185739E-3</v>
      </c>
      <c r="G102" s="731">
        <f>SUM(C102:E102)</f>
        <v>5.366896443026814E-2</v>
      </c>
    </row>
    <row r="103" spans="2:7" ht="18" customHeight="1">
      <c r="B103" t="s">
        <v>347</v>
      </c>
    </row>
    <row r="104" spans="2:7" ht="18" customHeight="1">
      <c r="B104" s="715" t="s">
        <v>179</v>
      </c>
      <c r="C104" s="716" t="s">
        <v>334</v>
      </c>
      <c r="D104" s="716" t="s">
        <v>335</v>
      </c>
      <c r="E104" s="716" t="s">
        <v>336</v>
      </c>
      <c r="F104" s="717" t="s">
        <v>337</v>
      </c>
    </row>
    <row r="105" spans="2:7" ht="18" customHeight="1">
      <c r="B105" s="718" t="s">
        <v>358</v>
      </c>
      <c r="C105" s="727">
        <f>+INDEX('2026-운영계획-MC'!$T:$AQ,50,MATCH($E$2,'2026-운영계획-MC'!$T$1:$AQ$1,0))</f>
        <v>0.72000636981519384</v>
      </c>
      <c r="D105" s="727">
        <f>+INDEX('2026-운영계획-MC'!$T:$AQ,55,MATCH($E$2,'2026-운영계획-MC'!$T$1:$AQ$1,0))</f>
        <v>4.7856686774160766E-2</v>
      </c>
      <c r="E105" s="727">
        <f>+INDEX('2026-운영계획-MC'!$T:$AQ,61,MATCH($E$2,'2026-운영계획-MC'!$T$1:$AQ$1,0))</f>
        <v>5.3153001621649446E-2</v>
      </c>
      <c r="F105" s="728">
        <f>+INDEX('2026-운영계획 PL'!$T:$AQ,90,MATCH($E$2,'2026-운영계획 PL'!$T$1:$AQ$1,0))</f>
        <v>0.11272927491586128</v>
      </c>
      <c r="G105" s="731">
        <f>SUM(C105:E105)</f>
        <v>0.8210160582110041</v>
      </c>
    </row>
    <row r="106" spans="2:7" ht="18" customHeight="1">
      <c r="B106" s="720" t="s">
        <v>359</v>
      </c>
      <c r="C106" s="729">
        <f>+C101</f>
        <v>0.75404291294981829</v>
      </c>
      <c r="D106" s="729">
        <f>+D101</f>
        <v>4.8932731079353864E-2</v>
      </c>
      <c r="E106" s="729">
        <f>+E101</f>
        <v>5.5819148445222483E-2</v>
      </c>
      <c r="F106" s="730">
        <f>+F101</f>
        <v>0.11648952744578485</v>
      </c>
      <c r="G106" s="731">
        <f>SUM(C106:E106)</f>
        <v>0.85879479247439472</v>
      </c>
    </row>
    <row r="107" spans="2:7" ht="18" customHeight="1">
      <c r="B107" t="s">
        <v>471</v>
      </c>
      <c r="C107" s="731">
        <f>C106-C105</f>
        <v>3.4036543134624453E-2</v>
      </c>
      <c r="D107" s="731">
        <f>D106-D105</f>
        <v>1.0760443051930982E-3</v>
      </c>
      <c r="E107" s="731">
        <f>E106-E105</f>
        <v>2.6661468235730373E-3</v>
      </c>
      <c r="F107" s="731">
        <f>F106-F105</f>
        <v>3.760252529923569E-3</v>
      </c>
      <c r="G107" s="731">
        <f>SUM(C107:E107)</f>
        <v>3.7778734263390588E-2</v>
      </c>
    </row>
    <row r="108" spans="2:7" ht="18" customHeight="1">
      <c r="B108" t="s">
        <v>351</v>
      </c>
    </row>
    <row r="109" spans="2:7" ht="18" customHeight="1">
      <c r="B109" s="715" t="s">
        <v>101</v>
      </c>
      <c r="C109" s="716" t="s">
        <v>334</v>
      </c>
      <c r="D109" s="716" t="s">
        <v>335</v>
      </c>
      <c r="E109" s="716" t="s">
        <v>336</v>
      </c>
      <c r="F109" s="717" t="s">
        <v>337</v>
      </c>
    </row>
    <row r="110" spans="2:7" ht="18" customHeight="1">
      <c r="B110" s="718" t="s">
        <v>360</v>
      </c>
      <c r="C110" s="727">
        <f>+INDEX('2025-운영계획-MC'!$O:$AL,50,MATCH($F$2,'2025-운영계획-MC'!$O$1:$AL$1,0))</f>
        <v>0.67640664548325491</v>
      </c>
      <c r="D110" s="727">
        <f>+INDEX('2025-운영계획-MC'!$O:$AL,55,MATCH($F$2,'2025-운영계획-MC'!$O$1:$AL$1,0))</f>
        <v>4.5539826694775708E-2</v>
      </c>
      <c r="E110" s="727">
        <f>+INDEX('2025-운영계획-MC'!$O:$AL,61,MATCH($F$2,'2025-운영계획-MC'!$O$1:$AL$1,0))</f>
        <v>5.7817207699907926E-2</v>
      </c>
      <c r="F110" s="728">
        <f>+INDEX('2025-운영계획 PL'!$O:$AL,90,MATCH($F$2,'2025-운영계획 PL'!$O$1:$AL$1,0))</f>
        <v>0.12133405683441366</v>
      </c>
      <c r="G110" s="731">
        <f>SUM(C110:E110)</f>
        <v>0.7797636798779386</v>
      </c>
    </row>
    <row r="111" spans="2:7" ht="18" customHeight="1">
      <c r="B111" s="720" t="s">
        <v>359</v>
      </c>
      <c r="C111" s="729">
        <f>C106</f>
        <v>0.75404291294981829</v>
      </c>
      <c r="D111" s="729">
        <f>D106</f>
        <v>4.8932731079353864E-2</v>
      </c>
      <c r="E111" s="729">
        <f>E106</f>
        <v>5.5819148445222483E-2</v>
      </c>
      <c r="F111" s="729">
        <f>F106</f>
        <v>0.11648952744578485</v>
      </c>
      <c r="G111" s="731">
        <f>SUM(C111:E111)</f>
        <v>0.85879479247439472</v>
      </c>
    </row>
    <row r="112" spans="2:7" ht="18" customHeight="1">
      <c r="C112" s="731">
        <f>C111-C110</f>
        <v>7.763626746656338E-2</v>
      </c>
      <c r="D112" s="731">
        <f>D111-D110</f>
        <v>3.3929043845781562E-3</v>
      </c>
      <c r="E112" s="731">
        <f>E111-E110</f>
        <v>-1.9980592546854428E-3</v>
      </c>
      <c r="F112" s="731">
        <f>F111-F110</f>
        <v>-4.8445293886288099E-3</v>
      </c>
      <c r="G112" s="731">
        <f>SUM(C112:E112)</f>
        <v>7.9031112596456093E-2</v>
      </c>
    </row>
    <row r="115" spans="2:2" ht="15.75" hidden="1">
      <c r="B115" s="754" t="str">
        <f>+"26년 "&amp;E1&amp;"월 베트남 재무실적 보고"</f>
        <v>26년 7월 베트남 재무실적 보고</v>
      </c>
    </row>
    <row r="116" spans="2:2" hidden="1"/>
    <row r="117" spans="2:2" hidden="1"/>
    <row r="118" spans="2:2" hidden="1"/>
    <row r="119" spans="2:2" hidden="1"/>
    <row r="120" spans="2:2" hidden="1"/>
    <row r="121" spans="2:2" hidden="1"/>
    <row r="122" spans="2:2" hidden="1"/>
    <row r="123" spans="2:2" hidden="1"/>
    <row r="124" spans="2:2" hidden="1"/>
    <row r="125" spans="2:2" hidden="1"/>
    <row r="126" spans="2:2" hidden="1"/>
    <row r="127" spans="2:2" hidden="1"/>
    <row r="128" spans="2:2"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spans="2:2" hidden="1"/>
    <row r="162" spans="2:2" hidden="1"/>
    <row r="163" spans="2:2" hidden="1"/>
    <row r="164" spans="2:2" hidden="1"/>
    <row r="165" spans="2:2" ht="18" customHeight="1"/>
    <row r="166" spans="2:2" ht="15.75">
      <c r="B166" s="754" t="str">
        <f>+"26년 "&amp;E1&amp;"월 베트남 재무실적 보고"</f>
        <v>26년 7월 베트남 재무실적 보고</v>
      </c>
    </row>
    <row r="193" spans="2:2" ht="15.75">
      <c r="B193" s="754" t="str">
        <f>+"26년 "&amp;F1&amp;"월 베트남 재무실적 보고"</f>
        <v>26년 8월 베트남 재무실적 보고</v>
      </c>
    </row>
    <row r="220" spans="2:2" ht="15.75" hidden="1">
      <c r="B220" s="754" t="str">
        <f>+"25년 "&amp;G1&amp;"월 베트남 재무실적 보고"</f>
        <v>25년 9월 베트남 재무실적 보고</v>
      </c>
    </row>
    <row r="221" spans="2:2" hidden="1"/>
    <row r="222" spans="2:2" hidden="1"/>
    <row r="223" spans="2:2" hidden="1"/>
    <row r="224" spans="2:2"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spans="2:2" hidden="1"/>
    <row r="242" spans="2:2" hidden="1"/>
    <row r="243" spans="2:2" hidden="1"/>
    <row r="244" spans="2:2" hidden="1"/>
    <row r="245" spans="2:2" hidden="1"/>
    <row r="246" spans="2:2" hidden="1"/>
    <row r="247" spans="2:2" ht="15.75" hidden="1">
      <c r="B247" s="754" t="str">
        <f>+"25년 "&amp;H1&amp;"월 베트남 재무실적 보고"</f>
        <v>25년 10월 베트남 재무실적 보고</v>
      </c>
    </row>
    <row r="248" spans="2:2" hidden="1"/>
    <row r="249" spans="2:2" hidden="1"/>
    <row r="250" spans="2:2" hidden="1"/>
    <row r="251" spans="2:2" hidden="1"/>
    <row r="252" spans="2:2" hidden="1"/>
    <row r="253" spans="2:2" hidden="1"/>
    <row r="254" spans="2:2" hidden="1"/>
    <row r="255" spans="2:2" hidden="1"/>
    <row r="256" spans="2:2"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sheetData>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E07DA-1879-46CB-A442-B8E6389D3098}">
  <sheetPr>
    <tabColor theme="7" tint="0.39997558519241921"/>
  </sheetPr>
  <dimension ref="A1:AE124"/>
  <sheetViews>
    <sheetView showZeros="0" zoomScaleNormal="100" zoomScaleSheetLayoutView="100" workbookViewId="0">
      <pane xSplit="2" ySplit="6" topLeftCell="E49" activePane="bottomRight" state="frozen"/>
      <selection activeCell="B116" sqref="B116:C116"/>
      <selection pane="topRight" activeCell="B116" sqref="B116:C116"/>
      <selection pane="bottomLeft" activeCell="B116" sqref="B116:C116"/>
      <selection pane="bottomRight" activeCell="E41" sqref="E41"/>
    </sheetView>
  </sheetViews>
  <sheetFormatPr defaultColWidth="9" defaultRowHeight="15"/>
  <cols>
    <col min="1" max="1" width="9" style="1"/>
    <col min="2" max="2" width="24.28515625" style="1" customWidth="1"/>
    <col min="3" max="3" width="13.42578125" style="49" hidden="1" customWidth="1"/>
    <col min="4" max="4" width="7.85546875" style="48" hidden="1" customWidth="1"/>
    <col min="5" max="5" width="13.140625" style="49" customWidth="1"/>
    <col min="6" max="6" width="6.42578125" style="48" customWidth="1"/>
    <col min="7" max="7" width="14.140625" style="49" customWidth="1"/>
    <col min="8" max="8" width="7" style="48" customWidth="1"/>
    <col min="9" max="9" width="13" style="49" customWidth="1"/>
    <col min="10" max="10" width="7.5703125" style="48" customWidth="1"/>
    <col min="11" max="11" width="14" style="3" customWidth="1"/>
    <col min="12" max="12" width="10.42578125" style="48" customWidth="1"/>
    <col min="13" max="13" width="7.140625" style="48" customWidth="1"/>
    <col min="14" max="14" width="7.85546875" style="48" customWidth="1"/>
    <col min="15" max="15" width="9" style="1"/>
    <col min="16" max="16" width="14.42578125" style="1" bestFit="1" customWidth="1"/>
    <col min="17" max="17" width="9.140625" style="1" bestFit="1" customWidth="1"/>
    <col min="18" max="18" width="14.85546875" style="1" customWidth="1"/>
    <col min="19" max="19" width="9.140625" style="1" bestFit="1" customWidth="1"/>
    <col min="20" max="20" width="77.85546875" style="1" customWidth="1"/>
    <col min="21" max="16384" width="9" style="1"/>
  </cols>
  <sheetData>
    <row r="1" spans="1:31" ht="21" customHeight="1">
      <c r="B1" s="43" t="str">
        <f>+J1&amp;"월 목표vs실적- 베트남"</f>
        <v>7월 목표vs실적- 베트남</v>
      </c>
      <c r="G1" s="41"/>
      <c r="I1" s="371" t="s">
        <v>229</v>
      </c>
      <c r="J1" s="372">
        <v>7</v>
      </c>
    </row>
    <row r="2" spans="1:31" ht="17.25" customHeight="1">
      <c r="I2" s="660" t="s">
        <v>230</v>
      </c>
      <c r="J2" s="661">
        <f>+IF(J1-1=0,12,J1-1)</f>
        <v>6</v>
      </c>
    </row>
    <row r="3" spans="1:31" ht="21" customHeight="1" thickBot="1">
      <c r="B3" s="36" t="s">
        <v>231</v>
      </c>
      <c r="M3" s="905" t="s">
        <v>232</v>
      </c>
      <c r="N3" s="905"/>
    </row>
    <row r="4" spans="1:31" ht="21" customHeight="1" thickTop="1">
      <c r="B4" s="906" t="s">
        <v>233</v>
      </c>
      <c r="C4" s="909" t="s">
        <v>234</v>
      </c>
      <c r="D4" s="910"/>
      <c r="E4" s="909" t="s">
        <v>235</v>
      </c>
      <c r="F4" s="910"/>
      <c r="G4" s="913" t="s">
        <v>236</v>
      </c>
      <c r="H4" s="913"/>
      <c r="I4" s="915" t="s">
        <v>237</v>
      </c>
      <c r="J4" s="916"/>
      <c r="K4" s="919" t="s">
        <v>238</v>
      </c>
      <c r="L4" s="913"/>
      <c r="M4" s="920" t="s">
        <v>239</v>
      </c>
      <c r="N4" s="921"/>
      <c r="P4" s="928" t="s">
        <v>240</v>
      </c>
      <c r="Q4" s="929"/>
      <c r="R4" s="929"/>
      <c r="S4" s="929"/>
      <c r="T4" s="930"/>
    </row>
    <row r="5" spans="1:31" s="38" customFormat="1" ht="15.75" customHeight="1">
      <c r="B5" s="907"/>
      <c r="C5" s="911"/>
      <c r="D5" s="912"/>
      <c r="E5" s="911"/>
      <c r="F5" s="912"/>
      <c r="G5" s="914"/>
      <c r="H5" s="914"/>
      <c r="I5" s="917"/>
      <c r="J5" s="918"/>
      <c r="K5" s="917"/>
      <c r="L5" s="914"/>
      <c r="M5" s="922"/>
      <c r="N5" s="923"/>
      <c r="P5" s="931" t="s">
        <v>241</v>
      </c>
      <c r="Q5" s="932"/>
      <c r="R5" s="932" t="s">
        <v>242</v>
      </c>
      <c r="S5" s="933"/>
      <c r="T5" s="934" t="s">
        <v>243</v>
      </c>
    </row>
    <row r="6" spans="1:31" s="38" customFormat="1" ht="21" customHeight="1" thickBot="1">
      <c r="B6" s="908"/>
      <c r="C6" s="373" t="s">
        <v>244</v>
      </c>
      <c r="D6" s="100" t="s">
        <v>245</v>
      </c>
      <c r="E6" s="373" t="s">
        <v>244</v>
      </c>
      <c r="F6" s="100" t="s">
        <v>245</v>
      </c>
      <c r="G6" s="373" t="s">
        <v>244</v>
      </c>
      <c r="H6" s="101" t="s">
        <v>245</v>
      </c>
      <c r="I6" s="135" t="s">
        <v>244</v>
      </c>
      <c r="J6" s="136" t="s">
        <v>245</v>
      </c>
      <c r="K6" s="374" t="s">
        <v>244</v>
      </c>
      <c r="L6" s="100" t="s">
        <v>245</v>
      </c>
      <c r="M6" s="102" t="s">
        <v>246</v>
      </c>
      <c r="N6" s="375" t="s">
        <v>247</v>
      </c>
      <c r="P6" s="376" t="s">
        <v>244</v>
      </c>
      <c r="Q6" s="377" t="s">
        <v>245</v>
      </c>
      <c r="R6" s="377" t="s">
        <v>244</v>
      </c>
      <c r="S6" s="378" t="s">
        <v>245</v>
      </c>
      <c r="T6" s="935"/>
    </row>
    <row r="7" spans="1:31" s="52" customFormat="1" ht="15" customHeight="1">
      <c r="A7" s="51"/>
      <c r="B7" s="689" t="s">
        <v>248</v>
      </c>
      <c r="C7" s="50" t="e">
        <f>+INDEX(#REF!,ROW('실적-PL 2026'!$B7),MATCH('실적-PL 2026'!$J$1,#REF!,0))</f>
        <v>#REF!</v>
      </c>
      <c r="D7" s="31" t="e">
        <f>+D8+D11+D15</f>
        <v>#REF!</v>
      </c>
      <c r="E7" s="50">
        <f>+INDEX('2026-실적 PL'!$T:$AQ,ROW($B7),MATCH($J$2,'2026-실적 PL'!$T$1:$AQ$1,0))</f>
        <v>0</v>
      </c>
      <c r="F7" s="31">
        <f>+IFERROR(F8+F11,0)</f>
        <v>0</v>
      </c>
      <c r="G7" s="50">
        <f>+INDEX('2026-사업계획-PL'!$T:$AQ,ROW($B7),MATCH($J$1,'2026-사업계획-PL'!$T$1:$AQ$1,0))</f>
        <v>158496194595.55655</v>
      </c>
      <c r="H7" s="47">
        <f>+H8+H11+H15</f>
        <v>1</v>
      </c>
      <c r="I7" s="144">
        <f>+INDEX('2026-운영계획 PL'!$T:$AQ,ROW($B7),MATCH($J$1,'2026-운영계획 PL'!$T$1:$AQ$1,0))</f>
        <v>205332841435.85751</v>
      </c>
      <c r="J7" s="137">
        <v>1</v>
      </c>
      <c r="K7" s="144">
        <f>+INDEX('2026-실적 PL'!$O:$AL,ROW($B7),MATCH($J$1,'2026-실적 PL'!$O$1:$AL$1,0))</f>
        <v>0</v>
      </c>
      <c r="L7" s="31">
        <f>+IFERROR(K7/$K$7,0)</f>
        <v>0</v>
      </c>
      <c r="M7" s="47">
        <f>IF(G7=0,"",K7/G7)</f>
        <v>0</v>
      </c>
      <c r="N7" s="379">
        <f>IF(I7=0,"",K7/I7)</f>
        <v>0</v>
      </c>
      <c r="O7" s="380"/>
      <c r="P7" s="381">
        <f t="shared" ref="P7:Q22" si="0">K7-G7</f>
        <v>-158496194595.55655</v>
      </c>
      <c r="Q7" s="382">
        <f t="shared" si="0"/>
        <v>-1</v>
      </c>
      <c r="R7" s="383">
        <f>K7-I7</f>
        <v>-205332841435.85751</v>
      </c>
      <c r="S7" s="384">
        <f>L7-J7</f>
        <v>-1</v>
      </c>
      <c r="T7" s="385"/>
      <c r="U7" s="51"/>
      <c r="V7" s="51"/>
      <c r="W7" s="51"/>
      <c r="X7" s="51"/>
      <c r="Y7" s="51"/>
      <c r="Z7" s="51"/>
      <c r="AA7" s="51"/>
      <c r="AB7" s="51"/>
      <c r="AC7" s="51"/>
      <c r="AD7" s="51"/>
      <c r="AE7" s="51"/>
    </row>
    <row r="8" spans="1:31" s="57" customFormat="1" ht="15" customHeight="1">
      <c r="A8" s="51"/>
      <c r="B8" s="690" t="s">
        <v>249</v>
      </c>
      <c r="C8" s="53" t="e">
        <f>+INDEX(#REF!,ROW('실적-PL 2026'!$B8),MATCH('실적-PL 2026'!$J$1,#REF!,0))</f>
        <v>#REF!</v>
      </c>
      <c r="D8" s="54" t="e">
        <f>+D9+D10</f>
        <v>#REF!</v>
      </c>
      <c r="E8" s="53">
        <f>+INDEX('2026-실적 PL'!$T:$AQ,ROW($B8),MATCH($J$2,'2026-실적 PL'!$T$1:$AQ$1,0))</f>
        <v>0</v>
      </c>
      <c r="F8" s="54">
        <f>+F9+F10</f>
        <v>0</v>
      </c>
      <c r="G8" s="53">
        <f>+INDEX('2026-사업계획-PL'!$T:$AQ,ROW($B8),MATCH($J$1,'2026-사업계획-PL'!$T$1:$AQ$1,0))</f>
        <v>158496194595.55655</v>
      </c>
      <c r="H8" s="55">
        <f>+H9+H10</f>
        <v>1</v>
      </c>
      <c r="I8" s="145">
        <f>+INDEX('2026-운영계획 PL'!$T:$AQ,ROW($B8),MATCH($J$1,'2026-운영계획 PL'!$T$1:$AQ$1,0))</f>
        <v>205332841435.85751</v>
      </c>
      <c r="J8" s="146">
        <f>+J9+J10</f>
        <v>1</v>
      </c>
      <c r="K8" s="145">
        <f>+INDEX('2026-실적 PL'!$O:$AL,ROW($B8),MATCH($J$1,'2026-실적 PL'!$O$1:$AL$1,0))</f>
        <v>0</v>
      </c>
      <c r="L8" s="54">
        <f>+IFERROR(K8/$K$7,0)</f>
        <v>0</v>
      </c>
      <c r="M8" s="55">
        <f t="shared" ref="M8:M59" si="1">IF(G8=0,"",K8/G8)</f>
        <v>0</v>
      </c>
      <c r="N8" s="386">
        <f t="shared" ref="N8:N60" si="2">IF(I8=0,"",K8/I8)</f>
        <v>0</v>
      </c>
      <c r="O8" s="387"/>
      <c r="P8" s="388">
        <f t="shared" si="0"/>
        <v>-158496194595.55655</v>
      </c>
      <c r="Q8" s="389">
        <f>L8-H8</f>
        <v>-1</v>
      </c>
      <c r="R8" s="390">
        <f t="shared" ref="R8:S23" si="3">K8-I8</f>
        <v>-205332841435.85751</v>
      </c>
      <c r="S8" s="391">
        <f t="shared" si="3"/>
        <v>-1</v>
      </c>
      <c r="T8" s="392"/>
      <c r="U8" s="56"/>
      <c r="V8" s="56"/>
      <c r="W8" s="56"/>
      <c r="X8" s="56"/>
      <c r="Y8" s="56"/>
      <c r="Z8" s="56"/>
      <c r="AA8" s="56"/>
      <c r="AB8" s="56"/>
      <c r="AC8" s="56"/>
      <c r="AD8" s="56"/>
      <c r="AE8" s="56"/>
    </row>
    <row r="9" spans="1:31" s="61" customFormat="1" ht="15" customHeight="1">
      <c r="A9" s="51"/>
      <c r="B9" s="691" t="s">
        <v>250</v>
      </c>
      <c r="C9" s="58" t="e">
        <f>+INDEX(#REF!,ROW('실적-PL 2026'!$B9),MATCH('실적-PL 2026'!$J$1,#REF!,0))</f>
        <v>#REF!</v>
      </c>
      <c r="D9" s="14" t="e">
        <f>+C9/C7</f>
        <v>#REF!</v>
      </c>
      <c r="E9" s="58">
        <f>+INDEX('2026-실적 PL'!$T:$AQ,ROW($B9),MATCH($J$2,'2026-실적 PL'!$T$1:$AQ$1,0))</f>
        <v>0</v>
      </c>
      <c r="F9" s="14">
        <f t="shared" ref="F9:F10" si="4">+IFERROR(E9/$E$7,0)</f>
        <v>0</v>
      </c>
      <c r="G9" s="58">
        <f>+INDEX('2026-사업계획-PL'!$T:$AQ,ROW($B9),MATCH($J$1,'2026-사업계획-PL'!$T$1:$AQ$1,0))</f>
        <v>1853493495.5250001</v>
      </c>
      <c r="H9" s="46">
        <f>+G9/G7</f>
        <v>1.1694246036976857E-2</v>
      </c>
      <c r="I9" s="147">
        <f>+INDEX('2026-운영계획 PL'!$T:$AQ,ROW($B9),MATCH($J$1,'2026-운영계획 PL'!$T$1:$AQ$1,0))</f>
        <v>2983302960.0000005</v>
      </c>
      <c r="J9" s="139">
        <f>+I9/I7</f>
        <v>1.4529107663139867E-2</v>
      </c>
      <c r="K9" s="147">
        <f>+INDEX('2026-실적 PL'!$O:$AL,ROW($B9),MATCH($J$1,'2026-실적 PL'!$O$1:$AL$1,0))</f>
        <v>0</v>
      </c>
      <c r="L9" s="14">
        <f t="shared" ref="L9:L59" si="5">+IFERROR(K9/$K$7,0)</f>
        <v>0</v>
      </c>
      <c r="M9" s="60">
        <f>IF(G9=0,"",K9/G9)</f>
        <v>0</v>
      </c>
      <c r="N9" s="393">
        <f t="shared" si="2"/>
        <v>0</v>
      </c>
      <c r="O9" s="380"/>
      <c r="P9" s="394">
        <f t="shared" si="0"/>
        <v>-1853493495.5250001</v>
      </c>
      <c r="Q9" s="395">
        <f t="shared" si="0"/>
        <v>-1.1694246036976857E-2</v>
      </c>
      <c r="R9" s="396">
        <f>K9-I9</f>
        <v>-2983302960.0000005</v>
      </c>
      <c r="S9" s="397">
        <f>L9-J9</f>
        <v>-1.4529107663139867E-2</v>
      </c>
      <c r="T9" s="398"/>
      <c r="U9" s="51"/>
      <c r="V9" s="51"/>
      <c r="W9" s="51"/>
      <c r="X9" s="51"/>
      <c r="Y9" s="51"/>
      <c r="Z9" s="51"/>
      <c r="AA9" s="51"/>
      <c r="AB9" s="51"/>
      <c r="AC9" s="51"/>
      <c r="AD9" s="51"/>
      <c r="AE9" s="51"/>
    </row>
    <row r="10" spans="1:31" s="61" customFormat="1" ht="15" customHeight="1">
      <c r="A10" s="51"/>
      <c r="B10" s="691" t="s">
        <v>251</v>
      </c>
      <c r="C10" s="58" t="e">
        <f>+INDEX(#REF!,ROW('실적-PL 2026'!$B10),MATCH('실적-PL 2026'!$J$1,#REF!,0))</f>
        <v>#REF!</v>
      </c>
      <c r="D10" s="14" t="e">
        <f>+C10/C7</f>
        <v>#REF!</v>
      </c>
      <c r="E10" s="58">
        <f>+INDEX('2026-실적 PL'!$T:$AQ,ROW($B10),MATCH($J$2,'2026-실적 PL'!$T$1:$AQ$1,0))</f>
        <v>0</v>
      </c>
      <c r="F10" s="14">
        <f t="shared" si="4"/>
        <v>0</v>
      </c>
      <c r="G10" s="58">
        <f>+INDEX('2026-사업계획-PL'!$T:$AQ,ROW($B10),MATCH($J$1,'2026-사업계획-PL'!$T$1:$AQ$1,0))</f>
        <v>156642701100.03156</v>
      </c>
      <c r="H10" s="46">
        <f>+G10/G7</f>
        <v>0.98830575396302323</v>
      </c>
      <c r="I10" s="147">
        <f>+INDEX('2026-운영계획 PL'!$T:$AQ,ROW($B10),MATCH($J$1,'2026-운영계획 PL'!$T$1:$AQ$1,0))</f>
        <v>202349538475.85751</v>
      </c>
      <c r="J10" s="139">
        <f>+I10/I7</f>
        <v>0.98547089233686014</v>
      </c>
      <c r="K10" s="147">
        <f>+INDEX('2026-실적 PL'!$O:$AL,ROW($B10),MATCH($J$1,'2026-실적 PL'!$O$1:$AL$1,0))</f>
        <v>0</v>
      </c>
      <c r="L10" s="14">
        <f t="shared" si="5"/>
        <v>0</v>
      </c>
      <c r="M10" s="62">
        <f t="shared" si="1"/>
        <v>0</v>
      </c>
      <c r="N10" s="399">
        <f t="shared" si="2"/>
        <v>0</v>
      </c>
      <c r="O10" s="400"/>
      <c r="P10" s="394">
        <f t="shared" si="0"/>
        <v>-156642701100.03156</v>
      </c>
      <c r="Q10" s="395">
        <f>L10-H10</f>
        <v>-0.98830575396302323</v>
      </c>
      <c r="R10" s="396">
        <f t="shared" si="3"/>
        <v>-202349538475.85751</v>
      </c>
      <c r="S10" s="397">
        <f>L10-J10</f>
        <v>-0.98547089233686014</v>
      </c>
      <c r="T10" s="401"/>
      <c r="U10" s="64"/>
      <c r="V10" s="38"/>
      <c r="W10" s="38"/>
      <c r="X10" s="51"/>
      <c r="Y10" s="51"/>
      <c r="Z10" s="51"/>
      <c r="AA10" s="51"/>
      <c r="AB10" s="51"/>
      <c r="AC10" s="51"/>
      <c r="AD10" s="51"/>
      <c r="AE10" s="51"/>
    </row>
    <row r="11" spans="1:31" s="57" customFormat="1" ht="15" customHeight="1">
      <c r="A11" s="51"/>
      <c r="B11" s="692" t="s">
        <v>252</v>
      </c>
      <c r="C11" s="65" t="e">
        <f>+INDEX(#REF!,ROW('실적-PL 2026'!$B11),MATCH('실적-PL 2026'!$J$1,#REF!,0))</f>
        <v>#REF!</v>
      </c>
      <c r="D11" s="66" t="e">
        <f>IF($G$7=0,"",C11/$G$7)</f>
        <v>#REF!</v>
      </c>
      <c r="E11" s="65">
        <f>+INDEX('2026-실적 PL'!$T:$AQ,ROW($B11),MATCH($J$2,'2026-실적 PL'!$T$1:$AQ$1,0))</f>
        <v>0</v>
      </c>
      <c r="F11" s="66">
        <f>+IFERROR(E11/$E$7,0)</f>
        <v>0</v>
      </c>
      <c r="G11" s="65">
        <f>+INDEX('2026-사업계획-PL'!$T:$AQ,ROW($B11),MATCH($J$1,'2026-사업계획-PL'!$T$1:$AQ$1,0))</f>
        <v>0</v>
      </c>
      <c r="H11" s="67">
        <f>IF($G$7=0,"",G11/$G$7)</f>
        <v>0</v>
      </c>
      <c r="I11" s="148">
        <f>+INDEX('2026-운영계획 PL'!$T:$AQ,ROW($B11),MATCH($J$1,'2026-운영계획 PL'!$T$1:$AQ$1,0))</f>
        <v>0</v>
      </c>
      <c r="J11" s="149">
        <f>IF($I$7=0,"",I11/$I$7)</f>
        <v>0</v>
      </c>
      <c r="K11" s="148">
        <f>+INDEX('2026-실적 PL'!$O:$AL,ROW($B11),MATCH($J$1,'2026-실적 PL'!$O$1:$AL$1,0))</f>
        <v>0</v>
      </c>
      <c r="L11" s="66">
        <f t="shared" si="5"/>
        <v>0</v>
      </c>
      <c r="M11" s="55" t="str">
        <f>IF(G11=0,"",K11/G11)</f>
        <v/>
      </c>
      <c r="N11" s="386" t="str">
        <f t="shared" si="2"/>
        <v/>
      </c>
      <c r="O11" s="387"/>
      <c r="P11" s="394">
        <f t="shared" si="0"/>
        <v>0</v>
      </c>
      <c r="Q11" s="395">
        <f>L11-H11</f>
        <v>0</v>
      </c>
      <c r="R11" s="396">
        <f t="shared" si="3"/>
        <v>0</v>
      </c>
      <c r="S11" s="397">
        <f t="shared" si="3"/>
        <v>0</v>
      </c>
      <c r="T11" s="402"/>
      <c r="U11" s="56"/>
      <c r="V11" s="56"/>
      <c r="W11" s="56"/>
      <c r="X11" s="56"/>
      <c r="Y11" s="56"/>
      <c r="Z11" s="56"/>
      <c r="AA11" s="56"/>
      <c r="AB11" s="56"/>
      <c r="AC11" s="56"/>
      <c r="AD11" s="56"/>
      <c r="AE11" s="56"/>
    </row>
    <row r="12" spans="1:31" s="61" customFormat="1" ht="15" customHeight="1">
      <c r="A12" s="51"/>
      <c r="B12" s="691" t="s">
        <v>253</v>
      </c>
      <c r="C12" s="58" t="e">
        <f>+INDEX(#REF!,ROW('실적-PL 2026'!$B12),MATCH('실적-PL 2026'!$J$1,#REF!,0))</f>
        <v>#REF!</v>
      </c>
      <c r="D12" s="14" t="e">
        <f t="shared" ref="D12:D23" si="6">IF($G$7=0,"",C12/$G$7)</f>
        <v>#REF!</v>
      </c>
      <c r="E12" s="58">
        <f>+INDEX('2026-실적 PL'!$T:$AQ,ROW($B12),MATCH($J$2,'2026-실적 PL'!$T$1:$AQ$1,0))</f>
        <v>0</v>
      </c>
      <c r="F12" s="14">
        <f t="shared" ref="F12:F29" si="7">+IFERROR(E12/$E$7,0)</f>
        <v>0</v>
      </c>
      <c r="G12" s="58">
        <f>+INDEX('2026-사업계획-PL'!$T:$AQ,ROW($B12),MATCH($J$1,'2026-사업계획-PL'!$T$1:$AQ$1,0))</f>
        <v>0</v>
      </c>
      <c r="H12" s="46">
        <f t="shared" ref="H12:H55" si="8">IF($G$7=0,"",G12/$G$7)</f>
        <v>0</v>
      </c>
      <c r="I12" s="150">
        <f>+INDEX('2026-운영계획 PL'!$T:$AQ,ROW($B12),MATCH($J$1,'2026-운영계획 PL'!$T$1:$AQ$1,0))</f>
        <v>0</v>
      </c>
      <c r="J12" s="139">
        <f t="shared" ref="J12:J59" si="9">IF($I$7=0,"",I12/$I$7)</f>
        <v>0</v>
      </c>
      <c r="K12" s="150">
        <f>+INDEX('2026-실적 PL'!$O:$AL,ROW($B12),MATCH($J$1,'2026-실적 PL'!$O$1:$AL$1,0))</f>
        <v>0</v>
      </c>
      <c r="L12" s="14">
        <f t="shared" si="5"/>
        <v>0</v>
      </c>
      <c r="M12" s="68" t="str">
        <f t="shared" si="1"/>
        <v/>
      </c>
      <c r="N12" s="403" t="str">
        <f t="shared" si="2"/>
        <v/>
      </c>
      <c r="O12" s="380"/>
      <c r="P12" s="394">
        <f t="shared" si="0"/>
        <v>0</v>
      </c>
      <c r="Q12" s="395">
        <f t="shared" si="0"/>
        <v>0</v>
      </c>
      <c r="R12" s="396">
        <f t="shared" si="3"/>
        <v>0</v>
      </c>
      <c r="S12" s="397">
        <f t="shared" si="3"/>
        <v>0</v>
      </c>
      <c r="T12" s="398"/>
      <c r="U12" s="51"/>
      <c r="V12" s="51"/>
      <c r="W12" s="51"/>
      <c r="X12" s="51"/>
      <c r="Y12" s="51"/>
      <c r="Z12" s="51"/>
      <c r="AA12" s="51"/>
      <c r="AB12" s="51"/>
      <c r="AC12" s="51"/>
      <c r="AD12" s="51"/>
      <c r="AE12" s="51"/>
    </row>
    <row r="13" spans="1:31" s="61" customFormat="1" ht="15" customHeight="1">
      <c r="A13" s="51"/>
      <c r="B13" s="693" t="s">
        <v>254</v>
      </c>
      <c r="C13" s="58" t="e">
        <f>+INDEX(#REF!,ROW('실적-PL 2026'!$B13),MATCH('실적-PL 2026'!$J$1,#REF!,0))</f>
        <v>#REF!</v>
      </c>
      <c r="D13" s="14" t="e">
        <f t="shared" si="6"/>
        <v>#REF!</v>
      </c>
      <c r="E13" s="58">
        <f>+INDEX('2026-실적 PL'!$T:$AQ,ROW($B13),MATCH($J$2,'2026-실적 PL'!$T$1:$AQ$1,0))</f>
        <v>0</v>
      </c>
      <c r="F13" s="14">
        <f t="shared" si="7"/>
        <v>0</v>
      </c>
      <c r="G13" s="58">
        <f>+INDEX('2026-사업계획-PL'!$T:$AQ,ROW($B13),MATCH($J$1,'2026-사업계획-PL'!$T$1:$AQ$1,0))</f>
        <v>0</v>
      </c>
      <c r="H13" s="46">
        <f t="shared" si="8"/>
        <v>0</v>
      </c>
      <c r="I13" s="147">
        <f>+INDEX('2026-운영계획 PL'!$T:$AQ,ROW($B13),MATCH($J$1,'2026-운영계획 PL'!$T$1:$AQ$1,0))</f>
        <v>0</v>
      </c>
      <c r="J13" s="139">
        <f t="shared" si="9"/>
        <v>0</v>
      </c>
      <c r="K13" s="147">
        <f>+INDEX('2026-실적 PL'!$O:$AL,ROW($B13),MATCH($J$1,'2026-실적 PL'!$O$1:$AL$1,0))</f>
        <v>0</v>
      </c>
      <c r="L13" s="14">
        <f t="shared" si="5"/>
        <v>0</v>
      </c>
      <c r="M13" s="68" t="str">
        <f t="shared" si="1"/>
        <v/>
      </c>
      <c r="N13" s="403" t="str">
        <f>IF(I13=0,"",K13/I13)</f>
        <v/>
      </c>
      <c r="O13" s="380"/>
      <c r="P13" s="394">
        <f t="shared" si="0"/>
        <v>0</v>
      </c>
      <c r="Q13" s="395">
        <f t="shared" si="0"/>
        <v>0</v>
      </c>
      <c r="R13" s="396">
        <f t="shared" si="3"/>
        <v>0</v>
      </c>
      <c r="S13" s="397">
        <f t="shared" si="3"/>
        <v>0</v>
      </c>
      <c r="T13" s="398"/>
      <c r="U13" s="51"/>
      <c r="V13" s="51"/>
      <c r="W13" s="51"/>
      <c r="X13" s="51"/>
      <c r="Y13" s="51"/>
      <c r="Z13" s="51"/>
      <c r="AA13" s="51"/>
      <c r="AB13" s="51"/>
      <c r="AC13" s="51"/>
      <c r="AD13" s="51"/>
      <c r="AE13" s="51"/>
    </row>
    <row r="14" spans="1:31" s="61" customFormat="1" ht="15" customHeight="1">
      <c r="A14" s="51"/>
      <c r="B14" s="693" t="s">
        <v>255</v>
      </c>
      <c r="C14" s="58" t="e">
        <f>+INDEX(#REF!,ROW('실적-PL 2026'!$B14),MATCH('실적-PL 2026'!$J$1,#REF!,0))</f>
        <v>#REF!</v>
      </c>
      <c r="D14" s="14" t="e">
        <f t="shared" si="6"/>
        <v>#REF!</v>
      </c>
      <c r="E14" s="58">
        <f>+INDEX('2026-실적 PL'!$T:$AQ,ROW($B14),MATCH($J$2,'2026-실적 PL'!$T$1:$AQ$1,0))</f>
        <v>0</v>
      </c>
      <c r="F14" s="14">
        <f t="shared" si="7"/>
        <v>0</v>
      </c>
      <c r="G14" s="58">
        <f>+INDEX('2026-사업계획-PL'!$T:$AQ,ROW($B14),MATCH($J$1,'2026-사업계획-PL'!$T$1:$AQ$1,0))</f>
        <v>0</v>
      </c>
      <c r="H14" s="46">
        <f t="shared" si="8"/>
        <v>0</v>
      </c>
      <c r="I14" s="151">
        <f>+INDEX('2026-운영계획 PL'!$T:$AQ,ROW($B14),MATCH($J$1,'2026-운영계획 PL'!$T$1:$AQ$1,0))</f>
        <v>0</v>
      </c>
      <c r="J14" s="139">
        <f t="shared" si="9"/>
        <v>0</v>
      </c>
      <c r="K14" s="147">
        <f>+INDEX('2026-실적 PL'!$O:$AL,ROW($B14),MATCH($J$1,'2026-실적 PL'!$O$1:$AL$1,0))</f>
        <v>0</v>
      </c>
      <c r="L14" s="14">
        <f t="shared" si="5"/>
        <v>0</v>
      </c>
      <c r="M14" s="68" t="str">
        <f t="shared" si="1"/>
        <v/>
      </c>
      <c r="N14" s="403" t="str">
        <f>IF(I14=0,"",K14/I14)</f>
        <v/>
      </c>
      <c r="O14" s="380"/>
      <c r="P14" s="394">
        <f t="shared" si="0"/>
        <v>0</v>
      </c>
      <c r="Q14" s="395">
        <f t="shared" si="0"/>
        <v>0</v>
      </c>
      <c r="R14" s="396">
        <f t="shared" si="3"/>
        <v>0</v>
      </c>
      <c r="S14" s="397">
        <f t="shared" si="3"/>
        <v>0</v>
      </c>
      <c r="T14" s="398"/>
      <c r="U14" s="51"/>
      <c r="V14" s="51"/>
      <c r="W14" s="51"/>
      <c r="X14" s="51"/>
      <c r="Y14" s="51"/>
      <c r="Z14" s="51"/>
      <c r="AA14" s="51"/>
      <c r="AB14" s="51"/>
      <c r="AC14" s="51"/>
      <c r="AD14" s="51"/>
      <c r="AE14" s="51"/>
    </row>
    <row r="15" spans="1:31" s="57" customFormat="1" ht="15" customHeight="1">
      <c r="A15" s="51"/>
      <c r="B15" s="694" t="s">
        <v>256</v>
      </c>
      <c r="C15" s="69" t="e">
        <f>+INDEX(#REF!,ROW('실적-PL 2026'!$B15),MATCH('실적-PL 2026'!$J$1,#REF!,0))</f>
        <v>#REF!</v>
      </c>
      <c r="D15" s="70" t="e">
        <f t="shared" si="6"/>
        <v>#REF!</v>
      </c>
      <c r="E15" s="69">
        <f>+INDEX('2026-실적 PL'!$T:$AQ,ROW($B15),MATCH($J$2,'2026-실적 PL'!$T$1:$AQ$1,0))</f>
        <v>0</v>
      </c>
      <c r="F15" s="70">
        <f>+IFERROR(E15/$E$7,0)</f>
        <v>0</v>
      </c>
      <c r="G15" s="69">
        <f>+INDEX('2026-사업계획-PL'!$T:$AQ,ROW($B15),MATCH($J$1,'2026-사업계획-PL'!$T$1:$AQ$1,0))</f>
        <v>0</v>
      </c>
      <c r="H15" s="72">
        <f t="shared" si="8"/>
        <v>0</v>
      </c>
      <c r="I15" s="152">
        <f>+INDEX('2026-운영계획 PL'!$T:$AQ,ROW($B15),MATCH($J$1,'2026-운영계획 PL'!$T$1:$AQ$1,0))</f>
        <v>0</v>
      </c>
      <c r="J15" s="153">
        <f t="shared" si="9"/>
        <v>0</v>
      </c>
      <c r="K15" s="152">
        <f>+INDEX('2026-실적 PL'!$O:$AL,ROW($B15),MATCH($J$1,'2026-실적 PL'!$O$1:$AL$1,0))</f>
        <v>0</v>
      </c>
      <c r="L15" s="70">
        <f t="shared" si="5"/>
        <v>0</v>
      </c>
      <c r="M15" s="73" t="str">
        <f t="shared" si="1"/>
        <v/>
      </c>
      <c r="N15" s="404" t="str">
        <f t="shared" si="2"/>
        <v/>
      </c>
      <c r="O15" s="387"/>
      <c r="P15" s="405">
        <f t="shared" si="0"/>
        <v>0</v>
      </c>
      <c r="Q15" s="406">
        <f t="shared" si="0"/>
        <v>0</v>
      </c>
      <c r="R15" s="407">
        <f t="shared" si="3"/>
        <v>0</v>
      </c>
      <c r="S15" s="408">
        <f t="shared" si="3"/>
        <v>0</v>
      </c>
      <c r="T15" s="409"/>
      <c r="U15" s="56"/>
      <c r="V15" s="56"/>
      <c r="W15" s="56"/>
      <c r="X15" s="56"/>
      <c r="Y15" s="56"/>
      <c r="Z15" s="56"/>
      <c r="AA15" s="56"/>
      <c r="AB15" s="56"/>
      <c r="AC15" s="56"/>
      <c r="AD15" s="56"/>
      <c r="AE15" s="56"/>
    </row>
    <row r="16" spans="1:31" s="57" customFormat="1" ht="15" customHeight="1">
      <c r="A16" s="51"/>
      <c r="B16" s="695" t="s">
        <v>257</v>
      </c>
      <c r="C16" s="74" t="e">
        <f>+INDEX(#REF!,ROW('실적-PL 2026'!$B16),MATCH('실적-PL 2026'!$J$1,#REF!,0))</f>
        <v>#REF!</v>
      </c>
      <c r="D16" s="75" t="e">
        <f t="shared" si="6"/>
        <v>#REF!</v>
      </c>
      <c r="E16" s="74">
        <f>+INDEX('2026-실적 PL'!$T:$AQ,ROW($B16),MATCH($J$2,'2026-실적 PL'!$T$1:$AQ$1,0))</f>
        <v>0</v>
      </c>
      <c r="F16" s="75">
        <f t="shared" si="7"/>
        <v>0</v>
      </c>
      <c r="G16" s="74">
        <f>+INDEX('2026-사업계획-PL'!$T:$AQ,ROW($B16),MATCH($J$1,'2026-사업계획-PL'!$T$1:$AQ$1,0))</f>
        <v>126070214121.27786</v>
      </c>
      <c r="H16" s="76">
        <f>IF($G$7=0,"",G16/$G$7)</f>
        <v>0.79541476969196745</v>
      </c>
      <c r="I16" s="154">
        <f>+INDEX('2026-운영계획 PL'!$T:$AQ,ROW($B16),MATCH($J$1,'2026-운영계획 PL'!$T$1:$AQ$1,0))</f>
        <v>158818436982.25516</v>
      </c>
      <c r="J16" s="138">
        <f t="shared" si="9"/>
        <v>0.77346826679874947</v>
      </c>
      <c r="K16" s="154">
        <f>+INDEX('2026-실적 PL'!$O:$AL,ROW($B16),MATCH($J$1,'2026-실적 PL'!$O$1:$AL$1,0))</f>
        <v>0</v>
      </c>
      <c r="L16" s="75">
        <f t="shared" si="5"/>
        <v>0</v>
      </c>
      <c r="M16" s="76">
        <f>IF(G16=0,"",K16/G16)</f>
        <v>0</v>
      </c>
      <c r="N16" s="410">
        <f>IF(I16=0,"",K16/I16)</f>
        <v>0</v>
      </c>
      <c r="O16" s="387"/>
      <c r="P16" s="411">
        <f t="shared" si="0"/>
        <v>-126070214121.27786</v>
      </c>
      <c r="Q16" s="412">
        <f>L16-H16</f>
        <v>-0.79541476969196745</v>
      </c>
      <c r="R16" s="413">
        <f t="shared" si="3"/>
        <v>-158818436982.25516</v>
      </c>
      <c r="S16" s="414">
        <f t="shared" si="3"/>
        <v>-0.77346826679874947</v>
      </c>
      <c r="T16" s="415"/>
      <c r="U16" s="56"/>
      <c r="V16" s="56"/>
      <c r="W16" s="56"/>
      <c r="X16" s="56"/>
      <c r="Y16" s="56"/>
      <c r="Z16" s="56"/>
      <c r="AA16" s="56"/>
      <c r="AB16" s="56"/>
      <c r="AC16" s="56"/>
      <c r="AD16" s="56"/>
      <c r="AE16" s="56"/>
    </row>
    <row r="17" spans="1:31" s="57" customFormat="1" ht="15" customHeight="1">
      <c r="A17" s="51"/>
      <c r="B17" s="696" t="s">
        <v>258</v>
      </c>
      <c r="C17" s="53" t="e">
        <f>+INDEX(#REF!,ROW('실적-PL 2026'!$B17),MATCH('실적-PL 2026'!$J$1,#REF!,0))</f>
        <v>#REF!</v>
      </c>
      <c r="D17" s="54" t="e">
        <f t="shared" si="6"/>
        <v>#REF!</v>
      </c>
      <c r="E17" s="53">
        <f>+INDEX('2026-실적 PL'!$T:$AQ,ROW($B17),MATCH($J$2,'2026-실적 PL'!$T$1:$AQ$1,0))</f>
        <v>0</v>
      </c>
      <c r="F17" s="54">
        <f t="shared" si="7"/>
        <v>0</v>
      </c>
      <c r="G17" s="53">
        <f>+INDEX('2026-사업계획-PL'!$T:$AQ,ROW($B17),MATCH($J$1,'2026-사업계획-PL'!$T$1:$AQ$1,0))</f>
        <v>126070214121.27786</v>
      </c>
      <c r="H17" s="55">
        <f t="shared" si="8"/>
        <v>0.79541476969196745</v>
      </c>
      <c r="I17" s="145">
        <f>+INDEX('2026-운영계획 PL'!$T:$AQ,ROW($B17),MATCH($J$1,'2026-운영계획 PL'!$T$1:$AQ$1,0))</f>
        <v>158818436982.25516</v>
      </c>
      <c r="J17" s="146">
        <f t="shared" si="9"/>
        <v>0.77346826679874947</v>
      </c>
      <c r="K17" s="145">
        <f>+INDEX('2026-실적 PL'!$O:$AL,ROW($B17),MATCH($J$1,'2026-실적 PL'!$O$1:$AL$1,0))</f>
        <v>0</v>
      </c>
      <c r="L17" s="54">
        <f t="shared" si="5"/>
        <v>0</v>
      </c>
      <c r="M17" s="55">
        <f t="shared" si="1"/>
        <v>0</v>
      </c>
      <c r="N17" s="386">
        <f t="shared" si="2"/>
        <v>0</v>
      </c>
      <c r="O17" s="387"/>
      <c r="P17" s="388">
        <f t="shared" si="0"/>
        <v>-126070214121.27786</v>
      </c>
      <c r="Q17" s="389">
        <f t="shared" si="0"/>
        <v>-0.79541476969196745</v>
      </c>
      <c r="R17" s="390">
        <f t="shared" si="3"/>
        <v>-158818436982.25516</v>
      </c>
      <c r="S17" s="391">
        <f t="shared" si="3"/>
        <v>-0.77346826679874947</v>
      </c>
      <c r="T17" s="392"/>
      <c r="U17" s="56"/>
      <c r="V17" s="56"/>
      <c r="W17" s="56"/>
      <c r="X17" s="56"/>
      <c r="Y17" s="56"/>
      <c r="Z17" s="56"/>
      <c r="AA17" s="56"/>
      <c r="AB17" s="56"/>
      <c r="AC17" s="56"/>
      <c r="AD17" s="56"/>
      <c r="AE17" s="56"/>
    </row>
    <row r="18" spans="1:31" s="61" customFormat="1" ht="15" customHeight="1">
      <c r="A18" s="51"/>
      <c r="B18" s="697" t="s">
        <v>259</v>
      </c>
      <c r="C18" s="58" t="e">
        <f>+INDEX(#REF!,ROW('실적-PL 2026'!$B18),MATCH('실적-PL 2026'!$J$1,#REF!,0))</f>
        <v>#REF!</v>
      </c>
      <c r="D18" s="14" t="e">
        <f t="shared" si="6"/>
        <v>#REF!</v>
      </c>
      <c r="E18" s="58">
        <f>+INDEX('2026-실적 PL'!$T:$AQ,ROW($B18),MATCH($J$2,'2026-실적 PL'!$T$1:$AQ$1,0))</f>
        <v>0</v>
      </c>
      <c r="F18" s="14">
        <f t="shared" si="7"/>
        <v>0</v>
      </c>
      <c r="G18" s="58">
        <f>+INDEX('2026-사업계획-PL'!$T:$AQ,ROW($B18),MATCH($J$1,'2026-사업계획-PL'!$T$1:$AQ$1,0))</f>
        <v>0</v>
      </c>
      <c r="H18" s="46">
        <f t="shared" si="8"/>
        <v>0</v>
      </c>
      <c r="I18" s="155">
        <f>+INDEX('2026-운영계획 PL'!$T:$AQ,ROW($B18),MATCH($J$1,'2026-운영계획 PL'!$T$1:$AQ$1,0))</f>
        <v>0</v>
      </c>
      <c r="J18" s="139">
        <f t="shared" si="9"/>
        <v>0</v>
      </c>
      <c r="K18" s="416">
        <f>+INDEX('2026-실적 PL'!$O:$AL,ROW($B18),MATCH($J$1,'2026-실적 PL'!$O$1:$AL$1,0))</f>
        <v>0</v>
      </c>
      <c r="L18" s="14">
        <f t="shared" si="5"/>
        <v>0</v>
      </c>
      <c r="M18" s="68"/>
      <c r="N18" s="403"/>
      <c r="O18" s="380"/>
      <c r="P18" s="394">
        <f t="shared" si="0"/>
        <v>0</v>
      </c>
      <c r="Q18" s="395">
        <f>L18-H18</f>
        <v>0</v>
      </c>
      <c r="R18" s="396">
        <f t="shared" si="3"/>
        <v>0</v>
      </c>
      <c r="S18" s="397">
        <f t="shared" si="3"/>
        <v>0</v>
      </c>
      <c r="T18" s="398"/>
      <c r="U18" s="51"/>
      <c r="V18" s="51"/>
      <c r="W18" s="51"/>
      <c r="X18" s="51"/>
      <c r="Y18" s="51"/>
      <c r="Z18" s="51"/>
      <c r="AA18" s="51"/>
      <c r="AB18" s="51"/>
      <c r="AC18" s="51"/>
      <c r="AD18" s="51"/>
      <c r="AE18" s="51"/>
    </row>
    <row r="19" spans="1:31" s="61" customFormat="1" ht="15" customHeight="1">
      <c r="A19" s="51"/>
      <c r="B19" s="697" t="s">
        <v>260</v>
      </c>
      <c r="C19" s="77" t="e">
        <f>+INDEX(#REF!,ROW('실적-PL 2026'!$B19),MATCH('실적-PL 2026'!$J$1,#REF!,0))</f>
        <v>#REF!</v>
      </c>
      <c r="D19" s="14" t="e">
        <f t="shared" si="6"/>
        <v>#REF!</v>
      </c>
      <c r="E19" s="77">
        <f>+INDEX('2026-실적 PL'!$T:$AQ,ROW($B19),MATCH($J$2,'2026-실적 PL'!$T$1:$AQ$1,0))</f>
        <v>0</v>
      </c>
      <c r="F19" s="14">
        <f t="shared" si="7"/>
        <v>0</v>
      </c>
      <c r="G19" s="77">
        <f>+INDEX('2026-사업계획-PL'!$T:$AQ,ROW($B19),MATCH($J$1,'2026-사업계획-PL'!$T$1:$AQ$1,0))</f>
        <v>126070214121.27786</v>
      </c>
      <c r="H19" s="46">
        <f>IF($G$7=0,"",G19/$G$7)</f>
        <v>0.79541476969196745</v>
      </c>
      <c r="I19" s="155">
        <f>+INDEX('2026-운영계획 PL'!$T:$AQ,ROW($B19),MATCH($J$1,'2026-운영계획 PL'!$T$1:$AQ$1,0))</f>
        <v>158818436982.25516</v>
      </c>
      <c r="J19" s="139">
        <f>IF($I$7=0,"",I19/$I$7)</f>
        <v>0.77346826679874947</v>
      </c>
      <c r="K19" s="416">
        <f>+INDEX('2026-실적 PL'!$O:$AL,ROW($B19),MATCH($J$1,'2026-실적 PL'!$O$1:$AL$1,0))</f>
        <v>0</v>
      </c>
      <c r="L19" s="14">
        <f t="shared" si="5"/>
        <v>0</v>
      </c>
      <c r="M19" s="68"/>
      <c r="N19" s="403"/>
      <c r="O19" s="380"/>
      <c r="P19" s="394">
        <f t="shared" si="0"/>
        <v>-126070214121.27786</v>
      </c>
      <c r="Q19" s="395">
        <f t="shared" si="0"/>
        <v>-0.79541476969196745</v>
      </c>
      <c r="R19" s="396">
        <f t="shared" si="3"/>
        <v>-158818436982.25516</v>
      </c>
      <c r="S19" s="397">
        <f t="shared" si="3"/>
        <v>-0.77346826679874947</v>
      </c>
      <c r="T19" s="398"/>
      <c r="U19" s="51"/>
      <c r="V19" s="51"/>
      <c r="W19" s="51"/>
      <c r="X19" s="51"/>
      <c r="Y19" s="51"/>
      <c r="Z19" s="51"/>
      <c r="AA19" s="51"/>
      <c r="AB19" s="51"/>
      <c r="AC19" s="51"/>
      <c r="AD19" s="51"/>
      <c r="AE19" s="51"/>
    </row>
    <row r="20" spans="1:31" s="61" customFormat="1" ht="15" customHeight="1">
      <c r="A20" s="51"/>
      <c r="B20" s="697" t="s">
        <v>261</v>
      </c>
      <c r="C20" s="58" t="e">
        <f>+INDEX(#REF!,ROW('실적-PL 2026'!$B20),MATCH('실적-PL 2026'!$J$1,#REF!,0))</f>
        <v>#REF!</v>
      </c>
      <c r="D20" s="14" t="e">
        <f t="shared" si="6"/>
        <v>#REF!</v>
      </c>
      <c r="E20" s="58">
        <f>+INDEX('2026-실적 PL'!$T:$AQ,ROW($B20),MATCH($J$2,'2026-실적 PL'!$T$1:$AQ$1,0))</f>
        <v>0</v>
      </c>
      <c r="F20" s="14">
        <f t="shared" si="7"/>
        <v>0</v>
      </c>
      <c r="G20" s="58">
        <f>+INDEX('2026-사업계획-PL'!$T:$AQ,ROW($B20),MATCH($J$1,'2026-사업계획-PL'!$T$1:$AQ$1,0))</f>
        <v>0</v>
      </c>
      <c r="H20" s="46">
        <f t="shared" si="8"/>
        <v>0</v>
      </c>
      <c r="I20" s="155">
        <f>+INDEX('2026-운영계획 PL'!$T:$AQ,ROW($B20),MATCH($J$1,'2026-운영계획 PL'!$T$1:$AQ$1,0))</f>
        <v>0</v>
      </c>
      <c r="J20" s="139">
        <f t="shared" si="9"/>
        <v>0</v>
      </c>
      <c r="K20" s="416">
        <f>+INDEX('2026-실적 PL'!$O:$AL,ROW($B20),MATCH($J$1,'2026-실적 PL'!$O$1:$AL$1,0))</f>
        <v>0</v>
      </c>
      <c r="L20" s="14">
        <f t="shared" si="5"/>
        <v>0</v>
      </c>
      <c r="M20" s="68"/>
      <c r="N20" s="403"/>
      <c r="O20" s="380"/>
      <c r="P20" s="394">
        <f t="shared" si="0"/>
        <v>0</v>
      </c>
      <c r="Q20" s="395">
        <f t="shared" si="0"/>
        <v>0</v>
      </c>
      <c r="R20" s="396">
        <f t="shared" si="3"/>
        <v>0</v>
      </c>
      <c r="S20" s="397">
        <f t="shared" si="3"/>
        <v>0</v>
      </c>
      <c r="T20" s="398"/>
      <c r="U20" s="51"/>
      <c r="V20" s="51"/>
      <c r="W20" s="51"/>
      <c r="X20" s="51"/>
      <c r="Y20" s="51"/>
      <c r="Z20" s="51"/>
      <c r="AA20" s="51"/>
      <c r="AB20" s="51"/>
      <c r="AC20" s="51"/>
      <c r="AD20" s="51"/>
      <c r="AE20" s="51"/>
    </row>
    <row r="21" spans="1:31" s="57" customFormat="1" ht="15" customHeight="1">
      <c r="A21" s="51"/>
      <c r="B21" s="692" t="s">
        <v>262</v>
      </c>
      <c r="C21" s="65" t="e">
        <f>+INDEX(#REF!,ROW('실적-PL 2026'!$B21),MATCH('실적-PL 2026'!$J$1,#REF!,0))</f>
        <v>#REF!</v>
      </c>
      <c r="D21" s="66" t="e">
        <f t="shared" si="6"/>
        <v>#REF!</v>
      </c>
      <c r="E21" s="65">
        <f>+INDEX('2026-실적 PL'!$T:$AQ,ROW($B21),MATCH($J$2,'2026-실적 PL'!$T$1:$AQ$1,0))</f>
        <v>0</v>
      </c>
      <c r="F21" s="66">
        <f t="shared" si="7"/>
        <v>0</v>
      </c>
      <c r="G21" s="65">
        <f>+INDEX('2026-사업계획-PL'!$T:$AQ,ROW($B21),MATCH($J$1,'2026-사업계획-PL'!$T$1:$AQ$1,0))</f>
        <v>0</v>
      </c>
      <c r="H21" s="67">
        <f t="shared" si="8"/>
        <v>0</v>
      </c>
      <c r="I21" s="148">
        <f>+INDEX('2026-운영계획 PL'!$T:$AQ,ROW($B21),MATCH($J$1,'2026-운영계획 PL'!$T$1:$AQ$1,0))</f>
        <v>0</v>
      </c>
      <c r="J21" s="149">
        <f t="shared" si="9"/>
        <v>0</v>
      </c>
      <c r="K21" s="148">
        <f>+INDEX('2026-실적 PL'!$O:$AL,ROW($B21),MATCH($J$1,'2026-실적 PL'!$O$1:$AL$1,0))</f>
        <v>0</v>
      </c>
      <c r="L21" s="66">
        <f t="shared" si="5"/>
        <v>0</v>
      </c>
      <c r="M21" s="55" t="str">
        <f t="shared" si="1"/>
        <v/>
      </c>
      <c r="N21" s="386" t="str">
        <f t="shared" si="2"/>
        <v/>
      </c>
      <c r="O21" s="387"/>
      <c r="P21" s="394">
        <f t="shared" si="0"/>
        <v>0</v>
      </c>
      <c r="Q21" s="395">
        <f t="shared" si="0"/>
        <v>0</v>
      </c>
      <c r="R21" s="396">
        <f t="shared" si="3"/>
        <v>0</v>
      </c>
      <c r="S21" s="397">
        <f t="shared" si="3"/>
        <v>0</v>
      </c>
      <c r="T21" s="402"/>
      <c r="U21" s="56"/>
      <c r="V21" s="56"/>
      <c r="W21" s="56"/>
      <c r="X21" s="56"/>
      <c r="Y21" s="56"/>
      <c r="Z21" s="56"/>
      <c r="AA21" s="56"/>
      <c r="AB21" s="56"/>
      <c r="AC21" s="56"/>
      <c r="AD21" s="56"/>
      <c r="AE21" s="56"/>
    </row>
    <row r="22" spans="1:31" s="57" customFormat="1" ht="15" customHeight="1">
      <c r="A22" s="51"/>
      <c r="B22" s="691" t="s">
        <v>263</v>
      </c>
      <c r="C22" s="53" t="e">
        <f>+INDEX(#REF!,ROW('실적-PL 2026'!$B22),MATCH('실적-PL 2026'!$J$1,#REF!,0))</f>
        <v>#REF!</v>
      </c>
      <c r="D22" s="66" t="e">
        <f t="shared" si="6"/>
        <v>#REF!</v>
      </c>
      <c r="E22" s="53">
        <f>+INDEX('2026-실적 PL'!$T:$AQ,ROW($B22),MATCH($J$2,'2026-실적 PL'!$T$1:$AQ$1,0))</f>
        <v>0</v>
      </c>
      <c r="F22" s="66">
        <f t="shared" si="7"/>
        <v>0</v>
      </c>
      <c r="G22" s="53">
        <f>+INDEX('2026-사업계획-PL'!$T:$AQ,ROW($B22),MATCH($J$1,'2026-사업계획-PL'!$T$1:$AQ$1,0))</f>
        <v>0</v>
      </c>
      <c r="H22" s="67">
        <f t="shared" si="8"/>
        <v>0</v>
      </c>
      <c r="I22" s="148">
        <f>+INDEX('2026-운영계획 PL'!$T:$AQ,ROW($B22),MATCH($J$1,'2026-운영계획 PL'!$T$1:$AQ$1,0))</f>
        <v>0</v>
      </c>
      <c r="J22" s="149">
        <f t="shared" si="9"/>
        <v>0</v>
      </c>
      <c r="K22" s="148">
        <f>+INDEX('2026-실적 PL'!$O:$AL,ROW($B22),MATCH($J$1,'2026-실적 PL'!$O$1:$AL$1,0))</f>
        <v>0</v>
      </c>
      <c r="L22" s="66">
        <f t="shared" si="5"/>
        <v>0</v>
      </c>
      <c r="M22" s="55"/>
      <c r="N22" s="386"/>
      <c r="O22" s="387"/>
      <c r="P22" s="394">
        <f t="shared" si="0"/>
        <v>0</v>
      </c>
      <c r="Q22" s="395">
        <f t="shared" si="0"/>
        <v>0</v>
      </c>
      <c r="R22" s="396">
        <f t="shared" si="3"/>
        <v>0</v>
      </c>
      <c r="S22" s="397">
        <f t="shared" si="3"/>
        <v>0</v>
      </c>
      <c r="T22" s="402"/>
      <c r="U22" s="56"/>
      <c r="V22" s="56"/>
      <c r="W22" s="56"/>
      <c r="X22" s="56"/>
      <c r="Y22" s="56"/>
      <c r="Z22" s="56"/>
      <c r="AA22" s="56"/>
      <c r="AB22" s="56"/>
      <c r="AC22" s="56"/>
      <c r="AD22" s="56"/>
      <c r="AE22" s="56"/>
    </row>
    <row r="23" spans="1:31" s="61" customFormat="1" ht="15" customHeight="1">
      <c r="A23" s="51"/>
      <c r="B23" s="691" t="s">
        <v>264</v>
      </c>
      <c r="C23" s="77" t="e">
        <f>+INDEX(#REF!,ROW('실적-PL 2026'!$B23),MATCH('실적-PL 2026'!$J$1,#REF!,0))</f>
        <v>#REF!</v>
      </c>
      <c r="D23" s="14" t="e">
        <f t="shared" si="6"/>
        <v>#REF!</v>
      </c>
      <c r="E23" s="77">
        <f>+INDEX('2026-실적 PL'!$T:$AQ,ROW($B23),MATCH($J$2,'2026-실적 PL'!$T$1:$AQ$1,0))</f>
        <v>0</v>
      </c>
      <c r="F23" s="14">
        <f t="shared" si="7"/>
        <v>0</v>
      </c>
      <c r="G23" s="77">
        <f>+INDEX('2026-사업계획-PL'!$T:$AQ,ROW($B23),MATCH($J$1,'2026-사업계획-PL'!$T$1:$AQ$1,0))</f>
        <v>0</v>
      </c>
      <c r="H23" s="46">
        <f t="shared" si="8"/>
        <v>0</v>
      </c>
      <c r="I23" s="156">
        <f>+INDEX('2026-운영계획 PL'!$T:$AQ,ROW($B23),MATCH($J$1,'2026-운영계획 PL'!$T$1:$AQ$1,0))</f>
        <v>0</v>
      </c>
      <c r="J23" s="139">
        <f t="shared" si="9"/>
        <v>0</v>
      </c>
      <c r="K23" s="156">
        <f>+INDEX('2026-실적 PL'!$O:$AL,ROW($B23),MATCH($J$1,'2026-실적 PL'!$O$1:$AL$1,0))</f>
        <v>0</v>
      </c>
      <c r="L23" s="14">
        <f t="shared" si="5"/>
        <v>0</v>
      </c>
      <c r="M23" s="68" t="str">
        <f t="shared" si="1"/>
        <v/>
      </c>
      <c r="N23" s="403" t="str">
        <f t="shared" si="2"/>
        <v/>
      </c>
      <c r="O23" s="380"/>
      <c r="P23" s="394">
        <f t="shared" ref="P23:Q39" si="10">K23-G23</f>
        <v>0</v>
      </c>
      <c r="Q23" s="395">
        <f t="shared" si="10"/>
        <v>0</v>
      </c>
      <c r="R23" s="396">
        <f t="shared" si="3"/>
        <v>0</v>
      </c>
      <c r="S23" s="397">
        <f t="shared" si="3"/>
        <v>0</v>
      </c>
      <c r="T23" s="398"/>
      <c r="U23" s="51"/>
      <c r="V23" s="51"/>
      <c r="W23" s="51"/>
      <c r="X23" s="51"/>
      <c r="Y23" s="51"/>
      <c r="Z23" s="51"/>
      <c r="AA23" s="51"/>
      <c r="AB23" s="51"/>
      <c r="AC23" s="51"/>
      <c r="AD23" s="51"/>
      <c r="AE23" s="51"/>
    </row>
    <row r="24" spans="1:31" s="61" customFormat="1" ht="15" customHeight="1">
      <c r="A24" s="51"/>
      <c r="B24" s="697" t="s">
        <v>265</v>
      </c>
      <c r="C24" s="58" t="e">
        <f>+INDEX(#REF!,ROW('실적-PL 2026'!$B24),MATCH('실적-PL 2026'!$J$1,#REF!,0))</f>
        <v>#REF!</v>
      </c>
      <c r="D24" s="14"/>
      <c r="E24" s="58">
        <f>+INDEX('2026-실적 PL'!$T:$AQ,ROW($B24),MATCH($J$2,'2026-실적 PL'!$T$1:$AQ$1,0))</f>
        <v>0</v>
      </c>
      <c r="F24" s="14">
        <f t="shared" si="7"/>
        <v>0</v>
      </c>
      <c r="G24" s="58">
        <f>+INDEX('2026-사업계획-PL'!$T:$AQ,ROW($B24),MATCH($J$1,'2026-사업계획-PL'!$T$1:$AQ$1,0))</f>
        <v>0</v>
      </c>
      <c r="H24" s="46"/>
      <c r="I24" s="156">
        <f>+INDEX('2026-운영계획 PL'!$T:$AQ,ROW($B24),MATCH($J$1,'2026-운영계획 PL'!$T$1:$AQ$1,0))</f>
        <v>0</v>
      </c>
      <c r="J24" s="139"/>
      <c r="K24" s="156">
        <f>+INDEX('2026-실적 PL'!$O:$AL,ROW($B24),MATCH($J$1,'2026-실적 PL'!$O$1:$AL$1,0))</f>
        <v>0</v>
      </c>
      <c r="L24" s="14">
        <f t="shared" si="5"/>
        <v>0</v>
      </c>
      <c r="M24" s="68" t="str">
        <f t="shared" si="1"/>
        <v/>
      </c>
      <c r="N24" s="403"/>
      <c r="O24" s="380"/>
      <c r="P24" s="394">
        <f t="shared" si="10"/>
        <v>0</v>
      </c>
      <c r="Q24" s="395">
        <f t="shared" si="10"/>
        <v>0</v>
      </c>
      <c r="R24" s="396">
        <f t="shared" ref="R24:S60" si="11">K24-I24</f>
        <v>0</v>
      </c>
      <c r="S24" s="397">
        <f t="shared" si="11"/>
        <v>0</v>
      </c>
      <c r="T24" s="398"/>
      <c r="U24" s="51"/>
      <c r="V24" s="51"/>
      <c r="W24" s="51"/>
      <c r="X24" s="51"/>
      <c r="Y24" s="51"/>
      <c r="Z24" s="51"/>
      <c r="AA24" s="51"/>
      <c r="AB24" s="51"/>
      <c r="AC24" s="51"/>
      <c r="AD24" s="51"/>
      <c r="AE24" s="51"/>
    </row>
    <row r="25" spans="1:31" s="61" customFormat="1" ht="15" customHeight="1">
      <c r="A25" s="51"/>
      <c r="B25" s="697" t="s">
        <v>266</v>
      </c>
      <c r="C25" s="58" t="e">
        <f>+INDEX(#REF!,ROW('실적-PL 2026'!$B25),MATCH('실적-PL 2026'!$J$1,#REF!,0))</f>
        <v>#REF!</v>
      </c>
      <c r="D25" s="14"/>
      <c r="E25" s="58">
        <f>+INDEX('2026-실적 PL'!$T:$AQ,ROW($B25),MATCH($J$2,'2026-실적 PL'!$T$1:$AQ$1,0))</f>
        <v>0</v>
      </c>
      <c r="F25" s="14">
        <f t="shared" si="7"/>
        <v>0</v>
      </c>
      <c r="G25" s="58">
        <f>+INDEX('2026-사업계획-PL'!$T:$AQ,ROW($B25),MATCH($J$1,'2026-사업계획-PL'!$T$1:$AQ$1,0))</f>
        <v>0</v>
      </c>
      <c r="H25" s="46"/>
      <c r="I25" s="156">
        <f>+INDEX('2026-운영계획 PL'!$T:$AQ,ROW($B25),MATCH($J$1,'2026-운영계획 PL'!$T$1:$AQ$1,0))</f>
        <v>0</v>
      </c>
      <c r="J25" s="139"/>
      <c r="K25" s="156">
        <f>+INDEX('2026-실적 PL'!$O:$AL,ROW($B25),MATCH($J$1,'2026-실적 PL'!$O$1:$AL$1,0))</f>
        <v>0</v>
      </c>
      <c r="L25" s="14">
        <f t="shared" si="5"/>
        <v>0</v>
      </c>
      <c r="M25" s="68" t="str">
        <f t="shared" si="1"/>
        <v/>
      </c>
      <c r="N25" s="403"/>
      <c r="O25" s="380"/>
      <c r="P25" s="394">
        <f t="shared" si="10"/>
        <v>0</v>
      </c>
      <c r="Q25" s="395">
        <f t="shared" si="10"/>
        <v>0</v>
      </c>
      <c r="R25" s="396">
        <f t="shared" si="11"/>
        <v>0</v>
      </c>
      <c r="S25" s="397">
        <f t="shared" si="11"/>
        <v>0</v>
      </c>
      <c r="T25" s="398"/>
      <c r="U25" s="51"/>
      <c r="V25" s="51"/>
      <c r="W25" s="51"/>
      <c r="X25" s="51"/>
      <c r="Y25" s="51"/>
      <c r="Z25" s="51"/>
      <c r="AA25" s="51"/>
      <c r="AB25" s="51"/>
      <c r="AC25" s="51"/>
      <c r="AD25" s="51"/>
      <c r="AE25" s="51"/>
    </row>
    <row r="26" spans="1:31" s="61" customFormat="1" ht="15" customHeight="1">
      <c r="A26" s="51"/>
      <c r="B26" s="697" t="s">
        <v>267</v>
      </c>
      <c r="C26" s="58" t="e">
        <f>+INDEX(#REF!,ROW('실적-PL 2026'!$B26),MATCH('실적-PL 2026'!$J$1,#REF!,0))</f>
        <v>#REF!</v>
      </c>
      <c r="D26" s="14"/>
      <c r="E26" s="58">
        <f>+INDEX('2026-실적 PL'!$T:$AQ,ROW($B26),MATCH($J$2,'2026-실적 PL'!$T$1:$AQ$1,0))</f>
        <v>0</v>
      </c>
      <c r="F26" s="14">
        <f t="shared" si="7"/>
        <v>0</v>
      </c>
      <c r="G26" s="58">
        <f>+INDEX('2026-사업계획-PL'!$T:$AQ,ROW($B26),MATCH($J$1,'2026-사업계획-PL'!$T$1:$AQ$1,0))</f>
        <v>0</v>
      </c>
      <c r="H26" s="46"/>
      <c r="I26" s="156">
        <f>+INDEX('2026-운영계획 PL'!$T:$AQ,ROW($B26),MATCH($J$1,'2026-운영계획 PL'!$T$1:$AQ$1,0))</f>
        <v>0</v>
      </c>
      <c r="J26" s="139"/>
      <c r="K26" s="156">
        <f>+INDEX('2026-실적 PL'!$O:$AL,ROW($B26),MATCH($J$1,'2026-실적 PL'!$O$1:$AL$1,0))</f>
        <v>0</v>
      </c>
      <c r="L26" s="14">
        <f t="shared" si="5"/>
        <v>0</v>
      </c>
      <c r="M26" s="68" t="str">
        <f t="shared" si="1"/>
        <v/>
      </c>
      <c r="N26" s="403"/>
      <c r="O26" s="380"/>
      <c r="P26" s="394">
        <f t="shared" si="10"/>
        <v>0</v>
      </c>
      <c r="Q26" s="395">
        <f t="shared" si="10"/>
        <v>0</v>
      </c>
      <c r="R26" s="396">
        <f t="shared" si="11"/>
        <v>0</v>
      </c>
      <c r="S26" s="397">
        <f t="shared" si="11"/>
        <v>0</v>
      </c>
      <c r="T26" s="398"/>
      <c r="U26" s="51"/>
      <c r="V26" s="51"/>
      <c r="W26" s="51"/>
      <c r="X26" s="51"/>
      <c r="Y26" s="51"/>
      <c r="Z26" s="51"/>
      <c r="AA26" s="51"/>
      <c r="AB26" s="51"/>
      <c r="AC26" s="51"/>
      <c r="AD26" s="51"/>
      <c r="AE26" s="51"/>
    </row>
    <row r="27" spans="1:31" s="61" customFormat="1" ht="15" customHeight="1">
      <c r="A27" s="51"/>
      <c r="B27" s="693" t="s">
        <v>268</v>
      </c>
      <c r="C27" s="80" t="e">
        <f>+INDEX(#REF!,ROW('실적-PL 2026'!$B27),MATCH('실적-PL 2026'!$J$1,#REF!,0))</f>
        <v>#REF!</v>
      </c>
      <c r="D27" s="81" t="e">
        <f t="shared" ref="D27:D60" si="12">IF($G$7=0,"",C27/$G$7)</f>
        <v>#REF!</v>
      </c>
      <c r="E27" s="80">
        <f>+INDEX('2026-실적 PL'!$T:$AQ,ROW($B27),MATCH($J$2,'2026-실적 PL'!$T$1:$AQ$1,0))</f>
        <v>0</v>
      </c>
      <c r="F27" s="81">
        <f t="shared" si="7"/>
        <v>0</v>
      </c>
      <c r="G27" s="80">
        <f>+INDEX('2026-사업계획-PL'!$T:$AQ,ROW($B27),MATCH($J$1,'2026-사업계획-PL'!$T$1:$AQ$1,0))</f>
        <v>0</v>
      </c>
      <c r="H27" s="83">
        <f t="shared" si="8"/>
        <v>0</v>
      </c>
      <c r="I27" s="157">
        <f>+INDEX('2026-운영계획 PL'!$T:$AQ,ROW($B27),MATCH($J$1,'2026-운영계획 PL'!$T$1:$AQ$1,0))</f>
        <v>0</v>
      </c>
      <c r="J27" s="158">
        <f t="shared" si="9"/>
        <v>0</v>
      </c>
      <c r="K27" s="157">
        <f>+INDEX('2026-실적 PL'!$O:$AL,ROW($B27),MATCH($J$1,'2026-실적 PL'!$O$1:$AL$1,0))</f>
        <v>0</v>
      </c>
      <c r="L27" s="81">
        <f t="shared" si="5"/>
        <v>0</v>
      </c>
      <c r="M27" s="60" t="str">
        <f t="shared" si="1"/>
        <v/>
      </c>
      <c r="N27" s="393" t="str">
        <f t="shared" si="2"/>
        <v/>
      </c>
      <c r="O27" s="380"/>
      <c r="P27" s="405">
        <f t="shared" si="10"/>
        <v>0</v>
      </c>
      <c r="Q27" s="406">
        <f t="shared" si="10"/>
        <v>0</v>
      </c>
      <c r="R27" s="407">
        <f t="shared" si="11"/>
        <v>0</v>
      </c>
      <c r="S27" s="408">
        <f t="shared" si="11"/>
        <v>0</v>
      </c>
      <c r="T27" s="417"/>
      <c r="U27" s="51"/>
      <c r="V27" s="51"/>
      <c r="W27" s="51"/>
      <c r="X27" s="51"/>
      <c r="Y27" s="51"/>
      <c r="Z27" s="51"/>
      <c r="AA27" s="51"/>
      <c r="AB27" s="51"/>
      <c r="AC27" s="51"/>
      <c r="AD27" s="51"/>
      <c r="AE27" s="51"/>
    </row>
    <row r="28" spans="1:31" s="57" customFormat="1" ht="15" customHeight="1">
      <c r="A28" s="51"/>
      <c r="B28" s="695" t="s">
        <v>269</v>
      </c>
      <c r="C28" s="74" t="e">
        <f>+INDEX(#REF!,ROW('실적-PL 2026'!$B28),MATCH('실적-PL 2026'!$J$1,#REF!,0))</f>
        <v>#REF!</v>
      </c>
      <c r="D28" s="75" t="e">
        <f t="shared" si="12"/>
        <v>#REF!</v>
      </c>
      <c r="E28" s="74">
        <f>+INDEX('2026-실적 PL'!$T:$AQ,ROW($B28),MATCH($J$2,'2026-실적 PL'!$T$1:$AQ$1,0))</f>
        <v>0</v>
      </c>
      <c r="F28" s="75">
        <f t="shared" si="7"/>
        <v>0</v>
      </c>
      <c r="G28" s="74">
        <f>+INDEX('2026-사업계획-PL'!$T:$AQ,ROW($B28),MATCH($J$1,'2026-사업계획-PL'!$T$1:$AQ$1,0))</f>
        <v>32425980474.278687</v>
      </c>
      <c r="H28" s="76">
        <f t="shared" si="8"/>
        <v>0.20458523030803258</v>
      </c>
      <c r="I28" s="159">
        <f>+INDEX('2026-운영계획 PL'!$T:$AQ,ROW($B28),MATCH($J$1,'2026-운영계획 PL'!$T$1:$AQ$1,0))</f>
        <v>46514404453.602356</v>
      </c>
      <c r="J28" s="138">
        <f>IF($I$7=0,"",I28/$I$7)</f>
        <v>0.22653173320125053</v>
      </c>
      <c r="K28" s="159">
        <f>+INDEX('2026-실적 PL'!$O:$AL,ROW($B28),MATCH($J$1,'2026-실적 PL'!$O$1:$AL$1,0))</f>
        <v>0</v>
      </c>
      <c r="L28" s="75">
        <f t="shared" si="5"/>
        <v>0</v>
      </c>
      <c r="M28" s="76">
        <f t="shared" si="1"/>
        <v>0</v>
      </c>
      <c r="N28" s="410">
        <f t="shared" si="2"/>
        <v>0</v>
      </c>
      <c r="O28" s="387"/>
      <c r="P28" s="411">
        <f t="shared" si="10"/>
        <v>-32425980474.278687</v>
      </c>
      <c r="Q28" s="412">
        <f t="shared" si="10"/>
        <v>-0.20458523030803258</v>
      </c>
      <c r="R28" s="413">
        <f t="shared" si="11"/>
        <v>-46514404453.602356</v>
      </c>
      <c r="S28" s="414">
        <f t="shared" si="11"/>
        <v>-0.22653173320125053</v>
      </c>
      <c r="T28" s="415"/>
      <c r="U28" s="56"/>
      <c r="V28" s="56"/>
      <c r="W28" s="56"/>
      <c r="X28" s="56"/>
      <c r="Y28" s="56"/>
      <c r="Z28" s="56"/>
      <c r="AA28" s="56"/>
      <c r="AB28" s="56"/>
      <c r="AC28" s="56"/>
      <c r="AD28" s="56"/>
      <c r="AE28" s="56"/>
    </row>
    <row r="29" spans="1:31" s="57" customFormat="1" ht="15" customHeight="1">
      <c r="A29" s="51"/>
      <c r="B29" s="695" t="s">
        <v>270</v>
      </c>
      <c r="C29" s="84" t="e">
        <f>+INDEX(#REF!,ROW('실적-PL 2026'!$B29),MATCH('실적-PL 2026'!$J$1,#REF!,0))</f>
        <v>#REF!</v>
      </c>
      <c r="D29" s="75" t="e">
        <f t="shared" si="12"/>
        <v>#REF!</v>
      </c>
      <c r="E29" s="84">
        <f>+INDEX('2026-실적 PL'!$T:$AQ,ROW($B29),MATCH($J$2,'2026-실적 PL'!$T$1:$AQ$1,0))</f>
        <v>0</v>
      </c>
      <c r="F29" s="75">
        <f t="shared" si="7"/>
        <v>0</v>
      </c>
      <c r="G29" s="74">
        <f>+INDEX('2026-사업계획-PL'!$T:$AQ,ROW($B29),MATCH($J$1,'2026-사업계획-PL'!$T$1:$AQ$1,0))</f>
        <v>19272880336.023239</v>
      </c>
      <c r="H29" s="76">
        <f t="shared" si="8"/>
        <v>0.12159837897182899</v>
      </c>
      <c r="I29" s="159">
        <f>+INDEX('2026-운영계획 PL'!$T:$AQ,ROW($B29),MATCH($J$1,'2026-운영계획 PL'!$T$1:$AQ$1,0))</f>
        <v>23147022331.477734</v>
      </c>
      <c r="J29" s="138">
        <f>IF($I$7=0,"",I29/$I$7)</f>
        <v>0.11272927491586128</v>
      </c>
      <c r="K29" s="159">
        <f>+INDEX('2026-실적 PL'!$O:$AL,ROW($B29),MATCH($J$1,'2026-실적 PL'!$O$1:$AL$1,0))</f>
        <v>0</v>
      </c>
      <c r="L29" s="75">
        <f t="shared" si="5"/>
        <v>0</v>
      </c>
      <c r="M29" s="76">
        <f t="shared" si="1"/>
        <v>0</v>
      </c>
      <c r="N29" s="410">
        <f t="shared" si="2"/>
        <v>0</v>
      </c>
      <c r="O29" s="387"/>
      <c r="P29" s="418">
        <f t="shared" si="10"/>
        <v>-19272880336.023239</v>
      </c>
      <c r="Q29" s="419">
        <f t="shared" si="10"/>
        <v>-0.12159837897182899</v>
      </c>
      <c r="R29" s="420">
        <f t="shared" si="11"/>
        <v>-23147022331.477734</v>
      </c>
      <c r="S29" s="421">
        <f t="shared" si="11"/>
        <v>-0.11272927491586128</v>
      </c>
      <c r="T29" s="422"/>
      <c r="U29" s="56"/>
      <c r="V29" s="56"/>
      <c r="W29" s="56"/>
      <c r="X29" s="56"/>
      <c r="Y29" s="56"/>
      <c r="Z29" s="56"/>
      <c r="AA29" s="56"/>
      <c r="AB29" s="56"/>
      <c r="AC29" s="56"/>
      <c r="AD29" s="56"/>
      <c r="AE29" s="56"/>
    </row>
    <row r="30" spans="1:31" s="61" customFormat="1" ht="15" customHeight="1">
      <c r="A30" s="51"/>
      <c r="B30" s="698" t="s">
        <v>180</v>
      </c>
      <c r="C30" s="77" t="e">
        <f>+INDEX(#REF!,ROW('실적-PL 2026'!$B30),MATCH('실적-PL 2026'!$J$1,#REF!,0))</f>
        <v>#REF!</v>
      </c>
      <c r="D30" s="85" t="e">
        <f t="shared" si="12"/>
        <v>#REF!</v>
      </c>
      <c r="E30" s="77">
        <f>+INDEX('2026-실적 PL'!$T:$AQ,ROW($B30),MATCH($J$2,'2026-실적 PL'!$T$1:$AQ$1,0))</f>
        <v>0</v>
      </c>
      <c r="F30" s="14">
        <f t="shared" ref="F30:F58" si="13">+IFERROR(E30/$E$7,0)</f>
        <v>0</v>
      </c>
      <c r="G30" s="77">
        <f>+INDEX('2026-사업계획-PL'!$T:$AQ,ROW($B30),MATCH($J$1,'2026-사업계획-PL'!$T$1:$AQ$1,0))</f>
        <v>815816000</v>
      </c>
      <c r="H30" s="68">
        <f t="shared" si="8"/>
        <v>5.1472276800194634E-3</v>
      </c>
      <c r="I30" s="160">
        <f>+INDEX('2026-운영계획 PL'!$T:$AQ,ROW($B30),MATCH($J$1,'2026-운영계획 PL'!$T$1:$AQ$1,0))</f>
        <v>881081280</v>
      </c>
      <c r="J30" s="161">
        <f t="shared" si="9"/>
        <v>4.2909905392568915E-3</v>
      </c>
      <c r="K30" s="160">
        <f>+INDEX('2026-실적 PL'!$O:$AL,ROW($B30),MATCH($J$1,'2026-실적 PL'!$O$1:$AL$1,0))</f>
        <v>0</v>
      </c>
      <c r="L30" s="85">
        <f t="shared" si="5"/>
        <v>0</v>
      </c>
      <c r="M30" s="68">
        <f t="shared" si="1"/>
        <v>0</v>
      </c>
      <c r="N30" s="403">
        <f t="shared" si="2"/>
        <v>0</v>
      </c>
      <c r="O30" s="380"/>
      <c r="P30" s="423">
        <f>K30-G30</f>
        <v>-815816000</v>
      </c>
      <c r="Q30" s="424">
        <f t="shared" si="10"/>
        <v>-5.1472276800194634E-3</v>
      </c>
      <c r="R30" s="425">
        <f>K30-I30</f>
        <v>-881081280</v>
      </c>
      <c r="S30" s="426">
        <f t="shared" si="11"/>
        <v>-4.2909905392568915E-3</v>
      </c>
      <c r="T30" s="427"/>
      <c r="U30" s="51"/>
      <c r="V30" s="51"/>
      <c r="W30" s="51"/>
      <c r="X30" s="51"/>
      <c r="Y30" s="51"/>
      <c r="Z30" s="51"/>
      <c r="AA30" s="51"/>
      <c r="AB30" s="51"/>
      <c r="AC30" s="51"/>
      <c r="AD30" s="51"/>
      <c r="AE30" s="51"/>
    </row>
    <row r="31" spans="1:31" s="61" customFormat="1" ht="15" customHeight="1">
      <c r="A31" s="51"/>
      <c r="B31" s="698" t="s">
        <v>327</v>
      </c>
      <c r="C31" s="77"/>
      <c r="D31" s="85"/>
      <c r="E31" s="77">
        <f>+INDEX('2026-실적 PL'!$T:$AQ,ROW($B31),MATCH($J$2,'2026-실적 PL'!$T$1:$AQ$1,0))</f>
        <v>0</v>
      </c>
      <c r="F31" s="14">
        <f t="shared" si="13"/>
        <v>0</v>
      </c>
      <c r="G31" s="58">
        <f>+INDEX('2026-사업계획-PL'!$T:$AQ,ROW($B31),MATCH($J$1,'2026-사업계획-PL'!$T$1:$AQ$1,0))</f>
        <v>79106380</v>
      </c>
      <c r="H31" s="46">
        <f>IF($G$7=0,"",G31/$G$7)</f>
        <v>4.9910586308939532E-4</v>
      </c>
      <c r="I31" s="162">
        <f>+INDEX('2026-운영계획 PL'!$T:$AQ,ROW($B31),MATCH($J$1,'2026-운영계획 PL'!$T$1:$AQ$1,0))</f>
        <v>79106380</v>
      </c>
      <c r="J31" s="139">
        <f>IF($I$7=0,"",I31/$I$7)</f>
        <v>3.8525926708471274E-4</v>
      </c>
      <c r="K31" s="162">
        <f>+INDEX('2026-실적 PL'!$O:$AL,ROW($B31),MATCH($J$1,'2026-실적 PL'!$O$1:$AL$1,0))</f>
        <v>0</v>
      </c>
      <c r="L31" s="14">
        <f t="shared" si="5"/>
        <v>0</v>
      </c>
      <c r="M31" s="68">
        <f>IF(G31=0,"",K31/G31)</f>
        <v>0</v>
      </c>
      <c r="N31" s="403">
        <f>IF(I31=0,"",K31/I31)</f>
        <v>0</v>
      </c>
      <c r="O31" s="380"/>
      <c r="P31" s="423"/>
      <c r="Q31" s="424"/>
      <c r="R31" s="425"/>
      <c r="S31" s="426"/>
      <c r="T31" s="427"/>
      <c r="U31" s="51"/>
      <c r="V31" s="51"/>
      <c r="W31" s="51"/>
      <c r="X31" s="51"/>
      <c r="Y31" s="51"/>
      <c r="Z31" s="51"/>
      <c r="AA31" s="51"/>
      <c r="AB31" s="51"/>
      <c r="AC31" s="51"/>
      <c r="AD31" s="51"/>
      <c r="AE31" s="51"/>
    </row>
    <row r="32" spans="1:31" s="61" customFormat="1" ht="15" customHeight="1">
      <c r="A32" s="51"/>
      <c r="B32" s="699" t="s">
        <v>182</v>
      </c>
      <c r="C32" s="58" t="e">
        <f>+INDEX(#REF!,ROW('실적-PL 2026'!$B32),MATCH('실적-PL 2026'!$J$1,#REF!,0))</f>
        <v>#REF!</v>
      </c>
      <c r="D32" s="14" t="e">
        <f t="shared" si="12"/>
        <v>#REF!</v>
      </c>
      <c r="E32" s="58">
        <f>+INDEX('2026-실적 PL'!$T:$AQ,ROW($B32),MATCH($J$2,'2026-실적 PL'!$T$1:$AQ$1,0))</f>
        <v>0</v>
      </c>
      <c r="F32" s="14">
        <f t="shared" si="13"/>
        <v>0</v>
      </c>
      <c r="G32" s="58">
        <f>+INDEX('2026-사업계획-PL'!$T:$AQ,ROW($B32),MATCH($J$1,'2026-사업계획-PL'!$T$1:$AQ$1,0))</f>
        <v>257240000</v>
      </c>
      <c r="H32" s="46">
        <f t="shared" si="8"/>
        <v>1.6230042661681148E-3</v>
      </c>
      <c r="I32" s="162">
        <f>+INDEX('2026-운영계획 PL'!$T:$AQ,ROW($B32),MATCH($J$1,'2026-운영계획 PL'!$T$1:$AQ$1,0))</f>
        <v>257240000</v>
      </c>
      <c r="J32" s="139">
        <f t="shared" si="9"/>
        <v>1.2527952089941609E-3</v>
      </c>
      <c r="K32" s="162">
        <f>+INDEX('2026-실적 PL'!$O:$AL,ROW($B32),MATCH($J$1,'2026-실적 PL'!$O$1:$AL$1,0))</f>
        <v>0</v>
      </c>
      <c r="L32" s="14">
        <f t="shared" si="5"/>
        <v>0</v>
      </c>
      <c r="M32" s="68">
        <f t="shared" si="1"/>
        <v>0</v>
      </c>
      <c r="N32" s="403">
        <f t="shared" si="2"/>
        <v>0</v>
      </c>
      <c r="O32" s="380"/>
      <c r="P32" s="394">
        <f t="shared" si="10"/>
        <v>-257240000</v>
      </c>
      <c r="Q32" s="395">
        <f t="shared" si="10"/>
        <v>-1.6230042661681148E-3</v>
      </c>
      <c r="R32" s="396">
        <f t="shared" si="11"/>
        <v>-257240000</v>
      </c>
      <c r="S32" s="397">
        <f t="shared" si="11"/>
        <v>-1.2527952089941609E-3</v>
      </c>
      <c r="T32" s="398"/>
      <c r="U32" s="51"/>
      <c r="V32" s="51"/>
      <c r="W32" s="51"/>
      <c r="X32" s="51"/>
      <c r="Y32" s="51"/>
      <c r="Z32" s="51"/>
      <c r="AA32" s="51"/>
      <c r="AB32" s="51"/>
      <c r="AC32" s="51"/>
      <c r="AD32" s="51"/>
      <c r="AE32" s="51"/>
    </row>
    <row r="33" spans="1:31" s="61" customFormat="1" ht="15" customHeight="1">
      <c r="A33" s="51"/>
      <c r="B33" s="699" t="s">
        <v>271</v>
      </c>
      <c r="C33" s="58" t="e">
        <f>+INDEX(#REF!,ROW('실적-PL 2026'!$B33),MATCH('실적-PL 2026'!$J$1,#REF!,0))</f>
        <v>#REF!</v>
      </c>
      <c r="D33" s="14" t="e">
        <f t="shared" si="12"/>
        <v>#REF!</v>
      </c>
      <c r="E33" s="58">
        <f>+INDEX('2026-실적 PL'!$T:$AQ,ROW($B33),MATCH($J$2,'2026-실적 PL'!$T$1:$AQ$1,0))</f>
        <v>0</v>
      </c>
      <c r="F33" s="14">
        <f t="shared" si="13"/>
        <v>0</v>
      </c>
      <c r="G33" s="58">
        <f>+INDEX('2026-사업계획-PL'!$T:$AQ,ROW($B33),MATCH($J$1,'2026-사업계획-PL'!$T$1:$AQ$1,0))</f>
        <v>0</v>
      </c>
      <c r="H33" s="46">
        <f t="shared" si="8"/>
        <v>0</v>
      </c>
      <c r="I33" s="162">
        <f>+INDEX('2026-운영계획 PL'!$T:$AQ,ROW($B33),MATCH($J$1,'2026-운영계획 PL'!$T$1:$AQ$1,0))</f>
        <v>0</v>
      </c>
      <c r="J33" s="139">
        <f t="shared" si="9"/>
        <v>0</v>
      </c>
      <c r="K33" s="162">
        <f>+INDEX('2026-실적 PL'!$O:$AL,ROW($B33),MATCH($J$1,'2026-실적 PL'!$O$1:$AL$1,0))</f>
        <v>0</v>
      </c>
      <c r="L33" s="14">
        <f t="shared" si="5"/>
        <v>0</v>
      </c>
      <c r="M33" s="68" t="str">
        <f t="shared" si="1"/>
        <v/>
      </c>
      <c r="N33" s="403" t="str">
        <f t="shared" si="2"/>
        <v/>
      </c>
      <c r="O33" s="380"/>
      <c r="P33" s="394">
        <f t="shared" si="10"/>
        <v>0</v>
      </c>
      <c r="Q33" s="395">
        <f t="shared" si="10"/>
        <v>0</v>
      </c>
      <c r="R33" s="396">
        <f t="shared" si="11"/>
        <v>0</v>
      </c>
      <c r="S33" s="397">
        <f t="shared" si="11"/>
        <v>0</v>
      </c>
      <c r="T33" s="398"/>
      <c r="U33" s="51"/>
      <c r="V33" s="51"/>
      <c r="W33" s="51"/>
      <c r="X33" s="51"/>
      <c r="Y33" s="51"/>
      <c r="Z33" s="51"/>
      <c r="AA33" s="51"/>
      <c r="AB33" s="51"/>
      <c r="AC33" s="51"/>
      <c r="AD33" s="51"/>
      <c r="AE33" s="51"/>
    </row>
    <row r="34" spans="1:31" s="61" customFormat="1" ht="15" customHeight="1">
      <c r="A34" s="51"/>
      <c r="B34" s="699" t="s">
        <v>183</v>
      </c>
      <c r="C34" s="58" t="e">
        <f>+INDEX(#REF!,ROW('실적-PL 2026'!$B34),MATCH('실적-PL 2026'!$J$1,#REF!,0))</f>
        <v>#REF!</v>
      </c>
      <c r="D34" s="14" t="e">
        <f t="shared" si="12"/>
        <v>#REF!</v>
      </c>
      <c r="E34" s="58">
        <f>+INDEX('2026-실적 PL'!$T:$AQ,ROW($B34),MATCH($J$2,'2026-실적 PL'!$T$1:$AQ$1,0))</f>
        <v>0</v>
      </c>
      <c r="F34" s="14">
        <f t="shared" si="13"/>
        <v>0</v>
      </c>
      <c r="G34" s="58">
        <f>+INDEX('2026-사업계획-PL'!$T:$AQ,ROW($B34),MATCH($J$1,'2026-사업계획-PL'!$T$1:$AQ$1,0))</f>
        <v>87696000</v>
      </c>
      <c r="H34" s="46">
        <f t="shared" si="8"/>
        <v>5.5330035035717237E-4</v>
      </c>
      <c r="I34" s="162">
        <f>+INDEX('2026-운영계획 PL'!$T:$AQ,ROW($B34),MATCH($J$1,'2026-운영계획 PL'!$T$1:$AQ$1,0))</f>
        <v>87696000</v>
      </c>
      <c r="J34" s="139">
        <f t="shared" si="9"/>
        <v>4.2709193223430233E-4</v>
      </c>
      <c r="K34" s="162">
        <f>+INDEX('2026-실적 PL'!$O:$AL,ROW($B34),MATCH($J$1,'2026-실적 PL'!$O$1:$AL$1,0))</f>
        <v>0</v>
      </c>
      <c r="L34" s="14">
        <f t="shared" si="5"/>
        <v>0</v>
      </c>
      <c r="M34" s="68">
        <f t="shared" si="1"/>
        <v>0</v>
      </c>
      <c r="N34" s="403">
        <f t="shared" si="2"/>
        <v>0</v>
      </c>
      <c r="O34" s="380"/>
      <c r="P34" s="394">
        <f t="shared" si="10"/>
        <v>-87696000</v>
      </c>
      <c r="Q34" s="395">
        <f t="shared" si="10"/>
        <v>-5.5330035035717237E-4</v>
      </c>
      <c r="R34" s="396">
        <f t="shared" si="11"/>
        <v>-87696000</v>
      </c>
      <c r="S34" s="397">
        <f t="shared" si="11"/>
        <v>-4.2709193223430233E-4</v>
      </c>
      <c r="T34" s="398"/>
      <c r="U34" s="51"/>
      <c r="V34" s="51"/>
      <c r="W34" s="51"/>
      <c r="X34" s="51"/>
      <c r="Y34" s="51"/>
      <c r="Z34" s="51"/>
      <c r="AA34" s="51"/>
      <c r="AB34" s="51"/>
      <c r="AC34" s="51"/>
      <c r="AD34" s="51"/>
      <c r="AE34" s="51"/>
    </row>
    <row r="35" spans="1:31" s="61" customFormat="1" ht="15" customHeight="1">
      <c r="A35" s="51"/>
      <c r="B35" s="699" t="s">
        <v>191</v>
      </c>
      <c r="C35" s="58" t="e">
        <f>+INDEX(#REF!,ROW('실적-PL 2026'!$B35),MATCH('실적-PL 2026'!$J$1,#REF!,0))</f>
        <v>#REF!</v>
      </c>
      <c r="D35" s="14" t="e">
        <f t="shared" si="12"/>
        <v>#REF!</v>
      </c>
      <c r="E35" s="58">
        <f>+INDEX('2026-실적 PL'!$T:$AQ,ROW($B35),MATCH($J$2,'2026-실적 PL'!$T$1:$AQ$1,0))</f>
        <v>0</v>
      </c>
      <c r="F35" s="14">
        <f t="shared" si="13"/>
        <v>0</v>
      </c>
      <c r="G35" s="58">
        <f>+INDEX('2026-사업계획-PL'!$T:$AQ,ROW($B35),MATCH($J$1,'2026-사업계획-PL'!$T$1:$AQ$1,0))</f>
        <v>7000000</v>
      </c>
      <c r="H35" s="46">
        <f t="shared" si="8"/>
        <v>4.4165098208586549E-5</v>
      </c>
      <c r="I35" s="162">
        <f>+INDEX('2026-운영계획 PL'!$T:$AQ,ROW($B35),MATCH($J$1,'2026-운영계획 PL'!$T$1:$AQ$1,0))</f>
        <v>7000000</v>
      </c>
      <c r="J35" s="139">
        <f t="shared" si="9"/>
        <v>3.4090990759443034E-5</v>
      </c>
      <c r="K35" s="162">
        <f>+INDEX('2026-실적 PL'!$O:$AL,ROW($B35),MATCH($J$1,'2026-실적 PL'!$O$1:$AL$1,0))</f>
        <v>0</v>
      </c>
      <c r="L35" s="14">
        <f t="shared" si="5"/>
        <v>0</v>
      </c>
      <c r="M35" s="68">
        <f t="shared" si="1"/>
        <v>0</v>
      </c>
      <c r="N35" s="403">
        <f t="shared" si="2"/>
        <v>0</v>
      </c>
      <c r="O35" s="380"/>
      <c r="P35" s="394">
        <f t="shared" si="10"/>
        <v>-7000000</v>
      </c>
      <c r="Q35" s="395">
        <f t="shared" si="10"/>
        <v>-4.4165098208586549E-5</v>
      </c>
      <c r="R35" s="396">
        <f t="shared" si="11"/>
        <v>-7000000</v>
      </c>
      <c r="S35" s="397">
        <f t="shared" si="11"/>
        <v>-3.4090990759443034E-5</v>
      </c>
      <c r="T35" s="398"/>
      <c r="U35" s="51"/>
      <c r="V35" s="51"/>
      <c r="W35" s="51"/>
      <c r="X35" s="51"/>
      <c r="Y35" s="51"/>
      <c r="Z35" s="51"/>
      <c r="AA35" s="51"/>
      <c r="AB35" s="51"/>
      <c r="AC35" s="51"/>
      <c r="AD35" s="51"/>
      <c r="AE35" s="51"/>
    </row>
    <row r="36" spans="1:31" s="61" customFormat="1" ht="15" customHeight="1">
      <c r="A36" s="51"/>
      <c r="B36" s="699" t="s">
        <v>184</v>
      </c>
      <c r="C36" s="58" t="e">
        <f>+INDEX(#REF!,ROW('실적-PL 2026'!$B36),MATCH('실적-PL 2026'!$J$1,#REF!,0))</f>
        <v>#REF!</v>
      </c>
      <c r="D36" s="14" t="e">
        <f t="shared" si="12"/>
        <v>#REF!</v>
      </c>
      <c r="E36" s="58">
        <f>+INDEX('2026-실적 PL'!$T:$AQ,ROW($B36),MATCH($J$2,'2026-실적 PL'!$T$1:$AQ$1,0))</f>
        <v>0</v>
      </c>
      <c r="F36" s="14">
        <f t="shared" si="13"/>
        <v>0</v>
      </c>
      <c r="G36" s="58">
        <f>+INDEX('2026-사업계획-PL'!$T:$AQ,ROW($B36),MATCH($J$1,'2026-사업계획-PL'!$T$1:$AQ$1,0))</f>
        <v>20000000</v>
      </c>
      <c r="H36" s="46">
        <f t="shared" si="8"/>
        <v>1.2618599488167586E-4</v>
      </c>
      <c r="I36" s="162">
        <f>+INDEX('2026-운영계획 PL'!$T:$AQ,ROW($B36),MATCH($J$1,'2026-운영계획 PL'!$T$1:$AQ$1,0))</f>
        <v>20000000</v>
      </c>
      <c r="J36" s="139">
        <f t="shared" si="9"/>
        <v>9.7402830741265804E-5</v>
      </c>
      <c r="K36" s="162">
        <f>+INDEX('2026-실적 PL'!$O:$AL,ROW($B36),MATCH($J$1,'2026-실적 PL'!$O$1:$AL$1,0))</f>
        <v>0</v>
      </c>
      <c r="L36" s="14">
        <f t="shared" si="5"/>
        <v>0</v>
      </c>
      <c r="M36" s="68">
        <f t="shared" si="1"/>
        <v>0</v>
      </c>
      <c r="N36" s="403">
        <f t="shared" si="2"/>
        <v>0</v>
      </c>
      <c r="O36" s="380"/>
      <c r="P36" s="394">
        <f t="shared" si="10"/>
        <v>-20000000</v>
      </c>
      <c r="Q36" s="395">
        <f t="shared" si="10"/>
        <v>-1.2618599488167586E-4</v>
      </c>
      <c r="R36" s="396">
        <f t="shared" si="11"/>
        <v>-20000000</v>
      </c>
      <c r="S36" s="397">
        <f t="shared" si="11"/>
        <v>-9.7402830741265804E-5</v>
      </c>
      <c r="T36" s="398"/>
      <c r="U36" s="51"/>
      <c r="V36" s="51"/>
      <c r="W36" s="51"/>
      <c r="X36" s="51"/>
      <c r="Y36" s="51"/>
      <c r="Z36" s="51"/>
      <c r="AA36" s="51"/>
      <c r="AB36" s="51"/>
      <c r="AC36" s="51"/>
      <c r="AD36" s="51"/>
      <c r="AE36" s="51"/>
    </row>
    <row r="37" spans="1:31" s="61" customFormat="1" ht="15" customHeight="1">
      <c r="A37" s="51"/>
      <c r="B37" s="699" t="s">
        <v>187</v>
      </c>
      <c r="C37" s="58" t="e">
        <f>+INDEX(#REF!,ROW('실적-PL 2026'!$B37),MATCH('실적-PL 2026'!$J$1,#REF!,0))</f>
        <v>#REF!</v>
      </c>
      <c r="D37" s="14" t="e">
        <f t="shared" si="12"/>
        <v>#REF!</v>
      </c>
      <c r="E37" s="58">
        <f>+INDEX('2026-실적 PL'!$T:$AQ,ROW($B37),MATCH($J$2,'2026-실적 PL'!$T$1:$AQ$1,0))</f>
        <v>0</v>
      </c>
      <c r="F37" s="14">
        <f t="shared" si="13"/>
        <v>0</v>
      </c>
      <c r="G37" s="58">
        <f>+INDEX('2026-사업계획-PL'!$T:$AQ,ROW($B37),MATCH($J$1,'2026-사업계획-PL'!$T$1:$AQ$1,0))</f>
        <v>8400000</v>
      </c>
      <c r="H37" s="46">
        <f t="shared" si="8"/>
        <v>5.299811785030386E-5</v>
      </c>
      <c r="I37" s="162">
        <f>+INDEX('2026-운영계획 PL'!$T:$AQ,ROW($B37),MATCH($J$1,'2026-운영계획 PL'!$T$1:$AQ$1,0))</f>
        <v>8400000</v>
      </c>
      <c r="J37" s="139">
        <f t="shared" si="9"/>
        <v>4.0909188911331637E-5</v>
      </c>
      <c r="K37" s="162">
        <f>+INDEX('2026-실적 PL'!$O:$AL,ROW($B37),MATCH($J$1,'2026-실적 PL'!$O$1:$AL$1,0))</f>
        <v>0</v>
      </c>
      <c r="L37" s="14">
        <f t="shared" si="5"/>
        <v>0</v>
      </c>
      <c r="M37" s="68">
        <f t="shared" si="1"/>
        <v>0</v>
      </c>
      <c r="N37" s="403">
        <f t="shared" si="2"/>
        <v>0</v>
      </c>
      <c r="O37" s="380"/>
      <c r="P37" s="394">
        <f t="shared" si="10"/>
        <v>-8400000</v>
      </c>
      <c r="Q37" s="395">
        <f t="shared" si="10"/>
        <v>-5.299811785030386E-5</v>
      </c>
      <c r="R37" s="396">
        <f t="shared" si="11"/>
        <v>-8400000</v>
      </c>
      <c r="S37" s="397">
        <f t="shared" si="11"/>
        <v>-4.0909188911331637E-5</v>
      </c>
      <c r="T37" s="398"/>
      <c r="U37" s="51"/>
      <c r="V37" s="51"/>
      <c r="W37" s="51"/>
      <c r="X37" s="51"/>
      <c r="Y37" s="51"/>
      <c r="Z37" s="51"/>
      <c r="AA37" s="51"/>
      <c r="AB37" s="51"/>
      <c r="AC37" s="51"/>
      <c r="AD37" s="51"/>
      <c r="AE37" s="51"/>
    </row>
    <row r="38" spans="1:31" s="61" customFormat="1" ht="15" customHeight="1">
      <c r="A38" s="51"/>
      <c r="B38" s="699" t="s">
        <v>188</v>
      </c>
      <c r="C38" s="58" t="e">
        <f>+INDEX(#REF!,ROW('실적-PL 2026'!$B38),MATCH('실적-PL 2026'!$J$1,#REF!,0))</f>
        <v>#REF!</v>
      </c>
      <c r="D38" s="14" t="e">
        <f t="shared" si="12"/>
        <v>#REF!</v>
      </c>
      <c r="E38" s="58">
        <f>+INDEX('2026-실적 PL'!$T:$AQ,ROW($B38),MATCH($J$2,'2026-실적 PL'!$T$1:$AQ$1,0))</f>
        <v>0</v>
      </c>
      <c r="F38" s="14">
        <f t="shared" si="13"/>
        <v>0</v>
      </c>
      <c r="G38" s="58">
        <f>+INDEX('2026-사업계획-PL'!$T:$AQ,ROW($B38),MATCH($J$1,'2026-사업계획-PL'!$T$1:$AQ$1,0))</f>
        <v>106700000</v>
      </c>
      <c r="H38" s="46">
        <f t="shared" si="8"/>
        <v>6.7320228269374073E-4</v>
      </c>
      <c r="I38" s="162">
        <f>+INDEX('2026-운영계획 PL'!$T:$AQ,ROW($B38),MATCH($J$1,'2026-운영계획 PL'!$T$1:$AQ$1,0))</f>
        <v>106700000</v>
      </c>
      <c r="J38" s="139">
        <f t="shared" si="9"/>
        <v>5.1964410200465308E-4</v>
      </c>
      <c r="K38" s="162">
        <f>+INDEX('2026-실적 PL'!$O:$AL,ROW($B38),MATCH($J$1,'2026-실적 PL'!$O$1:$AL$1,0))</f>
        <v>0</v>
      </c>
      <c r="L38" s="14">
        <f t="shared" si="5"/>
        <v>0</v>
      </c>
      <c r="M38" s="68">
        <f t="shared" si="1"/>
        <v>0</v>
      </c>
      <c r="N38" s="403">
        <f t="shared" si="2"/>
        <v>0</v>
      </c>
      <c r="O38" s="380"/>
      <c r="P38" s="394">
        <f t="shared" si="10"/>
        <v>-106700000</v>
      </c>
      <c r="Q38" s="395">
        <f t="shared" si="10"/>
        <v>-6.7320228269374073E-4</v>
      </c>
      <c r="R38" s="396">
        <f t="shared" si="11"/>
        <v>-106700000</v>
      </c>
      <c r="S38" s="397">
        <f t="shared" si="11"/>
        <v>-5.1964410200465308E-4</v>
      </c>
      <c r="T38" s="398"/>
      <c r="U38" s="51"/>
      <c r="V38" s="51"/>
      <c r="W38" s="51"/>
      <c r="X38" s="51"/>
      <c r="Y38" s="51"/>
      <c r="Z38" s="51"/>
      <c r="AA38" s="51"/>
      <c r="AB38" s="51"/>
      <c r="AC38" s="51"/>
      <c r="AD38" s="51"/>
      <c r="AE38" s="51"/>
    </row>
    <row r="39" spans="1:31" s="61" customFormat="1" ht="15" customHeight="1">
      <c r="A39" s="51"/>
      <c r="B39" s="699" t="s">
        <v>194</v>
      </c>
      <c r="C39" s="58" t="e">
        <f>+INDEX(#REF!,ROW('실적-PL 2026'!$B39),MATCH('실적-PL 2026'!$J$1,#REF!,0))</f>
        <v>#REF!</v>
      </c>
      <c r="D39" s="14" t="e">
        <f t="shared" si="12"/>
        <v>#REF!</v>
      </c>
      <c r="E39" s="58">
        <f>+INDEX('2026-실적 PL'!$T:$AQ,ROW($B39),MATCH($J$2,'2026-실적 PL'!$T$1:$AQ$1,0))</f>
        <v>0</v>
      </c>
      <c r="F39" s="14">
        <f t="shared" si="13"/>
        <v>0</v>
      </c>
      <c r="G39" s="58">
        <f>+INDEX('2026-사업계획-PL'!$T:$AQ,ROW($B39),MATCH($J$1,'2026-사업계획-PL'!$T$1:$AQ$1,0))</f>
        <v>25000000</v>
      </c>
      <c r="H39" s="46">
        <f t="shared" si="8"/>
        <v>1.5773249360209483E-4</v>
      </c>
      <c r="I39" s="162">
        <f>+INDEX('2026-운영계획 PL'!$T:$AQ,ROW($B39),MATCH($J$1,'2026-운영계획 PL'!$T$1:$AQ$1,0))</f>
        <v>25000000</v>
      </c>
      <c r="J39" s="139">
        <f t="shared" si="9"/>
        <v>1.2175353842658226E-4</v>
      </c>
      <c r="K39" s="162">
        <f>+INDEX('2026-실적 PL'!$O:$AL,ROW($B39),MATCH($J$1,'2026-실적 PL'!$O$1:$AL$1,0))</f>
        <v>0</v>
      </c>
      <c r="L39" s="14">
        <f t="shared" si="5"/>
        <v>0</v>
      </c>
      <c r="M39" s="68">
        <f t="shared" si="1"/>
        <v>0</v>
      </c>
      <c r="N39" s="403">
        <f t="shared" si="2"/>
        <v>0</v>
      </c>
      <c r="O39" s="380"/>
      <c r="P39" s="394">
        <f t="shared" si="10"/>
        <v>-25000000</v>
      </c>
      <c r="Q39" s="395">
        <f t="shared" si="10"/>
        <v>-1.5773249360209483E-4</v>
      </c>
      <c r="R39" s="396">
        <f>K39-I39</f>
        <v>-25000000</v>
      </c>
      <c r="S39" s="397">
        <f t="shared" si="11"/>
        <v>-1.2175353842658226E-4</v>
      </c>
      <c r="T39" s="398"/>
      <c r="U39" s="51"/>
      <c r="V39" s="51"/>
      <c r="W39" s="51"/>
      <c r="X39" s="51"/>
      <c r="Y39" s="51"/>
      <c r="Z39" s="51"/>
      <c r="AA39" s="51"/>
      <c r="AB39" s="51"/>
      <c r="AC39" s="51"/>
      <c r="AD39" s="51"/>
      <c r="AE39" s="51"/>
    </row>
    <row r="40" spans="1:31" s="61" customFormat="1" ht="15" customHeight="1">
      <c r="A40" s="51"/>
      <c r="B40" s="699" t="s">
        <v>195</v>
      </c>
      <c r="C40" s="58" t="e">
        <f>+INDEX(#REF!,ROW('실적-PL 2026'!$B40),MATCH('실적-PL 2026'!$J$1,#REF!,0))</f>
        <v>#REF!</v>
      </c>
      <c r="D40" s="14" t="e">
        <f t="shared" si="12"/>
        <v>#REF!</v>
      </c>
      <c r="E40" s="58">
        <f>+INDEX('2026-실적 PL'!$T:$AQ,ROW($B40),MATCH($J$2,'2026-실적 PL'!$T$1:$AQ$1,0))</f>
        <v>0</v>
      </c>
      <c r="F40" s="14">
        <f t="shared" si="13"/>
        <v>0</v>
      </c>
      <c r="G40" s="58">
        <f>+INDEX('2026-사업계획-PL'!$T:$AQ,ROW($B40),MATCH($J$1,'2026-사업계획-PL'!$T$1:$AQ$1,0))</f>
        <v>405248768.00000006</v>
      </c>
      <c r="H40" s="46">
        <f t="shared" si="8"/>
        <v>2.5568359482326729E-3</v>
      </c>
      <c r="I40" s="162">
        <f>+INDEX('2026-운영계획 PL'!$T:$AQ,ROW($B40),MATCH($J$1,'2026-운영계획 PL'!$T$1:$AQ$1,0))</f>
        <v>405248768.00000006</v>
      </c>
      <c r="J40" s="139">
        <f t="shared" si="9"/>
        <v>1.9736188578805252E-3</v>
      </c>
      <c r="K40" s="162">
        <f>+INDEX('2026-실적 PL'!$O:$AL,ROW($B40),MATCH($J$1,'2026-실적 PL'!$O$1:$AL$1,0))</f>
        <v>0</v>
      </c>
      <c r="L40" s="14">
        <f t="shared" si="5"/>
        <v>0</v>
      </c>
      <c r="M40" s="68">
        <f t="shared" si="1"/>
        <v>0</v>
      </c>
      <c r="N40" s="403">
        <f t="shared" si="2"/>
        <v>0</v>
      </c>
      <c r="O40" s="380"/>
      <c r="P40" s="394">
        <f t="shared" ref="P40:Q60" si="14">K40-G40</f>
        <v>-405248768.00000006</v>
      </c>
      <c r="Q40" s="395">
        <f t="shared" si="14"/>
        <v>-2.5568359482326729E-3</v>
      </c>
      <c r="R40" s="396">
        <f t="shared" si="11"/>
        <v>-405248768.00000006</v>
      </c>
      <c r="S40" s="397">
        <f t="shared" si="11"/>
        <v>-1.9736188578805252E-3</v>
      </c>
      <c r="T40" s="398"/>
      <c r="U40" s="51"/>
      <c r="V40" s="51"/>
      <c r="W40" s="51"/>
      <c r="X40" s="51"/>
      <c r="Y40" s="51"/>
      <c r="Z40" s="51"/>
      <c r="AA40" s="51"/>
      <c r="AB40" s="51"/>
      <c r="AC40" s="51"/>
      <c r="AD40" s="51"/>
      <c r="AE40" s="51"/>
    </row>
    <row r="41" spans="1:31" s="61" customFormat="1" ht="15" customHeight="1">
      <c r="A41" s="51"/>
      <c r="B41" s="699" t="s">
        <v>272</v>
      </c>
      <c r="C41" s="58" t="e">
        <f>+INDEX(#REF!,ROW('실적-PL 2026'!$B41),MATCH('실적-PL 2026'!$J$1,#REF!,0))</f>
        <v>#REF!</v>
      </c>
      <c r="D41" s="14" t="e">
        <f t="shared" si="12"/>
        <v>#REF!</v>
      </c>
      <c r="E41" s="58">
        <f>+INDEX('2026-실적 PL'!$T:$AQ,ROW($B41),MATCH($J$2,'2026-실적 PL'!$T$1:$AQ$1,0))</f>
        <v>0</v>
      </c>
      <c r="F41" s="14">
        <f t="shared" si="13"/>
        <v>0</v>
      </c>
      <c r="G41" s="58">
        <f>+INDEX('2026-사업계획-PL'!$T:$AQ,ROW($B41),MATCH($J$1,'2026-사업계획-PL'!$T$1:$AQ$1,0))</f>
        <v>125884724</v>
      </c>
      <c r="H41" s="46">
        <f t="shared" si="8"/>
        <v>7.9424445691725896E-4</v>
      </c>
      <c r="I41" s="162">
        <f>+INDEX('2026-운영계획 PL'!$T:$AQ,ROW($B41),MATCH($J$1,'2026-운영계획 PL'!$T$1:$AQ$1,0))</f>
        <v>125884724</v>
      </c>
      <c r="J41" s="139">
        <f t="shared" si="9"/>
        <v>6.1307642323414808E-4</v>
      </c>
      <c r="K41" s="162">
        <f>+INDEX('2026-실적 PL'!$O:$AL,ROW($B41),MATCH($J$1,'2026-실적 PL'!$O$1:$AL$1,0))</f>
        <v>0</v>
      </c>
      <c r="L41" s="14">
        <f t="shared" si="5"/>
        <v>0</v>
      </c>
      <c r="M41" s="68">
        <f t="shared" si="1"/>
        <v>0</v>
      </c>
      <c r="N41" s="403">
        <f t="shared" si="2"/>
        <v>0</v>
      </c>
      <c r="O41" s="380"/>
      <c r="P41" s="394">
        <f t="shared" si="14"/>
        <v>-125884724</v>
      </c>
      <c r="Q41" s="395">
        <f t="shared" si="14"/>
        <v>-7.9424445691725896E-4</v>
      </c>
      <c r="R41" s="396">
        <f t="shared" si="11"/>
        <v>-125884724</v>
      </c>
      <c r="S41" s="397">
        <f t="shared" si="11"/>
        <v>-6.1307642323414808E-4</v>
      </c>
      <c r="T41" s="398"/>
      <c r="U41" s="51"/>
      <c r="V41" s="51"/>
      <c r="W41" s="51"/>
      <c r="X41" s="51"/>
      <c r="Y41" s="51"/>
      <c r="Z41" s="51"/>
      <c r="AA41" s="51"/>
      <c r="AB41" s="51"/>
      <c r="AC41" s="51"/>
      <c r="AD41" s="51"/>
      <c r="AE41" s="51"/>
    </row>
    <row r="42" spans="1:31" s="61" customFormat="1" ht="15" customHeight="1">
      <c r="A42" s="51"/>
      <c r="B42" s="699" t="s">
        <v>192</v>
      </c>
      <c r="C42" s="58" t="e">
        <f>+INDEX(#REF!,ROW('실적-PL 2026'!$B42),MATCH('실적-PL 2026'!$J$1,#REF!,0))</f>
        <v>#REF!</v>
      </c>
      <c r="D42" s="14" t="e">
        <f t="shared" si="12"/>
        <v>#REF!</v>
      </c>
      <c r="E42" s="58">
        <f>+INDEX('2026-실적 PL'!$T:$AQ,ROW($B42),MATCH($J$2,'2026-실적 PL'!$T$1:$AQ$1,0))</f>
        <v>0</v>
      </c>
      <c r="F42" s="14">
        <f t="shared" si="13"/>
        <v>0</v>
      </c>
      <c r="G42" s="58">
        <f>+INDEX('2026-사업계획-PL'!$T:$AQ,ROW($B42),MATCH($J$1,'2026-사업계획-PL'!$T$1:$AQ$1,0))</f>
        <v>5000000</v>
      </c>
      <c r="H42" s="46">
        <f t="shared" si="8"/>
        <v>3.1546498720418965E-5</v>
      </c>
      <c r="I42" s="162">
        <f>+INDEX('2026-운영계획 PL'!$T:$AQ,ROW($B42),MATCH($J$1,'2026-운영계획 PL'!$T$1:$AQ$1,0))</f>
        <v>5000000</v>
      </c>
      <c r="J42" s="139">
        <f t="shared" si="9"/>
        <v>2.4350707685316451E-5</v>
      </c>
      <c r="K42" s="162">
        <f>+INDEX('2026-실적 PL'!$O:$AL,ROW($B42),MATCH($J$1,'2026-실적 PL'!$O$1:$AL$1,0))</f>
        <v>0</v>
      </c>
      <c r="L42" s="14">
        <f t="shared" si="5"/>
        <v>0</v>
      </c>
      <c r="M42" s="68">
        <f t="shared" si="1"/>
        <v>0</v>
      </c>
      <c r="N42" s="403">
        <f t="shared" si="2"/>
        <v>0</v>
      </c>
      <c r="O42" s="380"/>
      <c r="P42" s="394">
        <f t="shared" si="14"/>
        <v>-5000000</v>
      </c>
      <c r="Q42" s="395">
        <f t="shared" si="14"/>
        <v>-3.1546498720418965E-5</v>
      </c>
      <c r="R42" s="396">
        <f t="shared" si="11"/>
        <v>-5000000</v>
      </c>
      <c r="S42" s="397">
        <f t="shared" si="11"/>
        <v>-2.4350707685316451E-5</v>
      </c>
      <c r="T42" s="398"/>
      <c r="U42" s="51"/>
      <c r="V42" s="51"/>
      <c r="W42" s="51"/>
      <c r="X42" s="51"/>
      <c r="Y42" s="51"/>
      <c r="Z42" s="51"/>
      <c r="AA42" s="51"/>
      <c r="AB42" s="51"/>
      <c r="AC42" s="51"/>
      <c r="AD42" s="51"/>
      <c r="AE42" s="51"/>
    </row>
    <row r="43" spans="1:31" s="61" customFormat="1" ht="15" customHeight="1">
      <c r="A43" s="51"/>
      <c r="B43" s="699" t="s">
        <v>181</v>
      </c>
      <c r="C43" s="58" t="e">
        <f>+INDEX(#REF!,ROW('실적-PL 2026'!$B43),MATCH('실적-PL 2026'!$J$1,#REF!,0))</f>
        <v>#REF!</v>
      </c>
      <c r="D43" s="14" t="e">
        <f t="shared" si="12"/>
        <v>#REF!</v>
      </c>
      <c r="E43" s="58">
        <f>+INDEX('2026-실적 PL'!$T:$AQ,ROW($B43),MATCH($J$2,'2026-실적 PL'!$T$1:$AQ$1,0))</f>
        <v>0</v>
      </c>
      <c r="F43" s="14">
        <f t="shared" si="13"/>
        <v>0</v>
      </c>
      <c r="G43" s="58">
        <f>+INDEX('2026-사업계획-PL'!$T:$AQ,ROW($B43),MATCH($J$1,'2026-사업계획-PL'!$T$1:$AQ$1,0))</f>
        <v>0</v>
      </c>
      <c r="H43" s="46">
        <f t="shared" si="8"/>
        <v>0</v>
      </c>
      <c r="I43" s="162">
        <f>+INDEX('2026-운영계획 PL'!$T:$AQ,ROW($B43),MATCH($J$1,'2026-운영계획 PL'!$T$1:$AQ$1,0))</f>
        <v>0</v>
      </c>
      <c r="J43" s="139">
        <f t="shared" si="9"/>
        <v>0</v>
      </c>
      <c r="K43" s="162">
        <f>+INDEX('2026-실적 PL'!$O:$AL,ROW($B43),MATCH($J$1,'2026-실적 PL'!$O$1:$AL$1,0))</f>
        <v>0</v>
      </c>
      <c r="L43" s="14">
        <f t="shared" si="5"/>
        <v>0</v>
      </c>
      <c r="M43" s="68" t="str">
        <f t="shared" si="1"/>
        <v/>
      </c>
      <c r="N43" s="403" t="str">
        <f t="shared" si="2"/>
        <v/>
      </c>
      <c r="O43" s="380"/>
      <c r="P43" s="394">
        <f t="shared" si="14"/>
        <v>0</v>
      </c>
      <c r="Q43" s="395">
        <f t="shared" si="14"/>
        <v>0</v>
      </c>
      <c r="R43" s="396">
        <f t="shared" si="11"/>
        <v>0</v>
      </c>
      <c r="S43" s="397">
        <f t="shared" si="11"/>
        <v>0</v>
      </c>
      <c r="T43" s="398"/>
      <c r="U43" s="51"/>
      <c r="V43" s="51"/>
      <c r="W43" s="51"/>
      <c r="X43" s="51"/>
      <c r="Y43" s="51"/>
      <c r="Z43" s="51"/>
      <c r="AA43" s="51"/>
      <c r="AB43" s="51"/>
      <c r="AC43" s="51"/>
      <c r="AD43" s="51"/>
      <c r="AE43" s="51"/>
    </row>
    <row r="44" spans="1:31" s="61" customFormat="1" ht="15" customHeight="1">
      <c r="A44" s="51"/>
      <c r="B44" s="699" t="s">
        <v>185</v>
      </c>
      <c r="C44" s="58" t="e">
        <f>+INDEX(#REF!,ROW('실적-PL 2026'!$B44),MATCH('실적-PL 2026'!$J$1,#REF!,0))</f>
        <v>#REF!</v>
      </c>
      <c r="D44" s="14" t="e">
        <f t="shared" si="12"/>
        <v>#REF!</v>
      </c>
      <c r="E44" s="58">
        <f>+INDEX('2026-실적 PL'!$T:$AQ,ROW($B44),MATCH($J$2,'2026-실적 PL'!$T$1:$AQ$1,0))</f>
        <v>0</v>
      </c>
      <c r="F44" s="14">
        <f t="shared" si="13"/>
        <v>0</v>
      </c>
      <c r="G44" s="58">
        <f>+INDEX('2026-사업계획-PL'!$T:$AQ,ROW($B44),MATCH($J$1,'2026-사업계획-PL'!$T$1:$AQ$1,0))</f>
        <v>230000000</v>
      </c>
      <c r="H44" s="46">
        <f t="shared" si="8"/>
        <v>1.4511389411392725E-3</v>
      </c>
      <c r="I44" s="162">
        <f>+INDEX('2026-운영계획 PL'!$T:$AQ,ROW($B44),MATCH($J$1,'2026-운영계획 PL'!$T$1:$AQ$1,0))</f>
        <v>230000000</v>
      </c>
      <c r="J44" s="139">
        <f t="shared" si="9"/>
        <v>1.1201325535245567E-3</v>
      </c>
      <c r="K44" s="162">
        <f>+INDEX('2026-실적 PL'!$O:$AL,ROW($B44),MATCH($J$1,'2026-실적 PL'!$O$1:$AL$1,0))</f>
        <v>0</v>
      </c>
      <c r="L44" s="14">
        <f t="shared" si="5"/>
        <v>0</v>
      </c>
      <c r="M44" s="68">
        <f t="shared" si="1"/>
        <v>0</v>
      </c>
      <c r="N44" s="403">
        <f t="shared" si="2"/>
        <v>0</v>
      </c>
      <c r="O44" s="380"/>
      <c r="P44" s="394">
        <f t="shared" si="14"/>
        <v>-230000000</v>
      </c>
      <c r="Q44" s="395">
        <f t="shared" si="14"/>
        <v>-1.4511389411392725E-3</v>
      </c>
      <c r="R44" s="396">
        <f t="shared" si="11"/>
        <v>-230000000</v>
      </c>
      <c r="S44" s="397">
        <f t="shared" si="11"/>
        <v>-1.1201325535245567E-3</v>
      </c>
      <c r="T44" s="398"/>
      <c r="U44" s="51"/>
      <c r="V44" s="51"/>
      <c r="W44" s="51"/>
      <c r="X44" s="51"/>
      <c r="Y44" s="51"/>
      <c r="Z44" s="51"/>
      <c r="AA44" s="51"/>
      <c r="AB44" s="51"/>
      <c r="AC44" s="51"/>
      <c r="AD44" s="51"/>
      <c r="AE44" s="51"/>
    </row>
    <row r="45" spans="1:31" s="61" customFormat="1" ht="15" customHeight="1">
      <c r="A45" s="51"/>
      <c r="B45" s="699" t="s">
        <v>273</v>
      </c>
      <c r="C45" s="58" t="e">
        <f>+INDEX(#REF!,ROW('실적-PL 2026'!$B45),MATCH('실적-PL 2026'!$J$1,#REF!,0))</f>
        <v>#REF!</v>
      </c>
      <c r="D45" s="14" t="e">
        <f t="shared" si="12"/>
        <v>#REF!</v>
      </c>
      <c r="E45" s="58">
        <f>+INDEX('2026-실적 PL'!$T:$AQ,ROW($B45),MATCH($J$2,'2026-실적 PL'!$T$1:$AQ$1,0))</f>
        <v>0</v>
      </c>
      <c r="F45" s="14">
        <f t="shared" si="13"/>
        <v>0</v>
      </c>
      <c r="G45" s="58">
        <f>+INDEX('2026-사업계획-PL'!$T:$AQ,ROW($B45),MATCH($J$1,'2026-사업계획-PL'!$T$1:$AQ$1,0))</f>
        <v>0</v>
      </c>
      <c r="H45" s="46">
        <f t="shared" si="8"/>
        <v>0</v>
      </c>
      <c r="I45" s="162">
        <f>+INDEX('2026-운영계획 PL'!$T:$AQ,ROW($B45),MATCH($J$1,'2026-운영계획 PL'!$T$1:$AQ$1,0))</f>
        <v>0</v>
      </c>
      <c r="J45" s="139">
        <f t="shared" si="9"/>
        <v>0</v>
      </c>
      <c r="K45" s="162">
        <f>+INDEX('2026-실적 PL'!$O:$AL,ROW($B45),MATCH($J$1,'2026-실적 PL'!$O$1:$AL$1,0))</f>
        <v>0</v>
      </c>
      <c r="L45" s="14">
        <f t="shared" si="5"/>
        <v>0</v>
      </c>
      <c r="M45" s="68" t="str">
        <f t="shared" si="1"/>
        <v/>
      </c>
      <c r="N45" s="403" t="str">
        <f t="shared" si="2"/>
        <v/>
      </c>
      <c r="O45" s="380"/>
      <c r="P45" s="394">
        <f t="shared" si="14"/>
        <v>0</v>
      </c>
      <c r="Q45" s="395">
        <f t="shared" si="14"/>
        <v>0</v>
      </c>
      <c r="R45" s="396">
        <f t="shared" si="11"/>
        <v>0</v>
      </c>
      <c r="S45" s="397">
        <f t="shared" si="11"/>
        <v>0</v>
      </c>
      <c r="T45" s="398"/>
      <c r="U45" s="51"/>
      <c r="V45" s="51"/>
      <c r="W45" s="51"/>
      <c r="X45" s="51"/>
      <c r="Y45" s="51"/>
      <c r="Z45" s="51"/>
      <c r="AA45" s="51"/>
      <c r="AB45" s="51"/>
      <c r="AC45" s="51"/>
      <c r="AD45" s="51"/>
      <c r="AE45" s="51"/>
    </row>
    <row r="46" spans="1:31" s="61" customFormat="1" ht="15" customHeight="1">
      <c r="A46" s="51"/>
      <c r="B46" s="699" t="s">
        <v>274</v>
      </c>
      <c r="C46" s="58" t="e">
        <f>+INDEX(#REF!,ROW('실적-PL 2026'!$B46),MATCH('실적-PL 2026'!$J$1,#REF!,0))</f>
        <v>#REF!</v>
      </c>
      <c r="D46" s="14" t="e">
        <f t="shared" si="12"/>
        <v>#REF!</v>
      </c>
      <c r="E46" s="58">
        <f>+INDEX('2026-실적 PL'!$T:$AQ,ROW($B46),MATCH($J$2,'2026-실적 PL'!$T$1:$AQ$1,0))</f>
        <v>0</v>
      </c>
      <c r="F46" s="14">
        <f t="shared" si="13"/>
        <v>0</v>
      </c>
      <c r="G46" s="58">
        <f>+INDEX('2026-사업계획-PL'!$T:$AQ,ROW($B46),MATCH($J$1,'2026-사업계획-PL'!$T$1:$AQ$1,0))</f>
        <v>0</v>
      </c>
      <c r="H46" s="46">
        <f t="shared" si="8"/>
        <v>0</v>
      </c>
      <c r="I46" s="162">
        <f>+INDEX('2026-운영계획 PL'!$T:$AQ,ROW($B46),MATCH($J$1,'2026-운영계획 PL'!$T$1:$AQ$1,0))</f>
        <v>0</v>
      </c>
      <c r="J46" s="139">
        <f t="shared" si="9"/>
        <v>0</v>
      </c>
      <c r="K46" s="162">
        <f>+INDEX('2026-실적 PL'!$O:$AL,ROW($B46),MATCH($J$1,'2026-실적 PL'!$O$1:$AL$1,0))</f>
        <v>0</v>
      </c>
      <c r="L46" s="14">
        <f t="shared" si="5"/>
        <v>0</v>
      </c>
      <c r="M46" s="68" t="str">
        <f t="shared" si="1"/>
        <v/>
      </c>
      <c r="N46" s="403" t="str">
        <f t="shared" si="2"/>
        <v/>
      </c>
      <c r="O46" s="380"/>
      <c r="P46" s="394">
        <f t="shared" si="14"/>
        <v>0</v>
      </c>
      <c r="Q46" s="395">
        <f t="shared" si="14"/>
        <v>0</v>
      </c>
      <c r="R46" s="396">
        <f t="shared" si="11"/>
        <v>0</v>
      </c>
      <c r="S46" s="397">
        <f t="shared" si="11"/>
        <v>0</v>
      </c>
      <c r="T46" s="398"/>
      <c r="U46" s="51"/>
      <c r="V46" s="51"/>
      <c r="W46" s="51"/>
      <c r="X46" s="51"/>
      <c r="Y46" s="51"/>
      <c r="Z46" s="51"/>
      <c r="AA46" s="51"/>
      <c r="AB46" s="51"/>
      <c r="AC46" s="51"/>
      <c r="AD46" s="51"/>
      <c r="AE46" s="51"/>
    </row>
    <row r="47" spans="1:31" s="61" customFormat="1" ht="15" customHeight="1">
      <c r="A47" s="51"/>
      <c r="B47" s="699" t="s">
        <v>190</v>
      </c>
      <c r="C47" s="58" t="e">
        <f>+INDEX(#REF!,ROW('실적-PL 2026'!$B47),MATCH('실적-PL 2026'!$J$1,#REF!,0))</f>
        <v>#REF!</v>
      </c>
      <c r="D47" s="14" t="e">
        <f t="shared" si="12"/>
        <v>#REF!</v>
      </c>
      <c r="E47" s="58">
        <f>+INDEX('2026-실적 PL'!$T:$AQ,ROW($B47),MATCH($J$2,'2026-실적 PL'!$T$1:$AQ$1,0))</f>
        <v>0</v>
      </c>
      <c r="F47" s="14">
        <f t="shared" si="13"/>
        <v>0</v>
      </c>
      <c r="G47" s="58">
        <f>+INDEX('2026-사업계획-PL'!$T:$AQ,ROW($B47),MATCH($J$1,'2026-사업계획-PL'!$T$1:$AQ$1,0))</f>
        <v>50000000</v>
      </c>
      <c r="H47" s="46">
        <f t="shared" si="8"/>
        <v>3.1546498720418965E-4</v>
      </c>
      <c r="I47" s="162">
        <f>+INDEX('2026-운영계획 PL'!$T:$AQ,ROW($B47),MATCH($J$1,'2026-운영계획 PL'!$T$1:$AQ$1,0))</f>
        <v>0</v>
      </c>
      <c r="J47" s="139">
        <f t="shared" si="9"/>
        <v>0</v>
      </c>
      <c r="K47" s="162">
        <f>+INDEX('2026-실적 PL'!$O:$AL,ROW($B47),MATCH($J$1,'2026-실적 PL'!$O$1:$AL$1,0))</f>
        <v>0</v>
      </c>
      <c r="L47" s="14">
        <f t="shared" si="5"/>
        <v>0</v>
      </c>
      <c r="M47" s="68">
        <f t="shared" si="1"/>
        <v>0</v>
      </c>
      <c r="N47" s="403" t="str">
        <f t="shared" si="2"/>
        <v/>
      </c>
      <c r="O47" s="380"/>
      <c r="P47" s="394">
        <f t="shared" si="14"/>
        <v>-50000000</v>
      </c>
      <c r="Q47" s="395">
        <f t="shared" si="14"/>
        <v>-3.1546498720418965E-4</v>
      </c>
      <c r="R47" s="396">
        <f t="shared" si="11"/>
        <v>0</v>
      </c>
      <c r="S47" s="397">
        <f t="shared" si="11"/>
        <v>0</v>
      </c>
      <c r="T47" s="398"/>
      <c r="U47" s="51"/>
      <c r="V47" s="51"/>
      <c r="W47" s="51"/>
      <c r="X47" s="51"/>
      <c r="Y47" s="51"/>
      <c r="Z47" s="51"/>
      <c r="AA47" s="51"/>
      <c r="AB47" s="51"/>
      <c r="AC47" s="51"/>
      <c r="AD47" s="51"/>
      <c r="AE47" s="51"/>
    </row>
    <row r="48" spans="1:31" s="61" customFormat="1" ht="15" customHeight="1">
      <c r="A48" s="51"/>
      <c r="B48" s="699" t="s">
        <v>189</v>
      </c>
      <c r="C48" s="58" t="e">
        <f>+INDEX(#REF!,ROW('실적-PL 2026'!$B48),MATCH('실적-PL 2026'!$J$1,#REF!,0))</f>
        <v>#REF!</v>
      </c>
      <c r="D48" s="14" t="e">
        <f t="shared" si="12"/>
        <v>#REF!</v>
      </c>
      <c r="E48" s="58">
        <f>+INDEX('2026-실적 PL'!$T:$AQ,ROW($B48),MATCH($J$2,'2026-실적 PL'!$T$1:$AQ$1,0))</f>
        <v>0</v>
      </c>
      <c r="F48" s="14">
        <f t="shared" si="13"/>
        <v>0</v>
      </c>
      <c r="G48" s="58">
        <f>+INDEX('2026-사업계획-PL'!$T:$AQ,ROW($B48),MATCH($J$1,'2026-사업계획-PL'!$T$1:$AQ$1,0))</f>
        <v>9500000</v>
      </c>
      <c r="H48" s="46">
        <f t="shared" si="8"/>
        <v>5.9938347568796031E-5</v>
      </c>
      <c r="I48" s="162">
        <f>+INDEX('2026-운영계획 PL'!$T:$AQ,ROW($B48),MATCH($J$1,'2026-운영계획 PL'!$T$1:$AQ$1,0))</f>
        <v>9500000</v>
      </c>
      <c r="J48" s="139">
        <f t="shared" si="9"/>
        <v>4.6266344602101256E-5</v>
      </c>
      <c r="K48" s="162">
        <f>+INDEX('2026-실적 PL'!$O:$AL,ROW($B48),MATCH($J$1,'2026-실적 PL'!$O$1:$AL$1,0))</f>
        <v>0</v>
      </c>
      <c r="L48" s="14">
        <f t="shared" si="5"/>
        <v>0</v>
      </c>
      <c r="M48" s="68">
        <f t="shared" si="1"/>
        <v>0</v>
      </c>
      <c r="N48" s="403">
        <f t="shared" si="2"/>
        <v>0</v>
      </c>
      <c r="O48" s="380"/>
      <c r="P48" s="394">
        <f t="shared" si="14"/>
        <v>-9500000</v>
      </c>
      <c r="Q48" s="395">
        <f t="shared" si="14"/>
        <v>-5.9938347568796031E-5</v>
      </c>
      <c r="R48" s="396">
        <f t="shared" si="11"/>
        <v>-9500000</v>
      </c>
      <c r="S48" s="397">
        <f t="shared" si="11"/>
        <v>-4.6266344602101256E-5</v>
      </c>
      <c r="T48" s="398"/>
      <c r="U48" s="51"/>
      <c r="V48" s="51"/>
      <c r="W48" s="51"/>
      <c r="X48" s="51"/>
      <c r="Y48" s="51"/>
      <c r="Z48" s="51"/>
      <c r="AA48" s="51"/>
      <c r="AB48" s="51"/>
      <c r="AC48" s="51"/>
      <c r="AD48" s="51"/>
      <c r="AE48" s="51"/>
    </row>
    <row r="49" spans="1:31" s="61" customFormat="1" ht="15" customHeight="1">
      <c r="A49" s="51"/>
      <c r="B49" s="699" t="s">
        <v>186</v>
      </c>
      <c r="C49" s="58" t="e">
        <f>+INDEX(#REF!,ROW('실적-PL 2026'!$B49),MATCH('실적-PL 2026'!$J$1,#REF!,0))</f>
        <v>#REF!</v>
      </c>
      <c r="D49" s="14" t="e">
        <f t="shared" si="12"/>
        <v>#REF!</v>
      </c>
      <c r="E49" s="58">
        <f>+INDEX('2026-실적 PL'!$T:$AQ,ROW($B49),MATCH($J$2,'2026-실적 PL'!$T$1:$AQ$1,0))</f>
        <v>0</v>
      </c>
      <c r="F49" s="14">
        <f t="shared" si="13"/>
        <v>0</v>
      </c>
      <c r="G49" s="58">
        <f>+INDEX('2026-사업계획-PL'!$T:$AQ,ROW($B49),MATCH($J$1,'2026-사업계획-PL'!$T$1:$AQ$1,0))</f>
        <v>70000000</v>
      </c>
      <c r="H49" s="46">
        <f t="shared" si="8"/>
        <v>4.4165098208586551E-4</v>
      </c>
      <c r="I49" s="162">
        <f>+INDEX('2026-운영계획 PL'!$T:$AQ,ROW($B49),MATCH($J$1,'2026-운영계획 PL'!$T$1:$AQ$1,0))</f>
        <v>70000000</v>
      </c>
      <c r="J49" s="139">
        <f t="shared" si="9"/>
        <v>3.4090990759443035E-4</v>
      </c>
      <c r="K49" s="162">
        <f>+INDEX('2026-실적 PL'!$O:$AL,ROW($B49),MATCH($J$1,'2026-실적 PL'!$O$1:$AL$1,0))</f>
        <v>0</v>
      </c>
      <c r="L49" s="14">
        <f t="shared" si="5"/>
        <v>0</v>
      </c>
      <c r="M49" s="68">
        <f>IF(G49=0,"",K49/G49)</f>
        <v>0</v>
      </c>
      <c r="N49" s="403">
        <f t="shared" si="2"/>
        <v>0</v>
      </c>
      <c r="O49" s="380"/>
      <c r="P49" s="394">
        <f t="shared" si="14"/>
        <v>-70000000</v>
      </c>
      <c r="Q49" s="395">
        <f t="shared" si="14"/>
        <v>-4.4165098208586551E-4</v>
      </c>
      <c r="R49" s="396">
        <f t="shared" si="11"/>
        <v>-70000000</v>
      </c>
      <c r="S49" s="397">
        <f t="shared" si="11"/>
        <v>-3.4090990759443035E-4</v>
      </c>
      <c r="T49" s="398"/>
      <c r="U49" s="51"/>
      <c r="V49" s="51"/>
      <c r="W49" s="51"/>
      <c r="X49" s="51"/>
      <c r="Y49" s="51"/>
      <c r="Z49" s="51"/>
      <c r="AA49" s="51"/>
      <c r="AB49" s="51"/>
      <c r="AC49" s="51"/>
      <c r="AD49" s="51"/>
      <c r="AE49" s="51"/>
    </row>
    <row r="50" spans="1:31" s="61" customFormat="1" ht="15" customHeight="1">
      <c r="A50" s="51"/>
      <c r="B50" s="699" t="s">
        <v>193</v>
      </c>
      <c r="C50" s="58" t="e">
        <f>+INDEX(#REF!,ROW('실적-PL 2026'!$B50),MATCH('실적-PL 2026'!$J$1,#REF!,0))</f>
        <v>#REF!</v>
      </c>
      <c r="D50" s="14" t="e">
        <f t="shared" si="12"/>
        <v>#REF!</v>
      </c>
      <c r="E50" s="58">
        <f>+INDEX('2026-실적 PL'!$T:$AQ,ROW($B50),MATCH($J$2,'2026-실적 PL'!$T$1:$AQ$1,0))</f>
        <v>0</v>
      </c>
      <c r="F50" s="14">
        <f t="shared" si="13"/>
        <v>0</v>
      </c>
      <c r="G50" s="58">
        <f>+INDEX('2026-사업계획-PL'!$T:$AQ,ROW($B50),MATCH($J$1,'2026-사업계획-PL'!$T$1:$AQ$1,0))</f>
        <v>32000000</v>
      </c>
      <c r="H50" s="46">
        <f t="shared" si="8"/>
        <v>2.0189759181068139E-4</v>
      </c>
      <c r="I50" s="162">
        <f>+INDEX('2026-운영계획 PL'!$T:$AQ,ROW($B50),MATCH($J$1,'2026-운영계획 PL'!$T$1:$AQ$1,0))</f>
        <v>32000000</v>
      </c>
      <c r="J50" s="139">
        <f t="shared" si="9"/>
        <v>1.558445291860253E-4</v>
      </c>
      <c r="K50" s="162">
        <f>+INDEX('2026-실적 PL'!$O:$AL,ROW($B50),MATCH($J$1,'2026-실적 PL'!$O$1:$AL$1,0))</f>
        <v>0</v>
      </c>
      <c r="L50" s="14">
        <f t="shared" si="5"/>
        <v>0</v>
      </c>
      <c r="M50" s="68">
        <f t="shared" si="1"/>
        <v>0</v>
      </c>
      <c r="N50" s="403">
        <f t="shared" si="2"/>
        <v>0</v>
      </c>
      <c r="O50" s="380"/>
      <c r="P50" s="394">
        <f t="shared" si="14"/>
        <v>-32000000</v>
      </c>
      <c r="Q50" s="395">
        <f t="shared" si="14"/>
        <v>-2.0189759181068139E-4</v>
      </c>
      <c r="R50" s="396">
        <f t="shared" si="11"/>
        <v>-32000000</v>
      </c>
      <c r="S50" s="397">
        <f t="shared" si="11"/>
        <v>-1.558445291860253E-4</v>
      </c>
      <c r="T50" s="398"/>
      <c r="U50" s="51"/>
      <c r="V50" s="51"/>
      <c r="W50" s="51"/>
      <c r="X50" s="51"/>
      <c r="Y50" s="51"/>
      <c r="Z50" s="51"/>
      <c r="AA50" s="51"/>
      <c r="AB50" s="51"/>
      <c r="AC50" s="51"/>
      <c r="AD50" s="51"/>
      <c r="AE50" s="51"/>
    </row>
    <row r="51" spans="1:31" s="61" customFormat="1" ht="15" customHeight="1">
      <c r="A51" s="51"/>
      <c r="B51" s="699" t="s">
        <v>275</v>
      </c>
      <c r="C51" s="58" t="e">
        <f>+INDEX(#REF!,ROW('실적-PL 2026'!$B51),MATCH('실적-PL 2026'!$J$1,#REF!,0))</f>
        <v>#REF!</v>
      </c>
      <c r="D51" s="14" t="e">
        <f t="shared" si="12"/>
        <v>#REF!</v>
      </c>
      <c r="E51" s="58">
        <f>+INDEX('2026-실적 PL'!$T:$AQ,ROW($B51),MATCH($J$2,'2026-실적 PL'!$T$1:$AQ$1,0))</f>
        <v>0</v>
      </c>
      <c r="F51" s="14">
        <f t="shared" si="13"/>
        <v>0</v>
      </c>
      <c r="G51" s="58">
        <f>+INDEX('2026-사업계획-PL'!$T:$AQ,ROW($B51),MATCH($J$1,'2026-사업계획-PL'!$T$1:$AQ$1,0))</f>
        <v>0</v>
      </c>
      <c r="H51" s="46">
        <f t="shared" si="8"/>
        <v>0</v>
      </c>
      <c r="I51" s="162">
        <f>+INDEX('2026-운영계획 PL'!$T:$AQ,ROW($B51),MATCH($J$1,'2026-운영계획 PL'!$T$1:$AQ$1,0))</f>
        <v>0</v>
      </c>
      <c r="J51" s="139">
        <f t="shared" si="9"/>
        <v>0</v>
      </c>
      <c r="K51" s="162">
        <f>+INDEX('2026-실적 PL'!$O:$AL,ROW($B51),MATCH($J$1,'2026-실적 PL'!$O$1:$AL$1,0))</f>
        <v>0</v>
      </c>
      <c r="L51" s="14">
        <f t="shared" si="5"/>
        <v>0</v>
      </c>
      <c r="M51" s="68" t="str">
        <f t="shared" si="1"/>
        <v/>
      </c>
      <c r="N51" s="403" t="str">
        <f t="shared" si="2"/>
        <v/>
      </c>
      <c r="O51" s="380"/>
      <c r="P51" s="394">
        <f t="shared" si="14"/>
        <v>0</v>
      </c>
      <c r="Q51" s="395">
        <f t="shared" si="14"/>
        <v>0</v>
      </c>
      <c r="R51" s="396">
        <f t="shared" si="11"/>
        <v>0</v>
      </c>
      <c r="S51" s="397">
        <f t="shared" si="11"/>
        <v>0</v>
      </c>
      <c r="T51" s="398"/>
      <c r="U51" s="51"/>
      <c r="V51" s="51"/>
      <c r="W51" s="51"/>
      <c r="X51" s="51"/>
      <c r="Y51" s="51"/>
      <c r="Z51" s="51"/>
      <c r="AA51" s="51"/>
      <c r="AB51" s="51"/>
      <c r="AC51" s="51"/>
      <c r="AD51" s="51"/>
      <c r="AE51" s="51"/>
    </row>
    <row r="52" spans="1:31" s="61" customFormat="1" ht="15" customHeight="1">
      <c r="A52" s="51"/>
      <c r="B52" s="699" t="s">
        <v>276</v>
      </c>
      <c r="C52" s="58" t="e">
        <f>+INDEX(#REF!,ROW('실적-PL 2026'!$B52),MATCH('실적-PL 2026'!$J$1,#REF!,0))</f>
        <v>#REF!</v>
      </c>
      <c r="D52" s="14" t="e">
        <f t="shared" si="12"/>
        <v>#REF!</v>
      </c>
      <c r="E52" s="58">
        <f>+INDEX('2026-실적 PL'!$T:$AQ,ROW($B52),MATCH($J$2,'2026-실적 PL'!$T$1:$AQ$1,0))</f>
        <v>0</v>
      </c>
      <c r="F52" s="14">
        <f t="shared" si="13"/>
        <v>0</v>
      </c>
      <c r="G52" s="58">
        <f>+INDEX('2026-사업계획-PL'!$T:$AQ,ROW($B52),MATCH($J$1,'2026-사업계획-PL'!$T$1:$AQ$1,0))</f>
        <v>0</v>
      </c>
      <c r="H52" s="46">
        <f t="shared" si="8"/>
        <v>0</v>
      </c>
      <c r="I52" s="162">
        <f>+INDEX('2026-운영계획 PL'!$T:$AQ,ROW($B52),MATCH($J$1,'2026-운영계획 PL'!$T$1:$AQ$1,0))</f>
        <v>0</v>
      </c>
      <c r="J52" s="139">
        <f t="shared" si="9"/>
        <v>0</v>
      </c>
      <c r="K52" s="162">
        <f>+INDEX('2026-실적 PL'!$O:$AL,ROW($B52),MATCH($J$1,'2026-실적 PL'!$O$1:$AL$1,0))</f>
        <v>0</v>
      </c>
      <c r="L52" s="14">
        <f t="shared" si="5"/>
        <v>0</v>
      </c>
      <c r="M52" s="68" t="str">
        <f t="shared" si="1"/>
        <v/>
      </c>
      <c r="N52" s="403" t="str">
        <f t="shared" si="2"/>
        <v/>
      </c>
      <c r="O52" s="380"/>
      <c r="P52" s="394">
        <f t="shared" si="14"/>
        <v>0</v>
      </c>
      <c r="Q52" s="395">
        <f t="shared" si="14"/>
        <v>0</v>
      </c>
      <c r="R52" s="396">
        <f t="shared" si="11"/>
        <v>0</v>
      </c>
      <c r="S52" s="397">
        <f t="shared" si="11"/>
        <v>0</v>
      </c>
      <c r="T52" s="398"/>
      <c r="U52" s="51"/>
      <c r="V52" s="51"/>
      <c r="W52" s="51"/>
      <c r="X52" s="51"/>
      <c r="Y52" s="51"/>
      <c r="Z52" s="51"/>
      <c r="AA52" s="51"/>
      <c r="AB52" s="51"/>
      <c r="AC52" s="51"/>
      <c r="AD52" s="51"/>
      <c r="AE52" s="51"/>
    </row>
    <row r="53" spans="1:31" s="61" customFormat="1" ht="15" customHeight="1">
      <c r="A53" s="51"/>
      <c r="B53" s="699" t="s">
        <v>277</v>
      </c>
      <c r="C53" s="58" t="e">
        <f>+INDEX(#REF!,ROW('실적-PL 2026'!$B53),MATCH('실적-PL 2026'!$J$1,#REF!,0))</f>
        <v>#REF!</v>
      </c>
      <c r="D53" s="14" t="e">
        <f t="shared" si="12"/>
        <v>#REF!</v>
      </c>
      <c r="E53" s="58">
        <f>+INDEX('2026-실적 PL'!$T:$AQ,ROW($B53),MATCH($J$2,'2026-실적 PL'!$T$1:$AQ$1,0))</f>
        <v>0</v>
      </c>
      <c r="F53" s="14">
        <f t="shared" si="13"/>
        <v>0</v>
      </c>
      <c r="G53" s="58">
        <f>+INDEX('2026-사업계획-PL'!$T:$AQ,ROW($B53),MATCH($J$1,'2026-사업계획-PL'!$T$1:$AQ$1,0))</f>
        <v>440476</v>
      </c>
      <c r="H53" s="46">
        <f t="shared" si="8"/>
        <v>2.7790951140750527E-6</v>
      </c>
      <c r="I53" s="162">
        <f>+INDEX('2026-운영계획 PL'!$T:$AQ,ROW($B53),MATCH($J$1,'2026-운영계획 PL'!$T$1:$AQ$1,0))</f>
        <v>440476</v>
      </c>
      <c r="J53" s="139">
        <f t="shared" si="9"/>
        <v>2.14518046367949E-6</v>
      </c>
      <c r="K53" s="162">
        <f>+INDEX('2026-실적 PL'!$O:$AL,ROW($B53),MATCH($J$1,'2026-실적 PL'!$O$1:$AL$1,0))</f>
        <v>0</v>
      </c>
      <c r="L53" s="14">
        <f t="shared" si="5"/>
        <v>0</v>
      </c>
      <c r="M53" s="68">
        <f t="shared" si="1"/>
        <v>0</v>
      </c>
      <c r="N53" s="403">
        <f t="shared" si="2"/>
        <v>0</v>
      </c>
      <c r="O53" s="380"/>
      <c r="P53" s="394">
        <f t="shared" si="14"/>
        <v>-440476</v>
      </c>
      <c r="Q53" s="395">
        <f t="shared" si="14"/>
        <v>-2.7790951140750527E-6</v>
      </c>
      <c r="R53" s="396">
        <f t="shared" si="11"/>
        <v>-440476</v>
      </c>
      <c r="S53" s="397">
        <f t="shared" si="11"/>
        <v>-2.14518046367949E-6</v>
      </c>
      <c r="T53" s="398"/>
      <c r="U53" s="51"/>
      <c r="V53" s="51"/>
      <c r="W53" s="51"/>
      <c r="X53" s="51"/>
      <c r="Y53" s="51"/>
      <c r="Z53" s="51"/>
      <c r="AA53" s="51"/>
      <c r="AB53" s="51"/>
      <c r="AC53" s="51"/>
      <c r="AD53" s="51"/>
      <c r="AE53" s="51"/>
    </row>
    <row r="54" spans="1:31" s="61" customFormat="1" ht="15" customHeight="1">
      <c r="A54" s="51"/>
      <c r="B54" s="699" t="s">
        <v>175</v>
      </c>
      <c r="C54" s="58" t="e">
        <f>+INDEX(#REF!,ROW('실적-PL 2026'!$B54),MATCH('실적-PL 2026'!$J$1,#REF!,0))</f>
        <v>#REF!</v>
      </c>
      <c r="D54" s="14" t="e">
        <f t="shared" si="12"/>
        <v>#REF!</v>
      </c>
      <c r="E54" s="58">
        <f>+INDEX('2026-실적 PL'!$T:$AQ,ROW($B54),MATCH($J$2,'2026-실적 PL'!$T$1:$AQ$1,0))</f>
        <v>0</v>
      </c>
      <c r="F54" s="14">
        <f t="shared" si="13"/>
        <v>0</v>
      </c>
      <c r="G54" s="58">
        <f>+INDEX('2026-사업계획-PL'!$T:$AQ,ROW($B54),MATCH($J$1,'2026-사업계획-PL'!$T$1:$AQ$1,0))</f>
        <v>5803114366.33428</v>
      </c>
      <c r="H54" s="46">
        <f t="shared" si="8"/>
        <v>3.6613587986401859E-2</v>
      </c>
      <c r="I54" s="162">
        <f>+INDEX('2026-운영계획 PL'!$T:$AQ,ROW($B54),MATCH($J$1,'2026-운영계획 PL'!$T$1:$AQ$1,0))</f>
        <v>6383425802.9677086</v>
      </c>
      <c r="J54" s="139">
        <f t="shared" si="9"/>
        <v>3.1088187151794625E-2</v>
      </c>
      <c r="K54" s="162">
        <f>+INDEX('2026-실적 PL'!$O:$AL,ROW($B54),MATCH($J$1,'2026-실적 PL'!$O$1:$AL$1,0))</f>
        <v>0</v>
      </c>
      <c r="L54" s="14">
        <f t="shared" si="5"/>
        <v>0</v>
      </c>
      <c r="M54" s="68">
        <f t="shared" si="1"/>
        <v>0</v>
      </c>
      <c r="N54" s="403">
        <f t="shared" si="2"/>
        <v>0</v>
      </c>
      <c r="O54" s="380"/>
      <c r="P54" s="394">
        <f t="shared" si="14"/>
        <v>-5803114366.33428</v>
      </c>
      <c r="Q54" s="395">
        <f t="shared" si="14"/>
        <v>-3.6613587986401859E-2</v>
      </c>
      <c r="R54" s="396">
        <f t="shared" si="11"/>
        <v>-6383425802.9677086</v>
      </c>
      <c r="S54" s="397">
        <f t="shared" si="11"/>
        <v>-3.1088187151794625E-2</v>
      </c>
      <c r="T54" s="398"/>
      <c r="U54" s="51"/>
      <c r="V54" s="51"/>
      <c r="W54" s="51"/>
      <c r="X54" s="51"/>
      <c r="Y54" s="51"/>
      <c r="Z54" s="51"/>
      <c r="AA54" s="51"/>
      <c r="AB54" s="51"/>
      <c r="AC54" s="51"/>
      <c r="AD54" s="51"/>
      <c r="AE54" s="51"/>
    </row>
    <row r="55" spans="1:31" s="61" customFormat="1" ht="15" customHeight="1">
      <c r="A55" s="51"/>
      <c r="B55" s="699" t="s">
        <v>176</v>
      </c>
      <c r="C55" s="58" t="e">
        <f>+INDEX(#REF!,ROW('실적-PL 2026'!$B55),MATCH('실적-PL 2026'!$J$1,#REF!,0))</f>
        <v>#REF!</v>
      </c>
      <c r="D55" s="14" t="e">
        <f t="shared" si="12"/>
        <v>#REF!</v>
      </c>
      <c r="E55" s="58">
        <f>+INDEX('2026-실적 PL'!$T:$AQ,ROW($B55),MATCH($J$2,'2026-실적 PL'!$T$1:$AQ$1,0))</f>
        <v>0</v>
      </c>
      <c r="F55" s="14">
        <f t="shared" si="13"/>
        <v>0</v>
      </c>
      <c r="G55" s="58">
        <f>+INDEX('2026-사업계획-PL'!$T:$AQ,ROW($B55),MATCH($J$1,'2026-사업계획-PL'!$T$1:$AQ$1,0))</f>
        <v>0</v>
      </c>
      <c r="H55" s="46">
        <f t="shared" si="8"/>
        <v>0</v>
      </c>
      <c r="I55" s="162">
        <f>+INDEX('2026-운영계획 PL'!$T:$AQ,ROW($B55),MATCH($J$1,'2026-운영계획 PL'!$T$1:$AQ$1,0))</f>
        <v>0</v>
      </c>
      <c r="J55" s="139">
        <f t="shared" si="9"/>
        <v>0</v>
      </c>
      <c r="K55" s="162">
        <f>+INDEX('2026-실적 PL'!$O:$AL,ROW($B55),MATCH($J$1,'2026-실적 PL'!$O$1:$AL$1,0))</f>
        <v>0</v>
      </c>
      <c r="L55" s="14">
        <f t="shared" si="5"/>
        <v>0</v>
      </c>
      <c r="M55" s="68" t="str">
        <f t="shared" si="1"/>
        <v/>
      </c>
      <c r="N55" s="403" t="str">
        <f t="shared" si="2"/>
        <v/>
      </c>
      <c r="O55" s="380"/>
      <c r="P55" s="394">
        <f t="shared" si="14"/>
        <v>0</v>
      </c>
      <c r="Q55" s="395">
        <f t="shared" si="14"/>
        <v>0</v>
      </c>
      <c r="R55" s="396">
        <f t="shared" si="11"/>
        <v>0</v>
      </c>
      <c r="S55" s="397">
        <f t="shared" si="11"/>
        <v>0</v>
      </c>
      <c r="T55" s="398"/>
      <c r="U55" s="51"/>
      <c r="V55" s="51"/>
      <c r="W55" s="51"/>
      <c r="X55" s="51"/>
      <c r="Y55" s="51"/>
      <c r="Z55" s="51"/>
      <c r="AA55" s="51"/>
      <c r="AB55" s="51"/>
      <c r="AC55" s="51"/>
      <c r="AD55" s="51"/>
      <c r="AE55" s="51"/>
    </row>
    <row r="56" spans="1:31" s="61" customFormat="1" ht="15" customHeight="1">
      <c r="A56" s="51"/>
      <c r="B56" s="699" t="s">
        <v>171</v>
      </c>
      <c r="C56" s="58" t="e">
        <f>+INDEX(#REF!,ROW('실적-PL 2026'!$B56),MATCH('실적-PL 2026'!$J$1,#REF!,0))</f>
        <v>#REF!</v>
      </c>
      <c r="D56" s="14" t="e">
        <f t="shared" si="12"/>
        <v>#REF!</v>
      </c>
      <c r="E56" s="58">
        <f>+INDEX('2026-실적 PL'!$T:$AQ,ROW($B56),MATCH($J$2,'2026-실적 PL'!$T$1:$AQ$1,0))</f>
        <v>0</v>
      </c>
      <c r="F56" s="14">
        <f t="shared" si="13"/>
        <v>0</v>
      </c>
      <c r="G56" s="58">
        <f>+INDEX('2026-사업계획-PL'!$T:$AQ,ROW($B56),MATCH($J$1,'2026-사업계획-PL'!$T$1:$AQ$1,0))</f>
        <v>40000000</v>
      </c>
      <c r="H56" s="46">
        <f>IF($G$7=0,"",G56/$G$7)</f>
        <v>2.5237198976335172E-4</v>
      </c>
      <c r="I56" s="162">
        <f>+INDEX('2026-운영계획 PL'!$T:$AQ,ROW($B56),MATCH($J$1,'2026-운영계획 PL'!$T$1:$AQ$1,0))</f>
        <v>40000000</v>
      </c>
      <c r="J56" s="139">
        <f t="shared" si="9"/>
        <v>1.9480566148253161E-4</v>
      </c>
      <c r="K56" s="162">
        <f>+INDEX('2026-실적 PL'!$O:$AL,ROW($B56),MATCH($J$1,'2026-실적 PL'!$O$1:$AL$1,0))</f>
        <v>0</v>
      </c>
      <c r="L56" s="14">
        <f t="shared" si="5"/>
        <v>0</v>
      </c>
      <c r="M56" s="68">
        <f t="shared" si="1"/>
        <v>0</v>
      </c>
      <c r="N56" s="403">
        <f t="shared" si="2"/>
        <v>0</v>
      </c>
      <c r="O56" s="380"/>
      <c r="P56" s="394">
        <f t="shared" si="14"/>
        <v>-40000000</v>
      </c>
      <c r="Q56" s="395">
        <f t="shared" si="14"/>
        <v>-2.5237198976335172E-4</v>
      </c>
      <c r="R56" s="396">
        <f t="shared" si="11"/>
        <v>-40000000</v>
      </c>
      <c r="S56" s="397">
        <f t="shared" si="11"/>
        <v>-1.9480566148253161E-4</v>
      </c>
      <c r="T56" s="398"/>
      <c r="U56" s="51"/>
      <c r="V56" s="51"/>
      <c r="W56" s="51"/>
      <c r="X56" s="51"/>
      <c r="Y56" s="51"/>
      <c r="Z56" s="51"/>
      <c r="AA56" s="51"/>
      <c r="AB56" s="51"/>
      <c r="AC56" s="51"/>
      <c r="AD56" s="51"/>
      <c r="AE56" s="51"/>
    </row>
    <row r="57" spans="1:31" s="61" customFormat="1" ht="15" customHeight="1">
      <c r="A57" s="51"/>
      <c r="B57" s="699" t="s">
        <v>172</v>
      </c>
      <c r="C57" s="58" t="e">
        <f>+INDEX(#REF!,ROW('실적-PL 2026'!$B57),MATCH('실적-PL 2026'!$J$1,#REF!,0))</f>
        <v>#REF!</v>
      </c>
      <c r="D57" s="14" t="e">
        <f t="shared" si="12"/>
        <v>#REF!</v>
      </c>
      <c r="E57" s="58">
        <f>+INDEX('2026-실적 PL'!$T:$AQ,ROW($B57),MATCH($J$2,'2026-실적 PL'!$T$1:$AQ$1,0))</f>
        <v>0</v>
      </c>
      <c r="F57" s="14">
        <f t="shared" si="13"/>
        <v>0</v>
      </c>
      <c r="G57" s="58">
        <f>+INDEX('2026-사업계획-PL'!$T:$AQ,ROW($B57),MATCH($J$1,'2026-사업계획-PL'!$T$1:$AQ$1,0))</f>
        <v>4754885837.8666964</v>
      </c>
      <c r="H57" s="46">
        <f>IF($G$7=0,"",G57/$G$7)</f>
        <v>0.03</v>
      </c>
      <c r="I57" s="162">
        <f>+INDEX('2026-운영계획 PL'!$T:$AQ,ROW($B57),MATCH($J$1,'2026-운영계획 PL'!$T$1:$AQ$1,0))</f>
        <v>6159985243.0757256</v>
      </c>
      <c r="J57" s="139">
        <f>IF($I$7=0,"",I57/$I$7)</f>
        <v>3.0000000000000002E-2</v>
      </c>
      <c r="K57" s="162">
        <f>+INDEX('2026-실적 PL'!$O:$AL,ROW($B57),MATCH($J$1,'2026-실적 PL'!$O$1:$AL$1,0))</f>
        <v>0</v>
      </c>
      <c r="L57" s="14">
        <f t="shared" si="5"/>
        <v>0</v>
      </c>
      <c r="M57" s="68">
        <f t="shared" si="1"/>
        <v>0</v>
      </c>
      <c r="N57" s="403">
        <f t="shared" si="2"/>
        <v>0</v>
      </c>
      <c r="O57" s="380"/>
      <c r="P57" s="394">
        <f t="shared" si="14"/>
        <v>-4754885837.8666964</v>
      </c>
      <c r="Q57" s="395">
        <f t="shared" si="14"/>
        <v>-0.03</v>
      </c>
      <c r="R57" s="396">
        <f t="shared" si="11"/>
        <v>-6159985243.0757256</v>
      </c>
      <c r="S57" s="397">
        <f t="shared" si="11"/>
        <v>-3.0000000000000002E-2</v>
      </c>
      <c r="T57" s="398"/>
      <c r="U57" s="51"/>
      <c r="V57" s="51"/>
      <c r="W57" s="51"/>
      <c r="X57" s="51"/>
      <c r="Y57" s="51"/>
      <c r="Z57" s="51"/>
      <c r="AA57" s="51"/>
      <c r="AB57" s="51"/>
      <c r="AC57" s="51"/>
      <c r="AD57" s="51"/>
      <c r="AE57" s="51"/>
    </row>
    <row r="58" spans="1:31" s="61" customFormat="1" ht="15" customHeight="1">
      <c r="A58" s="51"/>
      <c r="B58" s="699" t="s">
        <v>173</v>
      </c>
      <c r="C58" s="58" t="e">
        <f>+INDEX(#REF!,ROW('실적-PL 2026'!$B58),MATCH('실적-PL 2026'!$J$1,#REF!,0))</f>
        <v>#REF!</v>
      </c>
      <c r="D58" s="14" t="e">
        <f t="shared" si="12"/>
        <v>#REF!</v>
      </c>
      <c r="E58" s="58">
        <f>+INDEX('2026-실적 PL'!$T:$AQ,ROW($B58),MATCH($J$2,'2026-실적 PL'!$T$1:$AQ$1,0))</f>
        <v>0</v>
      </c>
      <c r="F58" s="14">
        <f t="shared" si="13"/>
        <v>0</v>
      </c>
      <c r="G58" s="58">
        <f>+INDEX('2026-사업계획-PL'!$T:$AQ,ROW($B58),MATCH($J$1,'2026-사업계획-PL'!$T$1:$AQ$1,0))</f>
        <v>6339847783.8222618</v>
      </c>
      <c r="H58" s="46">
        <f>IF($G$7=0,"",G58/$G$7)</f>
        <v>0.04</v>
      </c>
      <c r="I58" s="162">
        <f>+INDEX('2026-운영계획 PL'!$T:$AQ,ROW($B58),MATCH($J$1,'2026-운영계획 PL'!$T$1:$AQ$1,0))</f>
        <v>8213313657.4343004</v>
      </c>
      <c r="J58" s="139">
        <f t="shared" si="9"/>
        <v>0.04</v>
      </c>
      <c r="K58" s="162">
        <f>+INDEX('2026-실적 PL'!$O:$AL,ROW($B58),MATCH($J$1,'2026-실적 PL'!$O$1:$AL$1,0))</f>
        <v>0</v>
      </c>
      <c r="L58" s="14">
        <f t="shared" si="5"/>
        <v>0</v>
      </c>
      <c r="M58" s="68">
        <f t="shared" si="1"/>
        <v>0</v>
      </c>
      <c r="N58" s="403">
        <f t="shared" si="2"/>
        <v>0</v>
      </c>
      <c r="O58" s="380"/>
      <c r="P58" s="394">
        <f t="shared" si="14"/>
        <v>-6339847783.8222618</v>
      </c>
      <c r="Q58" s="395">
        <f t="shared" si="14"/>
        <v>-0.04</v>
      </c>
      <c r="R58" s="396">
        <f t="shared" si="11"/>
        <v>-8213313657.4343004</v>
      </c>
      <c r="S58" s="397">
        <f t="shared" si="11"/>
        <v>-0.04</v>
      </c>
      <c r="T58" s="398"/>
      <c r="U58" s="51"/>
      <c r="V58" s="51"/>
      <c r="W58" s="51"/>
      <c r="X58" s="51"/>
      <c r="Y58" s="51"/>
      <c r="Z58" s="51"/>
      <c r="AA58" s="51"/>
      <c r="AB58" s="51"/>
      <c r="AC58" s="51"/>
      <c r="AD58" s="51"/>
      <c r="AE58" s="51"/>
    </row>
    <row r="59" spans="1:31" s="61" customFormat="1" ht="15" customHeight="1">
      <c r="A59" s="51"/>
      <c r="B59" s="699" t="s">
        <v>174</v>
      </c>
      <c r="C59" s="58" t="e">
        <f>+INDEX(#REF!,ROW('실적-PL 2026'!$B59),MATCH('실적-PL 2026'!$J$1,#REF!,0))</f>
        <v>#REF!</v>
      </c>
      <c r="D59" s="14" t="e">
        <f t="shared" si="12"/>
        <v>#REF!</v>
      </c>
      <c r="E59" s="58">
        <f>+INDEX('2026-실적 PL'!$T:$AQ,ROW($B59),MATCH($J$2,'2026-실적 PL'!$T$1:$AQ$1,0))</f>
        <v>0</v>
      </c>
      <c r="F59" s="14">
        <f>+IFERROR(E59/$E$7,0)</f>
        <v>0</v>
      </c>
      <c r="G59" s="58">
        <f>+INDEX('2026-사업계획-PL'!$T:$AQ,ROW($B59),MATCH($J$1,'2026-사업계획-PL'!$T$1:$AQ$1,0))</f>
        <v>0</v>
      </c>
      <c r="H59" s="46">
        <f>IF($G$7=0,"",G59/$G$7)</f>
        <v>0</v>
      </c>
      <c r="I59" s="162">
        <f>+INDEX('2026-운영계획 PL'!$T:$AQ,ROW($B59),MATCH($J$1,'2026-운영계획 PL'!$T$1:$AQ$1,0))</f>
        <v>0</v>
      </c>
      <c r="J59" s="139">
        <f t="shared" si="9"/>
        <v>0</v>
      </c>
      <c r="K59" s="162">
        <f>+INDEX('2026-실적 PL'!$O:$AL,ROW($B59),MATCH($J$1,'2026-실적 PL'!$O$1:$AL$1,0))</f>
        <v>0</v>
      </c>
      <c r="L59" s="14">
        <f t="shared" si="5"/>
        <v>0</v>
      </c>
      <c r="M59" s="68" t="str">
        <f t="shared" si="1"/>
        <v/>
      </c>
      <c r="N59" s="403" t="str">
        <f t="shared" si="2"/>
        <v/>
      </c>
      <c r="O59" s="380"/>
      <c r="P59" s="394">
        <f t="shared" si="14"/>
        <v>0</v>
      </c>
      <c r="Q59" s="395">
        <f t="shared" si="14"/>
        <v>0</v>
      </c>
      <c r="R59" s="396">
        <f t="shared" si="11"/>
        <v>0</v>
      </c>
      <c r="S59" s="397">
        <f t="shared" si="11"/>
        <v>0</v>
      </c>
      <c r="T59" s="398"/>
      <c r="U59" s="51"/>
      <c r="V59" s="51"/>
      <c r="W59" s="51"/>
      <c r="X59" s="51"/>
      <c r="Y59" s="51"/>
      <c r="Z59" s="51"/>
      <c r="AA59" s="51"/>
      <c r="AB59" s="51"/>
      <c r="AC59" s="51"/>
      <c r="AD59" s="51"/>
      <c r="AE59" s="51"/>
    </row>
    <row r="60" spans="1:31" s="88" customFormat="1" ht="15" customHeight="1" thickBot="1">
      <c r="A60" s="51"/>
      <c r="B60" s="700" t="s">
        <v>278</v>
      </c>
      <c r="C60" s="108" t="e">
        <f>C28-C29</f>
        <v>#REF!</v>
      </c>
      <c r="D60" s="109" t="e">
        <f t="shared" si="12"/>
        <v>#REF!</v>
      </c>
      <c r="E60" s="108">
        <f>+INDEX('2026-실적 PL'!$T:$AQ,ROW($B60),MATCH($J$2,'2026-실적 PL'!$T$1:$AQ$1,0))</f>
        <v>0</v>
      </c>
      <c r="F60" s="109">
        <f t="shared" ref="F60" si="15">+IFERROR(E60/$E$7,0)</f>
        <v>0</v>
      </c>
      <c r="G60" s="108">
        <f>+INDEX('2026-사업계획-PL'!$T:$AQ,ROW($B60),MATCH($J$1,'2026-사업계획-PL'!$T$1:$AQ$1,0))</f>
        <v>13153100138.255447</v>
      </c>
      <c r="H60" s="111">
        <f>IF($G$7=0,"",G60/$G$7)</f>
        <v>8.2986851336203593E-2</v>
      </c>
      <c r="I60" s="163">
        <f>+INDEX('2026-운영계획 PL'!$T:$AQ,ROW($B60),MATCH($J$1,'2026-운영계획 PL'!$T$1:$AQ$1,0))</f>
        <v>23367382122.124622</v>
      </c>
      <c r="J60" s="164">
        <f>IF($I$7=0,"",I60/$I$7)</f>
        <v>0.11380245828538926</v>
      </c>
      <c r="K60" s="428">
        <f>+INDEX('2026-실적 PL'!$O:$AL,ROW($B60),MATCH($J$1,'2026-실적 PL'!$O$1:$AL$1,0))</f>
        <v>0</v>
      </c>
      <c r="L60" s="109">
        <f>+IFERROR(K60/$K$7,0)</f>
        <v>0</v>
      </c>
      <c r="M60" s="111">
        <f>IF(G60=0,"",K60/G60)</f>
        <v>0</v>
      </c>
      <c r="N60" s="206">
        <f t="shared" si="2"/>
        <v>0</v>
      </c>
      <c r="O60" s="380"/>
      <c r="P60" s="429">
        <f>K60-G60</f>
        <v>-13153100138.255447</v>
      </c>
      <c r="Q60" s="430">
        <f t="shared" si="14"/>
        <v>-8.2986851336203593E-2</v>
      </c>
      <c r="R60" s="431">
        <f t="shared" si="11"/>
        <v>-23367382122.124622</v>
      </c>
      <c r="S60" s="432">
        <f t="shared" si="11"/>
        <v>-0.11380245828538926</v>
      </c>
      <c r="T60" s="433"/>
      <c r="U60" s="51"/>
      <c r="V60" s="51"/>
      <c r="W60" s="51"/>
      <c r="X60" s="51"/>
      <c r="Y60" s="51"/>
      <c r="Z60" s="51"/>
      <c r="AA60" s="51"/>
      <c r="AB60" s="51"/>
      <c r="AC60" s="51"/>
      <c r="AD60" s="51"/>
      <c r="AE60" s="51"/>
    </row>
    <row r="62" spans="1:31" ht="21" customHeight="1">
      <c r="B62" s="701" t="str">
        <f>B1</f>
        <v>7월 목표vs실적- 베트남</v>
      </c>
      <c r="G62" s="41"/>
      <c r="R62" s="891"/>
    </row>
    <row r="63" spans="1:31" ht="9" customHeight="1">
      <c r="B63" s="98"/>
    </row>
    <row r="64" spans="1:31" ht="21" customHeight="1" thickBot="1">
      <c r="B64" s="702" t="s">
        <v>279</v>
      </c>
      <c r="C64" s="36"/>
      <c r="E64" s="36"/>
      <c r="G64" s="35" t="s">
        <v>280</v>
      </c>
      <c r="H64" s="903">
        <v>5.5</v>
      </c>
      <c r="I64" s="904"/>
      <c r="M64" s="905" t="s">
        <v>281</v>
      </c>
      <c r="N64" s="905"/>
      <c r="R64" s="3">
        <f>I68-K68</f>
        <v>11293306278.972162</v>
      </c>
    </row>
    <row r="65" spans="1:31" ht="21" customHeight="1">
      <c r="B65" s="945" t="s">
        <v>233</v>
      </c>
      <c r="C65" s="909" t="s">
        <v>282</v>
      </c>
      <c r="D65" s="910"/>
      <c r="E65" s="909" t="s">
        <v>235</v>
      </c>
      <c r="F65" s="910"/>
      <c r="G65" s="913" t="s">
        <v>236</v>
      </c>
      <c r="H65" s="913"/>
      <c r="I65" s="948" t="s">
        <v>237</v>
      </c>
      <c r="J65" s="949"/>
      <c r="K65" s="924" t="s">
        <v>238</v>
      </c>
      <c r="L65" s="925"/>
      <c r="M65" s="936" t="s">
        <v>239</v>
      </c>
      <c r="N65" s="921"/>
      <c r="P65" s="906" t="s">
        <v>240</v>
      </c>
      <c r="Q65" s="938"/>
      <c r="R65" s="938"/>
      <c r="S65" s="938"/>
      <c r="T65" s="939"/>
    </row>
    <row r="66" spans="1:31" s="38" customFormat="1" ht="15.75" customHeight="1">
      <c r="B66" s="946"/>
      <c r="C66" s="911"/>
      <c r="D66" s="912"/>
      <c r="E66" s="911"/>
      <c r="F66" s="912"/>
      <c r="G66" s="914"/>
      <c r="H66" s="914"/>
      <c r="I66" s="950"/>
      <c r="J66" s="927"/>
      <c r="K66" s="926"/>
      <c r="L66" s="927"/>
      <c r="M66" s="937"/>
      <c r="N66" s="923"/>
      <c r="P66" s="940" t="s">
        <v>241</v>
      </c>
      <c r="Q66" s="941"/>
      <c r="R66" s="941" t="s">
        <v>242</v>
      </c>
      <c r="S66" s="942"/>
      <c r="T66" s="943" t="s">
        <v>283</v>
      </c>
    </row>
    <row r="67" spans="1:31" s="38" customFormat="1" ht="21" customHeight="1" thickBot="1">
      <c r="B67" s="947"/>
      <c r="C67" s="373" t="s">
        <v>244</v>
      </c>
      <c r="D67" s="100" t="s">
        <v>245</v>
      </c>
      <c r="E67" s="373" t="s">
        <v>244</v>
      </c>
      <c r="F67" s="100" t="s">
        <v>245</v>
      </c>
      <c r="G67" s="373" t="s">
        <v>244</v>
      </c>
      <c r="H67" s="101" t="s">
        <v>245</v>
      </c>
      <c r="I67" s="627" t="s">
        <v>244</v>
      </c>
      <c r="J67" s="604" t="s">
        <v>245</v>
      </c>
      <c r="K67" s="603" t="s">
        <v>244</v>
      </c>
      <c r="L67" s="604" t="s">
        <v>245</v>
      </c>
      <c r="M67" s="208" t="s">
        <v>246</v>
      </c>
      <c r="N67" s="375" t="s">
        <v>247</v>
      </c>
      <c r="P67" s="434" t="s">
        <v>244</v>
      </c>
      <c r="Q67" s="435" t="s">
        <v>245</v>
      </c>
      <c r="R67" s="435" t="s">
        <v>244</v>
      </c>
      <c r="S67" s="436" t="s">
        <v>245</v>
      </c>
      <c r="T67" s="944"/>
      <c r="U67" s="6"/>
    </row>
    <row r="68" spans="1:31" s="52" customFormat="1" ht="15" customHeight="1">
      <c r="A68" s="38"/>
      <c r="B68" s="703" t="s">
        <v>248</v>
      </c>
      <c r="C68" s="89" t="e">
        <f t="shared" ref="C68:C91" si="16">C7*$H$64</f>
        <v>#REF!</v>
      </c>
      <c r="D68" s="31" t="e">
        <f>+D69+D72+D76</f>
        <v>#REF!</v>
      </c>
      <c r="E68" s="89">
        <f t="shared" ref="E68:E91" si="17">E7*$H$64/100</f>
        <v>0</v>
      </c>
      <c r="F68" s="31">
        <f>+F69+F72+F76</f>
        <v>0</v>
      </c>
      <c r="G68" s="89">
        <f t="shared" ref="G68:G91" si="18">G7*$H$64/100</f>
        <v>8717290702.7556095</v>
      </c>
      <c r="H68" s="47">
        <f>+H69+H72+H76</f>
        <v>1</v>
      </c>
      <c r="I68" s="628">
        <f t="shared" ref="I68:I91" si="19">I7*$H$64/100</f>
        <v>11293306278.972162</v>
      </c>
      <c r="J68" s="606">
        <v>1</v>
      </c>
      <c r="K68" s="605">
        <f t="shared" ref="K68:K120" si="20">K7*$H$64/100</f>
        <v>0</v>
      </c>
      <c r="L68" s="606">
        <v>1</v>
      </c>
      <c r="M68" s="175">
        <f>IF(G68=0,"",K68/G68)</f>
        <v>0</v>
      </c>
      <c r="N68" s="379">
        <f>IF(I68=0,"",K68/I68)</f>
        <v>0</v>
      </c>
      <c r="O68" s="51"/>
      <c r="P68" s="437">
        <f>K68-G68</f>
        <v>-8717290702.7556095</v>
      </c>
      <c r="Q68" s="602">
        <f>K68/G68</f>
        <v>0</v>
      </c>
      <c r="R68" s="115">
        <f>K68-I68</f>
        <v>-11293306278.972162</v>
      </c>
      <c r="S68" s="601">
        <f>K68/I68</f>
        <v>0</v>
      </c>
      <c r="T68" s="438" t="s">
        <v>547</v>
      </c>
      <c r="U68" s="51"/>
      <c r="V68" s="51"/>
      <c r="W68" s="51"/>
      <c r="X68" s="51"/>
      <c r="Y68" s="51"/>
      <c r="Z68" s="51"/>
      <c r="AA68" s="51"/>
      <c r="AB68" s="51"/>
      <c r="AC68" s="51"/>
      <c r="AD68" s="51"/>
      <c r="AE68" s="51"/>
    </row>
    <row r="69" spans="1:31" s="57" customFormat="1" ht="11.25">
      <c r="A69" s="38"/>
      <c r="B69" s="704" t="s">
        <v>284</v>
      </c>
      <c r="C69" s="90" t="e">
        <f t="shared" si="16"/>
        <v>#REF!</v>
      </c>
      <c r="D69" s="54" t="e">
        <f>+D70+D71</f>
        <v>#REF!</v>
      </c>
      <c r="E69" s="90">
        <f t="shared" si="17"/>
        <v>0</v>
      </c>
      <c r="F69" s="54">
        <f>+F70+F71</f>
        <v>0</v>
      </c>
      <c r="G69" s="90">
        <f t="shared" si="18"/>
        <v>8717290702.7556095</v>
      </c>
      <c r="H69" s="55">
        <f>+H70+H71</f>
        <v>1</v>
      </c>
      <c r="I69" s="629">
        <f t="shared" si="19"/>
        <v>11293306278.972162</v>
      </c>
      <c r="J69" s="618">
        <f>+J70+J71</f>
        <v>1.0000000000000002</v>
      </c>
      <c r="K69" s="607">
        <f t="shared" si="20"/>
        <v>0</v>
      </c>
      <c r="L69" s="608" t="e">
        <f>+L70+L71</f>
        <v>#DIV/0!</v>
      </c>
      <c r="M69" s="22">
        <f t="shared" ref="M69:M82" si="21">IF(G69=0,"",K69/G69)</f>
        <v>0</v>
      </c>
      <c r="N69" s="386">
        <f t="shared" ref="N69:N82" si="22">IF(I69=0,"",K69/I69)</f>
        <v>0</v>
      </c>
      <c r="O69" s="56"/>
      <c r="P69" s="439">
        <f t="shared" ref="P69:Q121" si="23">K69-G69</f>
        <v>-8717290702.7556095</v>
      </c>
      <c r="Q69" s="389" t="e">
        <f t="shared" si="23"/>
        <v>#DIV/0!</v>
      </c>
      <c r="R69" s="116">
        <f t="shared" ref="R69:S121" si="24">K69-I69</f>
        <v>-11293306278.972162</v>
      </c>
      <c r="S69" s="391" t="e">
        <f t="shared" si="24"/>
        <v>#DIV/0!</v>
      </c>
      <c r="T69" s="890" t="s">
        <v>553</v>
      </c>
      <c r="U69" s="56"/>
      <c r="V69" s="56"/>
      <c r="W69" s="56"/>
      <c r="X69" s="56"/>
      <c r="Y69" s="56"/>
      <c r="Z69" s="56"/>
      <c r="AA69" s="56"/>
      <c r="AB69" s="56"/>
      <c r="AC69" s="56"/>
      <c r="AD69" s="56"/>
      <c r="AE69" s="56"/>
    </row>
    <row r="70" spans="1:31" s="61" customFormat="1" ht="15" customHeight="1">
      <c r="A70" s="38"/>
      <c r="B70" s="705" t="s">
        <v>285</v>
      </c>
      <c r="C70" s="91" t="e">
        <f t="shared" si="16"/>
        <v>#REF!</v>
      </c>
      <c r="D70" s="14" t="e">
        <f>+C70/$C$68</f>
        <v>#REF!</v>
      </c>
      <c r="E70" s="91">
        <f t="shared" si="17"/>
        <v>0</v>
      </c>
      <c r="F70" s="14">
        <f t="shared" ref="F70:F71" si="25">+IFERROR(E70/$E$68,0)</f>
        <v>0</v>
      </c>
      <c r="G70" s="91">
        <f t="shared" si="18"/>
        <v>101942142.253875</v>
      </c>
      <c r="H70" s="46">
        <f>+G70/G68</f>
        <v>1.1694246036976859E-2</v>
      </c>
      <c r="I70" s="630">
        <f t="shared" si="19"/>
        <v>164081662.80000001</v>
      </c>
      <c r="J70" s="610">
        <f>+I70/I68</f>
        <v>1.4529107663139867E-2</v>
      </c>
      <c r="K70" s="609">
        <f t="shared" si="20"/>
        <v>0</v>
      </c>
      <c r="L70" s="610" t="e">
        <f>+K70/K68</f>
        <v>#DIV/0!</v>
      </c>
      <c r="M70" s="32">
        <f t="shared" si="21"/>
        <v>0</v>
      </c>
      <c r="N70" s="393">
        <f t="shared" si="22"/>
        <v>0</v>
      </c>
      <c r="O70" s="51"/>
      <c r="P70" s="238">
        <f t="shared" si="23"/>
        <v>-101942142.253875</v>
      </c>
      <c r="Q70" s="395" t="e">
        <f t="shared" si="23"/>
        <v>#DIV/0!</v>
      </c>
      <c r="R70" s="106">
        <f t="shared" si="24"/>
        <v>-164081662.80000001</v>
      </c>
      <c r="S70" s="397" t="e">
        <f t="shared" si="24"/>
        <v>#DIV/0!</v>
      </c>
      <c r="T70" s="769" t="s">
        <v>554</v>
      </c>
      <c r="U70" s="51"/>
      <c r="V70" s="51"/>
      <c r="W70" s="51"/>
      <c r="X70" s="51"/>
      <c r="Y70" s="51"/>
      <c r="Z70" s="51"/>
      <c r="AA70" s="51"/>
      <c r="AB70" s="51"/>
      <c r="AC70" s="51"/>
      <c r="AD70" s="51"/>
      <c r="AE70" s="51"/>
    </row>
    <row r="71" spans="1:31" s="61" customFormat="1" ht="15" customHeight="1">
      <c r="A71" s="38"/>
      <c r="B71" s="705" t="s">
        <v>286</v>
      </c>
      <c r="C71" s="91" t="e">
        <f t="shared" si="16"/>
        <v>#REF!</v>
      </c>
      <c r="D71" s="14" t="e">
        <f>+C71/C68</f>
        <v>#REF!</v>
      </c>
      <c r="E71" s="91">
        <f t="shared" si="17"/>
        <v>0</v>
      </c>
      <c r="F71" s="14">
        <f t="shared" si="25"/>
        <v>0</v>
      </c>
      <c r="G71" s="91">
        <f t="shared" si="18"/>
        <v>8615348560.5017357</v>
      </c>
      <c r="H71" s="46">
        <f>+G71/G68</f>
        <v>0.98830575396302323</v>
      </c>
      <c r="I71" s="630">
        <f t="shared" si="19"/>
        <v>11129224616.172163</v>
      </c>
      <c r="J71" s="610">
        <f>+I71/I68</f>
        <v>0.98547089233686025</v>
      </c>
      <c r="K71" s="609">
        <f t="shared" si="20"/>
        <v>0</v>
      </c>
      <c r="L71" s="610" t="e">
        <f>+K71/K69</f>
        <v>#DIV/0!</v>
      </c>
      <c r="M71" s="209">
        <f t="shared" si="21"/>
        <v>0</v>
      </c>
      <c r="N71" s="399">
        <f t="shared" si="22"/>
        <v>0</v>
      </c>
      <c r="O71" s="64"/>
      <c r="P71" s="238">
        <f t="shared" si="23"/>
        <v>-8615348560.5017357</v>
      </c>
      <c r="Q71" s="395" t="e">
        <f>L71-H71</f>
        <v>#DIV/0!</v>
      </c>
      <c r="R71" s="106">
        <f t="shared" si="24"/>
        <v>-11129224616.172163</v>
      </c>
      <c r="S71" s="397" t="e">
        <f t="shared" si="24"/>
        <v>#DIV/0!</v>
      </c>
      <c r="T71" s="770" t="s">
        <v>555</v>
      </c>
      <c r="U71" s="64"/>
      <c r="V71" s="243"/>
      <c r="W71" s="38"/>
      <c r="X71" s="51"/>
      <c r="Y71" s="51"/>
      <c r="Z71" s="51"/>
      <c r="AA71" s="51"/>
      <c r="AB71" s="51"/>
      <c r="AC71" s="51"/>
      <c r="AD71" s="51"/>
      <c r="AE71" s="51"/>
    </row>
    <row r="72" spans="1:31" s="57" customFormat="1" ht="15" customHeight="1">
      <c r="A72" s="38"/>
      <c r="B72" s="706" t="s">
        <v>287</v>
      </c>
      <c r="C72" s="92" t="e">
        <f t="shared" si="16"/>
        <v>#REF!</v>
      </c>
      <c r="D72" s="66" t="e">
        <f>IF($G$68=0,"",C72/$G$68)</f>
        <v>#REF!</v>
      </c>
      <c r="E72" s="92">
        <f t="shared" si="17"/>
        <v>0</v>
      </c>
      <c r="F72" s="66">
        <f>+IFERROR(E72/$E$68,0)</f>
        <v>0</v>
      </c>
      <c r="G72" s="92">
        <f t="shared" si="18"/>
        <v>0</v>
      </c>
      <c r="H72" s="67">
        <f>IF($G$68=0,"",G72/$G$68)</f>
        <v>0</v>
      </c>
      <c r="I72" s="631">
        <f t="shared" si="19"/>
        <v>0</v>
      </c>
      <c r="J72" s="612">
        <f>IF($I$68=0,"",I72/$I$68)</f>
        <v>0</v>
      </c>
      <c r="K72" s="611">
        <f t="shared" si="20"/>
        <v>0</v>
      </c>
      <c r="L72" s="612" t="str">
        <f>IF($K$68=0,"",K72/$K$68)</f>
        <v/>
      </c>
      <c r="M72" s="22" t="str">
        <f t="shared" si="21"/>
        <v/>
      </c>
      <c r="N72" s="386" t="str">
        <f t="shared" si="22"/>
        <v/>
      </c>
      <c r="O72" s="56"/>
      <c r="P72" s="238">
        <f t="shared" si="23"/>
        <v>0</v>
      </c>
      <c r="Q72" s="395" t="e">
        <f>L72-H72</f>
        <v>#VALUE!</v>
      </c>
      <c r="R72" s="106">
        <f t="shared" si="24"/>
        <v>0</v>
      </c>
      <c r="S72" s="397" t="e">
        <f t="shared" si="24"/>
        <v>#VALUE!</v>
      </c>
      <c r="T72" s="770" t="s">
        <v>556</v>
      </c>
      <c r="U72" s="56"/>
      <c r="V72" s="56"/>
      <c r="W72" s="56"/>
      <c r="X72" s="56"/>
      <c r="Y72" s="56"/>
      <c r="Z72" s="56"/>
      <c r="AA72" s="56"/>
      <c r="AB72" s="56"/>
      <c r="AC72" s="56"/>
      <c r="AD72" s="56"/>
      <c r="AE72" s="56"/>
    </row>
    <row r="73" spans="1:31" s="61" customFormat="1" ht="15" customHeight="1">
      <c r="A73" s="38"/>
      <c r="B73" s="705" t="s">
        <v>288</v>
      </c>
      <c r="C73" s="91" t="e">
        <f t="shared" si="16"/>
        <v>#REF!</v>
      </c>
      <c r="D73" s="14" t="e">
        <f t="shared" ref="D73:D84" si="26">IF($G$68=0,"",C73/$G$68)</f>
        <v>#REF!</v>
      </c>
      <c r="E73" s="91">
        <f t="shared" si="17"/>
        <v>0</v>
      </c>
      <c r="F73" s="14">
        <f t="shared" ref="F73:F75" si="27">+IFERROR(E73/$E$68,0)</f>
        <v>0</v>
      </c>
      <c r="G73" s="91">
        <f t="shared" si="18"/>
        <v>0</v>
      </c>
      <c r="H73" s="46">
        <f t="shared" ref="H73:H121" si="28">IF($G$68=0,"",G73/$G$68)</f>
        <v>0</v>
      </c>
      <c r="I73" s="632">
        <f t="shared" si="19"/>
        <v>0</v>
      </c>
      <c r="J73" s="610">
        <f t="shared" ref="J73:J121" si="29">IF($I$68=0,"",I73/$I$68)</f>
        <v>0</v>
      </c>
      <c r="K73" s="613">
        <f t="shared" si="20"/>
        <v>0</v>
      </c>
      <c r="L73" s="610" t="str">
        <f t="shared" ref="L73:L119" si="30">IF($K$68=0,"",K73/$K$68)</f>
        <v/>
      </c>
      <c r="M73" s="176" t="str">
        <f t="shared" si="21"/>
        <v/>
      </c>
      <c r="N73" s="403" t="str">
        <f t="shared" si="22"/>
        <v/>
      </c>
      <c r="O73" s="51"/>
      <c r="P73" s="238">
        <f t="shared" si="23"/>
        <v>0</v>
      </c>
      <c r="Q73" s="395" t="e">
        <f t="shared" si="23"/>
        <v>#VALUE!</v>
      </c>
      <c r="R73" s="106">
        <f t="shared" si="24"/>
        <v>0</v>
      </c>
      <c r="S73" s="397" t="e">
        <f t="shared" si="24"/>
        <v>#VALUE!</v>
      </c>
      <c r="T73" s="770" t="s">
        <v>557</v>
      </c>
      <c r="U73" s="51"/>
      <c r="V73" s="51"/>
      <c r="W73" s="51"/>
      <c r="X73" s="51"/>
      <c r="Y73" s="51"/>
      <c r="Z73" s="51"/>
      <c r="AA73" s="51"/>
      <c r="AB73" s="51"/>
      <c r="AC73" s="51"/>
      <c r="AD73" s="51"/>
      <c r="AE73" s="51"/>
    </row>
    <row r="74" spans="1:31" s="61" customFormat="1" ht="15" customHeight="1">
      <c r="A74" s="38"/>
      <c r="B74" s="707" t="s">
        <v>289</v>
      </c>
      <c r="C74" s="91" t="e">
        <f t="shared" si="16"/>
        <v>#REF!</v>
      </c>
      <c r="D74" s="14" t="e">
        <f t="shared" si="26"/>
        <v>#REF!</v>
      </c>
      <c r="E74" s="91">
        <f t="shared" si="17"/>
        <v>0</v>
      </c>
      <c r="F74" s="14">
        <f t="shared" si="27"/>
        <v>0</v>
      </c>
      <c r="G74" s="91">
        <f t="shared" si="18"/>
        <v>0</v>
      </c>
      <c r="H74" s="46">
        <f t="shared" si="28"/>
        <v>0</v>
      </c>
      <c r="I74" s="630">
        <f t="shared" si="19"/>
        <v>0</v>
      </c>
      <c r="J74" s="610">
        <f t="shared" si="29"/>
        <v>0</v>
      </c>
      <c r="K74" s="609">
        <f t="shared" si="20"/>
        <v>0</v>
      </c>
      <c r="L74" s="610" t="str">
        <f t="shared" si="30"/>
        <v/>
      </c>
      <c r="M74" s="176" t="str">
        <f t="shared" si="21"/>
        <v/>
      </c>
      <c r="N74" s="403" t="str">
        <f t="shared" si="22"/>
        <v/>
      </c>
      <c r="O74" s="51"/>
      <c r="P74" s="238">
        <f t="shared" si="23"/>
        <v>0</v>
      </c>
      <c r="Q74" s="395" t="e">
        <f t="shared" si="23"/>
        <v>#VALUE!</v>
      </c>
      <c r="R74" s="106">
        <f t="shared" si="24"/>
        <v>0</v>
      </c>
      <c r="S74" s="397" t="e">
        <f t="shared" si="24"/>
        <v>#VALUE!</v>
      </c>
      <c r="T74" s="770" t="s">
        <v>558</v>
      </c>
      <c r="U74" s="51"/>
      <c r="V74" s="51"/>
      <c r="W74" s="51"/>
      <c r="X74" s="51"/>
      <c r="Y74" s="51"/>
      <c r="Z74" s="51"/>
      <c r="AA74" s="51"/>
      <c r="AB74" s="51"/>
      <c r="AC74" s="51"/>
      <c r="AD74" s="51"/>
      <c r="AE74" s="51"/>
    </row>
    <row r="75" spans="1:31" s="61" customFormat="1" ht="15" customHeight="1">
      <c r="A75" s="38"/>
      <c r="B75" s="707" t="s">
        <v>290</v>
      </c>
      <c r="C75" s="91" t="e">
        <f t="shared" si="16"/>
        <v>#REF!</v>
      </c>
      <c r="D75" s="14" t="e">
        <f t="shared" si="26"/>
        <v>#REF!</v>
      </c>
      <c r="E75" s="91">
        <f t="shared" si="17"/>
        <v>0</v>
      </c>
      <c r="F75" s="14">
        <f t="shared" si="27"/>
        <v>0</v>
      </c>
      <c r="G75" s="91">
        <f t="shared" si="18"/>
        <v>0</v>
      </c>
      <c r="H75" s="46">
        <f t="shared" si="28"/>
        <v>0</v>
      </c>
      <c r="I75" s="633">
        <f t="shared" si="19"/>
        <v>0</v>
      </c>
      <c r="J75" s="610">
        <f t="shared" si="29"/>
        <v>0</v>
      </c>
      <c r="K75" s="609">
        <f t="shared" si="20"/>
        <v>0</v>
      </c>
      <c r="L75" s="610" t="str">
        <f t="shared" si="30"/>
        <v/>
      </c>
      <c r="M75" s="176" t="str">
        <f t="shared" si="21"/>
        <v/>
      </c>
      <c r="N75" s="403" t="str">
        <f t="shared" si="22"/>
        <v/>
      </c>
      <c r="O75" s="51"/>
      <c r="P75" s="238">
        <f t="shared" si="23"/>
        <v>0</v>
      </c>
      <c r="Q75" s="395" t="e">
        <f t="shared" si="23"/>
        <v>#VALUE!</v>
      </c>
      <c r="R75" s="106">
        <f t="shared" si="24"/>
        <v>0</v>
      </c>
      <c r="S75" s="397" t="e">
        <f t="shared" si="24"/>
        <v>#VALUE!</v>
      </c>
      <c r="T75" s="440"/>
      <c r="U75" s="51"/>
      <c r="V75" s="51"/>
      <c r="W75" s="51"/>
      <c r="X75" s="51"/>
      <c r="Y75" s="51"/>
      <c r="Z75" s="51"/>
      <c r="AA75" s="51"/>
      <c r="AB75" s="51"/>
      <c r="AC75" s="51"/>
      <c r="AD75" s="51"/>
      <c r="AE75" s="51"/>
    </row>
    <row r="76" spans="1:31" s="57" customFormat="1" ht="15" customHeight="1">
      <c r="A76" s="38"/>
      <c r="B76" s="708" t="s">
        <v>256</v>
      </c>
      <c r="C76" s="93" t="e">
        <f t="shared" si="16"/>
        <v>#REF!</v>
      </c>
      <c r="D76" s="70" t="e">
        <f t="shared" si="26"/>
        <v>#REF!</v>
      </c>
      <c r="E76" s="93">
        <f t="shared" si="17"/>
        <v>0</v>
      </c>
      <c r="F76" s="70">
        <f>+IFERROR(E76/$E$68,0)</f>
        <v>0</v>
      </c>
      <c r="G76" s="93">
        <f t="shared" si="18"/>
        <v>0</v>
      </c>
      <c r="H76" s="72">
        <f t="shared" si="28"/>
        <v>0</v>
      </c>
      <c r="I76" s="634">
        <f t="shared" si="19"/>
        <v>0</v>
      </c>
      <c r="J76" s="615">
        <f t="shared" si="29"/>
        <v>0</v>
      </c>
      <c r="K76" s="614">
        <f t="shared" si="20"/>
        <v>0</v>
      </c>
      <c r="L76" s="615" t="str">
        <f t="shared" si="30"/>
        <v/>
      </c>
      <c r="M76" s="16" t="str">
        <f t="shared" si="21"/>
        <v/>
      </c>
      <c r="N76" s="404" t="str">
        <f t="shared" si="22"/>
        <v/>
      </c>
      <c r="O76" s="56"/>
      <c r="P76" s="441">
        <f t="shared" si="23"/>
        <v>0</v>
      </c>
      <c r="Q76" s="406" t="e">
        <f t="shared" si="23"/>
        <v>#VALUE!</v>
      </c>
      <c r="R76" s="117">
        <f t="shared" si="24"/>
        <v>0</v>
      </c>
      <c r="S76" s="408" t="e">
        <f t="shared" si="24"/>
        <v>#VALUE!</v>
      </c>
      <c r="T76" s="442"/>
      <c r="U76" s="56"/>
      <c r="V76" s="56"/>
      <c r="W76" s="56"/>
      <c r="X76" s="56"/>
      <c r="Y76" s="56"/>
      <c r="Z76" s="56"/>
      <c r="AA76" s="56"/>
      <c r="AB76" s="56"/>
      <c r="AC76" s="56"/>
      <c r="AD76" s="56"/>
      <c r="AE76" s="56"/>
    </row>
    <row r="77" spans="1:31" s="57" customFormat="1" ht="15" customHeight="1">
      <c r="A77" s="38"/>
      <c r="B77" s="709" t="s">
        <v>257</v>
      </c>
      <c r="C77" s="94" t="e">
        <f t="shared" si="16"/>
        <v>#REF!</v>
      </c>
      <c r="D77" s="75" t="e">
        <f>+C77/$C$68</f>
        <v>#REF!</v>
      </c>
      <c r="E77" s="94">
        <f t="shared" si="17"/>
        <v>0</v>
      </c>
      <c r="F77" s="75">
        <f>+IFERROR(E77/$E$68,0)</f>
        <v>0</v>
      </c>
      <c r="G77" s="94">
        <f t="shared" si="18"/>
        <v>6933861776.6702824</v>
      </c>
      <c r="H77" s="76">
        <f t="shared" si="28"/>
        <v>0.79541476969196745</v>
      </c>
      <c r="I77" s="635">
        <f t="shared" si="19"/>
        <v>8735014034.0240326</v>
      </c>
      <c r="J77" s="617">
        <f t="shared" si="29"/>
        <v>0.77346826679874947</v>
      </c>
      <c r="K77" s="616">
        <f t="shared" si="20"/>
        <v>0</v>
      </c>
      <c r="L77" s="617" t="str">
        <f>IF($K$68=0,"",K77/$K$68)</f>
        <v/>
      </c>
      <c r="M77" s="27">
        <f t="shared" si="21"/>
        <v>0</v>
      </c>
      <c r="N77" s="410">
        <f t="shared" si="22"/>
        <v>0</v>
      </c>
      <c r="O77" s="56"/>
      <c r="P77" s="443">
        <f t="shared" si="23"/>
        <v>-6933861776.6702824</v>
      </c>
      <c r="Q77" s="412" t="e">
        <f>L77-H77</f>
        <v>#VALUE!</v>
      </c>
      <c r="R77" s="118">
        <f t="shared" si="24"/>
        <v>-8735014034.0240326</v>
      </c>
      <c r="S77" s="414" t="e">
        <f>L77-J77</f>
        <v>#VALUE!</v>
      </c>
      <c r="T77" s="444" t="s">
        <v>562</v>
      </c>
      <c r="U77" s="56"/>
      <c r="V77" s="56"/>
      <c r="W77" s="56"/>
      <c r="X77" s="56"/>
      <c r="Y77" s="56"/>
      <c r="Z77" s="56"/>
      <c r="AA77" s="56"/>
      <c r="AB77" s="56"/>
      <c r="AC77" s="56"/>
      <c r="AD77" s="56"/>
      <c r="AE77" s="56"/>
    </row>
    <row r="78" spans="1:31" s="57" customFormat="1" ht="15" customHeight="1">
      <c r="A78" s="38"/>
      <c r="B78" s="710" t="s">
        <v>258</v>
      </c>
      <c r="C78" s="90" t="e">
        <f t="shared" si="16"/>
        <v>#REF!</v>
      </c>
      <c r="D78" s="54" t="e">
        <f>+C78/$C$68</f>
        <v>#REF!</v>
      </c>
      <c r="E78" s="90">
        <f t="shared" si="17"/>
        <v>0</v>
      </c>
      <c r="F78" s="54">
        <f>+IFERROR(E78/$E$68,0)</f>
        <v>0</v>
      </c>
      <c r="G78" s="90">
        <f t="shared" si="18"/>
        <v>6933861776.6702824</v>
      </c>
      <c r="H78" s="55">
        <f t="shared" si="28"/>
        <v>0.79541476969196745</v>
      </c>
      <c r="I78" s="629">
        <f t="shared" si="19"/>
        <v>8735014034.0240326</v>
      </c>
      <c r="J78" s="618">
        <f t="shared" si="29"/>
        <v>0.77346826679874947</v>
      </c>
      <c r="K78" s="607">
        <f t="shared" si="20"/>
        <v>0</v>
      </c>
      <c r="L78" s="618" t="str">
        <f t="shared" si="30"/>
        <v/>
      </c>
      <c r="M78" s="22">
        <f t="shared" si="21"/>
        <v>0</v>
      </c>
      <c r="N78" s="386">
        <f t="shared" si="22"/>
        <v>0</v>
      </c>
      <c r="O78" s="56"/>
      <c r="P78" s="439">
        <f t="shared" si="23"/>
        <v>-6933861776.6702824</v>
      </c>
      <c r="Q78" s="389" t="e">
        <f t="shared" si="23"/>
        <v>#VALUE!</v>
      </c>
      <c r="R78" s="116">
        <f t="shared" si="24"/>
        <v>-8735014034.0240326</v>
      </c>
      <c r="S78" s="391" t="e">
        <f t="shared" si="24"/>
        <v>#VALUE!</v>
      </c>
      <c r="T78" s="445" t="s">
        <v>549</v>
      </c>
      <c r="U78" s="56"/>
      <c r="V78" s="56"/>
      <c r="W78" s="56"/>
      <c r="X78" s="56"/>
      <c r="Y78" s="56"/>
      <c r="Z78" s="56"/>
      <c r="AA78" s="56"/>
      <c r="AB78" s="56"/>
      <c r="AC78" s="56"/>
      <c r="AD78" s="56"/>
      <c r="AE78" s="56"/>
    </row>
    <row r="79" spans="1:31" s="61" customFormat="1" ht="15" customHeight="1">
      <c r="A79" s="38"/>
      <c r="B79" s="711" t="s">
        <v>259</v>
      </c>
      <c r="C79" s="91" t="e">
        <f t="shared" si="16"/>
        <v>#REF!</v>
      </c>
      <c r="D79" s="14" t="e">
        <f>+C79/$C$68</f>
        <v>#REF!</v>
      </c>
      <c r="E79" s="91">
        <f t="shared" si="17"/>
        <v>0</v>
      </c>
      <c r="F79" s="14">
        <f t="shared" ref="F79:F81" si="31">+IFERROR(E79/$E$68,0)</f>
        <v>0</v>
      </c>
      <c r="G79" s="91">
        <f t="shared" si="18"/>
        <v>0</v>
      </c>
      <c r="H79" s="46">
        <f t="shared" si="28"/>
        <v>0</v>
      </c>
      <c r="I79" s="636">
        <f t="shared" si="19"/>
        <v>0</v>
      </c>
      <c r="J79" s="610">
        <f t="shared" si="29"/>
        <v>0</v>
      </c>
      <c r="K79" s="619">
        <f t="shared" si="20"/>
        <v>0</v>
      </c>
      <c r="L79" s="610" t="str">
        <f t="shared" si="30"/>
        <v/>
      </c>
      <c r="M79" s="176" t="str">
        <f t="shared" si="21"/>
        <v/>
      </c>
      <c r="N79" s="403" t="str">
        <f t="shared" si="22"/>
        <v/>
      </c>
      <c r="O79" s="51"/>
      <c r="P79" s="238">
        <f t="shared" si="23"/>
        <v>0</v>
      </c>
      <c r="Q79" s="395" t="e">
        <f>L79-H79</f>
        <v>#VALUE!</v>
      </c>
      <c r="R79" s="106">
        <f t="shared" si="24"/>
        <v>0</v>
      </c>
      <c r="S79" s="397" t="e">
        <f t="shared" si="24"/>
        <v>#VALUE!</v>
      </c>
      <c r="T79" s="440" t="s">
        <v>548</v>
      </c>
      <c r="U79" s="51"/>
      <c r="V79" s="51"/>
      <c r="W79" s="51"/>
      <c r="X79" s="51"/>
      <c r="Y79" s="51"/>
      <c r="Z79" s="51"/>
      <c r="AA79" s="51"/>
      <c r="AB79" s="51"/>
      <c r="AC79" s="51"/>
      <c r="AD79" s="51"/>
      <c r="AE79" s="51"/>
    </row>
    <row r="80" spans="1:31" s="61" customFormat="1" ht="15" customHeight="1">
      <c r="A80" s="38"/>
      <c r="B80" s="711" t="s">
        <v>260</v>
      </c>
      <c r="C80" s="95" t="e">
        <f t="shared" si="16"/>
        <v>#REF!</v>
      </c>
      <c r="D80" s="14" t="e">
        <f>+C80/$C$68</f>
        <v>#REF!</v>
      </c>
      <c r="E80" s="95">
        <f t="shared" si="17"/>
        <v>0</v>
      </c>
      <c r="F80" s="14">
        <f t="shared" si="31"/>
        <v>0</v>
      </c>
      <c r="G80" s="95">
        <f t="shared" si="18"/>
        <v>6933861776.6702824</v>
      </c>
      <c r="H80" s="46">
        <f>IF($G$68=0,"",G80/$G$68)</f>
        <v>0.79541476969196745</v>
      </c>
      <c r="I80" s="636">
        <f t="shared" si="19"/>
        <v>8735014034.0240326</v>
      </c>
      <c r="J80" s="610">
        <f>IF($I$68=0,"",I80/$I$68)</f>
        <v>0.77346826679874947</v>
      </c>
      <c r="K80" s="619">
        <f t="shared" si="20"/>
        <v>0</v>
      </c>
      <c r="L80" s="610" t="str">
        <f t="shared" si="30"/>
        <v/>
      </c>
      <c r="M80" s="176">
        <f t="shared" si="21"/>
        <v>0</v>
      </c>
      <c r="N80" s="403">
        <f t="shared" si="22"/>
        <v>0</v>
      </c>
      <c r="O80" s="51"/>
      <c r="P80" s="238">
        <f t="shared" si="23"/>
        <v>-6933861776.6702824</v>
      </c>
      <c r="Q80" s="395" t="e">
        <f t="shared" si="23"/>
        <v>#VALUE!</v>
      </c>
      <c r="R80" s="106">
        <f t="shared" si="24"/>
        <v>-8735014034.0240326</v>
      </c>
      <c r="S80" s="397" t="e">
        <f t="shared" si="24"/>
        <v>#VALUE!</v>
      </c>
      <c r="T80" s="440" t="s">
        <v>559</v>
      </c>
      <c r="U80" s="51"/>
      <c r="V80" s="51"/>
      <c r="W80" s="51"/>
      <c r="X80" s="51"/>
      <c r="Y80" s="51"/>
      <c r="Z80" s="51"/>
      <c r="AA80" s="51"/>
      <c r="AB80" s="51"/>
      <c r="AC80" s="51"/>
      <c r="AD80" s="51"/>
      <c r="AE80" s="51"/>
    </row>
    <row r="81" spans="1:31" s="61" customFormat="1" ht="15" customHeight="1">
      <c r="A81" s="38"/>
      <c r="B81" s="711" t="s">
        <v>261</v>
      </c>
      <c r="C81" s="91" t="e">
        <f t="shared" si="16"/>
        <v>#REF!</v>
      </c>
      <c r="D81" s="14" t="e">
        <f>+C81/$C$68</f>
        <v>#REF!</v>
      </c>
      <c r="E81" s="91">
        <f t="shared" si="17"/>
        <v>0</v>
      </c>
      <c r="F81" s="14">
        <f t="shared" si="31"/>
        <v>0</v>
      </c>
      <c r="G81" s="91">
        <f t="shared" si="18"/>
        <v>0</v>
      </c>
      <c r="H81" s="46">
        <f t="shared" si="28"/>
        <v>0</v>
      </c>
      <c r="I81" s="636">
        <f t="shared" si="19"/>
        <v>0</v>
      </c>
      <c r="J81" s="610">
        <f t="shared" si="29"/>
        <v>0</v>
      </c>
      <c r="K81" s="619">
        <f t="shared" si="20"/>
        <v>0</v>
      </c>
      <c r="L81" s="610" t="str">
        <f t="shared" si="30"/>
        <v/>
      </c>
      <c r="M81" s="176" t="str">
        <f t="shared" si="21"/>
        <v/>
      </c>
      <c r="N81" s="403" t="str">
        <f t="shared" si="22"/>
        <v/>
      </c>
      <c r="O81" s="51"/>
      <c r="P81" s="238">
        <f t="shared" si="23"/>
        <v>0</v>
      </c>
      <c r="Q81" s="395" t="e">
        <f t="shared" si="23"/>
        <v>#VALUE!</v>
      </c>
      <c r="R81" s="106">
        <f t="shared" si="24"/>
        <v>0</v>
      </c>
      <c r="S81" s="397" t="e">
        <f t="shared" si="24"/>
        <v>#VALUE!</v>
      </c>
      <c r="T81" s="446" t="s">
        <v>561</v>
      </c>
      <c r="U81" s="51"/>
      <c r="V81" s="51"/>
      <c r="W81" s="51"/>
      <c r="X81" s="51"/>
      <c r="Y81" s="51"/>
      <c r="Z81" s="51"/>
      <c r="AA81" s="51"/>
      <c r="AB81" s="51"/>
      <c r="AC81" s="51"/>
      <c r="AD81" s="51"/>
      <c r="AE81" s="51"/>
    </row>
    <row r="82" spans="1:31" s="57" customFormat="1" ht="15" customHeight="1">
      <c r="A82" s="38"/>
      <c r="B82" s="706" t="s">
        <v>262</v>
      </c>
      <c r="C82" s="92" t="e">
        <f t="shared" si="16"/>
        <v>#REF!</v>
      </c>
      <c r="D82" s="66" t="e">
        <f t="shared" si="26"/>
        <v>#REF!</v>
      </c>
      <c r="E82" s="92">
        <f t="shared" si="17"/>
        <v>0</v>
      </c>
      <c r="F82" s="66">
        <f>+IFERROR(E82/$E$68,0)</f>
        <v>0</v>
      </c>
      <c r="G82" s="92">
        <f t="shared" si="18"/>
        <v>0</v>
      </c>
      <c r="H82" s="67">
        <f t="shared" si="28"/>
        <v>0</v>
      </c>
      <c r="I82" s="631">
        <f t="shared" si="19"/>
        <v>0</v>
      </c>
      <c r="J82" s="612">
        <f t="shared" si="29"/>
        <v>0</v>
      </c>
      <c r="K82" s="611">
        <f t="shared" si="20"/>
        <v>0</v>
      </c>
      <c r="L82" s="612" t="str">
        <f>IF($K$68=0,"",K82/$K$68)</f>
        <v/>
      </c>
      <c r="M82" s="22" t="str">
        <f t="shared" si="21"/>
        <v/>
      </c>
      <c r="N82" s="386" t="str">
        <f t="shared" si="22"/>
        <v/>
      </c>
      <c r="O82" s="56"/>
      <c r="P82" s="238">
        <f t="shared" si="23"/>
        <v>0</v>
      </c>
      <c r="Q82" s="395" t="e">
        <f t="shared" si="23"/>
        <v>#VALUE!</v>
      </c>
      <c r="R82" s="106">
        <f t="shared" si="24"/>
        <v>0</v>
      </c>
      <c r="S82" s="397" t="e">
        <f t="shared" si="24"/>
        <v>#VALUE!</v>
      </c>
      <c r="T82" s="669" t="s">
        <v>560</v>
      </c>
      <c r="U82" s="56"/>
      <c r="V82" s="56"/>
      <c r="W82" s="56"/>
      <c r="X82" s="56"/>
      <c r="Y82" s="56"/>
      <c r="Z82" s="56"/>
      <c r="AA82" s="56"/>
      <c r="AB82" s="56"/>
      <c r="AC82" s="56"/>
      <c r="AD82" s="56"/>
      <c r="AE82" s="56"/>
    </row>
    <row r="83" spans="1:31" s="57" customFormat="1" ht="15" customHeight="1">
      <c r="A83" s="38"/>
      <c r="B83" s="705" t="s">
        <v>263</v>
      </c>
      <c r="C83" s="90" t="e">
        <f t="shared" si="16"/>
        <v>#REF!</v>
      </c>
      <c r="D83" s="66" t="e">
        <f t="shared" si="26"/>
        <v>#REF!</v>
      </c>
      <c r="E83" s="90">
        <f t="shared" si="17"/>
        <v>0</v>
      </c>
      <c r="F83" s="66">
        <f>+IFERROR(E83/$E$68,0)</f>
        <v>0</v>
      </c>
      <c r="G83" s="90">
        <f t="shared" si="18"/>
        <v>0</v>
      </c>
      <c r="H83" s="67">
        <f t="shared" si="28"/>
        <v>0</v>
      </c>
      <c r="I83" s="631">
        <f t="shared" si="19"/>
        <v>0</v>
      </c>
      <c r="J83" s="612">
        <f t="shared" si="29"/>
        <v>0</v>
      </c>
      <c r="K83" s="611">
        <f t="shared" si="20"/>
        <v>0</v>
      </c>
      <c r="L83" s="612" t="str">
        <f t="shared" si="30"/>
        <v/>
      </c>
      <c r="M83" s="22"/>
      <c r="N83" s="386"/>
      <c r="O83" s="56"/>
      <c r="P83" s="238">
        <f t="shared" si="23"/>
        <v>0</v>
      </c>
      <c r="Q83" s="395" t="e">
        <f t="shared" si="23"/>
        <v>#VALUE!</v>
      </c>
      <c r="R83" s="106">
        <f t="shared" si="24"/>
        <v>0</v>
      </c>
      <c r="S83" s="397" t="e">
        <f t="shared" si="24"/>
        <v>#VALUE!</v>
      </c>
      <c r="T83" s="440" t="s">
        <v>550</v>
      </c>
      <c r="U83" s="56"/>
      <c r="V83" s="56"/>
      <c r="W83" s="56"/>
      <c r="X83" s="56"/>
      <c r="Y83" s="56"/>
      <c r="Z83" s="56"/>
      <c r="AA83" s="56"/>
      <c r="AB83" s="56"/>
      <c r="AC83" s="56"/>
      <c r="AD83" s="56"/>
      <c r="AE83" s="56"/>
    </row>
    <row r="84" spans="1:31" s="61" customFormat="1" ht="15" customHeight="1">
      <c r="A84" s="38"/>
      <c r="B84" s="705" t="s">
        <v>264</v>
      </c>
      <c r="C84" s="95" t="e">
        <f t="shared" si="16"/>
        <v>#REF!</v>
      </c>
      <c r="D84" s="14" t="e">
        <f t="shared" si="26"/>
        <v>#REF!</v>
      </c>
      <c r="E84" s="95">
        <f t="shared" si="17"/>
        <v>0</v>
      </c>
      <c r="F84" s="14">
        <f t="shared" ref="F84:F91" si="32">+IFERROR(E84/$E$68,0)</f>
        <v>0</v>
      </c>
      <c r="G84" s="95">
        <f t="shared" si="18"/>
        <v>0</v>
      </c>
      <c r="H84" s="46">
        <f t="shared" si="28"/>
        <v>0</v>
      </c>
      <c r="I84" s="637">
        <f t="shared" si="19"/>
        <v>0</v>
      </c>
      <c r="J84" s="610">
        <f t="shared" si="29"/>
        <v>0</v>
      </c>
      <c r="K84" s="620">
        <f t="shared" si="20"/>
        <v>0</v>
      </c>
      <c r="L84" s="610" t="str">
        <f t="shared" si="30"/>
        <v/>
      </c>
      <c r="M84" s="176" t="str">
        <f t="shared" ref="M84:M121" si="33">IF(G84=0,"",K84/G84)</f>
        <v/>
      </c>
      <c r="N84" s="403" t="str">
        <f t="shared" ref="N84:N121" si="34">IF(I84=0,"",K84/I84)</f>
        <v/>
      </c>
      <c r="O84" s="51"/>
      <c r="P84" s="238">
        <f t="shared" si="23"/>
        <v>0</v>
      </c>
      <c r="Q84" s="395" t="e">
        <f t="shared" si="23"/>
        <v>#VALUE!</v>
      </c>
      <c r="R84" s="106">
        <f t="shared" si="24"/>
        <v>0</v>
      </c>
      <c r="S84" s="397" t="e">
        <f t="shared" si="24"/>
        <v>#VALUE!</v>
      </c>
      <c r="T84" s="440" t="s">
        <v>545</v>
      </c>
      <c r="U84" s="51"/>
      <c r="V84" s="51"/>
      <c r="W84" s="51"/>
      <c r="X84" s="51"/>
      <c r="Y84" s="51"/>
      <c r="Z84" s="51"/>
      <c r="AA84" s="51"/>
      <c r="AB84" s="51"/>
      <c r="AC84" s="51"/>
      <c r="AD84" s="51"/>
      <c r="AE84" s="51"/>
    </row>
    <row r="85" spans="1:31" s="61" customFormat="1" ht="15" customHeight="1">
      <c r="A85" s="38"/>
      <c r="B85" s="711" t="s">
        <v>265</v>
      </c>
      <c r="C85" s="91" t="e">
        <f t="shared" si="16"/>
        <v>#REF!</v>
      </c>
      <c r="D85" s="14"/>
      <c r="E85" s="91">
        <f t="shared" si="17"/>
        <v>0</v>
      </c>
      <c r="F85" s="14">
        <f t="shared" si="32"/>
        <v>0</v>
      </c>
      <c r="G85" s="91">
        <f t="shared" si="18"/>
        <v>0</v>
      </c>
      <c r="H85" s="46"/>
      <c r="I85" s="636">
        <f t="shared" si="19"/>
        <v>0</v>
      </c>
      <c r="J85" s="610"/>
      <c r="K85" s="620">
        <f t="shared" si="20"/>
        <v>0</v>
      </c>
      <c r="L85" s="610"/>
      <c r="M85" s="176" t="str">
        <f t="shared" si="33"/>
        <v/>
      </c>
      <c r="N85" s="403" t="str">
        <f t="shared" si="34"/>
        <v/>
      </c>
      <c r="O85" s="51"/>
      <c r="P85" s="238">
        <f t="shared" si="23"/>
        <v>0</v>
      </c>
      <c r="Q85" s="395">
        <f t="shared" si="23"/>
        <v>0</v>
      </c>
      <c r="R85" s="106">
        <f t="shared" si="24"/>
        <v>0</v>
      </c>
      <c r="S85" s="397">
        <f t="shared" si="24"/>
        <v>0</v>
      </c>
      <c r="T85" s="440" t="s">
        <v>546</v>
      </c>
      <c r="U85" s="51"/>
      <c r="V85" s="51"/>
      <c r="W85" s="51"/>
      <c r="X85" s="51"/>
      <c r="Y85" s="51"/>
      <c r="Z85" s="51"/>
      <c r="AA85" s="51"/>
      <c r="AB85" s="51"/>
      <c r="AC85" s="51"/>
      <c r="AD85" s="51"/>
      <c r="AE85" s="51"/>
    </row>
    <row r="86" spans="1:31" s="61" customFormat="1" ht="15" customHeight="1">
      <c r="A86" s="38"/>
      <c r="B86" s="711" t="s">
        <v>266</v>
      </c>
      <c r="C86" s="91" t="e">
        <f t="shared" si="16"/>
        <v>#REF!</v>
      </c>
      <c r="D86" s="14" t="e">
        <f>IF($G$68=0,"",C86/$G$68)</f>
        <v>#REF!</v>
      </c>
      <c r="E86" s="91">
        <f t="shared" si="17"/>
        <v>0</v>
      </c>
      <c r="F86" s="14">
        <f t="shared" si="32"/>
        <v>0</v>
      </c>
      <c r="G86" s="91">
        <f t="shared" si="18"/>
        <v>0</v>
      </c>
      <c r="H86" s="46">
        <f t="shared" si="28"/>
        <v>0</v>
      </c>
      <c r="I86" s="636">
        <f t="shared" si="19"/>
        <v>0</v>
      </c>
      <c r="J86" s="610">
        <f t="shared" si="29"/>
        <v>0</v>
      </c>
      <c r="K86" s="620">
        <f t="shared" si="20"/>
        <v>0</v>
      </c>
      <c r="L86" s="610" t="str">
        <f t="shared" si="30"/>
        <v/>
      </c>
      <c r="M86" s="176" t="str">
        <f t="shared" si="33"/>
        <v/>
      </c>
      <c r="N86" s="403" t="str">
        <f t="shared" si="34"/>
        <v/>
      </c>
      <c r="O86" s="51"/>
      <c r="P86" s="238">
        <f t="shared" si="23"/>
        <v>0</v>
      </c>
      <c r="Q86" s="395" t="e">
        <f t="shared" si="23"/>
        <v>#VALUE!</v>
      </c>
      <c r="R86" s="106">
        <f t="shared" si="24"/>
        <v>0</v>
      </c>
      <c r="S86" s="397" t="e">
        <f t="shared" si="24"/>
        <v>#VALUE!</v>
      </c>
      <c r="T86" s="440" t="s">
        <v>551</v>
      </c>
      <c r="U86" s="51"/>
      <c r="V86" s="51"/>
      <c r="W86" s="51"/>
      <c r="X86" s="51"/>
      <c r="Y86" s="51"/>
      <c r="Z86" s="51"/>
      <c r="AA86" s="51"/>
      <c r="AB86" s="51"/>
      <c r="AC86" s="51"/>
      <c r="AD86" s="51"/>
      <c r="AE86" s="51"/>
    </row>
    <row r="87" spans="1:31" s="61" customFormat="1" ht="15" customHeight="1">
      <c r="A87" s="38"/>
      <c r="B87" s="711" t="s">
        <v>267</v>
      </c>
      <c r="C87" s="91" t="e">
        <f t="shared" si="16"/>
        <v>#REF!</v>
      </c>
      <c r="D87" s="14"/>
      <c r="E87" s="91">
        <f t="shared" si="17"/>
        <v>0</v>
      </c>
      <c r="F87" s="14">
        <f t="shared" si="32"/>
        <v>0</v>
      </c>
      <c r="G87" s="91">
        <f t="shared" si="18"/>
        <v>0</v>
      </c>
      <c r="H87" s="46"/>
      <c r="I87" s="636">
        <f t="shared" si="19"/>
        <v>0</v>
      </c>
      <c r="J87" s="610"/>
      <c r="K87" s="620">
        <f t="shared" si="20"/>
        <v>0</v>
      </c>
      <c r="L87" s="610"/>
      <c r="M87" s="176" t="str">
        <f t="shared" si="33"/>
        <v/>
      </c>
      <c r="N87" s="403" t="str">
        <f t="shared" si="34"/>
        <v/>
      </c>
      <c r="O87" s="51"/>
      <c r="P87" s="238">
        <f t="shared" si="23"/>
        <v>0</v>
      </c>
      <c r="Q87" s="395">
        <f t="shared" si="23"/>
        <v>0</v>
      </c>
      <c r="R87" s="106">
        <f t="shared" si="24"/>
        <v>0</v>
      </c>
      <c r="S87" s="397">
        <f t="shared" si="24"/>
        <v>0</v>
      </c>
      <c r="T87" s="440" t="s">
        <v>552</v>
      </c>
      <c r="U87" s="51"/>
      <c r="V87" s="51"/>
      <c r="W87" s="51"/>
      <c r="X87" s="51"/>
      <c r="Y87" s="51"/>
      <c r="Z87" s="51"/>
      <c r="AA87" s="51"/>
      <c r="AB87" s="51"/>
      <c r="AC87" s="51"/>
      <c r="AD87" s="51"/>
      <c r="AE87" s="51"/>
    </row>
    <row r="88" spans="1:31" s="61" customFormat="1" ht="15" customHeight="1">
      <c r="A88" s="38"/>
      <c r="B88" s="707" t="s">
        <v>268</v>
      </c>
      <c r="C88" s="96" t="e">
        <f t="shared" si="16"/>
        <v>#REF!</v>
      </c>
      <c r="D88" s="81" t="e">
        <f>IF($G$68=0,"",C88/$G$68)</f>
        <v>#REF!</v>
      </c>
      <c r="E88" s="96">
        <f t="shared" si="17"/>
        <v>0</v>
      </c>
      <c r="F88" s="81">
        <f t="shared" si="32"/>
        <v>0</v>
      </c>
      <c r="G88" s="96">
        <f t="shared" si="18"/>
        <v>0</v>
      </c>
      <c r="H88" s="83">
        <f t="shared" si="28"/>
        <v>0</v>
      </c>
      <c r="I88" s="638">
        <f t="shared" si="19"/>
        <v>0</v>
      </c>
      <c r="J88" s="622">
        <f t="shared" si="29"/>
        <v>0</v>
      </c>
      <c r="K88" s="621">
        <f t="shared" si="20"/>
        <v>0</v>
      </c>
      <c r="L88" s="622" t="str">
        <f t="shared" si="30"/>
        <v/>
      </c>
      <c r="M88" s="32" t="str">
        <f t="shared" si="33"/>
        <v/>
      </c>
      <c r="N88" s="393" t="str">
        <f t="shared" si="34"/>
        <v/>
      </c>
      <c r="O88" s="51"/>
      <c r="P88" s="441">
        <f t="shared" si="23"/>
        <v>0</v>
      </c>
      <c r="Q88" s="406" t="e">
        <f t="shared" si="23"/>
        <v>#VALUE!</v>
      </c>
      <c r="R88" s="117">
        <f t="shared" si="24"/>
        <v>0</v>
      </c>
      <c r="S88" s="408" t="e">
        <f t="shared" si="24"/>
        <v>#VALUE!</v>
      </c>
      <c r="T88" s="447"/>
      <c r="U88" s="51"/>
      <c r="V88" s="51"/>
      <c r="W88" s="51"/>
      <c r="X88" s="51"/>
      <c r="Y88" s="51"/>
      <c r="Z88" s="51"/>
      <c r="AA88" s="51"/>
      <c r="AB88" s="51"/>
      <c r="AC88" s="51"/>
      <c r="AD88" s="51"/>
      <c r="AE88" s="51"/>
    </row>
    <row r="89" spans="1:31" s="57" customFormat="1" ht="15" customHeight="1">
      <c r="A89" s="38"/>
      <c r="B89" s="709" t="s">
        <v>269</v>
      </c>
      <c r="C89" s="94" t="e">
        <f t="shared" si="16"/>
        <v>#REF!</v>
      </c>
      <c r="D89" s="75" t="e">
        <f>+C89/$C$68</f>
        <v>#REF!</v>
      </c>
      <c r="E89" s="94">
        <f t="shared" si="17"/>
        <v>0</v>
      </c>
      <c r="F89" s="75">
        <f t="shared" si="32"/>
        <v>0</v>
      </c>
      <c r="G89" s="94">
        <f t="shared" si="18"/>
        <v>1783428926.0853279</v>
      </c>
      <c r="H89" s="76">
        <f t="shared" si="28"/>
        <v>0.20458523030803261</v>
      </c>
      <c r="I89" s="639">
        <f t="shared" si="19"/>
        <v>2558292244.9481297</v>
      </c>
      <c r="J89" s="617">
        <f t="shared" si="29"/>
        <v>0.22653173320125056</v>
      </c>
      <c r="K89" s="623">
        <f t="shared" si="20"/>
        <v>0</v>
      </c>
      <c r="L89" s="617" t="str">
        <f t="shared" si="30"/>
        <v/>
      </c>
      <c r="M89" s="27">
        <f t="shared" si="33"/>
        <v>0</v>
      </c>
      <c r="N89" s="410">
        <f t="shared" si="34"/>
        <v>0</v>
      </c>
      <c r="O89" s="56"/>
      <c r="P89" s="443">
        <f t="shared" si="23"/>
        <v>-1783428926.0853279</v>
      </c>
      <c r="Q89" s="412" t="e">
        <f t="shared" si="23"/>
        <v>#VALUE!</v>
      </c>
      <c r="R89" s="118">
        <f t="shared" si="24"/>
        <v>-2558292244.9481297</v>
      </c>
      <c r="S89" s="414" t="e">
        <f t="shared" si="24"/>
        <v>#VALUE!</v>
      </c>
      <c r="T89" s="448"/>
      <c r="U89" s="56"/>
      <c r="V89" s="56"/>
      <c r="W89" s="56"/>
      <c r="X89" s="56"/>
      <c r="Y89" s="56"/>
      <c r="Z89" s="56"/>
      <c r="AA89" s="56"/>
      <c r="AB89" s="56"/>
      <c r="AC89" s="56"/>
      <c r="AD89" s="56"/>
      <c r="AE89" s="56"/>
    </row>
    <row r="90" spans="1:31" s="57" customFormat="1" ht="15" customHeight="1">
      <c r="A90" s="38"/>
      <c r="B90" s="709" t="s">
        <v>270</v>
      </c>
      <c r="C90" s="97" t="e">
        <f t="shared" si="16"/>
        <v>#REF!</v>
      </c>
      <c r="D90" s="75" t="e">
        <f>+C90/$C$68</f>
        <v>#REF!</v>
      </c>
      <c r="E90" s="97">
        <f t="shared" si="17"/>
        <v>0</v>
      </c>
      <c r="F90" s="75">
        <f t="shared" si="32"/>
        <v>0</v>
      </c>
      <c r="G90" s="97">
        <f t="shared" si="18"/>
        <v>1060008418.4812781</v>
      </c>
      <c r="H90" s="76">
        <f t="shared" si="28"/>
        <v>0.12159837897182899</v>
      </c>
      <c r="I90" s="639">
        <f t="shared" si="19"/>
        <v>1273086228.2312753</v>
      </c>
      <c r="J90" s="617">
        <f t="shared" si="29"/>
        <v>0.11272927491586128</v>
      </c>
      <c r="K90" s="623">
        <f t="shared" si="20"/>
        <v>0</v>
      </c>
      <c r="L90" s="617" t="str">
        <f t="shared" si="30"/>
        <v/>
      </c>
      <c r="M90" s="27">
        <f t="shared" si="33"/>
        <v>0</v>
      </c>
      <c r="N90" s="410">
        <f t="shared" si="34"/>
        <v>0</v>
      </c>
      <c r="O90" s="56"/>
      <c r="P90" s="449">
        <f t="shared" si="23"/>
        <v>-1060008418.4812781</v>
      </c>
      <c r="Q90" s="419" t="e">
        <f t="shared" si="23"/>
        <v>#VALUE!</v>
      </c>
      <c r="R90" s="450">
        <f t="shared" si="24"/>
        <v>-1273086228.2312753</v>
      </c>
      <c r="S90" s="421" t="e">
        <f t="shared" si="24"/>
        <v>#VALUE!</v>
      </c>
      <c r="T90" s="451"/>
      <c r="U90" s="56"/>
      <c r="V90" s="56"/>
      <c r="W90" s="56"/>
      <c r="X90" s="56"/>
      <c r="Y90" s="56"/>
      <c r="Z90" s="56"/>
      <c r="AA90" s="56"/>
      <c r="AB90" s="56"/>
      <c r="AC90" s="56"/>
      <c r="AD90" s="56"/>
      <c r="AE90" s="56"/>
    </row>
    <row r="91" spans="1:31" s="61" customFormat="1" ht="15" customHeight="1">
      <c r="A91" s="38"/>
      <c r="B91" s="712" t="s">
        <v>180</v>
      </c>
      <c r="C91" s="95" t="e">
        <f t="shared" si="16"/>
        <v>#REF!</v>
      </c>
      <c r="D91" s="85" t="e">
        <f t="shared" ref="D91:D120" si="35">+C91/$C$68</f>
        <v>#REF!</v>
      </c>
      <c r="E91" s="95">
        <f t="shared" si="17"/>
        <v>0</v>
      </c>
      <c r="F91" s="85">
        <f t="shared" si="32"/>
        <v>0</v>
      </c>
      <c r="G91" s="95">
        <f t="shared" si="18"/>
        <v>44869880</v>
      </c>
      <c r="H91" s="68">
        <f t="shared" si="28"/>
        <v>5.1472276800194642E-3</v>
      </c>
      <c r="I91" s="640">
        <f t="shared" si="19"/>
        <v>48459470.399999999</v>
      </c>
      <c r="J91" s="625">
        <f t="shared" si="29"/>
        <v>4.2909905392568915E-3</v>
      </c>
      <c r="K91" s="624">
        <f t="shared" si="20"/>
        <v>0</v>
      </c>
      <c r="L91" s="625" t="str">
        <f t="shared" si="30"/>
        <v/>
      </c>
      <c r="M91" s="176">
        <f t="shared" si="33"/>
        <v>0</v>
      </c>
      <c r="N91" s="403">
        <f t="shared" si="34"/>
        <v>0</v>
      </c>
      <c r="O91" s="51"/>
      <c r="P91" s="240">
        <f t="shared" si="23"/>
        <v>-44869880</v>
      </c>
      <c r="Q91" s="424" t="e">
        <f t="shared" si="23"/>
        <v>#VALUE!</v>
      </c>
      <c r="R91" s="107">
        <f t="shared" si="24"/>
        <v>-48459470.399999999</v>
      </c>
      <c r="S91" s="426" t="e">
        <f t="shared" si="24"/>
        <v>#VALUE!</v>
      </c>
      <c r="T91" s="452"/>
      <c r="U91" s="51"/>
      <c r="V91" s="51"/>
      <c r="W91" s="51"/>
      <c r="X91" s="51"/>
      <c r="Y91" s="51"/>
      <c r="Z91" s="51"/>
      <c r="AA91" s="51"/>
      <c r="AB91" s="51"/>
      <c r="AC91" s="51"/>
      <c r="AD91" s="51"/>
      <c r="AE91" s="51"/>
    </row>
    <row r="92" spans="1:31" s="686" customFormat="1" ht="15" customHeight="1">
      <c r="A92" s="38"/>
      <c r="B92" s="713" t="s">
        <v>327</v>
      </c>
      <c r="C92" s="671"/>
      <c r="D92" s="672"/>
      <c r="E92" s="671"/>
      <c r="F92" s="672">
        <f t="shared" ref="F92:F119" si="36">+IFERROR(E92/$E$68,0)</f>
        <v>0</v>
      </c>
      <c r="G92" s="673">
        <f>G31*$H$64/100</f>
        <v>4350850.9000000004</v>
      </c>
      <c r="H92" s="674">
        <f>IF($G$68=0,"",G92/$G$68)</f>
        <v>4.9910586308939532E-4</v>
      </c>
      <c r="I92" s="675">
        <f>I31*$H$64/100</f>
        <v>4350850.9000000004</v>
      </c>
      <c r="J92" s="676">
        <f>IF($I$68=0,"",I92/$I$68)</f>
        <v>3.8525926708471279E-4</v>
      </c>
      <c r="K92" s="677">
        <f t="shared" si="20"/>
        <v>0</v>
      </c>
      <c r="L92" s="676" t="str">
        <f>IF($K$68=0,"",K92/$K$68)</f>
        <v/>
      </c>
      <c r="M92" s="678">
        <f>IF(G92=0,"",K92/G92)</f>
        <v>0</v>
      </c>
      <c r="N92" s="679">
        <f>IF(I92=0,"",K92/I92)</f>
        <v>0</v>
      </c>
      <c r="O92" s="680"/>
      <c r="P92" s="681"/>
      <c r="Q92" s="682"/>
      <c r="R92" s="683"/>
      <c r="S92" s="684"/>
      <c r="T92" s="685"/>
      <c r="U92" s="680"/>
      <c r="V92" s="680"/>
      <c r="W92" s="680"/>
      <c r="X92" s="680"/>
      <c r="Y92" s="680"/>
      <c r="Z92" s="680"/>
      <c r="AA92" s="680"/>
      <c r="AB92" s="680"/>
      <c r="AC92" s="680"/>
      <c r="AD92" s="680"/>
      <c r="AE92" s="680"/>
    </row>
    <row r="93" spans="1:31" s="61" customFormat="1" ht="15" customHeight="1">
      <c r="A93" s="38"/>
      <c r="B93" s="714" t="s">
        <v>182</v>
      </c>
      <c r="C93" s="91" t="e">
        <f t="shared" ref="C93:C117" si="37">C32*$H$64</f>
        <v>#REF!</v>
      </c>
      <c r="D93" s="14" t="e">
        <f t="shared" si="35"/>
        <v>#REF!</v>
      </c>
      <c r="E93" s="91">
        <f t="shared" ref="E93:E118" si="38">E32*$H$64/100</f>
        <v>0</v>
      </c>
      <c r="F93" s="14">
        <f t="shared" si="36"/>
        <v>0</v>
      </c>
      <c r="G93" s="91">
        <f t="shared" ref="G93:G117" si="39">G32*$H$64/100</f>
        <v>14148200</v>
      </c>
      <c r="H93" s="46">
        <f t="shared" si="28"/>
        <v>1.623004266168115E-3</v>
      </c>
      <c r="I93" s="641">
        <f t="shared" ref="I93:I121" si="40">I32*$H$64/100</f>
        <v>14148200</v>
      </c>
      <c r="J93" s="610">
        <f t="shared" si="29"/>
        <v>1.2527952089941609E-3</v>
      </c>
      <c r="K93" s="626">
        <f t="shared" si="20"/>
        <v>0</v>
      </c>
      <c r="L93" s="610" t="str">
        <f t="shared" si="30"/>
        <v/>
      </c>
      <c r="M93" s="176">
        <f t="shared" si="33"/>
        <v>0</v>
      </c>
      <c r="N93" s="403">
        <f t="shared" si="34"/>
        <v>0</v>
      </c>
      <c r="O93" s="51"/>
      <c r="P93" s="238">
        <f t="shared" si="23"/>
        <v>-14148200</v>
      </c>
      <c r="Q93" s="395" t="e">
        <f t="shared" si="23"/>
        <v>#VALUE!</v>
      </c>
      <c r="R93" s="106">
        <f t="shared" si="24"/>
        <v>-14148200</v>
      </c>
      <c r="S93" s="397" t="e">
        <f t="shared" si="24"/>
        <v>#VALUE!</v>
      </c>
      <c r="T93" s="440"/>
      <c r="U93" s="51"/>
      <c r="V93" s="51"/>
      <c r="W93" s="51"/>
      <c r="X93" s="51"/>
      <c r="Y93" s="51"/>
      <c r="Z93" s="51"/>
      <c r="AA93" s="51"/>
      <c r="AB93" s="51"/>
      <c r="AC93" s="51"/>
      <c r="AD93" s="51"/>
      <c r="AE93" s="51"/>
    </row>
    <row r="94" spans="1:31" s="61" customFormat="1" ht="15" customHeight="1">
      <c r="A94" s="38"/>
      <c r="B94" s="714" t="s">
        <v>271</v>
      </c>
      <c r="C94" s="91" t="e">
        <f t="shared" si="37"/>
        <v>#REF!</v>
      </c>
      <c r="D94" s="14" t="e">
        <f t="shared" si="35"/>
        <v>#REF!</v>
      </c>
      <c r="E94" s="91">
        <f t="shared" si="38"/>
        <v>0</v>
      </c>
      <c r="F94" s="14">
        <f t="shared" si="36"/>
        <v>0</v>
      </c>
      <c r="G94" s="91">
        <f t="shared" si="39"/>
        <v>0</v>
      </c>
      <c r="H94" s="46">
        <f t="shared" si="28"/>
        <v>0</v>
      </c>
      <c r="I94" s="641">
        <f t="shared" si="40"/>
        <v>0</v>
      </c>
      <c r="J94" s="610">
        <f t="shared" si="29"/>
        <v>0</v>
      </c>
      <c r="K94" s="626">
        <f t="shared" si="20"/>
        <v>0</v>
      </c>
      <c r="L94" s="610" t="str">
        <f t="shared" si="30"/>
        <v/>
      </c>
      <c r="M94" s="176" t="str">
        <f t="shared" si="33"/>
        <v/>
      </c>
      <c r="N94" s="403" t="str">
        <f t="shared" si="34"/>
        <v/>
      </c>
      <c r="O94" s="51"/>
      <c r="P94" s="238">
        <f t="shared" si="23"/>
        <v>0</v>
      </c>
      <c r="Q94" s="395" t="e">
        <f t="shared" si="23"/>
        <v>#VALUE!</v>
      </c>
      <c r="R94" s="106">
        <f t="shared" si="24"/>
        <v>0</v>
      </c>
      <c r="S94" s="397" t="e">
        <f t="shared" si="24"/>
        <v>#VALUE!</v>
      </c>
      <c r="T94" s="440"/>
      <c r="U94" s="51"/>
      <c r="V94" s="51"/>
      <c r="W94" s="51"/>
      <c r="X94" s="51"/>
      <c r="Y94" s="51"/>
      <c r="Z94" s="51"/>
      <c r="AA94" s="51"/>
      <c r="AB94" s="51"/>
      <c r="AC94" s="51"/>
      <c r="AD94" s="51"/>
      <c r="AE94" s="51"/>
    </row>
    <row r="95" spans="1:31" s="61" customFormat="1" ht="15" customHeight="1">
      <c r="A95" s="38"/>
      <c r="B95" s="714" t="s">
        <v>183</v>
      </c>
      <c r="C95" s="91" t="e">
        <f t="shared" si="37"/>
        <v>#REF!</v>
      </c>
      <c r="D95" s="14" t="e">
        <f t="shared" si="35"/>
        <v>#REF!</v>
      </c>
      <c r="E95" s="91">
        <f t="shared" si="38"/>
        <v>0</v>
      </c>
      <c r="F95" s="14">
        <f t="shared" si="36"/>
        <v>0</v>
      </c>
      <c r="G95" s="91">
        <f t="shared" si="39"/>
        <v>4823280</v>
      </c>
      <c r="H95" s="46">
        <f t="shared" si="28"/>
        <v>5.5330035035717237E-4</v>
      </c>
      <c r="I95" s="641">
        <f t="shared" si="40"/>
        <v>4823280</v>
      </c>
      <c r="J95" s="610">
        <f t="shared" si="29"/>
        <v>4.2709193223430233E-4</v>
      </c>
      <c r="K95" s="626">
        <f t="shared" si="20"/>
        <v>0</v>
      </c>
      <c r="L95" s="610" t="str">
        <f t="shared" si="30"/>
        <v/>
      </c>
      <c r="M95" s="176">
        <f>IF(G95=0,"",K95/G95)</f>
        <v>0</v>
      </c>
      <c r="N95" s="403">
        <f t="shared" si="34"/>
        <v>0</v>
      </c>
      <c r="O95" s="51"/>
      <c r="P95" s="238">
        <f t="shared" si="23"/>
        <v>-4823280</v>
      </c>
      <c r="Q95" s="395" t="e">
        <f t="shared" si="23"/>
        <v>#VALUE!</v>
      </c>
      <c r="R95" s="106">
        <f t="shared" si="24"/>
        <v>-4823280</v>
      </c>
      <c r="S95" s="397" t="e">
        <f t="shared" si="24"/>
        <v>#VALUE!</v>
      </c>
      <c r="T95" s="440"/>
      <c r="U95" s="51"/>
      <c r="V95" s="51"/>
      <c r="W95" s="51"/>
      <c r="X95" s="51"/>
      <c r="Y95" s="51"/>
      <c r="Z95" s="51"/>
      <c r="AA95" s="51"/>
      <c r="AB95" s="51"/>
      <c r="AC95" s="51"/>
      <c r="AD95" s="51"/>
      <c r="AE95" s="51"/>
    </row>
    <row r="96" spans="1:31" s="61" customFormat="1" ht="15" customHeight="1">
      <c r="A96" s="38"/>
      <c r="B96" s="714" t="s">
        <v>191</v>
      </c>
      <c r="C96" s="91" t="e">
        <f t="shared" si="37"/>
        <v>#REF!</v>
      </c>
      <c r="D96" s="14" t="e">
        <f t="shared" si="35"/>
        <v>#REF!</v>
      </c>
      <c r="E96" s="91">
        <f t="shared" si="38"/>
        <v>0</v>
      </c>
      <c r="F96" s="14">
        <f t="shared" si="36"/>
        <v>0</v>
      </c>
      <c r="G96" s="91">
        <f t="shared" si="39"/>
        <v>385000</v>
      </c>
      <c r="H96" s="46">
        <f t="shared" si="28"/>
        <v>4.4165098208586555E-5</v>
      </c>
      <c r="I96" s="641">
        <f t="shared" si="40"/>
        <v>385000</v>
      </c>
      <c r="J96" s="610">
        <f t="shared" si="29"/>
        <v>3.4090990759443034E-5</v>
      </c>
      <c r="K96" s="626">
        <f t="shared" si="20"/>
        <v>0</v>
      </c>
      <c r="L96" s="610" t="str">
        <f t="shared" si="30"/>
        <v/>
      </c>
      <c r="M96" s="176">
        <f t="shared" si="33"/>
        <v>0</v>
      </c>
      <c r="N96" s="403">
        <f t="shared" si="34"/>
        <v>0</v>
      </c>
      <c r="O96" s="51"/>
      <c r="P96" s="238">
        <f t="shared" si="23"/>
        <v>-385000</v>
      </c>
      <c r="Q96" s="395" t="e">
        <f t="shared" si="23"/>
        <v>#VALUE!</v>
      </c>
      <c r="R96" s="106">
        <f t="shared" si="24"/>
        <v>-385000</v>
      </c>
      <c r="S96" s="397" t="e">
        <f t="shared" si="24"/>
        <v>#VALUE!</v>
      </c>
      <c r="T96" s="440"/>
      <c r="U96" s="51"/>
      <c r="V96" s="51"/>
      <c r="W96" s="51"/>
      <c r="X96" s="51"/>
      <c r="Y96" s="51"/>
      <c r="Z96" s="51"/>
      <c r="AA96" s="51"/>
      <c r="AB96" s="51"/>
      <c r="AC96" s="51"/>
      <c r="AD96" s="51"/>
      <c r="AE96" s="51"/>
    </row>
    <row r="97" spans="1:31" s="61" customFormat="1" ht="15" customHeight="1">
      <c r="A97" s="38"/>
      <c r="B97" s="714" t="s">
        <v>184</v>
      </c>
      <c r="C97" s="91" t="e">
        <f t="shared" si="37"/>
        <v>#REF!</v>
      </c>
      <c r="D97" s="14" t="e">
        <f t="shared" si="35"/>
        <v>#REF!</v>
      </c>
      <c r="E97" s="91">
        <f t="shared" si="38"/>
        <v>0</v>
      </c>
      <c r="F97" s="14">
        <f t="shared" si="36"/>
        <v>0</v>
      </c>
      <c r="G97" s="91">
        <f t="shared" si="39"/>
        <v>1100000</v>
      </c>
      <c r="H97" s="46">
        <f t="shared" si="28"/>
        <v>1.2618599488167586E-4</v>
      </c>
      <c r="I97" s="641">
        <f t="shared" si="40"/>
        <v>1100000</v>
      </c>
      <c r="J97" s="610">
        <f t="shared" si="29"/>
        <v>9.7402830741265817E-5</v>
      </c>
      <c r="K97" s="626">
        <f t="shared" si="20"/>
        <v>0</v>
      </c>
      <c r="L97" s="610" t="str">
        <f t="shared" si="30"/>
        <v/>
      </c>
      <c r="M97" s="176">
        <f t="shared" si="33"/>
        <v>0</v>
      </c>
      <c r="N97" s="403">
        <f t="shared" si="34"/>
        <v>0</v>
      </c>
      <c r="O97" s="51"/>
      <c r="P97" s="238">
        <f t="shared" si="23"/>
        <v>-1100000</v>
      </c>
      <c r="Q97" s="395" t="e">
        <f t="shared" si="23"/>
        <v>#VALUE!</v>
      </c>
      <c r="R97" s="106">
        <f t="shared" si="24"/>
        <v>-1100000</v>
      </c>
      <c r="S97" s="397" t="e">
        <f t="shared" si="24"/>
        <v>#VALUE!</v>
      </c>
      <c r="T97" s="440"/>
      <c r="U97" s="51"/>
      <c r="V97" s="51"/>
      <c r="W97" s="51"/>
      <c r="X97" s="51"/>
      <c r="Y97" s="51"/>
      <c r="Z97" s="51"/>
      <c r="AA97" s="51"/>
      <c r="AB97" s="51"/>
      <c r="AC97" s="51"/>
      <c r="AD97" s="51"/>
      <c r="AE97" s="51"/>
    </row>
    <row r="98" spans="1:31" s="61" customFormat="1" ht="15" customHeight="1">
      <c r="A98" s="38"/>
      <c r="B98" s="714" t="s">
        <v>187</v>
      </c>
      <c r="C98" s="91" t="e">
        <f t="shared" si="37"/>
        <v>#REF!</v>
      </c>
      <c r="D98" s="14" t="e">
        <f t="shared" si="35"/>
        <v>#REF!</v>
      </c>
      <c r="E98" s="91">
        <f t="shared" si="38"/>
        <v>0</v>
      </c>
      <c r="F98" s="14">
        <f t="shared" si="36"/>
        <v>0</v>
      </c>
      <c r="G98" s="91">
        <f t="shared" si="39"/>
        <v>462000</v>
      </c>
      <c r="H98" s="46">
        <f t="shared" si="28"/>
        <v>5.2998117850303866E-5</v>
      </c>
      <c r="I98" s="641">
        <f t="shared" si="40"/>
        <v>462000</v>
      </c>
      <c r="J98" s="610">
        <f t="shared" si="29"/>
        <v>4.0909188911331644E-5</v>
      </c>
      <c r="K98" s="626">
        <f t="shared" si="20"/>
        <v>0</v>
      </c>
      <c r="L98" s="610" t="str">
        <f t="shared" si="30"/>
        <v/>
      </c>
      <c r="M98" s="176">
        <f t="shared" si="33"/>
        <v>0</v>
      </c>
      <c r="N98" s="403">
        <f t="shared" si="34"/>
        <v>0</v>
      </c>
      <c r="O98" s="51"/>
      <c r="P98" s="238">
        <f t="shared" si="23"/>
        <v>-462000</v>
      </c>
      <c r="Q98" s="395" t="e">
        <f t="shared" si="23"/>
        <v>#VALUE!</v>
      </c>
      <c r="R98" s="106">
        <f t="shared" si="24"/>
        <v>-462000</v>
      </c>
      <c r="S98" s="397" t="e">
        <f t="shared" si="24"/>
        <v>#VALUE!</v>
      </c>
      <c r="T98" s="440"/>
      <c r="U98" s="51"/>
      <c r="V98" s="51"/>
      <c r="W98" s="51"/>
      <c r="X98" s="51"/>
      <c r="Y98" s="51"/>
      <c r="Z98" s="51"/>
      <c r="AA98" s="51"/>
      <c r="AB98" s="51"/>
      <c r="AC98" s="51"/>
      <c r="AD98" s="51"/>
      <c r="AE98" s="51"/>
    </row>
    <row r="99" spans="1:31" s="61" customFormat="1" ht="15" customHeight="1">
      <c r="A99" s="38"/>
      <c r="B99" s="714" t="s">
        <v>188</v>
      </c>
      <c r="C99" s="91" t="e">
        <f t="shared" si="37"/>
        <v>#REF!</v>
      </c>
      <c r="D99" s="14" t="e">
        <f t="shared" si="35"/>
        <v>#REF!</v>
      </c>
      <c r="E99" s="91">
        <f t="shared" si="38"/>
        <v>0</v>
      </c>
      <c r="F99" s="14">
        <f t="shared" si="36"/>
        <v>0</v>
      </c>
      <c r="G99" s="91">
        <f t="shared" si="39"/>
        <v>5868500</v>
      </c>
      <c r="H99" s="46">
        <f t="shared" si="28"/>
        <v>6.7320228269374073E-4</v>
      </c>
      <c r="I99" s="641">
        <f t="shared" si="40"/>
        <v>5868500</v>
      </c>
      <c r="J99" s="610">
        <f t="shared" si="29"/>
        <v>5.1964410200465308E-4</v>
      </c>
      <c r="K99" s="626">
        <f t="shared" si="20"/>
        <v>0</v>
      </c>
      <c r="L99" s="610" t="str">
        <f t="shared" si="30"/>
        <v/>
      </c>
      <c r="M99" s="176">
        <f t="shared" si="33"/>
        <v>0</v>
      </c>
      <c r="N99" s="403">
        <f t="shared" si="34"/>
        <v>0</v>
      </c>
      <c r="O99" s="51"/>
      <c r="P99" s="238">
        <f t="shared" si="23"/>
        <v>-5868500</v>
      </c>
      <c r="Q99" s="395" t="e">
        <f t="shared" si="23"/>
        <v>#VALUE!</v>
      </c>
      <c r="R99" s="106">
        <f t="shared" si="24"/>
        <v>-5868500</v>
      </c>
      <c r="S99" s="397" t="e">
        <f t="shared" si="24"/>
        <v>#VALUE!</v>
      </c>
      <c r="T99" s="440"/>
      <c r="U99" s="51"/>
      <c r="V99" s="51"/>
      <c r="W99" s="51"/>
      <c r="X99" s="51"/>
      <c r="Y99" s="51"/>
      <c r="Z99" s="51"/>
      <c r="AA99" s="51"/>
      <c r="AB99" s="51"/>
      <c r="AC99" s="51"/>
      <c r="AD99" s="51"/>
      <c r="AE99" s="51"/>
    </row>
    <row r="100" spans="1:31" s="61" customFormat="1" ht="15" customHeight="1">
      <c r="A100" s="38"/>
      <c r="B100" s="714" t="s">
        <v>194</v>
      </c>
      <c r="C100" s="91" t="e">
        <f t="shared" si="37"/>
        <v>#REF!</v>
      </c>
      <c r="D100" s="14" t="e">
        <f t="shared" si="35"/>
        <v>#REF!</v>
      </c>
      <c r="E100" s="91">
        <f t="shared" si="38"/>
        <v>0</v>
      </c>
      <c r="F100" s="14">
        <f t="shared" si="36"/>
        <v>0</v>
      </c>
      <c r="G100" s="91">
        <f t="shared" si="39"/>
        <v>1375000</v>
      </c>
      <c r="H100" s="46">
        <f t="shared" si="28"/>
        <v>1.5773249360209483E-4</v>
      </c>
      <c r="I100" s="641">
        <f t="shared" si="40"/>
        <v>1375000</v>
      </c>
      <c r="J100" s="610">
        <f t="shared" si="29"/>
        <v>1.2175353842658228E-4</v>
      </c>
      <c r="K100" s="626">
        <f t="shared" si="20"/>
        <v>0</v>
      </c>
      <c r="L100" s="610" t="str">
        <f t="shared" si="30"/>
        <v/>
      </c>
      <c r="M100" s="176">
        <f t="shared" si="33"/>
        <v>0</v>
      </c>
      <c r="N100" s="403">
        <f>IF(I100=0,"",K100/I100)</f>
        <v>0</v>
      </c>
      <c r="O100" s="51"/>
      <c r="P100" s="238">
        <f t="shared" si="23"/>
        <v>-1375000</v>
      </c>
      <c r="Q100" s="395" t="e">
        <f t="shared" si="23"/>
        <v>#VALUE!</v>
      </c>
      <c r="R100" s="106">
        <f t="shared" si="24"/>
        <v>-1375000</v>
      </c>
      <c r="S100" s="397" t="e">
        <f t="shared" si="24"/>
        <v>#VALUE!</v>
      </c>
      <c r="T100" s="440"/>
      <c r="U100" s="51"/>
      <c r="V100" s="51"/>
      <c r="W100" s="51"/>
      <c r="X100" s="51"/>
      <c r="Y100" s="51"/>
      <c r="Z100" s="51"/>
      <c r="AA100" s="51"/>
      <c r="AB100" s="51"/>
      <c r="AC100" s="51"/>
      <c r="AD100" s="51"/>
      <c r="AE100" s="51"/>
    </row>
    <row r="101" spans="1:31" s="61" customFormat="1" ht="15" customHeight="1">
      <c r="A101" s="38"/>
      <c r="B101" s="714" t="s">
        <v>195</v>
      </c>
      <c r="C101" s="91" t="e">
        <f t="shared" si="37"/>
        <v>#REF!</v>
      </c>
      <c r="D101" s="14" t="e">
        <f t="shared" si="35"/>
        <v>#REF!</v>
      </c>
      <c r="E101" s="91">
        <f t="shared" si="38"/>
        <v>0</v>
      </c>
      <c r="F101" s="14">
        <f t="shared" si="36"/>
        <v>0</v>
      </c>
      <c r="G101" s="91">
        <f t="shared" si="39"/>
        <v>22288682.240000006</v>
      </c>
      <c r="H101" s="46">
        <f t="shared" si="28"/>
        <v>2.5568359482326733E-3</v>
      </c>
      <c r="I101" s="641">
        <f t="shared" si="40"/>
        <v>22288682.240000006</v>
      </c>
      <c r="J101" s="610">
        <f t="shared" si="29"/>
        <v>1.9736188578805256E-3</v>
      </c>
      <c r="K101" s="626">
        <f t="shared" si="20"/>
        <v>0</v>
      </c>
      <c r="L101" s="610" t="str">
        <f t="shared" si="30"/>
        <v/>
      </c>
      <c r="M101" s="176">
        <f t="shared" si="33"/>
        <v>0</v>
      </c>
      <c r="N101" s="403">
        <f t="shared" si="34"/>
        <v>0</v>
      </c>
      <c r="O101" s="51"/>
      <c r="P101" s="238">
        <f t="shared" si="23"/>
        <v>-22288682.240000006</v>
      </c>
      <c r="Q101" s="395" t="e">
        <f t="shared" si="23"/>
        <v>#VALUE!</v>
      </c>
      <c r="R101" s="106">
        <f t="shared" si="24"/>
        <v>-22288682.240000006</v>
      </c>
      <c r="S101" s="397" t="e">
        <f t="shared" si="24"/>
        <v>#VALUE!</v>
      </c>
      <c r="T101" s="440"/>
      <c r="U101" s="51"/>
      <c r="V101" s="51"/>
      <c r="W101" s="51"/>
      <c r="X101" s="51"/>
      <c r="Y101" s="51"/>
      <c r="Z101" s="51"/>
      <c r="AA101" s="51"/>
      <c r="AB101" s="51"/>
      <c r="AC101" s="51"/>
      <c r="AD101" s="51"/>
      <c r="AE101" s="51"/>
    </row>
    <row r="102" spans="1:31" s="61" customFormat="1" ht="15" customHeight="1">
      <c r="A102" s="38"/>
      <c r="B102" s="714" t="s">
        <v>272</v>
      </c>
      <c r="C102" s="91" t="e">
        <f t="shared" si="37"/>
        <v>#REF!</v>
      </c>
      <c r="D102" s="14" t="e">
        <f t="shared" si="35"/>
        <v>#REF!</v>
      </c>
      <c r="E102" s="91">
        <f t="shared" si="38"/>
        <v>0</v>
      </c>
      <c r="F102" s="14">
        <f t="shared" si="36"/>
        <v>0</v>
      </c>
      <c r="G102" s="91">
        <f t="shared" si="39"/>
        <v>6923659.8200000003</v>
      </c>
      <c r="H102" s="46">
        <f t="shared" si="28"/>
        <v>7.9424445691725907E-4</v>
      </c>
      <c r="I102" s="641">
        <f t="shared" si="40"/>
        <v>6923659.8200000003</v>
      </c>
      <c r="J102" s="610">
        <f t="shared" si="29"/>
        <v>6.1307642323414819E-4</v>
      </c>
      <c r="K102" s="626">
        <f t="shared" si="20"/>
        <v>0</v>
      </c>
      <c r="L102" s="610" t="str">
        <f t="shared" si="30"/>
        <v/>
      </c>
      <c r="M102" s="176">
        <f t="shared" si="33"/>
        <v>0</v>
      </c>
      <c r="N102" s="403">
        <f t="shared" si="34"/>
        <v>0</v>
      </c>
      <c r="O102" s="51"/>
      <c r="P102" s="238">
        <f t="shared" si="23"/>
        <v>-6923659.8200000003</v>
      </c>
      <c r="Q102" s="395" t="e">
        <f t="shared" si="23"/>
        <v>#VALUE!</v>
      </c>
      <c r="R102" s="106">
        <f t="shared" si="24"/>
        <v>-6923659.8200000003</v>
      </c>
      <c r="S102" s="397" t="e">
        <f t="shared" si="24"/>
        <v>#VALUE!</v>
      </c>
      <c r="T102" s="440"/>
      <c r="U102" s="51"/>
      <c r="V102" s="51"/>
      <c r="W102" s="51"/>
      <c r="X102" s="51"/>
      <c r="Y102" s="51"/>
      <c r="Z102" s="51"/>
      <c r="AA102" s="51"/>
      <c r="AB102" s="51"/>
      <c r="AC102" s="51"/>
      <c r="AD102" s="51"/>
      <c r="AE102" s="51"/>
    </row>
    <row r="103" spans="1:31" s="61" customFormat="1" ht="15" customHeight="1">
      <c r="A103" s="38"/>
      <c r="B103" s="714" t="s">
        <v>192</v>
      </c>
      <c r="C103" s="91" t="e">
        <f t="shared" si="37"/>
        <v>#REF!</v>
      </c>
      <c r="D103" s="14" t="e">
        <f t="shared" si="35"/>
        <v>#REF!</v>
      </c>
      <c r="E103" s="91">
        <f t="shared" si="38"/>
        <v>0</v>
      </c>
      <c r="F103" s="14">
        <f t="shared" si="36"/>
        <v>0</v>
      </c>
      <c r="G103" s="91">
        <f t="shared" si="39"/>
        <v>275000</v>
      </c>
      <c r="H103" s="46">
        <f t="shared" si="28"/>
        <v>3.1546498720418965E-5</v>
      </c>
      <c r="I103" s="641">
        <f t="shared" si="40"/>
        <v>275000</v>
      </c>
      <c r="J103" s="610">
        <f t="shared" si="29"/>
        <v>2.4350707685316454E-5</v>
      </c>
      <c r="K103" s="626">
        <f t="shared" si="20"/>
        <v>0</v>
      </c>
      <c r="L103" s="610" t="str">
        <f t="shared" si="30"/>
        <v/>
      </c>
      <c r="M103" s="176">
        <f t="shared" si="33"/>
        <v>0</v>
      </c>
      <c r="N103" s="403">
        <f t="shared" si="34"/>
        <v>0</v>
      </c>
      <c r="O103" s="51"/>
      <c r="P103" s="238">
        <f t="shared" si="23"/>
        <v>-275000</v>
      </c>
      <c r="Q103" s="395" t="e">
        <f t="shared" si="23"/>
        <v>#VALUE!</v>
      </c>
      <c r="R103" s="106">
        <f t="shared" si="24"/>
        <v>-275000</v>
      </c>
      <c r="S103" s="397" t="e">
        <f t="shared" si="24"/>
        <v>#VALUE!</v>
      </c>
      <c r="T103" s="440"/>
      <c r="U103" s="51"/>
      <c r="V103" s="51"/>
      <c r="W103" s="51"/>
      <c r="X103" s="51"/>
      <c r="Y103" s="51"/>
      <c r="Z103" s="51"/>
      <c r="AA103" s="51"/>
      <c r="AB103" s="51"/>
      <c r="AC103" s="51"/>
      <c r="AD103" s="51"/>
      <c r="AE103" s="51"/>
    </row>
    <row r="104" spans="1:31" s="61" customFormat="1" ht="15" customHeight="1">
      <c r="A104" s="38"/>
      <c r="B104" s="236" t="s">
        <v>181</v>
      </c>
      <c r="C104" s="91" t="e">
        <f t="shared" si="37"/>
        <v>#REF!</v>
      </c>
      <c r="D104" s="14" t="e">
        <f t="shared" si="35"/>
        <v>#REF!</v>
      </c>
      <c r="E104" s="91">
        <f t="shared" si="38"/>
        <v>0</v>
      </c>
      <c r="F104" s="14">
        <f t="shared" si="36"/>
        <v>0</v>
      </c>
      <c r="G104" s="91">
        <f t="shared" si="39"/>
        <v>0</v>
      </c>
      <c r="H104" s="46">
        <f>IF($G$68=0,"",G104/$G$68)</f>
        <v>0</v>
      </c>
      <c r="I104" s="641">
        <f t="shared" si="40"/>
        <v>0</v>
      </c>
      <c r="J104" s="610">
        <f t="shared" si="29"/>
        <v>0</v>
      </c>
      <c r="K104" s="626">
        <f t="shared" si="20"/>
        <v>0</v>
      </c>
      <c r="L104" s="610" t="str">
        <f t="shared" si="30"/>
        <v/>
      </c>
      <c r="M104" s="176" t="str">
        <f t="shared" si="33"/>
        <v/>
      </c>
      <c r="N104" s="403" t="str">
        <f t="shared" si="34"/>
        <v/>
      </c>
      <c r="O104" s="51"/>
      <c r="P104" s="238">
        <f t="shared" si="23"/>
        <v>0</v>
      </c>
      <c r="Q104" s="395" t="e">
        <f t="shared" si="23"/>
        <v>#VALUE!</v>
      </c>
      <c r="R104" s="106">
        <f t="shared" si="24"/>
        <v>0</v>
      </c>
      <c r="S104" s="397" t="e">
        <f t="shared" si="24"/>
        <v>#VALUE!</v>
      </c>
      <c r="T104" s="440"/>
      <c r="U104" s="51"/>
      <c r="V104" s="51"/>
      <c r="W104" s="51"/>
      <c r="X104" s="51"/>
      <c r="Y104" s="51"/>
      <c r="Z104" s="51"/>
      <c r="AA104" s="51"/>
      <c r="AB104" s="51"/>
      <c r="AC104" s="51"/>
      <c r="AD104" s="51"/>
      <c r="AE104" s="51"/>
    </row>
    <row r="105" spans="1:31" s="61" customFormat="1" ht="15" customHeight="1">
      <c r="A105" s="38"/>
      <c r="B105" s="714" t="s">
        <v>185</v>
      </c>
      <c r="C105" s="91" t="e">
        <f t="shared" si="37"/>
        <v>#REF!</v>
      </c>
      <c r="D105" s="14" t="e">
        <f t="shared" si="35"/>
        <v>#REF!</v>
      </c>
      <c r="E105" s="91">
        <f t="shared" si="38"/>
        <v>0</v>
      </c>
      <c r="F105" s="14">
        <f t="shared" si="36"/>
        <v>0</v>
      </c>
      <c r="G105" s="91">
        <f t="shared" si="39"/>
        <v>12650000</v>
      </c>
      <c r="H105" s="46">
        <f t="shared" si="28"/>
        <v>1.4511389411392725E-3</v>
      </c>
      <c r="I105" s="641">
        <f t="shared" si="40"/>
        <v>12650000</v>
      </c>
      <c r="J105" s="610">
        <f t="shared" si="29"/>
        <v>1.1201325535245569E-3</v>
      </c>
      <c r="K105" s="626">
        <f t="shared" si="20"/>
        <v>0</v>
      </c>
      <c r="L105" s="610" t="str">
        <f t="shared" si="30"/>
        <v/>
      </c>
      <c r="M105" s="176">
        <f t="shared" si="33"/>
        <v>0</v>
      </c>
      <c r="N105" s="403">
        <f t="shared" si="34"/>
        <v>0</v>
      </c>
      <c r="O105" s="51"/>
      <c r="P105" s="238">
        <f t="shared" si="23"/>
        <v>-12650000</v>
      </c>
      <c r="Q105" s="395" t="e">
        <f t="shared" si="23"/>
        <v>#VALUE!</v>
      </c>
      <c r="R105" s="106">
        <f t="shared" si="24"/>
        <v>-12650000</v>
      </c>
      <c r="S105" s="397" t="e">
        <f t="shared" si="24"/>
        <v>#VALUE!</v>
      </c>
      <c r="T105" s="440"/>
      <c r="U105" s="51"/>
      <c r="V105" s="51"/>
      <c r="W105" s="51"/>
      <c r="X105" s="51"/>
      <c r="Y105" s="51"/>
      <c r="Z105" s="51"/>
      <c r="AA105" s="51"/>
      <c r="AB105" s="51"/>
      <c r="AC105" s="51"/>
      <c r="AD105" s="51"/>
      <c r="AE105" s="51"/>
    </row>
    <row r="106" spans="1:31" s="61" customFormat="1" ht="15" customHeight="1">
      <c r="A106" s="38"/>
      <c r="B106" s="714" t="s">
        <v>273</v>
      </c>
      <c r="C106" s="91" t="e">
        <f t="shared" si="37"/>
        <v>#REF!</v>
      </c>
      <c r="D106" s="14" t="e">
        <f t="shared" si="35"/>
        <v>#REF!</v>
      </c>
      <c r="E106" s="91">
        <f t="shared" si="38"/>
        <v>0</v>
      </c>
      <c r="F106" s="14">
        <f t="shared" si="36"/>
        <v>0</v>
      </c>
      <c r="G106" s="91">
        <f t="shared" si="39"/>
        <v>0</v>
      </c>
      <c r="H106" s="46">
        <f t="shared" si="28"/>
        <v>0</v>
      </c>
      <c r="I106" s="641">
        <f t="shared" si="40"/>
        <v>0</v>
      </c>
      <c r="J106" s="610">
        <f t="shared" si="29"/>
        <v>0</v>
      </c>
      <c r="K106" s="626">
        <f t="shared" si="20"/>
        <v>0</v>
      </c>
      <c r="L106" s="610" t="str">
        <f t="shared" si="30"/>
        <v/>
      </c>
      <c r="M106" s="176" t="str">
        <f t="shared" si="33"/>
        <v/>
      </c>
      <c r="N106" s="403" t="str">
        <f t="shared" si="34"/>
        <v/>
      </c>
      <c r="O106" s="51"/>
      <c r="P106" s="238">
        <f t="shared" si="23"/>
        <v>0</v>
      </c>
      <c r="Q106" s="395" t="e">
        <f t="shared" si="23"/>
        <v>#VALUE!</v>
      </c>
      <c r="R106" s="106">
        <f t="shared" si="24"/>
        <v>0</v>
      </c>
      <c r="S106" s="397" t="e">
        <f t="shared" si="24"/>
        <v>#VALUE!</v>
      </c>
      <c r="T106" s="440"/>
      <c r="U106" s="51"/>
      <c r="V106" s="51"/>
      <c r="W106" s="51"/>
      <c r="X106" s="51"/>
      <c r="Y106" s="51"/>
      <c r="Z106" s="51"/>
      <c r="AA106" s="51"/>
      <c r="AB106" s="51"/>
      <c r="AC106" s="51"/>
      <c r="AD106" s="51"/>
      <c r="AE106" s="51"/>
    </row>
    <row r="107" spans="1:31" s="61" customFormat="1" ht="15" customHeight="1">
      <c r="A107" s="38"/>
      <c r="B107" s="714" t="s">
        <v>274</v>
      </c>
      <c r="C107" s="91" t="e">
        <f t="shared" si="37"/>
        <v>#REF!</v>
      </c>
      <c r="D107" s="14" t="e">
        <f t="shared" si="35"/>
        <v>#REF!</v>
      </c>
      <c r="E107" s="91">
        <f t="shared" si="38"/>
        <v>0</v>
      </c>
      <c r="F107" s="14">
        <f t="shared" si="36"/>
        <v>0</v>
      </c>
      <c r="G107" s="91">
        <f t="shared" si="39"/>
        <v>0</v>
      </c>
      <c r="H107" s="46">
        <f t="shared" si="28"/>
        <v>0</v>
      </c>
      <c r="I107" s="641">
        <f t="shared" si="40"/>
        <v>0</v>
      </c>
      <c r="J107" s="610">
        <f t="shared" si="29"/>
        <v>0</v>
      </c>
      <c r="K107" s="626">
        <f t="shared" si="20"/>
        <v>0</v>
      </c>
      <c r="L107" s="610" t="str">
        <f t="shared" si="30"/>
        <v/>
      </c>
      <c r="M107" s="176" t="str">
        <f t="shared" si="33"/>
        <v/>
      </c>
      <c r="N107" s="403" t="str">
        <f t="shared" si="34"/>
        <v/>
      </c>
      <c r="O107" s="51"/>
      <c r="P107" s="238">
        <f t="shared" si="23"/>
        <v>0</v>
      </c>
      <c r="Q107" s="395" t="e">
        <f t="shared" si="23"/>
        <v>#VALUE!</v>
      </c>
      <c r="R107" s="106">
        <f t="shared" si="24"/>
        <v>0</v>
      </c>
      <c r="S107" s="397" t="e">
        <f t="shared" si="24"/>
        <v>#VALUE!</v>
      </c>
      <c r="T107" s="440"/>
      <c r="U107" s="51"/>
      <c r="V107" s="51"/>
      <c r="W107" s="51"/>
      <c r="X107" s="51"/>
      <c r="Y107" s="51"/>
      <c r="Z107" s="51"/>
      <c r="AA107" s="51"/>
      <c r="AB107" s="51"/>
      <c r="AC107" s="51"/>
      <c r="AD107" s="51"/>
      <c r="AE107" s="51"/>
    </row>
    <row r="108" spans="1:31" s="61" customFormat="1" ht="15" customHeight="1">
      <c r="A108" s="38"/>
      <c r="B108" s="714" t="s">
        <v>190</v>
      </c>
      <c r="C108" s="91" t="e">
        <f t="shared" si="37"/>
        <v>#REF!</v>
      </c>
      <c r="D108" s="14" t="e">
        <f t="shared" si="35"/>
        <v>#REF!</v>
      </c>
      <c r="E108" s="91">
        <f t="shared" si="38"/>
        <v>0</v>
      </c>
      <c r="F108" s="14">
        <f t="shared" si="36"/>
        <v>0</v>
      </c>
      <c r="G108" s="91">
        <f t="shared" si="39"/>
        <v>2750000</v>
      </c>
      <c r="H108" s="46">
        <f t="shared" si="28"/>
        <v>3.1546498720418965E-4</v>
      </c>
      <c r="I108" s="641">
        <f t="shared" si="40"/>
        <v>0</v>
      </c>
      <c r="J108" s="610">
        <f t="shared" si="29"/>
        <v>0</v>
      </c>
      <c r="K108" s="626">
        <f t="shared" si="20"/>
        <v>0</v>
      </c>
      <c r="L108" s="610" t="str">
        <f t="shared" si="30"/>
        <v/>
      </c>
      <c r="M108" s="176">
        <f t="shared" si="33"/>
        <v>0</v>
      </c>
      <c r="N108" s="403" t="str">
        <f t="shared" si="34"/>
        <v/>
      </c>
      <c r="O108" s="51"/>
      <c r="P108" s="238">
        <f t="shared" si="23"/>
        <v>-2750000</v>
      </c>
      <c r="Q108" s="395" t="e">
        <f t="shared" si="23"/>
        <v>#VALUE!</v>
      </c>
      <c r="R108" s="106">
        <f t="shared" si="24"/>
        <v>0</v>
      </c>
      <c r="S108" s="397" t="e">
        <f t="shared" si="24"/>
        <v>#VALUE!</v>
      </c>
      <c r="T108" s="440"/>
      <c r="U108" s="51"/>
      <c r="V108" s="51"/>
      <c r="W108" s="51"/>
      <c r="X108" s="51"/>
      <c r="Y108" s="51"/>
      <c r="Z108" s="51"/>
      <c r="AA108" s="51"/>
      <c r="AB108" s="51"/>
      <c r="AC108" s="51"/>
      <c r="AD108" s="51"/>
      <c r="AE108" s="51"/>
    </row>
    <row r="109" spans="1:31" s="61" customFormat="1" ht="15" customHeight="1">
      <c r="A109" s="38"/>
      <c r="B109" s="714" t="s">
        <v>189</v>
      </c>
      <c r="C109" s="91" t="e">
        <f t="shared" si="37"/>
        <v>#REF!</v>
      </c>
      <c r="D109" s="14" t="e">
        <f t="shared" si="35"/>
        <v>#REF!</v>
      </c>
      <c r="E109" s="91">
        <f t="shared" si="38"/>
        <v>0</v>
      </c>
      <c r="F109" s="14">
        <f t="shared" si="36"/>
        <v>0</v>
      </c>
      <c r="G109" s="91">
        <f t="shared" si="39"/>
        <v>522500</v>
      </c>
      <c r="H109" s="46">
        <f t="shared" si="28"/>
        <v>5.9938347568796038E-5</v>
      </c>
      <c r="I109" s="641">
        <f t="shared" si="40"/>
        <v>522500</v>
      </c>
      <c r="J109" s="610">
        <f t="shared" si="29"/>
        <v>4.6266344602101263E-5</v>
      </c>
      <c r="K109" s="626">
        <f t="shared" si="20"/>
        <v>0</v>
      </c>
      <c r="L109" s="610" t="str">
        <f t="shared" si="30"/>
        <v/>
      </c>
      <c r="M109" s="176">
        <f t="shared" si="33"/>
        <v>0</v>
      </c>
      <c r="N109" s="403">
        <f t="shared" si="34"/>
        <v>0</v>
      </c>
      <c r="O109" s="51"/>
      <c r="P109" s="238">
        <f t="shared" si="23"/>
        <v>-522500</v>
      </c>
      <c r="Q109" s="395" t="e">
        <f t="shared" si="23"/>
        <v>#VALUE!</v>
      </c>
      <c r="R109" s="106">
        <f t="shared" si="24"/>
        <v>-522500</v>
      </c>
      <c r="S109" s="397" t="e">
        <f t="shared" si="24"/>
        <v>#VALUE!</v>
      </c>
      <c r="T109" s="440"/>
      <c r="U109" s="51"/>
      <c r="V109" s="51"/>
      <c r="W109" s="51"/>
      <c r="X109" s="51"/>
      <c r="Y109" s="51"/>
      <c r="Z109" s="51"/>
      <c r="AA109" s="51"/>
      <c r="AB109" s="51"/>
      <c r="AC109" s="51"/>
      <c r="AD109" s="51"/>
      <c r="AE109" s="51"/>
    </row>
    <row r="110" spans="1:31" s="61" customFormat="1" ht="15" customHeight="1">
      <c r="A110" s="38"/>
      <c r="B110" s="714" t="s">
        <v>186</v>
      </c>
      <c r="C110" s="91" t="e">
        <f t="shared" si="37"/>
        <v>#REF!</v>
      </c>
      <c r="D110" s="14" t="e">
        <f t="shared" si="35"/>
        <v>#REF!</v>
      </c>
      <c r="E110" s="91">
        <f t="shared" si="38"/>
        <v>0</v>
      </c>
      <c r="F110" s="14">
        <f t="shared" si="36"/>
        <v>0</v>
      </c>
      <c r="G110" s="91">
        <f t="shared" si="39"/>
        <v>3850000</v>
      </c>
      <c r="H110" s="46">
        <f t="shared" si="28"/>
        <v>4.4165098208586557E-4</v>
      </c>
      <c r="I110" s="641">
        <f t="shared" si="40"/>
        <v>3850000</v>
      </c>
      <c r="J110" s="610">
        <f t="shared" si="29"/>
        <v>3.4090990759443035E-4</v>
      </c>
      <c r="K110" s="626">
        <f t="shared" si="20"/>
        <v>0</v>
      </c>
      <c r="L110" s="610" t="str">
        <f t="shared" si="30"/>
        <v/>
      </c>
      <c r="M110" s="176">
        <f t="shared" si="33"/>
        <v>0</v>
      </c>
      <c r="N110" s="403">
        <f t="shared" si="34"/>
        <v>0</v>
      </c>
      <c r="O110" s="51"/>
      <c r="P110" s="238">
        <f t="shared" si="23"/>
        <v>-3850000</v>
      </c>
      <c r="Q110" s="395" t="e">
        <f t="shared" si="23"/>
        <v>#VALUE!</v>
      </c>
      <c r="R110" s="106">
        <f t="shared" si="24"/>
        <v>-3850000</v>
      </c>
      <c r="S110" s="397" t="e">
        <f t="shared" si="24"/>
        <v>#VALUE!</v>
      </c>
      <c r="T110" s="440"/>
      <c r="U110" s="51"/>
      <c r="V110" s="51"/>
      <c r="W110" s="51"/>
      <c r="X110" s="51"/>
      <c r="Y110" s="51"/>
      <c r="Z110" s="51"/>
      <c r="AA110" s="51"/>
      <c r="AB110" s="51"/>
      <c r="AC110" s="51"/>
      <c r="AD110" s="51"/>
      <c r="AE110" s="51"/>
    </row>
    <row r="111" spans="1:31" s="61" customFormat="1" ht="15" customHeight="1">
      <c r="A111" s="38"/>
      <c r="B111" s="714" t="s">
        <v>193</v>
      </c>
      <c r="C111" s="91" t="e">
        <f t="shared" si="37"/>
        <v>#REF!</v>
      </c>
      <c r="D111" s="14" t="e">
        <f t="shared" si="35"/>
        <v>#REF!</v>
      </c>
      <c r="E111" s="91">
        <f t="shared" si="38"/>
        <v>0</v>
      </c>
      <c r="F111" s="14">
        <f t="shared" si="36"/>
        <v>0</v>
      </c>
      <c r="G111" s="91">
        <f t="shared" si="39"/>
        <v>1760000</v>
      </c>
      <c r="H111" s="46">
        <f t="shared" si="28"/>
        <v>2.0189759181068139E-4</v>
      </c>
      <c r="I111" s="641">
        <f t="shared" si="40"/>
        <v>1760000</v>
      </c>
      <c r="J111" s="610">
        <f t="shared" si="29"/>
        <v>1.558445291860253E-4</v>
      </c>
      <c r="K111" s="670">
        <f t="shared" si="20"/>
        <v>0</v>
      </c>
      <c r="L111" s="610" t="str">
        <f t="shared" si="30"/>
        <v/>
      </c>
      <c r="M111" s="176">
        <f t="shared" si="33"/>
        <v>0</v>
      </c>
      <c r="N111" s="403">
        <f t="shared" si="34"/>
        <v>0</v>
      </c>
      <c r="O111" s="51"/>
      <c r="P111" s="238">
        <f t="shared" si="23"/>
        <v>-1760000</v>
      </c>
      <c r="Q111" s="395" t="e">
        <f t="shared" si="23"/>
        <v>#VALUE!</v>
      </c>
      <c r="R111" s="106">
        <f t="shared" si="24"/>
        <v>-1760000</v>
      </c>
      <c r="S111" s="397" t="e">
        <f t="shared" si="24"/>
        <v>#VALUE!</v>
      </c>
      <c r="T111" s="669"/>
      <c r="U111" s="51"/>
      <c r="V111" s="51"/>
      <c r="W111" s="51"/>
      <c r="X111" s="51"/>
      <c r="Y111" s="51"/>
      <c r="Z111" s="51"/>
      <c r="AA111" s="51"/>
      <c r="AB111" s="51"/>
      <c r="AC111" s="51"/>
      <c r="AD111" s="51"/>
      <c r="AE111" s="51"/>
    </row>
    <row r="112" spans="1:31" s="61" customFormat="1" ht="15" customHeight="1">
      <c r="A112" s="38"/>
      <c r="B112" s="714" t="s">
        <v>275</v>
      </c>
      <c r="C112" s="91" t="e">
        <f t="shared" si="37"/>
        <v>#REF!</v>
      </c>
      <c r="D112" s="14" t="e">
        <f t="shared" si="35"/>
        <v>#REF!</v>
      </c>
      <c r="E112" s="91">
        <f t="shared" si="38"/>
        <v>0</v>
      </c>
      <c r="F112" s="14">
        <f t="shared" si="36"/>
        <v>0</v>
      </c>
      <c r="G112" s="91">
        <f t="shared" si="39"/>
        <v>0</v>
      </c>
      <c r="H112" s="46">
        <f t="shared" si="28"/>
        <v>0</v>
      </c>
      <c r="I112" s="641">
        <f t="shared" si="40"/>
        <v>0</v>
      </c>
      <c r="J112" s="610">
        <f t="shared" si="29"/>
        <v>0</v>
      </c>
      <c r="K112" s="626">
        <f t="shared" si="20"/>
        <v>0</v>
      </c>
      <c r="L112" s="610" t="str">
        <f t="shared" si="30"/>
        <v/>
      </c>
      <c r="M112" s="176" t="str">
        <f t="shared" si="33"/>
        <v/>
      </c>
      <c r="N112" s="403" t="str">
        <f t="shared" si="34"/>
        <v/>
      </c>
      <c r="O112" s="51"/>
      <c r="P112" s="238">
        <f t="shared" si="23"/>
        <v>0</v>
      </c>
      <c r="Q112" s="395" t="e">
        <f t="shared" si="23"/>
        <v>#VALUE!</v>
      </c>
      <c r="R112" s="106">
        <f t="shared" si="24"/>
        <v>0</v>
      </c>
      <c r="S112" s="397" t="e">
        <f t="shared" si="24"/>
        <v>#VALUE!</v>
      </c>
      <c r="T112" s="440"/>
      <c r="U112" s="51"/>
      <c r="V112" s="51"/>
      <c r="W112" s="51"/>
      <c r="X112" s="51"/>
      <c r="Y112" s="51"/>
      <c r="Z112" s="51"/>
      <c r="AA112" s="51"/>
      <c r="AB112" s="51"/>
      <c r="AC112" s="51"/>
      <c r="AD112" s="51"/>
      <c r="AE112" s="51"/>
    </row>
    <row r="113" spans="1:31" s="61" customFormat="1" ht="15" customHeight="1">
      <c r="A113" s="38"/>
      <c r="B113" s="714" t="s">
        <v>276</v>
      </c>
      <c r="C113" s="91" t="e">
        <f t="shared" si="37"/>
        <v>#REF!</v>
      </c>
      <c r="D113" s="14" t="e">
        <f t="shared" si="35"/>
        <v>#REF!</v>
      </c>
      <c r="E113" s="91">
        <f t="shared" si="38"/>
        <v>0</v>
      </c>
      <c r="F113" s="14">
        <f t="shared" si="36"/>
        <v>0</v>
      </c>
      <c r="G113" s="91">
        <f t="shared" si="39"/>
        <v>0</v>
      </c>
      <c r="H113" s="46">
        <f t="shared" si="28"/>
        <v>0</v>
      </c>
      <c r="I113" s="637">
        <f t="shared" si="40"/>
        <v>0</v>
      </c>
      <c r="J113" s="610">
        <f t="shared" si="29"/>
        <v>0</v>
      </c>
      <c r="K113" s="620">
        <f t="shared" si="20"/>
        <v>0</v>
      </c>
      <c r="L113" s="610" t="str">
        <f t="shared" si="30"/>
        <v/>
      </c>
      <c r="M113" s="176" t="str">
        <f t="shared" si="33"/>
        <v/>
      </c>
      <c r="N113" s="403" t="str">
        <f t="shared" si="34"/>
        <v/>
      </c>
      <c r="O113" s="51"/>
      <c r="P113" s="238">
        <f t="shared" si="23"/>
        <v>0</v>
      </c>
      <c r="Q113" s="395" t="e">
        <f t="shared" si="23"/>
        <v>#VALUE!</v>
      </c>
      <c r="R113" s="106">
        <f t="shared" si="24"/>
        <v>0</v>
      </c>
      <c r="S113" s="397" t="e">
        <f t="shared" si="24"/>
        <v>#VALUE!</v>
      </c>
      <c r="T113" s="440"/>
      <c r="U113" s="51"/>
      <c r="V113" s="51"/>
      <c r="W113" s="51"/>
      <c r="X113" s="51"/>
      <c r="Y113" s="51"/>
      <c r="Z113" s="51"/>
      <c r="AA113" s="51"/>
      <c r="AB113" s="51"/>
      <c r="AC113" s="51"/>
      <c r="AD113" s="51"/>
      <c r="AE113" s="51"/>
    </row>
    <row r="114" spans="1:31" s="61" customFormat="1" ht="15.75" customHeight="1">
      <c r="A114" s="38"/>
      <c r="B114" s="714" t="s">
        <v>277</v>
      </c>
      <c r="C114" s="91" t="e">
        <f t="shared" si="37"/>
        <v>#REF!</v>
      </c>
      <c r="D114" s="14" t="e">
        <f t="shared" si="35"/>
        <v>#REF!</v>
      </c>
      <c r="E114" s="91">
        <f t="shared" si="38"/>
        <v>0</v>
      </c>
      <c r="F114" s="14">
        <f t="shared" si="36"/>
        <v>0</v>
      </c>
      <c r="G114" s="91">
        <f t="shared" si="39"/>
        <v>24226.18</v>
      </c>
      <c r="H114" s="46">
        <f t="shared" si="28"/>
        <v>2.7790951140750531E-6</v>
      </c>
      <c r="I114" s="641">
        <f t="shared" si="40"/>
        <v>24226.18</v>
      </c>
      <c r="J114" s="610">
        <f t="shared" si="29"/>
        <v>2.14518046367949E-6</v>
      </c>
      <c r="K114" s="626">
        <f t="shared" si="20"/>
        <v>0</v>
      </c>
      <c r="L114" s="610" t="str">
        <f t="shared" si="30"/>
        <v/>
      </c>
      <c r="M114" s="176">
        <f t="shared" si="33"/>
        <v>0</v>
      </c>
      <c r="N114" s="403">
        <f t="shared" si="34"/>
        <v>0</v>
      </c>
      <c r="O114" s="51"/>
      <c r="P114" s="238">
        <f t="shared" si="23"/>
        <v>-24226.18</v>
      </c>
      <c r="Q114" s="395" t="e">
        <f t="shared" si="23"/>
        <v>#VALUE!</v>
      </c>
      <c r="R114" s="106">
        <f t="shared" si="24"/>
        <v>-24226.18</v>
      </c>
      <c r="S114" s="397" t="e">
        <f t="shared" si="24"/>
        <v>#VALUE!</v>
      </c>
      <c r="T114" s="440"/>
      <c r="U114" s="51"/>
      <c r="V114" s="51"/>
      <c r="W114" s="51"/>
      <c r="X114" s="51"/>
      <c r="Y114" s="51"/>
      <c r="Z114" s="51"/>
      <c r="AA114" s="51"/>
      <c r="AB114" s="51"/>
      <c r="AC114" s="51"/>
      <c r="AD114" s="51"/>
      <c r="AE114" s="51"/>
    </row>
    <row r="115" spans="1:31" s="61" customFormat="1" ht="15" customHeight="1">
      <c r="A115" s="38"/>
      <c r="B115" s="714" t="s">
        <v>175</v>
      </c>
      <c r="C115" s="91" t="e">
        <f t="shared" si="37"/>
        <v>#REF!</v>
      </c>
      <c r="D115" s="14" t="e">
        <f t="shared" si="35"/>
        <v>#REF!</v>
      </c>
      <c r="E115" s="91">
        <f t="shared" si="38"/>
        <v>0</v>
      </c>
      <c r="F115" s="14">
        <f t="shared" si="36"/>
        <v>0</v>
      </c>
      <c r="G115" s="91">
        <f t="shared" si="39"/>
        <v>319171290.14838541</v>
      </c>
      <c r="H115" s="46">
        <f t="shared" si="28"/>
        <v>3.6613587986401859E-2</v>
      </c>
      <c r="I115" s="641">
        <f t="shared" si="40"/>
        <v>351088419.16322398</v>
      </c>
      <c r="J115" s="610">
        <f t="shared" si="29"/>
        <v>3.1088187151794629E-2</v>
      </c>
      <c r="K115" s="626">
        <f t="shared" si="20"/>
        <v>0</v>
      </c>
      <c r="L115" s="610" t="str">
        <f t="shared" si="30"/>
        <v/>
      </c>
      <c r="M115" s="176">
        <f t="shared" si="33"/>
        <v>0</v>
      </c>
      <c r="N115" s="403">
        <f t="shared" si="34"/>
        <v>0</v>
      </c>
      <c r="O115" s="51"/>
      <c r="P115" s="238">
        <f t="shared" si="23"/>
        <v>-319171290.14838541</v>
      </c>
      <c r="Q115" s="395" t="e">
        <f t="shared" si="23"/>
        <v>#VALUE!</v>
      </c>
      <c r="R115" s="106">
        <f t="shared" si="24"/>
        <v>-351088419.16322398</v>
      </c>
      <c r="S115" s="397" t="e">
        <f t="shared" si="24"/>
        <v>#VALUE!</v>
      </c>
      <c r="T115" s="440" t="s">
        <v>472</v>
      </c>
      <c r="U115" s="51"/>
      <c r="V115" s="51"/>
      <c r="W115" s="51"/>
      <c r="X115" s="51"/>
      <c r="Y115" s="51"/>
      <c r="Z115" s="51"/>
      <c r="AA115" s="51"/>
      <c r="AB115" s="51"/>
      <c r="AC115" s="51"/>
      <c r="AD115" s="51"/>
      <c r="AE115" s="51"/>
    </row>
    <row r="116" spans="1:31" s="61" customFormat="1" ht="15" customHeight="1">
      <c r="A116" s="38"/>
      <c r="B116" s="714" t="s">
        <v>176</v>
      </c>
      <c r="C116" s="91" t="e">
        <f t="shared" si="37"/>
        <v>#REF!</v>
      </c>
      <c r="D116" s="14" t="e">
        <f t="shared" si="35"/>
        <v>#REF!</v>
      </c>
      <c r="E116" s="91">
        <f t="shared" si="38"/>
        <v>0</v>
      </c>
      <c r="F116" s="14">
        <f t="shared" si="36"/>
        <v>0</v>
      </c>
      <c r="G116" s="91">
        <f t="shared" si="39"/>
        <v>0</v>
      </c>
      <c r="H116" s="46">
        <f t="shared" si="28"/>
        <v>0</v>
      </c>
      <c r="I116" s="641">
        <f t="shared" si="40"/>
        <v>0</v>
      </c>
      <c r="J116" s="610">
        <f t="shared" si="29"/>
        <v>0</v>
      </c>
      <c r="K116" s="626">
        <f t="shared" si="20"/>
        <v>0</v>
      </c>
      <c r="L116" s="610" t="str">
        <f t="shared" si="30"/>
        <v/>
      </c>
      <c r="M116" s="176" t="str">
        <f t="shared" si="33"/>
        <v/>
      </c>
      <c r="N116" s="403" t="str">
        <f t="shared" si="34"/>
        <v/>
      </c>
      <c r="O116" s="51"/>
      <c r="P116" s="238">
        <f t="shared" si="23"/>
        <v>0</v>
      </c>
      <c r="Q116" s="395" t="e">
        <f t="shared" si="23"/>
        <v>#VALUE!</v>
      </c>
      <c r="R116" s="106">
        <f t="shared" si="24"/>
        <v>0</v>
      </c>
      <c r="S116" s="397" t="e">
        <f t="shared" si="24"/>
        <v>#VALUE!</v>
      </c>
      <c r="T116" s="440"/>
      <c r="U116" s="51"/>
      <c r="V116" s="51"/>
      <c r="W116" s="51"/>
      <c r="X116" s="51"/>
      <c r="Y116" s="51"/>
      <c r="Z116" s="51"/>
      <c r="AA116" s="51"/>
      <c r="AB116" s="51"/>
      <c r="AC116" s="51"/>
      <c r="AD116" s="51"/>
      <c r="AE116" s="51"/>
    </row>
    <row r="117" spans="1:31" s="61" customFormat="1" ht="15" customHeight="1">
      <c r="A117" s="38"/>
      <c r="B117" s="714" t="s">
        <v>171</v>
      </c>
      <c r="C117" s="91" t="e">
        <f t="shared" si="37"/>
        <v>#REF!</v>
      </c>
      <c r="D117" s="14" t="e">
        <f t="shared" si="35"/>
        <v>#REF!</v>
      </c>
      <c r="E117" s="91">
        <f t="shared" si="38"/>
        <v>0</v>
      </c>
      <c r="F117" s="14">
        <f t="shared" si="36"/>
        <v>0</v>
      </c>
      <c r="G117" s="91">
        <f t="shared" si="39"/>
        <v>2200000</v>
      </c>
      <c r="H117" s="46">
        <f t="shared" si="28"/>
        <v>2.5237198976335172E-4</v>
      </c>
      <c r="I117" s="641">
        <f t="shared" si="40"/>
        <v>2200000</v>
      </c>
      <c r="J117" s="610">
        <f t="shared" si="29"/>
        <v>1.9480566148253163E-4</v>
      </c>
      <c r="K117" s="626">
        <f t="shared" si="20"/>
        <v>0</v>
      </c>
      <c r="L117" s="610" t="str">
        <f t="shared" si="30"/>
        <v/>
      </c>
      <c r="M117" s="176">
        <f t="shared" si="33"/>
        <v>0</v>
      </c>
      <c r="N117" s="403">
        <f t="shared" si="34"/>
        <v>0</v>
      </c>
      <c r="O117" s="51"/>
      <c r="P117" s="238">
        <f t="shared" si="23"/>
        <v>-2200000</v>
      </c>
      <c r="Q117" s="395" t="e">
        <f t="shared" si="23"/>
        <v>#VALUE!</v>
      </c>
      <c r="R117" s="106">
        <f t="shared" si="24"/>
        <v>-2200000</v>
      </c>
      <c r="S117" s="397" t="e">
        <f t="shared" si="24"/>
        <v>#VALUE!</v>
      </c>
      <c r="T117" s="440"/>
      <c r="U117" s="51"/>
      <c r="V117" s="51"/>
      <c r="W117" s="51"/>
      <c r="X117" s="51"/>
      <c r="Y117" s="51"/>
      <c r="Z117" s="51"/>
      <c r="AA117" s="51"/>
      <c r="AB117" s="51"/>
      <c r="AC117" s="51"/>
      <c r="AD117" s="51"/>
      <c r="AE117" s="51"/>
    </row>
    <row r="118" spans="1:31" s="61" customFormat="1" ht="15" customHeight="1">
      <c r="A118" s="38"/>
      <c r="B118" s="714" t="s">
        <v>172</v>
      </c>
      <c r="C118" s="91"/>
      <c r="D118" s="14" t="e">
        <f t="shared" si="35"/>
        <v>#REF!</v>
      </c>
      <c r="E118" s="91">
        <f t="shared" si="38"/>
        <v>0</v>
      </c>
      <c r="F118" s="14">
        <f t="shared" si="36"/>
        <v>0</v>
      </c>
      <c r="G118" s="91">
        <f>G57*$H$64/100</f>
        <v>261518721.0826683</v>
      </c>
      <c r="H118" s="46">
        <f t="shared" si="28"/>
        <v>3.0000000000000002E-2</v>
      </c>
      <c r="I118" s="641">
        <f t="shared" si="40"/>
        <v>338799188.36916488</v>
      </c>
      <c r="J118" s="610">
        <f t="shared" si="29"/>
        <v>3.0000000000000002E-2</v>
      </c>
      <c r="K118" s="626">
        <f t="shared" si="20"/>
        <v>0</v>
      </c>
      <c r="L118" s="610" t="str">
        <f t="shared" si="30"/>
        <v/>
      </c>
      <c r="M118" s="176">
        <f t="shared" si="33"/>
        <v>0</v>
      </c>
      <c r="N118" s="403">
        <f t="shared" si="34"/>
        <v>0</v>
      </c>
      <c r="O118" s="51"/>
      <c r="P118" s="238">
        <f t="shared" si="23"/>
        <v>-261518721.0826683</v>
      </c>
      <c r="Q118" s="395" t="e">
        <f t="shared" si="23"/>
        <v>#VALUE!</v>
      </c>
      <c r="R118" s="106">
        <f t="shared" si="24"/>
        <v>-338799188.36916488</v>
      </c>
      <c r="S118" s="397" t="e">
        <f t="shared" si="24"/>
        <v>#VALUE!</v>
      </c>
      <c r="T118" s="440"/>
      <c r="U118" s="51"/>
      <c r="V118" s="51"/>
      <c r="W118" s="51"/>
      <c r="X118" s="51"/>
      <c r="Y118" s="51"/>
      <c r="Z118" s="51"/>
      <c r="AA118" s="51"/>
      <c r="AB118" s="51"/>
      <c r="AC118" s="51"/>
      <c r="AD118" s="51"/>
      <c r="AE118" s="51"/>
    </row>
    <row r="119" spans="1:31" s="61" customFormat="1" ht="15" customHeight="1">
      <c r="A119" s="38"/>
      <c r="B119" s="714" t="s">
        <v>173</v>
      </c>
      <c r="C119" s="91"/>
      <c r="D119" s="14" t="e">
        <f t="shared" si="35"/>
        <v>#REF!</v>
      </c>
      <c r="E119" s="91">
        <f t="shared" ref="E119:G121" si="41">E58*$H$64/100</f>
        <v>0</v>
      </c>
      <c r="F119" s="14">
        <f t="shared" si="36"/>
        <v>0</v>
      </c>
      <c r="G119" s="91">
        <f t="shared" si="41"/>
        <v>348691628.11022437</v>
      </c>
      <c r="H119" s="46">
        <f t="shared" si="28"/>
        <v>0.04</v>
      </c>
      <c r="I119" s="641">
        <f t="shared" si="40"/>
        <v>451732251.15888649</v>
      </c>
      <c r="J119" s="610">
        <f t="shared" si="29"/>
        <v>0.04</v>
      </c>
      <c r="K119" s="626">
        <f t="shared" si="20"/>
        <v>0</v>
      </c>
      <c r="L119" s="610" t="str">
        <f t="shared" si="30"/>
        <v/>
      </c>
      <c r="M119" s="176">
        <f t="shared" si="33"/>
        <v>0</v>
      </c>
      <c r="N119" s="403">
        <f t="shared" si="34"/>
        <v>0</v>
      </c>
      <c r="O119" s="51"/>
      <c r="P119" s="238">
        <f t="shared" si="23"/>
        <v>-348691628.11022437</v>
      </c>
      <c r="Q119" s="395" t="e">
        <f t="shared" si="23"/>
        <v>#VALUE!</v>
      </c>
      <c r="R119" s="106">
        <f t="shared" si="24"/>
        <v>-451732251.15888649</v>
      </c>
      <c r="S119" s="397" t="e">
        <f t="shared" si="24"/>
        <v>#VALUE!</v>
      </c>
      <c r="T119" s="440"/>
      <c r="U119" s="51"/>
      <c r="V119" s="51"/>
      <c r="W119" s="51"/>
      <c r="X119" s="51"/>
      <c r="Y119" s="51"/>
      <c r="Z119" s="51"/>
      <c r="AA119" s="51"/>
      <c r="AB119" s="51"/>
      <c r="AC119" s="51"/>
      <c r="AD119" s="51"/>
      <c r="AE119" s="51"/>
    </row>
    <row r="120" spans="1:31" s="61" customFormat="1" ht="15" customHeight="1">
      <c r="A120" s="38"/>
      <c r="B120" s="714" t="s">
        <v>174</v>
      </c>
      <c r="C120" s="91"/>
      <c r="D120" s="14" t="e">
        <f t="shared" si="35"/>
        <v>#REF!</v>
      </c>
      <c r="E120" s="91">
        <f t="shared" si="41"/>
        <v>0</v>
      </c>
      <c r="F120" s="14">
        <f>+IFERROR(E120/$E$68,0)</f>
        <v>0</v>
      </c>
      <c r="G120" s="91">
        <f t="shared" si="41"/>
        <v>0</v>
      </c>
      <c r="H120" s="46">
        <f t="shared" si="28"/>
        <v>0</v>
      </c>
      <c r="I120" s="641">
        <f t="shared" si="40"/>
        <v>0</v>
      </c>
      <c r="J120" s="610">
        <f>IF($I$68=0,"",I120/$I$68)</f>
        <v>0</v>
      </c>
      <c r="K120" s="626">
        <f t="shared" si="20"/>
        <v>0</v>
      </c>
      <c r="L120" s="610"/>
      <c r="M120" s="176"/>
      <c r="N120" s="403"/>
      <c r="O120" s="51"/>
      <c r="P120" s="238">
        <f t="shared" si="23"/>
        <v>0</v>
      </c>
      <c r="Q120" s="395">
        <f t="shared" si="23"/>
        <v>0</v>
      </c>
      <c r="R120" s="106">
        <f t="shared" si="24"/>
        <v>0</v>
      </c>
      <c r="S120" s="397">
        <f t="shared" si="24"/>
        <v>0</v>
      </c>
      <c r="T120" s="440"/>
      <c r="U120" s="51"/>
      <c r="V120" s="51"/>
      <c r="W120" s="51"/>
      <c r="X120" s="51"/>
      <c r="Y120" s="51"/>
      <c r="Z120" s="51"/>
      <c r="AA120" s="51"/>
      <c r="AB120" s="51"/>
      <c r="AC120" s="51"/>
      <c r="AD120" s="51"/>
      <c r="AE120" s="51"/>
    </row>
    <row r="121" spans="1:31" s="88" customFormat="1" ht="15" customHeight="1" thickBot="1">
      <c r="A121" s="38"/>
      <c r="B121" s="709" t="s">
        <v>278</v>
      </c>
      <c r="C121" s="97" t="e">
        <f>C60*$H$64</f>
        <v>#REF!</v>
      </c>
      <c r="D121" s="75" t="e">
        <f>IF($G$68=0,"",C121/$G$68)</f>
        <v>#REF!</v>
      </c>
      <c r="E121" s="97">
        <f t="shared" si="41"/>
        <v>0</v>
      </c>
      <c r="F121" s="75">
        <f>+IFERROR(E121/$E$68,0)</f>
        <v>0</v>
      </c>
      <c r="G121" s="97">
        <f t="shared" si="41"/>
        <v>723420507.60404968</v>
      </c>
      <c r="H121" s="76">
        <f t="shared" si="28"/>
        <v>8.2986851336203607E-2</v>
      </c>
      <c r="I121" s="642">
        <f t="shared" si="40"/>
        <v>1285206016.7168543</v>
      </c>
      <c r="J121" s="643">
        <f t="shared" si="29"/>
        <v>0.11380245828538928</v>
      </c>
      <c r="K121" s="642">
        <f>K60*$H$64/100</f>
        <v>0</v>
      </c>
      <c r="L121" s="643" t="str">
        <f>IF($K$68=0,"",K121/$K$68)</f>
        <v/>
      </c>
      <c r="M121" s="27">
        <f t="shared" si="33"/>
        <v>0</v>
      </c>
      <c r="N121" s="410">
        <f t="shared" si="34"/>
        <v>0</v>
      </c>
      <c r="O121" s="51"/>
      <c r="P121" s="453">
        <f t="shared" si="23"/>
        <v>-723420507.60404968</v>
      </c>
      <c r="Q121" s="430" t="e">
        <f t="shared" si="23"/>
        <v>#VALUE!</v>
      </c>
      <c r="R121" s="454">
        <f t="shared" si="24"/>
        <v>-1285206016.7168543</v>
      </c>
      <c r="S121" s="432" t="e">
        <f t="shared" si="24"/>
        <v>#VALUE!</v>
      </c>
      <c r="T121" s="455"/>
      <c r="U121" s="51"/>
      <c r="V121" s="51"/>
      <c r="W121" s="51"/>
      <c r="X121" s="51"/>
      <c r="Y121" s="51"/>
      <c r="Z121" s="51"/>
      <c r="AA121" s="51"/>
      <c r="AB121" s="51"/>
      <c r="AC121" s="51"/>
      <c r="AD121" s="51"/>
      <c r="AE121" s="51"/>
    </row>
    <row r="124" spans="1:31">
      <c r="H124" s="49"/>
      <c r="J124" s="49"/>
      <c r="K124" s="49"/>
      <c r="L124" s="49"/>
      <c r="M124" s="49"/>
      <c r="N124" s="49"/>
    </row>
  </sheetData>
  <mergeCells count="25">
    <mergeCell ref="B65:B67"/>
    <mergeCell ref="C65:D66"/>
    <mergeCell ref="E65:F66"/>
    <mergeCell ref="G65:H66"/>
    <mergeCell ref="I65:J66"/>
    <mergeCell ref="K65:L66"/>
    <mergeCell ref="P4:T4"/>
    <mergeCell ref="P5:Q5"/>
    <mergeCell ref="R5:S5"/>
    <mergeCell ref="T5:T6"/>
    <mergeCell ref="M65:N66"/>
    <mergeCell ref="P65:T65"/>
    <mergeCell ref="P66:Q66"/>
    <mergeCell ref="R66:S66"/>
    <mergeCell ref="T66:T67"/>
    <mergeCell ref="H64:I64"/>
    <mergeCell ref="M64:N64"/>
    <mergeCell ref="M3:N3"/>
    <mergeCell ref="B4:B6"/>
    <mergeCell ref="C4:D5"/>
    <mergeCell ref="E4:F5"/>
    <mergeCell ref="G4:H5"/>
    <mergeCell ref="I4:J5"/>
    <mergeCell ref="K4:L5"/>
    <mergeCell ref="M4:N5"/>
  </mergeCells>
  <conditionalFormatting sqref="B7:B60">
    <cfRule type="duplicateValues" dxfId="0" priority="1"/>
  </conditionalFormatting>
  <printOptions horizontalCentered="1" verticalCentered="1"/>
  <pageMargins left="0.70866141732283472" right="0.70866141732283472" top="0.74803149606299213" bottom="0.74803149606299213" header="0.31496062992125984" footer="0.31496062992125984"/>
  <pageSetup paperSize="9" scale="75"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7F6E-636A-40F6-8CC2-53BD9090C86D}">
  <sheetPr>
    <tabColor rgb="FF00B050"/>
  </sheetPr>
  <dimension ref="A1:T83"/>
  <sheetViews>
    <sheetView zoomScaleNormal="100" zoomScaleSheetLayoutView="85" workbookViewId="0">
      <pane xSplit="2" ySplit="6" topLeftCell="E67" activePane="bottomRight" state="frozen"/>
      <selection activeCell="I22" sqref="I22"/>
      <selection pane="topRight" activeCell="I22" sqref="I22"/>
      <selection pane="bottomLeft" activeCell="I22" sqref="I22"/>
      <selection pane="bottomRight" activeCell="T50" sqref="T50:T57"/>
    </sheetView>
  </sheetViews>
  <sheetFormatPr defaultColWidth="9" defaultRowHeight="15"/>
  <cols>
    <col min="1" max="1" width="9" style="1"/>
    <col min="2" max="2" width="17.85546875" style="1" customWidth="1"/>
    <col min="3" max="3" width="15.5703125" style="1" hidden="1" customWidth="1"/>
    <col min="4" max="4" width="8.42578125" style="1" hidden="1" customWidth="1"/>
    <col min="5" max="5" width="13.42578125" style="1" customWidth="1"/>
    <col min="6" max="6" width="8.28515625" style="1" customWidth="1"/>
    <col min="7" max="7" width="14.140625" style="5" customWidth="1"/>
    <col min="8" max="8" width="6.5703125" style="2" customWidth="1"/>
    <col min="9" max="9" width="14.7109375" style="4" customWidth="1"/>
    <col min="10" max="10" width="8.42578125" style="2" customWidth="1"/>
    <col min="11" max="11" width="16.5703125" style="3" customWidth="1"/>
    <col min="12" max="12" width="6.7109375" style="2" customWidth="1"/>
    <col min="13" max="14" width="7.140625" style="2" customWidth="1"/>
    <col min="15" max="15" width="9" style="456" customWidth="1"/>
    <col min="16" max="16" width="15.42578125" style="1" customWidth="1"/>
    <col min="17" max="17" width="9" style="1" customWidth="1"/>
    <col min="18" max="18" width="15.28515625" style="1" bestFit="1" customWidth="1"/>
    <col min="19" max="19" width="8.5703125" style="1" customWidth="1"/>
    <col min="20" max="20" width="70.140625" style="1" customWidth="1"/>
    <col min="21" max="16384" width="9" style="1"/>
  </cols>
  <sheetData>
    <row r="1" spans="2:20" s="39" customFormat="1" ht="21" customHeight="1">
      <c r="B1" s="43" t="str">
        <f>+'실적-PL 2026'!B1</f>
        <v>7월 목표vs실적- 베트남</v>
      </c>
      <c r="C1" s="41"/>
      <c r="D1" s="43"/>
      <c r="E1" s="43"/>
      <c r="F1" s="43"/>
      <c r="G1" s="41"/>
      <c r="H1" s="40"/>
      <c r="I1" s="650" t="s">
        <v>229</v>
      </c>
      <c r="J1" s="372">
        <f>+'실적-PL 2026'!J1</f>
        <v>7</v>
      </c>
      <c r="K1" s="41"/>
      <c r="L1" s="40"/>
      <c r="M1" s="40"/>
      <c r="N1" s="40"/>
      <c r="O1" s="456"/>
      <c r="T1" s="771"/>
    </row>
    <row r="2" spans="2:20" s="39" customFormat="1" ht="21" customHeight="1">
      <c r="B2" s="43"/>
      <c r="C2" s="41"/>
      <c r="D2" s="43"/>
      <c r="E2" s="43"/>
      <c r="F2" s="43"/>
      <c r="G2" s="41"/>
      <c r="H2" s="40"/>
      <c r="I2" s="662" t="s">
        <v>230</v>
      </c>
      <c r="J2" s="661">
        <f>+IF(J1-1=0,12,J1-1)</f>
        <v>6</v>
      </c>
      <c r="K2" s="663"/>
      <c r="L2" s="40"/>
      <c r="M2" s="40"/>
      <c r="N2" s="40"/>
      <c r="O2" s="456"/>
      <c r="S2" s="668"/>
    </row>
    <row r="3" spans="2:20" ht="17.25" customHeight="1" thickBot="1">
      <c r="B3" s="36" t="s">
        <v>291</v>
      </c>
      <c r="C3" s="36"/>
      <c r="D3" s="36"/>
      <c r="E3" s="36"/>
      <c r="F3" s="36"/>
      <c r="G3" s="37"/>
      <c r="H3" s="32"/>
      <c r="I3" s="33"/>
      <c r="J3" s="32"/>
      <c r="K3" s="663" t="e">
        <f>+K10+K11-#REF!</f>
        <v>#REF!</v>
      </c>
      <c r="L3" s="32"/>
      <c r="M3" s="969" t="s">
        <v>169</v>
      </c>
      <c r="N3" s="969"/>
      <c r="P3" s="970"/>
      <c r="Q3" s="971"/>
      <c r="R3" s="971"/>
      <c r="S3" s="971"/>
    </row>
    <row r="4" spans="2:20" ht="17.25" customHeight="1" thickTop="1">
      <c r="B4" s="906" t="s">
        <v>233</v>
      </c>
      <c r="C4" s="913" t="s">
        <v>282</v>
      </c>
      <c r="D4" s="910"/>
      <c r="E4" s="909" t="s">
        <v>235</v>
      </c>
      <c r="F4" s="910"/>
      <c r="G4" s="909" t="s">
        <v>236</v>
      </c>
      <c r="H4" s="913"/>
      <c r="I4" s="915" t="s">
        <v>237</v>
      </c>
      <c r="J4" s="916"/>
      <c r="K4" s="913" t="s">
        <v>238</v>
      </c>
      <c r="L4" s="913"/>
      <c r="M4" s="920" t="s">
        <v>239</v>
      </c>
      <c r="N4" s="972"/>
      <c r="O4" s="457"/>
      <c r="P4" s="906" t="s">
        <v>240</v>
      </c>
      <c r="Q4" s="938"/>
      <c r="R4" s="938"/>
      <c r="S4" s="938"/>
      <c r="T4" s="939"/>
    </row>
    <row r="5" spans="2:20" ht="19.5" customHeight="1">
      <c r="B5" s="907"/>
      <c r="C5" s="914"/>
      <c r="D5" s="912"/>
      <c r="E5" s="911"/>
      <c r="F5" s="912"/>
      <c r="G5" s="911"/>
      <c r="H5" s="914"/>
      <c r="I5" s="917"/>
      <c r="J5" s="918"/>
      <c r="K5" s="914"/>
      <c r="L5" s="914"/>
      <c r="M5" s="922"/>
      <c r="N5" s="973"/>
      <c r="O5" s="457"/>
      <c r="P5" s="940" t="s">
        <v>241</v>
      </c>
      <c r="Q5" s="941"/>
      <c r="R5" s="941" t="s">
        <v>242</v>
      </c>
      <c r="S5" s="942"/>
      <c r="T5" s="943" t="s">
        <v>243</v>
      </c>
    </row>
    <row r="6" spans="2:20" ht="23.25" customHeight="1" thickBot="1">
      <c r="B6" s="908"/>
      <c r="C6" s="129" t="s">
        <v>244</v>
      </c>
      <c r="D6" s="100" t="s">
        <v>245</v>
      </c>
      <c r="E6" s="105" t="s">
        <v>244</v>
      </c>
      <c r="F6" s="458" t="s">
        <v>245</v>
      </c>
      <c r="G6" s="105" t="s">
        <v>244</v>
      </c>
      <c r="H6" s="101" t="s">
        <v>245</v>
      </c>
      <c r="I6" s="135" t="s">
        <v>244</v>
      </c>
      <c r="J6" s="136" t="s">
        <v>245</v>
      </c>
      <c r="K6" s="104" t="s">
        <v>244</v>
      </c>
      <c r="L6" s="100" t="s">
        <v>245</v>
      </c>
      <c r="M6" s="102" t="s">
        <v>246</v>
      </c>
      <c r="N6" s="459" t="s">
        <v>247</v>
      </c>
      <c r="O6" s="457"/>
      <c r="P6" s="434" t="s">
        <v>244</v>
      </c>
      <c r="Q6" s="435" t="s">
        <v>245</v>
      </c>
      <c r="R6" s="435" t="s">
        <v>244</v>
      </c>
      <c r="S6" s="436" t="s">
        <v>245</v>
      </c>
      <c r="T6" s="944"/>
    </row>
    <row r="7" spans="2:20" s="29" customFormat="1" ht="16.5" customHeight="1">
      <c r="B7" s="220" t="s">
        <v>292</v>
      </c>
      <c r="C7" s="460" t="e">
        <f>+INDEX(#REF!,ROW('실적-MC 2026'!$B7),MATCH('실적-MC 2026'!$J$1,#REF!,0))</f>
        <v>#REF!</v>
      </c>
      <c r="D7" s="461">
        <f>+IFERROR(C7/$C$7,0)</f>
        <v>0</v>
      </c>
      <c r="E7" s="462">
        <f>+INDEX('2026-실적-MC'!$T:$AQ,ROW('실적-MC 2026'!$B7),MATCH($J$2,'2026-실적-MC'!$T$1:$AQ$1,0))</f>
        <v>0</v>
      </c>
      <c r="F7" s="463">
        <f>+IFERROR(E7/$E$7,0)</f>
        <v>0</v>
      </c>
      <c r="G7" s="274">
        <f>+INDEX('2026-사업계획-MC'!$T:$AQ,ROW('실적-MC 2026'!$B7),MATCH($J$1,'2026-사업계획-MC'!$T$1:$AQ$1,0))</f>
        <v>158496194595.55655</v>
      </c>
      <c r="H7" s="464">
        <f>+IFERROR(G7/$G$7,0)</f>
        <v>1</v>
      </c>
      <c r="I7" s="465">
        <f>+INDEX('2026-운영계획-MC'!$T:$AQ,ROW('실적-MC 2026'!$B7),MATCH($J$1,'2026-운영계획-MC'!$T$1:$AQ$1,0))</f>
        <v>193441328453.81964</v>
      </c>
      <c r="J7" s="466">
        <f>+IFERROR(I7/$I$7,0)</f>
        <v>1</v>
      </c>
      <c r="K7" s="467">
        <f>+INDEX('2026-실적-MC'!$O:$AL,ROW('실적-MC 2026'!$B7),MATCH($J$1,'2026-실적-MC'!$O$1:$AL$1,0))</f>
        <v>0</v>
      </c>
      <c r="L7" s="468">
        <f>+IFERROR(K7/$K$7,0)</f>
        <v>0</v>
      </c>
      <c r="M7" s="30">
        <f t="shared" ref="M7:M41" si="0">IF(G7=0,"",K7/G7)</f>
        <v>0</v>
      </c>
      <c r="N7" s="469">
        <f t="shared" ref="N7:N41" si="1">IF(I7=0,"",K7/I7)</f>
        <v>0</v>
      </c>
      <c r="O7" s="470"/>
      <c r="P7" s="471">
        <f>K7-G7</f>
        <v>-158496194595.55655</v>
      </c>
      <c r="Q7" s="472">
        <f>L7-H7</f>
        <v>-1</v>
      </c>
      <c r="R7" s="473">
        <f>K7-I7</f>
        <v>-193441328453.81964</v>
      </c>
      <c r="S7" s="474">
        <f>L7-J7</f>
        <v>-1</v>
      </c>
      <c r="T7" s="475"/>
    </row>
    <row r="8" spans="2:20" s="6" customFormat="1" ht="16.5" customHeight="1">
      <c r="B8" s="221" t="s">
        <v>293</v>
      </c>
      <c r="C8" s="275" t="e">
        <f>+INDEX(#REF!,ROW('실적-MC 2026'!$B8),MATCH('실적-MC 2026'!$J$1,#REF!,0))</f>
        <v>#REF!</v>
      </c>
      <c r="D8" s="476">
        <f t="shared" ref="D8:D41" si="2">+IFERROR(C8/$C$7,0)</f>
        <v>0</v>
      </c>
      <c r="E8" s="477">
        <f>+INDEX('2026-실적-MC'!$T:$AQ,ROW('실적-MC 2026'!$B8),MATCH($J$2,'2026-실적-MC'!$T$1:$AQ$1,0))</f>
        <v>0</v>
      </c>
      <c r="F8" s="478">
        <f t="shared" ref="F8:F41" si="3">+IFERROR(E8/$E$7,0)</f>
        <v>0</v>
      </c>
      <c r="G8" s="275">
        <f>+INDEX('2026-사업계획-MC'!$T:$AQ,ROW('실적-MC 2026'!$B8),MATCH($J$1,'2026-사업계획-MC'!$T$1:$AQ$1,0))</f>
        <v>109788908949.06018</v>
      </c>
      <c r="H8" s="479">
        <f t="shared" ref="H8:H41" si="4">+IFERROR(G8/$G$7,0)</f>
        <v>0.69269113513554426</v>
      </c>
      <c r="I8" s="480">
        <f>+INDEX('2026-운영계획-MC'!$T:$AQ,ROW('실적-MC 2026'!$B8),MATCH($J$1,'2026-운영계획-MC'!$T$1:$AQ$1,0))</f>
        <v>139278988672.26324</v>
      </c>
      <c r="J8" s="481">
        <f>+IFERROR(I8/$I$7,0)</f>
        <v>0.72000636981519384</v>
      </c>
      <c r="K8" s="482">
        <f>+INDEX('2026-실적-MC'!$O:$AL,ROW('실적-MC 2026'!$B8),MATCH($J$1,'2026-실적-MC'!$O$1:$AL$1,0))</f>
        <v>0</v>
      </c>
      <c r="L8" s="483">
        <f>+IFERROR(K8/$K$7,0)</f>
        <v>0</v>
      </c>
      <c r="M8" s="658">
        <f t="shared" si="0"/>
        <v>0</v>
      </c>
      <c r="N8" s="484">
        <f t="shared" si="1"/>
        <v>0</v>
      </c>
      <c r="O8" s="470"/>
      <c r="P8" s="485">
        <f t="shared" ref="P8:Q41" si="5">K8-G8</f>
        <v>-109788908949.06018</v>
      </c>
      <c r="Q8" s="486">
        <f>L8-H8</f>
        <v>-0.69269113513554426</v>
      </c>
      <c r="R8" s="487">
        <f t="shared" ref="R8:S41" si="6">K8-I8</f>
        <v>-139278988672.26324</v>
      </c>
      <c r="S8" s="488">
        <f t="shared" si="6"/>
        <v>-0.72000636981519384</v>
      </c>
      <c r="T8" s="489"/>
    </row>
    <row r="9" spans="2:20" s="6" customFormat="1" ht="16.5" customHeight="1">
      <c r="B9" s="222" t="s">
        <v>294</v>
      </c>
      <c r="C9" s="247" t="e">
        <f>+INDEX(#REF!,ROW('실적-MC 2026'!$B9),MATCH('실적-MC 2026'!$J$1,#REF!,0))</f>
        <v>#REF!</v>
      </c>
      <c r="D9" s="490">
        <f t="shared" si="2"/>
        <v>0</v>
      </c>
      <c r="E9" s="316">
        <f>+INDEX('2026-실적-MC'!$T:$AQ,ROW('실적-MC 2026'!$B9),MATCH($J$2,'2026-실적-MC'!$T$1:$AQ$1,0))</f>
        <v>0</v>
      </c>
      <c r="F9" s="491"/>
      <c r="G9" s="276">
        <f>+INDEX('2026-사업계획-MC'!$T:$AQ,ROW('실적-MC 2026'!$B9),MATCH($J$1,'2026-사업계획-MC'!$T$1:$AQ$1,0))</f>
        <v>0</v>
      </c>
      <c r="H9" s="492">
        <f t="shared" si="4"/>
        <v>0</v>
      </c>
      <c r="I9" s="493">
        <f>+INDEX('2026-운영계획-MC'!$T:$AQ,ROW('실적-MC 2026'!$B9),MATCH($J$1,'2026-운영계획-MC'!$T$1:$AQ$1,0))</f>
        <v>0</v>
      </c>
      <c r="J9" s="494">
        <f t="shared" ref="J9:J40" si="7">+IFERROR(I9/$I$7,0)</f>
        <v>0</v>
      </c>
      <c r="K9" s="495">
        <f>+INDEX('2026-실적-MC'!$O:$AL,ROW('실적-MC 2026'!$B9),MATCH($J$1,'2026-실적-MC'!$O$1:$AL$1,0))</f>
        <v>0</v>
      </c>
      <c r="L9" s="496"/>
      <c r="M9" s="120" t="str">
        <f t="shared" si="0"/>
        <v/>
      </c>
      <c r="N9" s="497" t="str">
        <f t="shared" si="1"/>
        <v/>
      </c>
      <c r="O9" s="470"/>
      <c r="P9" s="498">
        <f t="shared" si="5"/>
        <v>0</v>
      </c>
      <c r="Q9" s="499">
        <f t="shared" si="5"/>
        <v>0</v>
      </c>
      <c r="R9" s="500">
        <f>K9-I9</f>
        <v>0</v>
      </c>
      <c r="S9" s="501">
        <f t="shared" si="6"/>
        <v>0</v>
      </c>
      <c r="T9" s="502"/>
    </row>
    <row r="10" spans="2:20" s="6" customFormat="1" ht="16.5" customHeight="1">
      <c r="B10" s="223" t="s">
        <v>295</v>
      </c>
      <c r="C10" s="248" t="e">
        <f>+INDEX(#REF!,ROW('실적-MC 2026'!$B10),MATCH('실적-MC 2026'!$J$1,#REF!,0))</f>
        <v>#REF!</v>
      </c>
      <c r="D10" s="503">
        <f t="shared" si="2"/>
        <v>0</v>
      </c>
      <c r="E10" s="213">
        <f>+INDEX('2026-실적-MC'!$T:$AQ,ROW('실적-MC 2026'!$B10),MATCH($J$2,'2026-실적-MC'!$T$1:$AQ$1,0))</f>
        <v>0</v>
      </c>
      <c r="F10" s="504">
        <f t="shared" si="3"/>
        <v>0</v>
      </c>
      <c r="G10" s="277">
        <f>+INDEX('2026-사업계획-MC'!$T:$AQ,ROW('실적-MC 2026'!$B10),MATCH($J$1,'2026-사업계획-MC'!$T$1:$AQ$1,0))</f>
        <v>73938110433.513199</v>
      </c>
      <c r="H10" s="335">
        <f t="shared" si="4"/>
        <v>0.46649770123620404</v>
      </c>
      <c r="I10" s="505">
        <f>+INDEX('2026-운영계획-MC'!$T:$AQ,ROW('실적-MC 2026'!$B10),MATCH($J$1,'2026-운영계획-MC'!$T$1:$AQ$1,0))</f>
        <v>93957635815.263245</v>
      </c>
      <c r="J10" s="506">
        <f t="shared" si="7"/>
        <v>0.48571645245754091</v>
      </c>
      <c r="K10" s="507">
        <f>+INDEX('2026-실적-MC'!$O:$AL,ROW('실적-MC 2026'!$B10),MATCH($J$1,'2026-실적-MC'!$O$1:$AL$1,0))</f>
        <v>0</v>
      </c>
      <c r="L10" s="302">
        <f t="shared" ref="L10:L40" si="8">+IFERROR(K10/$K$7,0)</f>
        <v>0</v>
      </c>
      <c r="M10" s="13">
        <f t="shared" si="0"/>
        <v>0</v>
      </c>
      <c r="N10" s="508">
        <f>IF(I10=0,"",K10/I10)</f>
        <v>0</v>
      </c>
      <c r="O10" s="470"/>
      <c r="P10" s="509">
        <f t="shared" si="5"/>
        <v>-73938110433.513199</v>
      </c>
      <c r="Q10" s="510">
        <f t="shared" si="5"/>
        <v>-0.46649770123620404</v>
      </c>
      <c r="R10" s="511">
        <f>K10-I10</f>
        <v>-93957635815.263245</v>
      </c>
      <c r="S10" s="512">
        <f t="shared" si="6"/>
        <v>-0.48571645245754091</v>
      </c>
      <c r="T10" s="513"/>
    </row>
    <row r="11" spans="2:20" s="6" customFormat="1" ht="16.5" customHeight="1">
      <c r="B11" s="223" t="s">
        <v>296</v>
      </c>
      <c r="C11" s="248" t="e">
        <f>+INDEX(#REF!,ROW('실적-MC 2026'!$B11),MATCH('실적-MC 2026'!$J$1,#REF!,0))</f>
        <v>#REF!</v>
      </c>
      <c r="D11" s="503">
        <f t="shared" si="2"/>
        <v>0</v>
      </c>
      <c r="E11" s="213">
        <f>+INDEX('2026-실적-MC'!$T:$AQ,ROW('실적-MC 2026'!$B11),MATCH($J$2,'2026-실적-MC'!$T$1:$AQ$1,0))</f>
        <v>0</v>
      </c>
      <c r="F11" s="504">
        <f t="shared" si="3"/>
        <v>0</v>
      </c>
      <c r="G11" s="277">
        <f>+INDEX('2026-사업계획-MC'!$T:$AQ,ROW('실적-MC 2026'!$B11),MATCH($J$1,'2026-사업계획-MC'!$T$1:$AQ$1,0))</f>
        <v>35850798515.546989</v>
      </c>
      <c r="H11" s="335">
        <f t="shared" si="4"/>
        <v>0.22619343389934024</v>
      </c>
      <c r="I11" s="505">
        <f>+INDEX('2026-운영계획-MC'!$T:$AQ,ROW('실적-MC 2026'!$B11),MATCH($J$1,'2026-운영계획-MC'!$T$1:$AQ$1,0))</f>
        <v>45321352856.999992</v>
      </c>
      <c r="J11" s="506">
        <f t="shared" si="7"/>
        <v>0.23428991735765289</v>
      </c>
      <c r="K11" s="507">
        <f>+INDEX('2026-실적-MC'!$O:$AL,ROW('실적-MC 2026'!$B11),MATCH($J$1,'2026-실적-MC'!$O$1:$AL$1,0))</f>
        <v>0</v>
      </c>
      <c r="L11" s="302">
        <f t="shared" si="8"/>
        <v>0</v>
      </c>
      <c r="M11" s="13">
        <f t="shared" si="0"/>
        <v>0</v>
      </c>
      <c r="N11" s="508">
        <f t="shared" si="1"/>
        <v>0</v>
      </c>
      <c r="O11" s="470"/>
      <c r="P11" s="509">
        <f t="shared" si="5"/>
        <v>-35850798515.546989</v>
      </c>
      <c r="Q11" s="510">
        <f t="shared" si="5"/>
        <v>-0.22619343389934024</v>
      </c>
      <c r="R11" s="511">
        <f t="shared" si="6"/>
        <v>-45321352856.999992</v>
      </c>
      <c r="S11" s="512">
        <f t="shared" si="6"/>
        <v>-0.23428991735765289</v>
      </c>
      <c r="T11" s="513"/>
    </row>
    <row r="12" spans="2:20" s="6" customFormat="1" ht="16.5" customHeight="1">
      <c r="B12" s="224" t="s">
        <v>297</v>
      </c>
      <c r="C12" s="249" t="e">
        <f>+INDEX(#REF!,ROW('실적-MC 2026'!$B12),MATCH('실적-MC 2026'!$J$1,#REF!,0))</f>
        <v>#REF!</v>
      </c>
      <c r="D12" s="514">
        <f t="shared" si="2"/>
        <v>0</v>
      </c>
      <c r="E12" s="317">
        <f>+INDEX('2026-실적-MC'!$T:$AQ,ROW('실적-MC 2026'!$B12),MATCH($J$2,'2026-실적-MC'!$T$1:$AQ$1,0))</f>
        <v>0</v>
      </c>
      <c r="F12" s="515"/>
      <c r="G12" s="278">
        <f>+INDEX('2026-사업계획-MC'!$T:$AQ,ROW('실적-MC 2026'!$B12),MATCH($J$1,'2026-사업계획-MC'!$T$1:$AQ$1,0))</f>
        <v>0</v>
      </c>
      <c r="H12" s="516">
        <f t="shared" si="4"/>
        <v>0</v>
      </c>
      <c r="I12" s="517">
        <f>+INDEX('2026-운영계획-MC'!$T:$AQ,ROW('실적-MC 2026'!$B12),MATCH($J$1,'2026-운영계획-MC'!$T$1:$AQ$1,0))</f>
        <v>0</v>
      </c>
      <c r="J12" s="518">
        <f t="shared" si="7"/>
        <v>0</v>
      </c>
      <c r="K12" s="519">
        <f>+INDEX('2026-실적-MC'!$O:$AL,ROW('실적-MC 2026'!$B12),MATCH($J$1,'2026-실적-MC'!$O$1:$AL$1,0))</f>
        <v>0</v>
      </c>
      <c r="L12" s="520"/>
      <c r="M12" s="8" t="str">
        <f t="shared" si="0"/>
        <v/>
      </c>
      <c r="N12" s="521" t="str">
        <f t="shared" si="1"/>
        <v/>
      </c>
      <c r="O12" s="470"/>
      <c r="P12" s="522">
        <f t="shared" si="5"/>
        <v>0</v>
      </c>
      <c r="Q12" s="523">
        <f t="shared" si="5"/>
        <v>0</v>
      </c>
      <c r="R12" s="524">
        <f t="shared" si="6"/>
        <v>0</v>
      </c>
      <c r="S12" s="525">
        <f t="shared" si="6"/>
        <v>0</v>
      </c>
      <c r="T12" s="526"/>
    </row>
    <row r="13" spans="2:20" s="6" customFormat="1" ht="16.5" customHeight="1">
      <c r="B13" s="225" t="s">
        <v>298</v>
      </c>
      <c r="C13" s="279" t="e">
        <f>+INDEX(#REF!,ROW('실적-MC 2026'!$B13),MATCH('실적-MC 2026'!$J$1,#REF!,0))</f>
        <v>#REF!</v>
      </c>
      <c r="D13" s="527">
        <f t="shared" si="2"/>
        <v>0</v>
      </c>
      <c r="E13" s="233">
        <f>+INDEX('2026-실적-MC'!$T:$AQ,ROW('실적-MC 2026'!$B13),MATCH($J$2,'2026-실적-MC'!$T$1:$AQ$1,0))</f>
        <v>0</v>
      </c>
      <c r="F13" s="528">
        <f t="shared" si="3"/>
        <v>0</v>
      </c>
      <c r="G13" s="279">
        <f>+INDEX('2026-사업계획-MC'!$T:$AQ,ROW('실적-MC 2026'!$B13),MATCH($J$1,'2026-사업계획-MC'!$T$1:$AQ$1,0))</f>
        <v>6873168397.6000004</v>
      </c>
      <c r="H13" s="479">
        <f t="shared" si="4"/>
        <v>4.3364879612022497E-2</v>
      </c>
      <c r="I13" s="529">
        <f>+INDEX('2026-운영계획-MC'!$T:$AQ,ROW('실적-MC 2026'!$B13),MATCH($J$1,'2026-운영계획-MC'!$T$1:$AQ$1,0))</f>
        <v>9257461064.9920006</v>
      </c>
      <c r="J13" s="481">
        <f t="shared" si="7"/>
        <v>4.7856686774160773E-2</v>
      </c>
      <c r="K13" s="530">
        <f>+INDEX('2026-실적-MC'!$O:$AL,ROW('실적-MC 2026'!$B13),MATCH($J$1,'2026-실적-MC'!$O$1:$AL$1,0))</f>
        <v>0</v>
      </c>
      <c r="L13" s="483">
        <f t="shared" si="8"/>
        <v>0</v>
      </c>
      <c r="M13" s="23">
        <f t="shared" si="0"/>
        <v>0</v>
      </c>
      <c r="N13" s="531">
        <f t="shared" si="1"/>
        <v>0</v>
      </c>
      <c r="O13" s="470"/>
      <c r="P13" s="485">
        <f t="shared" si="5"/>
        <v>-6873168397.6000004</v>
      </c>
      <c r="Q13" s="486">
        <f t="shared" si="5"/>
        <v>-4.3364879612022497E-2</v>
      </c>
      <c r="R13" s="487">
        <f t="shared" si="6"/>
        <v>-9257461064.9920006</v>
      </c>
      <c r="S13" s="488">
        <f t="shared" si="6"/>
        <v>-4.7856686774160773E-2</v>
      </c>
      <c r="T13" s="489"/>
    </row>
    <row r="14" spans="2:20" s="6" customFormat="1" ht="16.5" customHeight="1">
      <c r="B14" s="226" t="s">
        <v>299</v>
      </c>
      <c r="C14" s="251" t="e">
        <f>+INDEX(#REF!,ROW('실적-MC 2026'!$B14),MATCH('실적-MC 2026'!$J$1,#REF!,0))</f>
        <v>#REF!</v>
      </c>
      <c r="D14" s="532">
        <f t="shared" si="2"/>
        <v>0</v>
      </c>
      <c r="E14" s="318">
        <f>+INDEX('2026-실적-MC'!$T:$AQ,ROW('실적-MC 2026'!$B14),MATCH($J$2,'2026-실적-MC'!$T$1:$AQ$1,0))</f>
        <v>0</v>
      </c>
      <c r="F14" s="533">
        <f t="shared" si="3"/>
        <v>0</v>
      </c>
      <c r="G14" s="280">
        <f>+INDEX('2026-사업계획-MC'!$T:$AQ,ROW('실적-MC 2026'!$B14),MATCH($J$1,'2026-사업계획-MC'!$T$1:$AQ$1,0))</f>
        <v>5991698117.6000004</v>
      </c>
      <c r="H14" s="492">
        <f t="shared" si="4"/>
        <v>3.780341940000103E-2</v>
      </c>
      <c r="I14" s="493">
        <f>+INDEX('2026-운영계획-MC'!$T:$AQ,ROW('실적-MC 2026'!$B14),MATCH($J$1,'2026-운영계획-MC'!$T$1:$AQ$1,0))</f>
        <v>8508211326.9920006</v>
      </c>
      <c r="J14" s="494">
        <f t="shared" si="7"/>
        <v>4.3983420683668284E-2</v>
      </c>
      <c r="K14" s="534">
        <f>+INDEX('2026-실적-MC'!$O:$AL,ROW('실적-MC 2026'!$B14),MATCH($J$1,'2026-실적-MC'!$O$1:$AL$1,0))</f>
        <v>0</v>
      </c>
      <c r="L14" s="496">
        <f t="shared" si="8"/>
        <v>0</v>
      </c>
      <c r="M14" s="120">
        <f>IF(G14=0,"",K14/G14)</f>
        <v>0</v>
      </c>
      <c r="N14" s="497">
        <f t="shared" si="1"/>
        <v>0</v>
      </c>
      <c r="O14" s="470"/>
      <c r="P14" s="498">
        <f t="shared" si="5"/>
        <v>-5991698117.6000004</v>
      </c>
      <c r="Q14" s="499">
        <f t="shared" si="5"/>
        <v>-3.780341940000103E-2</v>
      </c>
      <c r="R14" s="500">
        <f t="shared" si="6"/>
        <v>-8508211326.9920006</v>
      </c>
      <c r="S14" s="501">
        <f t="shared" si="6"/>
        <v>-4.3983420683668284E-2</v>
      </c>
      <c r="T14" s="535"/>
    </row>
    <row r="15" spans="2:20" s="6" customFormat="1" ht="16.5" customHeight="1">
      <c r="B15" s="227" t="s">
        <v>300</v>
      </c>
      <c r="C15" s="252" t="e">
        <f>+INDEX(#REF!,ROW('실적-MC 2026'!$B15),MATCH('실적-MC 2026'!$J$1,#REF!,0))</f>
        <v>#REF!</v>
      </c>
      <c r="D15" s="536">
        <f t="shared" si="2"/>
        <v>0</v>
      </c>
      <c r="E15" s="319">
        <f>+INDEX('2026-실적-MC'!$T:$AQ,ROW('실적-MC 2026'!$B15),MATCH($J$2,'2026-실적-MC'!$T$1:$AQ$1,0))</f>
        <v>0</v>
      </c>
      <c r="F15" s="537">
        <f t="shared" si="3"/>
        <v>0</v>
      </c>
      <c r="G15" s="281">
        <f>+INDEX('2026-사업계획-MC'!$T:$AQ,ROW('실적-MC 2026'!$B15),MATCH($J$1,'2026-사업계획-MC'!$T$1:$AQ$1,0))</f>
        <v>881470280</v>
      </c>
      <c r="H15" s="335">
        <f t="shared" si="4"/>
        <v>5.5614602120214697E-3</v>
      </c>
      <c r="I15" s="505">
        <f>+INDEX('2026-운영계획-MC'!$T:$AQ,ROW('실적-MC 2026'!$B15),MATCH($J$1,'2026-운영계획-MC'!$T$1:$AQ$1,0))</f>
        <v>749249738</v>
      </c>
      <c r="J15" s="506">
        <f t="shared" si="7"/>
        <v>3.8732660904924917E-3</v>
      </c>
      <c r="K15" s="538">
        <f>+INDEX('2026-실적-MC'!$O:$AL,ROW('실적-MC 2026'!$B15),MATCH($J$1,'2026-실적-MC'!$O$1:$AL$1,0))</f>
        <v>0</v>
      </c>
      <c r="L15" s="302">
        <f t="shared" si="8"/>
        <v>0</v>
      </c>
      <c r="M15" s="13">
        <f t="shared" si="0"/>
        <v>0</v>
      </c>
      <c r="N15" s="508">
        <f t="shared" si="1"/>
        <v>0</v>
      </c>
      <c r="O15" s="470"/>
      <c r="P15" s="509">
        <f t="shared" si="5"/>
        <v>-881470280</v>
      </c>
      <c r="Q15" s="510">
        <f t="shared" si="5"/>
        <v>-5.5614602120214697E-3</v>
      </c>
      <c r="R15" s="511">
        <f t="shared" si="6"/>
        <v>-749249738</v>
      </c>
      <c r="S15" s="512">
        <f t="shared" si="6"/>
        <v>-3.8732660904924917E-3</v>
      </c>
      <c r="T15" s="539"/>
    </row>
    <row r="16" spans="2:20" s="6" customFormat="1" ht="16.5" customHeight="1">
      <c r="B16" s="227" t="s">
        <v>301</v>
      </c>
      <c r="C16" s="252" t="e">
        <f>+INDEX(#REF!,ROW('실적-MC 2026'!$B16),MATCH('실적-MC 2026'!$J$1,#REF!,0))</f>
        <v>#REF!</v>
      </c>
      <c r="D16" s="536">
        <f t="shared" si="2"/>
        <v>0</v>
      </c>
      <c r="E16" s="319">
        <f>+INDEX('2026-실적-MC'!$T:$AQ,ROW('실적-MC 2026'!$B16),MATCH($J$2,'2026-실적-MC'!$T$1:$AQ$1,0))</f>
        <v>0</v>
      </c>
      <c r="F16" s="537">
        <f t="shared" si="3"/>
        <v>0</v>
      </c>
      <c r="G16" s="281">
        <f>+INDEX('2026-사업계획-MC'!$T:$AQ,ROW('실적-MC 2026'!$B16),MATCH($J$1,'2026-사업계획-MC'!$T$1:$AQ$1,0))</f>
        <v>0</v>
      </c>
      <c r="H16" s="335">
        <f t="shared" si="4"/>
        <v>0</v>
      </c>
      <c r="I16" s="505">
        <f>+INDEX('2026-운영계획-MC'!$T:$AQ,ROW('실적-MC 2026'!$B16),MATCH($J$1,'2026-운영계획-MC'!$T$1:$AQ$1,0))</f>
        <v>0</v>
      </c>
      <c r="J16" s="506">
        <f t="shared" si="7"/>
        <v>0</v>
      </c>
      <c r="K16" s="538">
        <f>+INDEX('2026-실적-MC'!$O:$AL,ROW('실적-MC 2026'!$B16),MATCH($J$1,'2026-실적-MC'!$O$1:$AL$1,0))</f>
        <v>0</v>
      </c>
      <c r="L16" s="302">
        <f t="shared" si="8"/>
        <v>0</v>
      </c>
      <c r="M16" s="13" t="str">
        <f t="shared" si="0"/>
        <v/>
      </c>
      <c r="N16" s="508" t="str">
        <f t="shared" si="1"/>
        <v/>
      </c>
      <c r="O16" s="470"/>
      <c r="P16" s="509">
        <f t="shared" si="5"/>
        <v>0</v>
      </c>
      <c r="Q16" s="510">
        <f t="shared" si="5"/>
        <v>0</v>
      </c>
      <c r="R16" s="511">
        <f t="shared" si="6"/>
        <v>0</v>
      </c>
      <c r="S16" s="512">
        <f t="shared" si="6"/>
        <v>0</v>
      </c>
      <c r="T16" s="539"/>
    </row>
    <row r="17" spans="2:20" s="6" customFormat="1" ht="16.5" customHeight="1">
      <c r="B17" s="227" t="s">
        <v>302</v>
      </c>
      <c r="C17" s="252" t="e">
        <f>+INDEX(#REF!,ROW('실적-MC 2026'!$B17),MATCH('실적-MC 2026'!$J$1,#REF!,0))</f>
        <v>#REF!</v>
      </c>
      <c r="D17" s="536">
        <f t="shared" si="2"/>
        <v>0</v>
      </c>
      <c r="E17" s="319">
        <f>+INDEX('2026-실적-MC'!$T:$AQ,ROW('실적-MC 2026'!$B17),MATCH($J$2,'2026-실적-MC'!$T$1:$AQ$1,0))</f>
        <v>0</v>
      </c>
      <c r="F17" s="537">
        <f t="shared" si="3"/>
        <v>0</v>
      </c>
      <c r="G17" s="281">
        <f>+INDEX('2026-사업계획-MC'!$T:$AQ,ROW('실적-MC 2026'!$B17),MATCH($J$1,'2026-사업계획-MC'!$T$1:$AQ$1,0))</f>
        <v>0</v>
      </c>
      <c r="H17" s="335">
        <f t="shared" si="4"/>
        <v>0</v>
      </c>
      <c r="I17" s="505">
        <f>+INDEX('2026-운영계획-MC'!$T:$AQ,ROW('실적-MC 2026'!$B17),MATCH($J$1,'2026-운영계획-MC'!$T$1:$AQ$1,0))</f>
        <v>0</v>
      </c>
      <c r="J17" s="506">
        <f t="shared" si="7"/>
        <v>0</v>
      </c>
      <c r="K17" s="538">
        <f>+INDEX('2026-실적-MC'!$O:$AL,ROW('실적-MC 2026'!$B17),MATCH($J$1,'2026-실적-MC'!$O$1:$AL$1,0))</f>
        <v>0</v>
      </c>
      <c r="L17" s="302">
        <f t="shared" si="8"/>
        <v>0</v>
      </c>
      <c r="M17" s="13" t="str">
        <f t="shared" si="0"/>
        <v/>
      </c>
      <c r="N17" s="508" t="str">
        <f t="shared" si="1"/>
        <v/>
      </c>
      <c r="O17" s="470"/>
      <c r="P17" s="509">
        <f t="shared" si="5"/>
        <v>0</v>
      </c>
      <c r="Q17" s="510">
        <f t="shared" si="5"/>
        <v>0</v>
      </c>
      <c r="R17" s="511">
        <f t="shared" si="6"/>
        <v>0</v>
      </c>
      <c r="S17" s="512">
        <f t="shared" si="6"/>
        <v>0</v>
      </c>
      <c r="T17" s="539"/>
    </row>
    <row r="18" spans="2:20" s="6" customFormat="1" ht="16.5" customHeight="1">
      <c r="B18" s="224" t="s">
        <v>303</v>
      </c>
      <c r="C18" s="249" t="e">
        <f>+INDEX(#REF!,ROW('실적-MC 2026'!$B18),MATCH('실적-MC 2026'!$J$1,#REF!,0))</f>
        <v>#REF!</v>
      </c>
      <c r="D18" s="514">
        <f t="shared" si="2"/>
        <v>0</v>
      </c>
      <c r="E18" s="317">
        <f>+INDEX('2026-실적-MC'!$T:$AQ,ROW('실적-MC 2026'!$B18),MATCH($J$2,'2026-실적-MC'!$T$1:$AQ$1,0))</f>
        <v>0</v>
      </c>
      <c r="F18" s="515">
        <f t="shared" si="3"/>
        <v>0</v>
      </c>
      <c r="G18" s="282">
        <f>+INDEX('2026-사업계획-MC'!$T:$AQ,ROW('실적-MC 2026'!$B18),MATCH($J$1,'2026-사업계획-MC'!$T$1:$AQ$1,0))</f>
        <v>0</v>
      </c>
      <c r="H18" s="516">
        <f t="shared" si="4"/>
        <v>0</v>
      </c>
      <c r="I18" s="540">
        <f>+INDEX('2026-운영계획-MC'!$T:$AQ,ROW('실적-MC 2026'!$B18),MATCH($J$1,'2026-운영계획-MC'!$T$1:$AQ$1,0))</f>
        <v>0</v>
      </c>
      <c r="J18" s="518">
        <f t="shared" si="7"/>
        <v>0</v>
      </c>
      <c r="K18" s="541">
        <f>+INDEX('2026-실적-MC'!$O:$AL,ROW('실적-MC 2026'!$B18),MATCH($J$1,'2026-실적-MC'!$O$1:$AL$1,0))</f>
        <v>0</v>
      </c>
      <c r="L18" s="520">
        <f t="shared" si="8"/>
        <v>0</v>
      </c>
      <c r="M18" s="20" t="str">
        <f t="shared" si="0"/>
        <v/>
      </c>
      <c r="N18" s="542" t="str">
        <f t="shared" si="1"/>
        <v/>
      </c>
      <c r="O18" s="470"/>
      <c r="P18" s="522">
        <f t="shared" si="5"/>
        <v>0</v>
      </c>
      <c r="Q18" s="523">
        <f t="shared" si="5"/>
        <v>0</v>
      </c>
      <c r="R18" s="524">
        <f t="shared" si="6"/>
        <v>0</v>
      </c>
      <c r="S18" s="525">
        <f t="shared" si="6"/>
        <v>0</v>
      </c>
      <c r="T18" s="543"/>
    </row>
    <row r="19" spans="2:20" s="6" customFormat="1" ht="16.5" customHeight="1">
      <c r="B19" s="228" t="s">
        <v>304</v>
      </c>
      <c r="C19" s="283" t="e">
        <f>+INDEX(#REF!,ROW('실적-MC 2026'!$B19),MATCH('실적-MC 2026'!$J$1,#REF!,0))</f>
        <v>#REF!</v>
      </c>
      <c r="D19" s="476">
        <f t="shared" si="2"/>
        <v>0</v>
      </c>
      <c r="E19" s="283">
        <f>+INDEX('2026-실적-MC'!$T:$AQ,ROW('실적-MC 2026'!$B19),MATCH($J$2,'2026-실적-MC'!$T$1:$AQ$1,0))</f>
        <v>0</v>
      </c>
      <c r="F19" s="478">
        <f t="shared" si="3"/>
        <v>0</v>
      </c>
      <c r="G19" s="283">
        <f>+INDEX('2026-사업계획-MC'!$T:$AQ,ROW('실적-MC 2026'!$B19),MATCH($J$1,'2026-사업계획-MC'!$T$1:$AQ$1,0))</f>
        <v>9408136774.6176758</v>
      </c>
      <c r="H19" s="479">
        <f t="shared" si="4"/>
        <v>5.9358754944400627E-2</v>
      </c>
      <c r="I19" s="544">
        <f>+INDEX('2026-운영계획-MC'!$T:$AQ,ROW('실적-MC 2026'!$B19),MATCH($J$1,'2026-운영계획-MC'!$T$1:$AQ$1,0))</f>
        <v>10281987244.999899</v>
      </c>
      <c r="J19" s="481">
        <f t="shared" si="7"/>
        <v>5.3153001621649446E-2</v>
      </c>
      <c r="K19" s="299">
        <f>+INDEX('2026-실적-MC'!$O:$AL,ROW('실적-MC 2026'!$B19),MATCH($J$1,'2026-실적-MC'!$O$1:$AL$1,0))</f>
        <v>0</v>
      </c>
      <c r="L19" s="483">
        <f t="shared" si="8"/>
        <v>0</v>
      </c>
      <c r="M19" s="17">
        <f t="shared" si="0"/>
        <v>0</v>
      </c>
      <c r="N19" s="545">
        <f t="shared" si="1"/>
        <v>0</v>
      </c>
      <c r="O19" s="470"/>
      <c r="P19" s="485">
        <f t="shared" si="5"/>
        <v>-9408136774.6176758</v>
      </c>
      <c r="Q19" s="486">
        <f t="shared" si="5"/>
        <v>-5.9358754944400627E-2</v>
      </c>
      <c r="R19" s="487">
        <f t="shared" si="6"/>
        <v>-10281987244.999899</v>
      </c>
      <c r="S19" s="488">
        <f t="shared" si="6"/>
        <v>-5.3153001621649446E-2</v>
      </c>
      <c r="T19" s="546"/>
    </row>
    <row r="20" spans="2:20" s="114" customFormat="1" ht="16.5" customHeight="1">
      <c r="B20" s="226" t="s">
        <v>305</v>
      </c>
      <c r="C20" s="251" t="e">
        <f>+INDEX(#REF!,ROW('실적-MC 2026'!$B20),MATCH('실적-MC 2026'!$J$1,#REF!,0))</f>
        <v>#REF!</v>
      </c>
      <c r="D20" s="532">
        <f t="shared" si="2"/>
        <v>0</v>
      </c>
      <c r="E20" s="318">
        <f>+INDEX('2026-실적-MC'!$T:$AQ,ROW('실적-MC 2026'!$B20),MATCH($J$2,'2026-실적-MC'!$T$1:$AQ$1,0))</f>
        <v>0</v>
      </c>
      <c r="F20" s="533">
        <f t="shared" si="3"/>
        <v>0</v>
      </c>
      <c r="G20" s="280">
        <f>+INDEX('2026-사업계획-MC'!$T:$AQ,ROW('실적-MC 2026'!$B20),MATCH($J$1,'2026-사업계획-MC'!$T$1:$AQ$1,0))</f>
        <v>999328460</v>
      </c>
      <c r="H20" s="492">
        <f t="shared" si="4"/>
        <v>6.3050627969336512E-3</v>
      </c>
      <c r="I20" s="493">
        <f>+INDEX('2026-운영계획-MC'!$T:$AQ,ROW('실적-MC 2026'!$B20),MATCH($J$1,'2026-운영계획-MC'!$T$1:$AQ$1,0))</f>
        <v>1199194152</v>
      </c>
      <c r="J20" s="494">
        <f t="shared" si="7"/>
        <v>6.1992654909123219E-3</v>
      </c>
      <c r="K20" s="534">
        <f>+INDEX('2026-실적-MC'!$O:$AL,ROW('실적-MC 2026'!$B20),MATCH($J$1,'2026-실적-MC'!$O$1:$AL$1,0))</f>
        <v>0</v>
      </c>
      <c r="L20" s="496">
        <f t="shared" si="8"/>
        <v>0</v>
      </c>
      <c r="M20" s="120">
        <f t="shared" si="0"/>
        <v>0</v>
      </c>
      <c r="N20" s="497">
        <f t="shared" si="1"/>
        <v>0</v>
      </c>
      <c r="O20" s="470"/>
      <c r="P20" s="498">
        <f t="shared" si="5"/>
        <v>-999328460</v>
      </c>
      <c r="Q20" s="499">
        <f t="shared" si="5"/>
        <v>-6.3050627969336512E-3</v>
      </c>
      <c r="R20" s="500">
        <f>K20-I20</f>
        <v>-1199194152</v>
      </c>
      <c r="S20" s="499">
        <f t="shared" si="6"/>
        <v>-6.1992654909123219E-3</v>
      </c>
      <c r="T20" s="535"/>
    </row>
    <row r="21" spans="2:20" s="6" customFormat="1" ht="16.5" customHeight="1">
      <c r="B21" s="227" t="s">
        <v>306</v>
      </c>
      <c r="C21" s="252" t="e">
        <f>+INDEX(#REF!,ROW('실적-MC 2026'!$B21),MATCH('실적-MC 2026'!$J$1,#REF!,0))</f>
        <v>#REF!</v>
      </c>
      <c r="D21" s="536">
        <f t="shared" si="2"/>
        <v>0</v>
      </c>
      <c r="E21" s="319">
        <f>+INDEX('2026-실적-MC'!$T:$AQ,ROW('실적-MC 2026'!$B21),MATCH($J$2,'2026-실적-MC'!$T$1:$AQ$1,0))</f>
        <v>0</v>
      </c>
      <c r="F21" s="537">
        <f t="shared" si="3"/>
        <v>0</v>
      </c>
      <c r="G21" s="281">
        <f>+INDEX('2026-사업계획-MC'!$T:$AQ,ROW('실적-MC 2026'!$B21),MATCH($J$1,'2026-사업계획-MC'!$T$1:$AQ$1,0))</f>
        <v>0</v>
      </c>
      <c r="H21" s="335">
        <f t="shared" si="4"/>
        <v>0</v>
      </c>
      <c r="I21" s="505">
        <f>+INDEX('2026-운영계획-MC'!$T:$AQ,ROW('실적-MC 2026'!$B21),MATCH($J$1,'2026-운영계획-MC'!$T$1:$AQ$1,0))</f>
        <v>0</v>
      </c>
      <c r="J21" s="506">
        <f t="shared" si="7"/>
        <v>0</v>
      </c>
      <c r="K21" s="538">
        <f>+INDEX('2026-실적-MC'!$O:$AL,ROW('실적-MC 2026'!$B21),MATCH($J$1,'2026-실적-MC'!$O$1:$AL$1,0))</f>
        <v>0</v>
      </c>
      <c r="L21" s="302">
        <f t="shared" si="8"/>
        <v>0</v>
      </c>
      <c r="M21" s="13" t="str">
        <f t="shared" si="0"/>
        <v/>
      </c>
      <c r="N21" s="508" t="str">
        <f t="shared" si="1"/>
        <v/>
      </c>
      <c r="O21" s="470"/>
      <c r="P21" s="509">
        <f t="shared" si="5"/>
        <v>0</v>
      </c>
      <c r="Q21" s="510">
        <f t="shared" si="5"/>
        <v>0</v>
      </c>
      <c r="R21" s="511">
        <f t="shared" si="6"/>
        <v>0</v>
      </c>
      <c r="S21" s="510">
        <f t="shared" si="6"/>
        <v>0</v>
      </c>
      <c r="T21" s="539"/>
    </row>
    <row r="22" spans="2:20" s="6" customFormat="1" ht="16.5" customHeight="1">
      <c r="B22" s="227" t="s">
        <v>307</v>
      </c>
      <c r="C22" s="252" t="e">
        <f>+INDEX(#REF!,ROW('실적-MC 2026'!$B22),MATCH('실적-MC 2026'!$J$1,#REF!,0))</f>
        <v>#REF!</v>
      </c>
      <c r="D22" s="536">
        <f t="shared" si="2"/>
        <v>0</v>
      </c>
      <c r="E22" s="319">
        <f>+INDEX('2026-실적-MC'!$T:$AQ,ROW('실적-MC 2026'!$B22),MATCH($J$2,'2026-실적-MC'!$T$1:$AQ$1,0))</f>
        <v>0</v>
      </c>
      <c r="F22" s="537">
        <f t="shared" si="3"/>
        <v>0</v>
      </c>
      <c r="G22" s="281">
        <f>+INDEX('2026-사업계획-MC'!$T:$AQ,ROW('실적-MC 2026'!$B22),MATCH($J$1,'2026-사업계획-MC'!$T$1:$AQ$1,0))</f>
        <v>0</v>
      </c>
      <c r="H22" s="335">
        <f t="shared" si="4"/>
        <v>0</v>
      </c>
      <c r="I22" s="505">
        <f>+INDEX('2026-운영계획-MC'!$T:$AQ,ROW('실적-MC 2026'!$B22),MATCH($J$1,'2026-운영계획-MC'!$T$1:$AQ$1,0))</f>
        <v>0</v>
      </c>
      <c r="J22" s="506">
        <f t="shared" si="7"/>
        <v>0</v>
      </c>
      <c r="K22" s="538">
        <f>+INDEX('2026-실적-MC'!$O:$AL,ROW('실적-MC 2026'!$B22),MATCH($J$1,'2026-실적-MC'!$O$1:$AL$1,0))</f>
        <v>0</v>
      </c>
      <c r="L22" s="302">
        <f t="shared" si="8"/>
        <v>0</v>
      </c>
      <c r="M22" s="13" t="str">
        <f t="shared" si="0"/>
        <v/>
      </c>
      <c r="N22" s="508" t="str">
        <f t="shared" si="1"/>
        <v/>
      </c>
      <c r="O22" s="470"/>
      <c r="P22" s="509">
        <f t="shared" si="5"/>
        <v>0</v>
      </c>
      <c r="Q22" s="510">
        <f t="shared" si="5"/>
        <v>0</v>
      </c>
      <c r="R22" s="511">
        <f t="shared" si="6"/>
        <v>0</v>
      </c>
      <c r="S22" s="510">
        <f t="shared" si="6"/>
        <v>0</v>
      </c>
      <c r="T22" s="539"/>
    </row>
    <row r="23" spans="2:20" s="6" customFormat="1" ht="16.5" customHeight="1">
      <c r="B23" s="227" t="s">
        <v>308</v>
      </c>
      <c r="C23" s="252" t="e">
        <f>+INDEX(#REF!,ROW('실적-MC 2026'!$B23),MATCH('실적-MC 2026'!$J$1,#REF!,0))</f>
        <v>#REF!</v>
      </c>
      <c r="D23" s="536">
        <f t="shared" si="2"/>
        <v>0</v>
      </c>
      <c r="E23" s="319">
        <f>+INDEX('2026-실적-MC'!$T:$AQ,ROW('실적-MC 2026'!$B23),MATCH($J$2,'2026-실적-MC'!$T$1:$AQ$1,0))</f>
        <v>0</v>
      </c>
      <c r="F23" s="537">
        <f t="shared" si="3"/>
        <v>0</v>
      </c>
      <c r="G23" s="281">
        <f>+INDEX('2026-사업계획-MC'!$T:$AQ,ROW('실적-MC 2026'!$B23),MATCH($J$1,'2026-사업계획-MC'!$T$1:$AQ$1,0))</f>
        <v>0</v>
      </c>
      <c r="H23" s="335">
        <f t="shared" si="4"/>
        <v>0</v>
      </c>
      <c r="I23" s="505">
        <f>+INDEX('2026-운영계획-MC'!$T:$AQ,ROW('실적-MC 2026'!$B23),MATCH($J$1,'2026-운영계획-MC'!$T$1:$AQ$1,0))</f>
        <v>0</v>
      </c>
      <c r="J23" s="506">
        <f t="shared" si="7"/>
        <v>0</v>
      </c>
      <c r="K23" s="538">
        <f>+INDEX('2026-실적-MC'!$O:$AL,ROW('실적-MC 2026'!$B23),MATCH($J$1,'2026-실적-MC'!$O$1:$AL$1,0))</f>
        <v>0</v>
      </c>
      <c r="L23" s="302">
        <f t="shared" si="8"/>
        <v>0</v>
      </c>
      <c r="M23" s="13" t="str">
        <f t="shared" si="0"/>
        <v/>
      </c>
      <c r="N23" s="508" t="str">
        <f t="shared" si="1"/>
        <v/>
      </c>
      <c r="O23" s="470"/>
      <c r="P23" s="509">
        <f t="shared" si="5"/>
        <v>0</v>
      </c>
      <c r="Q23" s="510">
        <f t="shared" si="5"/>
        <v>0</v>
      </c>
      <c r="R23" s="511">
        <f t="shared" si="6"/>
        <v>0</v>
      </c>
      <c r="S23" s="510">
        <f t="shared" si="6"/>
        <v>0</v>
      </c>
      <c r="T23" s="539"/>
    </row>
    <row r="24" spans="2:20" s="6" customFormat="1" ht="16.5" customHeight="1">
      <c r="B24" s="227" t="s">
        <v>309</v>
      </c>
      <c r="C24" s="252" t="e">
        <f>+INDEX(#REF!,ROW('실적-MC 2026'!$B24),MATCH('실적-MC 2026'!$J$1,#REF!,0))</f>
        <v>#REF!</v>
      </c>
      <c r="D24" s="536">
        <f t="shared" si="2"/>
        <v>0</v>
      </c>
      <c r="E24" s="319">
        <f>+INDEX('2026-실적-MC'!$T:$AQ,ROW('실적-MC 2026'!$B24),MATCH($J$2,'2026-실적-MC'!$T$1:$AQ$1,0))</f>
        <v>0</v>
      </c>
      <c r="F24" s="537">
        <f t="shared" si="3"/>
        <v>0</v>
      </c>
      <c r="G24" s="281">
        <f>+INDEX('2026-사업계획-MC'!$T:$AQ,ROW('실적-MC 2026'!$B24),MATCH($J$1,'2026-사업계획-MC'!$T$1:$AQ$1,0))</f>
        <v>320000000</v>
      </c>
      <c r="H24" s="335">
        <f t="shared" si="4"/>
        <v>2.0189759181068138E-3</v>
      </c>
      <c r="I24" s="505">
        <f>+INDEX('2026-운영계획-MC'!$T:$AQ,ROW('실적-MC 2026'!$B24),MATCH($J$1,'2026-운영계획-MC'!$T$1:$AQ$1,0))</f>
        <v>320000000</v>
      </c>
      <c r="J24" s="506">
        <f t="shared" si="7"/>
        <v>1.654248358185742E-3</v>
      </c>
      <c r="K24" s="538">
        <f>+INDEX('2026-실적-MC'!$O:$AL,ROW('실적-MC 2026'!$B24),MATCH($J$1,'2026-실적-MC'!$O$1:$AL$1,0))</f>
        <v>0</v>
      </c>
      <c r="L24" s="302">
        <f t="shared" si="8"/>
        <v>0</v>
      </c>
      <c r="M24" s="13">
        <f t="shared" si="0"/>
        <v>0</v>
      </c>
      <c r="N24" s="508">
        <f t="shared" si="1"/>
        <v>0</v>
      </c>
      <c r="O24" s="470"/>
      <c r="P24" s="509">
        <f t="shared" si="5"/>
        <v>-320000000</v>
      </c>
      <c r="Q24" s="510">
        <f t="shared" si="5"/>
        <v>-2.0189759181068138E-3</v>
      </c>
      <c r="R24" s="511">
        <f>K24-I24</f>
        <v>-320000000</v>
      </c>
      <c r="S24" s="510">
        <f t="shared" si="6"/>
        <v>-1.654248358185742E-3</v>
      </c>
      <c r="T24" s="539"/>
    </row>
    <row r="25" spans="2:20" s="6" customFormat="1" ht="16.5" customHeight="1">
      <c r="B25" s="227" t="s">
        <v>310</v>
      </c>
      <c r="C25" s="252" t="e">
        <f>+INDEX(#REF!,ROW('실적-MC 2026'!$B25),MATCH('실적-MC 2026'!$J$1,#REF!,0))</f>
        <v>#REF!</v>
      </c>
      <c r="D25" s="536">
        <f t="shared" si="2"/>
        <v>0</v>
      </c>
      <c r="E25" s="319">
        <f>+INDEX('2026-실적-MC'!$T:$AQ,ROW('실적-MC 2026'!$B25),MATCH($J$2,'2026-실적-MC'!$T$1:$AQ$1,0))</f>
        <v>0</v>
      </c>
      <c r="F25" s="537">
        <f t="shared" si="3"/>
        <v>0</v>
      </c>
      <c r="G25" s="281">
        <f>+INDEX('2026-사업계획-MC'!$T:$AQ,ROW('실적-MC 2026'!$B25),MATCH($J$1,'2026-사업계획-MC'!$T$1:$AQ$1,0))</f>
        <v>0</v>
      </c>
      <c r="H25" s="335">
        <f t="shared" si="4"/>
        <v>0</v>
      </c>
      <c r="I25" s="505">
        <f>+INDEX('2026-운영계획-MC'!$T:$AQ,ROW('실적-MC 2026'!$B25),MATCH($J$1,'2026-운영계획-MC'!$T$1:$AQ$1,0))</f>
        <v>0</v>
      </c>
      <c r="J25" s="506">
        <f t="shared" si="7"/>
        <v>0</v>
      </c>
      <c r="K25" s="538">
        <f>+INDEX('2026-실적-MC'!$O:$AL,ROW('실적-MC 2026'!$B25),MATCH($J$1,'2026-실적-MC'!$O$1:$AL$1,0))</f>
        <v>0</v>
      </c>
      <c r="L25" s="302">
        <f t="shared" si="8"/>
        <v>0</v>
      </c>
      <c r="M25" s="13" t="str">
        <f t="shared" si="0"/>
        <v/>
      </c>
      <c r="N25" s="508" t="str">
        <f t="shared" si="1"/>
        <v/>
      </c>
      <c r="O25" s="470"/>
      <c r="P25" s="509">
        <f t="shared" si="5"/>
        <v>0</v>
      </c>
      <c r="Q25" s="510">
        <f t="shared" si="5"/>
        <v>0</v>
      </c>
      <c r="R25" s="511">
        <f t="shared" si="6"/>
        <v>0</v>
      </c>
      <c r="S25" s="510">
        <f t="shared" si="6"/>
        <v>0</v>
      </c>
      <c r="T25" s="539"/>
    </row>
    <row r="26" spans="2:20" s="6" customFormat="1" ht="16.5" customHeight="1">
      <c r="B26" s="227" t="s">
        <v>311</v>
      </c>
      <c r="C26" s="252" t="e">
        <f>+INDEX(#REF!,ROW('실적-MC 2026'!$B26),MATCH('실적-MC 2026'!$J$1,#REF!,0))</f>
        <v>#REF!</v>
      </c>
      <c r="D26" s="536">
        <f t="shared" si="2"/>
        <v>0</v>
      </c>
      <c r="E26" s="319">
        <f>+INDEX('2026-실적-MC'!$T:$AQ,ROW('실적-MC 2026'!$B26),MATCH($J$2,'2026-실적-MC'!$T$1:$AQ$1,0))</f>
        <v>0</v>
      </c>
      <c r="F26" s="537">
        <f t="shared" si="3"/>
        <v>0</v>
      </c>
      <c r="G26" s="281">
        <f>+INDEX('2026-사업계획-MC'!$T:$AQ,ROW('실적-MC 2026'!$B26),MATCH($J$1,'2026-사업계획-MC'!$T$1:$AQ$1,0))</f>
        <v>2826812766.203845</v>
      </c>
      <c r="H26" s="335">
        <f t="shared" si="4"/>
        <v>1.7835209062382718E-2</v>
      </c>
      <c r="I26" s="505">
        <f>+INDEX('2026-운영계획-MC'!$T:$AQ,ROW('실적-MC 2026'!$B26),MATCH($J$1,'2026-운영계획-MC'!$T$1:$AQ$1,0))</f>
        <v>2826812766.203845</v>
      </c>
      <c r="J26" s="506">
        <f t="shared" si="7"/>
        <v>1.4613282429347519E-2</v>
      </c>
      <c r="K26" s="538">
        <f>+INDEX('2026-실적-MC'!$O:$AL,ROW('실적-MC 2026'!$B26),MATCH($J$1,'2026-실적-MC'!$O$1:$AL$1,0))</f>
        <v>0</v>
      </c>
      <c r="L26" s="302">
        <f t="shared" si="8"/>
        <v>0</v>
      </c>
      <c r="M26" s="13">
        <f t="shared" si="0"/>
        <v>0</v>
      </c>
      <c r="N26" s="508">
        <f t="shared" si="1"/>
        <v>0</v>
      </c>
      <c r="O26" s="470"/>
      <c r="P26" s="509">
        <f>K26-G26</f>
        <v>-2826812766.203845</v>
      </c>
      <c r="Q26" s="510">
        <f t="shared" si="5"/>
        <v>-1.7835209062382718E-2</v>
      </c>
      <c r="R26" s="511">
        <f>K26-I26</f>
        <v>-2826812766.203845</v>
      </c>
      <c r="S26" s="510">
        <f t="shared" si="6"/>
        <v>-1.4613282429347519E-2</v>
      </c>
      <c r="T26" s="539"/>
    </row>
    <row r="27" spans="2:20" s="6" customFormat="1" ht="16.5" customHeight="1">
      <c r="B27" s="227" t="s">
        <v>312</v>
      </c>
      <c r="C27" s="252" t="e">
        <f>+INDEX(#REF!,ROW('실적-MC 2026'!$B27),MATCH('실적-MC 2026'!$J$1,#REF!,0))</f>
        <v>#REF!</v>
      </c>
      <c r="D27" s="536">
        <f t="shared" si="2"/>
        <v>0</v>
      </c>
      <c r="E27" s="319">
        <f>+INDEX('2026-실적-MC'!$T:$AQ,ROW('실적-MC 2026'!$B27),MATCH($J$2,'2026-실적-MC'!$T$1:$AQ$1,0))</f>
        <v>0</v>
      </c>
      <c r="F27" s="537">
        <f t="shared" si="3"/>
        <v>0</v>
      </c>
      <c r="G27" s="281">
        <f>+INDEX('2026-사업계획-MC'!$T:$AQ,ROW('실적-MC 2026'!$B27),MATCH($J$1,'2026-사업계획-MC'!$T$1:$AQ$1,0))</f>
        <v>15000000</v>
      </c>
      <c r="H27" s="335">
        <f t="shared" si="4"/>
        <v>9.4639496161256896E-5</v>
      </c>
      <c r="I27" s="505">
        <f>+INDEX('2026-운영계획-MC'!$T:$AQ,ROW('실적-MC 2026'!$B27),MATCH($J$1,'2026-운영계획-MC'!$T$1:$AQ$1,0))</f>
        <v>15000000</v>
      </c>
      <c r="J27" s="506">
        <f t="shared" si="7"/>
        <v>7.7542891789956657E-5</v>
      </c>
      <c r="K27" s="538">
        <f>+INDEX('2026-실적-MC'!$O:$AL,ROW('실적-MC 2026'!$B27),MATCH($J$1,'2026-실적-MC'!$O$1:$AL$1,0))</f>
        <v>0</v>
      </c>
      <c r="L27" s="302">
        <f t="shared" si="8"/>
        <v>0</v>
      </c>
      <c r="M27" s="13">
        <f t="shared" si="0"/>
        <v>0</v>
      </c>
      <c r="N27" s="508">
        <f t="shared" si="1"/>
        <v>0</v>
      </c>
      <c r="O27" s="470"/>
      <c r="P27" s="509">
        <f t="shared" si="5"/>
        <v>-15000000</v>
      </c>
      <c r="Q27" s="510">
        <f t="shared" si="5"/>
        <v>-9.4639496161256896E-5</v>
      </c>
      <c r="R27" s="511">
        <f t="shared" si="6"/>
        <v>-15000000</v>
      </c>
      <c r="S27" s="510">
        <f t="shared" si="6"/>
        <v>-7.7542891789956657E-5</v>
      </c>
      <c r="T27" s="539"/>
    </row>
    <row r="28" spans="2:20" s="6" customFormat="1" ht="16.5" customHeight="1">
      <c r="B28" s="227" t="s">
        <v>313</v>
      </c>
      <c r="C28" s="252" t="e">
        <f>+INDEX(#REF!,ROW('실적-MC 2026'!$B28),MATCH('실적-MC 2026'!$J$1,#REF!,0))</f>
        <v>#REF!</v>
      </c>
      <c r="D28" s="536">
        <f t="shared" si="2"/>
        <v>0</v>
      </c>
      <c r="E28" s="319">
        <f>+INDEX('2026-실적-MC'!$T:$AQ,ROW('실적-MC 2026'!$B28),MATCH($J$2,'2026-실적-MC'!$T$1:$AQ$1,0))</f>
        <v>0</v>
      </c>
      <c r="F28" s="537">
        <f t="shared" si="3"/>
        <v>0</v>
      </c>
      <c r="G28" s="281">
        <f>+INDEX('2026-사업계획-MC'!$T:$AQ,ROW('실적-MC 2026'!$B28),MATCH($J$1,'2026-사업계획-MC'!$T$1:$AQ$1,0))</f>
        <v>58000000</v>
      </c>
      <c r="H28" s="335">
        <f t="shared" si="4"/>
        <v>3.6593938515685999E-4</v>
      </c>
      <c r="I28" s="505">
        <f>+INDEX('2026-운영계획-MC'!$T:$AQ,ROW('실적-MC 2026'!$B28),MATCH($J$1,'2026-운영계획-MC'!$T$1:$AQ$1,0))</f>
        <v>58000000</v>
      </c>
      <c r="J28" s="506">
        <f t="shared" si="7"/>
        <v>2.9983251492116575E-4</v>
      </c>
      <c r="K28" s="538">
        <f>+INDEX('2026-실적-MC'!$O:$AL,ROW('실적-MC 2026'!$B28),MATCH($J$1,'2026-실적-MC'!$O$1:$AL$1,0))</f>
        <v>0</v>
      </c>
      <c r="L28" s="302">
        <f t="shared" si="8"/>
        <v>0</v>
      </c>
      <c r="M28" s="13">
        <f t="shared" si="0"/>
        <v>0</v>
      </c>
      <c r="N28" s="508">
        <f t="shared" si="1"/>
        <v>0</v>
      </c>
      <c r="O28" s="470"/>
      <c r="P28" s="509">
        <f t="shared" si="5"/>
        <v>-58000000</v>
      </c>
      <c r="Q28" s="510">
        <f t="shared" si="5"/>
        <v>-3.6593938515685999E-4</v>
      </c>
      <c r="R28" s="511">
        <f t="shared" si="6"/>
        <v>-58000000</v>
      </c>
      <c r="S28" s="510">
        <f t="shared" si="6"/>
        <v>-2.9983251492116575E-4</v>
      </c>
      <c r="T28" s="539"/>
    </row>
    <row r="29" spans="2:20" s="6" customFormat="1" ht="16.5" customHeight="1">
      <c r="B29" s="227" t="s">
        <v>314</v>
      </c>
      <c r="C29" s="252" t="e">
        <f>+INDEX(#REF!,ROW('실적-MC 2026'!$B29),MATCH('실적-MC 2026'!$J$1,#REF!,0))</f>
        <v>#REF!</v>
      </c>
      <c r="D29" s="536">
        <f t="shared" si="2"/>
        <v>0</v>
      </c>
      <c r="E29" s="319">
        <f>+INDEX('2026-실적-MC'!$T:$AQ,ROW('실적-MC 2026'!$B29),MATCH($J$2,'2026-실적-MC'!$T$1:$AQ$1,0))</f>
        <v>0</v>
      </c>
      <c r="F29" s="537">
        <f t="shared" si="3"/>
        <v>0</v>
      </c>
      <c r="G29" s="281">
        <f>+INDEX('2026-사업계획-MC'!$T:$AQ,ROW('실적-MC 2026'!$B29),MATCH($J$1,'2026-사업계획-MC'!$T$1:$AQ$1,0))</f>
        <v>0</v>
      </c>
      <c r="H29" s="335">
        <f t="shared" si="4"/>
        <v>0</v>
      </c>
      <c r="I29" s="505">
        <f>+INDEX('2026-운영계획-MC'!$T:$AQ,ROW('실적-MC 2026'!$B29),MATCH($J$1,'2026-운영계획-MC'!$T$1:$AQ$1,0))</f>
        <v>0</v>
      </c>
      <c r="J29" s="506">
        <f t="shared" si="7"/>
        <v>0</v>
      </c>
      <c r="K29" s="538">
        <f>+INDEX('2026-실적-MC'!$O:$AL,ROW('실적-MC 2026'!$B29),MATCH($J$1,'2026-실적-MC'!$O$1:$AL$1,0))</f>
        <v>0</v>
      </c>
      <c r="L29" s="302">
        <f t="shared" si="8"/>
        <v>0</v>
      </c>
      <c r="M29" s="13" t="str">
        <f t="shared" si="0"/>
        <v/>
      </c>
      <c r="N29" s="508" t="str">
        <f t="shared" si="1"/>
        <v/>
      </c>
      <c r="O29" s="470"/>
      <c r="P29" s="509">
        <f t="shared" si="5"/>
        <v>0</v>
      </c>
      <c r="Q29" s="510">
        <f t="shared" si="5"/>
        <v>0</v>
      </c>
      <c r="R29" s="511">
        <f t="shared" si="6"/>
        <v>0</v>
      </c>
      <c r="S29" s="510">
        <f t="shared" si="6"/>
        <v>0</v>
      </c>
      <c r="T29" s="539"/>
    </row>
    <row r="30" spans="2:20" s="6" customFormat="1" ht="16.5" customHeight="1">
      <c r="B30" s="227" t="s">
        <v>315</v>
      </c>
      <c r="C30" s="252" t="e">
        <f>+INDEX(#REF!,ROW('실적-MC 2026'!$B30),MATCH('실적-MC 2026'!$J$1,#REF!,0))</f>
        <v>#REF!</v>
      </c>
      <c r="D30" s="536">
        <f t="shared" si="2"/>
        <v>0</v>
      </c>
      <c r="E30" s="319">
        <f>+INDEX('2026-실적-MC'!$T:$AQ,ROW('실적-MC 2026'!$B30),MATCH($J$2,'2026-실적-MC'!$T$1:$AQ$1,0))</f>
        <v>0</v>
      </c>
      <c r="F30" s="537">
        <f t="shared" si="3"/>
        <v>0</v>
      </c>
      <c r="G30" s="281">
        <f>+INDEX('2026-사업계획-MC'!$T:$AQ,ROW('실적-MC 2026'!$B30),MATCH($J$1,'2026-사업계획-MC'!$T$1:$AQ$1,0))</f>
        <v>0</v>
      </c>
      <c r="H30" s="335">
        <f t="shared" si="4"/>
        <v>0</v>
      </c>
      <c r="I30" s="505">
        <f>+INDEX('2026-운영계획-MC'!$T:$AQ,ROW('실적-MC 2026'!$B30),MATCH($J$1,'2026-운영계획-MC'!$T$1:$AQ$1,0))</f>
        <v>0</v>
      </c>
      <c r="J30" s="506">
        <f t="shared" si="7"/>
        <v>0</v>
      </c>
      <c r="K30" s="538">
        <f>+INDEX('2026-실적-MC'!$O:$AL,ROW('실적-MC 2026'!$B30),MATCH($J$1,'2026-실적-MC'!$O$1:$AL$1,0))</f>
        <v>0</v>
      </c>
      <c r="L30" s="302">
        <f t="shared" si="8"/>
        <v>0</v>
      </c>
      <c r="M30" s="13" t="str">
        <f t="shared" si="0"/>
        <v/>
      </c>
      <c r="N30" s="508" t="str">
        <f t="shared" si="1"/>
        <v/>
      </c>
      <c r="O30" s="470"/>
      <c r="P30" s="509">
        <f t="shared" si="5"/>
        <v>0</v>
      </c>
      <c r="Q30" s="510">
        <f t="shared" si="5"/>
        <v>0</v>
      </c>
      <c r="R30" s="511">
        <f t="shared" si="6"/>
        <v>0</v>
      </c>
      <c r="S30" s="510">
        <f t="shared" si="6"/>
        <v>0</v>
      </c>
      <c r="T30" s="539"/>
    </row>
    <row r="31" spans="2:20" s="6" customFormat="1" ht="16.5" customHeight="1">
      <c r="B31" s="227" t="s">
        <v>316</v>
      </c>
      <c r="C31" s="252" t="e">
        <f>+INDEX(#REF!,ROW('실적-MC 2026'!$B31),MATCH('실적-MC 2026'!$J$1,#REF!,0))</f>
        <v>#REF!</v>
      </c>
      <c r="D31" s="536">
        <f t="shared" si="2"/>
        <v>0</v>
      </c>
      <c r="E31" s="319">
        <f>+INDEX('2026-실적-MC'!$T:$AQ,ROW('실적-MC 2026'!$B31),MATCH($J$2,'2026-실적-MC'!$T$1:$AQ$1,0))</f>
        <v>0</v>
      </c>
      <c r="F31" s="537">
        <f t="shared" si="3"/>
        <v>0</v>
      </c>
      <c r="G31" s="281">
        <f>+INDEX('2026-사업계획-MC'!$T:$AQ,ROW('실적-MC 2026'!$B31),MATCH($J$1,'2026-사업계획-MC'!$T$1:$AQ$1,0))</f>
        <v>0</v>
      </c>
      <c r="H31" s="335">
        <f t="shared" si="4"/>
        <v>0</v>
      </c>
      <c r="I31" s="505">
        <f>+INDEX('2026-운영계획-MC'!$T:$AQ,ROW('실적-MC 2026'!$B31),MATCH($J$1,'2026-운영계획-MC'!$T$1:$AQ$1,0))</f>
        <v>0</v>
      </c>
      <c r="J31" s="506">
        <f t="shared" si="7"/>
        <v>0</v>
      </c>
      <c r="K31" s="538">
        <f>+INDEX('2026-실적-MC'!$O:$AL,ROW('실적-MC 2026'!$B31),MATCH($J$1,'2026-실적-MC'!$O$1:$AL$1,0))</f>
        <v>0</v>
      </c>
      <c r="L31" s="302">
        <f t="shared" si="8"/>
        <v>0</v>
      </c>
      <c r="M31" s="13" t="str">
        <f t="shared" si="0"/>
        <v/>
      </c>
      <c r="N31" s="508" t="str">
        <f t="shared" si="1"/>
        <v/>
      </c>
      <c r="O31" s="470"/>
      <c r="P31" s="509">
        <f t="shared" si="5"/>
        <v>0</v>
      </c>
      <c r="Q31" s="510">
        <f t="shared" si="5"/>
        <v>0</v>
      </c>
      <c r="R31" s="511">
        <f t="shared" si="6"/>
        <v>0</v>
      </c>
      <c r="S31" s="510">
        <f t="shared" si="6"/>
        <v>0</v>
      </c>
      <c r="T31" s="539"/>
    </row>
    <row r="32" spans="2:20" s="6" customFormat="1" ht="16.5" customHeight="1">
      <c r="B32" s="227" t="s">
        <v>317</v>
      </c>
      <c r="C32" s="252" t="e">
        <f>+INDEX(#REF!,ROW('실적-MC 2026'!$B32),MATCH('실적-MC 2026'!$J$1,#REF!,0))</f>
        <v>#REF!</v>
      </c>
      <c r="D32" s="536">
        <f t="shared" si="2"/>
        <v>0</v>
      </c>
      <c r="E32" s="319">
        <f>+INDEX('2026-실적-MC'!$T:$AQ,ROW('실적-MC 2026'!$B32),MATCH($J$2,'2026-실적-MC'!$T$1:$AQ$1,0))</f>
        <v>0</v>
      </c>
      <c r="F32" s="537">
        <f t="shared" si="3"/>
        <v>0</v>
      </c>
      <c r="G32" s="281">
        <f>+INDEX('2026-사업계획-MC'!$T:$AQ,ROW('실적-MC 2026'!$B32),MATCH($J$1,'2026-사업계획-MC'!$T$1:$AQ$1,0))</f>
        <v>1109071656.5026979</v>
      </c>
      <c r="H32" s="335">
        <f t="shared" si="4"/>
        <v>6.9974655185430605E-3</v>
      </c>
      <c r="I32" s="505">
        <f>+INDEX('2026-운영계획-MC'!$T:$AQ,ROW('실적-MC 2026'!$B32),MATCH($J$1,'2026-운영계획-MC'!$T$1:$AQ$1,0))</f>
        <v>1109071656.5026979</v>
      </c>
      <c r="J32" s="506">
        <f t="shared" si="7"/>
        <v>5.7333748964997792E-3</v>
      </c>
      <c r="K32" s="538">
        <f>+INDEX('2026-실적-MC'!$O:$AL,ROW('실적-MC 2026'!$B32),MATCH($J$1,'2026-실적-MC'!$O$1:$AL$1,0))</f>
        <v>0</v>
      </c>
      <c r="L32" s="302">
        <f t="shared" si="8"/>
        <v>0</v>
      </c>
      <c r="M32" s="13">
        <f t="shared" si="0"/>
        <v>0</v>
      </c>
      <c r="N32" s="508">
        <f t="shared" si="1"/>
        <v>0</v>
      </c>
      <c r="O32" s="470"/>
      <c r="P32" s="509">
        <f t="shared" si="5"/>
        <v>-1109071656.5026979</v>
      </c>
      <c r="Q32" s="510">
        <f t="shared" si="5"/>
        <v>-6.9974655185430605E-3</v>
      </c>
      <c r="R32" s="511">
        <f t="shared" si="6"/>
        <v>-1109071656.5026979</v>
      </c>
      <c r="S32" s="510">
        <f t="shared" si="6"/>
        <v>-5.7333748964997792E-3</v>
      </c>
      <c r="T32" s="539"/>
    </row>
    <row r="33" spans="2:20" s="6" customFormat="1" ht="16.5" customHeight="1">
      <c r="B33" s="227" t="s">
        <v>318</v>
      </c>
      <c r="C33" s="252" t="e">
        <f>+INDEX(#REF!,ROW('실적-MC 2026'!$B33),MATCH('실적-MC 2026'!$J$1,#REF!,0))</f>
        <v>#REF!</v>
      </c>
      <c r="D33" s="536">
        <f t="shared" si="2"/>
        <v>0</v>
      </c>
      <c r="E33" s="319">
        <f>+INDEX('2026-실적-MC'!$T:$AQ,ROW('실적-MC 2026'!$B33),MATCH($J$2,'2026-실적-MC'!$T$1:$AQ$1,0))</f>
        <v>0</v>
      </c>
      <c r="F33" s="537">
        <f t="shared" si="3"/>
        <v>0</v>
      </c>
      <c r="G33" s="281">
        <f>+INDEX('2026-사업계획-MC'!$T:$AQ,ROW('실적-MC 2026'!$B33),MATCH($J$1,'2026-사업계획-MC'!$T$1:$AQ$1,0))</f>
        <v>0</v>
      </c>
      <c r="H33" s="335">
        <f t="shared" si="4"/>
        <v>0</v>
      </c>
      <c r="I33" s="505">
        <f>+INDEX('2026-운영계획-MC'!$T:$AQ,ROW('실적-MC 2026'!$B33),MATCH($J$1,'2026-운영계획-MC'!$T$1:$AQ$1,0))</f>
        <v>0</v>
      </c>
      <c r="J33" s="506">
        <f t="shared" si="7"/>
        <v>0</v>
      </c>
      <c r="K33" s="538">
        <f>+INDEX('2026-실적-MC'!$O:$AL,ROW('실적-MC 2026'!$B33),MATCH($J$1,'2026-실적-MC'!$O$1:$AL$1,0))</f>
        <v>0</v>
      </c>
      <c r="L33" s="302">
        <f t="shared" si="8"/>
        <v>0</v>
      </c>
      <c r="M33" s="13" t="str">
        <f t="shared" si="0"/>
        <v/>
      </c>
      <c r="N33" s="508" t="str">
        <f t="shared" si="1"/>
        <v/>
      </c>
      <c r="O33" s="470"/>
      <c r="P33" s="509">
        <f t="shared" si="5"/>
        <v>0</v>
      </c>
      <c r="Q33" s="510">
        <f t="shared" si="5"/>
        <v>0</v>
      </c>
      <c r="R33" s="511">
        <f t="shared" si="6"/>
        <v>0</v>
      </c>
      <c r="S33" s="510">
        <f t="shared" si="6"/>
        <v>0</v>
      </c>
      <c r="T33" s="539"/>
    </row>
    <row r="34" spans="2:20" s="6" customFormat="1" ht="16.5" customHeight="1">
      <c r="B34" s="227" t="s">
        <v>319</v>
      </c>
      <c r="C34" s="252" t="e">
        <f>+INDEX(#REF!,ROW('실적-MC 2026'!$B34),MATCH('실적-MC 2026'!$J$1,#REF!,0))</f>
        <v>#REF!</v>
      </c>
      <c r="D34" s="536">
        <f t="shared" si="2"/>
        <v>0</v>
      </c>
      <c r="E34" s="319">
        <f>+INDEX('2026-실적-MC'!$T:$AQ,ROW('실적-MC 2026'!$B34),MATCH($J$2,'2026-실적-MC'!$T$1:$AQ$1,0))</f>
        <v>0</v>
      </c>
      <c r="F34" s="537">
        <f t="shared" si="3"/>
        <v>0</v>
      </c>
      <c r="G34" s="281">
        <f>+INDEX('2026-사업계획-MC'!$T:$AQ,ROW('실적-MC 2026'!$B34),MATCH($J$1,'2026-사업계획-MC'!$T$1:$AQ$1,0))</f>
        <v>0</v>
      </c>
      <c r="H34" s="335">
        <f t="shared" si="4"/>
        <v>0</v>
      </c>
      <c r="I34" s="505">
        <f>+INDEX('2026-운영계획-MC'!$T:$AQ,ROW('실적-MC 2026'!$B34),MATCH($J$1,'2026-운영계획-MC'!$T$1:$AQ$1,0))</f>
        <v>0</v>
      </c>
      <c r="J34" s="506">
        <f t="shared" si="7"/>
        <v>0</v>
      </c>
      <c r="K34" s="538">
        <f>+INDEX('2026-실적-MC'!$O:$AL,ROW('실적-MC 2026'!$B34),MATCH($J$1,'2026-실적-MC'!$O$1:$AL$1,0))</f>
        <v>0</v>
      </c>
      <c r="L34" s="302">
        <f t="shared" si="8"/>
        <v>0</v>
      </c>
      <c r="M34" s="13" t="str">
        <f t="shared" si="0"/>
        <v/>
      </c>
      <c r="N34" s="508" t="str">
        <f t="shared" si="1"/>
        <v/>
      </c>
      <c r="O34" s="470"/>
      <c r="P34" s="509">
        <f t="shared" si="5"/>
        <v>0</v>
      </c>
      <c r="Q34" s="510">
        <f t="shared" si="5"/>
        <v>0</v>
      </c>
      <c r="R34" s="511">
        <f t="shared" si="6"/>
        <v>0</v>
      </c>
      <c r="S34" s="510">
        <f t="shared" si="6"/>
        <v>0</v>
      </c>
      <c r="T34" s="539"/>
    </row>
    <row r="35" spans="2:20" s="6" customFormat="1" ht="16.5" customHeight="1">
      <c r="B35" s="227" t="s">
        <v>320</v>
      </c>
      <c r="C35" s="252" t="e">
        <f>+INDEX(#REF!,ROW('실적-MC 2026'!$B35),MATCH('실적-MC 2026'!$J$1,#REF!,0))</f>
        <v>#REF!</v>
      </c>
      <c r="D35" s="536">
        <f t="shared" si="2"/>
        <v>0</v>
      </c>
      <c r="E35" s="319">
        <f>+INDEX('2026-실적-MC'!$T:$AQ,ROW('실적-MC 2026'!$B35),MATCH($J$2,'2026-실적-MC'!$T$1:$AQ$1,0))</f>
        <v>0</v>
      </c>
      <c r="F35" s="537">
        <f t="shared" si="3"/>
        <v>0</v>
      </c>
      <c r="G35" s="281">
        <f>+INDEX('2026-사업계획-MC'!$T:$AQ,ROW('실적-MC 2026'!$B35),MATCH($J$1,'2026-사업계획-MC'!$T$1:$AQ$1,0))</f>
        <v>150000000</v>
      </c>
      <c r="H35" s="335">
        <f t="shared" si="4"/>
        <v>9.4639496161256901E-4</v>
      </c>
      <c r="I35" s="505">
        <f>+INDEX('2026-운영계획-MC'!$T:$AQ,ROW('실적-MC 2026'!$B35),MATCH($J$1,'2026-운영계획-MC'!$T$1:$AQ$1,0))</f>
        <v>150000000</v>
      </c>
      <c r="J35" s="506">
        <f t="shared" si="7"/>
        <v>7.7542891789956657E-4</v>
      </c>
      <c r="K35" s="538">
        <f>+INDEX('2026-실적-MC'!$O:$AL,ROW('실적-MC 2026'!$B35),MATCH($J$1,'2026-실적-MC'!$O$1:$AL$1,0))</f>
        <v>0</v>
      </c>
      <c r="L35" s="302">
        <f t="shared" si="8"/>
        <v>0</v>
      </c>
      <c r="M35" s="13">
        <f t="shared" si="0"/>
        <v>0</v>
      </c>
      <c r="N35" s="508">
        <f t="shared" si="1"/>
        <v>0</v>
      </c>
      <c r="O35" s="470"/>
      <c r="P35" s="509">
        <f t="shared" si="5"/>
        <v>-150000000</v>
      </c>
      <c r="Q35" s="510">
        <f t="shared" si="5"/>
        <v>-9.4639496161256901E-4</v>
      </c>
      <c r="R35" s="511">
        <f t="shared" si="6"/>
        <v>-150000000</v>
      </c>
      <c r="S35" s="510">
        <f t="shared" si="6"/>
        <v>-7.7542891789956657E-4</v>
      </c>
      <c r="T35" s="539"/>
    </row>
    <row r="36" spans="2:20" s="6" customFormat="1" ht="16.5" customHeight="1">
      <c r="B36" s="227" t="s">
        <v>321</v>
      </c>
      <c r="C36" s="252" t="e">
        <f>+INDEX(#REF!,ROW('실적-MC 2026'!$B36),MATCH('실적-MC 2026'!$J$1,#REF!,0))</f>
        <v>#REF!</v>
      </c>
      <c r="D36" s="536">
        <f t="shared" si="2"/>
        <v>0</v>
      </c>
      <c r="E36" s="319">
        <f>+INDEX('2026-실적-MC'!$T:$AQ,ROW('실적-MC 2026'!$B36),MATCH($J$2,'2026-실적-MC'!$T$1:$AQ$1,0))</f>
        <v>0</v>
      </c>
      <c r="F36" s="537">
        <f t="shared" si="3"/>
        <v>0</v>
      </c>
      <c r="G36" s="281">
        <f>+INDEX('2026-사업계획-MC'!$T:$AQ,ROW('실적-MC 2026'!$B36),MATCH($J$1,'2026-사업계획-MC'!$T$1:$AQ$1,0))</f>
        <v>0</v>
      </c>
      <c r="H36" s="335">
        <f t="shared" si="4"/>
        <v>0</v>
      </c>
      <c r="I36" s="505">
        <f>+INDEX('2026-운영계획-MC'!$T:$AQ,ROW('실적-MC 2026'!$B36),MATCH($J$1,'2026-운영계획-MC'!$T$1:$AQ$1,0))</f>
        <v>0</v>
      </c>
      <c r="J36" s="506">
        <f t="shared" si="7"/>
        <v>0</v>
      </c>
      <c r="K36" s="538">
        <f>+INDEX('2026-실적-MC'!$O:$AL,ROW('실적-MC 2026'!$B36),MATCH($J$1,'2026-실적-MC'!$O$1:$AL$1,0))</f>
        <v>0</v>
      </c>
      <c r="L36" s="302">
        <f t="shared" si="8"/>
        <v>0</v>
      </c>
      <c r="M36" s="13" t="str">
        <f t="shared" si="0"/>
        <v/>
      </c>
      <c r="N36" s="508" t="str">
        <f t="shared" si="1"/>
        <v/>
      </c>
      <c r="O36" s="470"/>
      <c r="P36" s="509">
        <f t="shared" si="5"/>
        <v>0</v>
      </c>
      <c r="Q36" s="510">
        <f t="shared" si="5"/>
        <v>0</v>
      </c>
      <c r="R36" s="511">
        <f t="shared" si="6"/>
        <v>0</v>
      </c>
      <c r="S36" s="510">
        <f t="shared" si="6"/>
        <v>0</v>
      </c>
      <c r="T36" s="539"/>
    </row>
    <row r="37" spans="2:20" s="6" customFormat="1" ht="16.5" customHeight="1">
      <c r="B37" s="227" t="s">
        <v>322</v>
      </c>
      <c r="C37" s="252" t="e">
        <f>+INDEX(#REF!,ROW('실적-MC 2026'!$B37),MATCH('실적-MC 2026'!$J$1,#REF!,0))</f>
        <v>#REF!</v>
      </c>
      <c r="D37" s="536">
        <f t="shared" si="2"/>
        <v>0</v>
      </c>
      <c r="E37" s="319">
        <f>+INDEX('2026-실적-MC'!$T:$AQ,ROW('실적-MC 2026'!$B37),MATCH($J$2,'2026-실적-MC'!$T$1:$AQ$1,0))</f>
        <v>0</v>
      </c>
      <c r="F37" s="537">
        <f t="shared" si="3"/>
        <v>0</v>
      </c>
      <c r="G37" s="281">
        <f>+INDEX('2026-사업계획-MC'!$T:$AQ,ROW('실적-MC 2026'!$B37),MATCH($J$1,'2026-사업계획-MC'!$T$1:$AQ$1,0))</f>
        <v>0</v>
      </c>
      <c r="H37" s="335">
        <f t="shared" si="4"/>
        <v>0</v>
      </c>
      <c r="I37" s="505">
        <f>+INDEX('2026-운영계획-MC'!$T:$AQ,ROW('실적-MC 2026'!$B37),MATCH($J$1,'2026-운영계획-MC'!$T$1:$AQ$1,0))</f>
        <v>0</v>
      </c>
      <c r="J37" s="506">
        <f t="shared" si="7"/>
        <v>0</v>
      </c>
      <c r="K37" s="538">
        <f>+INDEX('2026-실적-MC'!$O:$AL,ROW('실적-MC 2026'!$B37),MATCH($J$1,'2026-실적-MC'!$O$1:$AL$1,0))</f>
        <v>0</v>
      </c>
      <c r="L37" s="302">
        <f t="shared" si="8"/>
        <v>0</v>
      </c>
      <c r="M37" s="13" t="str">
        <f t="shared" si="0"/>
        <v/>
      </c>
      <c r="N37" s="508" t="str">
        <f t="shared" si="1"/>
        <v/>
      </c>
      <c r="O37" s="470"/>
      <c r="P37" s="509">
        <f t="shared" si="5"/>
        <v>0</v>
      </c>
      <c r="Q37" s="510">
        <f t="shared" si="5"/>
        <v>0</v>
      </c>
      <c r="R37" s="511">
        <f t="shared" si="6"/>
        <v>0</v>
      </c>
      <c r="S37" s="510">
        <f t="shared" si="6"/>
        <v>0</v>
      </c>
      <c r="T37" s="539"/>
    </row>
    <row r="38" spans="2:20" s="6" customFormat="1" ht="16.5" customHeight="1">
      <c r="B38" s="227" t="s">
        <v>323</v>
      </c>
      <c r="C38" s="252" t="e">
        <f>+INDEX(#REF!,ROW('실적-MC 2026'!$B38),MATCH('실적-MC 2026'!$J$1,#REF!,0))</f>
        <v>#REF!</v>
      </c>
      <c r="D38" s="536">
        <f t="shared" si="2"/>
        <v>0</v>
      </c>
      <c r="E38" s="319">
        <f>+INDEX('2026-실적-MC'!$T:$AQ,ROW('실적-MC 2026'!$B38),MATCH($J$2,'2026-실적-MC'!$T$1:$AQ$1,0))</f>
        <v>0</v>
      </c>
      <c r="F38" s="537">
        <f t="shared" si="3"/>
        <v>0</v>
      </c>
      <c r="G38" s="281">
        <f>+INDEX('2026-사업계획-MC'!$T:$AQ,ROW('실적-MC 2026'!$B38),MATCH($J$1,'2026-사업계획-MC'!$T$1:$AQ$1,0))</f>
        <v>560000000</v>
      </c>
      <c r="H38" s="335">
        <f t="shared" si="4"/>
        <v>3.5332078566869241E-3</v>
      </c>
      <c r="I38" s="505">
        <f>+INDEX('2026-운영계획-MC'!$T:$AQ,ROW('실적-MC 2026'!$B38),MATCH($J$1,'2026-운영계획-MC'!$T$1:$AQ$1,0))</f>
        <v>560000000</v>
      </c>
      <c r="J38" s="506">
        <f t="shared" si="7"/>
        <v>2.8949346268250485E-3</v>
      </c>
      <c r="K38" s="538">
        <f>+INDEX('2026-실적-MC'!$O:$AL,ROW('실적-MC 2026'!$B38),MATCH($J$1,'2026-실적-MC'!$O$1:$AL$1,0))</f>
        <v>0</v>
      </c>
      <c r="L38" s="302">
        <f>+IFERROR(K38/$K$7,0)</f>
        <v>0</v>
      </c>
      <c r="M38" s="13">
        <f t="shared" si="0"/>
        <v>0</v>
      </c>
      <c r="N38" s="508">
        <f t="shared" si="1"/>
        <v>0</v>
      </c>
      <c r="O38" s="470"/>
      <c r="P38" s="509">
        <f>K38-G38</f>
        <v>-560000000</v>
      </c>
      <c r="Q38" s="510">
        <f t="shared" si="5"/>
        <v>-3.5332078566869241E-3</v>
      </c>
      <c r="R38" s="511">
        <f t="shared" si="6"/>
        <v>-560000000</v>
      </c>
      <c r="S38" s="510">
        <f t="shared" si="6"/>
        <v>-2.8949346268250485E-3</v>
      </c>
      <c r="T38" s="539"/>
    </row>
    <row r="39" spans="2:20" s="6" customFormat="1" ht="16.5" customHeight="1">
      <c r="B39" s="227" t="s">
        <v>324</v>
      </c>
      <c r="C39" s="252" t="e">
        <f>+INDEX(#REF!,ROW('실적-MC 2026'!$B39),MATCH('실적-MC 2026'!$J$1,#REF!,0))</f>
        <v>#REF!</v>
      </c>
      <c r="D39" s="536">
        <f t="shared" si="2"/>
        <v>0</v>
      </c>
      <c r="E39" s="319">
        <f>+INDEX('2026-실적-MC'!$T:$AQ,ROW('실적-MC 2026'!$B39),MATCH($J$2,'2026-실적-MC'!$T$1:$AQ$1,0))</f>
        <v>0</v>
      </c>
      <c r="F39" s="537">
        <f t="shared" si="3"/>
        <v>0</v>
      </c>
      <c r="G39" s="281">
        <f>+INDEX('2026-사업계획-MC'!$T:$AQ,ROW('실적-MC 2026'!$B39),MATCH($J$1,'2026-사업계획-MC'!$T$1:$AQ$1,0))</f>
        <v>0</v>
      </c>
      <c r="H39" s="335">
        <f t="shared" si="4"/>
        <v>0</v>
      </c>
      <c r="I39" s="505">
        <f>+INDEX('2026-운영계획-MC'!$T:$AQ,ROW('실적-MC 2026'!$B39),MATCH($J$1,'2026-운영계획-MC'!$T$1:$AQ$1,0))</f>
        <v>0</v>
      </c>
      <c r="J39" s="506">
        <f t="shared" si="7"/>
        <v>0</v>
      </c>
      <c r="K39" s="538">
        <f>+INDEX('2026-실적-MC'!$O:$AL,ROW('실적-MC 2026'!$B39),MATCH($J$1,'2026-실적-MC'!$O$1:$AL$1,0))</f>
        <v>0</v>
      </c>
      <c r="L39" s="302">
        <f t="shared" si="8"/>
        <v>0</v>
      </c>
      <c r="M39" s="13" t="str">
        <f t="shared" si="0"/>
        <v/>
      </c>
      <c r="N39" s="508" t="str">
        <f t="shared" si="1"/>
        <v/>
      </c>
      <c r="O39" s="470"/>
      <c r="P39" s="509">
        <f t="shared" si="5"/>
        <v>0</v>
      </c>
      <c r="Q39" s="510">
        <f t="shared" si="5"/>
        <v>0</v>
      </c>
      <c r="R39" s="511">
        <f t="shared" si="6"/>
        <v>0</v>
      </c>
      <c r="S39" s="510">
        <f t="shared" si="6"/>
        <v>0</v>
      </c>
      <c r="T39" s="539"/>
    </row>
    <row r="40" spans="2:20" s="6" customFormat="1" ht="16.5" customHeight="1">
      <c r="B40" s="227" t="s">
        <v>125</v>
      </c>
      <c r="C40" s="252" t="e">
        <f>+INDEX(#REF!,ROW('실적-MC 2026'!$B40),MATCH('실적-MC 2026'!$J$1,#REF!,0))</f>
        <v>#REF!</v>
      </c>
      <c r="D40" s="536">
        <f t="shared" si="2"/>
        <v>0</v>
      </c>
      <c r="E40" s="319">
        <f>+INDEX('2026-실적-MC'!$T:$AQ,ROW('실적-MC 2026'!$B40),MATCH($J$2,'2026-실적-MC'!$T$1:$AQ$1,0))</f>
        <v>0</v>
      </c>
      <c r="F40" s="537">
        <f t="shared" si="3"/>
        <v>0</v>
      </c>
      <c r="G40" s="281">
        <f>+INDEX('2026-사업계획-MC'!$T:$AQ,ROW('실적-MC 2026'!$B40),MATCH($J$1,'2026-사업계획-MC'!$T$1:$AQ$1,0))</f>
        <v>3369923891.9111319</v>
      </c>
      <c r="H40" s="335">
        <f t="shared" si="4"/>
        <v>2.1261859948816766E-2</v>
      </c>
      <c r="I40" s="505">
        <f>+INDEX('2026-운영계획-MC'!$T:$AQ,ROW('실적-MC 2026'!$B40),MATCH($J$1,'2026-운영계획-MC'!$T$1:$AQ$1,0))</f>
        <v>4043908670.2933559</v>
      </c>
      <c r="J40" s="506">
        <f t="shared" si="7"/>
        <v>2.0905091495268348E-2</v>
      </c>
      <c r="K40" s="538">
        <f>+INDEX('2026-실적-MC'!$O:$AL,ROW('실적-MC 2026'!$B40),MATCH($J$1,'2026-실적-MC'!$O$1:$AL$1,0))</f>
        <v>0</v>
      </c>
      <c r="L40" s="302">
        <f t="shared" si="8"/>
        <v>0</v>
      </c>
      <c r="M40" s="13">
        <f t="shared" si="0"/>
        <v>0</v>
      </c>
      <c r="N40" s="508">
        <f t="shared" si="1"/>
        <v>0</v>
      </c>
      <c r="O40" s="470"/>
      <c r="P40" s="509">
        <f t="shared" si="5"/>
        <v>-3369923891.9111319</v>
      </c>
      <c r="Q40" s="510">
        <f t="shared" si="5"/>
        <v>-2.1261859948816766E-2</v>
      </c>
      <c r="R40" s="511">
        <f t="shared" si="6"/>
        <v>-4043908670.2933559</v>
      </c>
      <c r="S40" s="510">
        <f t="shared" si="6"/>
        <v>-2.0905091495268348E-2</v>
      </c>
      <c r="T40" s="543"/>
    </row>
    <row r="41" spans="2:20" s="6" customFormat="1" ht="16.5" customHeight="1" thickBot="1">
      <c r="B41" s="687" t="s">
        <v>170</v>
      </c>
      <c r="C41" s="547" t="e">
        <f>SUM(C8+C13+C19)</f>
        <v>#REF!</v>
      </c>
      <c r="D41" s="548">
        <f t="shared" si="2"/>
        <v>0</v>
      </c>
      <c r="E41" s="547">
        <f>+INDEX('2026-실적-MC'!$T:$AQ,ROW('실적-MC 2026'!$B41),MATCH($J$2,'2026-실적-MC'!$T$1:$AQ$1,0))</f>
        <v>0</v>
      </c>
      <c r="F41" s="549">
        <f t="shared" si="3"/>
        <v>0</v>
      </c>
      <c r="G41" s="547">
        <f>+INDEX('2026-사업계획-MC'!$T:$AQ,ROW('실적-MC 2026'!$B41),MATCH($J$1,'2026-사업계획-MC'!$T$1:$AQ$1,0))</f>
        <v>126070214121.27786</v>
      </c>
      <c r="H41" s="550">
        <f t="shared" si="4"/>
        <v>0.79541476969196745</v>
      </c>
      <c r="I41" s="551">
        <f>+INDEX('2026-운영계획-MC'!$T:$AQ,ROW('실적-MC 2026'!$B41),MATCH($J$1,'2026-운영계획-MC'!$T$1:$AQ$1,0))</f>
        <v>158818436982.25516</v>
      </c>
      <c r="J41" s="552">
        <f>+IFERROR(I41/$I$7,0)</f>
        <v>0.8210160582110041</v>
      </c>
      <c r="K41" s="553">
        <f>+INDEX('2026-실적-MC'!$O:$AL,ROW('실적-MC 2026'!$B41),MATCH($J$1,'2026-실적-MC'!$O$1:$AL$1,0))</f>
        <v>0</v>
      </c>
      <c r="L41" s="554">
        <f>+IFERROR(K41/$K$7,0)</f>
        <v>0</v>
      </c>
      <c r="M41" s="121">
        <f t="shared" si="0"/>
        <v>0</v>
      </c>
      <c r="N41" s="555">
        <f t="shared" si="1"/>
        <v>0</v>
      </c>
      <c r="O41" s="470"/>
      <c r="P41" s="556">
        <f t="shared" si="5"/>
        <v>-126070214121.27786</v>
      </c>
      <c r="Q41" s="557">
        <f t="shared" si="5"/>
        <v>-0.79541476969196745</v>
      </c>
      <c r="R41" s="558">
        <f t="shared" si="6"/>
        <v>-158818436982.25516</v>
      </c>
      <c r="S41" s="557">
        <f t="shared" si="6"/>
        <v>-0.8210160582110041</v>
      </c>
      <c r="T41" s="559"/>
    </row>
    <row r="42" spans="2:20" s="6" customFormat="1" ht="16.5" customHeight="1">
      <c r="B42" s="28"/>
      <c r="C42" s="28"/>
      <c r="D42" s="28"/>
      <c r="E42" s="28"/>
      <c r="F42" s="28"/>
      <c r="G42" s="44"/>
      <c r="H42" s="16"/>
      <c r="I42" s="44"/>
      <c r="J42" s="16"/>
      <c r="K42" s="44"/>
      <c r="L42" s="16"/>
      <c r="M42" s="16"/>
      <c r="N42" s="16"/>
      <c r="O42" s="560"/>
    </row>
    <row r="43" spans="2:20" s="39" customFormat="1" ht="21" customHeight="1">
      <c r="B43" s="43" t="str">
        <f>B1</f>
        <v>7월 목표vs실적- 베트남</v>
      </c>
      <c r="C43" s="43"/>
      <c r="D43" s="43"/>
      <c r="E43" s="43"/>
      <c r="F43" s="43"/>
      <c r="G43" s="41"/>
      <c r="H43" s="40"/>
      <c r="I43" s="42"/>
      <c r="J43" s="40"/>
      <c r="K43" s="41"/>
      <c r="L43" s="40"/>
      <c r="M43" s="40"/>
      <c r="N43" s="40"/>
      <c r="O43" s="456"/>
      <c r="T43" s="668"/>
    </row>
    <row r="44" spans="2:20" ht="17.25" customHeight="1">
      <c r="B44" s="38"/>
      <c r="C44" s="38"/>
      <c r="D44" s="38"/>
      <c r="E44" s="38"/>
      <c r="F44" s="38"/>
      <c r="G44" s="37"/>
      <c r="H44" s="32"/>
      <c r="I44" s="33"/>
      <c r="J44" s="32"/>
      <c r="K44" s="6"/>
      <c r="L44" s="32"/>
      <c r="M44" s="32"/>
      <c r="N44" s="32"/>
    </row>
    <row r="45" spans="2:20" ht="17.25" customHeight="1" thickBot="1">
      <c r="B45" s="36" t="s">
        <v>325</v>
      </c>
      <c r="C45" s="36"/>
      <c r="D45" s="36"/>
      <c r="E45" s="36"/>
      <c r="F45" s="36"/>
      <c r="G45" s="35" t="s">
        <v>280</v>
      </c>
      <c r="H45" s="976">
        <v>5.5</v>
      </c>
      <c r="I45" s="977"/>
      <c r="J45" s="48"/>
      <c r="L45" s="48"/>
      <c r="M45" s="905" t="s">
        <v>281</v>
      </c>
      <c r="N45" s="905"/>
      <c r="T45" s="112"/>
    </row>
    <row r="46" spans="2:20" ht="19.5" customHeight="1">
      <c r="B46" s="906" t="s">
        <v>233</v>
      </c>
      <c r="C46" s="913" t="s">
        <v>282</v>
      </c>
      <c r="D46" s="910"/>
      <c r="E46" s="909" t="s">
        <v>235</v>
      </c>
      <c r="F46" s="913"/>
      <c r="G46" s="909" t="s">
        <v>236</v>
      </c>
      <c r="H46" s="913"/>
      <c r="I46" s="948" t="s">
        <v>237</v>
      </c>
      <c r="J46" s="974"/>
      <c r="K46" s="913" t="s">
        <v>238</v>
      </c>
      <c r="L46" s="913"/>
      <c r="M46" s="920" t="s">
        <v>239</v>
      </c>
      <c r="N46" s="972"/>
      <c r="P46" s="906" t="s">
        <v>240</v>
      </c>
      <c r="Q46" s="938"/>
      <c r="R46" s="938"/>
      <c r="S46" s="938"/>
      <c r="T46" s="939"/>
    </row>
    <row r="47" spans="2:20" ht="22.5" customHeight="1">
      <c r="B47" s="907"/>
      <c r="C47" s="914"/>
      <c r="D47" s="912"/>
      <c r="E47" s="911"/>
      <c r="F47" s="914"/>
      <c r="G47" s="911"/>
      <c r="H47" s="914"/>
      <c r="I47" s="950"/>
      <c r="J47" s="975"/>
      <c r="K47" s="914"/>
      <c r="L47" s="914"/>
      <c r="M47" s="922"/>
      <c r="N47" s="973"/>
      <c r="P47" s="940" t="s">
        <v>241</v>
      </c>
      <c r="Q47" s="941"/>
      <c r="R47" s="941" t="s">
        <v>242</v>
      </c>
      <c r="S47" s="942"/>
      <c r="T47" s="943" t="s">
        <v>243</v>
      </c>
    </row>
    <row r="48" spans="2:20" ht="23.25" customHeight="1" thickBot="1">
      <c r="B48" s="908"/>
      <c r="C48" s="129" t="s">
        <v>244</v>
      </c>
      <c r="D48" s="100" t="s">
        <v>245</v>
      </c>
      <c r="E48" s="105" t="s">
        <v>244</v>
      </c>
      <c r="F48" s="122" t="s">
        <v>245</v>
      </c>
      <c r="G48" s="130" t="s">
        <v>244</v>
      </c>
      <c r="H48" s="101" t="s">
        <v>245</v>
      </c>
      <c r="I48" s="627" t="s">
        <v>244</v>
      </c>
      <c r="J48" s="644" t="s">
        <v>245</v>
      </c>
      <c r="K48" s="104" t="s">
        <v>244</v>
      </c>
      <c r="L48" s="100" t="s">
        <v>245</v>
      </c>
      <c r="M48" s="102" t="s">
        <v>246</v>
      </c>
      <c r="N48" s="459" t="s">
        <v>247</v>
      </c>
      <c r="P48" s="434" t="s">
        <v>244</v>
      </c>
      <c r="Q48" s="435" t="s">
        <v>245</v>
      </c>
      <c r="R48" s="435" t="s">
        <v>244</v>
      </c>
      <c r="S48" s="436" t="s">
        <v>245</v>
      </c>
      <c r="T48" s="944"/>
    </row>
    <row r="49" spans="1:20" s="29" customFormat="1" ht="16.5" customHeight="1">
      <c r="B49" s="220" t="s">
        <v>119</v>
      </c>
      <c r="C49" s="561" t="e">
        <f>+C7*$H$45/100</f>
        <v>#REF!</v>
      </c>
      <c r="D49" s="562"/>
      <c r="E49" s="462">
        <f>+E7*$H$45/100</f>
        <v>0</v>
      </c>
      <c r="F49" s="463"/>
      <c r="G49" s="131">
        <f>+G7*$H$45/100</f>
        <v>8717290702.7556095</v>
      </c>
      <c r="H49" s="464"/>
      <c r="I49" s="651">
        <f>+I7*$H$45/100</f>
        <v>10639273064.960081</v>
      </c>
      <c r="J49" s="645"/>
      <c r="K49" s="165">
        <f>+K7*$H$45/100</f>
        <v>0</v>
      </c>
      <c r="L49" s="468"/>
      <c r="M49" s="30">
        <f t="shared" ref="M49:M83" si="9">IF(G49=0,"",K49/G49)</f>
        <v>0</v>
      </c>
      <c r="N49" s="563">
        <f t="shared" ref="N49:N82" si="10">IF(I49=0,"",K49/I49)</f>
        <v>0</v>
      </c>
      <c r="O49" s="470"/>
      <c r="P49" s="471">
        <f>K49-G49</f>
        <v>-8717290702.7556095</v>
      </c>
      <c r="Q49" s="472">
        <f>L49-H49</f>
        <v>0</v>
      </c>
      <c r="R49" s="473">
        <f>K49-I49</f>
        <v>-10639273064.960081</v>
      </c>
      <c r="S49" s="474">
        <f>L49-J49</f>
        <v>0</v>
      </c>
      <c r="T49" s="475"/>
    </row>
    <row r="50" spans="1:20" s="6" customFormat="1" ht="16.5" customHeight="1">
      <c r="B50" s="221" t="s">
        <v>293</v>
      </c>
      <c r="C50" s="564" t="e">
        <f t="shared" ref="C50:C60" si="11">+C8*$H$45/100</f>
        <v>#REF!</v>
      </c>
      <c r="D50" s="565" t="e">
        <f>IF($C$49=0,"",C50/C$49)</f>
        <v>#REF!</v>
      </c>
      <c r="E50" s="315">
        <f t="shared" ref="E50:G65" si="12">+E8*$H$45/100</f>
        <v>0</v>
      </c>
      <c r="F50" s="478"/>
      <c r="G50" s="124">
        <f t="shared" si="12"/>
        <v>6038389992.1983109</v>
      </c>
      <c r="H50" s="479">
        <f>IF($G$49=0,"",G50/G$49)</f>
        <v>0.69269113513554437</v>
      </c>
      <c r="I50" s="652">
        <f t="shared" ref="I50:I83" si="13">+I8*$H$45/100</f>
        <v>7660344376.9744787</v>
      </c>
      <c r="J50" s="646">
        <f>IF($I$49=0,"",I50/I$49)</f>
        <v>0.72000636981519384</v>
      </c>
      <c r="K50" s="166">
        <f t="shared" ref="K50:K83" si="14">+K8*$H$45/100</f>
        <v>0</v>
      </c>
      <c r="L50" s="75" t="str">
        <f>IF($K$49=0,"",K50/K$49)</f>
        <v/>
      </c>
      <c r="M50" s="658">
        <f t="shared" si="9"/>
        <v>0</v>
      </c>
      <c r="N50" s="566">
        <f t="shared" si="10"/>
        <v>0</v>
      </c>
      <c r="O50" s="567"/>
      <c r="P50" s="485">
        <f t="shared" ref="P50:Q83" si="15">K50-G50</f>
        <v>-6038389992.1983109</v>
      </c>
      <c r="Q50" s="486" t="e">
        <f t="shared" si="15"/>
        <v>#VALUE!</v>
      </c>
      <c r="R50" s="487">
        <f t="shared" ref="R50:S83" si="16">K50-I50</f>
        <v>-7660344376.9744787</v>
      </c>
      <c r="S50" s="488" t="e">
        <f t="shared" si="16"/>
        <v>#VALUE!</v>
      </c>
      <c r="T50" s="568" t="s">
        <v>549</v>
      </c>
    </row>
    <row r="51" spans="1:20" s="6" customFormat="1" ht="16.5" customHeight="1">
      <c r="B51" s="222" t="s">
        <v>294</v>
      </c>
      <c r="C51" s="569" t="e">
        <f t="shared" si="11"/>
        <v>#REF!</v>
      </c>
      <c r="D51" s="570"/>
      <c r="E51" s="316">
        <f t="shared" si="12"/>
        <v>0</v>
      </c>
      <c r="F51" s="491"/>
      <c r="G51" s="125">
        <f t="shared" si="12"/>
        <v>0</v>
      </c>
      <c r="H51" s="492"/>
      <c r="I51" s="653">
        <f t="shared" si="13"/>
        <v>0</v>
      </c>
      <c r="J51" s="647"/>
      <c r="K51" s="167">
        <f t="shared" si="14"/>
        <v>0</v>
      </c>
      <c r="L51" s="496"/>
      <c r="M51" s="120" t="str">
        <f t="shared" si="9"/>
        <v/>
      </c>
      <c r="N51" s="571" t="str">
        <f t="shared" si="10"/>
        <v/>
      </c>
      <c r="O51" s="567"/>
      <c r="P51" s="498">
        <f t="shared" si="15"/>
        <v>0</v>
      </c>
      <c r="Q51" s="499">
        <f t="shared" si="15"/>
        <v>0</v>
      </c>
      <c r="R51" s="500">
        <f t="shared" si="16"/>
        <v>0</v>
      </c>
      <c r="S51" s="501">
        <f t="shared" si="16"/>
        <v>0</v>
      </c>
      <c r="T51" s="502" t="s">
        <v>548</v>
      </c>
    </row>
    <row r="52" spans="1:20" s="6" customFormat="1" ht="16.5" customHeight="1">
      <c r="B52" s="223" t="s">
        <v>295</v>
      </c>
      <c r="C52" s="572" t="e">
        <f t="shared" si="11"/>
        <v>#REF!</v>
      </c>
      <c r="D52" s="573" t="e">
        <f>+C52/C$49</f>
        <v>#REF!</v>
      </c>
      <c r="E52" s="213">
        <f t="shared" si="12"/>
        <v>0</v>
      </c>
      <c r="F52" s="504">
        <f>+IFERROR(E52/E$49,0)</f>
        <v>0</v>
      </c>
      <c r="G52" s="113">
        <f t="shared" si="12"/>
        <v>4066596073.8432255</v>
      </c>
      <c r="H52" s="335">
        <f t="shared" ref="H52:H54" si="17">+G52/G$49</f>
        <v>0.46649770123620404</v>
      </c>
      <c r="I52" s="654">
        <f t="shared" si="13"/>
        <v>5167669969.8394785</v>
      </c>
      <c r="J52" s="648">
        <f>+I52/I$49</f>
        <v>0.48571645245754086</v>
      </c>
      <c r="K52" s="26">
        <f t="shared" si="14"/>
        <v>0</v>
      </c>
      <c r="L52" s="302">
        <f>+IFERROR(K52/K$49,0)</f>
        <v>0</v>
      </c>
      <c r="M52" s="13">
        <f t="shared" si="9"/>
        <v>0</v>
      </c>
      <c r="N52" s="574">
        <f t="shared" si="10"/>
        <v>0</v>
      </c>
      <c r="O52" s="567"/>
      <c r="P52" s="509">
        <f t="shared" si="15"/>
        <v>-4066596073.8432255</v>
      </c>
      <c r="Q52" s="510">
        <f t="shared" si="15"/>
        <v>-0.46649770123620404</v>
      </c>
      <c r="R52" s="511">
        <f t="shared" si="16"/>
        <v>-5167669969.8394785</v>
      </c>
      <c r="S52" s="512">
        <f t="shared" si="16"/>
        <v>-0.48571645245754086</v>
      </c>
      <c r="T52" s="513" t="s">
        <v>559</v>
      </c>
    </row>
    <row r="53" spans="1:20" s="6" customFormat="1" ht="16.5" customHeight="1">
      <c r="B53" s="223" t="s">
        <v>296</v>
      </c>
      <c r="C53" s="572" t="e">
        <f t="shared" si="11"/>
        <v>#REF!</v>
      </c>
      <c r="D53" s="573" t="e">
        <f>+C53/C$49</f>
        <v>#REF!</v>
      </c>
      <c r="E53" s="213">
        <f t="shared" si="12"/>
        <v>0</v>
      </c>
      <c r="F53" s="504">
        <f>+IFERROR(E53/E$49,0)</f>
        <v>0</v>
      </c>
      <c r="G53" s="113">
        <f t="shared" si="12"/>
        <v>1971793918.3550844</v>
      </c>
      <c r="H53" s="335">
        <f t="shared" si="17"/>
        <v>0.22619343389934027</v>
      </c>
      <c r="I53" s="654">
        <f t="shared" si="13"/>
        <v>2492674407.1349998</v>
      </c>
      <c r="J53" s="648">
        <f>+I53/I$49</f>
        <v>0.23428991735765289</v>
      </c>
      <c r="K53" s="26">
        <f t="shared" si="14"/>
        <v>0</v>
      </c>
      <c r="L53" s="302">
        <f>+IFERROR(K53/K$49,0)</f>
        <v>0</v>
      </c>
      <c r="M53" s="13">
        <f t="shared" si="9"/>
        <v>0</v>
      </c>
      <c r="N53" s="574">
        <f t="shared" si="10"/>
        <v>0</v>
      </c>
      <c r="O53" s="567"/>
      <c r="P53" s="509">
        <f t="shared" si="15"/>
        <v>-1971793918.3550844</v>
      </c>
      <c r="Q53" s="510">
        <f t="shared" si="15"/>
        <v>-0.22619343389934027</v>
      </c>
      <c r="R53" s="511">
        <f t="shared" si="16"/>
        <v>-2492674407.1349998</v>
      </c>
      <c r="S53" s="512">
        <f t="shared" si="16"/>
        <v>-0.23428991735765289</v>
      </c>
      <c r="T53" s="513" t="s">
        <v>561</v>
      </c>
    </row>
    <row r="54" spans="1:20" s="6" customFormat="1" ht="16.5" customHeight="1">
      <c r="B54" s="224" t="s">
        <v>297</v>
      </c>
      <c r="C54" s="575" t="e">
        <f t="shared" si="11"/>
        <v>#REF!</v>
      </c>
      <c r="D54" s="576"/>
      <c r="E54" s="317">
        <f t="shared" si="12"/>
        <v>0</v>
      </c>
      <c r="F54" s="515"/>
      <c r="G54" s="126">
        <f t="shared" si="12"/>
        <v>0</v>
      </c>
      <c r="H54" s="516">
        <f t="shared" si="17"/>
        <v>0</v>
      </c>
      <c r="I54" s="655">
        <f t="shared" si="13"/>
        <v>0</v>
      </c>
      <c r="J54" s="649"/>
      <c r="K54" s="21">
        <f t="shared" si="14"/>
        <v>0</v>
      </c>
      <c r="L54" s="520"/>
      <c r="M54" s="8" t="str">
        <f t="shared" si="9"/>
        <v/>
      </c>
      <c r="N54" s="577" t="str">
        <f t="shared" si="10"/>
        <v/>
      </c>
      <c r="O54" s="567"/>
      <c r="P54" s="522">
        <f t="shared" si="15"/>
        <v>0</v>
      </c>
      <c r="Q54" s="523">
        <f t="shared" si="15"/>
        <v>0</v>
      </c>
      <c r="R54" s="524">
        <f t="shared" si="16"/>
        <v>0</v>
      </c>
      <c r="S54" s="525">
        <f t="shared" si="16"/>
        <v>0</v>
      </c>
      <c r="T54" s="526" t="s">
        <v>560</v>
      </c>
    </row>
    <row r="55" spans="1:20" s="6" customFormat="1" ht="16.5" customHeight="1">
      <c r="B55" s="225" t="s">
        <v>298</v>
      </c>
      <c r="C55" s="578" t="e">
        <f t="shared" si="11"/>
        <v>#REF!</v>
      </c>
      <c r="D55" s="579" t="e">
        <f>IF($C$49=0,"",C55/C$49)</f>
        <v>#REF!</v>
      </c>
      <c r="E55" s="239">
        <f t="shared" si="12"/>
        <v>0</v>
      </c>
      <c r="F55" s="528"/>
      <c r="G55" s="24">
        <f t="shared" si="12"/>
        <v>378024261.86800003</v>
      </c>
      <c r="H55" s="479">
        <f>IF($G$49=0,"",G55/G$49)</f>
        <v>4.3364879612022504E-2</v>
      </c>
      <c r="I55" s="656">
        <f t="shared" si="13"/>
        <v>509160358.57455999</v>
      </c>
      <c r="J55" s="646">
        <f>IF($I$49=0,"",I55/I$49)</f>
        <v>4.7856686774160766E-2</v>
      </c>
      <c r="K55" s="25">
        <f>+K13*$H$45/100</f>
        <v>0</v>
      </c>
      <c r="L55" s="75" t="str">
        <f>IF($K$49=0,"",K55/K$49)</f>
        <v/>
      </c>
      <c r="M55" s="23">
        <f t="shared" si="9"/>
        <v>0</v>
      </c>
      <c r="N55" s="580">
        <f t="shared" si="10"/>
        <v>0</v>
      </c>
      <c r="O55" s="567"/>
      <c r="P55" s="485">
        <f t="shared" si="15"/>
        <v>-378024261.86800003</v>
      </c>
      <c r="Q55" s="486" t="e">
        <f t="shared" si="15"/>
        <v>#VALUE!</v>
      </c>
      <c r="R55" s="487">
        <f t="shared" si="16"/>
        <v>-509160358.57455999</v>
      </c>
      <c r="S55" s="488" t="e">
        <f t="shared" si="16"/>
        <v>#VALUE!</v>
      </c>
      <c r="T55" s="489" t="s">
        <v>550</v>
      </c>
    </row>
    <row r="56" spans="1:20" s="6" customFormat="1" ht="16.5" customHeight="1">
      <c r="B56" s="226" t="s">
        <v>299</v>
      </c>
      <c r="C56" s="581" t="e">
        <f t="shared" si="11"/>
        <v>#REF!</v>
      </c>
      <c r="D56" s="582" t="e">
        <f>+C56/C$49</f>
        <v>#REF!</v>
      </c>
      <c r="E56" s="318">
        <f t="shared" si="12"/>
        <v>0</v>
      </c>
      <c r="F56" s="533">
        <f t="shared" ref="F56:F57" si="18">+IFERROR(E56/E$49,0)</f>
        <v>0</v>
      </c>
      <c r="G56" s="127">
        <f t="shared" si="12"/>
        <v>329543396.46800005</v>
      </c>
      <c r="H56" s="492">
        <f t="shared" ref="H56:H60" si="19">+G56/G$49</f>
        <v>3.7803419400001037E-2</v>
      </c>
      <c r="I56" s="653">
        <f t="shared" si="13"/>
        <v>467951622.98456001</v>
      </c>
      <c r="J56" s="647">
        <f>+I56/I$49</f>
        <v>4.3983420683668277E-2</v>
      </c>
      <c r="K56" s="119">
        <f t="shared" si="14"/>
        <v>0</v>
      </c>
      <c r="L56" s="496">
        <f t="shared" ref="L56:L57" si="20">+IFERROR(K56/K$49,0)</f>
        <v>0</v>
      </c>
      <c r="M56" s="120">
        <f t="shared" si="9"/>
        <v>0</v>
      </c>
      <c r="N56" s="571">
        <f t="shared" si="10"/>
        <v>0</v>
      </c>
      <c r="O56" s="567"/>
      <c r="P56" s="498">
        <f t="shared" si="15"/>
        <v>-329543396.46800005</v>
      </c>
      <c r="Q56" s="499">
        <f t="shared" si="15"/>
        <v>-3.7803419400001037E-2</v>
      </c>
      <c r="R56" s="500">
        <f t="shared" si="16"/>
        <v>-467951622.98456001</v>
      </c>
      <c r="S56" s="501">
        <f t="shared" si="16"/>
        <v>-4.3983420683668277E-2</v>
      </c>
      <c r="T56" s="535" t="s">
        <v>545</v>
      </c>
    </row>
    <row r="57" spans="1:20" s="6" customFormat="1" ht="16.5" customHeight="1">
      <c r="B57" s="227" t="s">
        <v>300</v>
      </c>
      <c r="C57" s="583" t="e">
        <f t="shared" si="11"/>
        <v>#REF!</v>
      </c>
      <c r="D57" s="584" t="e">
        <f>+C57/C$49</f>
        <v>#REF!</v>
      </c>
      <c r="E57" s="319">
        <f t="shared" si="12"/>
        <v>0</v>
      </c>
      <c r="F57" s="537">
        <f t="shared" si="18"/>
        <v>0</v>
      </c>
      <c r="G57" s="128">
        <f t="shared" si="12"/>
        <v>48480865.399999999</v>
      </c>
      <c r="H57" s="335">
        <f t="shared" si="19"/>
        <v>5.5614602120214697E-3</v>
      </c>
      <c r="I57" s="654">
        <f t="shared" si="13"/>
        <v>41208735.590000004</v>
      </c>
      <c r="J57" s="648">
        <f>+I57/I$49</f>
        <v>3.8732660904924917E-3</v>
      </c>
      <c r="K57" s="15">
        <f t="shared" si="14"/>
        <v>0</v>
      </c>
      <c r="L57" s="302">
        <f t="shared" si="20"/>
        <v>0</v>
      </c>
      <c r="M57" s="13">
        <f t="shared" si="9"/>
        <v>0</v>
      </c>
      <c r="N57" s="574">
        <f t="shared" si="10"/>
        <v>0</v>
      </c>
      <c r="O57" s="567"/>
      <c r="P57" s="509">
        <f t="shared" si="15"/>
        <v>-48480865.399999999</v>
      </c>
      <c r="Q57" s="510">
        <f t="shared" si="15"/>
        <v>-5.5614602120214697E-3</v>
      </c>
      <c r="R57" s="511">
        <f t="shared" si="16"/>
        <v>-41208735.590000004</v>
      </c>
      <c r="S57" s="512">
        <f t="shared" si="16"/>
        <v>-3.8732660904924917E-3</v>
      </c>
      <c r="T57" s="539" t="s">
        <v>546</v>
      </c>
    </row>
    <row r="58" spans="1:20" s="6" customFormat="1" ht="16.5" customHeight="1">
      <c r="B58" s="227" t="s">
        <v>301</v>
      </c>
      <c r="C58" s="583" t="e">
        <f t="shared" si="11"/>
        <v>#REF!</v>
      </c>
      <c r="D58" s="584"/>
      <c r="E58" s="319">
        <f t="shared" si="12"/>
        <v>0</v>
      </c>
      <c r="F58" s="537"/>
      <c r="G58" s="128">
        <f t="shared" si="12"/>
        <v>0</v>
      </c>
      <c r="H58" s="335">
        <f t="shared" si="19"/>
        <v>0</v>
      </c>
      <c r="I58" s="654">
        <f t="shared" si="13"/>
        <v>0</v>
      </c>
      <c r="J58" s="648">
        <f>+I58/I$49</f>
        <v>0</v>
      </c>
      <c r="K58" s="15">
        <f t="shared" si="14"/>
        <v>0</v>
      </c>
      <c r="L58" s="302"/>
      <c r="M58" s="13" t="str">
        <f t="shared" si="9"/>
        <v/>
      </c>
      <c r="N58" s="574" t="str">
        <f t="shared" si="10"/>
        <v/>
      </c>
      <c r="O58" s="567"/>
      <c r="P58" s="509">
        <f t="shared" si="15"/>
        <v>0</v>
      </c>
      <c r="Q58" s="510">
        <f t="shared" si="15"/>
        <v>0</v>
      </c>
      <c r="R58" s="511">
        <f t="shared" si="16"/>
        <v>0</v>
      </c>
      <c r="S58" s="512">
        <f t="shared" si="16"/>
        <v>0</v>
      </c>
      <c r="T58" s="539"/>
    </row>
    <row r="59" spans="1:20" s="6" customFormat="1" ht="16.5" customHeight="1">
      <c r="B59" s="227" t="s">
        <v>302</v>
      </c>
      <c r="C59" s="583" t="e">
        <f t="shared" si="11"/>
        <v>#REF!</v>
      </c>
      <c r="D59" s="584"/>
      <c r="E59" s="319">
        <f t="shared" si="12"/>
        <v>0</v>
      </c>
      <c r="F59" s="537"/>
      <c r="G59" s="128">
        <f t="shared" si="12"/>
        <v>0</v>
      </c>
      <c r="H59" s="335">
        <f t="shared" si="19"/>
        <v>0</v>
      </c>
      <c r="I59" s="654">
        <f t="shared" si="13"/>
        <v>0</v>
      </c>
      <c r="J59" s="648">
        <f>+I59/I$49</f>
        <v>0</v>
      </c>
      <c r="K59" s="15">
        <f t="shared" si="14"/>
        <v>0</v>
      </c>
      <c r="L59" s="302"/>
      <c r="M59" s="13" t="str">
        <f t="shared" si="9"/>
        <v/>
      </c>
      <c r="N59" s="574" t="str">
        <f t="shared" si="10"/>
        <v/>
      </c>
      <c r="O59" s="567"/>
      <c r="P59" s="509">
        <f t="shared" si="15"/>
        <v>0</v>
      </c>
      <c r="Q59" s="510">
        <f t="shared" si="15"/>
        <v>0</v>
      </c>
      <c r="R59" s="511">
        <f t="shared" si="16"/>
        <v>0</v>
      </c>
      <c r="S59" s="512">
        <f t="shared" si="16"/>
        <v>0</v>
      </c>
      <c r="T59" s="539"/>
    </row>
    <row r="60" spans="1:20" s="6" customFormat="1" ht="16.5" customHeight="1">
      <c r="B60" s="224" t="s">
        <v>303</v>
      </c>
      <c r="C60" s="575" t="e">
        <f t="shared" si="11"/>
        <v>#REF!</v>
      </c>
      <c r="D60" s="576"/>
      <c r="E60" s="317">
        <f t="shared" si="12"/>
        <v>0</v>
      </c>
      <c r="F60" s="515"/>
      <c r="G60" s="132">
        <f t="shared" si="12"/>
        <v>0</v>
      </c>
      <c r="H60" s="516">
        <f t="shared" si="19"/>
        <v>0</v>
      </c>
      <c r="I60" s="655">
        <f t="shared" si="13"/>
        <v>0</v>
      </c>
      <c r="J60" s="649"/>
      <c r="K60" s="168">
        <f t="shared" si="14"/>
        <v>0</v>
      </c>
      <c r="L60" s="520"/>
      <c r="M60" s="20" t="str">
        <f t="shared" si="9"/>
        <v/>
      </c>
      <c r="N60" s="585" t="str">
        <f t="shared" si="10"/>
        <v/>
      </c>
      <c r="O60" s="567"/>
      <c r="P60" s="522">
        <f t="shared" si="15"/>
        <v>0</v>
      </c>
      <c r="Q60" s="523">
        <f t="shared" si="15"/>
        <v>0</v>
      </c>
      <c r="R60" s="524">
        <f t="shared" si="16"/>
        <v>0</v>
      </c>
      <c r="S60" s="525">
        <f t="shared" si="16"/>
        <v>0</v>
      </c>
      <c r="T60" s="543"/>
    </row>
    <row r="61" spans="1:20" s="6" customFormat="1" ht="16.5" customHeight="1">
      <c r="B61" s="228" t="s">
        <v>304</v>
      </c>
      <c r="C61" s="564" t="e">
        <f>+C19*$H$45/100</f>
        <v>#REF!</v>
      </c>
      <c r="D61" s="565" t="e">
        <f>IF($C$49=0,"",C61/C$49)</f>
        <v>#REF!</v>
      </c>
      <c r="E61" s="315">
        <f t="shared" si="12"/>
        <v>0</v>
      </c>
      <c r="F61" s="478"/>
      <c r="G61" s="18">
        <f t="shared" si="12"/>
        <v>517447522.6039722</v>
      </c>
      <c r="H61" s="479">
        <f>IF($G$49=0,"",G61/G$49)</f>
        <v>5.9358754944400634E-2</v>
      </c>
      <c r="I61" s="657">
        <f t="shared" si="13"/>
        <v>565509298.47499442</v>
      </c>
      <c r="J61" s="646">
        <f>IF($I$49=0,"",I61/I$49)</f>
        <v>5.3153001621649446E-2</v>
      </c>
      <c r="K61" s="19">
        <f t="shared" si="14"/>
        <v>0</v>
      </c>
      <c r="L61" s="75" t="str">
        <f>IF($K$49=0,"",K61/K$49)</f>
        <v/>
      </c>
      <c r="M61" s="17">
        <f t="shared" si="9"/>
        <v>0</v>
      </c>
      <c r="N61" s="586">
        <f t="shared" si="10"/>
        <v>0</v>
      </c>
      <c r="O61" s="567"/>
      <c r="P61" s="485">
        <f t="shared" si="15"/>
        <v>-517447522.6039722</v>
      </c>
      <c r="Q61" s="486" t="e">
        <f t="shared" si="15"/>
        <v>#VALUE!</v>
      </c>
      <c r="R61" s="487">
        <f t="shared" si="16"/>
        <v>-565509298.47499442</v>
      </c>
      <c r="S61" s="488" t="e">
        <f t="shared" si="16"/>
        <v>#VALUE!</v>
      </c>
      <c r="T61" s="546"/>
    </row>
    <row r="62" spans="1:20" s="123" customFormat="1" ht="16.5" customHeight="1">
      <c r="A62" s="6"/>
      <c r="B62" s="226" t="s">
        <v>305</v>
      </c>
      <c r="C62" s="581" t="e">
        <f t="shared" ref="C62:C83" si="21">+C20*$H$45/100</f>
        <v>#REF!</v>
      </c>
      <c r="D62" s="582" t="e">
        <f t="shared" ref="D62:D82" si="22">+C62/C$49</f>
        <v>#REF!</v>
      </c>
      <c r="E62" s="318">
        <f t="shared" si="12"/>
        <v>0</v>
      </c>
      <c r="F62" s="533">
        <f t="shared" ref="F62:F83" si="23">+IFERROR(E62/E$49,0)</f>
        <v>0</v>
      </c>
      <c r="G62" s="127">
        <f t="shared" si="12"/>
        <v>54963065.299999997</v>
      </c>
      <c r="H62" s="492">
        <f t="shared" ref="H62:H82" si="24">+G62/G$49</f>
        <v>6.3050627969336512E-3</v>
      </c>
      <c r="I62" s="653">
        <f t="shared" si="13"/>
        <v>65955678.359999999</v>
      </c>
      <c r="J62" s="647">
        <f>+I62/I$49</f>
        <v>6.1992654909123219E-3</v>
      </c>
      <c r="K62" s="119">
        <f t="shared" si="14"/>
        <v>0</v>
      </c>
      <c r="L62" s="496">
        <f t="shared" ref="L62:L82" si="25">+IFERROR(K62/K$49,0)</f>
        <v>0</v>
      </c>
      <c r="M62" s="120">
        <f t="shared" si="9"/>
        <v>0</v>
      </c>
      <c r="N62" s="571">
        <f t="shared" si="10"/>
        <v>0</v>
      </c>
      <c r="O62" s="567"/>
      <c r="P62" s="509">
        <f t="shared" si="15"/>
        <v>-54963065.299999997</v>
      </c>
      <c r="Q62" s="510">
        <f t="shared" si="15"/>
        <v>-6.3050627969336512E-3</v>
      </c>
      <c r="R62" s="511">
        <f t="shared" si="16"/>
        <v>-65955678.359999999</v>
      </c>
      <c r="S62" s="512">
        <f t="shared" si="16"/>
        <v>-6.1992654909123219E-3</v>
      </c>
      <c r="T62" s="535"/>
    </row>
    <row r="63" spans="1:20" s="11" customFormat="1" ht="16.5" customHeight="1">
      <c r="A63" s="6"/>
      <c r="B63" s="227" t="s">
        <v>306</v>
      </c>
      <c r="C63" s="583" t="e">
        <f t="shared" si="21"/>
        <v>#REF!</v>
      </c>
      <c r="D63" s="584" t="e">
        <f t="shared" si="22"/>
        <v>#REF!</v>
      </c>
      <c r="E63" s="319">
        <f t="shared" si="12"/>
        <v>0</v>
      </c>
      <c r="F63" s="537">
        <f t="shared" si="23"/>
        <v>0</v>
      </c>
      <c r="G63" s="128">
        <f t="shared" si="12"/>
        <v>0</v>
      </c>
      <c r="H63" s="335">
        <f t="shared" si="24"/>
        <v>0</v>
      </c>
      <c r="I63" s="654">
        <f t="shared" si="13"/>
        <v>0</v>
      </c>
      <c r="J63" s="648">
        <f t="shared" ref="J63:J82" si="26">+I63/I$49</f>
        <v>0</v>
      </c>
      <c r="K63" s="15">
        <f t="shared" si="14"/>
        <v>0</v>
      </c>
      <c r="L63" s="302">
        <f t="shared" si="25"/>
        <v>0</v>
      </c>
      <c r="M63" s="13" t="str">
        <f t="shared" si="9"/>
        <v/>
      </c>
      <c r="N63" s="574" t="str">
        <f t="shared" si="10"/>
        <v/>
      </c>
      <c r="O63" s="567"/>
      <c r="P63" s="509">
        <f t="shared" si="15"/>
        <v>0</v>
      </c>
      <c r="Q63" s="510">
        <f t="shared" si="15"/>
        <v>0</v>
      </c>
      <c r="R63" s="511">
        <f t="shared" si="16"/>
        <v>0</v>
      </c>
      <c r="S63" s="512">
        <f t="shared" si="16"/>
        <v>0</v>
      </c>
      <c r="T63" s="539"/>
    </row>
    <row r="64" spans="1:20" s="11" customFormat="1" ht="16.5" customHeight="1">
      <c r="A64" s="6"/>
      <c r="B64" s="227" t="s">
        <v>307</v>
      </c>
      <c r="C64" s="583" t="e">
        <f t="shared" si="21"/>
        <v>#REF!</v>
      </c>
      <c r="D64" s="584" t="e">
        <f t="shared" si="22"/>
        <v>#REF!</v>
      </c>
      <c r="E64" s="319">
        <f t="shared" si="12"/>
        <v>0</v>
      </c>
      <c r="F64" s="537">
        <f t="shared" si="23"/>
        <v>0</v>
      </c>
      <c r="G64" s="128">
        <f t="shared" si="12"/>
        <v>0</v>
      </c>
      <c r="H64" s="335">
        <f t="shared" si="24"/>
        <v>0</v>
      </c>
      <c r="I64" s="654">
        <f t="shared" si="13"/>
        <v>0</v>
      </c>
      <c r="J64" s="648">
        <f t="shared" si="26"/>
        <v>0</v>
      </c>
      <c r="K64" s="15">
        <f t="shared" si="14"/>
        <v>0</v>
      </c>
      <c r="L64" s="302">
        <f t="shared" si="25"/>
        <v>0</v>
      </c>
      <c r="M64" s="13" t="str">
        <f t="shared" si="9"/>
        <v/>
      </c>
      <c r="N64" s="574" t="str">
        <f t="shared" si="10"/>
        <v/>
      </c>
      <c r="O64" s="567"/>
      <c r="P64" s="509">
        <f t="shared" si="15"/>
        <v>0</v>
      </c>
      <c r="Q64" s="510">
        <f t="shared" si="15"/>
        <v>0</v>
      </c>
      <c r="R64" s="511">
        <f t="shared" si="16"/>
        <v>0</v>
      </c>
      <c r="S64" s="512">
        <f t="shared" si="16"/>
        <v>0</v>
      </c>
      <c r="T64" s="539"/>
    </row>
    <row r="65" spans="1:20" s="11" customFormat="1" ht="16.5" customHeight="1">
      <c r="A65" s="6"/>
      <c r="B65" s="227" t="s">
        <v>308</v>
      </c>
      <c r="C65" s="583" t="e">
        <f t="shared" si="21"/>
        <v>#REF!</v>
      </c>
      <c r="D65" s="584" t="e">
        <f t="shared" si="22"/>
        <v>#REF!</v>
      </c>
      <c r="E65" s="319">
        <f t="shared" si="12"/>
        <v>0</v>
      </c>
      <c r="F65" s="537">
        <f t="shared" si="23"/>
        <v>0</v>
      </c>
      <c r="G65" s="128">
        <f t="shared" si="12"/>
        <v>0</v>
      </c>
      <c r="H65" s="335">
        <f t="shared" si="24"/>
        <v>0</v>
      </c>
      <c r="I65" s="654">
        <f t="shared" si="13"/>
        <v>0</v>
      </c>
      <c r="J65" s="648">
        <f t="shared" si="26"/>
        <v>0</v>
      </c>
      <c r="K65" s="15">
        <f t="shared" si="14"/>
        <v>0</v>
      </c>
      <c r="L65" s="302">
        <f t="shared" si="25"/>
        <v>0</v>
      </c>
      <c r="M65" s="13" t="str">
        <f t="shared" si="9"/>
        <v/>
      </c>
      <c r="N65" s="574" t="str">
        <f t="shared" si="10"/>
        <v/>
      </c>
      <c r="O65" s="567"/>
      <c r="P65" s="509">
        <f t="shared" si="15"/>
        <v>0</v>
      </c>
      <c r="Q65" s="510">
        <f t="shared" si="15"/>
        <v>0</v>
      </c>
      <c r="R65" s="511">
        <f t="shared" si="16"/>
        <v>0</v>
      </c>
      <c r="S65" s="512">
        <f t="shared" si="16"/>
        <v>0</v>
      </c>
      <c r="T65" s="539"/>
    </row>
    <row r="66" spans="1:20" s="11" customFormat="1" ht="16.5" customHeight="1">
      <c r="A66" s="6"/>
      <c r="B66" s="227" t="s">
        <v>309</v>
      </c>
      <c r="C66" s="583" t="e">
        <f t="shared" si="21"/>
        <v>#REF!</v>
      </c>
      <c r="D66" s="584" t="e">
        <f t="shared" si="22"/>
        <v>#REF!</v>
      </c>
      <c r="E66" s="319">
        <f t="shared" ref="E66:G81" si="27">+E24*$H$45/100</f>
        <v>0</v>
      </c>
      <c r="F66" s="537">
        <f t="shared" si="23"/>
        <v>0</v>
      </c>
      <c r="G66" s="128">
        <f t="shared" si="27"/>
        <v>17600000</v>
      </c>
      <c r="H66" s="335">
        <f t="shared" si="24"/>
        <v>2.0189759181068138E-3</v>
      </c>
      <c r="I66" s="654">
        <f t="shared" si="13"/>
        <v>17600000</v>
      </c>
      <c r="J66" s="648">
        <f t="shared" si="26"/>
        <v>1.6542483581857418E-3</v>
      </c>
      <c r="K66" s="15">
        <f t="shared" si="14"/>
        <v>0</v>
      </c>
      <c r="L66" s="302">
        <f t="shared" si="25"/>
        <v>0</v>
      </c>
      <c r="M66" s="13">
        <f t="shared" si="9"/>
        <v>0</v>
      </c>
      <c r="N66" s="574">
        <f t="shared" si="10"/>
        <v>0</v>
      </c>
      <c r="O66" s="567"/>
      <c r="P66" s="509">
        <f t="shared" si="15"/>
        <v>-17600000</v>
      </c>
      <c r="Q66" s="510">
        <f t="shared" si="15"/>
        <v>-2.0189759181068138E-3</v>
      </c>
      <c r="R66" s="511">
        <f t="shared" si="16"/>
        <v>-17600000</v>
      </c>
      <c r="S66" s="512">
        <f t="shared" si="16"/>
        <v>-1.6542483581857418E-3</v>
      </c>
      <c r="T66" s="539"/>
    </row>
    <row r="67" spans="1:20" s="11" customFormat="1" ht="16.5" customHeight="1">
      <c r="A67" s="6"/>
      <c r="B67" s="227" t="s">
        <v>310</v>
      </c>
      <c r="C67" s="583" t="e">
        <f t="shared" si="21"/>
        <v>#REF!</v>
      </c>
      <c r="D67" s="584" t="e">
        <f t="shared" si="22"/>
        <v>#REF!</v>
      </c>
      <c r="E67" s="319">
        <f t="shared" si="27"/>
        <v>0</v>
      </c>
      <c r="F67" s="537">
        <f t="shared" si="23"/>
        <v>0</v>
      </c>
      <c r="G67" s="128">
        <f t="shared" si="27"/>
        <v>0</v>
      </c>
      <c r="H67" s="335">
        <f t="shared" si="24"/>
        <v>0</v>
      </c>
      <c r="I67" s="654">
        <f t="shared" si="13"/>
        <v>0</v>
      </c>
      <c r="J67" s="648">
        <f t="shared" si="26"/>
        <v>0</v>
      </c>
      <c r="K67" s="15">
        <f t="shared" si="14"/>
        <v>0</v>
      </c>
      <c r="L67" s="302">
        <f t="shared" si="25"/>
        <v>0</v>
      </c>
      <c r="M67" s="13" t="str">
        <f t="shared" si="9"/>
        <v/>
      </c>
      <c r="N67" s="574" t="str">
        <f t="shared" si="10"/>
        <v/>
      </c>
      <c r="O67" s="567"/>
      <c r="P67" s="509">
        <f t="shared" si="15"/>
        <v>0</v>
      </c>
      <c r="Q67" s="510">
        <f t="shared" si="15"/>
        <v>0</v>
      </c>
      <c r="R67" s="511">
        <f t="shared" si="16"/>
        <v>0</v>
      </c>
      <c r="S67" s="512">
        <f t="shared" si="16"/>
        <v>0</v>
      </c>
      <c r="T67" s="539"/>
    </row>
    <row r="68" spans="1:20" s="11" customFormat="1" ht="16.5" customHeight="1">
      <c r="A68" s="6"/>
      <c r="B68" s="227" t="s">
        <v>311</v>
      </c>
      <c r="C68" s="583" t="e">
        <f t="shared" si="21"/>
        <v>#REF!</v>
      </c>
      <c r="D68" s="584" t="e">
        <f t="shared" si="22"/>
        <v>#REF!</v>
      </c>
      <c r="E68" s="319">
        <f t="shared" si="27"/>
        <v>0</v>
      </c>
      <c r="F68" s="537">
        <f t="shared" si="23"/>
        <v>0</v>
      </c>
      <c r="G68" s="128">
        <f t="shared" si="27"/>
        <v>155474702.14121148</v>
      </c>
      <c r="H68" s="335">
        <f t="shared" si="24"/>
        <v>1.7835209062382722E-2</v>
      </c>
      <c r="I68" s="654">
        <f t="shared" si="13"/>
        <v>155474702.14121148</v>
      </c>
      <c r="J68" s="648">
        <f t="shared" si="26"/>
        <v>1.4613282429347519E-2</v>
      </c>
      <c r="K68" s="15">
        <f t="shared" si="14"/>
        <v>0</v>
      </c>
      <c r="L68" s="302">
        <f t="shared" si="25"/>
        <v>0</v>
      </c>
      <c r="M68" s="13">
        <f t="shared" si="9"/>
        <v>0</v>
      </c>
      <c r="N68" s="574">
        <f t="shared" si="10"/>
        <v>0</v>
      </c>
      <c r="O68" s="567"/>
      <c r="P68" s="509">
        <f t="shared" si="15"/>
        <v>-155474702.14121148</v>
      </c>
      <c r="Q68" s="510">
        <f t="shared" si="15"/>
        <v>-1.7835209062382722E-2</v>
      </c>
      <c r="R68" s="511">
        <f t="shared" si="16"/>
        <v>-155474702.14121148</v>
      </c>
      <c r="S68" s="512">
        <f t="shared" si="16"/>
        <v>-1.4613282429347519E-2</v>
      </c>
      <c r="T68" s="539"/>
    </row>
    <row r="69" spans="1:20" s="11" customFormat="1" ht="16.5" customHeight="1">
      <c r="A69" s="6"/>
      <c r="B69" s="227" t="s">
        <v>312</v>
      </c>
      <c r="C69" s="583" t="e">
        <f t="shared" si="21"/>
        <v>#REF!</v>
      </c>
      <c r="D69" s="584" t="e">
        <f t="shared" si="22"/>
        <v>#REF!</v>
      </c>
      <c r="E69" s="319">
        <f t="shared" si="27"/>
        <v>0</v>
      </c>
      <c r="F69" s="537">
        <f t="shared" si="23"/>
        <v>0</v>
      </c>
      <c r="G69" s="128">
        <f t="shared" si="27"/>
        <v>825000</v>
      </c>
      <c r="H69" s="335">
        <f t="shared" si="24"/>
        <v>9.4639496161256909E-5</v>
      </c>
      <c r="I69" s="654">
        <f t="shared" si="13"/>
        <v>825000</v>
      </c>
      <c r="J69" s="648">
        <f t="shared" si="26"/>
        <v>7.7542891789956657E-5</v>
      </c>
      <c r="K69" s="15">
        <f t="shared" si="14"/>
        <v>0</v>
      </c>
      <c r="L69" s="302">
        <f t="shared" si="25"/>
        <v>0</v>
      </c>
      <c r="M69" s="13">
        <f t="shared" si="9"/>
        <v>0</v>
      </c>
      <c r="N69" s="574">
        <f t="shared" si="10"/>
        <v>0</v>
      </c>
      <c r="O69" s="567"/>
      <c r="P69" s="509">
        <f t="shared" si="15"/>
        <v>-825000</v>
      </c>
      <c r="Q69" s="510">
        <f t="shared" si="15"/>
        <v>-9.4639496161256909E-5</v>
      </c>
      <c r="R69" s="511">
        <f t="shared" si="16"/>
        <v>-825000</v>
      </c>
      <c r="S69" s="512">
        <f t="shared" si="16"/>
        <v>-7.7542891789956657E-5</v>
      </c>
      <c r="T69" s="539"/>
    </row>
    <row r="70" spans="1:20" s="11" customFormat="1" ht="16.5" customHeight="1">
      <c r="A70" s="6"/>
      <c r="B70" s="227" t="s">
        <v>313</v>
      </c>
      <c r="C70" s="583" t="e">
        <f t="shared" si="21"/>
        <v>#REF!</v>
      </c>
      <c r="D70" s="584" t="e">
        <f t="shared" si="22"/>
        <v>#REF!</v>
      </c>
      <c r="E70" s="319">
        <f t="shared" si="27"/>
        <v>0</v>
      </c>
      <c r="F70" s="537">
        <f t="shared" si="23"/>
        <v>0</v>
      </c>
      <c r="G70" s="128">
        <f t="shared" si="27"/>
        <v>3190000</v>
      </c>
      <c r="H70" s="335">
        <f t="shared" si="24"/>
        <v>3.6593938515686004E-4</v>
      </c>
      <c r="I70" s="654">
        <f t="shared" si="13"/>
        <v>3190000</v>
      </c>
      <c r="J70" s="648">
        <f t="shared" si="26"/>
        <v>2.998325149211657E-4</v>
      </c>
      <c r="K70" s="15">
        <f t="shared" si="14"/>
        <v>0</v>
      </c>
      <c r="L70" s="302">
        <f t="shared" si="25"/>
        <v>0</v>
      </c>
      <c r="M70" s="13">
        <f t="shared" si="9"/>
        <v>0</v>
      </c>
      <c r="N70" s="574">
        <f t="shared" si="10"/>
        <v>0</v>
      </c>
      <c r="O70" s="567"/>
      <c r="P70" s="509">
        <f t="shared" si="15"/>
        <v>-3190000</v>
      </c>
      <c r="Q70" s="510">
        <f t="shared" si="15"/>
        <v>-3.6593938515686004E-4</v>
      </c>
      <c r="R70" s="511">
        <f t="shared" si="16"/>
        <v>-3190000</v>
      </c>
      <c r="S70" s="512">
        <f t="shared" si="16"/>
        <v>-2.998325149211657E-4</v>
      </c>
      <c r="T70" s="539"/>
    </row>
    <row r="71" spans="1:20" s="11" customFormat="1" ht="16.5" customHeight="1">
      <c r="A71" s="6"/>
      <c r="B71" s="227" t="s">
        <v>314</v>
      </c>
      <c r="C71" s="583" t="e">
        <f t="shared" si="21"/>
        <v>#REF!</v>
      </c>
      <c r="D71" s="584" t="e">
        <f t="shared" si="22"/>
        <v>#REF!</v>
      </c>
      <c r="E71" s="319">
        <f t="shared" si="27"/>
        <v>0</v>
      </c>
      <c r="F71" s="537">
        <f t="shared" si="23"/>
        <v>0</v>
      </c>
      <c r="G71" s="128">
        <f t="shared" si="27"/>
        <v>0</v>
      </c>
      <c r="H71" s="335">
        <f t="shared" si="24"/>
        <v>0</v>
      </c>
      <c r="I71" s="654">
        <f t="shared" si="13"/>
        <v>0</v>
      </c>
      <c r="J71" s="648">
        <f t="shared" si="26"/>
        <v>0</v>
      </c>
      <c r="K71" s="15">
        <f t="shared" si="14"/>
        <v>0</v>
      </c>
      <c r="L71" s="302">
        <f t="shared" si="25"/>
        <v>0</v>
      </c>
      <c r="M71" s="13" t="str">
        <f t="shared" si="9"/>
        <v/>
      </c>
      <c r="N71" s="574" t="str">
        <f t="shared" si="10"/>
        <v/>
      </c>
      <c r="O71" s="567"/>
      <c r="P71" s="509">
        <f t="shared" si="15"/>
        <v>0</v>
      </c>
      <c r="Q71" s="510">
        <f t="shared" si="15"/>
        <v>0</v>
      </c>
      <c r="R71" s="511">
        <f t="shared" si="16"/>
        <v>0</v>
      </c>
      <c r="S71" s="512">
        <f t="shared" si="16"/>
        <v>0</v>
      </c>
      <c r="T71" s="539"/>
    </row>
    <row r="72" spans="1:20" s="11" customFormat="1" ht="16.5" customHeight="1">
      <c r="A72" s="6"/>
      <c r="B72" s="227" t="s">
        <v>315</v>
      </c>
      <c r="C72" s="583" t="e">
        <f t="shared" si="21"/>
        <v>#REF!</v>
      </c>
      <c r="D72" s="584" t="e">
        <f t="shared" si="22"/>
        <v>#REF!</v>
      </c>
      <c r="E72" s="319">
        <f t="shared" si="27"/>
        <v>0</v>
      </c>
      <c r="F72" s="537">
        <f t="shared" si="23"/>
        <v>0</v>
      </c>
      <c r="G72" s="128">
        <f t="shared" si="27"/>
        <v>0</v>
      </c>
      <c r="H72" s="335">
        <f t="shared" si="24"/>
        <v>0</v>
      </c>
      <c r="I72" s="654">
        <f t="shared" si="13"/>
        <v>0</v>
      </c>
      <c r="J72" s="648">
        <f t="shared" si="26"/>
        <v>0</v>
      </c>
      <c r="K72" s="15">
        <f t="shared" si="14"/>
        <v>0</v>
      </c>
      <c r="L72" s="302">
        <f t="shared" si="25"/>
        <v>0</v>
      </c>
      <c r="M72" s="13" t="str">
        <f t="shared" si="9"/>
        <v/>
      </c>
      <c r="N72" s="574" t="str">
        <f t="shared" si="10"/>
        <v/>
      </c>
      <c r="O72" s="567"/>
      <c r="P72" s="509">
        <f t="shared" si="15"/>
        <v>0</v>
      </c>
      <c r="Q72" s="510">
        <f t="shared" si="15"/>
        <v>0</v>
      </c>
      <c r="R72" s="511">
        <f t="shared" si="16"/>
        <v>0</v>
      </c>
      <c r="S72" s="512">
        <f t="shared" si="16"/>
        <v>0</v>
      </c>
      <c r="T72" s="539"/>
    </row>
    <row r="73" spans="1:20" s="11" customFormat="1" ht="16.5" customHeight="1">
      <c r="A73" s="6"/>
      <c r="B73" s="227" t="s">
        <v>316</v>
      </c>
      <c r="C73" s="583" t="e">
        <f t="shared" si="21"/>
        <v>#REF!</v>
      </c>
      <c r="D73" s="584" t="e">
        <f t="shared" si="22"/>
        <v>#REF!</v>
      </c>
      <c r="E73" s="319">
        <f t="shared" si="27"/>
        <v>0</v>
      </c>
      <c r="F73" s="537">
        <f t="shared" si="23"/>
        <v>0</v>
      </c>
      <c r="G73" s="128">
        <f t="shared" si="27"/>
        <v>0</v>
      </c>
      <c r="H73" s="335">
        <f t="shared" si="24"/>
        <v>0</v>
      </c>
      <c r="I73" s="654">
        <f t="shared" si="13"/>
        <v>0</v>
      </c>
      <c r="J73" s="648">
        <f t="shared" si="26"/>
        <v>0</v>
      </c>
      <c r="K73" s="15">
        <f t="shared" si="14"/>
        <v>0</v>
      </c>
      <c r="L73" s="302">
        <f t="shared" si="25"/>
        <v>0</v>
      </c>
      <c r="M73" s="13" t="str">
        <f t="shared" si="9"/>
        <v/>
      </c>
      <c r="N73" s="574" t="str">
        <f t="shared" si="10"/>
        <v/>
      </c>
      <c r="O73" s="567"/>
      <c r="P73" s="509">
        <f t="shared" si="15"/>
        <v>0</v>
      </c>
      <c r="Q73" s="510">
        <f t="shared" si="15"/>
        <v>0</v>
      </c>
      <c r="R73" s="511">
        <f t="shared" si="16"/>
        <v>0</v>
      </c>
      <c r="S73" s="512">
        <f t="shared" si="16"/>
        <v>0</v>
      </c>
      <c r="T73" s="539"/>
    </row>
    <row r="74" spans="1:20" s="11" customFormat="1" ht="16.5" customHeight="1">
      <c r="A74" s="6"/>
      <c r="B74" s="227" t="s">
        <v>317</v>
      </c>
      <c r="C74" s="583" t="e">
        <f t="shared" si="21"/>
        <v>#REF!</v>
      </c>
      <c r="D74" s="584" t="e">
        <f t="shared" si="22"/>
        <v>#REF!</v>
      </c>
      <c r="E74" s="319">
        <f t="shared" si="27"/>
        <v>0</v>
      </c>
      <c r="F74" s="537">
        <f t="shared" si="23"/>
        <v>0</v>
      </c>
      <c r="G74" s="128">
        <f t="shared" si="27"/>
        <v>60998941.107648395</v>
      </c>
      <c r="H74" s="335">
        <f t="shared" si="24"/>
        <v>6.9974655185430622E-3</v>
      </c>
      <c r="I74" s="654">
        <f t="shared" si="13"/>
        <v>60998941.107648395</v>
      </c>
      <c r="J74" s="648">
        <f t="shared" si="26"/>
        <v>5.7333748964997792E-3</v>
      </c>
      <c r="K74" s="15">
        <f t="shared" si="14"/>
        <v>0</v>
      </c>
      <c r="L74" s="302">
        <f t="shared" si="25"/>
        <v>0</v>
      </c>
      <c r="M74" s="13">
        <f t="shared" si="9"/>
        <v>0</v>
      </c>
      <c r="N74" s="574">
        <f t="shared" si="10"/>
        <v>0</v>
      </c>
      <c r="O74" s="567"/>
      <c r="P74" s="509">
        <f t="shared" si="15"/>
        <v>-60998941.107648395</v>
      </c>
      <c r="Q74" s="510">
        <f t="shared" si="15"/>
        <v>-6.9974655185430622E-3</v>
      </c>
      <c r="R74" s="511">
        <f t="shared" si="16"/>
        <v>-60998941.107648395</v>
      </c>
      <c r="S74" s="512">
        <f t="shared" si="16"/>
        <v>-5.7333748964997792E-3</v>
      </c>
      <c r="T74" s="539"/>
    </row>
    <row r="75" spans="1:20" s="11" customFormat="1" ht="16.5" customHeight="1">
      <c r="A75" s="6"/>
      <c r="B75" s="227" t="s">
        <v>318</v>
      </c>
      <c r="C75" s="583" t="e">
        <f t="shared" si="21"/>
        <v>#REF!</v>
      </c>
      <c r="D75" s="584" t="e">
        <f t="shared" si="22"/>
        <v>#REF!</v>
      </c>
      <c r="E75" s="319">
        <f t="shared" si="27"/>
        <v>0</v>
      </c>
      <c r="F75" s="537">
        <f t="shared" si="23"/>
        <v>0</v>
      </c>
      <c r="G75" s="128">
        <f t="shared" si="27"/>
        <v>0</v>
      </c>
      <c r="H75" s="335">
        <f t="shared" si="24"/>
        <v>0</v>
      </c>
      <c r="I75" s="654">
        <f t="shared" si="13"/>
        <v>0</v>
      </c>
      <c r="J75" s="648">
        <f t="shared" si="26"/>
        <v>0</v>
      </c>
      <c r="K75" s="15">
        <f t="shared" si="14"/>
        <v>0</v>
      </c>
      <c r="L75" s="302">
        <f t="shared" si="25"/>
        <v>0</v>
      </c>
      <c r="M75" s="13" t="str">
        <f t="shared" si="9"/>
        <v/>
      </c>
      <c r="N75" s="574" t="str">
        <f t="shared" si="10"/>
        <v/>
      </c>
      <c r="O75" s="567"/>
      <c r="P75" s="509">
        <f t="shared" si="15"/>
        <v>0</v>
      </c>
      <c r="Q75" s="510">
        <f t="shared" si="15"/>
        <v>0</v>
      </c>
      <c r="R75" s="511">
        <f t="shared" si="16"/>
        <v>0</v>
      </c>
      <c r="S75" s="512">
        <f t="shared" si="16"/>
        <v>0</v>
      </c>
      <c r="T75" s="539"/>
    </row>
    <row r="76" spans="1:20" s="11" customFormat="1" ht="16.5" customHeight="1">
      <c r="A76" s="6"/>
      <c r="B76" s="227" t="s">
        <v>319</v>
      </c>
      <c r="C76" s="583" t="e">
        <f t="shared" si="21"/>
        <v>#REF!</v>
      </c>
      <c r="D76" s="584" t="e">
        <f t="shared" si="22"/>
        <v>#REF!</v>
      </c>
      <c r="E76" s="319">
        <f t="shared" si="27"/>
        <v>0</v>
      </c>
      <c r="F76" s="537">
        <f t="shared" si="23"/>
        <v>0</v>
      </c>
      <c r="G76" s="128">
        <f t="shared" si="27"/>
        <v>0</v>
      </c>
      <c r="H76" s="335">
        <f t="shared" si="24"/>
        <v>0</v>
      </c>
      <c r="I76" s="654">
        <f t="shared" si="13"/>
        <v>0</v>
      </c>
      <c r="J76" s="648">
        <f t="shared" si="26"/>
        <v>0</v>
      </c>
      <c r="K76" s="15">
        <f t="shared" si="14"/>
        <v>0</v>
      </c>
      <c r="L76" s="302">
        <f t="shared" si="25"/>
        <v>0</v>
      </c>
      <c r="M76" s="13" t="str">
        <f t="shared" si="9"/>
        <v/>
      </c>
      <c r="N76" s="574" t="str">
        <f t="shared" si="10"/>
        <v/>
      </c>
      <c r="O76" s="567"/>
      <c r="P76" s="509">
        <f t="shared" si="15"/>
        <v>0</v>
      </c>
      <c r="Q76" s="510">
        <f t="shared" si="15"/>
        <v>0</v>
      </c>
      <c r="R76" s="511">
        <f t="shared" si="16"/>
        <v>0</v>
      </c>
      <c r="S76" s="512">
        <f t="shared" si="16"/>
        <v>0</v>
      </c>
      <c r="T76" s="539"/>
    </row>
    <row r="77" spans="1:20" s="11" customFormat="1" ht="16.5" customHeight="1">
      <c r="A77" s="6"/>
      <c r="B77" s="227" t="s">
        <v>320</v>
      </c>
      <c r="C77" s="583" t="e">
        <f t="shared" si="21"/>
        <v>#REF!</v>
      </c>
      <c r="D77" s="584" t="e">
        <f t="shared" si="22"/>
        <v>#REF!</v>
      </c>
      <c r="E77" s="319">
        <f t="shared" si="27"/>
        <v>0</v>
      </c>
      <c r="F77" s="537">
        <f t="shared" si="23"/>
        <v>0</v>
      </c>
      <c r="G77" s="128">
        <f t="shared" si="27"/>
        <v>8250000</v>
      </c>
      <c r="H77" s="335">
        <f t="shared" si="24"/>
        <v>9.4639496161256901E-4</v>
      </c>
      <c r="I77" s="654">
        <f t="shared" si="13"/>
        <v>8250000</v>
      </c>
      <c r="J77" s="648">
        <f t="shared" si="26"/>
        <v>7.7542891789956646E-4</v>
      </c>
      <c r="K77" s="15">
        <f t="shared" si="14"/>
        <v>0</v>
      </c>
      <c r="L77" s="302">
        <f t="shared" si="25"/>
        <v>0</v>
      </c>
      <c r="M77" s="13">
        <f t="shared" si="9"/>
        <v>0</v>
      </c>
      <c r="N77" s="574">
        <f t="shared" si="10"/>
        <v>0</v>
      </c>
      <c r="O77" s="567"/>
      <c r="P77" s="509">
        <f t="shared" si="15"/>
        <v>-8250000</v>
      </c>
      <c r="Q77" s="510">
        <f t="shared" si="15"/>
        <v>-9.4639496161256901E-4</v>
      </c>
      <c r="R77" s="511">
        <f t="shared" si="16"/>
        <v>-8250000</v>
      </c>
      <c r="S77" s="512">
        <f t="shared" si="16"/>
        <v>-7.7542891789956646E-4</v>
      </c>
      <c r="T77" s="539"/>
    </row>
    <row r="78" spans="1:20" s="11" customFormat="1" ht="16.5" customHeight="1">
      <c r="A78" s="6"/>
      <c r="B78" s="227" t="s">
        <v>321</v>
      </c>
      <c r="C78" s="583" t="e">
        <f t="shared" si="21"/>
        <v>#REF!</v>
      </c>
      <c r="D78" s="584" t="e">
        <f t="shared" si="22"/>
        <v>#REF!</v>
      </c>
      <c r="E78" s="319">
        <f t="shared" si="27"/>
        <v>0</v>
      </c>
      <c r="F78" s="537">
        <f t="shared" si="23"/>
        <v>0</v>
      </c>
      <c r="G78" s="128">
        <f t="shared" si="27"/>
        <v>0</v>
      </c>
      <c r="H78" s="335">
        <f t="shared" si="24"/>
        <v>0</v>
      </c>
      <c r="I78" s="654">
        <f t="shared" si="13"/>
        <v>0</v>
      </c>
      <c r="J78" s="648">
        <f t="shared" si="26"/>
        <v>0</v>
      </c>
      <c r="K78" s="15">
        <f t="shared" si="14"/>
        <v>0</v>
      </c>
      <c r="L78" s="302">
        <f t="shared" si="25"/>
        <v>0</v>
      </c>
      <c r="M78" s="13" t="str">
        <f t="shared" si="9"/>
        <v/>
      </c>
      <c r="N78" s="574" t="str">
        <f t="shared" si="10"/>
        <v/>
      </c>
      <c r="O78" s="567"/>
      <c r="P78" s="509">
        <f t="shared" si="15"/>
        <v>0</v>
      </c>
      <c r="Q78" s="510">
        <f t="shared" si="15"/>
        <v>0</v>
      </c>
      <c r="R78" s="511">
        <f t="shared" si="16"/>
        <v>0</v>
      </c>
      <c r="S78" s="512">
        <f t="shared" si="16"/>
        <v>0</v>
      </c>
      <c r="T78" s="539"/>
    </row>
    <row r="79" spans="1:20" s="11" customFormat="1" ht="16.5" customHeight="1">
      <c r="A79" s="6"/>
      <c r="B79" s="227" t="s">
        <v>322</v>
      </c>
      <c r="C79" s="583" t="e">
        <f t="shared" si="21"/>
        <v>#REF!</v>
      </c>
      <c r="D79" s="584" t="e">
        <f t="shared" si="22"/>
        <v>#REF!</v>
      </c>
      <c r="E79" s="319">
        <f t="shared" si="27"/>
        <v>0</v>
      </c>
      <c r="F79" s="537">
        <f t="shared" si="23"/>
        <v>0</v>
      </c>
      <c r="G79" s="128">
        <f t="shared" si="27"/>
        <v>0</v>
      </c>
      <c r="H79" s="335">
        <f t="shared" si="24"/>
        <v>0</v>
      </c>
      <c r="I79" s="654">
        <f t="shared" si="13"/>
        <v>0</v>
      </c>
      <c r="J79" s="648">
        <f t="shared" si="26"/>
        <v>0</v>
      </c>
      <c r="K79" s="15">
        <f t="shared" si="14"/>
        <v>0</v>
      </c>
      <c r="L79" s="302">
        <f t="shared" si="25"/>
        <v>0</v>
      </c>
      <c r="M79" s="13" t="str">
        <f t="shared" si="9"/>
        <v/>
      </c>
      <c r="N79" s="574" t="str">
        <f t="shared" si="10"/>
        <v/>
      </c>
      <c r="O79" s="567"/>
      <c r="P79" s="509">
        <f t="shared" si="15"/>
        <v>0</v>
      </c>
      <c r="Q79" s="510">
        <f t="shared" si="15"/>
        <v>0</v>
      </c>
      <c r="R79" s="511">
        <f t="shared" si="16"/>
        <v>0</v>
      </c>
      <c r="S79" s="512">
        <f t="shared" si="16"/>
        <v>0</v>
      </c>
      <c r="T79" s="539"/>
    </row>
    <row r="80" spans="1:20" s="11" customFormat="1" ht="16.5" customHeight="1">
      <c r="A80" s="6"/>
      <c r="B80" s="227" t="s">
        <v>323</v>
      </c>
      <c r="C80" s="583" t="e">
        <f t="shared" si="21"/>
        <v>#REF!</v>
      </c>
      <c r="D80" s="584" t="e">
        <f t="shared" si="22"/>
        <v>#REF!</v>
      </c>
      <c r="E80" s="319">
        <f t="shared" si="27"/>
        <v>0</v>
      </c>
      <c r="F80" s="537">
        <f t="shared" si="23"/>
        <v>0</v>
      </c>
      <c r="G80" s="128">
        <f t="shared" si="27"/>
        <v>30800000</v>
      </c>
      <c r="H80" s="335">
        <f t="shared" si="24"/>
        <v>3.5332078566869245E-3</v>
      </c>
      <c r="I80" s="654">
        <f t="shared" si="13"/>
        <v>30800000</v>
      </c>
      <c r="J80" s="648">
        <f t="shared" si="26"/>
        <v>2.8949346268250481E-3</v>
      </c>
      <c r="K80" s="15">
        <f t="shared" si="14"/>
        <v>0</v>
      </c>
      <c r="L80" s="302">
        <f t="shared" si="25"/>
        <v>0</v>
      </c>
      <c r="M80" s="13">
        <f t="shared" si="9"/>
        <v>0</v>
      </c>
      <c r="N80" s="574">
        <f t="shared" si="10"/>
        <v>0</v>
      </c>
      <c r="O80" s="567"/>
      <c r="P80" s="509">
        <f t="shared" si="15"/>
        <v>-30800000</v>
      </c>
      <c r="Q80" s="510">
        <f t="shared" si="15"/>
        <v>-3.5332078566869245E-3</v>
      </c>
      <c r="R80" s="511">
        <f t="shared" si="16"/>
        <v>-30800000</v>
      </c>
      <c r="S80" s="512">
        <f t="shared" si="16"/>
        <v>-2.8949346268250481E-3</v>
      </c>
      <c r="T80" s="539"/>
    </row>
    <row r="81" spans="1:20" s="11" customFormat="1" ht="16.5" customHeight="1">
      <c r="A81" s="6"/>
      <c r="B81" s="227" t="s">
        <v>324</v>
      </c>
      <c r="C81" s="583" t="e">
        <f t="shared" si="21"/>
        <v>#REF!</v>
      </c>
      <c r="D81" s="584" t="e">
        <f t="shared" si="22"/>
        <v>#REF!</v>
      </c>
      <c r="E81" s="319">
        <f t="shared" si="27"/>
        <v>0</v>
      </c>
      <c r="F81" s="537">
        <f t="shared" si="23"/>
        <v>0</v>
      </c>
      <c r="G81" s="128">
        <f t="shared" si="27"/>
        <v>0</v>
      </c>
      <c r="H81" s="335">
        <f t="shared" si="24"/>
        <v>0</v>
      </c>
      <c r="I81" s="654">
        <f t="shared" si="13"/>
        <v>0</v>
      </c>
      <c r="J81" s="648">
        <f t="shared" si="26"/>
        <v>0</v>
      </c>
      <c r="K81" s="15">
        <f t="shared" si="14"/>
        <v>0</v>
      </c>
      <c r="L81" s="302">
        <f t="shared" si="25"/>
        <v>0</v>
      </c>
      <c r="M81" s="13" t="str">
        <f t="shared" si="9"/>
        <v/>
      </c>
      <c r="N81" s="574" t="str">
        <f t="shared" si="10"/>
        <v/>
      </c>
      <c r="O81" s="567"/>
      <c r="P81" s="509">
        <f t="shared" si="15"/>
        <v>0</v>
      </c>
      <c r="Q81" s="510">
        <f t="shared" si="15"/>
        <v>0</v>
      </c>
      <c r="R81" s="511">
        <f t="shared" si="16"/>
        <v>0</v>
      </c>
      <c r="S81" s="512">
        <f t="shared" si="16"/>
        <v>0</v>
      </c>
      <c r="T81" s="539"/>
    </row>
    <row r="82" spans="1:20" s="7" customFormat="1" ht="16.5" customHeight="1">
      <c r="A82" s="6"/>
      <c r="B82" s="688" t="s">
        <v>326</v>
      </c>
      <c r="C82" s="587" t="e">
        <f t="shared" si="21"/>
        <v>#REF!</v>
      </c>
      <c r="D82" s="588" t="e">
        <f t="shared" si="22"/>
        <v>#REF!</v>
      </c>
      <c r="E82" s="589">
        <f t="shared" ref="E82:G83" si="28">+E40*$H$45/100</f>
        <v>0</v>
      </c>
      <c r="F82" s="590">
        <f t="shared" si="23"/>
        <v>0</v>
      </c>
      <c r="G82" s="133">
        <f t="shared" si="28"/>
        <v>185345814.05511227</v>
      </c>
      <c r="H82" s="516">
        <f t="shared" si="24"/>
        <v>2.1261859948816769E-2</v>
      </c>
      <c r="I82" s="655">
        <f t="shared" si="13"/>
        <v>222414976.86613455</v>
      </c>
      <c r="J82" s="649">
        <f t="shared" si="26"/>
        <v>2.0905091495268344E-2</v>
      </c>
      <c r="K82" s="10">
        <f t="shared" si="14"/>
        <v>0</v>
      </c>
      <c r="L82" s="520">
        <f t="shared" si="25"/>
        <v>0</v>
      </c>
      <c r="M82" s="8">
        <f t="shared" si="9"/>
        <v>0</v>
      </c>
      <c r="N82" s="577">
        <f t="shared" si="10"/>
        <v>0</v>
      </c>
      <c r="O82" s="567"/>
      <c r="P82" s="509">
        <f t="shared" si="15"/>
        <v>-185345814.05511227</v>
      </c>
      <c r="Q82" s="510">
        <f t="shared" si="15"/>
        <v>-2.1261859948816769E-2</v>
      </c>
      <c r="R82" s="511">
        <f t="shared" si="16"/>
        <v>-222414976.86613455</v>
      </c>
      <c r="S82" s="512">
        <f t="shared" si="16"/>
        <v>-2.0905091495268344E-2</v>
      </c>
      <c r="T82" s="543"/>
    </row>
    <row r="83" spans="1:20" s="6" customFormat="1" ht="16.5" customHeight="1" thickBot="1">
      <c r="B83" s="231" t="s">
        <v>170</v>
      </c>
      <c r="C83" s="591" t="e">
        <f t="shared" si="21"/>
        <v>#REF!</v>
      </c>
      <c r="D83" s="592" t="e">
        <f>IF($C$49=0,"",C83/C$49)</f>
        <v>#REF!</v>
      </c>
      <c r="E83" s="108">
        <f t="shared" si="28"/>
        <v>0</v>
      </c>
      <c r="F83" s="593">
        <f t="shared" si="23"/>
        <v>0</v>
      </c>
      <c r="G83" s="134">
        <f t="shared" si="28"/>
        <v>6933861776.6702824</v>
      </c>
      <c r="H83" s="594">
        <f>IF($G$49=0,"",G83/G$49)</f>
        <v>0.79541476969196745</v>
      </c>
      <c r="I83" s="664">
        <f t="shared" si="13"/>
        <v>8735014034.0240326</v>
      </c>
      <c r="J83" s="665">
        <f>IF($I$49=0,"",I83/I$49)</f>
        <v>0.82101605821100399</v>
      </c>
      <c r="K83" s="666">
        <f t="shared" si="14"/>
        <v>0</v>
      </c>
      <c r="L83" s="595" t="str">
        <f>IF($K$49=0,"",K83/K$49)</f>
        <v/>
      </c>
      <c r="M83" s="659">
        <f t="shared" si="9"/>
        <v>0</v>
      </c>
      <c r="N83" s="596">
        <f>IF(I83=0,"",K83/I83)</f>
        <v>0</v>
      </c>
      <c r="O83" s="567"/>
      <c r="P83" s="597">
        <f t="shared" si="15"/>
        <v>-6933861776.6702824</v>
      </c>
      <c r="Q83" s="598" t="e">
        <f t="shared" si="15"/>
        <v>#VALUE!</v>
      </c>
      <c r="R83" s="599">
        <f t="shared" si="16"/>
        <v>-8735014034.0240326</v>
      </c>
      <c r="S83" s="600" t="e">
        <f t="shared" si="16"/>
        <v>#VALUE!</v>
      </c>
      <c r="T83" s="559"/>
    </row>
  </sheetData>
  <mergeCells count="26">
    <mergeCell ref="H45:I45"/>
    <mergeCell ref="M45:N45"/>
    <mergeCell ref="K46:L47"/>
    <mergeCell ref="M46:N47"/>
    <mergeCell ref="P46:T46"/>
    <mergeCell ref="P47:Q47"/>
    <mergeCell ref="R47:S47"/>
    <mergeCell ref="T47:T48"/>
    <mergeCell ref="B46:B48"/>
    <mergeCell ref="C46:D47"/>
    <mergeCell ref="E46:F47"/>
    <mergeCell ref="G46:H47"/>
    <mergeCell ref="I46:J47"/>
    <mergeCell ref="M3:N3"/>
    <mergeCell ref="P3:S3"/>
    <mergeCell ref="B4:B6"/>
    <mergeCell ref="C4:D5"/>
    <mergeCell ref="E4:F5"/>
    <mergeCell ref="G4:H5"/>
    <mergeCell ref="I4:J5"/>
    <mergeCell ref="K4:L5"/>
    <mergeCell ref="M4:N5"/>
    <mergeCell ref="P4:T4"/>
    <mergeCell ref="P5:Q5"/>
    <mergeCell ref="R5:S5"/>
    <mergeCell ref="T5:T6"/>
  </mergeCells>
  <printOptions horizontalCentered="1" verticalCentered="1"/>
  <pageMargins left="0.7" right="0.7" top="0.75" bottom="0.75" header="0.3" footer="0.3"/>
  <pageSetup paperSize="9" scale="80"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98E5-654C-4044-B311-BCC3B4C048C5}">
  <sheetPr>
    <tabColor theme="7" tint="0.39997558519241921"/>
  </sheetPr>
  <dimension ref="A1:BI121"/>
  <sheetViews>
    <sheetView showZeros="0" zoomScaleNormal="100" workbookViewId="0">
      <pane xSplit="2" ySplit="6" topLeftCell="T7" activePane="bottomRight" state="frozen"/>
      <selection activeCell="B116" sqref="B116:C116"/>
      <selection pane="topRight" activeCell="B116" sqref="B116:C116"/>
      <selection pane="bottomLeft" activeCell="B116" sqref="B116:C116"/>
      <selection pane="bottomRight" activeCell="AA17" sqref="AA17"/>
    </sheetView>
  </sheetViews>
  <sheetFormatPr defaultColWidth="9" defaultRowHeight="15" outlineLevelCol="1"/>
  <cols>
    <col min="1" max="1" width="2.42578125" style="1" customWidth="1"/>
    <col min="2" max="2" width="24.140625" style="1" customWidth="1"/>
    <col min="3" max="3" width="14.7109375" style="1" hidden="1" customWidth="1"/>
    <col min="4" max="4" width="7" style="48" hidden="1" customWidth="1"/>
    <col min="5" max="5" width="15.28515625" style="1" hidden="1" customWidth="1"/>
    <col min="6" max="6" width="7" style="48" hidden="1" customWidth="1"/>
    <col min="7" max="7" width="6.28515625" style="1" hidden="1" customWidth="1"/>
    <col min="8" max="8" width="15" style="1" customWidth="1"/>
    <col min="9" max="9" width="7.5703125" style="1" customWidth="1"/>
    <col min="10" max="10" width="5.7109375" style="1" customWidth="1"/>
    <col min="11" max="11" width="15.42578125" style="1" customWidth="1"/>
    <col min="12" max="12" width="7.28515625" style="1" customWidth="1"/>
    <col min="13" max="13" width="6.140625" style="1" customWidth="1"/>
    <col min="14" max="14" width="15.42578125" style="1" customWidth="1"/>
    <col min="15" max="15" width="7.28515625" style="1" customWidth="1"/>
    <col min="16" max="16" width="15.42578125" style="1" customWidth="1"/>
    <col min="17" max="17" width="7.28515625" style="1" customWidth="1"/>
    <col min="18" max="18" width="15.42578125" style="1" customWidth="1"/>
    <col min="19" max="19" width="7.28515625" style="1" customWidth="1"/>
    <col min="20" max="20" width="13.140625" style="3" customWidth="1"/>
    <col min="21" max="21" width="5.85546875" style="48" customWidth="1"/>
    <col min="22" max="22" width="13" style="3" customWidth="1"/>
    <col min="23" max="23" width="5.7109375" style="48" customWidth="1"/>
    <col min="24" max="24" width="13" style="3" customWidth="1"/>
    <col min="25" max="25" width="5.7109375" style="48" customWidth="1"/>
    <col min="26" max="26" width="13" style="3" customWidth="1"/>
    <col min="27" max="27" width="5.7109375" style="48" customWidth="1"/>
    <col min="28" max="28" width="13" style="3" customWidth="1"/>
    <col min="29" max="29" width="5.7109375" style="48" customWidth="1"/>
    <col min="30" max="30" width="13" style="3" customWidth="1"/>
    <col min="31" max="31" width="5.7109375" style="48" customWidth="1"/>
    <col min="32" max="32" width="13" style="3" customWidth="1"/>
    <col min="33" max="33" width="5.7109375" style="48" customWidth="1"/>
    <col min="34" max="34" width="13" style="3" customWidth="1"/>
    <col min="35" max="35" width="5.7109375" style="48" customWidth="1"/>
    <col min="36" max="36" width="13" style="3" customWidth="1"/>
    <col min="37" max="37" width="5.7109375" style="48" customWidth="1"/>
    <col min="38" max="38" width="13" style="3" customWidth="1"/>
    <col min="39" max="39" width="5.7109375" style="48" customWidth="1"/>
    <col min="40" max="40" width="13" style="3" customWidth="1"/>
    <col min="41" max="41" width="5.7109375" style="48" customWidth="1"/>
    <col min="42" max="42" width="13" style="3" customWidth="1"/>
    <col min="43" max="43" width="5.7109375" style="48" customWidth="1"/>
    <col min="44" max="44" width="7.140625" style="48" hidden="1" customWidth="1"/>
    <col min="45" max="45" width="7.85546875" style="48" hidden="1" customWidth="1"/>
    <col min="46" max="46" width="9" style="1"/>
    <col min="47" max="58" width="9" style="1" hidden="1" customWidth="1" outlineLevel="1"/>
    <col min="59" max="59" width="9" style="1" collapsed="1"/>
    <col min="60" max="16384" width="9" style="1"/>
  </cols>
  <sheetData>
    <row r="1" spans="1:61" ht="21" customHeight="1">
      <c r="B1" s="43" t="s">
        <v>473</v>
      </c>
      <c r="C1" s="43"/>
      <c r="E1" s="43"/>
      <c r="G1" s="43"/>
      <c r="H1" s="43"/>
      <c r="I1" s="43"/>
      <c r="J1" s="43"/>
      <c r="K1" s="43"/>
      <c r="L1" s="43"/>
      <c r="M1" s="43"/>
      <c r="N1" s="43"/>
      <c r="O1" s="43"/>
      <c r="P1" s="43"/>
      <c r="Q1" s="43"/>
      <c r="R1" s="43"/>
      <c r="S1" s="43"/>
      <c r="T1" s="667">
        <v>1</v>
      </c>
      <c r="U1" s="661">
        <f>+T1*1.12</f>
        <v>1.1200000000000001</v>
      </c>
      <c r="V1" s="667">
        <v>2</v>
      </c>
      <c r="W1" s="661">
        <f>+V1*1.12</f>
        <v>2.2400000000000002</v>
      </c>
      <c r="X1" s="667">
        <v>3</v>
      </c>
      <c r="Y1" s="661">
        <f>+X1*1.12</f>
        <v>3.3600000000000003</v>
      </c>
      <c r="Z1" s="667">
        <v>4</v>
      </c>
      <c r="AA1" s="661">
        <f>+Z1*1.12</f>
        <v>4.4800000000000004</v>
      </c>
      <c r="AB1" s="667">
        <v>5</v>
      </c>
      <c r="AC1" s="667">
        <f>+AB1*1.12</f>
        <v>5.6000000000000005</v>
      </c>
      <c r="AD1" s="667">
        <v>6</v>
      </c>
      <c r="AE1" s="667">
        <f>+AD1*1.12</f>
        <v>6.7200000000000006</v>
      </c>
      <c r="AF1" s="667">
        <v>7</v>
      </c>
      <c r="AG1" s="667">
        <f>+AF1*1.12</f>
        <v>7.8400000000000007</v>
      </c>
      <c r="AH1" s="667">
        <v>8</v>
      </c>
      <c r="AI1" s="667">
        <f>+AH1*1.12</f>
        <v>8.9600000000000009</v>
      </c>
      <c r="AJ1" s="667">
        <v>9</v>
      </c>
      <c r="AK1" s="667">
        <f>+AJ1*1.12</f>
        <v>10.080000000000002</v>
      </c>
      <c r="AL1" s="667">
        <v>10</v>
      </c>
      <c r="AM1" s="667">
        <f>+AL1*1.12</f>
        <v>11.200000000000001</v>
      </c>
      <c r="AN1" s="667">
        <v>11</v>
      </c>
      <c r="AO1" s="667">
        <f>+AN1*1.12</f>
        <v>12.32</v>
      </c>
      <c r="AP1" s="667">
        <v>12</v>
      </c>
      <c r="AQ1" s="667">
        <f>+AP1*1.12</f>
        <v>13.440000000000001</v>
      </c>
    </row>
    <row r="2" spans="1:61" ht="9" customHeight="1"/>
    <row r="3" spans="1:61" ht="21" customHeight="1" thickBot="1">
      <c r="B3" s="36" t="s">
        <v>474</v>
      </c>
      <c r="C3" s="232"/>
      <c r="E3" s="36"/>
      <c r="G3" s="36"/>
      <c r="H3" s="36"/>
      <c r="I3" s="36"/>
      <c r="J3" s="36"/>
      <c r="K3" s="36"/>
      <c r="L3" s="36"/>
      <c r="M3" s="36"/>
      <c r="N3" s="36"/>
      <c r="O3" s="36"/>
      <c r="P3" s="36"/>
      <c r="Q3" s="36"/>
      <c r="R3" s="36"/>
      <c r="S3" s="36"/>
      <c r="T3" s="301" t="s">
        <v>178</v>
      </c>
      <c r="AR3" s="905" t="s">
        <v>475</v>
      </c>
      <c r="AS3" s="905"/>
    </row>
    <row r="4" spans="1:61" ht="21" customHeight="1" thickBot="1">
      <c r="B4" s="978" t="s">
        <v>126</v>
      </c>
      <c r="C4" s="733" t="s">
        <v>476</v>
      </c>
      <c r="D4" s="734"/>
      <c r="E4" s="734"/>
      <c r="F4" s="734"/>
      <c r="G4" s="734"/>
      <c r="H4" s="734"/>
      <c r="I4" s="734"/>
      <c r="J4" s="734"/>
      <c r="K4" s="735"/>
      <c r="L4" s="735"/>
      <c r="M4" s="735"/>
      <c r="N4" s="735"/>
      <c r="O4" s="735"/>
      <c r="P4" s="735"/>
      <c r="Q4" s="735"/>
      <c r="R4" s="735"/>
      <c r="S4" s="735"/>
      <c r="T4" s="981" t="s">
        <v>477</v>
      </c>
      <c r="U4" s="910"/>
      <c r="V4" s="909" t="s">
        <v>478</v>
      </c>
      <c r="W4" s="910"/>
      <c r="X4" s="909" t="s">
        <v>479</v>
      </c>
      <c r="Y4" s="910"/>
      <c r="Z4" s="909" t="s">
        <v>93</v>
      </c>
      <c r="AA4" s="910"/>
      <c r="AB4" s="909" t="s">
        <v>94</v>
      </c>
      <c r="AC4" s="910"/>
      <c r="AD4" s="909" t="s">
        <v>95</v>
      </c>
      <c r="AE4" s="910"/>
      <c r="AF4" s="909" t="s">
        <v>96</v>
      </c>
      <c r="AG4" s="910"/>
      <c r="AH4" s="909" t="s">
        <v>480</v>
      </c>
      <c r="AI4" s="910"/>
      <c r="AJ4" s="909" t="s">
        <v>481</v>
      </c>
      <c r="AK4" s="910"/>
      <c r="AL4" s="909" t="s">
        <v>482</v>
      </c>
      <c r="AM4" s="910"/>
      <c r="AN4" s="909" t="s">
        <v>483</v>
      </c>
      <c r="AO4" s="910"/>
      <c r="AP4" s="909" t="s">
        <v>484</v>
      </c>
      <c r="AQ4" s="910"/>
      <c r="AR4" s="936" t="s">
        <v>485</v>
      </c>
      <c r="AS4" s="936"/>
      <c r="AU4" s="753">
        <v>1</v>
      </c>
      <c r="AV4" s="753">
        <v>2</v>
      </c>
      <c r="AW4" s="753">
        <v>3</v>
      </c>
      <c r="AX4" s="753">
        <v>4</v>
      </c>
      <c r="AY4" s="753">
        <v>5</v>
      </c>
      <c r="AZ4" s="753">
        <v>6</v>
      </c>
      <c r="BA4" s="753">
        <v>7</v>
      </c>
      <c r="BB4" s="753">
        <v>8</v>
      </c>
      <c r="BC4" s="753">
        <v>9</v>
      </c>
      <c r="BD4" s="753">
        <v>10</v>
      </c>
      <c r="BE4" s="753">
        <v>11</v>
      </c>
      <c r="BF4" s="753">
        <v>12</v>
      </c>
      <c r="BG4" s="753"/>
      <c r="BH4" s="753"/>
      <c r="BI4" s="753"/>
    </row>
    <row r="5" spans="1:61" s="38" customFormat="1" ht="15.75" customHeight="1">
      <c r="B5" s="979"/>
      <c r="C5" s="736" t="s">
        <v>228</v>
      </c>
      <c r="D5" s="737"/>
      <c r="E5" s="842" t="s">
        <v>355</v>
      </c>
      <c r="F5" s="737"/>
      <c r="G5" s="737"/>
      <c r="H5" s="842" t="s">
        <v>213</v>
      </c>
      <c r="I5" s="737"/>
      <c r="J5" s="737"/>
      <c r="K5" s="795" t="s">
        <v>214</v>
      </c>
      <c r="L5" s="796"/>
      <c r="M5" s="797"/>
      <c r="N5" s="843" t="s">
        <v>356</v>
      </c>
      <c r="O5" s="741"/>
      <c r="P5" s="740" t="s">
        <v>486</v>
      </c>
      <c r="Q5" s="741"/>
      <c r="R5" s="740" t="s">
        <v>487</v>
      </c>
      <c r="S5" s="741"/>
      <c r="T5" s="982"/>
      <c r="U5" s="912"/>
      <c r="V5" s="911"/>
      <c r="W5" s="912"/>
      <c r="X5" s="911"/>
      <c r="Y5" s="912"/>
      <c r="Z5" s="911"/>
      <c r="AA5" s="912"/>
      <c r="AB5" s="911"/>
      <c r="AC5" s="912"/>
      <c r="AD5" s="911"/>
      <c r="AE5" s="912"/>
      <c r="AF5" s="911"/>
      <c r="AG5" s="912"/>
      <c r="AH5" s="911"/>
      <c r="AI5" s="912"/>
      <c r="AJ5" s="911"/>
      <c r="AK5" s="912"/>
      <c r="AL5" s="911"/>
      <c r="AM5" s="912"/>
      <c r="AN5" s="911"/>
      <c r="AO5" s="912"/>
      <c r="AP5" s="911"/>
      <c r="AQ5" s="912"/>
      <c r="AR5" s="937"/>
      <c r="AS5" s="937"/>
      <c r="AU5" s="760"/>
      <c r="AV5" s="760"/>
      <c r="AW5" s="760"/>
      <c r="AX5" s="760"/>
      <c r="AY5" s="760"/>
      <c r="AZ5" s="760"/>
      <c r="BA5" s="760"/>
      <c r="BB5" s="760"/>
      <c r="BC5" s="760"/>
      <c r="BD5" s="760"/>
      <c r="BE5" s="760"/>
      <c r="BF5" s="760"/>
      <c r="BG5" s="760"/>
      <c r="BH5" s="760"/>
      <c r="BI5" s="760"/>
    </row>
    <row r="6" spans="1:61" s="38" customFormat="1" ht="21" customHeight="1" thickBot="1">
      <c r="B6" s="980"/>
      <c r="C6" s="207" t="s">
        <v>488</v>
      </c>
      <c r="D6" s="101" t="s">
        <v>489</v>
      </c>
      <c r="E6" s="210" t="s">
        <v>488</v>
      </c>
      <c r="F6" s="799" t="s">
        <v>489</v>
      </c>
      <c r="G6" s="800" t="s">
        <v>490</v>
      </c>
      <c r="H6" s="801" t="s">
        <v>488</v>
      </c>
      <c r="I6" s="802" t="s">
        <v>489</v>
      </c>
      <c r="J6" s="800" t="s">
        <v>490</v>
      </c>
      <c r="K6" s="803" t="s">
        <v>488</v>
      </c>
      <c r="L6" s="799" t="s">
        <v>489</v>
      </c>
      <c r="M6" s="804"/>
      <c r="N6" s="104" t="s">
        <v>488</v>
      </c>
      <c r="O6" s="101" t="s">
        <v>489</v>
      </c>
      <c r="P6" s="210" t="s">
        <v>488</v>
      </c>
      <c r="Q6" s="101" t="s">
        <v>489</v>
      </c>
      <c r="R6" s="210" t="s">
        <v>488</v>
      </c>
      <c r="S6" s="101" t="s">
        <v>489</v>
      </c>
      <c r="T6" s="179" t="s">
        <v>488</v>
      </c>
      <c r="U6" s="100" t="s">
        <v>489</v>
      </c>
      <c r="V6" s="104" t="s">
        <v>488</v>
      </c>
      <c r="W6" s="100" t="s">
        <v>489</v>
      </c>
      <c r="X6" s="104" t="s">
        <v>488</v>
      </c>
      <c r="Y6" s="100" t="s">
        <v>489</v>
      </c>
      <c r="Z6" s="104" t="s">
        <v>488</v>
      </c>
      <c r="AA6" s="100" t="s">
        <v>489</v>
      </c>
      <c r="AB6" s="104" t="s">
        <v>488</v>
      </c>
      <c r="AC6" s="100" t="s">
        <v>489</v>
      </c>
      <c r="AD6" s="104" t="s">
        <v>488</v>
      </c>
      <c r="AE6" s="100" t="s">
        <v>489</v>
      </c>
      <c r="AF6" s="104" t="s">
        <v>488</v>
      </c>
      <c r="AG6" s="100" t="s">
        <v>489</v>
      </c>
      <c r="AH6" s="104" t="s">
        <v>488</v>
      </c>
      <c r="AI6" s="100" t="s">
        <v>489</v>
      </c>
      <c r="AJ6" s="104" t="s">
        <v>488</v>
      </c>
      <c r="AK6" s="100" t="s">
        <v>489</v>
      </c>
      <c r="AL6" s="104" t="s">
        <v>488</v>
      </c>
      <c r="AM6" s="100" t="s">
        <v>489</v>
      </c>
      <c r="AN6" s="104" t="s">
        <v>488</v>
      </c>
      <c r="AO6" s="100" t="s">
        <v>489</v>
      </c>
      <c r="AP6" s="104" t="s">
        <v>488</v>
      </c>
      <c r="AQ6" s="100" t="s">
        <v>489</v>
      </c>
      <c r="AR6" s="208" t="s">
        <v>491</v>
      </c>
      <c r="AS6" s="103" t="s">
        <v>492</v>
      </c>
      <c r="AU6" s="760"/>
      <c r="AV6" s="760"/>
      <c r="AW6" s="760"/>
      <c r="AX6" s="760"/>
      <c r="AY6" s="760"/>
      <c r="AZ6" s="760"/>
      <c r="BA6" s="760"/>
      <c r="BB6" s="760"/>
      <c r="BC6" s="760"/>
      <c r="BD6" s="760"/>
      <c r="BE6" s="760"/>
      <c r="BF6" s="760"/>
      <c r="BG6" s="760"/>
      <c r="BH6" s="760"/>
      <c r="BI6" s="760"/>
    </row>
    <row r="7" spans="1:61" s="51" customFormat="1" ht="15" customHeight="1">
      <c r="B7" s="194" t="s">
        <v>127</v>
      </c>
      <c r="C7" s="180">
        <v>947011208320.13281</v>
      </c>
      <c r="D7" s="47">
        <v>1</v>
      </c>
      <c r="E7" s="50">
        <v>1317466173328.7402</v>
      </c>
      <c r="F7" s="805">
        <v>1</v>
      </c>
      <c r="G7" s="175">
        <v>0.39118329514361649</v>
      </c>
      <c r="H7" s="50">
        <v>1401746121361.8201</v>
      </c>
      <c r="I7" s="805">
        <v>1</v>
      </c>
      <c r="J7" s="175">
        <f>IFERROR((H7-E7)/E7,0)</f>
        <v>6.3971242479900783E-2</v>
      </c>
      <c r="K7" s="806">
        <f>+T7+V7+X7+Z7+AB7+AD7+AF7+AH7+AJ7+AL7+AN7+AP7</f>
        <v>2072952139253.3284</v>
      </c>
      <c r="L7" s="805">
        <v>1</v>
      </c>
      <c r="M7" s="807">
        <f>IFERROR((K7-H7)/H7,0)</f>
        <v>0.47883565195059735</v>
      </c>
      <c r="N7" s="140">
        <v>2131506690439.1184</v>
      </c>
      <c r="O7" s="31">
        <v>1</v>
      </c>
      <c r="P7" s="50">
        <v>1461556073267.7246</v>
      </c>
      <c r="Q7" s="31">
        <v>1</v>
      </c>
      <c r="R7" s="50">
        <v>1397124806594.2605</v>
      </c>
      <c r="S7" s="31">
        <v>1</v>
      </c>
      <c r="T7" s="180">
        <f>SUM(T8+T11+T15)</f>
        <v>111041479114.53264</v>
      </c>
      <c r="U7" s="31">
        <v>1</v>
      </c>
      <c r="V7" s="140">
        <f>SUM(V8+V11+V15)</f>
        <v>111932375580.56078</v>
      </c>
      <c r="W7" s="31">
        <v>1</v>
      </c>
      <c r="X7" s="140">
        <f>SUM(X8+X11+X15)</f>
        <v>157299126299.92935</v>
      </c>
      <c r="Y7" s="31">
        <v>1</v>
      </c>
      <c r="Z7" s="140">
        <f>SUM(Z8+Z11+Z15)</f>
        <v>181327028732.18842</v>
      </c>
      <c r="AA7" s="31">
        <v>1</v>
      </c>
      <c r="AB7" s="140">
        <f>SUM(AB8+AB11+AB15)</f>
        <v>166187017982.24893</v>
      </c>
      <c r="AC7" s="31">
        <v>1</v>
      </c>
      <c r="AD7" s="140">
        <f>SUM(AD8+AD11+AD15)</f>
        <v>173056731577.07477</v>
      </c>
      <c r="AE7" s="31">
        <v>1</v>
      </c>
      <c r="AF7" s="140">
        <f>SUM(AF8+AF11+AF15)</f>
        <v>158496194595.55655</v>
      </c>
      <c r="AG7" s="31">
        <v>1</v>
      </c>
      <c r="AH7" s="140">
        <f>SUM(AH8+AH11+AH15)</f>
        <v>175762222502.83011</v>
      </c>
      <c r="AI7" s="31">
        <v>1</v>
      </c>
      <c r="AJ7" s="140">
        <f>SUM(AJ8+AJ11+AJ15)</f>
        <v>215039475271.69125</v>
      </c>
      <c r="AK7" s="31">
        <v>1</v>
      </c>
      <c r="AL7" s="140">
        <f>SUM(AL8+AL11+AL15)</f>
        <v>225052804845.41611</v>
      </c>
      <c r="AM7" s="31">
        <v>1</v>
      </c>
      <c r="AN7" s="140">
        <f>SUM(AN8+AN11+AN15)</f>
        <v>197279017255.23987</v>
      </c>
      <c r="AO7" s="31">
        <v>1</v>
      </c>
      <c r="AP7" s="140">
        <f>SUM(AP8+AP11+AP15)</f>
        <v>200478665496.05991</v>
      </c>
      <c r="AQ7" s="31">
        <v>1</v>
      </c>
      <c r="AR7" s="175" t="e">
        <f>IF(#REF!=0,"",T7/#REF!)</f>
        <v>#REF!</v>
      </c>
      <c r="AS7" s="47" t="e">
        <f>IF(#REF!=0,"",T7/#REF!)</f>
        <v>#REF!</v>
      </c>
      <c r="AU7" s="51">
        <f>+AU9+AU10</f>
        <v>111041479114.53264</v>
      </c>
      <c r="AV7" s="51">
        <f t="shared" ref="AV7:BF7" si="0">+AV9+AV10</f>
        <v>111932375580.56078</v>
      </c>
      <c r="AW7" s="51">
        <f t="shared" si="0"/>
        <v>157299126299.92935</v>
      </c>
      <c r="AX7" s="51">
        <f t="shared" si="0"/>
        <v>181327028732.18842</v>
      </c>
      <c r="AY7" s="51">
        <f t="shared" si="0"/>
        <v>166187017982.24893</v>
      </c>
      <c r="AZ7" s="51">
        <f t="shared" si="0"/>
        <v>173056731577.07477</v>
      </c>
      <c r="BA7" s="51">
        <f t="shared" si="0"/>
        <v>158496194595.55655</v>
      </c>
      <c r="BB7" s="51">
        <f t="shared" si="0"/>
        <v>175762222502.83011</v>
      </c>
      <c r="BC7" s="51">
        <f t="shared" si="0"/>
        <v>215039475271.69125</v>
      </c>
      <c r="BD7" s="51">
        <f t="shared" si="0"/>
        <v>225052804845.41611</v>
      </c>
      <c r="BE7" s="51">
        <f t="shared" si="0"/>
        <v>197279017255.23987</v>
      </c>
      <c r="BF7" s="51">
        <f t="shared" si="0"/>
        <v>200478665496.05991</v>
      </c>
    </row>
    <row r="8" spans="1:61" s="56" customFormat="1" ht="15" customHeight="1">
      <c r="A8" s="215"/>
      <c r="B8" s="195" t="s">
        <v>128</v>
      </c>
      <c r="C8" s="181">
        <v>947011208320.13281</v>
      </c>
      <c r="D8" s="55">
        <v>1</v>
      </c>
      <c r="E8" s="53">
        <v>1315948224177.4402</v>
      </c>
      <c r="F8" s="808">
        <v>0.99884782684972873</v>
      </c>
      <c r="G8" s="22">
        <v>0.38958041110384611</v>
      </c>
      <c r="H8" s="53">
        <v>1401746121361.8201</v>
      </c>
      <c r="I8" s="808">
        <f t="shared" ref="I8:I58" si="1">IFERROR(H8/H$7,0)</f>
        <v>1</v>
      </c>
      <c r="J8" s="22">
        <f t="shared" ref="J8:J60" si="2">IFERROR((H8-E8)/E8,0)</f>
        <v>6.5198535632364704E-2</v>
      </c>
      <c r="K8" s="809">
        <f t="shared" ref="K8:K60" si="3">+T8+V8+X8+Z8+AB8+AD8+AF8+AH8+AJ8+AL8+AN8+AP8</f>
        <v>2072952139253.3284</v>
      </c>
      <c r="L8" s="808">
        <f t="shared" ref="L8:L58" si="4">IFERROR(K8/K$7,0)</f>
        <v>1</v>
      </c>
      <c r="M8" s="810">
        <f t="shared" ref="M8:M59" si="5">IFERROR((K8-H8)/H8,0)</f>
        <v>0.47883565195059735</v>
      </c>
      <c r="N8" s="141">
        <f>SUM(N9:N10)</f>
        <v>2131506690439.1184</v>
      </c>
      <c r="O8" s="54">
        <f t="shared" ref="O8:O58" si="6">IFERROR(N8/N$7,0)</f>
        <v>1</v>
      </c>
      <c r="P8" s="53">
        <f>SUM(P9:P10)</f>
        <v>1461556073267.7246</v>
      </c>
      <c r="Q8" s="54">
        <f>IFERROR(P8/P$7,0)</f>
        <v>1</v>
      </c>
      <c r="R8" s="53">
        <f>SUM(R9:R10)</f>
        <v>1397124806594.2605</v>
      </c>
      <c r="S8" s="54">
        <f t="shared" ref="S8:S58" si="7">IFERROR(R8/R$7,0)</f>
        <v>1</v>
      </c>
      <c r="T8" s="181">
        <f>SUM(T9:T10)</f>
        <v>111041479114.53264</v>
      </c>
      <c r="U8" s="54">
        <f t="shared" ref="U8:W23" si="8">IFERROR(T8/T$7,0)</f>
        <v>1</v>
      </c>
      <c r="V8" s="141">
        <f>SUM(V9:V10)</f>
        <v>111932375580.56078</v>
      </c>
      <c r="W8" s="54">
        <f t="shared" ref="W8:W14" si="9">IFERROR(V8/V$7,0)</f>
        <v>1</v>
      </c>
      <c r="X8" s="141">
        <f>SUM(X9:X10)</f>
        <v>157299126299.92935</v>
      </c>
      <c r="Y8" s="54">
        <f t="shared" ref="Y8:AA26" si="10">IFERROR(X8/X$7,0)</f>
        <v>1</v>
      </c>
      <c r="Z8" s="141">
        <f>SUM(Z9:Z10)</f>
        <v>181327028732.18842</v>
      </c>
      <c r="AA8" s="54">
        <f t="shared" ref="AA8:AA24" si="11">IFERROR(Z8/Z$7,0)</f>
        <v>1</v>
      </c>
      <c r="AB8" s="141">
        <f>SUM(AB9:AB10)</f>
        <v>166187017982.24893</v>
      </c>
      <c r="AC8" s="54">
        <f t="shared" ref="AC8:AE23" si="12">IFERROR(AB8/AB$7,0)</f>
        <v>1</v>
      </c>
      <c r="AD8" s="141">
        <f>SUM(AD9:AD10)</f>
        <v>173056731577.07477</v>
      </c>
      <c r="AE8" s="54">
        <f t="shared" ref="AE8:AE14" si="13">IFERROR(AD8/AD$7,0)</f>
        <v>1</v>
      </c>
      <c r="AF8" s="141">
        <f>SUM(AF9:AF10)</f>
        <v>158496194595.55655</v>
      </c>
      <c r="AG8" s="54">
        <f t="shared" ref="AG8:AI23" si="14">IFERROR(AF8/AF$7,0)</f>
        <v>1</v>
      </c>
      <c r="AH8" s="141">
        <f>SUM(AH9:AH10)</f>
        <v>175762222502.83011</v>
      </c>
      <c r="AI8" s="54">
        <f t="shared" ref="AI8:AI14" si="15">IFERROR(AH8/AH$7,0)</f>
        <v>1</v>
      </c>
      <c r="AJ8" s="141">
        <f>SUM(AJ9:AJ10)</f>
        <v>215039475271.69125</v>
      </c>
      <c r="AK8" s="54">
        <f t="shared" ref="AK8:AM23" si="16">IFERROR(AJ8/AJ$7,0)</f>
        <v>1</v>
      </c>
      <c r="AL8" s="141">
        <f>SUM(AL9:AL10)</f>
        <v>225052804845.41611</v>
      </c>
      <c r="AM8" s="54">
        <f t="shared" ref="AM8:AM14" si="17">IFERROR(AL8/AL$7,0)</f>
        <v>1</v>
      </c>
      <c r="AN8" s="141">
        <f>SUM(AN9:AN10)</f>
        <v>197279017255.23987</v>
      </c>
      <c r="AO8" s="54">
        <f t="shared" ref="AO8:AQ23" si="18">IFERROR(AN8/AN$7,0)</f>
        <v>1</v>
      </c>
      <c r="AP8" s="141">
        <f>SUM(AP9:AP10)</f>
        <v>200478665496.05991</v>
      </c>
      <c r="AQ8" s="54">
        <f t="shared" ref="AQ8:AQ14" si="19">IFERROR(AP8/AP$7,0)</f>
        <v>1</v>
      </c>
      <c r="AR8" s="22" t="e">
        <f>IF(#REF!=0,"",T8/#REF!)</f>
        <v>#REF!</v>
      </c>
      <c r="AS8" s="55" t="e">
        <f>IF(#REF!=0,"",T8/#REF!)</f>
        <v>#REF!</v>
      </c>
      <c r="AU8" s="56">
        <f>+AU9+AU10</f>
        <v>111041479114.53264</v>
      </c>
      <c r="AV8" s="56">
        <f t="shared" ref="AV8:BF8" si="20">+AV9+AV10</f>
        <v>111932375580.56078</v>
      </c>
      <c r="AW8" s="56">
        <f t="shared" si="20"/>
        <v>157299126299.92935</v>
      </c>
      <c r="AX8" s="56">
        <f t="shared" si="20"/>
        <v>181327028732.18842</v>
      </c>
      <c r="AY8" s="56">
        <f t="shared" si="20"/>
        <v>166187017982.24893</v>
      </c>
      <c r="AZ8" s="56">
        <f t="shared" si="20"/>
        <v>173056731577.07477</v>
      </c>
      <c r="BA8" s="56">
        <f t="shared" si="20"/>
        <v>158496194595.55655</v>
      </c>
      <c r="BB8" s="56">
        <f t="shared" si="20"/>
        <v>175762222502.83011</v>
      </c>
      <c r="BC8" s="56">
        <f t="shared" si="20"/>
        <v>215039475271.69125</v>
      </c>
      <c r="BD8" s="56">
        <f t="shared" si="20"/>
        <v>225052804845.41611</v>
      </c>
      <c r="BE8" s="56">
        <f t="shared" si="20"/>
        <v>197279017255.23987</v>
      </c>
      <c r="BF8" s="56">
        <f t="shared" si="20"/>
        <v>200478665496.05991</v>
      </c>
    </row>
    <row r="9" spans="1:61" s="51" customFormat="1" ht="15" customHeight="1">
      <c r="A9" s="61"/>
      <c r="B9" s="196" t="s">
        <v>129</v>
      </c>
      <c r="C9" s="182">
        <v>43687164173.199997</v>
      </c>
      <c r="D9" s="46">
        <v>4.6131623141710223E-2</v>
      </c>
      <c r="E9" s="211">
        <v>31905662262</v>
      </c>
      <c r="F9" s="811">
        <v>2.4217443231492178E-2</v>
      </c>
      <c r="G9" s="12">
        <v>-0.26967879774689951</v>
      </c>
      <c r="H9" s="211">
        <v>23107676850</v>
      </c>
      <c r="I9" s="811">
        <f t="shared" si="1"/>
        <v>1.6484922981310268E-2</v>
      </c>
      <c r="J9" s="12">
        <f t="shared" si="2"/>
        <v>-0.27574997001326934</v>
      </c>
      <c r="K9" s="812">
        <f t="shared" si="3"/>
        <v>22241921946.300003</v>
      </c>
      <c r="L9" s="811">
        <f t="shared" si="4"/>
        <v>1.0729587782143142E-2</v>
      </c>
      <c r="M9" s="813">
        <f t="shared" si="5"/>
        <v>-3.7466116101584526E-2</v>
      </c>
      <c r="N9" s="59">
        <v>22241921946.300003</v>
      </c>
      <c r="O9" s="14">
        <f t="shared" si="6"/>
        <v>1.0434835624052334E-2</v>
      </c>
      <c r="P9" s="211">
        <v>22241921946.300003</v>
      </c>
      <c r="Q9" s="14">
        <f t="shared" ref="Q9:Q58" si="21">IFERROR(P9/P$7,0)</f>
        <v>1.5217973742582352E-2</v>
      </c>
      <c r="R9" s="211">
        <v>22241921946.300003</v>
      </c>
      <c r="S9" s="14">
        <f t="shared" si="7"/>
        <v>1.5919781712643577E-2</v>
      </c>
      <c r="T9" s="182">
        <f>+AU9</f>
        <v>1853493495.5250001</v>
      </c>
      <c r="U9" s="14">
        <f t="shared" si="8"/>
        <v>1.6691902073937906E-2</v>
      </c>
      <c r="V9" s="59">
        <f>+AV9</f>
        <v>1853493495.5250001</v>
      </c>
      <c r="W9" s="14">
        <f t="shared" si="9"/>
        <v>1.6559047245369954E-2</v>
      </c>
      <c r="X9" s="59">
        <f>+AW9</f>
        <v>1853493495.5250001</v>
      </c>
      <c r="Y9" s="14">
        <f t="shared" si="10"/>
        <v>1.1783240880758996E-2</v>
      </c>
      <c r="Z9" s="59">
        <f>+AX9</f>
        <v>1853493495.5250001</v>
      </c>
      <c r="AA9" s="14">
        <f t="shared" si="11"/>
        <v>1.0221826875366297E-2</v>
      </c>
      <c r="AB9" s="59">
        <f>+AY9</f>
        <v>1853493495.5250001</v>
      </c>
      <c r="AC9" s="14">
        <f t="shared" si="12"/>
        <v>1.1153058271512993E-2</v>
      </c>
      <c r="AD9" s="59">
        <f>+AZ9</f>
        <v>1853493495.5250001</v>
      </c>
      <c r="AE9" s="14">
        <f t="shared" si="13"/>
        <v>1.0710323017394469E-2</v>
      </c>
      <c r="AF9" s="59">
        <f>+BA9</f>
        <v>1853493495.5250001</v>
      </c>
      <c r="AG9" s="14">
        <f t="shared" si="14"/>
        <v>1.1694246036976857E-2</v>
      </c>
      <c r="AH9" s="59">
        <f>+BB9</f>
        <v>1853493495.5250001</v>
      </c>
      <c r="AI9" s="14">
        <f t="shared" si="15"/>
        <v>1.0545460048988374E-2</v>
      </c>
      <c r="AJ9" s="59">
        <f>+BC9</f>
        <v>1853493495.5250001</v>
      </c>
      <c r="AK9" s="14">
        <f t="shared" si="16"/>
        <v>8.619317421525545E-3</v>
      </c>
      <c r="AL9" s="59">
        <f>+BD9</f>
        <v>1853493495.5250001</v>
      </c>
      <c r="AM9" s="14">
        <f t="shared" si="17"/>
        <v>8.2358160201474705E-3</v>
      </c>
      <c r="AN9" s="59">
        <f>+BE9</f>
        <v>1853493495.5250001</v>
      </c>
      <c r="AO9" s="14">
        <f t="shared" si="18"/>
        <v>9.3952895817954515E-3</v>
      </c>
      <c r="AP9" s="59">
        <f>+BF9</f>
        <v>1853493495.5250001</v>
      </c>
      <c r="AQ9" s="14">
        <f t="shared" si="19"/>
        <v>9.2453403504994276E-3</v>
      </c>
      <c r="AR9" s="32" t="e">
        <f>IF(#REF!=0,"",T9/#REF!)</f>
        <v>#REF!</v>
      </c>
      <c r="AS9" s="60" t="e">
        <f>IF(#REF!=0,"",T9/#REF!)</f>
        <v>#REF!</v>
      </c>
      <c r="AU9" s="51">
        <v>1853493495.5250001</v>
      </c>
      <c r="AV9" s="51">
        <v>1853493495.5250001</v>
      </c>
      <c r="AW9" s="51">
        <v>1853493495.5250001</v>
      </c>
      <c r="AX9" s="51">
        <v>1853493495.5250001</v>
      </c>
      <c r="AY9" s="51">
        <v>1853493495.5250001</v>
      </c>
      <c r="AZ9" s="51">
        <v>1853493495.5250001</v>
      </c>
      <c r="BA9" s="51">
        <v>1853493495.5250001</v>
      </c>
      <c r="BB9" s="51">
        <v>1853493495.5250001</v>
      </c>
      <c r="BC9" s="51">
        <v>1853493495.5250001</v>
      </c>
      <c r="BD9" s="51">
        <v>1853493495.5250001</v>
      </c>
      <c r="BE9" s="51">
        <v>1853493495.5250001</v>
      </c>
      <c r="BF9" s="51">
        <v>1853493495.5250001</v>
      </c>
    </row>
    <row r="10" spans="1:61" s="51" customFormat="1" ht="15" customHeight="1">
      <c r="A10" s="61"/>
      <c r="B10" s="196" t="s">
        <v>130</v>
      </c>
      <c r="C10" s="182">
        <v>903324044146.93274</v>
      </c>
      <c r="D10" s="46">
        <v>0.95386837685828973</v>
      </c>
      <c r="E10" s="211">
        <v>1284042561915.4402</v>
      </c>
      <c r="F10" s="811">
        <v>0.97463038361823651</v>
      </c>
      <c r="G10" s="12">
        <v>0.42146394777750495</v>
      </c>
      <c r="H10" s="211">
        <v>1378638444511.8201</v>
      </c>
      <c r="I10" s="811">
        <f>IFERROR(H10/H$7,0)</f>
        <v>0.98351507701868968</v>
      </c>
      <c r="J10" s="12">
        <f>IFERROR((H10-E10)/E10,0)</f>
        <v>7.3670363741890857E-2</v>
      </c>
      <c r="K10" s="812">
        <f t="shared" si="3"/>
        <v>2050710217307.0288</v>
      </c>
      <c r="L10" s="811">
        <f t="shared" si="4"/>
        <v>0.98927041221785705</v>
      </c>
      <c r="M10" s="813">
        <f>IFERROR((K10-H10)/H10,0)</f>
        <v>0.48748950493194126</v>
      </c>
      <c r="N10" s="59">
        <v>2109264768492.8184</v>
      </c>
      <c r="O10" s="14">
        <f t="shared" si="6"/>
        <v>0.98956516437594766</v>
      </c>
      <c r="P10" s="211">
        <v>1439314151321.4246</v>
      </c>
      <c r="Q10" s="14">
        <f t="shared" si="21"/>
        <v>0.98478202625741762</v>
      </c>
      <c r="R10" s="211">
        <v>1374882884647.9604</v>
      </c>
      <c r="S10" s="14">
        <f t="shared" si="7"/>
        <v>0.98408021828735637</v>
      </c>
      <c r="T10" s="182">
        <f>+AU10</f>
        <v>109187985619.00764</v>
      </c>
      <c r="U10" s="14">
        <f t="shared" si="8"/>
        <v>0.98330809792606211</v>
      </c>
      <c r="V10" s="59">
        <f>+AV10</f>
        <v>110078882085.03578</v>
      </c>
      <c r="W10" s="14">
        <f t="shared" si="9"/>
        <v>0.98344095275463006</v>
      </c>
      <c r="X10" s="59">
        <f>+AW10</f>
        <v>155445632804.40436</v>
      </c>
      <c r="Y10" s="14">
        <f t="shared" si="10"/>
        <v>0.98821675911924101</v>
      </c>
      <c r="Z10" s="59">
        <f>+AX10</f>
        <v>179473535236.66342</v>
      </c>
      <c r="AA10" s="14">
        <f t="shared" si="11"/>
        <v>0.98977817312463379</v>
      </c>
      <c r="AB10" s="59">
        <f>+AY10</f>
        <v>164333524486.72394</v>
      </c>
      <c r="AC10" s="14">
        <f t="shared" si="12"/>
        <v>0.98884694172848708</v>
      </c>
      <c r="AD10" s="59">
        <f>+AZ10</f>
        <v>171203238081.54977</v>
      </c>
      <c r="AE10" s="14">
        <f t="shared" si="13"/>
        <v>0.98928967698260561</v>
      </c>
      <c r="AF10" s="59">
        <f>+BA10</f>
        <v>156642701100.03156</v>
      </c>
      <c r="AG10" s="14">
        <f t="shared" si="14"/>
        <v>0.98830575396302323</v>
      </c>
      <c r="AH10" s="59">
        <f>+BB10</f>
        <v>173908729007.30511</v>
      </c>
      <c r="AI10" s="14">
        <f t="shared" si="15"/>
        <v>0.98945453995101162</v>
      </c>
      <c r="AJ10" s="59">
        <f>+BC10</f>
        <v>213185981776.16626</v>
      </c>
      <c r="AK10" s="14">
        <f t="shared" si="16"/>
        <v>0.99138068257847445</v>
      </c>
      <c r="AL10" s="59">
        <f>+BD10</f>
        <v>223199311349.89111</v>
      </c>
      <c r="AM10" s="14">
        <f t="shared" si="17"/>
        <v>0.99176418397985255</v>
      </c>
      <c r="AN10" s="59">
        <f>+BE10</f>
        <v>195425523759.71487</v>
      </c>
      <c r="AO10" s="14">
        <f t="shared" si="18"/>
        <v>0.99060471041820453</v>
      </c>
      <c r="AP10" s="59">
        <f>+BF10</f>
        <v>198625172000.53491</v>
      </c>
      <c r="AQ10" s="14">
        <f t="shared" si="19"/>
        <v>0.9907546596495006</v>
      </c>
      <c r="AR10" s="209" t="e">
        <f>IF(#REF!=0,"",T10/#REF!)</f>
        <v>#REF!</v>
      </c>
      <c r="AS10" s="63" t="e">
        <f>IF(#REF!=0,"",T10/#REF!)</f>
        <v>#REF!</v>
      </c>
      <c r="AT10" s="64"/>
      <c r="AU10" s="51">
        <v>109187985619.00764</v>
      </c>
      <c r="AV10" s="51">
        <v>110078882085.03578</v>
      </c>
      <c r="AW10" s="51">
        <v>155445632804.40436</v>
      </c>
      <c r="AX10" s="51">
        <v>179473535236.66342</v>
      </c>
      <c r="AY10" s="51">
        <v>164333524486.72394</v>
      </c>
      <c r="AZ10" s="51">
        <v>171203238081.54977</v>
      </c>
      <c r="BA10" s="51">
        <v>156642701100.03156</v>
      </c>
      <c r="BB10" s="51">
        <v>173908729007.30511</v>
      </c>
      <c r="BC10" s="51">
        <v>213185981776.16626</v>
      </c>
      <c r="BD10" s="51">
        <v>223199311349.89111</v>
      </c>
      <c r="BE10" s="51">
        <v>195425523759.71487</v>
      </c>
      <c r="BF10" s="51">
        <v>198625172000.53491</v>
      </c>
    </row>
    <row r="11" spans="1:61" s="56" customFormat="1" ht="15" customHeight="1">
      <c r="A11" s="57"/>
      <c r="B11" s="197" t="s">
        <v>131</v>
      </c>
      <c r="C11" s="183">
        <v>0</v>
      </c>
      <c r="D11" s="67">
        <v>0</v>
      </c>
      <c r="E11" s="65">
        <v>1517949151.3</v>
      </c>
      <c r="F11" s="814">
        <v>1.1521731502712627E-3</v>
      </c>
      <c r="G11" s="745">
        <v>0</v>
      </c>
      <c r="H11" s="65">
        <v>0</v>
      </c>
      <c r="I11" s="814">
        <f t="shared" si="1"/>
        <v>0</v>
      </c>
      <c r="J11" s="815">
        <f t="shared" si="2"/>
        <v>-1</v>
      </c>
      <c r="K11" s="816">
        <f t="shared" si="3"/>
        <v>0</v>
      </c>
      <c r="L11" s="814">
        <f t="shared" si="4"/>
        <v>0</v>
      </c>
      <c r="M11" s="817">
        <f t="shared" si="5"/>
        <v>0</v>
      </c>
      <c r="N11" s="78"/>
      <c r="O11" s="66">
        <f t="shared" si="6"/>
        <v>0</v>
      </c>
      <c r="P11" s="65"/>
      <c r="Q11" s="66">
        <f t="shared" si="21"/>
        <v>0</v>
      </c>
      <c r="R11" s="65"/>
      <c r="S11" s="66">
        <f t="shared" si="7"/>
        <v>0</v>
      </c>
      <c r="T11" s="183">
        <f>SUM(T13+T14)</f>
        <v>0</v>
      </c>
      <c r="U11" s="66">
        <f t="shared" si="8"/>
        <v>0</v>
      </c>
      <c r="V11" s="78">
        <f>SUM(V13+V14)</f>
        <v>0</v>
      </c>
      <c r="W11" s="66">
        <f t="shared" si="9"/>
        <v>0</v>
      </c>
      <c r="X11" s="78">
        <f>SUM(X13+X14)</f>
        <v>0</v>
      </c>
      <c r="Y11" s="66">
        <f t="shared" si="10"/>
        <v>0</v>
      </c>
      <c r="Z11" s="78">
        <f>SUM(Z13+Z14)</f>
        <v>0</v>
      </c>
      <c r="AA11" s="66">
        <f t="shared" si="11"/>
        <v>0</v>
      </c>
      <c r="AB11" s="78">
        <f>SUM(AB13+AB14)</f>
        <v>0</v>
      </c>
      <c r="AC11" s="66">
        <f t="shared" si="12"/>
        <v>0</v>
      </c>
      <c r="AD11" s="78"/>
      <c r="AE11" s="66">
        <f t="shared" si="13"/>
        <v>0</v>
      </c>
      <c r="AF11" s="78">
        <f>SUM(AF13+AF14)</f>
        <v>0</v>
      </c>
      <c r="AG11" s="66">
        <f t="shared" si="14"/>
        <v>0</v>
      </c>
      <c r="AH11" s="78">
        <f>SUM(AH13+AH14)</f>
        <v>0</v>
      </c>
      <c r="AI11" s="66">
        <f t="shared" si="15"/>
        <v>0</v>
      </c>
      <c r="AJ11" s="78">
        <f>SUM(AJ13+AJ14)</f>
        <v>0</v>
      </c>
      <c r="AK11" s="66">
        <f t="shared" si="16"/>
        <v>0</v>
      </c>
      <c r="AL11" s="78">
        <f>SUM(AL13+AL14)</f>
        <v>0</v>
      </c>
      <c r="AM11" s="66">
        <f t="shared" si="17"/>
        <v>0</v>
      </c>
      <c r="AN11" s="78">
        <f>SUM(AN13+AN14)</f>
        <v>0</v>
      </c>
      <c r="AO11" s="66">
        <f t="shared" si="18"/>
        <v>0</v>
      </c>
      <c r="AP11" s="78">
        <f>SUM(AP13+AP14)</f>
        <v>0</v>
      </c>
      <c r="AQ11" s="66">
        <f t="shared" si="19"/>
        <v>0</v>
      </c>
      <c r="AR11" s="22" t="e">
        <f>IF(#REF!=0,"",T11/#REF!)</f>
        <v>#REF!</v>
      </c>
      <c r="AS11" s="55" t="e">
        <f>IF(#REF!=0,"",T11/#REF!)</f>
        <v>#REF!</v>
      </c>
      <c r="AU11" s="56">
        <v>0</v>
      </c>
      <c r="AV11" s="56">
        <v>0</v>
      </c>
      <c r="AW11" s="56">
        <v>0</v>
      </c>
      <c r="AX11" s="56">
        <v>0</v>
      </c>
      <c r="AY11" s="56">
        <v>0</v>
      </c>
      <c r="AZ11" s="56">
        <v>0</v>
      </c>
      <c r="BA11" s="56">
        <v>0</v>
      </c>
      <c r="BB11" s="56">
        <v>0</v>
      </c>
      <c r="BC11" s="56">
        <v>0</v>
      </c>
      <c r="BD11" s="56">
        <v>0</v>
      </c>
      <c r="BE11" s="56">
        <v>0</v>
      </c>
      <c r="BF11" s="56">
        <v>0</v>
      </c>
    </row>
    <row r="12" spans="1:61" s="51" customFormat="1" ht="15" customHeight="1">
      <c r="A12" s="61"/>
      <c r="B12" s="196" t="s">
        <v>493</v>
      </c>
      <c r="C12" s="184">
        <v>0</v>
      </c>
      <c r="D12" s="46">
        <v>0</v>
      </c>
      <c r="E12" s="211">
        <v>0</v>
      </c>
      <c r="F12" s="811">
        <v>0</v>
      </c>
      <c r="G12" s="12">
        <v>0</v>
      </c>
      <c r="H12" s="211">
        <v>0</v>
      </c>
      <c r="I12" s="811">
        <f t="shared" si="1"/>
        <v>0</v>
      </c>
      <c r="J12" s="12">
        <f t="shared" si="2"/>
        <v>0</v>
      </c>
      <c r="K12" s="812">
        <f t="shared" si="3"/>
        <v>0</v>
      </c>
      <c r="L12" s="811">
        <f t="shared" si="4"/>
        <v>0</v>
      </c>
      <c r="M12" s="813">
        <f t="shared" si="5"/>
        <v>0</v>
      </c>
      <c r="N12" s="59"/>
      <c r="O12" s="14">
        <f t="shared" si="6"/>
        <v>0</v>
      </c>
      <c r="P12" s="211"/>
      <c r="Q12" s="14">
        <f t="shared" si="21"/>
        <v>0</v>
      </c>
      <c r="R12" s="211"/>
      <c r="S12" s="14">
        <f t="shared" si="7"/>
        <v>0</v>
      </c>
      <c r="T12" s="184"/>
      <c r="U12" s="14">
        <f t="shared" si="8"/>
        <v>0</v>
      </c>
      <c r="V12" s="142"/>
      <c r="W12" s="14">
        <f t="shared" si="9"/>
        <v>0</v>
      </c>
      <c r="X12" s="142"/>
      <c r="Y12" s="14">
        <f t="shared" si="10"/>
        <v>0</v>
      </c>
      <c r="Z12" s="142"/>
      <c r="AA12" s="14">
        <f t="shared" si="11"/>
        <v>0</v>
      </c>
      <c r="AB12" s="142"/>
      <c r="AC12" s="14">
        <f t="shared" si="12"/>
        <v>0</v>
      </c>
      <c r="AD12" s="142"/>
      <c r="AE12" s="14">
        <f t="shared" si="13"/>
        <v>0</v>
      </c>
      <c r="AF12" s="142"/>
      <c r="AG12" s="14">
        <f t="shared" si="14"/>
        <v>0</v>
      </c>
      <c r="AH12" s="142"/>
      <c r="AI12" s="14">
        <f t="shared" si="15"/>
        <v>0</v>
      </c>
      <c r="AJ12" s="142"/>
      <c r="AK12" s="14">
        <f t="shared" si="16"/>
        <v>0</v>
      </c>
      <c r="AL12" s="142"/>
      <c r="AM12" s="14">
        <f t="shared" si="17"/>
        <v>0</v>
      </c>
      <c r="AN12" s="142"/>
      <c r="AO12" s="14">
        <f t="shared" si="18"/>
        <v>0</v>
      </c>
      <c r="AP12" s="142"/>
      <c r="AQ12" s="14">
        <f t="shared" si="19"/>
        <v>0</v>
      </c>
      <c r="AR12" s="176" t="e">
        <f>IF(#REF!=0,"",T12/#REF!)</f>
        <v>#REF!</v>
      </c>
      <c r="AS12" s="68" t="e">
        <f>IF(#REF!=0,"",T12/#REF!)</f>
        <v>#REF!</v>
      </c>
      <c r="AU12" s="51">
        <v>0</v>
      </c>
      <c r="AV12" s="51">
        <v>0</v>
      </c>
      <c r="AW12" s="51">
        <v>0</v>
      </c>
      <c r="AX12" s="51">
        <v>0</v>
      </c>
      <c r="AY12" s="51">
        <v>0</v>
      </c>
      <c r="AZ12" s="51">
        <v>0</v>
      </c>
      <c r="BA12" s="51">
        <v>0</v>
      </c>
      <c r="BB12" s="51">
        <v>0</v>
      </c>
      <c r="BC12" s="51">
        <v>0</v>
      </c>
      <c r="BD12" s="51">
        <v>0</v>
      </c>
      <c r="BE12" s="51">
        <v>0</v>
      </c>
      <c r="BF12" s="51">
        <v>0</v>
      </c>
    </row>
    <row r="13" spans="1:61" s="51" customFormat="1" ht="15" customHeight="1">
      <c r="A13" s="88"/>
      <c r="B13" s="198" t="s">
        <v>494</v>
      </c>
      <c r="C13" s="182">
        <v>0</v>
      </c>
      <c r="D13" s="46">
        <v>0</v>
      </c>
      <c r="E13" s="211">
        <v>1517949151.3</v>
      </c>
      <c r="F13" s="811">
        <v>1.1521731502712627E-3</v>
      </c>
      <c r="G13" s="12">
        <v>0</v>
      </c>
      <c r="H13" s="211">
        <v>1610351623.3599999</v>
      </c>
      <c r="I13" s="811">
        <f t="shared" si="1"/>
        <v>1.1488183193940399E-3</v>
      </c>
      <c r="J13" s="12">
        <f t="shared" si="2"/>
        <v>6.0873232796279604E-2</v>
      </c>
      <c r="K13" s="812">
        <f t="shared" si="3"/>
        <v>0</v>
      </c>
      <c r="L13" s="811">
        <f t="shared" si="4"/>
        <v>0</v>
      </c>
      <c r="M13" s="813">
        <f>IFERROR((K13-H13)/H13,0)</f>
        <v>-1</v>
      </c>
      <c r="N13" s="59"/>
      <c r="O13" s="14">
        <f t="shared" si="6"/>
        <v>0</v>
      </c>
      <c r="P13" s="211"/>
      <c r="Q13" s="14">
        <f t="shared" si="21"/>
        <v>0</v>
      </c>
      <c r="R13" s="211"/>
      <c r="S13" s="14">
        <f t="shared" si="7"/>
        <v>0</v>
      </c>
      <c r="T13" s="182"/>
      <c r="U13" s="14">
        <f t="shared" si="8"/>
        <v>0</v>
      </c>
      <c r="V13" s="59"/>
      <c r="W13" s="14">
        <f t="shared" si="9"/>
        <v>0</v>
      </c>
      <c r="X13" s="59"/>
      <c r="Y13" s="14">
        <f t="shared" si="10"/>
        <v>0</v>
      </c>
      <c r="Z13" s="59"/>
      <c r="AA13" s="14">
        <f t="shared" si="11"/>
        <v>0</v>
      </c>
      <c r="AB13" s="59"/>
      <c r="AC13" s="14">
        <f t="shared" si="12"/>
        <v>0</v>
      </c>
      <c r="AD13" s="59">
        <v>0</v>
      </c>
      <c r="AE13" s="14">
        <f t="shared" si="13"/>
        <v>0</v>
      </c>
      <c r="AF13" s="59"/>
      <c r="AG13" s="14">
        <f t="shared" si="14"/>
        <v>0</v>
      </c>
      <c r="AH13" s="59"/>
      <c r="AI13" s="14">
        <f t="shared" si="15"/>
        <v>0</v>
      </c>
      <c r="AJ13" s="59"/>
      <c r="AK13" s="14">
        <f t="shared" si="16"/>
        <v>0</v>
      </c>
      <c r="AL13" s="59"/>
      <c r="AM13" s="14">
        <f t="shared" si="17"/>
        <v>0</v>
      </c>
      <c r="AN13" s="59"/>
      <c r="AO13" s="14">
        <f t="shared" si="18"/>
        <v>0</v>
      </c>
      <c r="AP13" s="59"/>
      <c r="AQ13" s="14">
        <f t="shared" si="19"/>
        <v>0</v>
      </c>
      <c r="AR13" s="176" t="e">
        <f>IF(#REF!=0,"",T13/#REF!)</f>
        <v>#REF!</v>
      </c>
      <c r="AS13" s="68" t="e">
        <f>IF(#REF!=0,"",T13/#REF!)</f>
        <v>#REF!</v>
      </c>
      <c r="AU13" s="51">
        <v>0</v>
      </c>
      <c r="AV13" s="51">
        <v>0</v>
      </c>
      <c r="AW13" s="51">
        <v>0</v>
      </c>
      <c r="AX13" s="51">
        <v>0</v>
      </c>
      <c r="AY13" s="51">
        <v>0</v>
      </c>
      <c r="AZ13" s="51">
        <v>0</v>
      </c>
      <c r="BA13" s="51">
        <v>0</v>
      </c>
      <c r="BB13" s="51">
        <v>0</v>
      </c>
      <c r="BC13" s="51">
        <v>0</v>
      </c>
      <c r="BD13" s="51">
        <v>0</v>
      </c>
      <c r="BE13" s="51">
        <v>0</v>
      </c>
      <c r="BF13" s="51">
        <v>0</v>
      </c>
    </row>
    <row r="14" spans="1:61" s="51" customFormat="1" ht="15" customHeight="1">
      <c r="A14" s="88"/>
      <c r="B14" s="198" t="s">
        <v>132</v>
      </c>
      <c r="C14" s="182">
        <v>0</v>
      </c>
      <c r="D14" s="46">
        <v>0</v>
      </c>
      <c r="E14" s="211">
        <v>0</v>
      </c>
      <c r="F14" s="811">
        <v>0</v>
      </c>
      <c r="G14" s="12">
        <v>0</v>
      </c>
      <c r="H14" s="211">
        <v>0</v>
      </c>
      <c r="I14" s="811">
        <f t="shared" si="1"/>
        <v>0</v>
      </c>
      <c r="J14" s="12">
        <f t="shared" si="2"/>
        <v>0</v>
      </c>
      <c r="K14" s="812">
        <f t="shared" si="3"/>
        <v>0</v>
      </c>
      <c r="L14" s="811">
        <f t="shared" si="4"/>
        <v>0</v>
      </c>
      <c r="M14" s="813">
        <f t="shared" si="5"/>
        <v>0</v>
      </c>
      <c r="N14" s="59"/>
      <c r="O14" s="14">
        <f t="shared" si="6"/>
        <v>0</v>
      </c>
      <c r="P14" s="211"/>
      <c r="Q14" s="14">
        <f t="shared" si="21"/>
        <v>0</v>
      </c>
      <c r="R14" s="211"/>
      <c r="S14" s="14">
        <f t="shared" si="7"/>
        <v>0</v>
      </c>
      <c r="T14" s="182"/>
      <c r="U14" s="14">
        <f t="shared" si="8"/>
        <v>0</v>
      </c>
      <c r="V14" s="59"/>
      <c r="W14" s="14">
        <f t="shared" si="9"/>
        <v>0</v>
      </c>
      <c r="X14" s="59"/>
      <c r="Y14" s="14">
        <f t="shared" si="10"/>
        <v>0</v>
      </c>
      <c r="Z14" s="59"/>
      <c r="AA14" s="14">
        <f t="shared" si="11"/>
        <v>0</v>
      </c>
      <c r="AB14" s="59"/>
      <c r="AC14" s="14">
        <f t="shared" si="12"/>
        <v>0</v>
      </c>
      <c r="AD14" s="59"/>
      <c r="AE14" s="14">
        <f t="shared" si="13"/>
        <v>0</v>
      </c>
      <c r="AF14" s="59"/>
      <c r="AG14" s="14">
        <f t="shared" si="14"/>
        <v>0</v>
      </c>
      <c r="AH14" s="59"/>
      <c r="AI14" s="14">
        <f t="shared" si="15"/>
        <v>0</v>
      </c>
      <c r="AJ14" s="59"/>
      <c r="AK14" s="14">
        <f t="shared" si="16"/>
        <v>0</v>
      </c>
      <c r="AL14" s="59"/>
      <c r="AM14" s="14">
        <f t="shared" si="17"/>
        <v>0</v>
      </c>
      <c r="AN14" s="59"/>
      <c r="AO14" s="14">
        <f t="shared" si="18"/>
        <v>0</v>
      </c>
      <c r="AP14" s="59"/>
      <c r="AQ14" s="14">
        <f t="shared" si="19"/>
        <v>0</v>
      </c>
      <c r="AR14" s="176" t="e">
        <f>IF(#REF!=0,"",T14/#REF!)</f>
        <v>#REF!</v>
      </c>
      <c r="AS14" s="68" t="e">
        <f>IF(#REF!=0,"",T14/#REF!)</f>
        <v>#REF!</v>
      </c>
      <c r="AU14" s="51">
        <v>0</v>
      </c>
      <c r="AV14" s="51">
        <v>0</v>
      </c>
      <c r="AW14" s="51">
        <v>0</v>
      </c>
      <c r="AX14" s="51">
        <v>0</v>
      </c>
      <c r="AY14" s="51">
        <v>0</v>
      </c>
      <c r="AZ14" s="51">
        <v>0</v>
      </c>
      <c r="BA14" s="51">
        <v>0</v>
      </c>
      <c r="BB14" s="51">
        <v>0</v>
      </c>
      <c r="BC14" s="51">
        <v>0</v>
      </c>
      <c r="BD14" s="51">
        <v>0</v>
      </c>
      <c r="BE14" s="51">
        <v>0</v>
      </c>
      <c r="BF14" s="51">
        <v>0</v>
      </c>
    </row>
    <row r="15" spans="1:61" s="56" customFormat="1" ht="15" customHeight="1">
      <c r="A15" s="178"/>
      <c r="B15" s="199" t="s">
        <v>133</v>
      </c>
      <c r="C15" s="185">
        <v>0</v>
      </c>
      <c r="D15" s="72">
        <v>0</v>
      </c>
      <c r="E15" s="211">
        <v>0</v>
      </c>
      <c r="F15" s="818">
        <v>0</v>
      </c>
      <c r="G15" s="746">
        <v>0</v>
      </c>
      <c r="H15" s="211">
        <v>0</v>
      </c>
      <c r="I15" s="818">
        <f t="shared" si="1"/>
        <v>0</v>
      </c>
      <c r="J15" s="746">
        <f t="shared" si="2"/>
        <v>0</v>
      </c>
      <c r="K15" s="812">
        <f t="shared" si="3"/>
        <v>0</v>
      </c>
      <c r="L15" s="818">
        <f t="shared" si="4"/>
        <v>0</v>
      </c>
      <c r="M15" s="819">
        <f t="shared" si="5"/>
        <v>0</v>
      </c>
      <c r="N15" s="59"/>
      <c r="O15" s="70">
        <f t="shared" si="6"/>
        <v>0</v>
      </c>
      <c r="P15" s="211"/>
      <c r="Q15" s="70">
        <f t="shared" si="21"/>
        <v>0</v>
      </c>
      <c r="R15" s="211"/>
      <c r="S15" s="70">
        <f t="shared" si="7"/>
        <v>0</v>
      </c>
      <c r="T15" s="185"/>
      <c r="U15" s="70">
        <f t="shared" si="8"/>
        <v>0</v>
      </c>
      <c r="V15" s="71"/>
      <c r="W15" s="70">
        <f t="shared" si="8"/>
        <v>0</v>
      </c>
      <c r="X15" s="71"/>
      <c r="Y15" s="70">
        <f t="shared" si="10"/>
        <v>0</v>
      </c>
      <c r="Z15" s="71"/>
      <c r="AA15" s="70">
        <f t="shared" si="11"/>
        <v>0</v>
      </c>
      <c r="AB15" s="71"/>
      <c r="AC15" s="70">
        <f t="shared" si="12"/>
        <v>0</v>
      </c>
      <c r="AD15" s="71"/>
      <c r="AE15" s="70">
        <f t="shared" si="12"/>
        <v>0</v>
      </c>
      <c r="AF15" s="71"/>
      <c r="AG15" s="70">
        <f t="shared" si="14"/>
        <v>0</v>
      </c>
      <c r="AH15" s="71"/>
      <c r="AI15" s="70">
        <f t="shared" si="14"/>
        <v>0</v>
      </c>
      <c r="AJ15" s="71"/>
      <c r="AK15" s="70">
        <f t="shared" si="16"/>
        <v>0</v>
      </c>
      <c r="AL15" s="71"/>
      <c r="AM15" s="70">
        <f t="shared" si="16"/>
        <v>0</v>
      </c>
      <c r="AN15" s="71"/>
      <c r="AO15" s="70">
        <f t="shared" si="18"/>
        <v>0</v>
      </c>
      <c r="AP15" s="71"/>
      <c r="AQ15" s="70">
        <f t="shared" si="18"/>
        <v>0</v>
      </c>
      <c r="AR15" s="16" t="e">
        <f>IF(#REF!=0,"",T15/#REF!)</f>
        <v>#REF!</v>
      </c>
      <c r="AS15" s="73" t="e">
        <f>IF(#REF!=0,"",T15/#REF!)</f>
        <v>#REF!</v>
      </c>
      <c r="AU15" s="56">
        <v>0</v>
      </c>
      <c r="AV15" s="56">
        <v>0</v>
      </c>
      <c r="AW15" s="56">
        <v>0</v>
      </c>
      <c r="AX15" s="56">
        <v>0</v>
      </c>
      <c r="AY15" s="56">
        <v>0</v>
      </c>
      <c r="AZ15" s="56">
        <v>0</v>
      </c>
      <c r="BA15" s="56">
        <v>0</v>
      </c>
      <c r="BB15" s="56">
        <v>0</v>
      </c>
      <c r="BC15" s="56">
        <v>0</v>
      </c>
      <c r="BD15" s="56">
        <v>0</v>
      </c>
      <c r="BE15" s="56">
        <v>0</v>
      </c>
      <c r="BF15" s="56">
        <v>0</v>
      </c>
    </row>
    <row r="16" spans="1:61" s="56" customFormat="1" ht="15" customHeight="1">
      <c r="B16" s="200" t="s">
        <v>134</v>
      </c>
      <c r="C16" s="186">
        <v>786768711953.24536</v>
      </c>
      <c r="D16" s="76">
        <v>0.83079134126497245</v>
      </c>
      <c r="E16" s="74">
        <v>1036129294908.3175</v>
      </c>
      <c r="F16" s="820">
        <v>0.78645608963940949</v>
      </c>
      <c r="G16" s="27">
        <v>0.31694267853637104</v>
      </c>
      <c r="H16" s="74">
        <v>1074358622467.3564</v>
      </c>
      <c r="I16" s="820">
        <f t="shared" si="1"/>
        <v>0.76644308558785157</v>
      </c>
      <c r="J16" s="27">
        <f t="shared" si="2"/>
        <v>3.6896290595105394E-2</v>
      </c>
      <c r="K16" s="821">
        <f t="shared" si="3"/>
        <v>1653656599796.1377</v>
      </c>
      <c r="L16" s="820">
        <f t="shared" si="4"/>
        <v>0.79773023625706097</v>
      </c>
      <c r="M16" s="822">
        <f t="shared" si="5"/>
        <v>0.539203544528152</v>
      </c>
      <c r="N16" s="823">
        <f>N17+N21</f>
        <v>1779001686950.5017</v>
      </c>
      <c r="O16" s="75">
        <f t="shared" si="6"/>
        <v>0.83462167626788164</v>
      </c>
      <c r="P16" s="74">
        <f>P17+P21</f>
        <v>1237166993281.1375</v>
      </c>
      <c r="Q16" s="75">
        <f t="shared" si="21"/>
        <v>0.84647247950952609</v>
      </c>
      <c r="R16" s="74">
        <f>R17+R21</f>
        <v>1180271272131.259</v>
      </c>
      <c r="S16" s="75">
        <f t="shared" si="7"/>
        <v>0.84478585346171009</v>
      </c>
      <c r="T16" s="186">
        <f>T17+T21</f>
        <v>85534028099.215775</v>
      </c>
      <c r="U16" s="75">
        <f t="shared" si="8"/>
        <v>0.77028898373185883</v>
      </c>
      <c r="V16" s="823">
        <f>V17+V21</f>
        <v>88977587540.901505</v>
      </c>
      <c r="W16" s="75">
        <f t="shared" si="8"/>
        <v>0.79492271185526586</v>
      </c>
      <c r="X16" s="823">
        <f>X17+X21</f>
        <v>121406463864.98483</v>
      </c>
      <c r="Y16" s="75">
        <f t="shared" si="10"/>
        <v>0.77181906041546378</v>
      </c>
      <c r="Z16" s="823">
        <f>Z17+Z21</f>
        <v>140280078505.86539</v>
      </c>
      <c r="AA16" s="75">
        <f t="shared" si="11"/>
        <v>0.77363027170677645</v>
      </c>
      <c r="AB16" s="823">
        <f>AB17+AB21</f>
        <v>129992847167.3665</v>
      </c>
      <c r="AC16" s="75">
        <f t="shared" si="12"/>
        <v>0.78220819379075401</v>
      </c>
      <c r="AD16" s="823">
        <f>AD17+AD21</f>
        <v>136252191775.31647</v>
      </c>
      <c r="AE16" s="75">
        <f t="shared" si="12"/>
        <v>0.78732673692403254</v>
      </c>
      <c r="AF16" s="823">
        <f>AF17+AF21</f>
        <v>126070214121.27786</v>
      </c>
      <c r="AG16" s="75">
        <f t="shared" si="14"/>
        <v>0.79541476969196745</v>
      </c>
      <c r="AH16" s="823">
        <f>AH17+AH21</f>
        <v>141510704931.4671</v>
      </c>
      <c r="AI16" s="75">
        <f t="shared" si="14"/>
        <v>0.80512582804412658</v>
      </c>
      <c r="AJ16" s="823">
        <f>AJ17+AJ21</f>
        <v>174962624823.42508</v>
      </c>
      <c r="AK16" s="75">
        <f t="shared" si="16"/>
        <v>0.81363026301272756</v>
      </c>
      <c r="AL16" s="823">
        <f>AL17+AL21</f>
        <v>182535937058.40573</v>
      </c>
      <c r="AM16" s="75">
        <f t="shared" si="16"/>
        <v>0.81108048035120339</v>
      </c>
      <c r="AN16" s="823">
        <f>AN17+AN21</f>
        <v>161991403461.70694</v>
      </c>
      <c r="AO16" s="75">
        <f t="shared" si="18"/>
        <v>0.82112839832389395</v>
      </c>
      <c r="AP16" s="823">
        <f>AP17+AP21</f>
        <v>164142518446.20465</v>
      </c>
      <c r="AQ16" s="75">
        <f t="shared" si="18"/>
        <v>0.81875304806151861</v>
      </c>
      <c r="AR16" s="27" t="e">
        <f>IF(#REF!=0,"",T16/#REF!)</f>
        <v>#REF!</v>
      </c>
      <c r="AS16" s="76" t="e">
        <f>IF(#REF!=0,"",T16/#REF!)</f>
        <v>#REF!</v>
      </c>
      <c r="AU16" s="56">
        <v>0</v>
      </c>
      <c r="AV16" s="56">
        <v>0</v>
      </c>
      <c r="AW16" s="56">
        <v>0</v>
      </c>
      <c r="AX16" s="56">
        <v>0</v>
      </c>
      <c r="AY16" s="56">
        <v>0</v>
      </c>
      <c r="AZ16" s="56">
        <v>0</v>
      </c>
      <c r="BA16" s="56">
        <v>0</v>
      </c>
      <c r="BB16" s="56">
        <v>0</v>
      </c>
      <c r="BC16" s="56">
        <v>0</v>
      </c>
      <c r="BD16" s="56">
        <v>0</v>
      </c>
      <c r="BE16" s="56">
        <v>0</v>
      </c>
      <c r="BF16" s="56">
        <v>0</v>
      </c>
    </row>
    <row r="17" spans="1:58" s="56" customFormat="1" ht="15" customHeight="1">
      <c r="A17" s="215"/>
      <c r="B17" s="201" t="s">
        <v>135</v>
      </c>
      <c r="C17" s="181">
        <v>786768029889.24536</v>
      </c>
      <c r="D17" s="55">
        <v>0.83079062103696033</v>
      </c>
      <c r="E17" s="53">
        <v>1034153293911.3175</v>
      </c>
      <c r="F17" s="808">
        <v>0.78495624012751852</v>
      </c>
      <c r="G17" s="22">
        <v>0.31443227816068858</v>
      </c>
      <c r="H17" s="53">
        <v>1074358622467.3564</v>
      </c>
      <c r="I17" s="808">
        <f t="shared" si="1"/>
        <v>0.76644308558785157</v>
      </c>
      <c r="J17" s="22">
        <f t="shared" si="2"/>
        <v>3.8877532753366348E-2</v>
      </c>
      <c r="K17" s="809">
        <f t="shared" si="3"/>
        <v>1653656599796.1377</v>
      </c>
      <c r="L17" s="808">
        <f t="shared" si="4"/>
        <v>0.79773023625706097</v>
      </c>
      <c r="M17" s="810">
        <f t="shared" si="5"/>
        <v>0.539203544528152</v>
      </c>
      <c r="N17" s="141">
        <f>N18+N19-N20</f>
        <v>1779001686950.5017</v>
      </c>
      <c r="O17" s="54">
        <f t="shared" si="6"/>
        <v>0.83462167626788164</v>
      </c>
      <c r="P17" s="53">
        <f>P18+P19-P20</f>
        <v>1237166993281.1375</v>
      </c>
      <c r="Q17" s="54">
        <f t="shared" si="21"/>
        <v>0.84647247950952609</v>
      </c>
      <c r="R17" s="53">
        <f>R18+R19-R20</f>
        <v>1180271272131.259</v>
      </c>
      <c r="S17" s="54">
        <f t="shared" si="7"/>
        <v>0.84478585346171009</v>
      </c>
      <c r="T17" s="181">
        <f>T18+T19-T20</f>
        <v>85534028099.215775</v>
      </c>
      <c r="U17" s="54">
        <f t="shared" si="8"/>
        <v>0.77028898373185883</v>
      </c>
      <c r="V17" s="141">
        <f>V18+V19-V20</f>
        <v>88977587540.901505</v>
      </c>
      <c r="W17" s="54">
        <f t="shared" si="8"/>
        <v>0.79492271185526586</v>
      </c>
      <c r="X17" s="141">
        <f>X18+X19-X20</f>
        <v>121406463864.98483</v>
      </c>
      <c r="Y17" s="54">
        <f t="shared" si="10"/>
        <v>0.77181906041546378</v>
      </c>
      <c r="Z17" s="141">
        <f>Z18+Z19-Z20</f>
        <v>140280078505.86539</v>
      </c>
      <c r="AA17" s="54">
        <f t="shared" si="11"/>
        <v>0.77363027170677645</v>
      </c>
      <c r="AB17" s="141">
        <f>AB18+AB19-AB20</f>
        <v>129992847167.3665</v>
      </c>
      <c r="AC17" s="54">
        <f t="shared" si="12"/>
        <v>0.78220819379075401</v>
      </c>
      <c r="AD17" s="141">
        <f>AD18+AD19-AD20</f>
        <v>136252191775.31647</v>
      </c>
      <c r="AE17" s="54">
        <f t="shared" si="12"/>
        <v>0.78732673692403254</v>
      </c>
      <c r="AF17" s="141">
        <f>AF18+AF19-AF20</f>
        <v>126070214121.27786</v>
      </c>
      <c r="AG17" s="54">
        <f t="shared" si="14"/>
        <v>0.79541476969196745</v>
      </c>
      <c r="AH17" s="141">
        <f>AH18+AH19-AH20</f>
        <v>141510704931.4671</v>
      </c>
      <c r="AI17" s="54">
        <f t="shared" si="14"/>
        <v>0.80512582804412658</v>
      </c>
      <c r="AJ17" s="141">
        <f>AJ18+AJ19-AJ20</f>
        <v>174962624823.42508</v>
      </c>
      <c r="AK17" s="54">
        <f t="shared" si="16"/>
        <v>0.81363026301272756</v>
      </c>
      <c r="AL17" s="141">
        <f>AL18+AL19-AL20</f>
        <v>182535937058.40573</v>
      </c>
      <c r="AM17" s="54">
        <f t="shared" si="16"/>
        <v>0.81108048035120339</v>
      </c>
      <c r="AN17" s="141">
        <f>AN18+AN19-AN20</f>
        <v>161991403461.70694</v>
      </c>
      <c r="AO17" s="54">
        <f t="shared" si="18"/>
        <v>0.82112839832389395</v>
      </c>
      <c r="AP17" s="141">
        <f>AP18+AP19-AP20</f>
        <v>164142518446.20465</v>
      </c>
      <c r="AQ17" s="54">
        <f t="shared" si="18"/>
        <v>0.81875304806151861</v>
      </c>
      <c r="AR17" s="22" t="e">
        <f>IF(#REF!=0,"",T17/#REF!)</f>
        <v>#REF!</v>
      </c>
      <c r="AS17" s="55" t="e">
        <f>IF(#REF!=0,"",T17/#REF!)</f>
        <v>#REF!</v>
      </c>
      <c r="AU17" s="56">
        <v>0</v>
      </c>
      <c r="AV17" s="56">
        <v>0</v>
      </c>
      <c r="AW17" s="56">
        <v>0</v>
      </c>
      <c r="AX17" s="56">
        <v>0</v>
      </c>
      <c r="AY17" s="56">
        <v>0</v>
      </c>
      <c r="AZ17" s="56">
        <v>0</v>
      </c>
      <c r="BA17" s="56">
        <v>0</v>
      </c>
      <c r="BB17" s="56">
        <v>0</v>
      </c>
      <c r="BC17" s="56">
        <v>0</v>
      </c>
      <c r="BD17" s="56">
        <v>0</v>
      </c>
      <c r="BE17" s="56">
        <v>0</v>
      </c>
      <c r="BF17" s="56">
        <v>0</v>
      </c>
    </row>
    <row r="18" spans="1:58" s="51" customFormat="1" ht="15" customHeight="1">
      <c r="A18" s="52"/>
      <c r="B18" s="202" t="s">
        <v>136</v>
      </c>
      <c r="C18" s="187">
        <v>166972010822</v>
      </c>
      <c r="D18" s="46">
        <v>0.17631471449866501</v>
      </c>
      <c r="E18" s="212">
        <v>260696396751</v>
      </c>
      <c r="F18" s="811">
        <v>0.19787710836804145</v>
      </c>
      <c r="G18" s="824">
        <v>0.56131794465190099</v>
      </c>
      <c r="H18" s="212">
        <v>206545173967</v>
      </c>
      <c r="I18" s="811">
        <f t="shared" si="1"/>
        <v>0.14734848972960801</v>
      </c>
      <c r="J18" s="12">
        <f t="shared" si="2"/>
        <v>-0.20771757285054337</v>
      </c>
      <c r="K18" s="825">
        <f t="shared" si="3"/>
        <v>0</v>
      </c>
      <c r="L18" s="811">
        <f t="shared" si="4"/>
        <v>0</v>
      </c>
      <c r="M18" s="813">
        <f t="shared" si="5"/>
        <v>-1</v>
      </c>
      <c r="N18" s="143"/>
      <c r="O18" s="14">
        <f t="shared" si="6"/>
        <v>0</v>
      </c>
      <c r="P18" s="212"/>
      <c r="Q18" s="14">
        <f t="shared" si="21"/>
        <v>0</v>
      </c>
      <c r="R18" s="212"/>
      <c r="S18" s="14">
        <f t="shared" si="7"/>
        <v>0</v>
      </c>
      <c r="T18" s="187"/>
      <c r="U18" s="14">
        <f t="shared" si="8"/>
        <v>0</v>
      </c>
      <c r="V18" s="143">
        <f>+T20</f>
        <v>0</v>
      </c>
      <c r="W18" s="14">
        <f t="shared" si="8"/>
        <v>0</v>
      </c>
      <c r="X18" s="143">
        <f>+V20</f>
        <v>0</v>
      </c>
      <c r="Y18" s="14">
        <f t="shared" si="10"/>
        <v>0</v>
      </c>
      <c r="Z18" s="143">
        <f>+X20</f>
        <v>0</v>
      </c>
      <c r="AA18" s="14">
        <f t="shared" si="11"/>
        <v>0</v>
      </c>
      <c r="AB18" s="143">
        <f>+Z20</f>
        <v>0</v>
      </c>
      <c r="AC18" s="14">
        <f t="shared" si="12"/>
        <v>0</v>
      </c>
      <c r="AD18" s="143">
        <f>+AB20</f>
        <v>0</v>
      </c>
      <c r="AE18" s="14">
        <f t="shared" si="12"/>
        <v>0</v>
      </c>
      <c r="AF18" s="143">
        <f>+AD20</f>
        <v>0</v>
      </c>
      <c r="AG18" s="14">
        <f t="shared" si="14"/>
        <v>0</v>
      </c>
      <c r="AH18" s="143"/>
      <c r="AI18" s="14">
        <f t="shared" si="14"/>
        <v>0</v>
      </c>
      <c r="AJ18" s="143"/>
      <c r="AK18" s="14">
        <f t="shared" si="16"/>
        <v>0</v>
      </c>
      <c r="AL18" s="143"/>
      <c r="AM18" s="14">
        <f t="shared" si="16"/>
        <v>0</v>
      </c>
      <c r="AN18" s="143"/>
      <c r="AO18" s="14">
        <f t="shared" si="18"/>
        <v>0</v>
      </c>
      <c r="AP18" s="143"/>
      <c r="AQ18" s="14">
        <f t="shared" si="18"/>
        <v>0</v>
      </c>
      <c r="AR18" s="176"/>
      <c r="AS18" s="68"/>
      <c r="AU18" s="51">
        <v>0</v>
      </c>
      <c r="AV18" s="51">
        <v>0</v>
      </c>
      <c r="AW18" s="51">
        <v>0</v>
      </c>
      <c r="AX18" s="51">
        <v>0</v>
      </c>
      <c r="AY18" s="51">
        <v>0</v>
      </c>
      <c r="AZ18" s="51">
        <v>0</v>
      </c>
      <c r="BA18" s="51">
        <v>0</v>
      </c>
      <c r="BB18" s="51">
        <v>0</v>
      </c>
      <c r="BC18" s="51">
        <v>0</v>
      </c>
      <c r="BD18" s="51">
        <v>0</v>
      </c>
      <c r="BE18" s="51">
        <v>0</v>
      </c>
      <c r="BF18" s="51">
        <v>0</v>
      </c>
    </row>
    <row r="19" spans="1:58" s="51" customFormat="1" ht="15" customHeight="1">
      <c r="A19" s="52"/>
      <c r="B19" s="202" t="s">
        <v>137</v>
      </c>
      <c r="C19" s="187">
        <v>777750627737.13892</v>
      </c>
      <c r="D19" s="46">
        <v>0.82126866176880964</v>
      </c>
      <c r="E19" s="211">
        <v>1034153293911.3175</v>
      </c>
      <c r="F19" s="811">
        <v>0.78495624012751852</v>
      </c>
      <c r="G19" s="12">
        <v>0.32967207872294579</v>
      </c>
      <c r="H19" s="211">
        <v>1077984778811.3566</v>
      </c>
      <c r="I19" s="811">
        <f t="shared" si="1"/>
        <v>0.7690299708224454</v>
      </c>
      <c r="J19" s="12">
        <f t="shared" si="2"/>
        <v>4.2383933946834942E-2</v>
      </c>
      <c r="K19" s="812">
        <f t="shared" si="3"/>
        <v>1653656599796.1377</v>
      </c>
      <c r="L19" s="811">
        <f t="shared" si="4"/>
        <v>0.79773023625706097</v>
      </c>
      <c r="M19" s="813">
        <f t="shared" si="5"/>
        <v>0.53402592717454467</v>
      </c>
      <c r="N19" s="59">
        <v>1779001686950.5017</v>
      </c>
      <c r="O19" s="14">
        <f t="shared" si="6"/>
        <v>0.83462167626788164</v>
      </c>
      <c r="P19" s="211">
        <v>1237166993281.1375</v>
      </c>
      <c r="Q19" s="14">
        <f t="shared" si="21"/>
        <v>0.84647247950952609</v>
      </c>
      <c r="R19" s="211">
        <v>1180271272131.259</v>
      </c>
      <c r="S19" s="14">
        <f t="shared" si="7"/>
        <v>0.84478585346171009</v>
      </c>
      <c r="T19" s="187">
        <f>+'2026-사업계획-MC'!T41</f>
        <v>85534028099.215775</v>
      </c>
      <c r="U19" s="14">
        <f t="shared" si="8"/>
        <v>0.77028898373185883</v>
      </c>
      <c r="V19" s="143">
        <f>+'2026-사업계획-MC'!V41</f>
        <v>88977587540.901505</v>
      </c>
      <c r="W19" s="14">
        <f t="shared" si="8"/>
        <v>0.79492271185526586</v>
      </c>
      <c r="X19" s="143">
        <f>+'2026-사업계획-MC'!X41</f>
        <v>121406463864.98483</v>
      </c>
      <c r="Y19" s="14">
        <f t="shared" si="10"/>
        <v>0.77181906041546378</v>
      </c>
      <c r="Z19" s="143">
        <f>+'2026-사업계획-MC'!Z41</f>
        <v>140280078505.86539</v>
      </c>
      <c r="AA19" s="14">
        <f t="shared" si="11"/>
        <v>0.77363027170677645</v>
      </c>
      <c r="AB19" s="143">
        <f>+'2026-사업계획-MC'!AB41</f>
        <v>129992847167.3665</v>
      </c>
      <c r="AC19" s="14">
        <f t="shared" si="12"/>
        <v>0.78220819379075401</v>
      </c>
      <c r="AD19" s="143">
        <f>+'2026-사업계획-MC'!AD41</f>
        <v>136252191775.31647</v>
      </c>
      <c r="AE19" s="14">
        <f t="shared" si="12"/>
        <v>0.78732673692403254</v>
      </c>
      <c r="AF19" s="143">
        <f>+'2026-사업계획-MC'!AF41</f>
        <v>126070214121.27786</v>
      </c>
      <c r="AG19" s="14">
        <f t="shared" si="14"/>
        <v>0.79541476969196745</v>
      </c>
      <c r="AH19" s="143">
        <f>+'2026-사업계획-MC'!AH41</f>
        <v>141510704931.4671</v>
      </c>
      <c r="AI19" s="14">
        <f t="shared" si="14"/>
        <v>0.80512582804412658</v>
      </c>
      <c r="AJ19" s="143">
        <f>+'2026-사업계획-MC'!AJ41</f>
        <v>174962624823.42508</v>
      </c>
      <c r="AK19" s="14">
        <f t="shared" si="16"/>
        <v>0.81363026301272756</v>
      </c>
      <c r="AL19" s="143">
        <f>+'2026-사업계획-MC'!AL41</f>
        <v>182535937058.40573</v>
      </c>
      <c r="AM19" s="14">
        <f t="shared" si="16"/>
        <v>0.81108048035120339</v>
      </c>
      <c r="AN19" s="143">
        <f>+'2026-사업계획-MC'!AN41</f>
        <v>161991403461.70694</v>
      </c>
      <c r="AO19" s="14">
        <f t="shared" si="18"/>
        <v>0.82112839832389395</v>
      </c>
      <c r="AP19" s="143">
        <f>+'2026-사업계획-MC'!AP41</f>
        <v>164142518446.20465</v>
      </c>
      <c r="AQ19" s="14">
        <f t="shared" si="18"/>
        <v>0.81875304806151861</v>
      </c>
      <c r="AR19" s="176"/>
      <c r="AS19" s="68"/>
      <c r="AU19" s="51">
        <v>0</v>
      </c>
      <c r="AV19" s="51">
        <v>0</v>
      </c>
      <c r="AW19" s="51">
        <v>0</v>
      </c>
      <c r="AX19" s="51">
        <v>0</v>
      </c>
      <c r="AY19" s="51">
        <v>0</v>
      </c>
      <c r="AZ19" s="51">
        <v>0</v>
      </c>
      <c r="BA19" s="51">
        <v>0</v>
      </c>
      <c r="BB19" s="51">
        <v>0</v>
      </c>
      <c r="BC19" s="51">
        <v>0</v>
      </c>
      <c r="BD19" s="51">
        <v>0</v>
      </c>
      <c r="BE19" s="51">
        <v>0</v>
      </c>
      <c r="BF19" s="51">
        <v>0</v>
      </c>
    </row>
    <row r="20" spans="1:58" s="51" customFormat="1" ht="15" customHeight="1">
      <c r="A20" s="52"/>
      <c r="B20" s="202" t="s">
        <v>138</v>
      </c>
      <c r="C20" s="187">
        <v>160037480040.60272</v>
      </c>
      <c r="D20" s="46">
        <v>0.1689921709844249</v>
      </c>
      <c r="E20" s="212">
        <v>259633155682</v>
      </c>
      <c r="F20" s="811">
        <v>0.19707007355339146</v>
      </c>
      <c r="G20" s="824">
        <v>0.62232719245597401</v>
      </c>
      <c r="H20" s="212">
        <v>210171330311</v>
      </c>
      <c r="I20" s="811">
        <f t="shared" si="1"/>
        <v>0.14993537496420178</v>
      </c>
      <c r="J20" s="12">
        <f t="shared" si="2"/>
        <v>-0.19050658318686037</v>
      </c>
      <c r="K20" s="825">
        <f t="shared" si="3"/>
        <v>0</v>
      </c>
      <c r="L20" s="811">
        <f t="shared" si="4"/>
        <v>0</v>
      </c>
      <c r="M20" s="813">
        <f t="shared" si="5"/>
        <v>-1</v>
      </c>
      <c r="N20" s="143"/>
      <c r="O20" s="14">
        <f t="shared" si="6"/>
        <v>0</v>
      </c>
      <c r="P20" s="212"/>
      <c r="Q20" s="14">
        <f t="shared" si="21"/>
        <v>0</v>
      </c>
      <c r="R20" s="212"/>
      <c r="S20" s="14">
        <f t="shared" si="7"/>
        <v>0</v>
      </c>
      <c r="T20" s="187"/>
      <c r="U20" s="14">
        <f t="shared" si="8"/>
        <v>0</v>
      </c>
      <c r="V20" s="143"/>
      <c r="W20" s="14">
        <f t="shared" si="8"/>
        <v>0</v>
      </c>
      <c r="X20" s="143"/>
      <c r="Y20" s="14">
        <f t="shared" si="10"/>
        <v>0</v>
      </c>
      <c r="Z20" s="143"/>
      <c r="AA20" s="14">
        <f t="shared" si="11"/>
        <v>0</v>
      </c>
      <c r="AB20" s="143"/>
      <c r="AC20" s="14">
        <f t="shared" si="12"/>
        <v>0</v>
      </c>
      <c r="AD20" s="143"/>
      <c r="AE20" s="14">
        <f t="shared" si="12"/>
        <v>0</v>
      </c>
      <c r="AF20" s="143"/>
      <c r="AG20" s="14">
        <f t="shared" si="14"/>
        <v>0</v>
      </c>
      <c r="AH20" s="143"/>
      <c r="AI20" s="14">
        <f t="shared" si="14"/>
        <v>0</v>
      </c>
      <c r="AJ20" s="143"/>
      <c r="AK20" s="14">
        <f t="shared" si="16"/>
        <v>0</v>
      </c>
      <c r="AL20" s="143"/>
      <c r="AM20" s="14">
        <f t="shared" si="16"/>
        <v>0</v>
      </c>
      <c r="AN20" s="143"/>
      <c r="AO20" s="14">
        <f t="shared" si="18"/>
        <v>0</v>
      </c>
      <c r="AP20" s="143"/>
      <c r="AQ20" s="14">
        <f t="shared" si="18"/>
        <v>0</v>
      </c>
      <c r="AR20" s="176"/>
      <c r="AS20" s="68"/>
      <c r="AU20" s="51">
        <v>0</v>
      </c>
      <c r="AV20" s="51">
        <v>0</v>
      </c>
      <c r="AW20" s="51">
        <v>0</v>
      </c>
      <c r="AX20" s="51">
        <v>0</v>
      </c>
      <c r="AY20" s="51">
        <v>0</v>
      </c>
      <c r="AZ20" s="51">
        <v>0</v>
      </c>
      <c r="BA20" s="51">
        <v>0</v>
      </c>
      <c r="BB20" s="51">
        <v>0</v>
      </c>
      <c r="BC20" s="51">
        <v>0</v>
      </c>
      <c r="BD20" s="51">
        <v>0</v>
      </c>
      <c r="BE20" s="51">
        <v>0</v>
      </c>
      <c r="BF20" s="51">
        <v>0</v>
      </c>
    </row>
    <row r="21" spans="1:58" s="56" customFormat="1" ht="15" customHeight="1">
      <c r="A21" s="57"/>
      <c r="B21" s="197" t="s">
        <v>139</v>
      </c>
      <c r="C21" s="183">
        <v>682064</v>
      </c>
      <c r="D21" s="67">
        <v>7.2022801209490165E-7</v>
      </c>
      <c r="E21" s="65">
        <v>1976000997</v>
      </c>
      <c r="F21" s="814">
        <v>1.4998495118909889E-3</v>
      </c>
      <c r="G21" s="815">
        <v>2896.0902979779025</v>
      </c>
      <c r="H21" s="65">
        <v>0</v>
      </c>
      <c r="I21" s="814">
        <f t="shared" si="1"/>
        <v>0</v>
      </c>
      <c r="J21" s="815">
        <f t="shared" si="2"/>
        <v>-1</v>
      </c>
      <c r="K21" s="816">
        <f t="shared" si="3"/>
        <v>0</v>
      </c>
      <c r="L21" s="814">
        <f t="shared" si="4"/>
        <v>0</v>
      </c>
      <c r="M21" s="817">
        <f t="shared" si="5"/>
        <v>0</v>
      </c>
      <c r="N21" s="78"/>
      <c r="O21" s="66">
        <f t="shared" si="6"/>
        <v>0</v>
      </c>
      <c r="P21" s="65"/>
      <c r="Q21" s="66">
        <f t="shared" si="21"/>
        <v>0</v>
      </c>
      <c r="R21" s="65"/>
      <c r="S21" s="66">
        <f t="shared" si="7"/>
        <v>0</v>
      </c>
      <c r="T21" s="183">
        <f>SUM(T23+T27)</f>
        <v>0</v>
      </c>
      <c r="U21" s="66">
        <f t="shared" si="8"/>
        <v>0</v>
      </c>
      <c r="V21" s="78">
        <f>SUM(V23+V27)</f>
        <v>0</v>
      </c>
      <c r="W21" s="66">
        <f t="shared" si="8"/>
        <v>0</v>
      </c>
      <c r="X21" s="78">
        <f>SUM(X23+X27)</f>
        <v>0</v>
      </c>
      <c r="Y21" s="66">
        <f t="shared" si="10"/>
        <v>0</v>
      </c>
      <c r="Z21" s="78">
        <f>SUM(Z23+Z27)</f>
        <v>0</v>
      </c>
      <c r="AA21" s="66">
        <f t="shared" si="11"/>
        <v>0</v>
      </c>
      <c r="AB21" s="78">
        <f>SUM(AB23+AB27)</f>
        <v>0</v>
      </c>
      <c r="AC21" s="66">
        <f t="shared" si="12"/>
        <v>0</v>
      </c>
      <c r="AD21" s="78"/>
      <c r="AE21" s="66">
        <f t="shared" si="12"/>
        <v>0</v>
      </c>
      <c r="AF21" s="78">
        <f>SUM(AF23+AF27)</f>
        <v>0</v>
      </c>
      <c r="AG21" s="66">
        <f t="shared" si="14"/>
        <v>0</v>
      </c>
      <c r="AH21" s="78">
        <f>SUM(AH23+AH27)</f>
        <v>0</v>
      </c>
      <c r="AI21" s="66">
        <f t="shared" si="14"/>
        <v>0</v>
      </c>
      <c r="AJ21" s="78">
        <f>SUM(AJ23+AJ27)</f>
        <v>0</v>
      </c>
      <c r="AK21" s="66">
        <f t="shared" si="16"/>
        <v>0</v>
      </c>
      <c r="AL21" s="78">
        <f>SUM(AL23+AL27)</f>
        <v>0</v>
      </c>
      <c r="AM21" s="66">
        <f t="shared" si="16"/>
        <v>0</v>
      </c>
      <c r="AN21" s="78">
        <f>SUM(AN23+AN27)</f>
        <v>0</v>
      </c>
      <c r="AO21" s="66">
        <f t="shared" si="18"/>
        <v>0</v>
      </c>
      <c r="AP21" s="78">
        <f>SUM(AP23+AP27)</f>
        <v>0</v>
      </c>
      <c r="AQ21" s="66">
        <f t="shared" si="18"/>
        <v>0</v>
      </c>
      <c r="AR21" s="22" t="e">
        <f>IF(#REF!=0,"",T21/#REF!)</f>
        <v>#REF!</v>
      </c>
      <c r="AS21" s="55" t="e">
        <f>IF(#REF!=0,"",T21/#REF!)</f>
        <v>#REF!</v>
      </c>
      <c r="AU21" s="56">
        <v>0</v>
      </c>
      <c r="AV21" s="56">
        <v>0</v>
      </c>
      <c r="AW21" s="56">
        <v>0</v>
      </c>
      <c r="AX21" s="56">
        <v>0</v>
      </c>
      <c r="AY21" s="56">
        <v>0</v>
      </c>
      <c r="AZ21" s="56">
        <v>0</v>
      </c>
      <c r="BA21" s="56">
        <v>0</v>
      </c>
      <c r="BB21" s="56">
        <v>0</v>
      </c>
      <c r="BC21" s="56">
        <v>0</v>
      </c>
      <c r="BD21" s="56">
        <v>0</v>
      </c>
      <c r="BE21" s="56">
        <v>0</v>
      </c>
      <c r="BF21" s="56">
        <v>0</v>
      </c>
    </row>
    <row r="22" spans="1:58" s="56" customFormat="1" ht="15" customHeight="1">
      <c r="A22" s="57"/>
      <c r="B22" s="196" t="s">
        <v>495</v>
      </c>
      <c r="C22" s="183">
        <v>0</v>
      </c>
      <c r="D22" s="67">
        <v>0</v>
      </c>
      <c r="E22" s="65">
        <v>0</v>
      </c>
      <c r="F22" s="814">
        <v>0</v>
      </c>
      <c r="G22" s="745">
        <v>0</v>
      </c>
      <c r="H22" s="65">
        <v>0</v>
      </c>
      <c r="I22" s="814">
        <f t="shared" si="1"/>
        <v>0</v>
      </c>
      <c r="J22" s="745">
        <f t="shared" si="2"/>
        <v>0</v>
      </c>
      <c r="K22" s="816">
        <f t="shared" si="3"/>
        <v>0</v>
      </c>
      <c r="L22" s="814">
        <f t="shared" si="4"/>
        <v>0</v>
      </c>
      <c r="M22" s="817">
        <f t="shared" si="5"/>
        <v>0</v>
      </c>
      <c r="N22" s="78"/>
      <c r="O22" s="66">
        <f t="shared" si="6"/>
        <v>0</v>
      </c>
      <c r="P22" s="65"/>
      <c r="Q22" s="66">
        <f t="shared" si="21"/>
        <v>0</v>
      </c>
      <c r="R22" s="65"/>
      <c r="S22" s="66">
        <f t="shared" si="7"/>
        <v>0</v>
      </c>
      <c r="T22" s="183"/>
      <c r="U22" s="66">
        <f t="shared" si="8"/>
        <v>0</v>
      </c>
      <c r="V22" s="78"/>
      <c r="W22" s="66">
        <f t="shared" si="8"/>
        <v>0</v>
      </c>
      <c r="X22" s="78"/>
      <c r="Y22" s="66">
        <f t="shared" si="10"/>
        <v>0</v>
      </c>
      <c r="Z22" s="78"/>
      <c r="AA22" s="66">
        <f t="shared" si="11"/>
        <v>0</v>
      </c>
      <c r="AB22" s="78"/>
      <c r="AC22" s="66">
        <f t="shared" si="12"/>
        <v>0</v>
      </c>
      <c r="AD22" s="78"/>
      <c r="AE22" s="66">
        <f t="shared" si="12"/>
        <v>0</v>
      </c>
      <c r="AF22" s="78"/>
      <c r="AG22" s="66">
        <f t="shared" si="14"/>
        <v>0</v>
      </c>
      <c r="AH22" s="78"/>
      <c r="AI22" s="66">
        <f t="shared" si="14"/>
        <v>0</v>
      </c>
      <c r="AJ22" s="78"/>
      <c r="AK22" s="66">
        <f t="shared" si="16"/>
        <v>0</v>
      </c>
      <c r="AL22" s="78"/>
      <c r="AM22" s="66">
        <f t="shared" si="16"/>
        <v>0</v>
      </c>
      <c r="AN22" s="78"/>
      <c r="AO22" s="66">
        <f t="shared" si="18"/>
        <v>0</v>
      </c>
      <c r="AP22" s="78"/>
      <c r="AQ22" s="66">
        <f t="shared" si="18"/>
        <v>0</v>
      </c>
      <c r="AR22" s="22"/>
      <c r="AS22" s="55"/>
      <c r="AU22" s="56">
        <v>0</v>
      </c>
      <c r="AV22" s="56">
        <v>0</v>
      </c>
      <c r="AW22" s="56">
        <v>0</v>
      </c>
      <c r="AX22" s="56">
        <v>0</v>
      </c>
      <c r="AY22" s="56">
        <v>0</v>
      </c>
      <c r="AZ22" s="56">
        <v>0</v>
      </c>
      <c r="BA22" s="56">
        <v>0</v>
      </c>
      <c r="BB22" s="56">
        <v>0</v>
      </c>
      <c r="BC22" s="56">
        <v>0</v>
      </c>
      <c r="BD22" s="56">
        <v>0</v>
      </c>
      <c r="BE22" s="56">
        <v>0</v>
      </c>
      <c r="BF22" s="56">
        <v>0</v>
      </c>
    </row>
    <row r="23" spans="1:58" s="51" customFormat="1" ht="15" customHeight="1">
      <c r="A23" s="61"/>
      <c r="B23" s="196" t="s">
        <v>496</v>
      </c>
      <c r="C23" s="188">
        <v>0</v>
      </c>
      <c r="D23" s="46">
        <v>0</v>
      </c>
      <c r="E23" s="213">
        <v>1976000997</v>
      </c>
      <c r="F23" s="811">
        <v>1.4998495118909889E-3</v>
      </c>
      <c r="G23" s="12">
        <v>0</v>
      </c>
      <c r="H23" s="211">
        <v>1228698258</v>
      </c>
      <c r="I23" s="811">
        <f t="shared" si="1"/>
        <v>8.7654835585084326E-4</v>
      </c>
      <c r="J23" s="12">
        <f t="shared" si="2"/>
        <v>-0.37818945442566493</v>
      </c>
      <c r="K23" s="812">
        <f t="shared" si="3"/>
        <v>0</v>
      </c>
      <c r="L23" s="811">
        <f t="shared" si="4"/>
        <v>0</v>
      </c>
      <c r="M23" s="813">
        <f t="shared" si="5"/>
        <v>-1</v>
      </c>
      <c r="N23" s="79"/>
      <c r="O23" s="14">
        <f t="shared" si="6"/>
        <v>0</v>
      </c>
      <c r="P23" s="213"/>
      <c r="Q23" s="14">
        <f t="shared" si="21"/>
        <v>0</v>
      </c>
      <c r="R23" s="213"/>
      <c r="S23" s="14">
        <f t="shared" si="7"/>
        <v>0</v>
      </c>
      <c r="T23" s="188"/>
      <c r="U23" s="14">
        <f t="shared" si="8"/>
        <v>0</v>
      </c>
      <c r="V23" s="79"/>
      <c r="W23" s="14">
        <f t="shared" si="8"/>
        <v>0</v>
      </c>
      <c r="X23" s="79"/>
      <c r="Y23" s="14">
        <f t="shared" si="10"/>
        <v>0</v>
      </c>
      <c r="Z23" s="79"/>
      <c r="AA23" s="14">
        <f t="shared" si="11"/>
        <v>0</v>
      </c>
      <c r="AB23" s="79"/>
      <c r="AC23" s="14">
        <f t="shared" si="12"/>
        <v>0</v>
      </c>
      <c r="AD23" s="79">
        <v>0</v>
      </c>
      <c r="AE23" s="14">
        <f t="shared" si="12"/>
        <v>0</v>
      </c>
      <c r="AF23" s="79"/>
      <c r="AG23" s="14">
        <f t="shared" si="14"/>
        <v>0</v>
      </c>
      <c r="AH23" s="79"/>
      <c r="AI23" s="14">
        <f t="shared" si="14"/>
        <v>0</v>
      </c>
      <c r="AJ23" s="79"/>
      <c r="AK23" s="14">
        <f t="shared" si="16"/>
        <v>0</v>
      </c>
      <c r="AL23" s="79"/>
      <c r="AM23" s="14">
        <f t="shared" si="16"/>
        <v>0</v>
      </c>
      <c r="AN23" s="79"/>
      <c r="AO23" s="14">
        <f t="shared" si="18"/>
        <v>0</v>
      </c>
      <c r="AP23" s="79"/>
      <c r="AQ23" s="14">
        <f t="shared" si="18"/>
        <v>0</v>
      </c>
      <c r="AR23" s="176" t="e">
        <f>IF(#REF!=0,"",T23/#REF!)</f>
        <v>#REF!</v>
      </c>
      <c r="AS23" s="68" t="e">
        <f>IF(#REF!=0,"",T23/#REF!)</f>
        <v>#REF!</v>
      </c>
      <c r="AU23" s="51">
        <v>0</v>
      </c>
      <c r="AV23" s="51">
        <v>0</v>
      </c>
      <c r="AW23" s="51">
        <v>0</v>
      </c>
      <c r="AX23" s="51">
        <v>0</v>
      </c>
      <c r="AY23" s="51">
        <v>0</v>
      </c>
      <c r="AZ23" s="51">
        <v>0</v>
      </c>
      <c r="BA23" s="51">
        <v>0</v>
      </c>
      <c r="BB23" s="51">
        <v>0</v>
      </c>
      <c r="BC23" s="51">
        <v>0</v>
      </c>
      <c r="BD23" s="51">
        <v>0</v>
      </c>
      <c r="BE23" s="51">
        <v>0</v>
      </c>
      <c r="BF23" s="51">
        <v>0</v>
      </c>
    </row>
    <row r="24" spans="1:58" s="51" customFormat="1" ht="15" customHeight="1">
      <c r="A24" s="52"/>
      <c r="B24" s="202" t="s">
        <v>140</v>
      </c>
      <c r="C24" s="188">
        <v>0</v>
      </c>
      <c r="D24" s="46">
        <v>0</v>
      </c>
      <c r="E24" s="213">
        <v>0</v>
      </c>
      <c r="F24" s="811">
        <v>0</v>
      </c>
      <c r="G24" s="12">
        <v>0</v>
      </c>
      <c r="H24" s="213">
        <v>0</v>
      </c>
      <c r="I24" s="811">
        <f t="shared" si="1"/>
        <v>0</v>
      </c>
      <c r="J24" s="12">
        <f t="shared" si="2"/>
        <v>0</v>
      </c>
      <c r="K24" s="826">
        <f t="shared" si="3"/>
        <v>0</v>
      </c>
      <c r="L24" s="811">
        <f t="shared" si="4"/>
        <v>0</v>
      </c>
      <c r="M24" s="813">
        <f t="shared" si="5"/>
        <v>0</v>
      </c>
      <c r="N24" s="79"/>
      <c r="O24" s="14">
        <f t="shared" si="6"/>
        <v>0</v>
      </c>
      <c r="P24" s="213"/>
      <c r="Q24" s="14">
        <f t="shared" si="21"/>
        <v>0</v>
      </c>
      <c r="R24" s="213"/>
      <c r="S24" s="14">
        <f t="shared" si="7"/>
        <v>0</v>
      </c>
      <c r="T24" s="188"/>
      <c r="U24" s="14">
        <f t="shared" ref="U24:W39" si="22">IFERROR(T24/T$7,0)</f>
        <v>0</v>
      </c>
      <c r="V24" s="79"/>
      <c r="W24" s="14">
        <f>IFERROR(V24/V$7,0)</f>
        <v>0</v>
      </c>
      <c r="X24" s="79"/>
      <c r="Y24" s="14">
        <f t="shared" si="10"/>
        <v>0</v>
      </c>
      <c r="Z24" s="79"/>
      <c r="AA24" s="14">
        <f t="shared" si="11"/>
        <v>0</v>
      </c>
      <c r="AB24" s="79"/>
      <c r="AC24" s="14">
        <f t="shared" ref="AC24:AE39" si="23">IFERROR(AB24/AB$7,0)</f>
        <v>0</v>
      </c>
      <c r="AD24" s="79"/>
      <c r="AE24" s="14">
        <f>IFERROR(AD24/AD$7,0)</f>
        <v>0</v>
      </c>
      <c r="AF24" s="79"/>
      <c r="AG24" s="14">
        <f t="shared" ref="AG24:AI39" si="24">IFERROR(AF24/AF$7,0)</f>
        <v>0</v>
      </c>
      <c r="AH24" s="79"/>
      <c r="AI24" s="14">
        <f>IFERROR(AH24/AH$7,0)</f>
        <v>0</v>
      </c>
      <c r="AJ24" s="79"/>
      <c r="AK24" s="14">
        <f t="shared" ref="AK24:AM39" si="25">IFERROR(AJ24/AJ$7,0)</f>
        <v>0</v>
      </c>
      <c r="AL24" s="79"/>
      <c r="AM24" s="14">
        <f>IFERROR(AL24/AL$7,0)</f>
        <v>0</v>
      </c>
      <c r="AN24" s="79"/>
      <c r="AO24" s="14">
        <f t="shared" ref="AO24:AQ39" si="26">IFERROR(AN24/AN$7,0)</f>
        <v>0</v>
      </c>
      <c r="AP24" s="79"/>
      <c r="AQ24" s="14">
        <f>IFERROR(AP24/AP$7,0)</f>
        <v>0</v>
      </c>
      <c r="AR24" s="176" t="e">
        <f>IF(#REF!=0,"",T24/#REF!)</f>
        <v>#REF!</v>
      </c>
      <c r="AS24" s="68"/>
      <c r="AU24" s="51">
        <v>0</v>
      </c>
      <c r="AV24" s="51">
        <v>0</v>
      </c>
      <c r="AW24" s="51">
        <v>0</v>
      </c>
      <c r="AX24" s="51">
        <v>0</v>
      </c>
      <c r="AY24" s="51">
        <v>0</v>
      </c>
      <c r="AZ24" s="51">
        <v>0</v>
      </c>
      <c r="BA24" s="51">
        <v>0</v>
      </c>
      <c r="BB24" s="51">
        <v>0</v>
      </c>
      <c r="BC24" s="51">
        <v>0</v>
      </c>
      <c r="BD24" s="51">
        <v>0</v>
      </c>
      <c r="BE24" s="51">
        <v>0</v>
      </c>
      <c r="BF24" s="51">
        <v>0</v>
      </c>
    </row>
    <row r="25" spans="1:58" s="51" customFormat="1" ht="15" customHeight="1">
      <c r="A25" s="52"/>
      <c r="B25" s="202" t="s">
        <v>141</v>
      </c>
      <c r="C25" s="188">
        <v>0</v>
      </c>
      <c r="D25" s="46">
        <v>0</v>
      </c>
      <c r="E25" s="211">
        <v>0</v>
      </c>
      <c r="F25" s="811">
        <v>0</v>
      </c>
      <c r="G25" s="12">
        <v>0</v>
      </c>
      <c r="H25" s="211">
        <v>0</v>
      </c>
      <c r="I25" s="811">
        <f t="shared" si="1"/>
        <v>0</v>
      </c>
      <c r="J25" s="12">
        <f t="shared" si="2"/>
        <v>0</v>
      </c>
      <c r="K25" s="812">
        <f t="shared" si="3"/>
        <v>0</v>
      </c>
      <c r="L25" s="811">
        <f t="shared" si="4"/>
        <v>0</v>
      </c>
      <c r="M25" s="813">
        <f t="shared" si="5"/>
        <v>0</v>
      </c>
      <c r="N25" s="59"/>
      <c r="O25" s="14">
        <f t="shared" si="6"/>
        <v>0</v>
      </c>
      <c r="P25" s="211"/>
      <c r="Q25" s="14">
        <f t="shared" si="21"/>
        <v>0</v>
      </c>
      <c r="R25" s="211"/>
      <c r="S25" s="14">
        <f t="shared" si="7"/>
        <v>0</v>
      </c>
      <c r="T25" s="188"/>
      <c r="U25" s="14">
        <f t="shared" si="22"/>
        <v>0</v>
      </c>
      <c r="V25" s="79"/>
      <c r="W25" s="14">
        <f t="shared" si="22"/>
        <v>0</v>
      </c>
      <c r="X25" s="79"/>
      <c r="Y25" s="14">
        <f t="shared" si="10"/>
        <v>0</v>
      </c>
      <c r="Z25" s="79"/>
      <c r="AA25" s="14">
        <f>IFERROR(Z25/Z$7,0)</f>
        <v>0</v>
      </c>
      <c r="AB25" s="79"/>
      <c r="AC25" s="14">
        <f t="shared" si="23"/>
        <v>0</v>
      </c>
      <c r="AD25" s="79"/>
      <c r="AE25" s="14">
        <f t="shared" si="23"/>
        <v>0</v>
      </c>
      <c r="AF25" s="79"/>
      <c r="AG25" s="14">
        <f t="shared" si="24"/>
        <v>0</v>
      </c>
      <c r="AH25" s="79"/>
      <c r="AI25" s="14">
        <f t="shared" si="24"/>
        <v>0</v>
      </c>
      <c r="AJ25" s="79"/>
      <c r="AK25" s="14">
        <f t="shared" si="25"/>
        <v>0</v>
      </c>
      <c r="AL25" s="79"/>
      <c r="AM25" s="14">
        <f t="shared" si="25"/>
        <v>0</v>
      </c>
      <c r="AN25" s="79"/>
      <c r="AO25" s="14">
        <f t="shared" si="26"/>
        <v>0</v>
      </c>
      <c r="AP25" s="79"/>
      <c r="AQ25" s="14">
        <f t="shared" si="26"/>
        <v>0</v>
      </c>
      <c r="AR25" s="176" t="e">
        <f>IF(#REF!=0,"",T25/#REF!)</f>
        <v>#REF!</v>
      </c>
      <c r="AS25" s="68"/>
      <c r="AU25" s="51">
        <v>0</v>
      </c>
      <c r="AV25" s="51">
        <v>0</v>
      </c>
      <c r="AW25" s="51">
        <v>0</v>
      </c>
      <c r="AX25" s="51">
        <v>0</v>
      </c>
      <c r="AY25" s="51">
        <v>0</v>
      </c>
      <c r="AZ25" s="51">
        <v>0</v>
      </c>
      <c r="BA25" s="51">
        <v>0</v>
      </c>
      <c r="BB25" s="51">
        <v>0</v>
      </c>
      <c r="BC25" s="51">
        <v>0</v>
      </c>
      <c r="BD25" s="51">
        <v>0</v>
      </c>
      <c r="BE25" s="51">
        <v>0</v>
      </c>
      <c r="BF25" s="51">
        <v>0</v>
      </c>
    </row>
    <row r="26" spans="1:58" s="51" customFormat="1" ht="15" customHeight="1">
      <c r="A26" s="52"/>
      <c r="B26" s="202" t="s">
        <v>142</v>
      </c>
      <c r="C26" s="188">
        <v>0</v>
      </c>
      <c r="D26" s="46">
        <v>0</v>
      </c>
      <c r="E26" s="213">
        <v>0</v>
      </c>
      <c r="F26" s="811">
        <v>0</v>
      </c>
      <c r="G26" s="12">
        <v>0</v>
      </c>
      <c r="H26" s="213">
        <v>0</v>
      </c>
      <c r="I26" s="811">
        <f t="shared" si="1"/>
        <v>0</v>
      </c>
      <c r="J26" s="12">
        <f t="shared" si="2"/>
        <v>0</v>
      </c>
      <c r="K26" s="826">
        <f t="shared" si="3"/>
        <v>0</v>
      </c>
      <c r="L26" s="811">
        <f t="shared" si="4"/>
        <v>0</v>
      </c>
      <c r="M26" s="813">
        <f t="shared" si="5"/>
        <v>0</v>
      </c>
      <c r="N26" s="79"/>
      <c r="O26" s="14">
        <f t="shared" si="6"/>
        <v>0</v>
      </c>
      <c r="P26" s="213"/>
      <c r="Q26" s="14">
        <f t="shared" si="21"/>
        <v>0</v>
      </c>
      <c r="R26" s="213"/>
      <c r="S26" s="14">
        <f t="shared" si="7"/>
        <v>0</v>
      </c>
      <c r="T26" s="188"/>
      <c r="U26" s="14">
        <f t="shared" si="22"/>
        <v>0</v>
      </c>
      <c r="V26" s="79"/>
      <c r="W26" s="14">
        <f t="shared" si="22"/>
        <v>0</v>
      </c>
      <c r="X26" s="79"/>
      <c r="Y26" s="14">
        <f t="shared" si="10"/>
        <v>0</v>
      </c>
      <c r="Z26" s="79"/>
      <c r="AA26" s="14">
        <f t="shared" si="10"/>
        <v>0</v>
      </c>
      <c r="AB26" s="79"/>
      <c r="AC26" s="14">
        <f t="shared" si="23"/>
        <v>0</v>
      </c>
      <c r="AD26" s="79"/>
      <c r="AE26" s="14">
        <f t="shared" si="23"/>
        <v>0</v>
      </c>
      <c r="AF26" s="79"/>
      <c r="AG26" s="14">
        <f t="shared" si="24"/>
        <v>0</v>
      </c>
      <c r="AH26" s="79"/>
      <c r="AI26" s="14">
        <f t="shared" si="24"/>
        <v>0</v>
      </c>
      <c r="AJ26" s="79"/>
      <c r="AK26" s="14">
        <f t="shared" si="25"/>
        <v>0</v>
      </c>
      <c r="AL26" s="79"/>
      <c r="AM26" s="14">
        <f t="shared" si="25"/>
        <v>0</v>
      </c>
      <c r="AN26" s="79"/>
      <c r="AO26" s="14">
        <f t="shared" si="26"/>
        <v>0</v>
      </c>
      <c r="AP26" s="79"/>
      <c r="AQ26" s="14">
        <f t="shared" si="26"/>
        <v>0</v>
      </c>
      <c r="AR26" s="176" t="e">
        <f>IF(#REF!=0,"",T26/#REF!)</f>
        <v>#REF!</v>
      </c>
      <c r="AS26" s="68"/>
      <c r="AU26" s="51">
        <v>0</v>
      </c>
      <c r="AV26" s="51">
        <v>0</v>
      </c>
      <c r="AW26" s="51">
        <v>0</v>
      </c>
      <c r="AX26" s="51">
        <v>0</v>
      </c>
      <c r="AY26" s="51">
        <v>0</v>
      </c>
      <c r="AZ26" s="51">
        <v>0</v>
      </c>
      <c r="BA26" s="51">
        <v>0</v>
      </c>
      <c r="BB26" s="51">
        <v>0</v>
      </c>
      <c r="BC26" s="51">
        <v>0</v>
      </c>
      <c r="BD26" s="51">
        <v>0</v>
      </c>
      <c r="BE26" s="51">
        <v>0</v>
      </c>
      <c r="BF26" s="51">
        <v>0</v>
      </c>
    </row>
    <row r="27" spans="1:58" s="51" customFormat="1" ht="15" customHeight="1">
      <c r="A27" s="88"/>
      <c r="B27" s="198" t="s">
        <v>143</v>
      </c>
      <c r="C27" s="189">
        <v>0</v>
      </c>
      <c r="D27" s="83">
        <v>0</v>
      </c>
      <c r="E27" s="214">
        <v>0</v>
      </c>
      <c r="F27" s="827">
        <v>0</v>
      </c>
      <c r="G27" s="747">
        <v>0</v>
      </c>
      <c r="H27" s="214">
        <v>0</v>
      </c>
      <c r="I27" s="827">
        <f t="shared" si="1"/>
        <v>0</v>
      </c>
      <c r="J27" s="747">
        <f t="shared" si="2"/>
        <v>0</v>
      </c>
      <c r="K27" s="828">
        <f t="shared" si="3"/>
        <v>0</v>
      </c>
      <c r="L27" s="827">
        <f t="shared" si="4"/>
        <v>0</v>
      </c>
      <c r="M27" s="829">
        <f t="shared" si="5"/>
        <v>0</v>
      </c>
      <c r="N27" s="82"/>
      <c r="O27" s="81">
        <f t="shared" si="6"/>
        <v>0</v>
      </c>
      <c r="P27" s="214"/>
      <c r="Q27" s="81">
        <f t="shared" si="21"/>
        <v>0</v>
      </c>
      <c r="R27" s="214"/>
      <c r="S27" s="81">
        <f t="shared" si="7"/>
        <v>0</v>
      </c>
      <c r="T27" s="189"/>
      <c r="U27" s="81">
        <f t="shared" si="22"/>
        <v>0</v>
      </c>
      <c r="V27" s="82"/>
      <c r="W27" s="81">
        <f t="shared" si="22"/>
        <v>0</v>
      </c>
      <c r="X27" s="82"/>
      <c r="Y27" s="81">
        <f t="shared" ref="Y27:AA42" si="27">IFERROR(X27/X$7,0)</f>
        <v>0</v>
      </c>
      <c r="Z27" s="82"/>
      <c r="AA27" s="81">
        <f t="shared" si="27"/>
        <v>0</v>
      </c>
      <c r="AB27" s="82"/>
      <c r="AC27" s="81">
        <f t="shared" si="23"/>
        <v>0</v>
      </c>
      <c r="AD27" s="82"/>
      <c r="AE27" s="81">
        <f t="shared" si="23"/>
        <v>0</v>
      </c>
      <c r="AF27" s="82"/>
      <c r="AG27" s="81">
        <f t="shared" si="24"/>
        <v>0</v>
      </c>
      <c r="AH27" s="82"/>
      <c r="AI27" s="81">
        <f t="shared" si="24"/>
        <v>0</v>
      </c>
      <c r="AJ27" s="82"/>
      <c r="AK27" s="81">
        <f t="shared" si="25"/>
        <v>0</v>
      </c>
      <c r="AL27" s="82"/>
      <c r="AM27" s="81">
        <f t="shared" si="25"/>
        <v>0</v>
      </c>
      <c r="AN27" s="82"/>
      <c r="AO27" s="81">
        <f t="shared" si="26"/>
        <v>0</v>
      </c>
      <c r="AP27" s="82"/>
      <c r="AQ27" s="81">
        <f t="shared" si="26"/>
        <v>0</v>
      </c>
      <c r="AR27" s="32" t="e">
        <f>IF(#REF!=0,"",T27/#REF!)</f>
        <v>#REF!</v>
      </c>
      <c r="AS27" s="60" t="e">
        <f>IF(#REF!=0,"",T27/#REF!)</f>
        <v>#REF!</v>
      </c>
      <c r="AU27" s="51">
        <v>0</v>
      </c>
      <c r="AV27" s="51">
        <v>0</v>
      </c>
      <c r="AW27" s="51">
        <v>0</v>
      </c>
      <c r="AX27" s="51">
        <v>0</v>
      </c>
      <c r="AY27" s="51">
        <v>0</v>
      </c>
      <c r="AZ27" s="51">
        <v>0</v>
      </c>
      <c r="BA27" s="51">
        <v>0</v>
      </c>
      <c r="BB27" s="51">
        <v>0</v>
      </c>
      <c r="BC27" s="51">
        <v>0</v>
      </c>
      <c r="BD27" s="51">
        <v>0</v>
      </c>
      <c r="BE27" s="51">
        <v>0</v>
      </c>
      <c r="BF27" s="51">
        <v>0</v>
      </c>
    </row>
    <row r="28" spans="1:58" s="56" customFormat="1" ht="15" customHeight="1">
      <c r="B28" s="200" t="s">
        <v>144</v>
      </c>
      <c r="C28" s="190">
        <v>160242496366.88736</v>
      </c>
      <c r="D28" s="76">
        <v>0.16920865873502747</v>
      </c>
      <c r="E28" s="84">
        <v>281336878420.42273</v>
      </c>
      <c r="F28" s="820">
        <v>0.21354391036059053</v>
      </c>
      <c r="G28" s="27">
        <v>0.75569455543353858</v>
      </c>
      <c r="H28" s="84">
        <v>327387498894.46362</v>
      </c>
      <c r="I28" s="820">
        <f t="shared" si="1"/>
        <v>0.23355691441214843</v>
      </c>
      <c r="J28" s="27">
        <f t="shared" si="2"/>
        <v>0.16368497700192725</v>
      </c>
      <c r="K28" s="830">
        <f t="shared" si="3"/>
        <v>419295539457.1908</v>
      </c>
      <c r="L28" s="820">
        <f t="shared" si="4"/>
        <v>0.20226976374293903</v>
      </c>
      <c r="M28" s="822">
        <f t="shared" si="5"/>
        <v>0.28073167385158643</v>
      </c>
      <c r="N28" s="831">
        <f>N7-N16</f>
        <v>352505003488.6167</v>
      </c>
      <c r="O28" s="75">
        <f t="shared" si="6"/>
        <v>0.16537832373211836</v>
      </c>
      <c r="P28" s="84">
        <f>P7-P16</f>
        <v>224389079986.58716</v>
      </c>
      <c r="Q28" s="75">
        <f t="shared" si="21"/>
        <v>0.15352752049047388</v>
      </c>
      <c r="R28" s="84">
        <f>R7-R16</f>
        <v>216853534463.00146</v>
      </c>
      <c r="S28" s="75">
        <f t="shared" si="7"/>
        <v>0.15521414653828988</v>
      </c>
      <c r="T28" s="190">
        <f>T7-T16</f>
        <v>25507451015.316864</v>
      </c>
      <c r="U28" s="75">
        <f t="shared" si="22"/>
        <v>0.22971101626814117</v>
      </c>
      <c r="V28" s="831">
        <f>V7-V16</f>
        <v>22954788039.659271</v>
      </c>
      <c r="W28" s="75">
        <f t="shared" si="22"/>
        <v>0.20507728814473419</v>
      </c>
      <c r="X28" s="831">
        <f>X7-X16</f>
        <v>35892662434.944519</v>
      </c>
      <c r="Y28" s="75">
        <f t="shared" si="27"/>
        <v>0.22818093958453625</v>
      </c>
      <c r="Z28" s="831">
        <f>Z7-Z16</f>
        <v>41046950226.323029</v>
      </c>
      <c r="AA28" s="75">
        <f t="shared" si="27"/>
        <v>0.22636972829322352</v>
      </c>
      <c r="AB28" s="831">
        <f>AB7-AB16</f>
        <v>36194170814.882431</v>
      </c>
      <c r="AC28" s="75">
        <f t="shared" si="23"/>
        <v>0.21779180620924596</v>
      </c>
      <c r="AD28" s="831">
        <f>AD7-AD16</f>
        <v>36804539801.758301</v>
      </c>
      <c r="AE28" s="75">
        <f t="shared" si="23"/>
        <v>0.21267326307596743</v>
      </c>
      <c r="AF28" s="831">
        <f>AF7-AF16</f>
        <v>32425980474.278687</v>
      </c>
      <c r="AG28" s="75">
        <f t="shared" si="24"/>
        <v>0.20458523030803258</v>
      </c>
      <c r="AH28" s="831">
        <f>AH7-AH16</f>
        <v>34251517571.363007</v>
      </c>
      <c r="AI28" s="75">
        <f t="shared" si="24"/>
        <v>0.19487417195587345</v>
      </c>
      <c r="AJ28" s="831">
        <f>AJ7-AJ16</f>
        <v>40076850448.266174</v>
      </c>
      <c r="AK28" s="75">
        <f t="shared" si="25"/>
        <v>0.18636973698727244</v>
      </c>
      <c r="AL28" s="831">
        <f>AL7-AL16</f>
        <v>42516867787.010376</v>
      </c>
      <c r="AM28" s="75">
        <f t="shared" si="25"/>
        <v>0.18891951964879661</v>
      </c>
      <c r="AN28" s="831">
        <f>AN7-AN16</f>
        <v>35287613793.532928</v>
      </c>
      <c r="AO28" s="75">
        <f t="shared" si="26"/>
        <v>0.17887160167610611</v>
      </c>
      <c r="AP28" s="831">
        <f>AP7-AP16</f>
        <v>36336147049.855255</v>
      </c>
      <c r="AQ28" s="75">
        <f t="shared" si="26"/>
        <v>0.18124695193848139</v>
      </c>
      <c r="AR28" s="27" t="e">
        <f>IF(#REF!=0,"",T28/#REF!)</f>
        <v>#REF!</v>
      </c>
      <c r="AS28" s="76" t="e">
        <f>IF(#REF!=0,"",T28/#REF!)</f>
        <v>#REF!</v>
      </c>
      <c r="AU28" s="56">
        <v>0</v>
      </c>
      <c r="AV28" s="56">
        <v>0</v>
      </c>
      <c r="AW28" s="56">
        <v>0</v>
      </c>
      <c r="AX28" s="56">
        <v>0</v>
      </c>
      <c r="AY28" s="56">
        <v>0</v>
      </c>
      <c r="AZ28" s="56">
        <v>0</v>
      </c>
      <c r="BA28" s="56">
        <v>0</v>
      </c>
      <c r="BB28" s="56">
        <v>0</v>
      </c>
      <c r="BC28" s="56">
        <v>0</v>
      </c>
      <c r="BD28" s="56">
        <v>0</v>
      </c>
      <c r="BE28" s="56">
        <v>0</v>
      </c>
      <c r="BF28" s="56">
        <v>0</v>
      </c>
    </row>
    <row r="29" spans="1:58" s="56" customFormat="1" ht="15" customHeight="1">
      <c r="B29" s="200" t="s">
        <v>208</v>
      </c>
      <c r="C29" s="190">
        <v>112653914304.7953</v>
      </c>
      <c r="D29" s="76">
        <v>0.11895731889449102</v>
      </c>
      <c r="E29" s="84">
        <v>171187646136.23013</v>
      </c>
      <c r="F29" s="820">
        <v>0.12993703337650295</v>
      </c>
      <c r="G29" s="27">
        <v>0.5195889747165513</v>
      </c>
      <c r="H29" s="84">
        <v>171136814120.56232</v>
      </c>
      <c r="I29" s="820">
        <f t="shared" si="1"/>
        <v>0.12208830936824709</v>
      </c>
      <c r="J29" s="27">
        <f t="shared" si="2"/>
        <v>-2.9693740649581888E-4</v>
      </c>
      <c r="K29" s="830">
        <f t="shared" si="3"/>
        <v>249071104737.38831</v>
      </c>
      <c r="L29" s="820">
        <f t="shared" si="4"/>
        <v>0.12015284869389364</v>
      </c>
      <c r="M29" s="822">
        <f t="shared" si="5"/>
        <v>0.45539173448632103</v>
      </c>
      <c r="N29" s="831">
        <f>SUM(N30:N59)</f>
        <v>256106600866.35339</v>
      </c>
      <c r="O29" s="75">
        <f t="shared" si="6"/>
        <v>0.12015284869389364</v>
      </c>
      <c r="P29" s="84">
        <f>SUM(P30:P59)</f>
        <v>175610125728.97824</v>
      </c>
      <c r="Q29" s="75">
        <f t="shared" si="21"/>
        <v>0.12015284869389364</v>
      </c>
      <c r="R29" s="84">
        <f>SUM(R30:R59)</f>
        <v>167868525493.20563</v>
      </c>
      <c r="S29" s="75">
        <f t="shared" si="7"/>
        <v>0.12015284869389366</v>
      </c>
      <c r="T29" s="190">
        <f>SUM(T30:T59)</f>
        <v>14494747513.365292</v>
      </c>
      <c r="U29" s="76">
        <f t="shared" si="22"/>
        <v>0.13053453204108373</v>
      </c>
      <c r="V29" s="84">
        <f>SUM(V30:V59)</f>
        <v>14660033440.523661</v>
      </c>
      <c r="W29" s="75">
        <f t="shared" si="22"/>
        <v>0.13097223537413835</v>
      </c>
      <c r="X29" s="84">
        <f>SUM(X30:X59)</f>
        <v>19161733213.460518</v>
      </c>
      <c r="Y29" s="75">
        <f t="shared" si="27"/>
        <v>0.12181716239748196</v>
      </c>
      <c r="Z29" s="84">
        <f>SUM(Z30:Z59)</f>
        <v>21758325324.686424</v>
      </c>
      <c r="AA29" s="75">
        <f t="shared" si="27"/>
        <v>0.11999493664467673</v>
      </c>
      <c r="AB29" s="84">
        <f>SUM(AB30:AB59)</f>
        <v>20280396499.692474</v>
      </c>
      <c r="AC29" s="75">
        <f t="shared" si="23"/>
        <v>0.12203357847036343</v>
      </c>
      <c r="AD29" s="84">
        <f>SUM(AD30:AD59)</f>
        <v>20909014445.17506</v>
      </c>
      <c r="AE29" s="75">
        <f t="shared" si="23"/>
        <v>0.12082173432163056</v>
      </c>
      <c r="AF29" s="84">
        <f>SUM(AF30:AF59)</f>
        <v>19272880336.023239</v>
      </c>
      <c r="AG29" s="75">
        <f t="shared" si="24"/>
        <v>0.12159837897182899</v>
      </c>
      <c r="AH29" s="84">
        <f>SUM(AH30:AH59)</f>
        <v>20965904221.750595</v>
      </c>
      <c r="AI29" s="75">
        <f t="shared" si="24"/>
        <v>0.11928561168150342</v>
      </c>
      <c r="AJ29" s="84">
        <f>SUM(AJ30:AJ59)</f>
        <v>24865635667.636711</v>
      </c>
      <c r="AK29" s="75">
        <f t="shared" si="25"/>
        <v>0.11563288850207742</v>
      </c>
      <c r="AL29" s="84">
        <f>SUM(AL30:AL59)</f>
        <v>26119522518.009193</v>
      </c>
      <c r="AM29" s="75">
        <f t="shared" si="25"/>
        <v>0.11605952894455204</v>
      </c>
      <c r="AN29" s="84">
        <f>SUM(AN30:AN59)</f>
        <v>22956493644.99157</v>
      </c>
      <c r="AO29" s="75">
        <f t="shared" si="26"/>
        <v>0.11636561234127817</v>
      </c>
      <c r="AP29" s="84">
        <f>SUM(AP30:AP59)</f>
        <v>23626417912.073574</v>
      </c>
      <c r="AQ29" s="75">
        <f t="shared" si="26"/>
        <v>0.11785003583105912</v>
      </c>
      <c r="AR29" s="27" t="e">
        <f>IF(#REF!=0,"",T29/#REF!)</f>
        <v>#REF!</v>
      </c>
      <c r="AS29" s="76" t="e">
        <f>IF(#REF!=0,"",T29/#REF!)</f>
        <v>#REF!</v>
      </c>
      <c r="AU29" s="56">
        <v>0</v>
      </c>
      <c r="AV29" s="56">
        <v>0</v>
      </c>
      <c r="AW29" s="56">
        <v>0</v>
      </c>
      <c r="AX29" s="56">
        <v>0</v>
      </c>
      <c r="AY29" s="56">
        <v>0</v>
      </c>
      <c r="AZ29" s="56">
        <v>0</v>
      </c>
      <c r="BA29" s="56">
        <v>0</v>
      </c>
      <c r="BB29" s="56">
        <v>0</v>
      </c>
      <c r="BC29" s="56">
        <v>0</v>
      </c>
      <c r="BD29" s="56">
        <v>0</v>
      </c>
      <c r="BE29" s="56">
        <v>0</v>
      </c>
      <c r="BF29" s="56">
        <v>0</v>
      </c>
    </row>
    <row r="30" spans="1:58" s="51" customFormat="1" ht="15" customHeight="1">
      <c r="A30" s="52"/>
      <c r="B30" s="203" t="s">
        <v>146</v>
      </c>
      <c r="C30" s="191">
        <v>7709749594</v>
      </c>
      <c r="D30" s="336">
        <v>8.1411386964215897E-3</v>
      </c>
      <c r="E30" s="211">
        <v>6714820569</v>
      </c>
      <c r="F30" s="832">
        <v>5.0967688620301961E-3</v>
      </c>
      <c r="G30" s="176">
        <v>-0.12904816335076422</v>
      </c>
      <c r="H30" s="211">
        <v>9253680895</v>
      </c>
      <c r="I30" s="832">
        <f>IFERROR(H30/H$7,0)</f>
        <v>6.6015384340852622E-3</v>
      </c>
      <c r="J30" s="176">
        <f t="shared" si="2"/>
        <v>0.37809801466937754</v>
      </c>
      <c r="K30" s="812">
        <f t="shared" si="3"/>
        <v>9789792000</v>
      </c>
      <c r="L30" s="832">
        <f t="shared" si="4"/>
        <v>4.7226329130426797E-3</v>
      </c>
      <c r="M30" s="833">
        <f t="shared" si="5"/>
        <v>5.793490299516104E-2</v>
      </c>
      <c r="N30" s="59">
        <f>+$K30/$K$7*N$7</f>
        <v>10066323650.638454</v>
      </c>
      <c r="O30" s="337">
        <f t="shared" si="6"/>
        <v>4.7226329130426797E-3</v>
      </c>
      <c r="P30" s="211">
        <f>+$K30/$K$7*P$7</f>
        <v>6902392815.8715744</v>
      </c>
      <c r="Q30" s="337">
        <f t="shared" si="21"/>
        <v>4.7226329130426797E-3</v>
      </c>
      <c r="R30" s="211">
        <f>+$K30/$K$7*R$7</f>
        <v>6598107595.2504425</v>
      </c>
      <c r="S30" s="337">
        <f t="shared" si="7"/>
        <v>4.7226329130426797E-3</v>
      </c>
      <c r="T30" s="191">
        <f t="shared" ref="T30:T59" si="28">+AU30</f>
        <v>815816000</v>
      </c>
      <c r="U30" s="337">
        <f t="shared" si="22"/>
        <v>7.3469482440749424E-3</v>
      </c>
      <c r="V30" s="86">
        <f t="shared" ref="V30:V56" si="29">+AV30</f>
        <v>815816000</v>
      </c>
      <c r="W30" s="337">
        <f t="shared" si="22"/>
        <v>7.2884721312185055E-3</v>
      </c>
      <c r="X30" s="86">
        <f t="shared" ref="X30:X56" si="30">+AW30</f>
        <v>815816000</v>
      </c>
      <c r="Y30" s="85">
        <f t="shared" si="27"/>
        <v>5.1863988007437925E-3</v>
      </c>
      <c r="Z30" s="86">
        <f t="shared" ref="Z30:Z56" si="31">+AX30</f>
        <v>815816000</v>
      </c>
      <c r="AA30" s="85">
        <f t="shared" si="27"/>
        <v>4.4991417203715522E-3</v>
      </c>
      <c r="AB30" s="86">
        <f t="shared" ref="AB30:AB56" si="32">+AY30</f>
        <v>815816000</v>
      </c>
      <c r="AC30" s="85">
        <f t="shared" si="23"/>
        <v>4.9090236403853179E-3</v>
      </c>
      <c r="AD30" s="86">
        <f t="shared" ref="AD30:AD56" si="33">+AZ30</f>
        <v>815816000</v>
      </c>
      <c r="AE30" s="85">
        <f t="shared" si="23"/>
        <v>4.7141535181291555E-3</v>
      </c>
      <c r="AF30" s="86">
        <f t="shared" ref="AF30:AF56" si="34">+BA30</f>
        <v>815816000</v>
      </c>
      <c r="AG30" s="85">
        <f t="shared" si="24"/>
        <v>5.1472276800194634E-3</v>
      </c>
      <c r="AH30" s="86">
        <f>+BB30</f>
        <v>815816000</v>
      </c>
      <c r="AI30" s="85">
        <f t="shared" si="24"/>
        <v>4.6415890080524205E-3</v>
      </c>
      <c r="AJ30" s="86">
        <f>+BC30</f>
        <v>815816000</v>
      </c>
      <c r="AK30" s="85">
        <f t="shared" si="25"/>
        <v>3.7937964597860867E-3</v>
      </c>
      <c r="AL30" s="86">
        <f>+BD30</f>
        <v>815816000</v>
      </c>
      <c r="AM30" s="85">
        <f t="shared" si="25"/>
        <v>3.6249981445926273E-3</v>
      </c>
      <c r="AN30" s="86">
        <f>+BE30</f>
        <v>815816000</v>
      </c>
      <c r="AO30" s="85">
        <f t="shared" si="26"/>
        <v>4.1353409569376354E-3</v>
      </c>
      <c r="AP30" s="86">
        <f>+BF30</f>
        <v>815816000</v>
      </c>
      <c r="AQ30" s="85">
        <f t="shared" si="26"/>
        <v>4.069340734992241E-3</v>
      </c>
      <c r="AR30" s="176" t="e">
        <f>IF(#REF!=0,"",T30/#REF!)</f>
        <v>#REF!</v>
      </c>
      <c r="AS30" s="68" t="e">
        <f>IF(#REF!=0,"",T30/#REF!)</f>
        <v>#REF!</v>
      </c>
      <c r="AT30" s="51" t="s">
        <v>64</v>
      </c>
      <c r="AU30" s="51">
        <v>815816000</v>
      </c>
      <c r="AV30" s="51">
        <v>815816000</v>
      </c>
      <c r="AW30" s="51">
        <v>815816000</v>
      </c>
      <c r="AX30" s="51">
        <v>815816000</v>
      </c>
      <c r="AY30" s="51">
        <v>815816000</v>
      </c>
      <c r="AZ30" s="51">
        <v>815816000</v>
      </c>
      <c r="BA30" s="51">
        <v>815816000</v>
      </c>
      <c r="BB30" s="51">
        <v>815816000</v>
      </c>
      <c r="BC30" s="51">
        <v>815816000</v>
      </c>
      <c r="BD30" s="51">
        <v>815816000</v>
      </c>
      <c r="BE30" s="51">
        <v>815816000</v>
      </c>
      <c r="BF30" s="51">
        <v>815816000</v>
      </c>
    </row>
    <row r="31" spans="1:58" s="51" customFormat="1" ht="15" customHeight="1">
      <c r="A31" s="52"/>
      <c r="B31" s="203" t="s">
        <v>327</v>
      </c>
      <c r="C31" s="192">
        <v>609320300</v>
      </c>
      <c r="D31" s="335">
        <v>6.434140321114574E-4</v>
      </c>
      <c r="E31" s="211">
        <v>568063900</v>
      </c>
      <c r="F31" s="834">
        <v>4.3117911601837694E-4</v>
      </c>
      <c r="G31" s="12">
        <v>-6.7708888083984731E-2</v>
      </c>
      <c r="H31" s="211">
        <v>896082500</v>
      </c>
      <c r="I31" s="834">
        <f>IFERROR(H31/H$7,0)</f>
        <v>6.3926162258928939E-4</v>
      </c>
      <c r="J31" s="12">
        <f t="shared" si="2"/>
        <v>0.57743257404668735</v>
      </c>
      <c r="K31" s="812">
        <f t="shared" si="3"/>
        <v>949276560</v>
      </c>
      <c r="L31" s="834">
        <f t="shared" si="4"/>
        <v>4.5793462474339944E-4</v>
      </c>
      <c r="M31" s="813">
        <f t="shared" si="5"/>
        <v>5.9362904643266663E-2</v>
      </c>
      <c r="N31" s="59">
        <f t="shared" ref="N31:R58" si="35">+$K31/$K$7*N$7</f>
        <v>976090716.42428291</v>
      </c>
      <c r="O31" s="302">
        <f t="shared" si="6"/>
        <v>4.5793462474339944E-4</v>
      </c>
      <c r="P31" s="211">
        <f t="shared" si="35"/>
        <v>669297131.95329189</v>
      </c>
      <c r="Q31" s="302">
        <f t="shared" si="21"/>
        <v>4.5793462474339944E-4</v>
      </c>
      <c r="R31" s="211">
        <f t="shared" si="35"/>
        <v>639791824.02743721</v>
      </c>
      <c r="S31" s="302">
        <f t="shared" si="7"/>
        <v>4.5793462474339944E-4</v>
      </c>
      <c r="T31" s="191">
        <f t="shared" si="28"/>
        <v>79106380</v>
      </c>
      <c r="U31" s="337">
        <f t="shared" si="22"/>
        <v>7.1240387493763928E-4</v>
      </c>
      <c r="V31" s="86">
        <f t="shared" si="29"/>
        <v>79106380</v>
      </c>
      <c r="W31" s="337">
        <f t="shared" si="22"/>
        <v>7.067336826338059E-4</v>
      </c>
      <c r="X31" s="86">
        <f t="shared" si="30"/>
        <v>79106380</v>
      </c>
      <c r="Y31" s="85">
        <f t="shared" si="27"/>
        <v>5.0290412833676069E-4</v>
      </c>
      <c r="Z31" s="86">
        <f t="shared" si="31"/>
        <v>79106380</v>
      </c>
      <c r="AA31" s="85">
        <f t="shared" si="27"/>
        <v>4.362635871392149E-4</v>
      </c>
      <c r="AB31" s="86">
        <f t="shared" si="32"/>
        <v>79106380</v>
      </c>
      <c r="AC31" s="85">
        <f t="shared" si="23"/>
        <v>4.7600818018438514E-4</v>
      </c>
      <c r="AD31" s="86">
        <f t="shared" si="33"/>
        <v>79106380</v>
      </c>
      <c r="AE31" s="85">
        <f t="shared" si="23"/>
        <v>4.5711241209226333E-4</v>
      </c>
      <c r="AF31" s="86">
        <f t="shared" si="34"/>
        <v>79106380</v>
      </c>
      <c r="AG31" s="85">
        <f t="shared" si="24"/>
        <v>4.9910586308939532E-4</v>
      </c>
      <c r="AH31" s="86">
        <f t="shared" ref="AH31:AH56" si="36">+BB31</f>
        <v>79106380</v>
      </c>
      <c r="AI31" s="85">
        <f t="shared" si="24"/>
        <v>4.5007612485513626E-4</v>
      </c>
      <c r="AJ31" s="86">
        <f t="shared" ref="AJ31:AJ56" si="37">+BC31</f>
        <v>79106380</v>
      </c>
      <c r="AK31" s="85">
        <f t="shared" si="25"/>
        <v>3.678691082186337E-4</v>
      </c>
      <c r="AL31" s="86">
        <f t="shared" ref="AL31:AL56" si="38">+BD31</f>
        <v>79106380</v>
      </c>
      <c r="AM31" s="85">
        <f t="shared" si="25"/>
        <v>3.5150141787540241E-4</v>
      </c>
      <c r="AN31" s="86">
        <f t="shared" ref="AN31:AN56" si="39">+BE31</f>
        <v>79106380</v>
      </c>
      <c r="AO31" s="85">
        <f t="shared" si="26"/>
        <v>4.0098729758802508E-4</v>
      </c>
      <c r="AP31" s="86">
        <f>+BF31</f>
        <v>79106380</v>
      </c>
      <c r="AQ31" s="85">
        <f t="shared" si="26"/>
        <v>3.9458752283820801E-4</v>
      </c>
      <c r="AR31" s="176"/>
      <c r="AS31" s="68"/>
      <c r="AU31" s="51">
        <v>79106380</v>
      </c>
      <c r="AV31" s="51">
        <v>79106380</v>
      </c>
      <c r="AW31" s="51">
        <v>79106380</v>
      </c>
      <c r="AX31" s="51">
        <v>79106380</v>
      </c>
      <c r="AY31" s="51">
        <v>79106380</v>
      </c>
      <c r="AZ31" s="51">
        <v>79106380</v>
      </c>
      <c r="BA31" s="51">
        <v>79106380</v>
      </c>
      <c r="BB31" s="51">
        <v>79106380</v>
      </c>
      <c r="BC31" s="51">
        <v>79106380</v>
      </c>
      <c r="BD31" s="51">
        <v>79106380</v>
      </c>
      <c r="BE31" s="51">
        <v>79106380</v>
      </c>
      <c r="BF31" s="51">
        <v>79106380</v>
      </c>
    </row>
    <row r="32" spans="1:58" s="51" customFormat="1" ht="15" customHeight="1">
      <c r="A32" s="61"/>
      <c r="B32" s="204" t="s">
        <v>182</v>
      </c>
      <c r="C32" s="192">
        <v>2605695929</v>
      </c>
      <c r="D32" s="335">
        <v>2.7514942865588094E-3</v>
      </c>
      <c r="E32" s="211">
        <v>2610299478</v>
      </c>
      <c r="F32" s="834">
        <v>1.9813028454497296E-3</v>
      </c>
      <c r="G32" s="12">
        <v>1.7667253299838118E-3</v>
      </c>
      <c r="H32" s="211">
        <v>2798064295</v>
      </c>
      <c r="I32" s="811">
        <f t="shared" si="1"/>
        <v>1.9961277241000198E-3</v>
      </c>
      <c r="J32" s="12">
        <f t="shared" si="2"/>
        <v>7.1932289219114653E-2</v>
      </c>
      <c r="K32" s="812">
        <f t="shared" si="3"/>
        <v>3326380000</v>
      </c>
      <c r="L32" s="811">
        <f t="shared" si="4"/>
        <v>1.604658369584043E-3</v>
      </c>
      <c r="M32" s="813">
        <f t="shared" si="5"/>
        <v>0.18881471235098979</v>
      </c>
      <c r="N32" s="59">
        <f t="shared" si="35"/>
        <v>3420340050.6375151</v>
      </c>
      <c r="O32" s="302">
        <f t="shared" si="6"/>
        <v>1.604658369584043E-3</v>
      </c>
      <c r="P32" s="211">
        <f t="shared" si="35"/>
        <v>2345298185.585443</v>
      </c>
      <c r="Q32" s="302">
        <f t="shared" si="21"/>
        <v>1.604658369584043E-3</v>
      </c>
      <c r="R32" s="211">
        <f t="shared" si="35"/>
        <v>2241908014.2549672</v>
      </c>
      <c r="S32" s="302">
        <f t="shared" si="7"/>
        <v>1.6046583695840427E-3</v>
      </c>
      <c r="T32" s="192">
        <f t="shared" si="28"/>
        <v>282240000</v>
      </c>
      <c r="U32" s="302">
        <f t="shared" si="22"/>
        <v>2.5417528859543229E-3</v>
      </c>
      <c r="V32" s="87">
        <f t="shared" si="29"/>
        <v>257240000</v>
      </c>
      <c r="W32" s="302">
        <f t="shared" si="22"/>
        <v>2.2981733271162227E-3</v>
      </c>
      <c r="X32" s="87">
        <f t="shared" si="30"/>
        <v>257240000</v>
      </c>
      <c r="Y32" s="14">
        <f t="shared" si="27"/>
        <v>1.6353555550557152E-3</v>
      </c>
      <c r="Z32" s="87">
        <f t="shared" si="31"/>
        <v>264240000</v>
      </c>
      <c r="AA32" s="14">
        <f t="shared" si="27"/>
        <v>1.4572565482792428E-3</v>
      </c>
      <c r="AB32" s="87">
        <f t="shared" si="32"/>
        <v>282240000</v>
      </c>
      <c r="AC32" s="14">
        <f t="shared" si="23"/>
        <v>1.6983276036046759E-3</v>
      </c>
      <c r="AD32" s="87">
        <f t="shared" si="33"/>
        <v>267240000</v>
      </c>
      <c r="AE32" s="14">
        <f t="shared" si="23"/>
        <v>1.5442334866990052E-3</v>
      </c>
      <c r="AF32" s="87">
        <f t="shared" si="34"/>
        <v>257240000</v>
      </c>
      <c r="AG32" s="14">
        <f t="shared" si="24"/>
        <v>1.6230042661681148E-3</v>
      </c>
      <c r="AH32" s="87">
        <f t="shared" si="36"/>
        <v>272240000</v>
      </c>
      <c r="AI32" s="14">
        <f t="shared" si="24"/>
        <v>1.548910773449149E-3</v>
      </c>
      <c r="AJ32" s="87">
        <f t="shared" si="37"/>
        <v>282240000</v>
      </c>
      <c r="AK32" s="14">
        <f t="shared" si="25"/>
        <v>1.3125032026952462E-3</v>
      </c>
      <c r="AL32" s="87">
        <f t="shared" si="38"/>
        <v>382240000</v>
      </c>
      <c r="AM32" s="14">
        <f t="shared" si="25"/>
        <v>1.6984458392444936E-3</v>
      </c>
      <c r="AN32" s="87">
        <f t="shared" si="39"/>
        <v>257240000</v>
      </c>
      <c r="AO32" s="14">
        <f t="shared" si="26"/>
        <v>1.303939991079652E-3</v>
      </c>
      <c r="AP32" s="87">
        <f t="shared" ref="AP32:AP56" si="40">+BF32</f>
        <v>264740000</v>
      </c>
      <c r="AQ32" s="14">
        <f t="shared" si="26"/>
        <v>1.3205395164863718E-3</v>
      </c>
      <c r="AR32" s="176" t="e">
        <f>IF(#REF!=0,"",T32/#REF!)</f>
        <v>#REF!</v>
      </c>
      <c r="AS32" s="68" t="e">
        <f>IF(#REF!=0,"",T32/#REF!)</f>
        <v>#REF!</v>
      </c>
      <c r="AU32" s="51">
        <v>282240000</v>
      </c>
      <c r="AV32" s="51">
        <v>257240000</v>
      </c>
      <c r="AW32" s="51">
        <v>257240000</v>
      </c>
      <c r="AX32" s="51">
        <v>264240000</v>
      </c>
      <c r="AY32" s="51">
        <v>282240000</v>
      </c>
      <c r="AZ32" s="51">
        <v>267240000</v>
      </c>
      <c r="BA32" s="51">
        <v>257240000</v>
      </c>
      <c r="BB32" s="51">
        <v>272240000</v>
      </c>
      <c r="BC32" s="51">
        <v>282240000</v>
      </c>
      <c r="BD32" s="51">
        <v>382240000</v>
      </c>
      <c r="BE32" s="51">
        <v>257240000</v>
      </c>
      <c r="BF32" s="51">
        <v>264740000</v>
      </c>
    </row>
    <row r="33" spans="1:58" s="51" customFormat="1" ht="15" customHeight="1">
      <c r="A33" s="61"/>
      <c r="B33" s="204" t="s">
        <v>148</v>
      </c>
      <c r="C33" s="192">
        <v>0</v>
      </c>
      <c r="D33" s="335">
        <v>0</v>
      </c>
      <c r="E33" s="211">
        <v>0</v>
      </c>
      <c r="F33" s="834">
        <v>0</v>
      </c>
      <c r="G33" s="12">
        <v>0</v>
      </c>
      <c r="H33" s="211">
        <v>0</v>
      </c>
      <c r="I33" s="834">
        <f t="shared" si="1"/>
        <v>0</v>
      </c>
      <c r="J33" s="12">
        <f t="shared" si="2"/>
        <v>0</v>
      </c>
      <c r="K33" s="812">
        <f t="shared" si="3"/>
        <v>0</v>
      </c>
      <c r="L33" s="834">
        <f t="shared" si="4"/>
        <v>0</v>
      </c>
      <c r="M33" s="813">
        <f t="shared" si="5"/>
        <v>0</v>
      </c>
      <c r="N33" s="59">
        <f t="shared" si="35"/>
        <v>0</v>
      </c>
      <c r="O33" s="302">
        <f t="shared" si="6"/>
        <v>0</v>
      </c>
      <c r="P33" s="211">
        <f t="shared" si="35"/>
        <v>0</v>
      </c>
      <c r="Q33" s="302">
        <f t="shared" si="21"/>
        <v>0</v>
      </c>
      <c r="R33" s="211">
        <f t="shared" si="35"/>
        <v>0</v>
      </c>
      <c r="S33" s="302">
        <f t="shared" si="7"/>
        <v>0</v>
      </c>
      <c r="T33" s="192">
        <f t="shared" si="28"/>
        <v>0</v>
      </c>
      <c r="U33" s="302">
        <f t="shared" si="22"/>
        <v>0</v>
      </c>
      <c r="V33" s="87">
        <f t="shared" si="29"/>
        <v>0</v>
      </c>
      <c r="W33" s="302">
        <f t="shared" si="22"/>
        <v>0</v>
      </c>
      <c r="X33" s="87">
        <f t="shared" si="30"/>
        <v>0</v>
      </c>
      <c r="Y33" s="14">
        <f t="shared" si="27"/>
        <v>0</v>
      </c>
      <c r="Z33" s="87">
        <f t="shared" si="31"/>
        <v>0</v>
      </c>
      <c r="AA33" s="14">
        <f t="shared" si="27"/>
        <v>0</v>
      </c>
      <c r="AB33" s="87">
        <f t="shared" si="32"/>
        <v>0</v>
      </c>
      <c r="AC33" s="14">
        <f t="shared" si="23"/>
        <v>0</v>
      </c>
      <c r="AD33" s="87">
        <f t="shared" si="33"/>
        <v>0</v>
      </c>
      <c r="AE33" s="14">
        <f t="shared" si="23"/>
        <v>0</v>
      </c>
      <c r="AF33" s="87">
        <f t="shared" si="34"/>
        <v>0</v>
      </c>
      <c r="AG33" s="14">
        <f t="shared" si="24"/>
        <v>0</v>
      </c>
      <c r="AH33" s="87">
        <f t="shared" si="36"/>
        <v>0</v>
      </c>
      <c r="AI33" s="14">
        <f t="shared" si="24"/>
        <v>0</v>
      </c>
      <c r="AJ33" s="87">
        <f t="shared" si="37"/>
        <v>0</v>
      </c>
      <c r="AK33" s="14">
        <f t="shared" si="25"/>
        <v>0</v>
      </c>
      <c r="AL33" s="87">
        <f t="shared" si="38"/>
        <v>0</v>
      </c>
      <c r="AM33" s="14">
        <f t="shared" si="25"/>
        <v>0</v>
      </c>
      <c r="AN33" s="87">
        <f t="shared" si="39"/>
        <v>0</v>
      </c>
      <c r="AO33" s="14">
        <f t="shared" si="26"/>
        <v>0</v>
      </c>
      <c r="AP33" s="87">
        <f t="shared" si="40"/>
        <v>0</v>
      </c>
      <c r="AQ33" s="14">
        <f t="shared" si="26"/>
        <v>0</v>
      </c>
      <c r="AR33" s="176" t="e">
        <f>IF(#REF!=0,"",T33/#REF!)</f>
        <v>#REF!</v>
      </c>
      <c r="AS33" s="68" t="e">
        <f>IF(#REF!=0,"",T33/#REF!)</f>
        <v>#REF!</v>
      </c>
      <c r="AU33" s="51">
        <v>0</v>
      </c>
      <c r="AV33" s="51">
        <v>0</v>
      </c>
      <c r="AW33" s="51">
        <v>0</v>
      </c>
      <c r="AX33" s="51">
        <v>0</v>
      </c>
      <c r="AY33" s="51">
        <v>0</v>
      </c>
      <c r="AZ33" s="51">
        <v>0</v>
      </c>
      <c r="BA33" s="51">
        <v>0</v>
      </c>
      <c r="BB33" s="51">
        <v>0</v>
      </c>
      <c r="BC33" s="51">
        <v>0</v>
      </c>
      <c r="BD33" s="51">
        <v>0</v>
      </c>
      <c r="BE33" s="51">
        <v>0</v>
      </c>
      <c r="BF33" s="51">
        <v>0</v>
      </c>
    </row>
    <row r="34" spans="1:58" s="51" customFormat="1" ht="15" customHeight="1">
      <c r="A34" s="61"/>
      <c r="B34" s="204" t="s">
        <v>149</v>
      </c>
      <c r="C34" s="192">
        <v>1855464415.9032259</v>
      </c>
      <c r="D34" s="335">
        <v>1.9592845360241972E-3</v>
      </c>
      <c r="E34" s="211">
        <v>1707707476.9354839</v>
      </c>
      <c r="F34" s="834">
        <v>1.2962059379640473E-3</v>
      </c>
      <c r="G34" s="12">
        <v>-7.9633399434294733E-2</v>
      </c>
      <c r="H34" s="211">
        <v>359423397</v>
      </c>
      <c r="I34" s="834">
        <f t="shared" si="1"/>
        <v>2.5641119424023382E-4</v>
      </c>
      <c r="J34" s="12">
        <f t="shared" si="2"/>
        <v>-0.78952870918795026</v>
      </c>
      <c r="K34" s="812">
        <f>+T34+V34+X34+Z34+AB34+AD34+AF34+AH34+AJ34+AL34+AN34+AP34</f>
        <v>944352000</v>
      </c>
      <c r="L34" s="834">
        <f t="shared" si="4"/>
        <v>4.5555899826040024E-4</v>
      </c>
      <c r="M34" s="813">
        <f>IFERROR((K34-H34)/H34,0)</f>
        <v>1.6274082541154102</v>
      </c>
      <c r="N34" s="59">
        <f t="shared" si="35"/>
        <v>971027052.68178582</v>
      </c>
      <c r="O34" s="302">
        <f t="shared" si="6"/>
        <v>4.5555899826040024E-4</v>
      </c>
      <c r="P34" s="211">
        <f t="shared" si="35"/>
        <v>665825020.63924873</v>
      </c>
      <c r="Q34" s="302">
        <f t="shared" si="21"/>
        <v>4.5555899826040024E-4</v>
      </c>
      <c r="R34" s="211">
        <f t="shared" si="35"/>
        <v>636472777.3368367</v>
      </c>
      <c r="S34" s="302">
        <f t="shared" si="7"/>
        <v>4.5555899826040018E-4</v>
      </c>
      <c r="T34" s="192">
        <f t="shared" si="28"/>
        <v>79696000</v>
      </c>
      <c r="U34" s="302">
        <f t="shared" si="22"/>
        <v>7.1771378259288452E-4</v>
      </c>
      <c r="V34" s="87">
        <f t="shared" si="29"/>
        <v>214696000</v>
      </c>
      <c r="W34" s="302">
        <f t="shared" si="22"/>
        <v>1.9180866919551569E-3</v>
      </c>
      <c r="X34" s="87">
        <f t="shared" si="30"/>
        <v>54696000</v>
      </c>
      <c r="Y34" s="14">
        <f t="shared" si="27"/>
        <v>3.4771966816718783E-4</v>
      </c>
      <c r="Z34" s="87">
        <f t="shared" si="31"/>
        <v>64696000</v>
      </c>
      <c r="AA34" s="14">
        <f t="shared" si="27"/>
        <v>3.5679181671008895E-4</v>
      </c>
      <c r="AB34" s="87">
        <f t="shared" si="32"/>
        <v>54696000</v>
      </c>
      <c r="AC34" s="14">
        <f t="shared" si="23"/>
        <v>3.2912318100468163E-4</v>
      </c>
      <c r="AD34" s="87">
        <f t="shared" si="33"/>
        <v>54696000</v>
      </c>
      <c r="AE34" s="14">
        <f t="shared" si="23"/>
        <v>3.1605820531540484E-4</v>
      </c>
      <c r="AF34" s="87">
        <f t="shared" si="34"/>
        <v>87696000</v>
      </c>
      <c r="AG34" s="14">
        <f t="shared" si="24"/>
        <v>5.5330035035717237E-4</v>
      </c>
      <c r="AH34" s="87">
        <f t="shared" si="36"/>
        <v>64696000</v>
      </c>
      <c r="AI34" s="14">
        <f t="shared" si="24"/>
        <v>3.6808819937946718E-4</v>
      </c>
      <c r="AJ34" s="87">
        <f t="shared" si="37"/>
        <v>54696000</v>
      </c>
      <c r="AK34" s="14">
        <f t="shared" si="25"/>
        <v>2.5435329922980155E-4</v>
      </c>
      <c r="AL34" s="87">
        <f t="shared" si="38"/>
        <v>54696000</v>
      </c>
      <c r="AM34" s="14">
        <f t="shared" si="25"/>
        <v>2.4303629558213903E-4</v>
      </c>
      <c r="AN34" s="87">
        <f t="shared" si="39"/>
        <v>54696000</v>
      </c>
      <c r="AO34" s="14">
        <f t="shared" si="26"/>
        <v>2.7725198939547755E-4</v>
      </c>
      <c r="AP34" s="87">
        <f t="shared" si="40"/>
        <v>104696000</v>
      </c>
      <c r="AQ34" s="14">
        <f t="shared" si="26"/>
        <v>5.2223013227338966E-4</v>
      </c>
      <c r="AR34" s="176" t="e">
        <f>IF(#REF!=0,"",T34/#REF!)</f>
        <v>#REF!</v>
      </c>
      <c r="AS34" s="68" t="e">
        <f>IF(#REF!=0,"",T34/#REF!)</f>
        <v>#REF!</v>
      </c>
      <c r="AU34" s="51">
        <v>79696000</v>
      </c>
      <c r="AV34" s="51">
        <v>214696000</v>
      </c>
      <c r="AW34" s="51">
        <v>54696000</v>
      </c>
      <c r="AX34" s="51">
        <v>64696000</v>
      </c>
      <c r="AY34" s="51">
        <v>54696000</v>
      </c>
      <c r="AZ34" s="51">
        <v>54696000</v>
      </c>
      <c r="BA34" s="51">
        <v>87696000</v>
      </c>
      <c r="BB34" s="51">
        <v>64696000</v>
      </c>
      <c r="BC34" s="51">
        <v>54696000</v>
      </c>
      <c r="BD34" s="51">
        <v>54696000</v>
      </c>
      <c r="BE34" s="51">
        <v>54696000</v>
      </c>
      <c r="BF34" s="51">
        <v>104696000</v>
      </c>
    </row>
    <row r="35" spans="1:58" s="51" customFormat="1" ht="15" customHeight="1">
      <c r="A35" s="61"/>
      <c r="B35" s="204" t="s">
        <v>150</v>
      </c>
      <c r="C35" s="192">
        <v>168468922</v>
      </c>
      <c r="D35" s="335">
        <v>1.7789538341245255E-4</v>
      </c>
      <c r="E35" s="211">
        <v>75941730</v>
      </c>
      <c r="F35" s="834">
        <v>5.7642261742572022E-5</v>
      </c>
      <c r="G35" s="12">
        <v>-0.54922409962354957</v>
      </c>
      <c r="H35" s="211">
        <v>264043510</v>
      </c>
      <c r="I35" s="834">
        <f t="shared" si="1"/>
        <v>1.8836756954495958E-4</v>
      </c>
      <c r="J35" s="12">
        <f t="shared" si="2"/>
        <v>2.4769225036090172</v>
      </c>
      <c r="K35" s="812">
        <f t="shared" si="3"/>
        <v>84000000</v>
      </c>
      <c r="L35" s="834">
        <f t="shared" si="4"/>
        <v>4.0521919637882509E-5</v>
      </c>
      <c r="M35" s="813">
        <f t="shared" si="5"/>
        <v>-0.68187061291527296</v>
      </c>
      <c r="N35" s="59">
        <f t="shared" si="35"/>
        <v>86372742.817582861</v>
      </c>
      <c r="O35" s="302">
        <f t="shared" si="6"/>
        <v>4.0521919637882509E-5</v>
      </c>
      <c r="P35" s="211">
        <f t="shared" si="35"/>
        <v>59225057.747213855</v>
      </c>
      <c r="Q35" s="302">
        <f t="shared" si="21"/>
        <v>4.0521919637882509E-5</v>
      </c>
      <c r="R35" s="211">
        <f t="shared" si="35"/>
        <v>56614179.136904769</v>
      </c>
      <c r="S35" s="302">
        <f t="shared" si="7"/>
        <v>4.0521919637882509E-5</v>
      </c>
      <c r="T35" s="192">
        <f t="shared" si="28"/>
        <v>7000000</v>
      </c>
      <c r="U35" s="302">
        <f t="shared" si="22"/>
        <v>6.3039506100057605E-5</v>
      </c>
      <c r="V35" s="87">
        <f t="shared" si="29"/>
        <v>7000000</v>
      </c>
      <c r="W35" s="302">
        <f t="shared" si="22"/>
        <v>6.2537759640077595E-5</v>
      </c>
      <c r="X35" s="87">
        <f t="shared" si="30"/>
        <v>7000000</v>
      </c>
      <c r="Y35" s="14">
        <f t="shared" si="27"/>
        <v>4.4501200767337914E-5</v>
      </c>
      <c r="Z35" s="87">
        <f t="shared" si="31"/>
        <v>7000000</v>
      </c>
      <c r="AA35" s="14">
        <f t="shared" si="27"/>
        <v>3.8604283371006285E-5</v>
      </c>
      <c r="AB35" s="87">
        <f t="shared" si="32"/>
        <v>7000000</v>
      </c>
      <c r="AC35" s="14">
        <f t="shared" si="23"/>
        <v>4.2121220327496921E-5</v>
      </c>
      <c r="AD35" s="87">
        <f t="shared" si="33"/>
        <v>7000000</v>
      </c>
      <c r="AE35" s="14">
        <f t="shared" si="23"/>
        <v>4.0449163324700781E-5</v>
      </c>
      <c r="AF35" s="87">
        <f t="shared" si="34"/>
        <v>7000000</v>
      </c>
      <c r="AG35" s="14">
        <f t="shared" si="24"/>
        <v>4.4165098208586549E-5</v>
      </c>
      <c r="AH35" s="87">
        <f t="shared" si="36"/>
        <v>7000000</v>
      </c>
      <c r="AI35" s="14">
        <f t="shared" si="24"/>
        <v>3.9826533257949023E-5</v>
      </c>
      <c r="AJ35" s="87">
        <f t="shared" si="37"/>
        <v>7000000</v>
      </c>
      <c r="AK35" s="14">
        <f t="shared" si="25"/>
        <v>3.2552162765259085E-5</v>
      </c>
      <c r="AL35" s="87">
        <f t="shared" si="38"/>
        <v>7000000</v>
      </c>
      <c r="AM35" s="14">
        <f t="shared" si="25"/>
        <v>3.1103811413539803E-5</v>
      </c>
      <c r="AN35" s="87">
        <f t="shared" si="39"/>
        <v>7000000</v>
      </c>
      <c r="AO35" s="14">
        <f t="shared" si="26"/>
        <v>3.5482739611093002E-5</v>
      </c>
      <c r="AP35" s="87">
        <f t="shared" si="40"/>
        <v>7000000</v>
      </c>
      <c r="AQ35" s="14">
        <f t="shared" si="26"/>
        <v>3.4916433540094438E-5</v>
      </c>
      <c r="AR35" s="176" t="e">
        <f>IF(#REF!=0,"",T35/#REF!)</f>
        <v>#REF!</v>
      </c>
      <c r="AS35" s="68" t="e">
        <f>IF(#REF!=0,"",T35/#REF!)</f>
        <v>#REF!</v>
      </c>
      <c r="AU35" s="51">
        <v>7000000</v>
      </c>
      <c r="AV35" s="51">
        <v>7000000</v>
      </c>
      <c r="AW35" s="51">
        <v>7000000</v>
      </c>
      <c r="AX35" s="51">
        <v>7000000</v>
      </c>
      <c r="AY35" s="51">
        <v>7000000</v>
      </c>
      <c r="AZ35" s="51">
        <v>7000000</v>
      </c>
      <c r="BA35" s="51">
        <v>7000000</v>
      </c>
      <c r="BB35" s="51">
        <v>7000000</v>
      </c>
      <c r="BC35" s="51">
        <v>7000000</v>
      </c>
      <c r="BD35" s="51">
        <v>7000000</v>
      </c>
      <c r="BE35" s="51">
        <v>7000000</v>
      </c>
      <c r="BF35" s="51">
        <v>7000000</v>
      </c>
    </row>
    <row r="36" spans="1:58" s="51" customFormat="1" ht="15" customHeight="1">
      <c r="A36" s="61"/>
      <c r="B36" s="204" t="s">
        <v>151</v>
      </c>
      <c r="C36" s="192">
        <v>140932973</v>
      </c>
      <c r="D36" s="335">
        <v>1.4881869587372217E-4</v>
      </c>
      <c r="E36" s="211">
        <v>407562330</v>
      </c>
      <c r="F36" s="834">
        <v>3.093531646207232E-4</v>
      </c>
      <c r="G36" s="824">
        <v>1.8918876918888243</v>
      </c>
      <c r="H36" s="211">
        <v>756674089</v>
      </c>
      <c r="I36" s="834">
        <f t="shared" si="1"/>
        <v>5.3980822737349776E-4</v>
      </c>
      <c r="J36" s="12">
        <f t="shared" si="2"/>
        <v>0.85658495229429077</v>
      </c>
      <c r="K36" s="812">
        <f t="shared" si="3"/>
        <v>540000000</v>
      </c>
      <c r="L36" s="834">
        <f t="shared" si="4"/>
        <v>2.6049805481495895E-4</v>
      </c>
      <c r="M36" s="813">
        <f t="shared" si="5"/>
        <v>-0.28635061270084006</v>
      </c>
      <c r="N36" s="59">
        <f t="shared" si="35"/>
        <v>555253346.68446124</v>
      </c>
      <c r="O36" s="302">
        <f t="shared" si="6"/>
        <v>2.6049805481495895E-4</v>
      </c>
      <c r="P36" s="211">
        <f t="shared" si="35"/>
        <v>380732514.08923191</v>
      </c>
      <c r="Q36" s="302">
        <f t="shared" si="21"/>
        <v>2.6049805481495895E-4</v>
      </c>
      <c r="R36" s="211">
        <f t="shared" si="35"/>
        <v>363948294.45153058</v>
      </c>
      <c r="S36" s="302">
        <f t="shared" si="7"/>
        <v>2.6049805481495895E-4</v>
      </c>
      <c r="T36" s="192">
        <f t="shared" si="28"/>
        <v>20000000</v>
      </c>
      <c r="U36" s="302">
        <f t="shared" si="22"/>
        <v>1.8011287457159316E-4</v>
      </c>
      <c r="V36" s="87">
        <f t="shared" si="29"/>
        <v>20000000</v>
      </c>
      <c r="W36" s="302">
        <f t="shared" si="22"/>
        <v>1.7867931325736455E-4</v>
      </c>
      <c r="X36" s="87">
        <f t="shared" si="30"/>
        <v>20000000</v>
      </c>
      <c r="Y36" s="14">
        <f t="shared" si="27"/>
        <v>1.2714628790667977E-4</v>
      </c>
      <c r="Z36" s="87">
        <f t="shared" si="31"/>
        <v>20000000</v>
      </c>
      <c r="AA36" s="14">
        <f t="shared" si="27"/>
        <v>1.1029795248858939E-4</v>
      </c>
      <c r="AB36" s="87">
        <f t="shared" si="32"/>
        <v>20000000</v>
      </c>
      <c r="AC36" s="14">
        <f t="shared" si="23"/>
        <v>1.2034634379284835E-4</v>
      </c>
      <c r="AD36" s="87">
        <f t="shared" si="33"/>
        <v>20000000</v>
      </c>
      <c r="AE36" s="14">
        <f t="shared" si="23"/>
        <v>1.1556903807057366E-4</v>
      </c>
      <c r="AF36" s="87">
        <f t="shared" si="34"/>
        <v>20000000</v>
      </c>
      <c r="AG36" s="14">
        <f t="shared" si="24"/>
        <v>1.2618599488167586E-4</v>
      </c>
      <c r="AH36" s="87">
        <f t="shared" si="36"/>
        <v>20000000</v>
      </c>
      <c r="AI36" s="14">
        <f t="shared" si="24"/>
        <v>1.1379009502271151E-4</v>
      </c>
      <c r="AJ36" s="87">
        <f t="shared" si="37"/>
        <v>20000000</v>
      </c>
      <c r="AK36" s="14">
        <f t="shared" si="25"/>
        <v>9.3006179329311678E-5</v>
      </c>
      <c r="AL36" s="87">
        <f t="shared" si="38"/>
        <v>20000000</v>
      </c>
      <c r="AM36" s="14">
        <f t="shared" si="25"/>
        <v>8.8868032610113737E-5</v>
      </c>
      <c r="AN36" s="87">
        <f t="shared" si="39"/>
        <v>20000000</v>
      </c>
      <c r="AO36" s="14">
        <f t="shared" si="26"/>
        <v>1.0137925603169429E-4</v>
      </c>
      <c r="AP36" s="87">
        <f t="shared" si="40"/>
        <v>320000000</v>
      </c>
      <c r="AQ36" s="14">
        <f t="shared" si="26"/>
        <v>1.5961798189757458E-3</v>
      </c>
      <c r="AR36" s="176" t="e">
        <f>IF(#REF!=0,"",T36/#REF!)</f>
        <v>#REF!</v>
      </c>
      <c r="AS36" s="68" t="e">
        <f>IF(#REF!=0,"",T36/#REF!)</f>
        <v>#REF!</v>
      </c>
      <c r="AU36" s="51">
        <v>20000000</v>
      </c>
      <c r="AV36" s="51">
        <v>20000000</v>
      </c>
      <c r="AW36" s="51">
        <v>20000000</v>
      </c>
      <c r="AX36" s="51">
        <v>20000000</v>
      </c>
      <c r="AY36" s="51">
        <v>20000000</v>
      </c>
      <c r="AZ36" s="51">
        <v>20000000</v>
      </c>
      <c r="BA36" s="51">
        <v>20000000</v>
      </c>
      <c r="BB36" s="51">
        <v>20000000</v>
      </c>
      <c r="BC36" s="51">
        <v>20000000</v>
      </c>
      <c r="BD36" s="51">
        <v>20000000</v>
      </c>
      <c r="BE36" s="51">
        <v>20000000</v>
      </c>
      <c r="BF36" s="51">
        <v>320000000</v>
      </c>
    </row>
    <row r="37" spans="1:58" s="51" customFormat="1" ht="15" customHeight="1">
      <c r="A37" s="61"/>
      <c r="B37" s="204" t="s">
        <v>152</v>
      </c>
      <c r="C37" s="192">
        <v>60602529</v>
      </c>
      <c r="D37" s="335">
        <v>6.3993465407342462E-5</v>
      </c>
      <c r="E37" s="211">
        <v>87939377.780000001</v>
      </c>
      <c r="F37" s="834">
        <v>6.6748869580317467E-5</v>
      </c>
      <c r="G37" s="12">
        <v>0.45108429022821805</v>
      </c>
      <c r="H37" s="211">
        <v>106926887</v>
      </c>
      <c r="I37" s="834">
        <f t="shared" si="1"/>
        <v>7.6281207681258797E-5</v>
      </c>
      <c r="J37" s="12">
        <f t="shared" si="2"/>
        <v>0.21591589228094715</v>
      </c>
      <c r="K37" s="812">
        <f t="shared" si="3"/>
        <v>100800000</v>
      </c>
      <c r="L37" s="834">
        <f t="shared" si="4"/>
        <v>4.862630356545901E-5</v>
      </c>
      <c r="M37" s="813">
        <f t="shared" si="5"/>
        <v>-5.7299779053700498E-2</v>
      </c>
      <c r="N37" s="59">
        <f t="shared" si="35"/>
        <v>103647291.38109943</v>
      </c>
      <c r="O37" s="302">
        <f t="shared" si="6"/>
        <v>4.862630356545901E-5</v>
      </c>
      <c r="P37" s="211">
        <f t="shared" si="35"/>
        <v>71070069.296656623</v>
      </c>
      <c r="Q37" s="302">
        <f t="shared" si="21"/>
        <v>4.862630356545901E-5</v>
      </c>
      <c r="R37" s="211">
        <f t="shared" si="35"/>
        <v>67937014.964285716</v>
      </c>
      <c r="S37" s="302">
        <f t="shared" si="7"/>
        <v>4.862630356545901E-5</v>
      </c>
      <c r="T37" s="192">
        <f t="shared" si="28"/>
        <v>8400000</v>
      </c>
      <c r="U37" s="302">
        <f t="shared" si="22"/>
        <v>7.5647407320069128E-5</v>
      </c>
      <c r="V37" s="87">
        <f t="shared" si="29"/>
        <v>8400000</v>
      </c>
      <c r="W37" s="302">
        <f t="shared" si="22"/>
        <v>7.5045311568093114E-5</v>
      </c>
      <c r="X37" s="87">
        <f t="shared" si="30"/>
        <v>8400000</v>
      </c>
      <c r="Y37" s="14">
        <f t="shared" si="27"/>
        <v>5.3401440920805501E-5</v>
      </c>
      <c r="Z37" s="87">
        <f t="shared" si="31"/>
        <v>8400000</v>
      </c>
      <c r="AA37" s="14">
        <f t="shared" si="27"/>
        <v>4.6325140045207542E-5</v>
      </c>
      <c r="AB37" s="87">
        <f t="shared" si="32"/>
        <v>8400000</v>
      </c>
      <c r="AC37" s="14">
        <f t="shared" si="23"/>
        <v>5.0545464392996305E-5</v>
      </c>
      <c r="AD37" s="87">
        <f t="shared" si="33"/>
        <v>8400000</v>
      </c>
      <c r="AE37" s="14">
        <f t="shared" si="23"/>
        <v>4.8538995989640936E-5</v>
      </c>
      <c r="AF37" s="87">
        <f t="shared" si="34"/>
        <v>8400000</v>
      </c>
      <c r="AG37" s="14">
        <f t="shared" si="24"/>
        <v>5.299811785030386E-5</v>
      </c>
      <c r="AH37" s="87">
        <f t="shared" si="36"/>
        <v>8400000</v>
      </c>
      <c r="AI37" s="14">
        <f t="shared" si="24"/>
        <v>4.7791839909538834E-5</v>
      </c>
      <c r="AJ37" s="87">
        <f t="shared" si="37"/>
        <v>8400000</v>
      </c>
      <c r="AK37" s="14">
        <f t="shared" si="25"/>
        <v>3.9062595318310903E-5</v>
      </c>
      <c r="AL37" s="87">
        <f t="shared" si="38"/>
        <v>8400000</v>
      </c>
      <c r="AM37" s="14">
        <f t="shared" si="25"/>
        <v>3.7324573696247765E-5</v>
      </c>
      <c r="AN37" s="87">
        <f t="shared" si="39"/>
        <v>8400000</v>
      </c>
      <c r="AO37" s="14">
        <f t="shared" si="26"/>
        <v>4.2579287533311607E-5</v>
      </c>
      <c r="AP37" s="87">
        <f t="shared" si="40"/>
        <v>8400000</v>
      </c>
      <c r="AQ37" s="14">
        <f t="shared" si="26"/>
        <v>4.1899720248113327E-5</v>
      </c>
      <c r="AR37" s="176" t="e">
        <f>IF(#REF!=0,"",T37/#REF!)</f>
        <v>#REF!</v>
      </c>
      <c r="AS37" s="68" t="e">
        <f>IF(#REF!=0,"",T37/#REF!)</f>
        <v>#REF!</v>
      </c>
      <c r="AU37" s="51">
        <v>8400000</v>
      </c>
      <c r="AV37" s="51">
        <v>8400000</v>
      </c>
      <c r="AW37" s="51">
        <v>8400000</v>
      </c>
      <c r="AX37" s="51">
        <v>8400000</v>
      </c>
      <c r="AY37" s="51">
        <v>8400000</v>
      </c>
      <c r="AZ37" s="51">
        <v>8400000</v>
      </c>
      <c r="BA37" s="51">
        <v>8400000</v>
      </c>
      <c r="BB37" s="51">
        <v>8400000</v>
      </c>
      <c r="BC37" s="51">
        <v>8400000</v>
      </c>
      <c r="BD37" s="51">
        <v>8400000</v>
      </c>
      <c r="BE37" s="51">
        <v>8400000</v>
      </c>
      <c r="BF37" s="51">
        <v>8400000</v>
      </c>
    </row>
    <row r="38" spans="1:58" s="51" customFormat="1" ht="15" customHeight="1">
      <c r="A38" s="61"/>
      <c r="B38" s="204" t="s">
        <v>153</v>
      </c>
      <c r="C38" s="192">
        <v>761027777.20000005</v>
      </c>
      <c r="D38" s="335">
        <v>8.0361010568180951E-4</v>
      </c>
      <c r="E38" s="211">
        <v>796627238</v>
      </c>
      <c r="F38" s="834">
        <v>6.0466617976780634E-4</v>
      </c>
      <c r="G38" s="12">
        <v>4.6778135919005127E-2</v>
      </c>
      <c r="H38" s="211">
        <v>881781298</v>
      </c>
      <c r="I38" s="834">
        <f t="shared" si="1"/>
        <v>6.2905920306263058E-4</v>
      </c>
      <c r="J38" s="12">
        <f t="shared" si="2"/>
        <v>0.10689323178778881</v>
      </c>
      <c r="K38" s="812">
        <f t="shared" si="3"/>
        <v>942700000</v>
      </c>
      <c r="L38" s="834">
        <f t="shared" si="4"/>
        <v>4.5476206717418857E-4</v>
      </c>
      <c r="M38" s="813">
        <f t="shared" si="5"/>
        <v>6.9085953782612439E-2</v>
      </c>
      <c r="N38" s="59">
        <f t="shared" si="35"/>
        <v>969328388.73970675</v>
      </c>
      <c r="O38" s="302">
        <f t="shared" si="6"/>
        <v>4.5476206717418857E-4</v>
      </c>
      <c r="P38" s="211">
        <f t="shared" si="35"/>
        <v>664660261.17022026</v>
      </c>
      <c r="Q38" s="302">
        <f t="shared" si="21"/>
        <v>4.5476206717418857E-4</v>
      </c>
      <c r="R38" s="211">
        <f t="shared" si="35"/>
        <v>635359365.14714432</v>
      </c>
      <c r="S38" s="302">
        <f t="shared" si="7"/>
        <v>4.5476206717418857E-4</v>
      </c>
      <c r="T38" s="192">
        <f t="shared" si="28"/>
        <v>44600000</v>
      </c>
      <c r="U38" s="302">
        <f t="shared" si="22"/>
        <v>4.0165171029465279E-4</v>
      </c>
      <c r="V38" s="87">
        <f t="shared" si="29"/>
        <v>51200000</v>
      </c>
      <c r="W38" s="302">
        <f t="shared" si="22"/>
        <v>4.5741904193885325E-4</v>
      </c>
      <c r="X38" s="87">
        <f t="shared" si="30"/>
        <v>56700000</v>
      </c>
      <c r="Y38" s="14">
        <f t="shared" si="27"/>
        <v>3.6045972621543711E-4</v>
      </c>
      <c r="Z38" s="87">
        <f t="shared" si="31"/>
        <v>66300000</v>
      </c>
      <c r="AA38" s="14">
        <f t="shared" si="27"/>
        <v>3.6563771249967383E-4</v>
      </c>
      <c r="AB38" s="87">
        <f t="shared" si="32"/>
        <v>85500000</v>
      </c>
      <c r="AC38" s="14">
        <f t="shared" si="23"/>
        <v>5.1448061971442669E-4</v>
      </c>
      <c r="AD38" s="87">
        <f t="shared" si="33"/>
        <v>112200000</v>
      </c>
      <c r="AE38" s="14">
        <f t="shared" si="23"/>
        <v>6.483423035759182E-4</v>
      </c>
      <c r="AF38" s="87">
        <f t="shared" si="34"/>
        <v>106700000</v>
      </c>
      <c r="AG38" s="14">
        <f t="shared" si="24"/>
        <v>6.7320228269374073E-4</v>
      </c>
      <c r="AH38" s="87">
        <f t="shared" si="36"/>
        <v>98700000</v>
      </c>
      <c r="AI38" s="14">
        <f t="shared" si="24"/>
        <v>5.6155411893708124E-4</v>
      </c>
      <c r="AJ38" s="87">
        <f t="shared" si="37"/>
        <v>92700000</v>
      </c>
      <c r="AK38" s="14">
        <f t="shared" si="25"/>
        <v>4.3108364119135963E-4</v>
      </c>
      <c r="AL38" s="87">
        <f t="shared" si="38"/>
        <v>84700000</v>
      </c>
      <c r="AM38" s="14">
        <f t="shared" si="25"/>
        <v>3.7635611810383167E-4</v>
      </c>
      <c r="AN38" s="87">
        <f t="shared" si="39"/>
        <v>78700000</v>
      </c>
      <c r="AO38" s="14">
        <f t="shared" si="26"/>
        <v>3.9892737248471705E-4</v>
      </c>
      <c r="AP38" s="87">
        <f t="shared" si="40"/>
        <v>64700000</v>
      </c>
      <c r="AQ38" s="14">
        <f t="shared" si="26"/>
        <v>3.2272760714915861E-4</v>
      </c>
      <c r="AR38" s="176" t="e">
        <f>IF(#REF!=0,"",T38/#REF!)</f>
        <v>#REF!</v>
      </c>
      <c r="AS38" s="68" t="e">
        <f>IF(#REF!=0,"",T38/#REF!)</f>
        <v>#REF!</v>
      </c>
      <c r="AU38" s="51">
        <v>44600000</v>
      </c>
      <c r="AV38" s="51">
        <v>51200000</v>
      </c>
      <c r="AW38" s="51">
        <v>56700000</v>
      </c>
      <c r="AX38" s="51">
        <v>66300000</v>
      </c>
      <c r="AY38" s="51">
        <v>85500000</v>
      </c>
      <c r="AZ38" s="51">
        <v>112200000</v>
      </c>
      <c r="BA38" s="51">
        <v>106700000</v>
      </c>
      <c r="BB38" s="51">
        <v>98700000</v>
      </c>
      <c r="BC38" s="51">
        <v>92700000</v>
      </c>
      <c r="BD38" s="51">
        <v>84700000</v>
      </c>
      <c r="BE38" s="51">
        <v>78700000</v>
      </c>
      <c r="BF38" s="51">
        <v>64700000</v>
      </c>
    </row>
    <row r="39" spans="1:58" s="51" customFormat="1" ht="15" customHeight="1">
      <c r="A39" s="61"/>
      <c r="B39" s="204" t="s">
        <v>154</v>
      </c>
      <c r="C39" s="192">
        <v>344847403</v>
      </c>
      <c r="D39" s="335">
        <v>3.6414289500513063E-4</v>
      </c>
      <c r="E39" s="211">
        <v>225926140</v>
      </c>
      <c r="F39" s="834">
        <v>1.7148534404429514E-4</v>
      </c>
      <c r="G39" s="12">
        <v>-0.34485184451280326</v>
      </c>
      <c r="H39" s="211">
        <v>397004823.84000003</v>
      </c>
      <c r="I39" s="834">
        <f>IFERROR(H39/H$7,0)</f>
        <v>2.8322163178472225E-4</v>
      </c>
      <c r="J39" s="12">
        <f>IFERROR((H39-E39)/E39,0)</f>
        <v>0.75723280112695257</v>
      </c>
      <c r="K39" s="812">
        <f t="shared" si="3"/>
        <v>300000000</v>
      </c>
      <c r="L39" s="834">
        <f t="shared" si="4"/>
        <v>1.447211415638661E-4</v>
      </c>
      <c r="M39" s="813">
        <f>IFERROR((K39-H39)/H39,0)</f>
        <v>-0.24434167550340571</v>
      </c>
      <c r="N39" s="59">
        <f t="shared" si="35"/>
        <v>308474081.49136734</v>
      </c>
      <c r="O39" s="302">
        <f t="shared" si="6"/>
        <v>1.447211415638661E-4</v>
      </c>
      <c r="P39" s="211">
        <f t="shared" si="35"/>
        <v>211518063.38290662</v>
      </c>
      <c r="Q39" s="302">
        <f t="shared" si="21"/>
        <v>1.447211415638661E-4</v>
      </c>
      <c r="R39" s="211">
        <f t="shared" si="35"/>
        <v>202193496.91751701</v>
      </c>
      <c r="S39" s="302">
        <f t="shared" si="7"/>
        <v>1.447211415638661E-4</v>
      </c>
      <c r="T39" s="192">
        <f t="shared" si="28"/>
        <v>25000000</v>
      </c>
      <c r="U39" s="302">
        <f t="shared" si="22"/>
        <v>2.2514109321449146E-4</v>
      </c>
      <c r="V39" s="87">
        <f t="shared" si="29"/>
        <v>25000000</v>
      </c>
      <c r="W39" s="302">
        <f t="shared" si="22"/>
        <v>2.2334914157170569E-4</v>
      </c>
      <c r="X39" s="87">
        <f t="shared" si="30"/>
        <v>25000000</v>
      </c>
      <c r="Y39" s="14">
        <f t="shared" si="27"/>
        <v>1.5893285988334969E-4</v>
      </c>
      <c r="Z39" s="87">
        <f t="shared" si="31"/>
        <v>25000000</v>
      </c>
      <c r="AA39" s="14">
        <f t="shared" si="27"/>
        <v>1.3787244061073674E-4</v>
      </c>
      <c r="AB39" s="87">
        <f t="shared" si="32"/>
        <v>25000000</v>
      </c>
      <c r="AC39" s="14">
        <f t="shared" si="23"/>
        <v>1.5043292974106044E-4</v>
      </c>
      <c r="AD39" s="87">
        <f t="shared" si="33"/>
        <v>25000000</v>
      </c>
      <c r="AE39" s="14">
        <f t="shared" si="23"/>
        <v>1.4446129758821706E-4</v>
      </c>
      <c r="AF39" s="87">
        <f t="shared" si="34"/>
        <v>25000000</v>
      </c>
      <c r="AG39" s="14">
        <f t="shared" si="24"/>
        <v>1.5773249360209483E-4</v>
      </c>
      <c r="AH39" s="87">
        <f t="shared" si="36"/>
        <v>25000000</v>
      </c>
      <c r="AI39" s="14">
        <f t="shared" si="24"/>
        <v>1.4223761877838937E-4</v>
      </c>
      <c r="AJ39" s="87">
        <f t="shared" si="37"/>
        <v>25000000</v>
      </c>
      <c r="AK39" s="14">
        <f t="shared" si="25"/>
        <v>1.162577241616396E-4</v>
      </c>
      <c r="AL39" s="87">
        <f t="shared" si="38"/>
        <v>25000000</v>
      </c>
      <c r="AM39" s="14">
        <f t="shared" si="25"/>
        <v>1.1108504076264216E-4</v>
      </c>
      <c r="AN39" s="87">
        <f t="shared" si="39"/>
        <v>25000000</v>
      </c>
      <c r="AO39" s="14">
        <f t="shared" si="26"/>
        <v>1.2672407003961787E-4</v>
      </c>
      <c r="AP39" s="87">
        <f t="shared" si="40"/>
        <v>25000000</v>
      </c>
      <c r="AQ39" s="14">
        <f t="shared" si="26"/>
        <v>1.2470154835748015E-4</v>
      </c>
      <c r="AR39" s="176" t="e">
        <f>IF(#REF!=0,"",T39/#REF!)</f>
        <v>#REF!</v>
      </c>
      <c r="AS39" s="68" t="e">
        <f>IF(#REF!=0,"",T39/#REF!)</f>
        <v>#REF!</v>
      </c>
      <c r="AU39" s="51">
        <v>25000000</v>
      </c>
      <c r="AV39" s="51">
        <v>25000000</v>
      </c>
      <c r="AW39" s="51">
        <v>25000000</v>
      </c>
      <c r="AX39" s="51">
        <v>25000000</v>
      </c>
      <c r="AY39" s="51">
        <v>25000000</v>
      </c>
      <c r="AZ39" s="51">
        <v>25000000</v>
      </c>
      <c r="BA39" s="51">
        <v>25000000</v>
      </c>
      <c r="BB39" s="51">
        <v>25000000</v>
      </c>
      <c r="BC39" s="51">
        <v>25000000</v>
      </c>
      <c r="BD39" s="51">
        <v>25000000</v>
      </c>
      <c r="BE39" s="51">
        <v>25000000</v>
      </c>
      <c r="BF39" s="51">
        <v>25000000</v>
      </c>
    </row>
    <row r="40" spans="1:58" s="51" customFormat="1" ht="15" customHeight="1">
      <c r="A40" s="61"/>
      <c r="B40" s="204" t="s">
        <v>155</v>
      </c>
      <c r="C40" s="192">
        <v>4465625967.8827944</v>
      </c>
      <c r="D40" s="335">
        <v>4.7154943137412263E-3</v>
      </c>
      <c r="E40" s="211">
        <v>3788556104.5021868</v>
      </c>
      <c r="F40" s="834">
        <v>2.8756382373977271E-3</v>
      </c>
      <c r="G40" s="12">
        <v>-0.15161813108624822</v>
      </c>
      <c r="H40" s="211">
        <v>4140814850.3949308</v>
      </c>
      <c r="I40" s="834">
        <f t="shared" si="1"/>
        <v>2.9540405265199229E-3</v>
      </c>
      <c r="J40" s="12">
        <f t="shared" si="2"/>
        <v>9.2979683070849126E-2</v>
      </c>
      <c r="K40" s="812">
        <f t="shared" si="3"/>
        <v>4783446436.4444447</v>
      </c>
      <c r="L40" s="834">
        <f t="shared" si="4"/>
        <v>2.3075527629728243E-3</v>
      </c>
      <c r="M40" s="813">
        <f t="shared" si="5"/>
        <v>0.15519447482377116</v>
      </c>
      <c r="N40" s="59">
        <f t="shared" si="35"/>
        <v>4918564152.8178482</v>
      </c>
      <c r="O40" s="302">
        <f t="shared" si="6"/>
        <v>2.3075527629728243E-3</v>
      </c>
      <c r="P40" s="211">
        <f t="shared" si="35"/>
        <v>3372617755.1086497</v>
      </c>
      <c r="Q40" s="302">
        <f t="shared" si="21"/>
        <v>2.3075527629728243E-3</v>
      </c>
      <c r="R40" s="211">
        <f t="shared" si="35"/>
        <v>3223939207.6744585</v>
      </c>
      <c r="S40" s="302">
        <f t="shared" si="7"/>
        <v>2.3075527629728243E-3</v>
      </c>
      <c r="T40" s="192">
        <f t="shared" si="28"/>
        <v>463087493.44444448</v>
      </c>
      <c r="U40" s="302">
        <f t="shared" ref="U40:W58" si="41">IFERROR(T40/T$7,0)</f>
        <v>4.1704009811216348E-3</v>
      </c>
      <c r="V40" s="87">
        <f t="shared" si="29"/>
        <v>459983774</v>
      </c>
      <c r="W40" s="302">
        <f t="shared" si="41"/>
        <v>4.1094792423925384E-3</v>
      </c>
      <c r="X40" s="87">
        <f t="shared" si="30"/>
        <v>470408475</v>
      </c>
      <c r="Y40" s="14">
        <f t="shared" si="27"/>
        <v>2.9905345698046084E-3</v>
      </c>
      <c r="Z40" s="87">
        <f t="shared" si="31"/>
        <v>458908143</v>
      </c>
      <c r="AA40" s="14">
        <f t="shared" si="27"/>
        <v>2.5308314276620393E-3</v>
      </c>
      <c r="AB40" s="87">
        <f t="shared" si="32"/>
        <v>462582593</v>
      </c>
      <c r="AC40" s="14">
        <f t="shared" ref="AC40:AE44" si="42">IFERROR(AB40/AB$7,0)</f>
        <v>2.7835061884882622E-3</v>
      </c>
      <c r="AD40" s="87">
        <f t="shared" si="33"/>
        <v>459469179</v>
      </c>
      <c r="AE40" s="14">
        <f t="shared" si="42"/>
        <v>2.6550205520053109E-3</v>
      </c>
      <c r="AF40" s="87">
        <f t="shared" si="34"/>
        <v>405248768.00000006</v>
      </c>
      <c r="AG40" s="14">
        <f t="shared" ref="AG40:AI44" si="43">IFERROR(AF40/AF$7,0)</f>
        <v>2.5568359482326729E-3</v>
      </c>
      <c r="AH40" s="87">
        <f t="shared" si="36"/>
        <v>323169863</v>
      </c>
      <c r="AI40" s="14">
        <f t="shared" si="43"/>
        <v>1.838676470962333E-3</v>
      </c>
      <c r="AJ40" s="87">
        <f t="shared" si="37"/>
        <v>331966032</v>
      </c>
      <c r="AK40" s="14">
        <f t="shared" ref="AK40:AM44" si="44">IFERROR(AJ40/AJ$7,0)</f>
        <v>1.5437446151716008E-3</v>
      </c>
      <c r="AL40" s="87">
        <f t="shared" si="38"/>
        <v>317029925</v>
      </c>
      <c r="AM40" s="14">
        <f t="shared" si="44"/>
        <v>1.4086912856640956E-3</v>
      </c>
      <c r="AN40" s="87">
        <f t="shared" si="39"/>
        <v>314579811</v>
      </c>
      <c r="AO40" s="14">
        <f t="shared" ref="AO40:AQ44" si="45">IFERROR(AN40/AN$7,0)</f>
        <v>1.5945933600885502E-3</v>
      </c>
      <c r="AP40" s="87">
        <f t="shared" si="40"/>
        <v>317012380</v>
      </c>
      <c r="AQ40" s="14">
        <f t="shared" si="45"/>
        <v>1.5812773853795948E-3</v>
      </c>
      <c r="AR40" s="176" t="e">
        <f>IF(#REF!=0,"",T40/#REF!)</f>
        <v>#REF!</v>
      </c>
      <c r="AS40" s="68" t="e">
        <f>IF(#REF!=0,"",T40/#REF!)</f>
        <v>#REF!</v>
      </c>
      <c r="AU40" s="51">
        <v>463087493.44444448</v>
      </c>
      <c r="AV40" s="51">
        <v>459983774</v>
      </c>
      <c r="AW40" s="51">
        <v>470408475</v>
      </c>
      <c r="AX40" s="51">
        <v>458908143</v>
      </c>
      <c r="AY40" s="51">
        <v>462582593</v>
      </c>
      <c r="AZ40" s="51">
        <v>459469179</v>
      </c>
      <c r="BA40" s="51">
        <v>405248768.00000006</v>
      </c>
      <c r="BB40" s="51">
        <v>323169863</v>
      </c>
      <c r="BC40" s="51">
        <v>331966032</v>
      </c>
      <c r="BD40" s="51">
        <v>317029925</v>
      </c>
      <c r="BE40" s="51">
        <v>314579811</v>
      </c>
      <c r="BF40" s="51">
        <v>317012380</v>
      </c>
    </row>
    <row r="41" spans="1:58" s="51" customFormat="1" ht="15" customHeight="1">
      <c r="A41" s="61"/>
      <c r="B41" s="204" t="s">
        <v>156</v>
      </c>
      <c r="C41" s="192">
        <v>1510616688</v>
      </c>
      <c r="D41" s="335">
        <v>1.5951412979362996E-3</v>
      </c>
      <c r="E41" s="211">
        <v>1510616688</v>
      </c>
      <c r="F41" s="834">
        <v>1.1466075703357463E-3</v>
      </c>
      <c r="G41" s="12">
        <v>0</v>
      </c>
      <c r="H41" s="211">
        <v>1510616688</v>
      </c>
      <c r="I41" s="834">
        <f t="shared" si="1"/>
        <v>1.0776678208550422E-3</v>
      </c>
      <c r="J41" s="12">
        <f t="shared" si="2"/>
        <v>0</v>
      </c>
      <c r="K41" s="812">
        <f t="shared" si="3"/>
        <v>1510616688</v>
      </c>
      <c r="L41" s="834">
        <f t="shared" si="4"/>
        <v>7.2872723850928847E-4</v>
      </c>
      <c r="M41" s="813">
        <f t="shared" si="5"/>
        <v>0</v>
      </c>
      <c r="N41" s="59">
        <f t="shared" si="35"/>
        <v>1553286984.3877716</v>
      </c>
      <c r="O41" s="302">
        <f t="shared" si="6"/>
        <v>7.2872723850928847E-4</v>
      </c>
      <c r="P41" s="211">
        <f t="shared" si="35"/>
        <v>1065075721.1988683</v>
      </c>
      <c r="Q41" s="302">
        <f t="shared" si="21"/>
        <v>7.2872723850928847E-4</v>
      </c>
      <c r="R41" s="211">
        <f t="shared" si="35"/>
        <v>1018122902.1622592</v>
      </c>
      <c r="S41" s="302">
        <f t="shared" si="7"/>
        <v>7.2872723850928847E-4</v>
      </c>
      <c r="T41" s="192">
        <f t="shared" si="28"/>
        <v>125884724</v>
      </c>
      <c r="U41" s="302">
        <f t="shared" si="41"/>
        <v>1.1336729752145812E-3</v>
      </c>
      <c r="V41" s="87">
        <f t="shared" si="29"/>
        <v>125884724</v>
      </c>
      <c r="W41" s="302">
        <f t="shared" si="41"/>
        <v>1.1246498016956438E-3</v>
      </c>
      <c r="X41" s="87">
        <f t="shared" si="30"/>
        <v>125884724</v>
      </c>
      <c r="Y41" s="14">
        <f t="shared" si="27"/>
        <v>8.0028876803784601E-4</v>
      </c>
      <c r="Z41" s="87">
        <f t="shared" si="31"/>
        <v>125884724</v>
      </c>
      <c r="AA41" s="14">
        <f t="shared" si="27"/>
        <v>6.9424136533955934E-4</v>
      </c>
      <c r="AB41" s="87">
        <f t="shared" si="32"/>
        <v>125884724</v>
      </c>
      <c r="AC41" s="14">
        <f t="shared" si="42"/>
        <v>7.574883136385914E-4</v>
      </c>
      <c r="AD41" s="87">
        <f t="shared" si="33"/>
        <v>125884724</v>
      </c>
      <c r="AE41" s="14">
        <f t="shared" si="42"/>
        <v>7.2741882302298285E-4</v>
      </c>
      <c r="AF41" s="87">
        <f t="shared" si="34"/>
        <v>125884724</v>
      </c>
      <c r="AG41" s="14">
        <f t="shared" si="43"/>
        <v>7.9424445691725896E-4</v>
      </c>
      <c r="AH41" s="87">
        <f t="shared" si="36"/>
        <v>125884724</v>
      </c>
      <c r="AI41" s="14">
        <f t="shared" si="43"/>
        <v>7.1622173529339059E-4</v>
      </c>
      <c r="AJ41" s="87">
        <f t="shared" si="37"/>
        <v>125884724</v>
      </c>
      <c r="AK41" s="14">
        <f t="shared" si="44"/>
        <v>5.8540286075824523E-4</v>
      </c>
      <c r="AL41" s="87">
        <f t="shared" si="38"/>
        <v>125884724</v>
      </c>
      <c r="AM41" s="14">
        <f t="shared" si="44"/>
        <v>5.5935638787735838E-4</v>
      </c>
      <c r="AN41" s="87">
        <f t="shared" si="39"/>
        <v>125884724</v>
      </c>
      <c r="AO41" s="14">
        <f t="shared" si="45"/>
        <v>6.3810498324375856E-4</v>
      </c>
      <c r="AP41" s="87">
        <f t="shared" si="40"/>
        <v>125884724</v>
      </c>
      <c r="AQ41" s="14">
        <f t="shared" si="45"/>
        <v>6.2792079989416167E-4</v>
      </c>
      <c r="AR41" s="176" t="e">
        <f>IF(#REF!=0,"",T41/#REF!)</f>
        <v>#REF!</v>
      </c>
      <c r="AS41" s="68" t="e">
        <f>IF(#REF!=0,"",T41/#REF!)</f>
        <v>#REF!</v>
      </c>
      <c r="AU41" s="51">
        <v>125884724</v>
      </c>
      <c r="AV41" s="51">
        <v>125884724</v>
      </c>
      <c r="AW41" s="51">
        <v>125884724</v>
      </c>
      <c r="AX41" s="51">
        <v>125884724</v>
      </c>
      <c r="AY41" s="51">
        <v>125884724</v>
      </c>
      <c r="AZ41" s="51">
        <v>125884724</v>
      </c>
      <c r="BA41" s="51">
        <v>125884724</v>
      </c>
      <c r="BB41" s="51">
        <v>125884724</v>
      </c>
      <c r="BC41" s="51">
        <v>125884724</v>
      </c>
      <c r="BD41" s="51">
        <v>125884724</v>
      </c>
      <c r="BE41" s="51">
        <v>125884724</v>
      </c>
      <c r="BF41" s="51">
        <v>125884724</v>
      </c>
    </row>
    <row r="42" spans="1:58" s="51" customFormat="1" ht="15" customHeight="1">
      <c r="A42" s="61"/>
      <c r="B42" s="204" t="s">
        <v>157</v>
      </c>
      <c r="C42" s="192">
        <v>75214700</v>
      </c>
      <c r="D42" s="335">
        <v>7.9423241603888197E-5</v>
      </c>
      <c r="E42" s="211">
        <v>141360000</v>
      </c>
      <c r="F42" s="834">
        <v>1.0729687248275725E-4</v>
      </c>
      <c r="G42" s="12">
        <v>0.87941984745003299</v>
      </c>
      <c r="H42" s="211">
        <v>148184500</v>
      </c>
      <c r="I42" s="834">
        <f t="shared" si="1"/>
        <v>1.0571422152824383E-4</v>
      </c>
      <c r="J42" s="12">
        <f t="shared" si="2"/>
        <v>4.8277447651386529E-2</v>
      </c>
      <c r="K42" s="812">
        <f t="shared" si="3"/>
        <v>160000000</v>
      </c>
      <c r="L42" s="834">
        <f t="shared" si="4"/>
        <v>7.7184608834061913E-5</v>
      </c>
      <c r="M42" s="813">
        <f t="shared" si="5"/>
        <v>7.9735060009650138E-2</v>
      </c>
      <c r="N42" s="59">
        <f t="shared" si="35"/>
        <v>164519510.12872925</v>
      </c>
      <c r="O42" s="302">
        <f t="shared" si="6"/>
        <v>7.7184608834061913E-5</v>
      </c>
      <c r="P42" s="211">
        <f t="shared" si="35"/>
        <v>112809633.80421686</v>
      </c>
      <c r="Q42" s="302">
        <f t="shared" si="21"/>
        <v>7.7184608834061913E-5</v>
      </c>
      <c r="R42" s="211">
        <f t="shared" si="35"/>
        <v>107836531.68934239</v>
      </c>
      <c r="S42" s="302">
        <f t="shared" si="7"/>
        <v>7.7184608834061913E-5</v>
      </c>
      <c r="T42" s="192">
        <f t="shared" si="28"/>
        <v>5000000</v>
      </c>
      <c r="U42" s="302">
        <f t="shared" si="41"/>
        <v>4.5028218642898291E-5</v>
      </c>
      <c r="V42" s="87">
        <f t="shared" si="29"/>
        <v>5000000</v>
      </c>
      <c r="W42" s="302">
        <f t="shared" si="41"/>
        <v>4.4669828314341137E-5</v>
      </c>
      <c r="X42" s="87">
        <f t="shared" si="30"/>
        <v>5000000</v>
      </c>
      <c r="Y42" s="14">
        <f t="shared" si="27"/>
        <v>3.1786571976669943E-5</v>
      </c>
      <c r="Z42" s="87">
        <f t="shared" si="31"/>
        <v>35000000</v>
      </c>
      <c r="AA42" s="14">
        <f t="shared" si="27"/>
        <v>1.9302141685503143E-4</v>
      </c>
      <c r="AB42" s="87">
        <f t="shared" si="32"/>
        <v>5000000</v>
      </c>
      <c r="AC42" s="14">
        <f t="shared" si="42"/>
        <v>3.0086585948212086E-5</v>
      </c>
      <c r="AD42" s="87">
        <f t="shared" si="33"/>
        <v>35000000</v>
      </c>
      <c r="AE42" s="14">
        <f t="shared" si="42"/>
        <v>2.0224581662350388E-4</v>
      </c>
      <c r="AF42" s="87">
        <f t="shared" si="34"/>
        <v>5000000</v>
      </c>
      <c r="AG42" s="14">
        <f t="shared" si="43"/>
        <v>3.1546498720418965E-5</v>
      </c>
      <c r="AH42" s="87">
        <f t="shared" si="36"/>
        <v>35000000</v>
      </c>
      <c r="AI42" s="14">
        <f t="shared" si="43"/>
        <v>1.9913266628974514E-4</v>
      </c>
      <c r="AJ42" s="87">
        <f t="shared" si="37"/>
        <v>5000000</v>
      </c>
      <c r="AK42" s="14">
        <f t="shared" si="44"/>
        <v>2.325154483232792E-5</v>
      </c>
      <c r="AL42" s="87">
        <f t="shared" si="38"/>
        <v>5000000</v>
      </c>
      <c r="AM42" s="14">
        <f t="shared" si="44"/>
        <v>2.2217008152528434E-5</v>
      </c>
      <c r="AN42" s="87">
        <f t="shared" si="39"/>
        <v>15000000</v>
      </c>
      <c r="AO42" s="14">
        <f t="shared" si="45"/>
        <v>7.6034442023770719E-5</v>
      </c>
      <c r="AP42" s="87">
        <f t="shared" si="40"/>
        <v>5000000</v>
      </c>
      <c r="AQ42" s="14">
        <f t="shared" si="45"/>
        <v>2.4940309671496028E-5</v>
      </c>
      <c r="AR42" s="176" t="e">
        <f>IF(#REF!=0,"",T42/#REF!)</f>
        <v>#REF!</v>
      </c>
      <c r="AS42" s="68" t="e">
        <f>IF(#REF!=0,"",T42/#REF!)</f>
        <v>#REF!</v>
      </c>
      <c r="AU42" s="51">
        <v>5000000</v>
      </c>
      <c r="AV42" s="51">
        <v>5000000</v>
      </c>
      <c r="AW42" s="51">
        <v>5000000</v>
      </c>
      <c r="AX42" s="51">
        <v>35000000</v>
      </c>
      <c r="AY42" s="51">
        <v>5000000</v>
      </c>
      <c r="AZ42" s="51">
        <v>35000000</v>
      </c>
      <c r="BA42" s="51">
        <v>5000000</v>
      </c>
      <c r="BB42" s="51">
        <v>35000000</v>
      </c>
      <c r="BC42" s="51">
        <v>5000000</v>
      </c>
      <c r="BD42" s="51">
        <v>5000000</v>
      </c>
      <c r="BE42" s="51">
        <v>15000000</v>
      </c>
      <c r="BF42" s="51">
        <v>5000000</v>
      </c>
    </row>
    <row r="43" spans="1:58" s="51" customFormat="1" ht="15" customHeight="1">
      <c r="A43" s="61"/>
      <c r="B43" s="204" t="s">
        <v>158</v>
      </c>
      <c r="C43" s="192">
        <v>0</v>
      </c>
      <c r="D43" s="335">
        <v>0</v>
      </c>
      <c r="E43" s="211">
        <v>0</v>
      </c>
      <c r="F43" s="834">
        <v>0</v>
      </c>
      <c r="G43" s="12">
        <v>0</v>
      </c>
      <c r="H43" s="211">
        <v>0</v>
      </c>
      <c r="I43" s="834">
        <f t="shared" si="1"/>
        <v>0</v>
      </c>
      <c r="J43" s="12">
        <f t="shared" si="2"/>
        <v>0</v>
      </c>
      <c r="K43" s="812">
        <f t="shared" si="3"/>
        <v>0</v>
      </c>
      <c r="L43" s="834">
        <f t="shared" si="4"/>
        <v>0</v>
      </c>
      <c r="M43" s="813">
        <f t="shared" si="5"/>
        <v>0</v>
      </c>
      <c r="N43" s="59">
        <f t="shared" si="35"/>
        <v>0</v>
      </c>
      <c r="O43" s="302">
        <f t="shared" si="6"/>
        <v>0</v>
      </c>
      <c r="P43" s="211">
        <f t="shared" si="35"/>
        <v>0</v>
      </c>
      <c r="Q43" s="302">
        <f t="shared" si="21"/>
        <v>0</v>
      </c>
      <c r="R43" s="211">
        <f t="shared" si="35"/>
        <v>0</v>
      </c>
      <c r="S43" s="302">
        <f t="shared" si="7"/>
        <v>0</v>
      </c>
      <c r="T43" s="192">
        <f t="shared" si="28"/>
        <v>0</v>
      </c>
      <c r="U43" s="302">
        <f t="shared" si="41"/>
        <v>0</v>
      </c>
      <c r="V43" s="87">
        <f t="shared" si="29"/>
        <v>0</v>
      </c>
      <c r="W43" s="302">
        <f t="shared" si="41"/>
        <v>0</v>
      </c>
      <c r="X43" s="87">
        <f t="shared" si="30"/>
        <v>0</v>
      </c>
      <c r="Y43" s="14">
        <f t="shared" ref="Y43:AA44" si="46">IFERROR(X43/X$7,0)</f>
        <v>0</v>
      </c>
      <c r="Z43" s="87">
        <f t="shared" si="31"/>
        <v>0</v>
      </c>
      <c r="AA43" s="14">
        <f t="shared" si="46"/>
        <v>0</v>
      </c>
      <c r="AB43" s="87">
        <f t="shared" si="32"/>
        <v>0</v>
      </c>
      <c r="AC43" s="14">
        <f t="shared" si="42"/>
        <v>0</v>
      </c>
      <c r="AD43" s="87">
        <f t="shared" si="33"/>
        <v>0</v>
      </c>
      <c r="AE43" s="14">
        <f t="shared" si="42"/>
        <v>0</v>
      </c>
      <c r="AF43" s="87">
        <f t="shared" si="34"/>
        <v>0</v>
      </c>
      <c r="AG43" s="14">
        <f t="shared" si="43"/>
        <v>0</v>
      </c>
      <c r="AH43" s="87">
        <f t="shared" si="36"/>
        <v>0</v>
      </c>
      <c r="AI43" s="14">
        <f t="shared" si="43"/>
        <v>0</v>
      </c>
      <c r="AJ43" s="87">
        <f t="shared" si="37"/>
        <v>0</v>
      </c>
      <c r="AK43" s="14">
        <f t="shared" si="44"/>
        <v>0</v>
      </c>
      <c r="AL43" s="87">
        <f t="shared" si="38"/>
        <v>0</v>
      </c>
      <c r="AM43" s="14">
        <f t="shared" si="44"/>
        <v>0</v>
      </c>
      <c r="AN43" s="87">
        <f t="shared" si="39"/>
        <v>0</v>
      </c>
      <c r="AO43" s="14">
        <f t="shared" si="45"/>
        <v>0</v>
      </c>
      <c r="AP43" s="87">
        <f t="shared" si="40"/>
        <v>0</v>
      </c>
      <c r="AQ43" s="14">
        <f t="shared" si="45"/>
        <v>0</v>
      </c>
      <c r="AR43" s="176" t="e">
        <f>IF(#REF!=0,"",T43/#REF!)</f>
        <v>#REF!</v>
      </c>
      <c r="AS43" s="68" t="e">
        <f>IF(#REF!=0,"",T43/#REF!)</f>
        <v>#REF!</v>
      </c>
      <c r="AU43" s="51">
        <v>0</v>
      </c>
      <c r="AV43" s="51">
        <v>0</v>
      </c>
      <c r="AW43" s="51">
        <v>0</v>
      </c>
      <c r="AX43" s="51">
        <v>0</v>
      </c>
      <c r="AY43" s="51">
        <v>0</v>
      </c>
      <c r="AZ43" s="51">
        <v>0</v>
      </c>
      <c r="BA43" s="51">
        <v>0</v>
      </c>
      <c r="BB43" s="51">
        <v>0</v>
      </c>
      <c r="BC43" s="51">
        <v>0</v>
      </c>
      <c r="BD43" s="51">
        <v>0</v>
      </c>
      <c r="BE43" s="51">
        <v>0</v>
      </c>
      <c r="BF43" s="51">
        <v>0</v>
      </c>
    </row>
    <row r="44" spans="1:58" s="51" customFormat="1" ht="15" customHeight="1">
      <c r="A44" s="61"/>
      <c r="B44" s="204" t="s">
        <v>159</v>
      </c>
      <c r="C44" s="192">
        <v>1637882898.4000001</v>
      </c>
      <c r="D44" s="335">
        <v>1.729528525122082E-3</v>
      </c>
      <c r="E44" s="211">
        <v>1656210301</v>
      </c>
      <c r="F44" s="834">
        <v>1.2571178938244624E-3</v>
      </c>
      <c r="G44" s="12">
        <v>1.118969043385422E-2</v>
      </c>
      <c r="H44" s="211">
        <v>2499839472</v>
      </c>
      <c r="I44" s="834">
        <f t="shared" si="1"/>
        <v>1.7833753444392367E-3</v>
      </c>
      <c r="J44" s="12">
        <f t="shared" si="2"/>
        <v>0.50937321817804582</v>
      </c>
      <c r="K44" s="812">
        <f t="shared" si="3"/>
        <v>2760000000</v>
      </c>
      <c r="L44" s="834">
        <f t="shared" si="4"/>
        <v>1.331434502387568E-3</v>
      </c>
      <c r="M44" s="813">
        <f t="shared" si="5"/>
        <v>0.10407089371697063</v>
      </c>
      <c r="N44" s="59">
        <f t="shared" si="35"/>
        <v>2837961549.7205796</v>
      </c>
      <c r="O44" s="302">
        <f t="shared" si="6"/>
        <v>1.331434502387568E-3</v>
      </c>
      <c r="P44" s="211">
        <f t="shared" si="35"/>
        <v>1945966183.1227407</v>
      </c>
      <c r="Q44" s="302">
        <f t="shared" si="21"/>
        <v>1.331434502387568E-3</v>
      </c>
      <c r="R44" s="211">
        <f t="shared" si="35"/>
        <v>1860180171.6411564</v>
      </c>
      <c r="S44" s="302">
        <f t="shared" si="7"/>
        <v>1.331434502387568E-3</v>
      </c>
      <c r="T44" s="192">
        <f t="shared" si="28"/>
        <v>240000000</v>
      </c>
      <c r="U44" s="302">
        <f t="shared" si="41"/>
        <v>2.161354494859118E-3</v>
      </c>
      <c r="V44" s="87">
        <f t="shared" si="29"/>
        <v>200000000</v>
      </c>
      <c r="W44" s="302">
        <f t="shared" si="41"/>
        <v>1.7867931325736455E-3</v>
      </c>
      <c r="X44" s="87">
        <f t="shared" si="30"/>
        <v>230000000</v>
      </c>
      <c r="Y44" s="14">
        <f t="shared" si="46"/>
        <v>1.4621823109268173E-3</v>
      </c>
      <c r="Z44" s="87">
        <f t="shared" si="31"/>
        <v>260000000</v>
      </c>
      <c r="AA44" s="14">
        <f t="shared" si="46"/>
        <v>1.4338733823516621E-3</v>
      </c>
      <c r="AB44" s="87">
        <f t="shared" si="32"/>
        <v>230000000</v>
      </c>
      <c r="AC44" s="14">
        <f t="shared" si="42"/>
        <v>1.3839829536177559E-3</v>
      </c>
      <c r="AD44" s="87">
        <f t="shared" si="33"/>
        <v>220000000</v>
      </c>
      <c r="AE44" s="14">
        <f t="shared" si="42"/>
        <v>1.2712594187763101E-3</v>
      </c>
      <c r="AF44" s="87">
        <f t="shared" si="34"/>
        <v>230000000</v>
      </c>
      <c r="AG44" s="14">
        <f t="shared" si="43"/>
        <v>1.4511389411392725E-3</v>
      </c>
      <c r="AH44" s="87">
        <f t="shared" si="36"/>
        <v>230000000</v>
      </c>
      <c r="AI44" s="14">
        <f t="shared" si="43"/>
        <v>1.3085860927611822E-3</v>
      </c>
      <c r="AJ44" s="87">
        <f t="shared" si="37"/>
        <v>230000000</v>
      </c>
      <c r="AK44" s="14">
        <f t="shared" si="44"/>
        <v>1.0695710622870842E-3</v>
      </c>
      <c r="AL44" s="87">
        <f t="shared" si="38"/>
        <v>230000000</v>
      </c>
      <c r="AM44" s="14">
        <f t="shared" si="44"/>
        <v>1.021982375016308E-3</v>
      </c>
      <c r="AN44" s="87">
        <f t="shared" si="39"/>
        <v>230000000</v>
      </c>
      <c r="AO44" s="14">
        <f t="shared" si="45"/>
        <v>1.1658614443644845E-3</v>
      </c>
      <c r="AP44" s="87">
        <f t="shared" si="40"/>
        <v>230000000</v>
      </c>
      <c r="AQ44" s="14">
        <f t="shared" si="45"/>
        <v>1.1472542448888172E-3</v>
      </c>
      <c r="AR44" s="176" t="e">
        <f>IF(#REF!=0,"",T44/#REF!)</f>
        <v>#REF!</v>
      </c>
      <c r="AS44" s="68" t="e">
        <f>IF(#REF!=0,"",T44/#REF!)</f>
        <v>#REF!</v>
      </c>
      <c r="AU44" s="51">
        <v>240000000</v>
      </c>
      <c r="AV44" s="51">
        <v>200000000</v>
      </c>
      <c r="AW44" s="51">
        <v>230000000</v>
      </c>
      <c r="AX44" s="51">
        <v>260000000</v>
      </c>
      <c r="AY44" s="51">
        <v>230000000</v>
      </c>
      <c r="AZ44" s="51">
        <v>220000000</v>
      </c>
      <c r="BA44" s="51">
        <v>230000000</v>
      </c>
      <c r="BB44" s="51">
        <v>230000000</v>
      </c>
      <c r="BC44" s="51">
        <v>230000000</v>
      </c>
      <c r="BD44" s="51">
        <v>230000000</v>
      </c>
      <c r="BE44" s="51">
        <v>230000000</v>
      </c>
      <c r="BF44" s="51">
        <v>230000000</v>
      </c>
    </row>
    <row r="45" spans="1:58" s="51" customFormat="1" ht="15" customHeight="1">
      <c r="A45" s="61"/>
      <c r="B45" s="204" t="s">
        <v>160</v>
      </c>
      <c r="C45" s="192">
        <v>361125000</v>
      </c>
      <c r="D45" s="335">
        <v>3.8133128396715166E-4</v>
      </c>
      <c r="E45" s="211">
        <v>0</v>
      </c>
      <c r="F45" s="834">
        <v>0</v>
      </c>
      <c r="G45" s="824">
        <v>-1</v>
      </c>
      <c r="H45" s="211">
        <v>0</v>
      </c>
      <c r="I45" s="834">
        <f>IFERROR(H45/H$7,0)</f>
        <v>0</v>
      </c>
      <c r="J45" s="12">
        <f t="shared" si="2"/>
        <v>0</v>
      </c>
      <c r="K45" s="812">
        <f t="shared" si="3"/>
        <v>0</v>
      </c>
      <c r="L45" s="834">
        <f t="shared" si="4"/>
        <v>0</v>
      </c>
      <c r="M45" s="813">
        <f t="shared" si="5"/>
        <v>0</v>
      </c>
      <c r="N45" s="59">
        <f t="shared" si="35"/>
        <v>0</v>
      </c>
      <c r="O45" s="302">
        <f t="shared" si="6"/>
        <v>0</v>
      </c>
      <c r="P45" s="211">
        <f t="shared" si="35"/>
        <v>0</v>
      </c>
      <c r="Q45" s="302">
        <f t="shared" si="21"/>
        <v>0</v>
      </c>
      <c r="R45" s="211">
        <f t="shared" si="35"/>
        <v>0</v>
      </c>
      <c r="S45" s="302">
        <f t="shared" si="7"/>
        <v>0</v>
      </c>
      <c r="T45" s="192">
        <f t="shared" si="28"/>
        <v>0</v>
      </c>
      <c r="U45" s="302">
        <f>IFERROR(T45/T$7,0)</f>
        <v>0</v>
      </c>
      <c r="V45" s="87">
        <f t="shared" si="29"/>
        <v>0</v>
      </c>
      <c r="W45" s="302">
        <f>IFERROR(V45/V$7,0)</f>
        <v>0</v>
      </c>
      <c r="X45" s="87">
        <f t="shared" si="30"/>
        <v>0</v>
      </c>
      <c r="Y45" s="14">
        <f>IFERROR(X45/X$7,0)</f>
        <v>0</v>
      </c>
      <c r="Z45" s="87">
        <f t="shared" si="31"/>
        <v>0</v>
      </c>
      <c r="AA45" s="14">
        <f>IFERROR(Z45/Z$7,0)</f>
        <v>0</v>
      </c>
      <c r="AB45" s="87">
        <f t="shared" si="32"/>
        <v>0</v>
      </c>
      <c r="AC45" s="14">
        <f>IFERROR(AB45/AB$7,0)</f>
        <v>0</v>
      </c>
      <c r="AD45" s="87">
        <f t="shared" si="33"/>
        <v>0</v>
      </c>
      <c r="AE45" s="14">
        <f>IFERROR(AD45/AD$7,0)</f>
        <v>0</v>
      </c>
      <c r="AF45" s="87">
        <f t="shared" si="34"/>
        <v>0</v>
      </c>
      <c r="AG45" s="14">
        <f>IFERROR(AF45/AF$7,0)</f>
        <v>0</v>
      </c>
      <c r="AH45" s="87">
        <f t="shared" si="36"/>
        <v>0</v>
      </c>
      <c r="AI45" s="14">
        <f>IFERROR(AH45/AH$7,0)</f>
        <v>0</v>
      </c>
      <c r="AJ45" s="87">
        <f t="shared" si="37"/>
        <v>0</v>
      </c>
      <c r="AK45" s="14">
        <f>IFERROR(AJ45/AJ$7,0)</f>
        <v>0</v>
      </c>
      <c r="AL45" s="87">
        <f t="shared" si="38"/>
        <v>0</v>
      </c>
      <c r="AM45" s="14">
        <f>IFERROR(AL45/AL$7,0)</f>
        <v>0</v>
      </c>
      <c r="AN45" s="87">
        <f t="shared" si="39"/>
        <v>0</v>
      </c>
      <c r="AO45" s="14">
        <f>IFERROR(AN45/AN$7,0)</f>
        <v>0</v>
      </c>
      <c r="AP45" s="87">
        <f t="shared" si="40"/>
        <v>0</v>
      </c>
      <c r="AQ45" s="14">
        <f>IFERROR(AP45/AP$7,0)</f>
        <v>0</v>
      </c>
      <c r="AR45" s="176" t="e">
        <f>IF(#REF!=0,"",T45/#REF!)</f>
        <v>#REF!</v>
      </c>
      <c r="AS45" s="68" t="e">
        <f>IF(#REF!=0,"",T45/#REF!)</f>
        <v>#REF!</v>
      </c>
      <c r="AU45" s="51">
        <v>0</v>
      </c>
      <c r="AV45" s="51">
        <v>0</v>
      </c>
      <c r="AW45" s="51">
        <v>0</v>
      </c>
      <c r="AX45" s="51">
        <v>0</v>
      </c>
      <c r="AY45" s="51">
        <v>0</v>
      </c>
      <c r="AZ45" s="51">
        <v>0</v>
      </c>
      <c r="BA45" s="51">
        <v>0</v>
      </c>
      <c r="BB45" s="51">
        <v>0</v>
      </c>
      <c r="BC45" s="51">
        <v>0</v>
      </c>
      <c r="BD45" s="51">
        <v>0</v>
      </c>
      <c r="BE45" s="51">
        <v>0</v>
      </c>
      <c r="BF45" s="51">
        <v>0</v>
      </c>
    </row>
    <row r="46" spans="1:58" s="51" customFormat="1" ht="15" customHeight="1">
      <c r="A46" s="61"/>
      <c r="B46" s="204" t="s">
        <v>161</v>
      </c>
      <c r="C46" s="192">
        <v>0</v>
      </c>
      <c r="D46" s="46">
        <v>0</v>
      </c>
      <c r="E46" s="211">
        <v>0</v>
      </c>
      <c r="F46" s="834">
        <v>0</v>
      </c>
      <c r="G46" s="12">
        <v>0</v>
      </c>
      <c r="H46" s="211">
        <v>0</v>
      </c>
      <c r="I46" s="834">
        <f t="shared" si="1"/>
        <v>0</v>
      </c>
      <c r="J46" s="12">
        <f t="shared" si="2"/>
        <v>0</v>
      </c>
      <c r="K46" s="812">
        <f t="shared" si="3"/>
        <v>0</v>
      </c>
      <c r="L46" s="834">
        <f t="shared" si="4"/>
        <v>0</v>
      </c>
      <c r="M46" s="813">
        <f t="shared" si="5"/>
        <v>0</v>
      </c>
      <c r="N46" s="59">
        <f t="shared" si="35"/>
        <v>0</v>
      </c>
      <c r="O46" s="302">
        <f t="shared" si="6"/>
        <v>0</v>
      </c>
      <c r="P46" s="211">
        <f t="shared" si="35"/>
        <v>0</v>
      </c>
      <c r="Q46" s="302">
        <f t="shared" si="21"/>
        <v>0</v>
      </c>
      <c r="R46" s="211">
        <f t="shared" si="35"/>
        <v>0</v>
      </c>
      <c r="S46" s="302">
        <f t="shared" si="7"/>
        <v>0</v>
      </c>
      <c r="T46" s="192">
        <f t="shared" si="28"/>
        <v>0</v>
      </c>
      <c r="U46" s="302">
        <f t="shared" si="41"/>
        <v>0</v>
      </c>
      <c r="V46" s="87">
        <f t="shared" si="29"/>
        <v>0</v>
      </c>
      <c r="W46" s="302">
        <f t="shared" si="41"/>
        <v>0</v>
      </c>
      <c r="X46" s="87">
        <f t="shared" si="30"/>
        <v>0</v>
      </c>
      <c r="Y46" s="14">
        <f t="shared" ref="Y46:AA47" si="47">IFERROR(X46/X$7,0)</f>
        <v>0</v>
      </c>
      <c r="Z46" s="87">
        <f t="shared" si="31"/>
        <v>0</v>
      </c>
      <c r="AA46" s="14">
        <f t="shared" si="47"/>
        <v>0</v>
      </c>
      <c r="AB46" s="87">
        <f t="shared" si="32"/>
        <v>0</v>
      </c>
      <c r="AC46" s="14">
        <f t="shared" ref="AC46:AE47" si="48">IFERROR(AB46/AB$7,0)</f>
        <v>0</v>
      </c>
      <c r="AD46" s="87">
        <f t="shared" si="33"/>
        <v>0</v>
      </c>
      <c r="AE46" s="14">
        <f t="shared" si="48"/>
        <v>0</v>
      </c>
      <c r="AF46" s="87">
        <f t="shared" si="34"/>
        <v>0</v>
      </c>
      <c r="AG46" s="14">
        <f t="shared" ref="AG46:AI47" si="49">IFERROR(AF46/AF$7,0)</f>
        <v>0</v>
      </c>
      <c r="AH46" s="87">
        <f t="shared" si="36"/>
        <v>0</v>
      </c>
      <c r="AI46" s="14">
        <f t="shared" si="49"/>
        <v>0</v>
      </c>
      <c r="AJ46" s="87">
        <f t="shared" si="37"/>
        <v>0</v>
      </c>
      <c r="AK46" s="14">
        <f t="shared" ref="AK46:AM47" si="50">IFERROR(AJ46/AJ$7,0)</f>
        <v>0</v>
      </c>
      <c r="AL46" s="87">
        <f t="shared" si="38"/>
        <v>0</v>
      </c>
      <c r="AM46" s="14">
        <f t="shared" si="50"/>
        <v>0</v>
      </c>
      <c r="AN46" s="87">
        <f t="shared" si="39"/>
        <v>0</v>
      </c>
      <c r="AO46" s="14">
        <f t="shared" ref="AO46:AQ47" si="51">IFERROR(AN46/AN$7,0)</f>
        <v>0</v>
      </c>
      <c r="AP46" s="87">
        <f t="shared" si="40"/>
        <v>0</v>
      </c>
      <c r="AQ46" s="14">
        <f t="shared" si="51"/>
        <v>0</v>
      </c>
      <c r="AR46" s="176" t="e">
        <f>IF(#REF!=0,"",T46/#REF!)</f>
        <v>#REF!</v>
      </c>
      <c r="AS46" s="68" t="e">
        <f>IF(#REF!=0,"",T46/#REF!)</f>
        <v>#REF!</v>
      </c>
      <c r="AU46" s="51">
        <v>0</v>
      </c>
      <c r="AV46" s="51">
        <v>0</v>
      </c>
      <c r="AW46" s="51">
        <v>0</v>
      </c>
      <c r="AX46" s="51">
        <v>0</v>
      </c>
      <c r="AY46" s="51">
        <v>0</v>
      </c>
      <c r="AZ46" s="51">
        <v>0</v>
      </c>
      <c r="BA46" s="51">
        <v>0</v>
      </c>
      <c r="BB46" s="51">
        <v>0</v>
      </c>
      <c r="BC46" s="51">
        <v>0</v>
      </c>
      <c r="BD46" s="51">
        <v>0</v>
      </c>
      <c r="BE46" s="51">
        <v>0</v>
      </c>
      <c r="BF46" s="51">
        <v>0</v>
      </c>
    </row>
    <row r="47" spans="1:58" s="51" customFormat="1" ht="15" customHeight="1">
      <c r="A47" s="61"/>
      <c r="B47" s="204" t="s">
        <v>162</v>
      </c>
      <c r="C47" s="192">
        <v>10015000</v>
      </c>
      <c r="D47" s="335">
        <v>1.0575376417946761E-5</v>
      </c>
      <c r="E47" s="211">
        <v>21750000</v>
      </c>
      <c r="F47" s="834">
        <v>1.6508962765279926E-5</v>
      </c>
      <c r="G47" s="824">
        <v>1.1717423864203695</v>
      </c>
      <c r="H47" s="211">
        <v>13000000</v>
      </c>
      <c r="I47" s="834">
        <f t="shared" si="1"/>
        <v>9.2741472952108333E-6</v>
      </c>
      <c r="J47" s="824">
        <f t="shared" si="2"/>
        <v>-0.40229885057471265</v>
      </c>
      <c r="K47" s="812">
        <f t="shared" si="3"/>
        <v>50000000</v>
      </c>
      <c r="L47" s="834">
        <f t="shared" si="4"/>
        <v>2.412019026064435E-5</v>
      </c>
      <c r="M47" s="813">
        <f t="shared" si="5"/>
        <v>2.8461538461538463</v>
      </c>
      <c r="N47" s="59">
        <f t="shared" si="35"/>
        <v>51412346.915227897</v>
      </c>
      <c r="O47" s="302">
        <f t="shared" si="6"/>
        <v>2.412019026064435E-5</v>
      </c>
      <c r="P47" s="211">
        <f t="shared" si="35"/>
        <v>35253010.563817769</v>
      </c>
      <c r="Q47" s="302">
        <f t="shared" si="21"/>
        <v>2.412019026064435E-5</v>
      </c>
      <c r="R47" s="211">
        <f t="shared" si="35"/>
        <v>33698916.152919501</v>
      </c>
      <c r="S47" s="302">
        <f t="shared" si="7"/>
        <v>2.412019026064435E-5</v>
      </c>
      <c r="T47" s="192">
        <f t="shared" si="28"/>
        <v>0</v>
      </c>
      <c r="U47" s="302">
        <f>IFERROR(T47/T$7,0)</f>
        <v>0</v>
      </c>
      <c r="V47" s="87">
        <f t="shared" si="29"/>
        <v>0</v>
      </c>
      <c r="W47" s="302">
        <f t="shared" si="41"/>
        <v>0</v>
      </c>
      <c r="X47" s="87">
        <f t="shared" si="30"/>
        <v>0</v>
      </c>
      <c r="Y47" s="14">
        <f t="shared" si="47"/>
        <v>0</v>
      </c>
      <c r="Z47" s="87">
        <f t="shared" si="31"/>
        <v>0</v>
      </c>
      <c r="AA47" s="14">
        <f t="shared" si="47"/>
        <v>0</v>
      </c>
      <c r="AB47" s="87">
        <f t="shared" si="32"/>
        <v>0</v>
      </c>
      <c r="AC47" s="14">
        <f t="shared" si="48"/>
        <v>0</v>
      </c>
      <c r="AD47" s="87">
        <f t="shared" si="33"/>
        <v>0</v>
      </c>
      <c r="AE47" s="14">
        <f t="shared" si="48"/>
        <v>0</v>
      </c>
      <c r="AF47" s="87">
        <f t="shared" si="34"/>
        <v>50000000</v>
      </c>
      <c r="AG47" s="14">
        <f t="shared" si="49"/>
        <v>3.1546498720418965E-4</v>
      </c>
      <c r="AH47" s="87">
        <f t="shared" si="36"/>
        <v>0</v>
      </c>
      <c r="AI47" s="14">
        <f t="shared" si="49"/>
        <v>0</v>
      </c>
      <c r="AJ47" s="87">
        <f t="shared" si="37"/>
        <v>0</v>
      </c>
      <c r="AK47" s="14">
        <f t="shared" si="50"/>
        <v>0</v>
      </c>
      <c r="AL47" s="87">
        <f t="shared" si="38"/>
        <v>0</v>
      </c>
      <c r="AM47" s="14">
        <f t="shared" si="50"/>
        <v>0</v>
      </c>
      <c r="AN47" s="87">
        <f t="shared" si="39"/>
        <v>0</v>
      </c>
      <c r="AO47" s="14">
        <f t="shared" si="51"/>
        <v>0</v>
      </c>
      <c r="AP47" s="87">
        <f t="shared" si="40"/>
        <v>0</v>
      </c>
      <c r="AQ47" s="14">
        <f t="shared" si="51"/>
        <v>0</v>
      </c>
      <c r="AR47" s="176" t="e">
        <f>IF(#REF!=0,"",T47/#REF!)</f>
        <v>#REF!</v>
      </c>
      <c r="AS47" s="68" t="e">
        <f>IF(#REF!=0,"",T47/#REF!)</f>
        <v>#REF!</v>
      </c>
      <c r="AU47" s="51">
        <v>0</v>
      </c>
      <c r="AV47" s="51">
        <v>0</v>
      </c>
      <c r="AW47" s="51">
        <v>0</v>
      </c>
      <c r="AX47" s="51">
        <v>0</v>
      </c>
      <c r="AY47" s="51">
        <v>0</v>
      </c>
      <c r="AZ47" s="51">
        <v>0</v>
      </c>
      <c r="BA47" s="51">
        <v>50000000</v>
      </c>
      <c r="BB47" s="51">
        <v>0</v>
      </c>
      <c r="BC47" s="51">
        <v>0</v>
      </c>
      <c r="BD47" s="51">
        <v>0</v>
      </c>
      <c r="BE47" s="51">
        <v>0</v>
      </c>
      <c r="BF47" s="51">
        <v>0</v>
      </c>
    </row>
    <row r="48" spans="1:58" s="51" customFormat="1" ht="15" customHeight="1">
      <c r="A48" s="61"/>
      <c r="B48" s="204" t="s">
        <v>163</v>
      </c>
      <c r="C48" s="192">
        <v>67383290</v>
      </c>
      <c r="D48" s="335">
        <v>7.1153635150241417E-5</v>
      </c>
      <c r="E48" s="211">
        <v>115105740</v>
      </c>
      <c r="F48" s="834">
        <v>8.7369028769195031E-5</v>
      </c>
      <c r="G48" s="12">
        <v>0.70822380444766053</v>
      </c>
      <c r="H48" s="211">
        <v>123537590</v>
      </c>
      <c r="I48" s="834">
        <f>IFERROR(H48/H$7,0)</f>
        <v>8.8131215858104991E-5</v>
      </c>
      <c r="J48" s="12">
        <f t="shared" si="2"/>
        <v>7.3253080167852619E-2</v>
      </c>
      <c r="K48" s="812">
        <f t="shared" si="3"/>
        <v>111000000</v>
      </c>
      <c r="L48" s="834">
        <f t="shared" si="4"/>
        <v>5.3546822378630457E-5</v>
      </c>
      <c r="M48" s="813">
        <f t="shared" si="5"/>
        <v>-0.10148805719781323</v>
      </c>
      <c r="N48" s="59">
        <f t="shared" si="35"/>
        <v>114135410.15180592</v>
      </c>
      <c r="O48" s="302">
        <f t="shared" si="6"/>
        <v>5.3546822378630457E-5</v>
      </c>
      <c r="P48" s="211">
        <f t="shared" si="35"/>
        <v>78261683.451675445</v>
      </c>
      <c r="Q48" s="302">
        <f t="shared" si="21"/>
        <v>5.354682237863045E-5</v>
      </c>
      <c r="R48" s="211">
        <f t="shared" si="35"/>
        <v>74811593.85948129</v>
      </c>
      <c r="S48" s="302">
        <f t="shared" si="7"/>
        <v>5.354682237863045E-5</v>
      </c>
      <c r="T48" s="192">
        <f t="shared" si="28"/>
        <v>7100000</v>
      </c>
      <c r="U48" s="302">
        <f>IFERROR(T48/T$7,0)</f>
        <v>6.3940070472915577E-5</v>
      </c>
      <c r="V48" s="87">
        <f t="shared" si="29"/>
        <v>6800000</v>
      </c>
      <c r="W48" s="302">
        <f>IFERROR(V48/V$7,0)</f>
        <v>6.0750966507503946E-5</v>
      </c>
      <c r="X48" s="87">
        <f t="shared" si="30"/>
        <v>8900000</v>
      </c>
      <c r="Y48" s="14">
        <f>IFERROR(X48/X$7,0)</f>
        <v>5.6580098118472498E-5</v>
      </c>
      <c r="Z48" s="87">
        <f t="shared" si="31"/>
        <v>10000000</v>
      </c>
      <c r="AA48" s="14">
        <f>IFERROR(Z48/Z$7,0)</f>
        <v>5.5148976244294694E-5</v>
      </c>
      <c r="AB48" s="87">
        <f t="shared" si="32"/>
        <v>10600000</v>
      </c>
      <c r="AC48" s="14">
        <f>IFERROR(AB48/AB$7,0)</f>
        <v>6.3783562210209616E-5</v>
      </c>
      <c r="AD48" s="87">
        <f t="shared" si="33"/>
        <v>10600000</v>
      </c>
      <c r="AE48" s="14">
        <f>IFERROR(AD48/AD$7,0)</f>
        <v>6.1251590177404031E-5</v>
      </c>
      <c r="AF48" s="87">
        <f t="shared" si="34"/>
        <v>9500000</v>
      </c>
      <c r="AG48" s="14">
        <f>IFERROR(AF48/AF$7,0)</f>
        <v>5.9938347568796031E-5</v>
      </c>
      <c r="AH48" s="87">
        <f t="shared" si="36"/>
        <v>9500000</v>
      </c>
      <c r="AI48" s="14">
        <f>IFERROR(AH48/AH$7,0)</f>
        <v>5.4050295135787966E-5</v>
      </c>
      <c r="AJ48" s="87">
        <f t="shared" si="37"/>
        <v>9500000</v>
      </c>
      <c r="AK48" s="14">
        <f>IFERROR(AJ48/AJ$7,0)</f>
        <v>4.4177935181423044E-5</v>
      </c>
      <c r="AL48" s="87">
        <f t="shared" si="38"/>
        <v>9500000</v>
      </c>
      <c r="AM48" s="14">
        <f>IFERROR(AL48/AL$7,0)</f>
        <v>4.2212315489804022E-5</v>
      </c>
      <c r="AN48" s="87">
        <f t="shared" si="39"/>
        <v>9500000</v>
      </c>
      <c r="AO48" s="14">
        <f>IFERROR(AN48/AN$7,0)</f>
        <v>4.8155146615054789E-5</v>
      </c>
      <c r="AP48" s="87">
        <f t="shared" si="40"/>
        <v>9500000</v>
      </c>
      <c r="AQ48" s="14">
        <f>IFERROR(AP48/AP$7,0)</f>
        <v>4.7386588375842456E-5</v>
      </c>
      <c r="AR48" s="176" t="e">
        <f>IF(#REF!=0,"",T48/#REF!)</f>
        <v>#REF!</v>
      </c>
      <c r="AS48" s="68" t="e">
        <f>IF(#REF!=0,"",T48/#REF!)</f>
        <v>#REF!</v>
      </c>
      <c r="AU48" s="51">
        <v>7100000</v>
      </c>
      <c r="AV48" s="51">
        <v>6800000</v>
      </c>
      <c r="AW48" s="51">
        <v>8900000</v>
      </c>
      <c r="AX48" s="51">
        <v>10000000</v>
      </c>
      <c r="AY48" s="51">
        <v>10600000</v>
      </c>
      <c r="AZ48" s="51">
        <v>10600000</v>
      </c>
      <c r="BA48" s="51">
        <v>9500000</v>
      </c>
      <c r="BB48" s="51">
        <v>9500000</v>
      </c>
      <c r="BC48" s="51">
        <v>9500000</v>
      </c>
      <c r="BD48" s="51">
        <v>9500000</v>
      </c>
      <c r="BE48" s="51">
        <v>9500000</v>
      </c>
      <c r="BF48" s="51">
        <v>9500000</v>
      </c>
    </row>
    <row r="49" spans="1:58" s="51" customFormat="1" ht="15" customHeight="1">
      <c r="A49" s="61"/>
      <c r="B49" s="204" t="s">
        <v>186</v>
      </c>
      <c r="C49" s="192">
        <v>502582696</v>
      </c>
      <c r="D49" s="335">
        <v>5.3070406304009041E-4</v>
      </c>
      <c r="E49" s="211">
        <v>691363988</v>
      </c>
      <c r="F49" s="834">
        <v>5.247679234550546E-4</v>
      </c>
      <c r="G49" s="12">
        <v>0.37562234733206973</v>
      </c>
      <c r="H49" s="211">
        <v>649294114</v>
      </c>
      <c r="I49" s="834">
        <f>IFERROR(H49/H$7,0)</f>
        <v>4.6320378854995496E-4</v>
      </c>
      <c r="J49" s="12">
        <f t="shared" si="2"/>
        <v>-6.0850542883642354E-2</v>
      </c>
      <c r="K49" s="812">
        <f t="shared" si="3"/>
        <v>840000000</v>
      </c>
      <c r="L49" s="834">
        <f t="shared" si="4"/>
        <v>4.0521919637882505E-4</v>
      </c>
      <c r="M49" s="813">
        <f t="shared" si="5"/>
        <v>0.29371263636620615</v>
      </c>
      <c r="N49" s="59">
        <f t="shared" si="35"/>
        <v>863727428.17582858</v>
      </c>
      <c r="O49" s="302">
        <f t="shared" si="6"/>
        <v>4.0521919637882505E-4</v>
      </c>
      <c r="P49" s="211">
        <f t="shared" si="35"/>
        <v>592250577.47213852</v>
      </c>
      <c r="Q49" s="302">
        <f t="shared" si="21"/>
        <v>4.0521919637882505E-4</v>
      </c>
      <c r="R49" s="211">
        <f t="shared" si="35"/>
        <v>566141791.36904764</v>
      </c>
      <c r="S49" s="302">
        <f t="shared" si="7"/>
        <v>4.0521919637882505E-4</v>
      </c>
      <c r="T49" s="192">
        <f t="shared" si="28"/>
        <v>70000000</v>
      </c>
      <c r="U49" s="302">
        <f>IFERROR(T49/T$7,0)</f>
        <v>6.3039506100057608E-4</v>
      </c>
      <c r="V49" s="87">
        <f t="shared" si="29"/>
        <v>70000000</v>
      </c>
      <c r="W49" s="302">
        <f>IFERROR(V49/V$7,0)</f>
        <v>6.2537759640077586E-4</v>
      </c>
      <c r="X49" s="87">
        <f t="shared" si="30"/>
        <v>70000000</v>
      </c>
      <c r="Y49" s="14">
        <f>IFERROR(X49/X$7,0)</f>
        <v>4.4501200767337919E-4</v>
      </c>
      <c r="Z49" s="87">
        <f t="shared" si="31"/>
        <v>70000000</v>
      </c>
      <c r="AA49" s="14">
        <f>IFERROR(Z49/Z$7,0)</f>
        <v>3.8604283371006286E-4</v>
      </c>
      <c r="AB49" s="87">
        <f t="shared" si="32"/>
        <v>70000000</v>
      </c>
      <c r="AC49" s="14">
        <f>IFERROR(AB49/AB$7,0)</f>
        <v>4.212122032749692E-4</v>
      </c>
      <c r="AD49" s="87">
        <f t="shared" si="33"/>
        <v>70000000</v>
      </c>
      <c r="AE49" s="14">
        <f>IFERROR(AD49/AD$7,0)</f>
        <v>4.0449163324700777E-4</v>
      </c>
      <c r="AF49" s="87">
        <f t="shared" si="34"/>
        <v>70000000</v>
      </c>
      <c r="AG49" s="14">
        <f>IFERROR(AF49/AF$7,0)</f>
        <v>4.4165098208586551E-4</v>
      </c>
      <c r="AH49" s="87">
        <f t="shared" si="36"/>
        <v>70000000</v>
      </c>
      <c r="AI49" s="14">
        <f>IFERROR(AH49/AH$7,0)</f>
        <v>3.9826533257949028E-4</v>
      </c>
      <c r="AJ49" s="87">
        <f t="shared" si="37"/>
        <v>70000000</v>
      </c>
      <c r="AK49" s="14">
        <f>IFERROR(AJ49/AJ$7,0)</f>
        <v>3.2552162765259087E-4</v>
      </c>
      <c r="AL49" s="87">
        <f t="shared" si="38"/>
        <v>70000000</v>
      </c>
      <c r="AM49" s="14">
        <f>IFERROR(AL49/AL$7,0)</f>
        <v>3.1103811413539804E-4</v>
      </c>
      <c r="AN49" s="87">
        <f t="shared" si="39"/>
        <v>70000000</v>
      </c>
      <c r="AO49" s="14">
        <f>IFERROR(AN49/AN$7,0)</f>
        <v>3.5482739611093002E-4</v>
      </c>
      <c r="AP49" s="87">
        <f t="shared" si="40"/>
        <v>70000000</v>
      </c>
      <c r="AQ49" s="14">
        <f>IFERROR(AP49/AP$7,0)</f>
        <v>3.4916433540094438E-4</v>
      </c>
      <c r="AR49" s="176" t="e">
        <f>IF(#REF!=0,"",T49/#REF!)</f>
        <v>#REF!</v>
      </c>
      <c r="AS49" s="68" t="e">
        <f>IF(#REF!=0,"",T49/#REF!)</f>
        <v>#REF!</v>
      </c>
      <c r="AU49" s="51">
        <v>70000000</v>
      </c>
      <c r="AV49" s="51">
        <v>70000000</v>
      </c>
      <c r="AW49" s="51">
        <v>70000000</v>
      </c>
      <c r="AX49" s="51">
        <v>70000000</v>
      </c>
      <c r="AY49" s="51">
        <v>70000000</v>
      </c>
      <c r="AZ49" s="51">
        <v>70000000</v>
      </c>
      <c r="BA49" s="51">
        <v>70000000</v>
      </c>
      <c r="BB49" s="51">
        <v>70000000</v>
      </c>
      <c r="BC49" s="51">
        <v>70000000</v>
      </c>
      <c r="BD49" s="51">
        <v>70000000</v>
      </c>
      <c r="BE49" s="51">
        <v>70000000</v>
      </c>
      <c r="BF49" s="51">
        <v>70000000</v>
      </c>
    </row>
    <row r="50" spans="1:58" s="51" customFormat="1" ht="15" customHeight="1">
      <c r="A50" s="61"/>
      <c r="B50" s="204" t="s">
        <v>164</v>
      </c>
      <c r="C50" s="192">
        <v>505074478</v>
      </c>
      <c r="D50" s="335">
        <v>5.3333526949056118E-4</v>
      </c>
      <c r="E50" s="211">
        <v>388875997.59164762</v>
      </c>
      <c r="F50" s="834">
        <v>2.9516962595639524E-4</v>
      </c>
      <c r="G50" s="12">
        <v>-0.23006207098104919</v>
      </c>
      <c r="H50" s="211">
        <v>473016250</v>
      </c>
      <c r="I50" s="834">
        <f t="shared" si="1"/>
        <v>3.3744787504063625E-4</v>
      </c>
      <c r="J50" s="12">
        <f t="shared" si="2"/>
        <v>0.21636782143779079</v>
      </c>
      <c r="K50" s="812">
        <f t="shared" si="3"/>
        <v>565526874</v>
      </c>
      <c r="L50" s="834">
        <f t="shared" si="4"/>
        <v>2.7281231596774886E-4</v>
      </c>
      <c r="M50" s="813">
        <f t="shared" si="5"/>
        <v>0.1955759955392653</v>
      </c>
      <c r="N50" s="59">
        <f t="shared" si="35"/>
        <v>581501276.71944737</v>
      </c>
      <c r="O50" s="302">
        <f t="shared" si="6"/>
        <v>2.7281231596774881E-4</v>
      </c>
      <c r="P50" s="211">
        <f t="shared" si="35"/>
        <v>398730497.26489681</v>
      </c>
      <c r="Q50" s="302">
        <f t="shared" si="21"/>
        <v>2.7281231596774886E-4</v>
      </c>
      <c r="R50" s="211">
        <f t="shared" si="35"/>
        <v>381152854.18297338</v>
      </c>
      <c r="S50" s="302">
        <f t="shared" si="7"/>
        <v>2.7281231596774886E-4</v>
      </c>
      <c r="T50" s="192">
        <f t="shared" si="28"/>
        <v>32000000</v>
      </c>
      <c r="U50" s="302">
        <f t="shared" si="41"/>
        <v>2.8818059931454907E-4</v>
      </c>
      <c r="V50" s="87">
        <f t="shared" si="29"/>
        <v>32000000</v>
      </c>
      <c r="W50" s="302">
        <f t="shared" si="41"/>
        <v>2.8588690121178327E-4</v>
      </c>
      <c r="X50" s="87">
        <f t="shared" si="30"/>
        <v>112000000</v>
      </c>
      <c r="Y50" s="14">
        <f t="shared" ref="Y50:AA58" si="52">IFERROR(X50/X$7,0)</f>
        <v>7.1201921227740663E-4</v>
      </c>
      <c r="Z50" s="87">
        <f t="shared" si="31"/>
        <v>32000000</v>
      </c>
      <c r="AA50" s="14">
        <f t="shared" si="52"/>
        <v>1.7647672398174303E-4</v>
      </c>
      <c r="AB50" s="87">
        <f t="shared" si="32"/>
        <v>32000000</v>
      </c>
      <c r="AC50" s="14">
        <f t="shared" ref="AC50:AE58" si="53">IFERROR(AB50/AB$7,0)</f>
        <v>1.9255415006855735E-4</v>
      </c>
      <c r="AD50" s="87">
        <f t="shared" si="33"/>
        <v>32000000</v>
      </c>
      <c r="AE50" s="14">
        <f t="shared" si="53"/>
        <v>1.8491046091291785E-4</v>
      </c>
      <c r="AF50" s="87">
        <f t="shared" si="34"/>
        <v>32000000</v>
      </c>
      <c r="AG50" s="14">
        <f t="shared" ref="AG50:AI58" si="54">IFERROR(AF50/AF$7,0)</f>
        <v>2.0189759181068139E-4</v>
      </c>
      <c r="AH50" s="87">
        <f t="shared" si="36"/>
        <v>119500000</v>
      </c>
      <c r="AI50" s="14">
        <f t="shared" si="54"/>
        <v>6.7989581776070119E-4</v>
      </c>
      <c r="AJ50" s="87">
        <f t="shared" si="37"/>
        <v>32000000</v>
      </c>
      <c r="AK50" s="14">
        <f t="shared" ref="AK50:AM58" si="55">IFERROR(AJ50/AJ$7,0)</f>
        <v>1.4880988692689867E-4</v>
      </c>
      <c r="AL50" s="87">
        <f t="shared" si="38"/>
        <v>32000000</v>
      </c>
      <c r="AM50" s="14">
        <f t="shared" si="55"/>
        <v>1.4218885217618196E-4</v>
      </c>
      <c r="AN50" s="87">
        <f t="shared" si="39"/>
        <v>32000000</v>
      </c>
      <c r="AO50" s="14">
        <f t="shared" ref="AO50:AQ58" si="56">IFERROR(AN50/AN$7,0)</f>
        <v>1.6220680965071087E-4</v>
      </c>
      <c r="AP50" s="87">
        <f t="shared" si="40"/>
        <v>46026874</v>
      </c>
      <c r="AQ50" s="14">
        <f t="shared" si="56"/>
        <v>2.2958489815418581E-4</v>
      </c>
      <c r="AR50" s="176" t="e">
        <f>IF(#REF!=0,"",T50/#REF!)</f>
        <v>#REF!</v>
      </c>
      <c r="AS50" s="68" t="e">
        <f>IF(#REF!=0,"",T50/#REF!)</f>
        <v>#REF!</v>
      </c>
      <c r="AU50" s="51">
        <v>32000000</v>
      </c>
      <c r="AV50" s="51">
        <v>32000000</v>
      </c>
      <c r="AW50" s="51">
        <v>112000000</v>
      </c>
      <c r="AX50" s="51">
        <v>32000000</v>
      </c>
      <c r="AY50" s="51">
        <v>32000000</v>
      </c>
      <c r="AZ50" s="51">
        <v>32000000</v>
      </c>
      <c r="BA50" s="51">
        <v>32000000</v>
      </c>
      <c r="BB50" s="51">
        <v>119500000</v>
      </c>
      <c r="BC50" s="51">
        <v>32000000</v>
      </c>
      <c r="BD50" s="51">
        <v>32000000</v>
      </c>
      <c r="BE50" s="51">
        <v>32000000</v>
      </c>
      <c r="BF50" s="51">
        <v>46026874</v>
      </c>
    </row>
    <row r="51" spans="1:58" s="51" customFormat="1" ht="15" customHeight="1">
      <c r="A51" s="61"/>
      <c r="B51" s="204" t="s">
        <v>165</v>
      </c>
      <c r="C51" s="192">
        <v>0</v>
      </c>
      <c r="D51" s="46">
        <v>0</v>
      </c>
      <c r="E51" s="211">
        <v>0</v>
      </c>
      <c r="F51" s="811">
        <v>0</v>
      </c>
      <c r="G51" s="12">
        <v>0</v>
      </c>
      <c r="H51" s="211">
        <v>0</v>
      </c>
      <c r="I51" s="834">
        <f t="shared" si="1"/>
        <v>0</v>
      </c>
      <c r="J51" s="12">
        <f t="shared" si="2"/>
        <v>0</v>
      </c>
      <c r="K51" s="812">
        <f t="shared" si="3"/>
        <v>0</v>
      </c>
      <c r="L51" s="834">
        <f t="shared" si="4"/>
        <v>0</v>
      </c>
      <c r="M51" s="813">
        <f t="shared" si="5"/>
        <v>0</v>
      </c>
      <c r="N51" s="59">
        <f t="shared" si="35"/>
        <v>0</v>
      </c>
      <c r="O51" s="302">
        <f t="shared" si="6"/>
        <v>0</v>
      </c>
      <c r="P51" s="211">
        <f t="shared" si="35"/>
        <v>0</v>
      </c>
      <c r="Q51" s="302">
        <f t="shared" si="21"/>
        <v>0</v>
      </c>
      <c r="R51" s="211">
        <f t="shared" si="35"/>
        <v>0</v>
      </c>
      <c r="S51" s="302">
        <f t="shared" si="7"/>
        <v>0</v>
      </c>
      <c r="T51" s="192">
        <f t="shared" si="28"/>
        <v>0</v>
      </c>
      <c r="U51" s="302">
        <f t="shared" si="41"/>
        <v>0</v>
      </c>
      <c r="V51" s="87">
        <f t="shared" si="29"/>
        <v>0</v>
      </c>
      <c r="W51" s="302">
        <f t="shared" si="41"/>
        <v>0</v>
      </c>
      <c r="X51" s="87">
        <f t="shared" si="30"/>
        <v>0</v>
      </c>
      <c r="Y51" s="14">
        <f t="shared" si="52"/>
        <v>0</v>
      </c>
      <c r="Z51" s="87">
        <f t="shared" si="31"/>
        <v>0</v>
      </c>
      <c r="AA51" s="14">
        <f t="shared" si="52"/>
        <v>0</v>
      </c>
      <c r="AB51" s="87">
        <f t="shared" si="32"/>
        <v>0</v>
      </c>
      <c r="AC51" s="14">
        <f t="shared" si="53"/>
        <v>0</v>
      </c>
      <c r="AD51" s="87">
        <f t="shared" si="33"/>
        <v>0</v>
      </c>
      <c r="AE51" s="14">
        <f t="shared" si="53"/>
        <v>0</v>
      </c>
      <c r="AF51" s="87">
        <f t="shared" si="34"/>
        <v>0</v>
      </c>
      <c r="AG51" s="14">
        <f t="shared" si="54"/>
        <v>0</v>
      </c>
      <c r="AH51" s="87">
        <f t="shared" si="36"/>
        <v>0</v>
      </c>
      <c r="AI51" s="14">
        <f t="shared" si="54"/>
        <v>0</v>
      </c>
      <c r="AJ51" s="87">
        <f t="shared" si="37"/>
        <v>0</v>
      </c>
      <c r="AK51" s="14">
        <f t="shared" si="55"/>
        <v>0</v>
      </c>
      <c r="AL51" s="87">
        <f t="shared" si="38"/>
        <v>0</v>
      </c>
      <c r="AM51" s="14">
        <f t="shared" si="55"/>
        <v>0</v>
      </c>
      <c r="AN51" s="87">
        <f t="shared" si="39"/>
        <v>0</v>
      </c>
      <c r="AO51" s="14">
        <f t="shared" si="56"/>
        <v>0</v>
      </c>
      <c r="AP51" s="87">
        <f t="shared" si="40"/>
        <v>0</v>
      </c>
      <c r="AQ51" s="14">
        <f t="shared" si="56"/>
        <v>0</v>
      </c>
      <c r="AR51" s="176" t="e">
        <f>IF(#REF!=0,"",T51/#REF!)</f>
        <v>#REF!</v>
      </c>
      <c r="AS51" s="68" t="e">
        <f>IF(#REF!=0,"",T51/#REF!)</f>
        <v>#REF!</v>
      </c>
      <c r="AU51" s="51">
        <v>0</v>
      </c>
      <c r="AV51" s="51">
        <v>0</v>
      </c>
      <c r="AW51" s="51">
        <v>0</v>
      </c>
      <c r="AX51" s="51">
        <v>0</v>
      </c>
      <c r="AY51" s="51">
        <v>0</v>
      </c>
      <c r="AZ51" s="51">
        <v>0</v>
      </c>
      <c r="BA51" s="51">
        <v>0</v>
      </c>
      <c r="BB51" s="51">
        <v>0</v>
      </c>
      <c r="BC51" s="51">
        <v>0</v>
      </c>
      <c r="BD51" s="51">
        <v>0</v>
      </c>
      <c r="BE51" s="51">
        <v>0</v>
      </c>
      <c r="BF51" s="51">
        <v>0</v>
      </c>
    </row>
    <row r="52" spans="1:58" s="51" customFormat="1" ht="15" customHeight="1">
      <c r="A52" s="61"/>
      <c r="B52" s="204" t="s">
        <v>166</v>
      </c>
      <c r="C52" s="192">
        <v>0</v>
      </c>
      <c r="D52" s="46">
        <v>0</v>
      </c>
      <c r="E52" s="211">
        <v>0</v>
      </c>
      <c r="F52" s="811">
        <v>0</v>
      </c>
      <c r="G52" s="12">
        <v>0</v>
      </c>
      <c r="H52" s="211">
        <v>0</v>
      </c>
      <c r="I52" s="834">
        <f t="shared" si="1"/>
        <v>0</v>
      </c>
      <c r="J52" s="12">
        <f t="shared" si="2"/>
        <v>0</v>
      </c>
      <c r="K52" s="812">
        <f t="shared" si="3"/>
        <v>0</v>
      </c>
      <c r="L52" s="834">
        <f t="shared" si="4"/>
        <v>0</v>
      </c>
      <c r="M52" s="813">
        <f t="shared" si="5"/>
        <v>0</v>
      </c>
      <c r="N52" s="59">
        <f t="shared" si="35"/>
        <v>0</v>
      </c>
      <c r="O52" s="302">
        <f t="shared" si="6"/>
        <v>0</v>
      </c>
      <c r="P52" s="211">
        <f t="shared" si="35"/>
        <v>0</v>
      </c>
      <c r="Q52" s="302">
        <f t="shared" si="21"/>
        <v>0</v>
      </c>
      <c r="R52" s="211">
        <f t="shared" si="35"/>
        <v>0</v>
      </c>
      <c r="S52" s="302">
        <f t="shared" si="7"/>
        <v>0</v>
      </c>
      <c r="T52" s="192">
        <f t="shared" si="28"/>
        <v>0</v>
      </c>
      <c r="U52" s="302">
        <f t="shared" si="41"/>
        <v>0</v>
      </c>
      <c r="V52" s="87">
        <f t="shared" si="29"/>
        <v>0</v>
      </c>
      <c r="W52" s="302">
        <f t="shared" si="41"/>
        <v>0</v>
      </c>
      <c r="X52" s="87">
        <f t="shared" si="30"/>
        <v>0</v>
      </c>
      <c r="Y52" s="14">
        <f t="shared" si="52"/>
        <v>0</v>
      </c>
      <c r="Z52" s="87">
        <f t="shared" si="31"/>
        <v>0</v>
      </c>
      <c r="AA52" s="14">
        <f t="shared" si="52"/>
        <v>0</v>
      </c>
      <c r="AB52" s="87">
        <f t="shared" si="32"/>
        <v>0</v>
      </c>
      <c r="AC52" s="14">
        <f t="shared" si="53"/>
        <v>0</v>
      </c>
      <c r="AD52" s="87">
        <f t="shared" si="33"/>
        <v>0</v>
      </c>
      <c r="AE52" s="14">
        <f t="shared" si="53"/>
        <v>0</v>
      </c>
      <c r="AF52" s="87">
        <f t="shared" si="34"/>
        <v>0</v>
      </c>
      <c r="AG52" s="14">
        <f t="shared" si="54"/>
        <v>0</v>
      </c>
      <c r="AH52" s="87">
        <f t="shared" si="36"/>
        <v>0</v>
      </c>
      <c r="AI52" s="14">
        <f t="shared" si="54"/>
        <v>0</v>
      </c>
      <c r="AJ52" s="87">
        <f t="shared" si="37"/>
        <v>0</v>
      </c>
      <c r="AK52" s="14">
        <f t="shared" si="55"/>
        <v>0</v>
      </c>
      <c r="AL52" s="87">
        <f t="shared" si="38"/>
        <v>0</v>
      </c>
      <c r="AM52" s="14">
        <f t="shared" si="55"/>
        <v>0</v>
      </c>
      <c r="AN52" s="87">
        <f t="shared" si="39"/>
        <v>0</v>
      </c>
      <c r="AO52" s="14">
        <f t="shared" si="56"/>
        <v>0</v>
      </c>
      <c r="AP52" s="87">
        <f t="shared" si="40"/>
        <v>0</v>
      </c>
      <c r="AQ52" s="14">
        <f t="shared" si="56"/>
        <v>0</v>
      </c>
      <c r="AR52" s="176" t="e">
        <f>IF(#REF!=0,"",T52/#REF!)</f>
        <v>#REF!</v>
      </c>
      <c r="AS52" s="68" t="e">
        <f>IF(#REF!=0,"",T52/#REF!)</f>
        <v>#REF!</v>
      </c>
      <c r="AU52" s="51">
        <v>0</v>
      </c>
      <c r="AV52" s="51">
        <v>0</v>
      </c>
      <c r="AW52" s="51">
        <v>0</v>
      </c>
      <c r="AX52" s="51">
        <v>0</v>
      </c>
      <c r="AY52" s="51">
        <v>0</v>
      </c>
      <c r="AZ52" s="51">
        <v>0</v>
      </c>
      <c r="BA52" s="51">
        <v>0</v>
      </c>
      <c r="BB52" s="51">
        <v>0</v>
      </c>
      <c r="BC52" s="51">
        <v>0</v>
      </c>
      <c r="BD52" s="51">
        <v>0</v>
      </c>
      <c r="BE52" s="51">
        <v>0</v>
      </c>
      <c r="BF52" s="51">
        <v>0</v>
      </c>
    </row>
    <row r="53" spans="1:58" s="51" customFormat="1" ht="15" customHeight="1">
      <c r="A53" s="61"/>
      <c r="B53" s="204" t="s">
        <v>167</v>
      </c>
      <c r="C53" s="192">
        <v>5285712</v>
      </c>
      <c r="D53" s="46">
        <v>5.5814672028814988E-6</v>
      </c>
      <c r="E53" s="211">
        <v>5285712</v>
      </c>
      <c r="F53" s="811">
        <v>4.0120286251031397E-6</v>
      </c>
      <c r="G53" s="12">
        <v>0</v>
      </c>
      <c r="H53" s="211">
        <v>5285712</v>
      </c>
      <c r="I53" s="834">
        <f t="shared" si="1"/>
        <v>3.7708055113894956E-6</v>
      </c>
      <c r="J53" s="12">
        <f t="shared" si="2"/>
        <v>0</v>
      </c>
      <c r="K53" s="812">
        <f t="shared" si="3"/>
        <v>5285712</v>
      </c>
      <c r="L53" s="834">
        <f t="shared" si="4"/>
        <v>2.5498475820594191E-6</v>
      </c>
      <c r="M53" s="813">
        <f t="shared" si="5"/>
        <v>0</v>
      </c>
      <c r="N53" s="59">
        <f t="shared" si="35"/>
        <v>5435017.1807596609</v>
      </c>
      <c r="O53" s="302">
        <f t="shared" si="6"/>
        <v>2.5498475820594191E-6</v>
      </c>
      <c r="P53" s="211">
        <f t="shared" si="35"/>
        <v>3726745.2194659668</v>
      </c>
      <c r="Q53" s="302">
        <f t="shared" si="21"/>
        <v>2.5498475820594191E-6</v>
      </c>
      <c r="R53" s="211">
        <f t="shared" si="35"/>
        <v>3562455.3099296088</v>
      </c>
      <c r="S53" s="302">
        <f t="shared" si="7"/>
        <v>2.5498475820594191E-6</v>
      </c>
      <c r="T53" s="192">
        <f t="shared" si="28"/>
        <v>440476</v>
      </c>
      <c r="U53" s="302">
        <f t="shared" si="41"/>
        <v>3.966769926989854E-6</v>
      </c>
      <c r="V53" s="87">
        <f t="shared" si="29"/>
        <v>440476</v>
      </c>
      <c r="W53" s="302">
        <f t="shared" si="41"/>
        <v>3.9351974593175453E-6</v>
      </c>
      <c r="X53" s="87">
        <f t="shared" si="30"/>
        <v>440476</v>
      </c>
      <c r="Y53" s="14">
        <f t="shared" si="52"/>
        <v>2.8002444155991337E-6</v>
      </c>
      <c r="Z53" s="87">
        <f t="shared" si="31"/>
        <v>440476</v>
      </c>
      <c r="AA53" s="14">
        <f t="shared" si="52"/>
        <v>2.4291800460181949E-6</v>
      </c>
      <c r="AB53" s="87">
        <f t="shared" si="32"/>
        <v>440476</v>
      </c>
      <c r="AC53" s="14">
        <f t="shared" si="53"/>
        <v>2.6504838064249333E-6</v>
      </c>
      <c r="AD53" s="87">
        <f t="shared" si="33"/>
        <v>440476</v>
      </c>
      <c r="AE53" s="14">
        <f t="shared" si="53"/>
        <v>2.5452693806587001E-6</v>
      </c>
      <c r="AF53" s="87">
        <f t="shared" si="34"/>
        <v>440476</v>
      </c>
      <c r="AG53" s="14">
        <f t="shared" si="54"/>
        <v>2.7790951140750527E-6</v>
      </c>
      <c r="AH53" s="87">
        <f t="shared" si="36"/>
        <v>440476</v>
      </c>
      <c r="AI53" s="14">
        <f t="shared" si="54"/>
        <v>2.5060902947611935E-6</v>
      </c>
      <c r="AJ53" s="87">
        <f t="shared" si="37"/>
        <v>440476</v>
      </c>
      <c r="AK53" s="14">
        <f t="shared" si="55"/>
        <v>2.0483494923128943E-6</v>
      </c>
      <c r="AL53" s="87">
        <f t="shared" si="38"/>
        <v>440476</v>
      </c>
      <c r="AM53" s="14">
        <f t="shared" si="55"/>
        <v>1.9572117765986228E-6</v>
      </c>
      <c r="AN53" s="87">
        <f t="shared" si="39"/>
        <v>440476</v>
      </c>
      <c r="AO53" s="14">
        <f t="shared" si="56"/>
        <v>2.2327564589908289E-6</v>
      </c>
      <c r="AP53" s="87">
        <f t="shared" si="40"/>
        <v>440476</v>
      </c>
      <c r="AQ53" s="14">
        <f t="shared" si="56"/>
        <v>2.197121568572377E-6</v>
      </c>
      <c r="AR53" s="176" t="e">
        <f>IF(#REF!=0,"",T53/#REF!)</f>
        <v>#REF!</v>
      </c>
      <c r="AS53" s="68" t="e">
        <f>IF(#REF!=0,"",T53/#REF!)</f>
        <v>#REF!</v>
      </c>
      <c r="AU53" s="51">
        <v>440476</v>
      </c>
      <c r="AV53" s="51">
        <v>440476</v>
      </c>
      <c r="AW53" s="51">
        <v>440476</v>
      </c>
      <c r="AX53" s="51">
        <v>440476</v>
      </c>
      <c r="AY53" s="51">
        <v>440476</v>
      </c>
      <c r="AZ53" s="51">
        <v>440476</v>
      </c>
      <c r="BA53" s="51">
        <v>440476</v>
      </c>
      <c r="BB53" s="51">
        <v>440476</v>
      </c>
      <c r="BC53" s="51">
        <v>440476</v>
      </c>
      <c r="BD53" s="51">
        <v>440476</v>
      </c>
      <c r="BE53" s="51">
        <v>440476</v>
      </c>
      <c r="BF53" s="51">
        <v>440476</v>
      </c>
    </row>
    <row r="54" spans="1:58" s="51" customFormat="1" ht="15" customHeight="1">
      <c r="A54" s="61"/>
      <c r="B54" s="204" t="s">
        <v>175</v>
      </c>
      <c r="C54" s="192">
        <v>22666213449</v>
      </c>
      <c r="D54" s="46">
        <v>2.3934472210953801E-2</v>
      </c>
      <c r="E54" s="211">
        <v>57397257673</v>
      </c>
      <c r="F54" s="811">
        <v>4.3566399528861356E-2</v>
      </c>
      <c r="G54" s="824">
        <v>1.5322825888914535</v>
      </c>
      <c r="H54" s="211">
        <v>47257314754</v>
      </c>
      <c r="I54" s="834">
        <f t="shared" si="1"/>
        <v>3.3713176754210469E-2</v>
      </c>
      <c r="J54" s="12">
        <f t="shared" si="2"/>
        <v>-0.17666249800240696</v>
      </c>
      <c r="K54" s="812">
        <f t="shared" si="3"/>
        <v>75721278719.210861</v>
      </c>
      <c r="L54" s="834">
        <f t="shared" si="4"/>
        <v>3.6528232989732921E-2</v>
      </c>
      <c r="M54" s="813">
        <f t="shared" si="5"/>
        <v>0.60231869105092528</v>
      </c>
      <c r="N54" s="59">
        <f t="shared" si="35"/>
        <v>77860173007.534637</v>
      </c>
      <c r="O54" s="302">
        <f t="shared" si="6"/>
        <v>3.6528232989732921E-2</v>
      </c>
      <c r="P54" s="211">
        <f t="shared" si="35"/>
        <v>53388060771.882607</v>
      </c>
      <c r="Q54" s="302">
        <f t="shared" si="21"/>
        <v>3.6528232989732921E-2</v>
      </c>
      <c r="R54" s="211">
        <f t="shared" si="35"/>
        <v>51034500451.010696</v>
      </c>
      <c r="S54" s="302">
        <f t="shared" si="7"/>
        <v>3.6528232989732921E-2</v>
      </c>
      <c r="T54" s="192">
        <f t="shared" si="28"/>
        <v>4376472901.9035625</v>
      </c>
      <c r="U54" s="302">
        <f>IFERROR(T54/T$7,0)</f>
        <v>3.9412955742326637E-2</v>
      </c>
      <c r="V54" s="87">
        <f t="shared" si="29"/>
        <v>4406199795.884407</v>
      </c>
      <c r="W54" s="302">
        <f t="shared" si="41"/>
        <v>3.9364837680168283E-2</v>
      </c>
      <c r="X54" s="87">
        <f t="shared" si="30"/>
        <v>5764202317.4654636</v>
      </c>
      <c r="Y54" s="14">
        <f t="shared" si="52"/>
        <v>3.6644846370440728E-2</v>
      </c>
      <c r="Z54" s="87">
        <f t="shared" si="31"/>
        <v>6682641590.4332352</v>
      </c>
      <c r="AA54" s="14">
        <f t="shared" si="52"/>
        <v>3.6854084231993815E-2</v>
      </c>
      <c r="AB54" s="87">
        <f t="shared" si="32"/>
        <v>6293039067.935051</v>
      </c>
      <c r="AC54" s="14">
        <f t="shared" si="53"/>
        <v>3.7867212158576878E-2</v>
      </c>
      <c r="AD54" s="87">
        <f t="shared" si="33"/>
        <v>6412190475.7798262</v>
      </c>
      <c r="AE54" s="14">
        <f t="shared" si="53"/>
        <v>3.7052534260558427E-2</v>
      </c>
      <c r="AF54" s="87">
        <f t="shared" si="34"/>
        <v>5803114366.33428</v>
      </c>
      <c r="AG54" s="14">
        <f t="shared" si="54"/>
        <v>3.6613587986401859E-2</v>
      </c>
      <c r="AH54" s="87">
        <f t="shared" si="36"/>
        <v>6318095203.5524864</v>
      </c>
      <c r="AI54" s="14">
        <f t="shared" si="54"/>
        <v>3.5946832678738758E-2</v>
      </c>
      <c r="AJ54" s="87">
        <f t="shared" si="37"/>
        <v>7583122786.6183214</v>
      </c>
      <c r="AK54" s="14">
        <f t="shared" si="55"/>
        <v>3.5263863888420663E-2</v>
      </c>
      <c r="AL54" s="87">
        <f t="shared" si="38"/>
        <v>8059012673.8300657</v>
      </c>
      <c r="AM54" s="14">
        <f t="shared" si="55"/>
        <v>3.580943005516251E-2</v>
      </c>
      <c r="AN54" s="87">
        <f t="shared" si="39"/>
        <v>6963599046.1247787</v>
      </c>
      <c r="AO54" s="14">
        <f t="shared" si="56"/>
        <v>3.529822452995731E-2</v>
      </c>
      <c r="AP54" s="87">
        <f t="shared" si="40"/>
        <v>7059588493.3493805</v>
      </c>
      <c r="AQ54" s="14">
        <f t="shared" si="56"/>
        <v>3.5213664635492727E-2</v>
      </c>
      <c r="AR54" s="176" t="e">
        <f>IF(#REF!=0,"",T54/#REF!)</f>
        <v>#REF!</v>
      </c>
      <c r="AS54" s="68" t="e">
        <f>IF(#REF!=0,"",T54/#REF!)</f>
        <v>#REF!</v>
      </c>
      <c r="AU54" s="51">
        <v>4376472901.9035625</v>
      </c>
      <c r="AV54" s="51">
        <v>4406199795.884407</v>
      </c>
      <c r="AW54" s="51">
        <v>5764202317.4654636</v>
      </c>
      <c r="AX54" s="51">
        <v>6682641590.4332352</v>
      </c>
      <c r="AY54" s="51">
        <v>6293039067.935051</v>
      </c>
      <c r="AZ54" s="51">
        <v>6412190475.7798262</v>
      </c>
      <c r="BA54" s="51">
        <v>5803114366.33428</v>
      </c>
      <c r="BB54" s="51">
        <v>6318095203.5524864</v>
      </c>
      <c r="BC54" s="51">
        <v>7583122786.6183214</v>
      </c>
      <c r="BD54" s="51">
        <v>8059012673.8300657</v>
      </c>
      <c r="BE54" s="51">
        <v>6963599046.1247787</v>
      </c>
      <c r="BF54" s="51">
        <v>7059588493.3493805</v>
      </c>
    </row>
    <row r="55" spans="1:58" s="51" customFormat="1" ht="15" customHeight="1">
      <c r="A55" s="61"/>
      <c r="B55" s="204" t="s">
        <v>176</v>
      </c>
      <c r="C55" s="192">
        <v>0</v>
      </c>
      <c r="D55" s="46">
        <v>0</v>
      </c>
      <c r="E55" s="211">
        <v>0</v>
      </c>
      <c r="F55" s="811">
        <v>0</v>
      </c>
      <c r="G55" s="12">
        <v>0</v>
      </c>
      <c r="H55" s="211">
        <v>0</v>
      </c>
      <c r="I55" s="834">
        <f t="shared" si="1"/>
        <v>0</v>
      </c>
      <c r="J55" s="12">
        <f t="shared" si="2"/>
        <v>0</v>
      </c>
      <c r="K55" s="812">
        <f t="shared" si="3"/>
        <v>0</v>
      </c>
      <c r="L55" s="834">
        <f t="shared" si="4"/>
        <v>0</v>
      </c>
      <c r="M55" s="813">
        <f t="shared" si="5"/>
        <v>0</v>
      </c>
      <c r="N55" s="59">
        <f t="shared" si="35"/>
        <v>0</v>
      </c>
      <c r="O55" s="302">
        <f t="shared" si="6"/>
        <v>0</v>
      </c>
      <c r="P55" s="211">
        <f t="shared" si="35"/>
        <v>0</v>
      </c>
      <c r="Q55" s="302">
        <f t="shared" si="21"/>
        <v>0</v>
      </c>
      <c r="R55" s="211">
        <f t="shared" si="35"/>
        <v>0</v>
      </c>
      <c r="S55" s="302">
        <f t="shared" si="7"/>
        <v>0</v>
      </c>
      <c r="T55" s="192">
        <f t="shared" si="28"/>
        <v>0</v>
      </c>
      <c r="U55" s="302">
        <f t="shared" si="41"/>
        <v>0</v>
      </c>
      <c r="V55" s="87">
        <f t="shared" si="29"/>
        <v>0</v>
      </c>
      <c r="W55" s="302">
        <f t="shared" si="41"/>
        <v>0</v>
      </c>
      <c r="X55" s="87">
        <f t="shared" si="30"/>
        <v>0</v>
      </c>
      <c r="Y55" s="14">
        <f t="shared" si="52"/>
        <v>0</v>
      </c>
      <c r="Z55" s="87">
        <f t="shared" si="31"/>
        <v>0</v>
      </c>
      <c r="AA55" s="14">
        <f t="shared" si="52"/>
        <v>0</v>
      </c>
      <c r="AB55" s="87">
        <f t="shared" si="32"/>
        <v>0</v>
      </c>
      <c r="AC55" s="14">
        <f t="shared" si="53"/>
        <v>0</v>
      </c>
      <c r="AD55" s="87">
        <f t="shared" si="33"/>
        <v>0</v>
      </c>
      <c r="AE55" s="14">
        <f t="shared" si="53"/>
        <v>0</v>
      </c>
      <c r="AF55" s="87">
        <f t="shared" si="34"/>
        <v>0</v>
      </c>
      <c r="AG55" s="14">
        <f t="shared" si="54"/>
        <v>0</v>
      </c>
      <c r="AH55" s="87">
        <f t="shared" si="36"/>
        <v>0</v>
      </c>
      <c r="AI55" s="14">
        <f t="shared" si="54"/>
        <v>0</v>
      </c>
      <c r="AJ55" s="87">
        <f t="shared" si="37"/>
        <v>0</v>
      </c>
      <c r="AK55" s="14">
        <f t="shared" si="55"/>
        <v>0</v>
      </c>
      <c r="AL55" s="87">
        <f t="shared" si="38"/>
        <v>0</v>
      </c>
      <c r="AM55" s="14">
        <f t="shared" si="55"/>
        <v>0</v>
      </c>
      <c r="AN55" s="87">
        <f t="shared" si="39"/>
        <v>0</v>
      </c>
      <c r="AO55" s="14">
        <f t="shared" si="56"/>
        <v>0</v>
      </c>
      <c r="AP55" s="87">
        <f t="shared" si="40"/>
        <v>0</v>
      </c>
      <c r="AQ55" s="14">
        <f t="shared" si="56"/>
        <v>0</v>
      </c>
      <c r="AR55" s="176" t="e">
        <f>IF(#REF!=0,"",T55/#REF!)</f>
        <v>#REF!</v>
      </c>
      <c r="AS55" s="68" t="e">
        <f>IF(#REF!=0,"",T55/#REF!)</f>
        <v>#REF!</v>
      </c>
      <c r="AU55" s="51">
        <v>0</v>
      </c>
      <c r="AV55" s="51">
        <v>0</v>
      </c>
      <c r="AW55" s="51">
        <v>0</v>
      </c>
      <c r="AX55" s="51">
        <v>0</v>
      </c>
      <c r="AY55" s="51">
        <v>0</v>
      </c>
      <c r="AZ55" s="51">
        <v>0</v>
      </c>
      <c r="BA55" s="51">
        <v>0</v>
      </c>
      <c r="BB55" s="51">
        <v>0</v>
      </c>
      <c r="BC55" s="51">
        <v>0</v>
      </c>
      <c r="BD55" s="51">
        <v>0</v>
      </c>
      <c r="BE55" s="51">
        <v>0</v>
      </c>
      <c r="BF55" s="51">
        <v>0</v>
      </c>
    </row>
    <row r="56" spans="1:58" s="51" customFormat="1" ht="15" customHeight="1">
      <c r="A56" s="61"/>
      <c r="B56" s="204" t="s">
        <v>171</v>
      </c>
      <c r="C56" s="192">
        <v>300000000</v>
      </c>
      <c r="D56" s="46">
        <v>3.167861133683503E-4</v>
      </c>
      <c r="E56" s="211">
        <v>160000000</v>
      </c>
      <c r="F56" s="811">
        <v>1.2144524333079484E-4</v>
      </c>
      <c r="G56" s="12">
        <v>-0.46666666666666667</v>
      </c>
      <c r="H56" s="211">
        <v>480000000</v>
      </c>
      <c r="I56" s="834">
        <f t="shared" si="1"/>
        <v>3.4243005397701536E-4</v>
      </c>
      <c r="J56" s="12">
        <f t="shared" si="2"/>
        <v>2</v>
      </c>
      <c r="K56" s="812">
        <f t="shared" si="3"/>
        <v>480000000</v>
      </c>
      <c r="L56" s="834">
        <f t="shared" si="4"/>
        <v>2.3155382650218577E-4</v>
      </c>
      <c r="M56" s="813">
        <f t="shared" si="5"/>
        <v>0</v>
      </c>
      <c r="N56" s="59">
        <f t="shared" si="35"/>
        <v>493558530.38618779</v>
      </c>
      <c r="O56" s="302">
        <f t="shared" si="6"/>
        <v>2.3155382650218577E-4</v>
      </c>
      <c r="P56" s="211">
        <f t="shared" si="35"/>
        <v>338428901.41265059</v>
      </c>
      <c r="Q56" s="302">
        <f t="shared" si="21"/>
        <v>2.3155382650218574E-4</v>
      </c>
      <c r="R56" s="211">
        <f t="shared" si="35"/>
        <v>323509595.06802726</v>
      </c>
      <c r="S56" s="302">
        <f t="shared" si="7"/>
        <v>2.3155382650218577E-4</v>
      </c>
      <c r="T56" s="192">
        <f t="shared" si="28"/>
        <v>40000000</v>
      </c>
      <c r="U56" s="302">
        <f t="shared" si="41"/>
        <v>3.6022574914318633E-4</v>
      </c>
      <c r="V56" s="87">
        <f t="shared" si="29"/>
        <v>40000000</v>
      </c>
      <c r="W56" s="302">
        <f t="shared" si="41"/>
        <v>3.573586265147291E-4</v>
      </c>
      <c r="X56" s="87">
        <f t="shared" si="30"/>
        <v>40000000</v>
      </c>
      <c r="Y56" s="14">
        <f t="shared" si="52"/>
        <v>2.5429257581335954E-4</v>
      </c>
      <c r="Z56" s="87">
        <f t="shared" si="31"/>
        <v>40000000</v>
      </c>
      <c r="AA56" s="14">
        <f t="shared" si="52"/>
        <v>2.2059590497717878E-4</v>
      </c>
      <c r="AB56" s="87">
        <f t="shared" si="32"/>
        <v>40000000</v>
      </c>
      <c r="AC56" s="14">
        <f t="shared" si="53"/>
        <v>2.4069268758569669E-4</v>
      </c>
      <c r="AD56" s="87">
        <f t="shared" si="33"/>
        <v>40000000</v>
      </c>
      <c r="AE56" s="14">
        <f t="shared" si="53"/>
        <v>2.3113807614114732E-4</v>
      </c>
      <c r="AF56" s="87">
        <f t="shared" si="34"/>
        <v>40000000</v>
      </c>
      <c r="AG56" s="14">
        <f t="shared" si="54"/>
        <v>2.5237198976335172E-4</v>
      </c>
      <c r="AH56" s="87">
        <f t="shared" si="36"/>
        <v>40000000</v>
      </c>
      <c r="AI56" s="14">
        <f t="shared" si="54"/>
        <v>2.2758019004542302E-4</v>
      </c>
      <c r="AJ56" s="87">
        <f t="shared" si="37"/>
        <v>40000000</v>
      </c>
      <c r="AK56" s="14">
        <f t="shared" si="55"/>
        <v>1.8601235865862336E-4</v>
      </c>
      <c r="AL56" s="87">
        <f t="shared" si="38"/>
        <v>40000000</v>
      </c>
      <c r="AM56" s="14">
        <f t="shared" si="55"/>
        <v>1.7773606522022747E-4</v>
      </c>
      <c r="AN56" s="87">
        <f t="shared" si="39"/>
        <v>40000000</v>
      </c>
      <c r="AO56" s="14">
        <f t="shared" si="56"/>
        <v>2.0275851206338858E-4</v>
      </c>
      <c r="AP56" s="87">
        <f t="shared" si="40"/>
        <v>40000000</v>
      </c>
      <c r="AQ56" s="14">
        <f t="shared" si="56"/>
        <v>1.9952247737196823E-4</v>
      </c>
      <c r="AR56" s="176" t="e">
        <f>IF(#REF!=0,"",T56/#REF!)</f>
        <v>#REF!</v>
      </c>
      <c r="AS56" s="68" t="e">
        <f>IF(#REF!=0,"",T56/#REF!)</f>
        <v>#REF!</v>
      </c>
      <c r="AU56" s="51">
        <v>40000000</v>
      </c>
      <c r="AV56" s="51">
        <v>40000000</v>
      </c>
      <c r="AW56" s="51">
        <v>40000000</v>
      </c>
      <c r="AX56" s="51">
        <v>40000000</v>
      </c>
      <c r="AY56" s="51">
        <v>40000000</v>
      </c>
      <c r="AZ56" s="51">
        <v>40000000</v>
      </c>
      <c r="BA56" s="51">
        <v>40000000</v>
      </c>
      <c r="BB56" s="51">
        <v>40000000</v>
      </c>
      <c r="BC56" s="51">
        <v>40000000</v>
      </c>
      <c r="BD56" s="51">
        <v>40000000</v>
      </c>
      <c r="BE56" s="51">
        <v>40000000</v>
      </c>
      <c r="BF56" s="51">
        <v>40000000</v>
      </c>
    </row>
    <row r="57" spans="1:58" s="51" customFormat="1" ht="15" customHeight="1">
      <c r="A57" s="61"/>
      <c r="B57" s="204" t="s">
        <v>172</v>
      </c>
      <c r="C57" s="192">
        <v>28410336249.603977</v>
      </c>
      <c r="D57" s="46">
        <v>2.9999999999999992E-2</v>
      </c>
      <c r="E57" s="211">
        <v>39478446725.323204</v>
      </c>
      <c r="F57" s="811">
        <v>2.996543480549186E-2</v>
      </c>
      <c r="G57" s="12">
        <v>0.38958041110384639</v>
      </c>
      <c r="H57" s="211">
        <v>42052383640.854591</v>
      </c>
      <c r="I57" s="834">
        <f t="shared" si="1"/>
        <v>2.9999999999999992E-2</v>
      </c>
      <c r="J57" s="12">
        <f t="shared" si="2"/>
        <v>6.5198535632364468E-2</v>
      </c>
      <c r="K57" s="812">
        <f t="shared" si="3"/>
        <v>62188564177.599854</v>
      </c>
      <c r="L57" s="834">
        <f t="shared" si="4"/>
        <v>3.0000000000000002E-2</v>
      </c>
      <c r="M57" s="813">
        <f t="shared" si="5"/>
        <v>0.4788356519505978</v>
      </c>
      <c r="N57" s="59">
        <f t="shared" si="35"/>
        <v>63945200713.173553</v>
      </c>
      <c r="O57" s="302">
        <f t="shared" si="6"/>
        <v>0.03</v>
      </c>
      <c r="P57" s="211">
        <f t="shared" si="35"/>
        <v>43846682198.031738</v>
      </c>
      <c r="Q57" s="302">
        <f t="shared" si="21"/>
        <v>0.03</v>
      </c>
      <c r="R57" s="211">
        <f t="shared" si="35"/>
        <v>41913744197.82782</v>
      </c>
      <c r="S57" s="302">
        <f t="shared" si="7"/>
        <v>3.0000000000000002E-2</v>
      </c>
      <c r="T57" s="192">
        <f>+T8*0.03</f>
        <v>3331244373.4359789</v>
      </c>
      <c r="U57" s="302">
        <f t="shared" si="41"/>
        <v>0.03</v>
      </c>
      <c r="V57" s="87">
        <f>+V8*0.03</f>
        <v>3357971267.4168229</v>
      </c>
      <c r="W57" s="302">
        <f t="shared" si="41"/>
        <v>2.9999999999999995E-2</v>
      </c>
      <c r="X57" s="87">
        <f>+X8*0.03</f>
        <v>4718973788.99788</v>
      </c>
      <c r="Y57" s="14">
        <f t="shared" si="52"/>
        <v>2.9999999999999995E-2</v>
      </c>
      <c r="Z57" s="87">
        <f>+Z8*0.03</f>
        <v>5439810861.9656525</v>
      </c>
      <c r="AA57" s="14">
        <f t="shared" si="52"/>
        <v>0.03</v>
      </c>
      <c r="AB57" s="87">
        <f>+AB8*0.03</f>
        <v>4985610539.4674673</v>
      </c>
      <c r="AC57" s="14">
        <f t="shared" si="53"/>
        <v>2.9999999999999995E-2</v>
      </c>
      <c r="AD57" s="87">
        <f>+AD8*0.03</f>
        <v>5191701947.3122425</v>
      </c>
      <c r="AE57" s="14">
        <f t="shared" si="53"/>
        <v>2.9999999999999995E-2</v>
      </c>
      <c r="AF57" s="87">
        <f>+AF8*0.03</f>
        <v>4754885837.8666964</v>
      </c>
      <c r="AG57" s="14">
        <f t="shared" si="54"/>
        <v>0.03</v>
      </c>
      <c r="AH57" s="87">
        <f>+AH8*0.03</f>
        <v>5272866675.0849028</v>
      </c>
      <c r="AI57" s="14">
        <f t="shared" si="54"/>
        <v>0.03</v>
      </c>
      <c r="AJ57" s="87">
        <f>+AJ8*0.03</f>
        <v>6451184258.1507378</v>
      </c>
      <c r="AK57" s="14">
        <f t="shared" si="55"/>
        <v>3.0000000000000002E-2</v>
      </c>
      <c r="AL57" s="87">
        <f>+AL8*0.03</f>
        <v>6751584145.362483</v>
      </c>
      <c r="AM57" s="14">
        <f t="shared" si="55"/>
        <v>0.03</v>
      </c>
      <c r="AN57" s="87">
        <f>+AN8*0.03</f>
        <v>5918370517.657196</v>
      </c>
      <c r="AO57" s="14">
        <f t="shared" si="56"/>
        <v>0.03</v>
      </c>
      <c r="AP57" s="87">
        <f>+AP8*0.03</f>
        <v>6014359964.8817968</v>
      </c>
      <c r="AQ57" s="14">
        <f t="shared" si="56"/>
        <v>0.03</v>
      </c>
      <c r="AR57" s="176"/>
      <c r="AS57" s="68"/>
      <c r="AU57" s="51">
        <f>+AU8*0.03</f>
        <v>3331244373.4359789</v>
      </c>
      <c r="AV57" s="51">
        <f t="shared" ref="AV57:BF57" si="57">+AV8*0.03</f>
        <v>3357971267.4168229</v>
      </c>
      <c r="AW57" s="51">
        <f t="shared" si="57"/>
        <v>4718973788.99788</v>
      </c>
      <c r="AX57" s="51">
        <f t="shared" si="57"/>
        <v>5439810861.9656525</v>
      </c>
      <c r="AY57" s="51">
        <f t="shared" si="57"/>
        <v>4985610539.4674673</v>
      </c>
      <c r="AZ57" s="51">
        <f t="shared" si="57"/>
        <v>5191701947.3122425</v>
      </c>
      <c r="BA57" s="51">
        <f t="shared" si="57"/>
        <v>4754885837.8666964</v>
      </c>
      <c r="BB57" s="51">
        <f t="shared" si="57"/>
        <v>5272866675.0849028</v>
      </c>
      <c r="BC57" s="51">
        <f t="shared" si="57"/>
        <v>6451184258.1507378</v>
      </c>
      <c r="BD57" s="51">
        <f t="shared" si="57"/>
        <v>6751584145.362483</v>
      </c>
      <c r="BE57" s="51">
        <f t="shared" si="57"/>
        <v>5918370517.657196</v>
      </c>
      <c r="BF57" s="51">
        <f t="shared" si="57"/>
        <v>6014359964.8817968</v>
      </c>
    </row>
    <row r="58" spans="1:58" s="51" customFormat="1" ht="15" customHeight="1">
      <c r="A58" s="61"/>
      <c r="B58" s="204" t="s">
        <v>173</v>
      </c>
      <c r="C58" s="192">
        <v>37880448332.805313</v>
      </c>
      <c r="D58" s="46">
        <v>0.04</v>
      </c>
      <c r="E58" s="211">
        <v>52637928967.097603</v>
      </c>
      <c r="F58" s="811">
        <v>3.9953913073989142E-2</v>
      </c>
      <c r="G58" s="12">
        <v>0.38958041110384595</v>
      </c>
      <c r="H58" s="211">
        <v>56069844854.472809</v>
      </c>
      <c r="I58" s="834">
        <f t="shared" si="1"/>
        <v>4.0000000000000008E-2</v>
      </c>
      <c r="J58" s="12">
        <f t="shared" si="2"/>
        <v>6.5198535632364912E-2</v>
      </c>
      <c r="K58" s="812">
        <f t="shared" si="3"/>
        <v>82918085570.133148</v>
      </c>
      <c r="L58" s="834">
        <f t="shared" si="4"/>
        <v>4.0000000000000008E-2</v>
      </c>
      <c r="M58" s="813">
        <f t="shared" si="5"/>
        <v>0.47883565195059746</v>
      </c>
      <c r="N58" s="59">
        <f t="shared" si="35"/>
        <v>85260267617.564758</v>
      </c>
      <c r="O58" s="302">
        <f t="shared" si="6"/>
        <v>4.0000000000000008E-2</v>
      </c>
      <c r="P58" s="211">
        <f t="shared" si="35"/>
        <v>58462242930.708992</v>
      </c>
      <c r="Q58" s="302">
        <f t="shared" si="21"/>
        <v>4.0000000000000008E-2</v>
      </c>
      <c r="R58" s="211">
        <f t="shared" si="35"/>
        <v>55884992263.770432</v>
      </c>
      <c r="S58" s="302">
        <f t="shared" si="7"/>
        <v>4.0000000000000008E-2</v>
      </c>
      <c r="T58" s="192">
        <f>+T8*0.04</f>
        <v>4441659164.5813055</v>
      </c>
      <c r="U58" s="302">
        <f t="shared" si="41"/>
        <v>0.04</v>
      </c>
      <c r="V58" s="87">
        <f>+V8*0.04</f>
        <v>4477295023.2224312</v>
      </c>
      <c r="W58" s="302">
        <f t="shared" si="41"/>
        <v>0.04</v>
      </c>
      <c r="X58" s="87">
        <f>+X8*0.04</f>
        <v>6291965051.9971743</v>
      </c>
      <c r="Y58" s="14">
        <f t="shared" si="52"/>
        <v>0.04</v>
      </c>
      <c r="Z58" s="87">
        <f>+Z8*0.04</f>
        <v>7253081149.2875366</v>
      </c>
      <c r="AA58" s="14">
        <f t="shared" si="52"/>
        <v>0.04</v>
      </c>
      <c r="AB58" s="87">
        <f>+AB8*0.04</f>
        <v>6647480719.289957</v>
      </c>
      <c r="AC58" s="14">
        <f t="shared" si="53"/>
        <v>0.04</v>
      </c>
      <c r="AD58" s="87">
        <f>+AD8*0.04</f>
        <v>6922269263.0829906</v>
      </c>
      <c r="AE58" s="14">
        <f t="shared" si="53"/>
        <v>0.04</v>
      </c>
      <c r="AF58" s="87">
        <f>+AF8*0.04</f>
        <v>6339847783.8222618</v>
      </c>
      <c r="AG58" s="14">
        <f t="shared" si="54"/>
        <v>0.04</v>
      </c>
      <c r="AH58" s="87">
        <f>+AH8*0.04</f>
        <v>7030488900.113205</v>
      </c>
      <c r="AI58" s="14">
        <f t="shared" si="54"/>
        <v>0.04</v>
      </c>
      <c r="AJ58" s="87">
        <f>+AJ8*0.04</f>
        <v>8601579010.867651</v>
      </c>
      <c r="AK58" s="14">
        <f t="shared" si="55"/>
        <v>0.04</v>
      </c>
      <c r="AL58" s="87">
        <f>+AL8*0.04</f>
        <v>9002112193.8166447</v>
      </c>
      <c r="AM58" s="14">
        <f t="shared" si="55"/>
        <v>0.04</v>
      </c>
      <c r="AN58" s="87">
        <f>+AN8*0.04</f>
        <v>7891160690.2095947</v>
      </c>
      <c r="AO58" s="14">
        <f t="shared" si="56"/>
        <v>0.04</v>
      </c>
      <c r="AP58" s="87">
        <f>+AP8*0.04</f>
        <v>8019146619.8423967</v>
      </c>
      <c r="AQ58" s="14">
        <f t="shared" si="56"/>
        <v>0.04</v>
      </c>
      <c r="AR58" s="176"/>
      <c r="AS58" s="68"/>
      <c r="AU58" s="51">
        <f>+AU8*0.04</f>
        <v>4441659164.5813055</v>
      </c>
      <c r="AV58" s="51">
        <f t="shared" ref="AV58:BF58" si="58">+AV8*0.04</f>
        <v>4477295023.2224312</v>
      </c>
      <c r="AW58" s="51">
        <f t="shared" si="58"/>
        <v>6291965051.9971743</v>
      </c>
      <c r="AX58" s="51">
        <f t="shared" si="58"/>
        <v>7253081149.2875366</v>
      </c>
      <c r="AY58" s="51">
        <f t="shared" si="58"/>
        <v>6647480719.289957</v>
      </c>
      <c r="AZ58" s="51">
        <f t="shared" si="58"/>
        <v>6922269263.0829906</v>
      </c>
      <c r="BA58" s="51">
        <f t="shared" si="58"/>
        <v>6339847783.8222618</v>
      </c>
      <c r="BB58" s="51">
        <f t="shared" si="58"/>
        <v>7030488900.113205</v>
      </c>
      <c r="BC58" s="51">
        <f t="shared" si="58"/>
        <v>8601579010.867651</v>
      </c>
      <c r="BD58" s="51">
        <f t="shared" si="58"/>
        <v>9002112193.8166447</v>
      </c>
      <c r="BE58" s="51">
        <f t="shared" si="58"/>
        <v>7891160690.2095947</v>
      </c>
      <c r="BF58" s="51">
        <f t="shared" si="58"/>
        <v>8019146619.8423967</v>
      </c>
    </row>
    <row r="59" spans="1:58" s="51" customFormat="1" ht="15" customHeight="1">
      <c r="A59" s="61"/>
      <c r="B59" s="204" t="s">
        <v>174</v>
      </c>
      <c r="C59" s="192">
        <v>0</v>
      </c>
      <c r="D59" s="46"/>
      <c r="E59" s="211">
        <v>0</v>
      </c>
      <c r="F59" s="811"/>
      <c r="G59" s="12"/>
      <c r="H59" s="211">
        <v>0</v>
      </c>
      <c r="I59" s="834"/>
      <c r="J59" s="12">
        <f t="shared" si="2"/>
        <v>0</v>
      </c>
      <c r="K59" s="812">
        <f t="shared" si="3"/>
        <v>0</v>
      </c>
      <c r="L59" s="834"/>
      <c r="M59" s="813">
        <f t="shared" si="5"/>
        <v>0</v>
      </c>
      <c r="N59" s="59">
        <f>+K59*$K$7/$H$7</f>
        <v>0</v>
      </c>
      <c r="O59" s="14"/>
      <c r="P59" s="211">
        <f t="shared" ref="P59" si="59">+M59*$K$7/$H$7</f>
        <v>0</v>
      </c>
      <c r="Q59" s="14"/>
      <c r="R59" s="211"/>
      <c r="S59" s="14"/>
      <c r="T59" s="192">
        <f t="shared" si="28"/>
        <v>0</v>
      </c>
      <c r="U59" s="14"/>
      <c r="V59" s="87">
        <f>+AV59</f>
        <v>0</v>
      </c>
      <c r="W59" s="14"/>
      <c r="X59" s="87"/>
      <c r="Y59" s="14"/>
      <c r="Z59" s="87"/>
      <c r="AA59" s="14"/>
      <c r="AB59" s="87">
        <v>0</v>
      </c>
      <c r="AC59" s="14"/>
      <c r="AD59" s="87">
        <v>0</v>
      </c>
      <c r="AE59" s="14"/>
      <c r="AF59" s="87">
        <v>0</v>
      </c>
      <c r="AG59" s="14"/>
      <c r="AH59" s="87"/>
      <c r="AI59" s="14"/>
      <c r="AJ59" s="87"/>
      <c r="AK59" s="14"/>
      <c r="AL59" s="87"/>
      <c r="AM59" s="14"/>
      <c r="AN59" s="87"/>
      <c r="AO59" s="14"/>
      <c r="AP59" s="87"/>
      <c r="AQ59" s="14"/>
      <c r="AR59" s="176"/>
      <c r="AS59" s="68"/>
      <c r="AU59" s="51">
        <v>0</v>
      </c>
      <c r="AV59" s="51">
        <v>0</v>
      </c>
      <c r="AW59" s="51">
        <v>0</v>
      </c>
      <c r="AX59" s="51">
        <v>0</v>
      </c>
      <c r="AY59" s="51">
        <v>0</v>
      </c>
      <c r="AZ59" s="51">
        <v>0</v>
      </c>
      <c r="BA59" s="51">
        <v>0</v>
      </c>
      <c r="BB59" s="51">
        <v>0</v>
      </c>
      <c r="BC59" s="51">
        <v>0</v>
      </c>
      <c r="BD59" s="51">
        <v>0</v>
      </c>
      <c r="BE59" s="51">
        <v>0</v>
      </c>
      <c r="BF59" s="51">
        <v>0</v>
      </c>
    </row>
    <row r="60" spans="1:58" s="51" customFormat="1" ht="15" customHeight="1" thickBot="1">
      <c r="B60" s="205" t="s">
        <v>177</v>
      </c>
      <c r="C60" s="193">
        <v>47588582062.092056</v>
      </c>
      <c r="D60" s="111">
        <v>5.0251339840536452E-2</v>
      </c>
      <c r="E60" s="108">
        <v>110149232284.1926</v>
      </c>
      <c r="F60" s="835">
        <v>8.3606876984087586E-2</v>
      </c>
      <c r="G60" s="836">
        <v>1.3146147145227696</v>
      </c>
      <c r="H60" s="108">
        <v>156250684773.90131</v>
      </c>
      <c r="I60" s="835">
        <f>IFERROR(H60/H$7,0)</f>
        <v>0.11146860504390134</v>
      </c>
      <c r="J60" s="177">
        <f t="shared" si="2"/>
        <v>0.41853630328320213</v>
      </c>
      <c r="K60" s="837">
        <f t="shared" si="3"/>
        <v>170224434719.80252</v>
      </c>
      <c r="L60" s="838">
        <f>IFERROR(K60/K$7,0)</f>
        <v>8.2116915049045405E-2</v>
      </c>
      <c r="M60" s="839">
        <f>IFERROR((K60-H60)/H60,0)</f>
        <v>8.9431607715009923E-2</v>
      </c>
      <c r="N60" s="110">
        <f>N28-N29</f>
        <v>96398402622.263306</v>
      </c>
      <c r="O60" s="109">
        <f>IFERROR(N60/N$7,0)</f>
        <v>4.5225475038224709E-2</v>
      </c>
      <c r="P60" s="108">
        <f>P28-P29</f>
        <v>48778954257.608917</v>
      </c>
      <c r="Q60" s="109">
        <f>IFERROR(P60/P$7,0)</f>
        <v>3.3374671796580255E-2</v>
      </c>
      <c r="R60" s="108">
        <f>R28-R29</f>
        <v>48985008969.795837</v>
      </c>
      <c r="S60" s="109">
        <f>IFERROR(R60/R$7,0)</f>
        <v>3.5061297844396225E-2</v>
      </c>
      <c r="T60" s="193">
        <f>T28-T29</f>
        <v>11012703501.951572</v>
      </c>
      <c r="U60" s="109">
        <f>IFERROR(T60/T$7,0)</f>
        <v>9.9176484227057424E-2</v>
      </c>
      <c r="V60" s="110">
        <f>V28-V29</f>
        <v>8294754599.1356106</v>
      </c>
      <c r="W60" s="109">
        <f>IFERROR(V60/V$7,0)</f>
        <v>7.4105052770595856E-2</v>
      </c>
      <c r="X60" s="110">
        <f>X28-X29</f>
        <v>16730929221.484001</v>
      </c>
      <c r="Y60" s="109">
        <f>IFERROR(X60/X$7,0)</f>
        <v>0.10636377718705431</v>
      </c>
      <c r="Z60" s="110">
        <f>Z28-Z29</f>
        <v>19288624901.636604</v>
      </c>
      <c r="AA60" s="109">
        <f>IFERROR(Z60/Z$7,0)</f>
        <v>0.10637479164854681</v>
      </c>
      <c r="AB60" s="110">
        <f>AB28-AB29</f>
        <v>15913774315.189957</v>
      </c>
      <c r="AC60" s="109">
        <f>IFERROR(AB60/AB$7,0)</f>
        <v>9.5758227738882512E-2</v>
      </c>
      <c r="AD60" s="110">
        <f>AD28-AD29</f>
        <v>15895525356.583241</v>
      </c>
      <c r="AE60" s="109">
        <f>IFERROR(AD60/AD$7,0)</f>
        <v>9.1851528754336872E-2</v>
      </c>
      <c r="AF60" s="110">
        <f>AF28-AF29</f>
        <v>13153100138.255447</v>
      </c>
      <c r="AG60" s="109">
        <f>IFERROR(AF60/AF$7,0)</f>
        <v>8.2986851336203593E-2</v>
      </c>
      <c r="AH60" s="110">
        <f>AH28-AH29</f>
        <v>13285613349.612411</v>
      </c>
      <c r="AI60" s="109">
        <f>IFERROR(AH60/AH$7,0)</f>
        <v>7.558856027437004E-2</v>
      </c>
      <c r="AJ60" s="110">
        <f>AJ28-AJ29</f>
        <v>15211214780.629463</v>
      </c>
      <c r="AK60" s="109">
        <f>IFERROR(AJ60/AJ$7,0)</f>
        <v>7.0736848485195014E-2</v>
      </c>
      <c r="AL60" s="110">
        <f>AL28-AL29</f>
        <v>16397345269.001183</v>
      </c>
      <c r="AM60" s="109">
        <f>IFERROR(AL60/AL$7,0)</f>
        <v>7.2859990704244565E-2</v>
      </c>
      <c r="AN60" s="110">
        <f>AN28-AN29</f>
        <v>12331120148.541359</v>
      </c>
      <c r="AO60" s="109">
        <f>IFERROR(AN60/AN$7,0)</f>
        <v>6.2505989334827927E-2</v>
      </c>
      <c r="AP60" s="110">
        <f>AP28-AP29</f>
        <v>12709729137.781681</v>
      </c>
      <c r="AQ60" s="109">
        <f>IFERROR(AP60/AP$7,0)</f>
        <v>6.3396916107422263E-2</v>
      </c>
      <c r="AR60" s="177" t="e">
        <f>IF(#REF!=0,"",T60/#REF!)</f>
        <v>#REF!</v>
      </c>
      <c r="AS60" s="111" t="e">
        <f>IF(#REF!=0,"",T60/#REF!)</f>
        <v>#REF!</v>
      </c>
      <c r="AU60" s="51">
        <v>0</v>
      </c>
      <c r="AV60" s="51">
        <v>0</v>
      </c>
      <c r="AW60" s="51">
        <v>0</v>
      </c>
      <c r="AX60" s="51">
        <v>0</v>
      </c>
      <c r="AY60" s="51">
        <v>0</v>
      </c>
      <c r="AZ60" s="51">
        <v>0</v>
      </c>
      <c r="BA60" s="51">
        <v>0</v>
      </c>
      <c r="BB60" s="51">
        <v>0</v>
      </c>
      <c r="BC60" s="51">
        <v>0</v>
      </c>
      <c r="BD60" s="51">
        <v>0</v>
      </c>
      <c r="BE60" s="51">
        <v>0</v>
      </c>
      <c r="BF60" s="51">
        <v>0</v>
      </c>
    </row>
    <row r="61" spans="1:58">
      <c r="C61" s="242"/>
      <c r="H61" s="742">
        <f>+(H60+H58+H57)*0.1</f>
        <v>25437291326.922871</v>
      </c>
      <c r="I61" s="743">
        <f>IFERROR(H61/H$7,0)</f>
        <v>1.8146860504390135E-2</v>
      </c>
      <c r="J61" s="667"/>
      <c r="K61" s="840">
        <f>+(K60+K58+K57)*0.1</f>
        <v>31533108446.753555</v>
      </c>
      <c r="L61" s="841">
        <f>IFERROR(K61/K$7,0)</f>
        <v>1.5211691504904543E-2</v>
      </c>
      <c r="M61" s="841"/>
      <c r="N61" s="742">
        <f>+(N60+N58+N57)*0.1</f>
        <v>24560387095.300163</v>
      </c>
      <c r="O61" s="743">
        <f>IFERROR(N61/N$7,0)</f>
        <v>1.1522547503822473E-2</v>
      </c>
      <c r="P61" s="742"/>
      <c r="Q61" s="743"/>
      <c r="R61" s="742"/>
      <c r="S61" s="743"/>
    </row>
    <row r="62" spans="1:58" ht="21" customHeight="1">
      <c r="B62" s="43" t="str">
        <f>B1</f>
        <v>2026년 사업계획</v>
      </c>
      <c r="C62" s="43"/>
      <c r="E62" s="43"/>
      <c r="G62" s="43"/>
      <c r="H62" s="744"/>
      <c r="I62" s="744"/>
      <c r="J62" s="744"/>
      <c r="K62" s="744"/>
      <c r="L62" s="744"/>
      <c r="M62" s="744"/>
      <c r="N62" s="744"/>
      <c r="O62" s="744"/>
      <c r="P62" s="744"/>
      <c r="Q62" s="744"/>
      <c r="R62" s="744"/>
      <c r="S62" s="744"/>
    </row>
    <row r="63" spans="1:58" ht="9" customHeight="1"/>
    <row r="64" spans="1:58" ht="21" customHeight="1" thickBot="1">
      <c r="B64" s="36" t="s">
        <v>497</v>
      </c>
      <c r="C64" s="216" t="s">
        <v>498</v>
      </c>
      <c r="D64" s="217"/>
      <c r="E64" s="216">
        <v>5.5</v>
      </c>
      <c r="G64" s="36"/>
      <c r="H64" s="36"/>
      <c r="I64" s="36"/>
      <c r="J64" s="36"/>
      <c r="K64" s="36"/>
      <c r="L64" s="36"/>
      <c r="M64" s="36"/>
      <c r="N64" s="36"/>
      <c r="O64" s="36"/>
      <c r="P64" s="36"/>
      <c r="Q64" s="36"/>
      <c r="R64" s="36"/>
      <c r="S64" s="36"/>
      <c r="T64" s="3" t="s">
        <v>499</v>
      </c>
      <c r="AN64" s="3" t="s">
        <v>499</v>
      </c>
      <c r="AR64" s="905" t="s">
        <v>500</v>
      </c>
      <c r="AS64" s="905"/>
    </row>
    <row r="65" spans="1:58" ht="21" customHeight="1" thickBot="1">
      <c r="B65" s="978" t="s">
        <v>126</v>
      </c>
      <c r="C65" s="733" t="s">
        <v>476</v>
      </c>
      <c r="D65" s="734"/>
      <c r="E65" s="734"/>
      <c r="F65" s="734"/>
      <c r="G65" s="734"/>
      <c r="H65" s="734"/>
      <c r="I65" s="734"/>
      <c r="J65" s="734"/>
      <c r="K65" s="735"/>
      <c r="L65" s="735"/>
      <c r="M65" s="735"/>
      <c r="N65" s="735"/>
      <c r="O65" s="735"/>
      <c r="P65" s="735"/>
      <c r="Q65" s="735"/>
      <c r="R65" s="735"/>
      <c r="S65" s="735"/>
      <c r="T65" s="981" t="s">
        <v>477</v>
      </c>
      <c r="U65" s="910"/>
      <c r="V65" s="909" t="s">
        <v>478</v>
      </c>
      <c r="W65" s="910"/>
      <c r="X65" s="909" t="s">
        <v>479</v>
      </c>
      <c r="Y65" s="910"/>
      <c r="Z65" s="909" t="s">
        <v>93</v>
      </c>
      <c r="AA65" s="910"/>
      <c r="AB65" s="909" t="s">
        <v>94</v>
      </c>
      <c r="AC65" s="910"/>
      <c r="AD65" s="909" t="s">
        <v>95</v>
      </c>
      <c r="AE65" s="910"/>
      <c r="AF65" s="909" t="s">
        <v>96</v>
      </c>
      <c r="AG65" s="910"/>
      <c r="AH65" s="909" t="s">
        <v>480</v>
      </c>
      <c r="AI65" s="910"/>
      <c r="AJ65" s="909" t="s">
        <v>481</v>
      </c>
      <c r="AK65" s="910"/>
      <c r="AL65" s="909" t="s">
        <v>482</v>
      </c>
      <c r="AM65" s="910"/>
      <c r="AN65" s="909" t="s">
        <v>483</v>
      </c>
      <c r="AO65" s="910"/>
      <c r="AP65" s="909" t="s">
        <v>484</v>
      </c>
      <c r="AQ65" s="910"/>
      <c r="AR65" s="936" t="s">
        <v>485</v>
      </c>
      <c r="AS65" s="936"/>
    </row>
    <row r="66" spans="1:58" s="38" customFormat="1" ht="15.75" customHeight="1">
      <c r="B66" s="979"/>
      <c r="C66" s="736" t="s">
        <v>228</v>
      </c>
      <c r="D66" s="737"/>
      <c r="E66" s="842" t="s">
        <v>355</v>
      </c>
      <c r="F66" s="737"/>
      <c r="G66" s="737"/>
      <c r="H66" s="842" t="s">
        <v>213</v>
      </c>
      <c r="I66" s="737"/>
      <c r="J66" s="737"/>
      <c r="K66" s="795" t="s">
        <v>214</v>
      </c>
      <c r="L66" s="796"/>
      <c r="M66" s="797"/>
      <c r="N66" s="843" t="s">
        <v>356</v>
      </c>
      <c r="O66" s="741"/>
      <c r="P66" s="740" t="s">
        <v>486</v>
      </c>
      <c r="Q66" s="741"/>
      <c r="R66" s="740" t="s">
        <v>487</v>
      </c>
      <c r="S66" s="741"/>
      <c r="T66" s="982"/>
      <c r="U66" s="912"/>
      <c r="V66" s="911"/>
      <c r="W66" s="912"/>
      <c r="X66" s="911"/>
      <c r="Y66" s="912"/>
      <c r="Z66" s="911"/>
      <c r="AA66" s="912"/>
      <c r="AB66" s="911"/>
      <c r="AC66" s="912"/>
      <c r="AD66" s="911"/>
      <c r="AE66" s="912"/>
      <c r="AF66" s="911"/>
      <c r="AG66" s="912"/>
      <c r="AH66" s="911"/>
      <c r="AI66" s="912"/>
      <c r="AJ66" s="911"/>
      <c r="AK66" s="912"/>
      <c r="AL66" s="911"/>
      <c r="AM66" s="912"/>
      <c r="AN66" s="911"/>
      <c r="AO66" s="912"/>
      <c r="AP66" s="911"/>
      <c r="AQ66" s="912"/>
      <c r="AR66" s="937"/>
      <c r="AS66" s="937"/>
    </row>
    <row r="67" spans="1:58" s="38" customFormat="1" ht="21" customHeight="1" thickBot="1">
      <c r="B67" s="980"/>
      <c r="C67" s="207" t="s">
        <v>488</v>
      </c>
      <c r="D67" s="101" t="s">
        <v>489</v>
      </c>
      <c r="E67" s="210" t="s">
        <v>488</v>
      </c>
      <c r="F67" s="799" t="s">
        <v>489</v>
      </c>
      <c r="G67" s="122" t="s">
        <v>490</v>
      </c>
      <c r="H67" s="210" t="s">
        <v>488</v>
      </c>
      <c r="I67" s="799" t="s">
        <v>489</v>
      </c>
      <c r="J67" s="122" t="s">
        <v>490</v>
      </c>
      <c r="K67" s="803" t="s">
        <v>488</v>
      </c>
      <c r="L67" s="799" t="s">
        <v>489</v>
      </c>
      <c r="M67" s="804"/>
      <c r="N67" s="104" t="s">
        <v>488</v>
      </c>
      <c r="O67" s="101" t="s">
        <v>489</v>
      </c>
      <c r="P67" s="210" t="s">
        <v>488</v>
      </c>
      <c r="Q67" s="101" t="s">
        <v>489</v>
      </c>
      <c r="R67" s="210" t="s">
        <v>488</v>
      </c>
      <c r="S67" s="101" t="s">
        <v>489</v>
      </c>
      <c r="T67" s="179" t="s">
        <v>488</v>
      </c>
      <c r="U67" s="100" t="s">
        <v>489</v>
      </c>
      <c r="V67" s="104" t="s">
        <v>488</v>
      </c>
      <c r="W67" s="100" t="s">
        <v>489</v>
      </c>
      <c r="X67" s="104" t="s">
        <v>488</v>
      </c>
      <c r="Y67" s="100" t="s">
        <v>489</v>
      </c>
      <c r="Z67" s="104" t="s">
        <v>488</v>
      </c>
      <c r="AA67" s="100" t="s">
        <v>489</v>
      </c>
      <c r="AB67" s="104" t="s">
        <v>488</v>
      </c>
      <c r="AC67" s="100" t="s">
        <v>489</v>
      </c>
      <c r="AD67" s="104" t="s">
        <v>488</v>
      </c>
      <c r="AE67" s="100" t="s">
        <v>489</v>
      </c>
      <c r="AF67" s="104" t="s">
        <v>488</v>
      </c>
      <c r="AG67" s="100" t="s">
        <v>489</v>
      </c>
      <c r="AH67" s="104" t="s">
        <v>488</v>
      </c>
      <c r="AI67" s="100" t="s">
        <v>489</v>
      </c>
      <c r="AJ67" s="104" t="s">
        <v>488</v>
      </c>
      <c r="AK67" s="100" t="s">
        <v>489</v>
      </c>
      <c r="AL67" s="104" t="s">
        <v>488</v>
      </c>
      <c r="AM67" s="100" t="s">
        <v>489</v>
      </c>
      <c r="AN67" s="104" t="s">
        <v>488</v>
      </c>
      <c r="AO67" s="100" t="s">
        <v>489</v>
      </c>
      <c r="AP67" s="104" t="s">
        <v>488</v>
      </c>
      <c r="AQ67" s="100" t="s">
        <v>489</v>
      </c>
      <c r="AR67" s="208" t="s">
        <v>491</v>
      </c>
      <c r="AS67" s="103" t="s">
        <v>492</v>
      </c>
    </row>
    <row r="68" spans="1:58" s="51" customFormat="1" ht="15" customHeight="1">
      <c r="B68" s="194" t="s">
        <v>127</v>
      </c>
      <c r="C68" s="180">
        <v>52085616457.607307</v>
      </c>
      <c r="D68" s="47">
        <v>1</v>
      </c>
      <c r="E68" s="50">
        <v>72460639533.080719</v>
      </c>
      <c r="F68" s="805">
        <v>1</v>
      </c>
      <c r="G68" s="175">
        <v>0.39118329514361655</v>
      </c>
      <c r="H68" s="50">
        <f>H7*$E$64/100</f>
        <v>77096036674.900101</v>
      </c>
      <c r="I68" s="805">
        <f>+IFERROR(H68/H$68,0)</f>
        <v>1</v>
      </c>
      <c r="J68" s="175">
        <f t="shared" ref="J68:J121" si="60">IFERROR((H68-E68)/E68,0)</f>
        <v>6.3971242479900645E-2</v>
      </c>
      <c r="K68" s="806">
        <f>K7*$E$64/100</f>
        <v>114012367658.93306</v>
      </c>
      <c r="L68" s="805">
        <f>+IFERROR(K68/K$68,0)</f>
        <v>1</v>
      </c>
      <c r="M68" s="807">
        <f t="shared" ref="M68:M121" si="61">IFERROR((K68-H68)/H68,0)</f>
        <v>0.47883565195059741</v>
      </c>
      <c r="N68" s="140">
        <f t="shared" ref="N68:P83" si="62">N7*$E$64/100</f>
        <v>117232867974.1515</v>
      </c>
      <c r="O68" s="31">
        <f>+IFERROR(N68/N$68,0)</f>
        <v>1</v>
      </c>
      <c r="P68" s="50">
        <f t="shared" si="62"/>
        <v>80385584029.724854</v>
      </c>
      <c r="Q68" s="31">
        <f>+IFERROR(P68/P$68,0)</f>
        <v>1</v>
      </c>
      <c r="R68" s="50">
        <f t="shared" ref="R68:R121" si="63">R7*$E$64/100</f>
        <v>76841864362.684326</v>
      </c>
      <c r="S68" s="31">
        <f>+IFERROR(R68/R$68,0)</f>
        <v>1</v>
      </c>
      <c r="T68" s="180">
        <f t="shared" ref="T68:T121" si="64">T7*$E$64/100</f>
        <v>6107281351.2992954</v>
      </c>
      <c r="U68" s="31">
        <v>1</v>
      </c>
      <c r="V68" s="140">
        <f t="shared" ref="V68:V121" si="65">V7*$E$64/100</f>
        <v>6156280656.9308424</v>
      </c>
      <c r="W68" s="31">
        <v>1</v>
      </c>
      <c r="X68" s="140">
        <f t="shared" ref="X68:X121" si="66">X7*$E$64/100</f>
        <v>8651451946.4961147</v>
      </c>
      <c r="Y68" s="31">
        <v>1</v>
      </c>
      <c r="Z68" s="140">
        <f t="shared" ref="Z68:Z121" si="67">Z7*$E$64/100</f>
        <v>9972986580.2703629</v>
      </c>
      <c r="AA68" s="31">
        <v>1</v>
      </c>
      <c r="AB68" s="140">
        <f t="shared" ref="AB68:AB121" si="68">AB7*$E$64/100</f>
        <v>9140285989.0236912</v>
      </c>
      <c r="AC68" s="31">
        <v>1</v>
      </c>
      <c r="AD68" s="140">
        <f t="shared" ref="AD68:AD121" si="69">AD7*$E$64/100</f>
        <v>9518120236.7391129</v>
      </c>
      <c r="AE68" s="31">
        <v>1</v>
      </c>
      <c r="AF68" s="140">
        <f t="shared" ref="AF68:AF121" si="70">AF7*$E$64/100</f>
        <v>8717290702.7556095</v>
      </c>
      <c r="AG68" s="31">
        <v>1</v>
      </c>
      <c r="AH68" s="140">
        <f t="shared" ref="AH68:AH121" si="71">AH7*$E$64/100</f>
        <v>9666922237.6556549</v>
      </c>
      <c r="AI68" s="31">
        <v>1</v>
      </c>
      <c r="AJ68" s="140">
        <f t="shared" ref="AJ68:AJ121" si="72">AJ7*$E$64/100</f>
        <v>11827171139.94302</v>
      </c>
      <c r="AK68" s="31">
        <v>1</v>
      </c>
      <c r="AL68" s="140">
        <f t="shared" ref="AL68:AL121" si="73">AL7*$E$64/100</f>
        <v>12377904266.497887</v>
      </c>
      <c r="AM68" s="31">
        <v>1</v>
      </c>
      <c r="AN68" s="140">
        <f t="shared" ref="AN68:AN121" si="74">AN7*$E$64/100</f>
        <v>10850345949.038193</v>
      </c>
      <c r="AO68" s="31">
        <v>1</v>
      </c>
      <c r="AP68" s="140">
        <f t="shared" ref="AP68:AP121" si="75">AP7*$E$64/100</f>
        <v>11026326602.283297</v>
      </c>
      <c r="AQ68" s="31">
        <v>1</v>
      </c>
      <c r="AR68" s="175" t="e">
        <f>IF(#REF!=0,"",T68/#REF!)</f>
        <v>#REF!</v>
      </c>
      <c r="AS68" s="47" t="e">
        <f>IF(#REF!=0,"",T68/#REF!)</f>
        <v>#REF!</v>
      </c>
      <c r="AU68" s="51">
        <f t="shared" ref="AU68:BF83" si="76">AU7*$E$64/100</f>
        <v>6107281351.2992954</v>
      </c>
      <c r="AV68" s="51">
        <f t="shared" si="76"/>
        <v>6156280656.9308424</v>
      </c>
      <c r="AW68" s="51">
        <f t="shared" si="76"/>
        <v>8651451946.4961147</v>
      </c>
      <c r="AX68" s="51">
        <f t="shared" si="76"/>
        <v>9972986580.2703629</v>
      </c>
      <c r="AY68" s="51">
        <f t="shared" si="76"/>
        <v>9140285989.0236912</v>
      </c>
      <c r="AZ68" s="51">
        <f t="shared" si="76"/>
        <v>9518120236.7391129</v>
      </c>
      <c r="BA68" s="51">
        <f t="shared" si="76"/>
        <v>8717290702.7556095</v>
      </c>
      <c r="BB68" s="51">
        <f t="shared" si="76"/>
        <v>9666922237.6556549</v>
      </c>
      <c r="BC68" s="51">
        <f t="shared" si="76"/>
        <v>11827171139.94302</v>
      </c>
      <c r="BD68" s="51">
        <f t="shared" si="76"/>
        <v>12377904266.497887</v>
      </c>
      <c r="BE68" s="51">
        <f t="shared" si="76"/>
        <v>10850345949.038193</v>
      </c>
      <c r="BF68" s="51">
        <f t="shared" si="76"/>
        <v>11026326602.283297</v>
      </c>
    </row>
    <row r="69" spans="1:58" s="56" customFormat="1" ht="15" customHeight="1">
      <c r="A69" s="215"/>
      <c r="B69" s="195" t="s">
        <v>128</v>
      </c>
      <c r="C69" s="181">
        <v>52085616457.607307</v>
      </c>
      <c r="D69" s="55">
        <v>1</v>
      </c>
      <c r="E69" s="53">
        <v>72377152329.759216</v>
      </c>
      <c r="F69" s="808">
        <v>0.99884782684972873</v>
      </c>
      <c r="G69" s="22">
        <v>0.38958041110384611</v>
      </c>
      <c r="H69" s="53">
        <f t="shared" ref="H69:H121" si="77">H8*$E$64/100</f>
        <v>77096036674.900101</v>
      </c>
      <c r="I69" s="808">
        <f t="shared" ref="I69:I121" si="78">+IFERROR(H69/H$68,0)</f>
        <v>1</v>
      </c>
      <c r="J69" s="22">
        <f t="shared" si="60"/>
        <v>6.5198535632364565E-2</v>
      </c>
      <c r="K69" s="809">
        <f t="shared" ref="K69:K120" si="79">K8*$E$64/100</f>
        <v>114012367658.93306</v>
      </c>
      <c r="L69" s="808">
        <f t="shared" ref="L69:O121" si="80">+IFERROR(K69/K$68,0)</f>
        <v>1</v>
      </c>
      <c r="M69" s="810">
        <f t="shared" si="61"/>
        <v>0.47883565195059741</v>
      </c>
      <c r="N69" s="141">
        <f t="shared" si="62"/>
        <v>117232867974.1515</v>
      </c>
      <c r="O69" s="54">
        <f t="shared" si="80"/>
        <v>1</v>
      </c>
      <c r="P69" s="53">
        <f t="shared" si="62"/>
        <v>80385584029.724854</v>
      </c>
      <c r="Q69" s="54">
        <f t="shared" ref="Q69:Q121" si="81">+IFERROR(P69/P$68,0)</f>
        <v>1</v>
      </c>
      <c r="R69" s="53">
        <f t="shared" si="63"/>
        <v>76841864362.684326</v>
      </c>
      <c r="S69" s="54">
        <f t="shared" ref="S69:S121" si="82">+IFERROR(R69/R$68,0)</f>
        <v>1</v>
      </c>
      <c r="T69" s="181">
        <f t="shared" si="64"/>
        <v>6107281351.2992954</v>
      </c>
      <c r="U69" s="54">
        <f>+IFERROR(T69/T$68,0)</f>
        <v>1</v>
      </c>
      <c r="V69" s="141">
        <f t="shared" si="65"/>
        <v>6156280656.9308424</v>
      </c>
      <c r="W69" s="54">
        <f>+IFERROR(V69/V$68,0)</f>
        <v>1</v>
      </c>
      <c r="X69" s="141">
        <f t="shared" si="66"/>
        <v>8651451946.4961147</v>
      </c>
      <c r="Y69" s="54">
        <f>+IFERROR(X69/X$68,0)</f>
        <v>1</v>
      </c>
      <c r="Z69" s="141">
        <f t="shared" si="67"/>
        <v>9972986580.2703629</v>
      </c>
      <c r="AA69" s="54">
        <f>+IFERROR(Z69/Z$68,0)</f>
        <v>1</v>
      </c>
      <c r="AB69" s="141">
        <f t="shared" si="68"/>
        <v>9140285989.0236912</v>
      </c>
      <c r="AC69" s="54">
        <f>+IFERROR(AB69/AB$68,0)</f>
        <v>1</v>
      </c>
      <c r="AD69" s="141">
        <f t="shared" si="69"/>
        <v>9518120236.7391129</v>
      </c>
      <c r="AE69" s="54">
        <f>+IFERROR(AD69/AD$68,0)</f>
        <v>1</v>
      </c>
      <c r="AF69" s="141">
        <f t="shared" si="70"/>
        <v>8717290702.7556095</v>
      </c>
      <c r="AG69" s="54">
        <f>+IFERROR(AF69/AF$68,0)</f>
        <v>1</v>
      </c>
      <c r="AH69" s="141">
        <f t="shared" si="71"/>
        <v>9666922237.6556549</v>
      </c>
      <c r="AI69" s="54">
        <f>+IFERROR(AH69/AH$68,0)</f>
        <v>1</v>
      </c>
      <c r="AJ69" s="141">
        <f t="shared" si="72"/>
        <v>11827171139.94302</v>
      </c>
      <c r="AK69" s="54">
        <f>+IFERROR(AJ69/AJ$68,0)</f>
        <v>1</v>
      </c>
      <c r="AL69" s="141">
        <f t="shared" si="73"/>
        <v>12377904266.497887</v>
      </c>
      <c r="AM69" s="54">
        <f>+IFERROR(AL69/AL$68,0)</f>
        <v>1</v>
      </c>
      <c r="AN69" s="141">
        <f t="shared" si="74"/>
        <v>10850345949.038193</v>
      </c>
      <c r="AO69" s="54">
        <f>+IFERROR(AN69/AN$68,0)</f>
        <v>1</v>
      </c>
      <c r="AP69" s="141">
        <f t="shared" si="75"/>
        <v>11026326602.283297</v>
      </c>
      <c r="AQ69" s="54">
        <f>+IFERROR(AP69/AP$68,0)</f>
        <v>1</v>
      </c>
      <c r="AR69" s="22" t="e">
        <f>IF(#REF!=0,"",T69/#REF!)</f>
        <v>#REF!</v>
      </c>
      <c r="AS69" s="55" t="e">
        <f>IF(#REF!=0,"",T69/#REF!)</f>
        <v>#REF!</v>
      </c>
      <c r="AU69" s="56">
        <f t="shared" si="76"/>
        <v>6107281351.2992954</v>
      </c>
      <c r="AV69" s="56">
        <f t="shared" si="76"/>
        <v>6156280656.9308424</v>
      </c>
      <c r="AW69" s="56">
        <f t="shared" si="76"/>
        <v>8651451946.4961147</v>
      </c>
      <c r="AX69" s="56">
        <f t="shared" si="76"/>
        <v>9972986580.2703629</v>
      </c>
      <c r="AY69" s="56">
        <f t="shared" si="76"/>
        <v>9140285989.0236912</v>
      </c>
      <c r="AZ69" s="56">
        <f t="shared" si="76"/>
        <v>9518120236.7391129</v>
      </c>
      <c r="BA69" s="56">
        <f t="shared" si="76"/>
        <v>8717290702.7556095</v>
      </c>
      <c r="BB69" s="56">
        <f t="shared" si="76"/>
        <v>9666922237.6556549</v>
      </c>
      <c r="BC69" s="56">
        <f t="shared" si="76"/>
        <v>11827171139.94302</v>
      </c>
      <c r="BD69" s="56">
        <f t="shared" si="76"/>
        <v>12377904266.497887</v>
      </c>
      <c r="BE69" s="56">
        <f t="shared" si="76"/>
        <v>10850345949.038193</v>
      </c>
      <c r="BF69" s="56">
        <f t="shared" si="76"/>
        <v>11026326602.283297</v>
      </c>
    </row>
    <row r="70" spans="1:58" s="51" customFormat="1" ht="15" customHeight="1">
      <c r="A70" s="61"/>
      <c r="B70" s="196" t="s">
        <v>129</v>
      </c>
      <c r="C70" s="182">
        <v>2402794029.5259995</v>
      </c>
      <c r="D70" s="46">
        <v>4.613162314171021E-2</v>
      </c>
      <c r="E70" s="211">
        <v>1754811424.4100001</v>
      </c>
      <c r="F70" s="811">
        <v>2.4217443231492178E-2</v>
      </c>
      <c r="G70" s="12">
        <v>-0.2696787977468994</v>
      </c>
      <c r="H70" s="211">
        <f t="shared" si="77"/>
        <v>1270922226.75</v>
      </c>
      <c r="I70" s="811">
        <f t="shared" si="78"/>
        <v>1.6484922981310268E-2</v>
      </c>
      <c r="J70" s="12">
        <f t="shared" si="60"/>
        <v>-0.2757499700132694</v>
      </c>
      <c r="K70" s="812">
        <f t="shared" si="79"/>
        <v>1223305707.0465002</v>
      </c>
      <c r="L70" s="811">
        <f t="shared" si="80"/>
        <v>1.0729587782143144E-2</v>
      </c>
      <c r="M70" s="813">
        <f t="shared" si="61"/>
        <v>-3.7466116101584492E-2</v>
      </c>
      <c r="N70" s="59">
        <f t="shared" si="62"/>
        <v>1223305707.0465002</v>
      </c>
      <c r="O70" s="14">
        <f t="shared" si="80"/>
        <v>1.0434835624052336E-2</v>
      </c>
      <c r="P70" s="211">
        <f t="shared" si="62"/>
        <v>1223305707.0465002</v>
      </c>
      <c r="Q70" s="14">
        <f t="shared" si="81"/>
        <v>1.5217973742582354E-2</v>
      </c>
      <c r="R70" s="211">
        <f t="shared" si="63"/>
        <v>1223305707.0465002</v>
      </c>
      <c r="S70" s="14">
        <f t="shared" si="82"/>
        <v>1.5919781712643577E-2</v>
      </c>
      <c r="T70" s="182">
        <f t="shared" si="64"/>
        <v>101942142.253875</v>
      </c>
      <c r="U70" s="14">
        <f t="shared" ref="U70:W121" si="83">+IFERROR(T70/T$68,0)</f>
        <v>1.6691902073937906E-2</v>
      </c>
      <c r="V70" s="59">
        <f t="shared" si="65"/>
        <v>101942142.253875</v>
      </c>
      <c r="W70" s="14">
        <f t="shared" si="83"/>
        <v>1.6559047245369954E-2</v>
      </c>
      <c r="X70" s="59">
        <f t="shared" si="66"/>
        <v>101942142.253875</v>
      </c>
      <c r="Y70" s="14">
        <f t="shared" ref="Y70:Y121" si="84">+IFERROR(X70/X$68,0)</f>
        <v>1.1783240880758996E-2</v>
      </c>
      <c r="Z70" s="59">
        <f t="shared" si="67"/>
        <v>101942142.253875</v>
      </c>
      <c r="AA70" s="14">
        <f t="shared" ref="AA70:AA121" si="85">+IFERROR(Z70/Z$68,0)</f>
        <v>1.0221826875366295E-2</v>
      </c>
      <c r="AB70" s="59">
        <f t="shared" si="68"/>
        <v>101942142.253875</v>
      </c>
      <c r="AC70" s="14">
        <f t="shared" ref="AC70:AC121" si="86">+IFERROR(AB70/AB$68,0)</f>
        <v>1.1153058271512993E-2</v>
      </c>
      <c r="AD70" s="59">
        <f t="shared" si="69"/>
        <v>101942142.253875</v>
      </c>
      <c r="AE70" s="14">
        <f t="shared" ref="AE70:AE121" si="87">+IFERROR(AD70/AD$68,0)</f>
        <v>1.0710323017394469E-2</v>
      </c>
      <c r="AF70" s="59">
        <f t="shared" si="70"/>
        <v>101942142.253875</v>
      </c>
      <c r="AG70" s="14">
        <f t="shared" ref="AG70:AG121" si="88">+IFERROR(AF70/AF$68,0)</f>
        <v>1.1694246036976859E-2</v>
      </c>
      <c r="AH70" s="59">
        <f t="shared" si="71"/>
        <v>101942142.253875</v>
      </c>
      <c r="AI70" s="14">
        <f t="shared" ref="AI70:AI121" si="89">+IFERROR(AH70/AH$68,0)</f>
        <v>1.0545460048988374E-2</v>
      </c>
      <c r="AJ70" s="59">
        <f t="shared" si="72"/>
        <v>101942142.253875</v>
      </c>
      <c r="AK70" s="14">
        <f t="shared" ref="AK70:AK121" si="90">+IFERROR(AJ70/AJ$68,0)</f>
        <v>8.619317421525545E-3</v>
      </c>
      <c r="AL70" s="59">
        <f t="shared" si="73"/>
        <v>101942142.253875</v>
      </c>
      <c r="AM70" s="14">
        <f t="shared" ref="AM70:AM121" si="91">+IFERROR(AL70/AL$68,0)</f>
        <v>8.2358160201474687E-3</v>
      </c>
      <c r="AN70" s="59">
        <f t="shared" si="74"/>
        <v>101942142.253875</v>
      </c>
      <c r="AO70" s="14">
        <f t="shared" ref="AO70:AO121" si="92">+IFERROR(AN70/AN$68,0)</f>
        <v>9.3952895817954497E-3</v>
      </c>
      <c r="AP70" s="59">
        <f t="shared" si="75"/>
        <v>101942142.253875</v>
      </c>
      <c r="AQ70" s="14">
        <f t="shared" ref="AQ70:AQ121" si="93">+IFERROR(AP70/AP$68,0)</f>
        <v>9.2453403504994258E-3</v>
      </c>
      <c r="AR70" s="32" t="e">
        <f>IF(#REF!=0,"",T70/#REF!)</f>
        <v>#REF!</v>
      </c>
      <c r="AS70" s="60" t="e">
        <f>IF(#REF!=0,"",T70/#REF!)</f>
        <v>#REF!</v>
      </c>
      <c r="AU70" s="51">
        <f t="shared" si="76"/>
        <v>101942142.253875</v>
      </c>
      <c r="AV70" s="51">
        <f t="shared" si="76"/>
        <v>101942142.253875</v>
      </c>
      <c r="AW70" s="51">
        <f t="shared" si="76"/>
        <v>101942142.253875</v>
      </c>
      <c r="AX70" s="51">
        <f t="shared" si="76"/>
        <v>101942142.253875</v>
      </c>
      <c r="AY70" s="51">
        <f t="shared" si="76"/>
        <v>101942142.253875</v>
      </c>
      <c r="AZ70" s="51">
        <f t="shared" si="76"/>
        <v>101942142.253875</v>
      </c>
      <c r="BA70" s="51">
        <f t="shared" si="76"/>
        <v>101942142.253875</v>
      </c>
      <c r="BB70" s="51">
        <f t="shared" si="76"/>
        <v>101942142.253875</v>
      </c>
      <c r="BC70" s="51">
        <f t="shared" si="76"/>
        <v>101942142.253875</v>
      </c>
      <c r="BD70" s="51">
        <f t="shared" si="76"/>
        <v>101942142.253875</v>
      </c>
      <c r="BE70" s="51">
        <f t="shared" si="76"/>
        <v>101942142.253875</v>
      </c>
      <c r="BF70" s="51">
        <f t="shared" si="76"/>
        <v>101942142.253875</v>
      </c>
    </row>
    <row r="71" spans="1:58" s="51" customFormat="1" ht="15" customHeight="1">
      <c r="A71" s="61"/>
      <c r="B71" s="196" t="s">
        <v>130</v>
      </c>
      <c r="C71" s="182">
        <v>49682822428.081299</v>
      </c>
      <c r="D71" s="46">
        <v>0.95386837685828962</v>
      </c>
      <c r="E71" s="211">
        <v>70622340905.349213</v>
      </c>
      <c r="F71" s="811">
        <v>0.97463038361823651</v>
      </c>
      <c r="G71" s="12">
        <v>0.42146394777750507</v>
      </c>
      <c r="H71" s="211">
        <f t="shared" si="77"/>
        <v>75825114448.150101</v>
      </c>
      <c r="I71" s="811">
        <f t="shared" si="78"/>
        <v>0.98351507701868968</v>
      </c>
      <c r="J71" s="12">
        <f t="shared" si="60"/>
        <v>7.3670363741890774E-2</v>
      </c>
      <c r="K71" s="812">
        <f t="shared" si="79"/>
        <v>112789061951.88658</v>
      </c>
      <c r="L71" s="811">
        <f t="shared" si="80"/>
        <v>0.98927041221785705</v>
      </c>
      <c r="M71" s="813">
        <f t="shared" si="61"/>
        <v>0.48748950493194126</v>
      </c>
      <c r="N71" s="59">
        <f t="shared" si="62"/>
        <v>116009562267.105</v>
      </c>
      <c r="O71" s="14">
        <f t="shared" si="80"/>
        <v>0.98956516437594755</v>
      </c>
      <c r="P71" s="211">
        <f t="shared" si="62"/>
        <v>79162278322.678345</v>
      </c>
      <c r="Q71" s="14">
        <f t="shared" si="81"/>
        <v>0.98478202625741751</v>
      </c>
      <c r="R71" s="211">
        <f t="shared" si="63"/>
        <v>75618558655.637817</v>
      </c>
      <c r="S71" s="14">
        <f t="shared" si="82"/>
        <v>0.98408021828735626</v>
      </c>
      <c r="T71" s="182">
        <f t="shared" si="64"/>
        <v>6005339209.0454197</v>
      </c>
      <c r="U71" s="14">
        <f t="shared" si="83"/>
        <v>0.983308097926062</v>
      </c>
      <c r="V71" s="59">
        <f t="shared" si="65"/>
        <v>6054338514.6769676</v>
      </c>
      <c r="W71" s="14">
        <f t="shared" si="83"/>
        <v>0.98344095275463006</v>
      </c>
      <c r="X71" s="59">
        <f t="shared" si="66"/>
        <v>8549509804.24224</v>
      </c>
      <c r="Y71" s="14">
        <f t="shared" si="84"/>
        <v>0.98821675911924101</v>
      </c>
      <c r="Z71" s="59">
        <f t="shared" si="67"/>
        <v>9871044438.0164871</v>
      </c>
      <c r="AA71" s="14">
        <f t="shared" si="85"/>
        <v>0.98977817312463368</v>
      </c>
      <c r="AB71" s="59">
        <f t="shared" si="68"/>
        <v>9038343846.7698174</v>
      </c>
      <c r="AC71" s="14">
        <f t="shared" si="86"/>
        <v>0.98884694172848708</v>
      </c>
      <c r="AD71" s="59">
        <f t="shared" si="69"/>
        <v>9416178094.4852371</v>
      </c>
      <c r="AE71" s="14">
        <f t="shared" si="87"/>
        <v>0.9892896769826055</v>
      </c>
      <c r="AF71" s="59">
        <f t="shared" si="70"/>
        <v>8615348560.5017357</v>
      </c>
      <c r="AG71" s="14">
        <f t="shared" si="88"/>
        <v>0.98830575396302323</v>
      </c>
      <c r="AH71" s="59">
        <f t="shared" si="71"/>
        <v>9564980095.4017811</v>
      </c>
      <c r="AI71" s="14">
        <f t="shared" si="89"/>
        <v>0.98945453995101174</v>
      </c>
      <c r="AJ71" s="59">
        <f t="shared" si="72"/>
        <v>11725228997.689146</v>
      </c>
      <c r="AK71" s="14">
        <f t="shared" si="90"/>
        <v>0.99138068257847456</v>
      </c>
      <c r="AL71" s="59">
        <f t="shared" si="73"/>
        <v>12275962124.244011</v>
      </c>
      <c r="AM71" s="14">
        <f t="shared" si="91"/>
        <v>0.99176418397985244</v>
      </c>
      <c r="AN71" s="59">
        <f t="shared" si="74"/>
        <v>10748403806.784317</v>
      </c>
      <c r="AO71" s="14">
        <f t="shared" si="92"/>
        <v>0.99060471041820453</v>
      </c>
      <c r="AP71" s="59">
        <f t="shared" si="75"/>
        <v>10924384460.029421</v>
      </c>
      <c r="AQ71" s="14">
        <f t="shared" si="93"/>
        <v>0.99075465964950049</v>
      </c>
      <c r="AR71" s="209" t="e">
        <f>IF(#REF!=0,"",T71/#REF!)</f>
        <v>#REF!</v>
      </c>
      <c r="AS71" s="63" t="e">
        <f>IF(#REF!=0,"",T71/#REF!)</f>
        <v>#REF!</v>
      </c>
      <c r="AT71" s="64"/>
      <c r="AU71" s="51">
        <f t="shared" si="76"/>
        <v>6005339209.0454197</v>
      </c>
      <c r="AV71" s="51">
        <f t="shared" si="76"/>
        <v>6054338514.6769676</v>
      </c>
      <c r="AW71" s="51">
        <f t="shared" si="76"/>
        <v>8549509804.24224</v>
      </c>
      <c r="AX71" s="51">
        <f t="shared" si="76"/>
        <v>9871044438.0164871</v>
      </c>
      <c r="AY71" s="51">
        <f t="shared" si="76"/>
        <v>9038343846.7698174</v>
      </c>
      <c r="AZ71" s="51">
        <f t="shared" si="76"/>
        <v>9416178094.4852371</v>
      </c>
      <c r="BA71" s="51">
        <f t="shared" si="76"/>
        <v>8615348560.5017357</v>
      </c>
      <c r="BB71" s="51">
        <f t="shared" si="76"/>
        <v>9564980095.4017811</v>
      </c>
      <c r="BC71" s="51">
        <f t="shared" si="76"/>
        <v>11725228997.689146</v>
      </c>
      <c r="BD71" s="51">
        <f t="shared" si="76"/>
        <v>12275962124.244011</v>
      </c>
      <c r="BE71" s="51">
        <f t="shared" si="76"/>
        <v>10748403806.784317</v>
      </c>
      <c r="BF71" s="51">
        <f t="shared" si="76"/>
        <v>10924384460.029421</v>
      </c>
    </row>
    <row r="72" spans="1:58" s="56" customFormat="1" ht="15" customHeight="1">
      <c r="A72" s="57"/>
      <c r="B72" s="197" t="s">
        <v>131</v>
      </c>
      <c r="C72" s="183">
        <v>0</v>
      </c>
      <c r="D72" s="67">
        <v>0</v>
      </c>
      <c r="E72" s="65">
        <v>83487203.321500003</v>
      </c>
      <c r="F72" s="814">
        <v>1.1521731502712627E-3</v>
      </c>
      <c r="G72" s="745">
        <v>0</v>
      </c>
      <c r="H72" s="65">
        <f t="shared" si="77"/>
        <v>0</v>
      </c>
      <c r="I72" s="814">
        <f t="shared" si="78"/>
        <v>0</v>
      </c>
      <c r="J72" s="815">
        <f t="shared" si="60"/>
        <v>-1</v>
      </c>
      <c r="K72" s="816">
        <f t="shared" si="79"/>
        <v>0</v>
      </c>
      <c r="L72" s="814">
        <f t="shared" si="80"/>
        <v>0</v>
      </c>
      <c r="M72" s="817">
        <f t="shared" si="61"/>
        <v>0</v>
      </c>
      <c r="N72" s="78">
        <f t="shared" si="62"/>
        <v>0</v>
      </c>
      <c r="O72" s="66">
        <f t="shared" si="80"/>
        <v>0</v>
      </c>
      <c r="P72" s="65">
        <f t="shared" si="62"/>
        <v>0</v>
      </c>
      <c r="Q72" s="66">
        <f t="shared" si="81"/>
        <v>0</v>
      </c>
      <c r="R72" s="65">
        <f t="shared" si="63"/>
        <v>0</v>
      </c>
      <c r="S72" s="66">
        <f t="shared" si="82"/>
        <v>0</v>
      </c>
      <c r="T72" s="183">
        <f t="shared" si="64"/>
        <v>0</v>
      </c>
      <c r="U72" s="66">
        <f t="shared" si="83"/>
        <v>0</v>
      </c>
      <c r="V72" s="78">
        <f t="shared" si="65"/>
        <v>0</v>
      </c>
      <c r="W72" s="66">
        <f t="shared" si="83"/>
        <v>0</v>
      </c>
      <c r="X72" s="78">
        <f t="shared" si="66"/>
        <v>0</v>
      </c>
      <c r="Y72" s="66">
        <f t="shared" si="84"/>
        <v>0</v>
      </c>
      <c r="Z72" s="78">
        <f t="shared" si="67"/>
        <v>0</v>
      </c>
      <c r="AA72" s="66">
        <f t="shared" si="85"/>
        <v>0</v>
      </c>
      <c r="AB72" s="78">
        <f t="shared" si="68"/>
        <v>0</v>
      </c>
      <c r="AC72" s="66">
        <f t="shared" si="86"/>
        <v>0</v>
      </c>
      <c r="AD72" s="78">
        <f t="shared" si="69"/>
        <v>0</v>
      </c>
      <c r="AE72" s="66">
        <f t="shared" si="87"/>
        <v>0</v>
      </c>
      <c r="AF72" s="78">
        <f t="shared" si="70"/>
        <v>0</v>
      </c>
      <c r="AG72" s="66">
        <f t="shared" si="88"/>
        <v>0</v>
      </c>
      <c r="AH72" s="78">
        <f t="shared" si="71"/>
        <v>0</v>
      </c>
      <c r="AI72" s="66">
        <f t="shared" si="89"/>
        <v>0</v>
      </c>
      <c r="AJ72" s="78">
        <f t="shared" si="72"/>
        <v>0</v>
      </c>
      <c r="AK72" s="66">
        <f t="shared" si="90"/>
        <v>0</v>
      </c>
      <c r="AL72" s="78">
        <f t="shared" si="73"/>
        <v>0</v>
      </c>
      <c r="AM72" s="66">
        <f t="shared" si="91"/>
        <v>0</v>
      </c>
      <c r="AN72" s="78">
        <f t="shared" si="74"/>
        <v>0</v>
      </c>
      <c r="AO72" s="66">
        <f t="shared" si="92"/>
        <v>0</v>
      </c>
      <c r="AP72" s="78">
        <f t="shared" si="75"/>
        <v>0</v>
      </c>
      <c r="AQ72" s="66">
        <f t="shared" si="93"/>
        <v>0</v>
      </c>
      <c r="AR72" s="22" t="e">
        <f>IF(#REF!=0,"",T72/#REF!)</f>
        <v>#REF!</v>
      </c>
      <c r="AS72" s="55" t="e">
        <f>IF(#REF!=0,"",T72/#REF!)</f>
        <v>#REF!</v>
      </c>
      <c r="AU72" s="56">
        <f t="shared" si="76"/>
        <v>0</v>
      </c>
      <c r="AV72" s="56">
        <f t="shared" si="76"/>
        <v>0</v>
      </c>
      <c r="AW72" s="56">
        <f t="shared" si="76"/>
        <v>0</v>
      </c>
      <c r="AX72" s="56">
        <f t="shared" si="76"/>
        <v>0</v>
      </c>
      <c r="AY72" s="56">
        <f t="shared" si="76"/>
        <v>0</v>
      </c>
      <c r="AZ72" s="56">
        <f t="shared" si="76"/>
        <v>0</v>
      </c>
      <c r="BA72" s="56">
        <f t="shared" si="76"/>
        <v>0</v>
      </c>
      <c r="BB72" s="56">
        <f t="shared" si="76"/>
        <v>0</v>
      </c>
      <c r="BC72" s="56">
        <f t="shared" si="76"/>
        <v>0</v>
      </c>
      <c r="BD72" s="56">
        <f t="shared" si="76"/>
        <v>0</v>
      </c>
      <c r="BE72" s="56">
        <f t="shared" si="76"/>
        <v>0</v>
      </c>
      <c r="BF72" s="56">
        <f t="shared" si="76"/>
        <v>0</v>
      </c>
    </row>
    <row r="73" spans="1:58" s="51" customFormat="1" ht="15" customHeight="1">
      <c r="A73" s="61"/>
      <c r="B73" s="196" t="s">
        <v>493</v>
      </c>
      <c r="C73" s="184">
        <v>0</v>
      </c>
      <c r="D73" s="46">
        <v>0</v>
      </c>
      <c r="E73" s="211">
        <v>0</v>
      </c>
      <c r="F73" s="811">
        <v>0</v>
      </c>
      <c r="G73" s="12">
        <v>0</v>
      </c>
      <c r="H73" s="211">
        <f t="shared" si="77"/>
        <v>0</v>
      </c>
      <c r="I73" s="811">
        <f t="shared" si="78"/>
        <v>0</v>
      </c>
      <c r="J73" s="12">
        <f t="shared" si="60"/>
        <v>0</v>
      </c>
      <c r="K73" s="812">
        <f t="shared" si="79"/>
        <v>0</v>
      </c>
      <c r="L73" s="811">
        <f t="shared" si="80"/>
        <v>0</v>
      </c>
      <c r="M73" s="813">
        <f t="shared" si="61"/>
        <v>0</v>
      </c>
      <c r="N73" s="59">
        <f t="shared" si="62"/>
        <v>0</v>
      </c>
      <c r="O73" s="14">
        <f t="shared" si="80"/>
        <v>0</v>
      </c>
      <c r="P73" s="211">
        <f t="shared" si="62"/>
        <v>0</v>
      </c>
      <c r="Q73" s="14">
        <f t="shared" si="81"/>
        <v>0</v>
      </c>
      <c r="R73" s="211">
        <f t="shared" si="63"/>
        <v>0</v>
      </c>
      <c r="S73" s="14">
        <f t="shared" si="82"/>
        <v>0</v>
      </c>
      <c r="T73" s="184">
        <f t="shared" si="64"/>
        <v>0</v>
      </c>
      <c r="U73" s="14">
        <f t="shared" si="83"/>
        <v>0</v>
      </c>
      <c r="V73" s="142">
        <f t="shared" si="65"/>
        <v>0</v>
      </c>
      <c r="W73" s="14">
        <f t="shared" si="83"/>
        <v>0</v>
      </c>
      <c r="X73" s="142">
        <f t="shared" si="66"/>
        <v>0</v>
      </c>
      <c r="Y73" s="14">
        <f t="shared" si="84"/>
        <v>0</v>
      </c>
      <c r="Z73" s="142">
        <f t="shared" si="67"/>
        <v>0</v>
      </c>
      <c r="AA73" s="14">
        <f t="shared" si="85"/>
        <v>0</v>
      </c>
      <c r="AB73" s="142">
        <f t="shared" si="68"/>
        <v>0</v>
      </c>
      <c r="AC73" s="14">
        <f t="shared" si="86"/>
        <v>0</v>
      </c>
      <c r="AD73" s="142">
        <f t="shared" si="69"/>
        <v>0</v>
      </c>
      <c r="AE73" s="14">
        <f t="shared" si="87"/>
        <v>0</v>
      </c>
      <c r="AF73" s="142">
        <f t="shared" si="70"/>
        <v>0</v>
      </c>
      <c r="AG73" s="14">
        <f t="shared" si="88"/>
        <v>0</v>
      </c>
      <c r="AH73" s="142">
        <f t="shared" si="71"/>
        <v>0</v>
      </c>
      <c r="AI73" s="14">
        <f t="shared" si="89"/>
        <v>0</v>
      </c>
      <c r="AJ73" s="142">
        <f t="shared" si="72"/>
        <v>0</v>
      </c>
      <c r="AK73" s="14">
        <f t="shared" si="90"/>
        <v>0</v>
      </c>
      <c r="AL73" s="142">
        <f t="shared" si="73"/>
        <v>0</v>
      </c>
      <c r="AM73" s="14">
        <f t="shared" si="91"/>
        <v>0</v>
      </c>
      <c r="AN73" s="142">
        <f t="shared" si="74"/>
        <v>0</v>
      </c>
      <c r="AO73" s="14">
        <f t="shared" si="92"/>
        <v>0</v>
      </c>
      <c r="AP73" s="142">
        <f t="shared" si="75"/>
        <v>0</v>
      </c>
      <c r="AQ73" s="14">
        <f t="shared" si="93"/>
        <v>0</v>
      </c>
      <c r="AR73" s="176" t="e">
        <f>IF(#REF!=0,"",T73/#REF!)</f>
        <v>#REF!</v>
      </c>
      <c r="AS73" s="68" t="e">
        <f>IF(#REF!=0,"",T73/#REF!)</f>
        <v>#REF!</v>
      </c>
      <c r="AU73" s="51">
        <f t="shared" si="76"/>
        <v>0</v>
      </c>
      <c r="AV73" s="51">
        <f t="shared" si="76"/>
        <v>0</v>
      </c>
      <c r="AW73" s="51">
        <f t="shared" si="76"/>
        <v>0</v>
      </c>
      <c r="AX73" s="51">
        <f t="shared" si="76"/>
        <v>0</v>
      </c>
      <c r="AY73" s="51">
        <f t="shared" si="76"/>
        <v>0</v>
      </c>
      <c r="AZ73" s="51">
        <f t="shared" si="76"/>
        <v>0</v>
      </c>
      <c r="BA73" s="51">
        <f t="shared" si="76"/>
        <v>0</v>
      </c>
      <c r="BB73" s="51">
        <f t="shared" si="76"/>
        <v>0</v>
      </c>
      <c r="BC73" s="51">
        <f t="shared" si="76"/>
        <v>0</v>
      </c>
      <c r="BD73" s="51">
        <f t="shared" si="76"/>
        <v>0</v>
      </c>
      <c r="BE73" s="51">
        <f t="shared" si="76"/>
        <v>0</v>
      </c>
      <c r="BF73" s="51">
        <f t="shared" si="76"/>
        <v>0</v>
      </c>
    </row>
    <row r="74" spans="1:58" s="51" customFormat="1" ht="15" customHeight="1">
      <c r="A74" s="88"/>
      <c r="B74" s="198" t="s">
        <v>494</v>
      </c>
      <c r="C74" s="182">
        <v>0</v>
      </c>
      <c r="D74" s="46">
        <v>0</v>
      </c>
      <c r="E74" s="211">
        <v>83487203.321500003</v>
      </c>
      <c r="F74" s="811">
        <v>1.1521731502712627E-3</v>
      </c>
      <c r="G74" s="12">
        <v>0</v>
      </c>
      <c r="H74" s="211">
        <f t="shared" si="77"/>
        <v>88569339.284799993</v>
      </c>
      <c r="I74" s="811">
        <f t="shared" si="78"/>
        <v>1.1488183193940399E-3</v>
      </c>
      <c r="J74" s="12">
        <f t="shared" si="60"/>
        <v>6.0873232796279514E-2</v>
      </c>
      <c r="K74" s="812">
        <f t="shared" si="79"/>
        <v>0</v>
      </c>
      <c r="L74" s="811">
        <f t="shared" si="80"/>
        <v>0</v>
      </c>
      <c r="M74" s="813">
        <f t="shared" si="61"/>
        <v>-1</v>
      </c>
      <c r="N74" s="59">
        <f t="shared" si="62"/>
        <v>0</v>
      </c>
      <c r="O74" s="14">
        <f t="shared" si="80"/>
        <v>0</v>
      </c>
      <c r="P74" s="211">
        <f t="shared" si="62"/>
        <v>0</v>
      </c>
      <c r="Q74" s="14">
        <f t="shared" si="81"/>
        <v>0</v>
      </c>
      <c r="R74" s="211">
        <f t="shared" si="63"/>
        <v>0</v>
      </c>
      <c r="S74" s="14">
        <f t="shared" si="82"/>
        <v>0</v>
      </c>
      <c r="T74" s="182">
        <f t="shared" si="64"/>
        <v>0</v>
      </c>
      <c r="U74" s="14">
        <f t="shared" si="83"/>
        <v>0</v>
      </c>
      <c r="V74" s="59">
        <f t="shared" si="65"/>
        <v>0</v>
      </c>
      <c r="W74" s="14">
        <f t="shared" si="83"/>
        <v>0</v>
      </c>
      <c r="X74" s="59">
        <f t="shared" si="66"/>
        <v>0</v>
      </c>
      <c r="Y74" s="14">
        <f t="shared" si="84"/>
        <v>0</v>
      </c>
      <c r="Z74" s="59">
        <f t="shared" si="67"/>
        <v>0</v>
      </c>
      <c r="AA74" s="14">
        <f t="shared" si="85"/>
        <v>0</v>
      </c>
      <c r="AB74" s="59">
        <f t="shared" si="68"/>
        <v>0</v>
      </c>
      <c r="AC74" s="14">
        <f t="shared" si="86"/>
        <v>0</v>
      </c>
      <c r="AD74" s="59">
        <f t="shared" si="69"/>
        <v>0</v>
      </c>
      <c r="AE74" s="14">
        <f t="shared" si="87"/>
        <v>0</v>
      </c>
      <c r="AF74" s="59">
        <f t="shared" si="70"/>
        <v>0</v>
      </c>
      <c r="AG74" s="14">
        <f t="shared" si="88"/>
        <v>0</v>
      </c>
      <c r="AH74" s="59">
        <f t="shared" si="71"/>
        <v>0</v>
      </c>
      <c r="AI74" s="14">
        <f t="shared" si="89"/>
        <v>0</v>
      </c>
      <c r="AJ74" s="59">
        <f t="shared" si="72"/>
        <v>0</v>
      </c>
      <c r="AK74" s="14">
        <f t="shared" si="90"/>
        <v>0</v>
      </c>
      <c r="AL74" s="59">
        <f t="shared" si="73"/>
        <v>0</v>
      </c>
      <c r="AM74" s="14">
        <f t="shared" si="91"/>
        <v>0</v>
      </c>
      <c r="AN74" s="59">
        <f t="shared" si="74"/>
        <v>0</v>
      </c>
      <c r="AO74" s="14">
        <f t="shared" si="92"/>
        <v>0</v>
      </c>
      <c r="AP74" s="59">
        <f t="shared" si="75"/>
        <v>0</v>
      </c>
      <c r="AQ74" s="14">
        <f t="shared" si="93"/>
        <v>0</v>
      </c>
      <c r="AR74" s="176" t="e">
        <f>IF(#REF!=0,"",T74/#REF!)</f>
        <v>#REF!</v>
      </c>
      <c r="AS74" s="68" t="e">
        <f>IF(#REF!=0,"",T74/#REF!)</f>
        <v>#REF!</v>
      </c>
      <c r="AU74" s="51">
        <f t="shared" si="76"/>
        <v>0</v>
      </c>
      <c r="AV74" s="51">
        <f t="shared" si="76"/>
        <v>0</v>
      </c>
      <c r="AW74" s="51">
        <f t="shared" si="76"/>
        <v>0</v>
      </c>
      <c r="AX74" s="51">
        <f t="shared" si="76"/>
        <v>0</v>
      </c>
      <c r="AY74" s="51">
        <f t="shared" si="76"/>
        <v>0</v>
      </c>
      <c r="AZ74" s="51">
        <f t="shared" si="76"/>
        <v>0</v>
      </c>
      <c r="BA74" s="51">
        <f t="shared" si="76"/>
        <v>0</v>
      </c>
      <c r="BB74" s="51">
        <f t="shared" si="76"/>
        <v>0</v>
      </c>
      <c r="BC74" s="51">
        <f t="shared" si="76"/>
        <v>0</v>
      </c>
      <c r="BD74" s="51">
        <f t="shared" si="76"/>
        <v>0</v>
      </c>
      <c r="BE74" s="51">
        <f t="shared" si="76"/>
        <v>0</v>
      </c>
      <c r="BF74" s="51">
        <f t="shared" si="76"/>
        <v>0</v>
      </c>
    </row>
    <row r="75" spans="1:58" s="51" customFormat="1" ht="15" customHeight="1">
      <c r="A75" s="88"/>
      <c r="B75" s="198" t="s">
        <v>132</v>
      </c>
      <c r="C75" s="182">
        <v>0</v>
      </c>
      <c r="D75" s="46">
        <v>0</v>
      </c>
      <c r="E75" s="211">
        <v>0</v>
      </c>
      <c r="F75" s="811">
        <v>0</v>
      </c>
      <c r="G75" s="12">
        <v>0</v>
      </c>
      <c r="H75" s="211">
        <f t="shared" si="77"/>
        <v>0</v>
      </c>
      <c r="I75" s="811">
        <f t="shared" si="78"/>
        <v>0</v>
      </c>
      <c r="J75" s="12">
        <f t="shared" si="60"/>
        <v>0</v>
      </c>
      <c r="K75" s="812">
        <f t="shared" si="79"/>
        <v>0</v>
      </c>
      <c r="L75" s="811">
        <f t="shared" si="80"/>
        <v>0</v>
      </c>
      <c r="M75" s="813">
        <f t="shared" si="61"/>
        <v>0</v>
      </c>
      <c r="N75" s="59">
        <f t="shared" si="62"/>
        <v>0</v>
      </c>
      <c r="O75" s="14">
        <f t="shared" si="80"/>
        <v>0</v>
      </c>
      <c r="P75" s="211">
        <f t="shared" si="62"/>
        <v>0</v>
      </c>
      <c r="Q75" s="14">
        <f t="shared" si="81"/>
        <v>0</v>
      </c>
      <c r="R75" s="211">
        <f t="shared" si="63"/>
        <v>0</v>
      </c>
      <c r="S75" s="14">
        <f t="shared" si="82"/>
        <v>0</v>
      </c>
      <c r="T75" s="182">
        <f t="shared" si="64"/>
        <v>0</v>
      </c>
      <c r="U75" s="14">
        <f t="shared" si="83"/>
        <v>0</v>
      </c>
      <c r="V75" s="59">
        <f t="shared" si="65"/>
        <v>0</v>
      </c>
      <c r="W75" s="14">
        <f t="shared" si="83"/>
        <v>0</v>
      </c>
      <c r="X75" s="59">
        <f t="shared" si="66"/>
        <v>0</v>
      </c>
      <c r="Y75" s="14">
        <f t="shared" si="84"/>
        <v>0</v>
      </c>
      <c r="Z75" s="59">
        <f t="shared" si="67"/>
        <v>0</v>
      </c>
      <c r="AA75" s="14">
        <f t="shared" si="85"/>
        <v>0</v>
      </c>
      <c r="AB75" s="59">
        <f t="shared" si="68"/>
        <v>0</v>
      </c>
      <c r="AC75" s="14">
        <f t="shared" si="86"/>
        <v>0</v>
      </c>
      <c r="AD75" s="59">
        <f t="shared" si="69"/>
        <v>0</v>
      </c>
      <c r="AE75" s="14">
        <f t="shared" si="87"/>
        <v>0</v>
      </c>
      <c r="AF75" s="59">
        <f t="shared" si="70"/>
        <v>0</v>
      </c>
      <c r="AG75" s="14">
        <f t="shared" si="88"/>
        <v>0</v>
      </c>
      <c r="AH75" s="59">
        <f t="shared" si="71"/>
        <v>0</v>
      </c>
      <c r="AI75" s="14">
        <f t="shared" si="89"/>
        <v>0</v>
      </c>
      <c r="AJ75" s="59">
        <f t="shared" si="72"/>
        <v>0</v>
      </c>
      <c r="AK75" s="14">
        <f t="shared" si="90"/>
        <v>0</v>
      </c>
      <c r="AL75" s="59">
        <f t="shared" si="73"/>
        <v>0</v>
      </c>
      <c r="AM75" s="14">
        <f t="shared" si="91"/>
        <v>0</v>
      </c>
      <c r="AN75" s="59">
        <f t="shared" si="74"/>
        <v>0</v>
      </c>
      <c r="AO75" s="14">
        <f t="shared" si="92"/>
        <v>0</v>
      </c>
      <c r="AP75" s="59">
        <f t="shared" si="75"/>
        <v>0</v>
      </c>
      <c r="AQ75" s="14">
        <f t="shared" si="93"/>
        <v>0</v>
      </c>
      <c r="AR75" s="176" t="e">
        <f>IF(#REF!=0,"",T75/#REF!)</f>
        <v>#REF!</v>
      </c>
      <c r="AS75" s="68" t="e">
        <f>IF(#REF!=0,"",T75/#REF!)</f>
        <v>#REF!</v>
      </c>
      <c r="AU75" s="51">
        <f t="shared" si="76"/>
        <v>0</v>
      </c>
      <c r="AV75" s="51">
        <f t="shared" si="76"/>
        <v>0</v>
      </c>
      <c r="AW75" s="51">
        <f t="shared" si="76"/>
        <v>0</v>
      </c>
      <c r="AX75" s="51">
        <f t="shared" si="76"/>
        <v>0</v>
      </c>
      <c r="AY75" s="51">
        <f t="shared" si="76"/>
        <v>0</v>
      </c>
      <c r="AZ75" s="51">
        <f t="shared" si="76"/>
        <v>0</v>
      </c>
      <c r="BA75" s="51">
        <f t="shared" si="76"/>
        <v>0</v>
      </c>
      <c r="BB75" s="51">
        <f t="shared" si="76"/>
        <v>0</v>
      </c>
      <c r="BC75" s="51">
        <f t="shared" si="76"/>
        <v>0</v>
      </c>
      <c r="BD75" s="51">
        <f t="shared" si="76"/>
        <v>0</v>
      </c>
      <c r="BE75" s="51">
        <f t="shared" si="76"/>
        <v>0</v>
      </c>
      <c r="BF75" s="51">
        <f t="shared" si="76"/>
        <v>0</v>
      </c>
    </row>
    <row r="76" spans="1:58" s="56" customFormat="1" ht="15" customHeight="1">
      <c r="A76" s="178"/>
      <c r="B76" s="199" t="s">
        <v>133</v>
      </c>
      <c r="C76" s="185">
        <v>0</v>
      </c>
      <c r="D76" s="72">
        <v>0</v>
      </c>
      <c r="E76" s="211">
        <v>0</v>
      </c>
      <c r="F76" s="818">
        <v>0</v>
      </c>
      <c r="G76" s="746">
        <v>0</v>
      </c>
      <c r="H76" s="211">
        <f t="shared" si="77"/>
        <v>0</v>
      </c>
      <c r="I76" s="818">
        <f t="shared" si="78"/>
        <v>0</v>
      </c>
      <c r="J76" s="746">
        <f t="shared" si="60"/>
        <v>0</v>
      </c>
      <c r="K76" s="812">
        <f t="shared" si="79"/>
        <v>0</v>
      </c>
      <c r="L76" s="818">
        <f t="shared" si="80"/>
        <v>0</v>
      </c>
      <c r="M76" s="819">
        <f t="shared" si="61"/>
        <v>0</v>
      </c>
      <c r="N76" s="59">
        <f t="shared" si="62"/>
        <v>0</v>
      </c>
      <c r="O76" s="70">
        <f t="shared" si="80"/>
        <v>0</v>
      </c>
      <c r="P76" s="211">
        <f t="shared" si="62"/>
        <v>0</v>
      </c>
      <c r="Q76" s="70">
        <f t="shared" si="81"/>
        <v>0</v>
      </c>
      <c r="R76" s="211">
        <f t="shared" si="63"/>
        <v>0</v>
      </c>
      <c r="S76" s="70">
        <f t="shared" si="82"/>
        <v>0</v>
      </c>
      <c r="T76" s="185">
        <f t="shared" si="64"/>
        <v>0</v>
      </c>
      <c r="U76" s="70">
        <f t="shared" si="83"/>
        <v>0</v>
      </c>
      <c r="V76" s="71">
        <f t="shared" si="65"/>
        <v>0</v>
      </c>
      <c r="W76" s="70">
        <f t="shared" si="83"/>
        <v>0</v>
      </c>
      <c r="X76" s="71">
        <f t="shared" si="66"/>
        <v>0</v>
      </c>
      <c r="Y76" s="70">
        <f t="shared" si="84"/>
        <v>0</v>
      </c>
      <c r="Z76" s="71">
        <f t="shared" si="67"/>
        <v>0</v>
      </c>
      <c r="AA76" s="70">
        <f t="shared" si="85"/>
        <v>0</v>
      </c>
      <c r="AB76" s="71">
        <f t="shared" si="68"/>
        <v>0</v>
      </c>
      <c r="AC76" s="70">
        <f t="shared" si="86"/>
        <v>0</v>
      </c>
      <c r="AD76" s="71">
        <f t="shared" si="69"/>
        <v>0</v>
      </c>
      <c r="AE76" s="70">
        <f t="shared" si="87"/>
        <v>0</v>
      </c>
      <c r="AF76" s="71">
        <f t="shared" si="70"/>
        <v>0</v>
      </c>
      <c r="AG76" s="70">
        <f t="shared" si="88"/>
        <v>0</v>
      </c>
      <c r="AH76" s="71">
        <f t="shared" si="71"/>
        <v>0</v>
      </c>
      <c r="AI76" s="70">
        <f t="shared" si="89"/>
        <v>0</v>
      </c>
      <c r="AJ76" s="71">
        <f t="shared" si="72"/>
        <v>0</v>
      </c>
      <c r="AK76" s="70">
        <f t="shared" si="90"/>
        <v>0</v>
      </c>
      <c r="AL76" s="71">
        <f t="shared" si="73"/>
        <v>0</v>
      </c>
      <c r="AM76" s="70">
        <f t="shared" si="91"/>
        <v>0</v>
      </c>
      <c r="AN76" s="71">
        <f t="shared" si="74"/>
        <v>0</v>
      </c>
      <c r="AO76" s="70">
        <f t="shared" si="92"/>
        <v>0</v>
      </c>
      <c r="AP76" s="71">
        <f t="shared" si="75"/>
        <v>0</v>
      </c>
      <c r="AQ76" s="70">
        <f t="shared" si="93"/>
        <v>0</v>
      </c>
      <c r="AR76" s="16" t="e">
        <f>IF(#REF!=0,"",T76/#REF!)</f>
        <v>#REF!</v>
      </c>
      <c r="AS76" s="73" t="e">
        <f>IF(#REF!=0,"",T76/#REF!)</f>
        <v>#REF!</v>
      </c>
      <c r="AU76" s="56">
        <f t="shared" si="76"/>
        <v>0</v>
      </c>
      <c r="AV76" s="56">
        <f t="shared" si="76"/>
        <v>0</v>
      </c>
      <c r="AW76" s="56">
        <f t="shared" si="76"/>
        <v>0</v>
      </c>
      <c r="AX76" s="56">
        <f t="shared" si="76"/>
        <v>0</v>
      </c>
      <c r="AY76" s="56">
        <f t="shared" si="76"/>
        <v>0</v>
      </c>
      <c r="AZ76" s="56">
        <f t="shared" si="76"/>
        <v>0</v>
      </c>
      <c r="BA76" s="56">
        <f t="shared" si="76"/>
        <v>0</v>
      </c>
      <c r="BB76" s="56">
        <f t="shared" si="76"/>
        <v>0</v>
      </c>
      <c r="BC76" s="56">
        <f t="shared" si="76"/>
        <v>0</v>
      </c>
      <c r="BD76" s="56">
        <f t="shared" si="76"/>
        <v>0</v>
      </c>
      <c r="BE76" s="56">
        <f t="shared" si="76"/>
        <v>0</v>
      </c>
      <c r="BF76" s="56">
        <f t="shared" si="76"/>
        <v>0</v>
      </c>
    </row>
    <row r="77" spans="1:58" s="56" customFormat="1" ht="15" customHeight="1">
      <c r="B77" s="200" t="s">
        <v>134</v>
      </c>
      <c r="C77" s="186">
        <v>43272279157.428497</v>
      </c>
      <c r="D77" s="76">
        <v>0.83079134126497245</v>
      </c>
      <c r="E77" s="74">
        <v>56987111219.957458</v>
      </c>
      <c r="F77" s="820">
        <v>0.78645608963940938</v>
      </c>
      <c r="G77" s="27">
        <v>0.31694267853637087</v>
      </c>
      <c r="H77" s="74">
        <f t="shared" si="77"/>
        <v>59089724235.704613</v>
      </c>
      <c r="I77" s="820">
        <f t="shared" si="78"/>
        <v>0.76644308558785168</v>
      </c>
      <c r="J77" s="27">
        <f t="shared" si="60"/>
        <v>3.6896290595105616E-2</v>
      </c>
      <c r="K77" s="821">
        <f t="shared" si="79"/>
        <v>90951112988.787582</v>
      </c>
      <c r="L77" s="820">
        <f t="shared" si="80"/>
        <v>0.79773023625706108</v>
      </c>
      <c r="M77" s="822">
        <f t="shared" si="61"/>
        <v>0.53920354452815189</v>
      </c>
      <c r="N77" s="823">
        <f t="shared" si="62"/>
        <v>97845092782.277603</v>
      </c>
      <c r="O77" s="75">
        <f t="shared" si="80"/>
        <v>0.83462167626788175</v>
      </c>
      <c r="P77" s="74">
        <f t="shared" si="62"/>
        <v>68044184630.462555</v>
      </c>
      <c r="Q77" s="75">
        <f t="shared" si="81"/>
        <v>0.84647247950952609</v>
      </c>
      <c r="R77" s="74">
        <f t="shared" si="63"/>
        <v>64914919967.219246</v>
      </c>
      <c r="S77" s="75">
        <f t="shared" si="82"/>
        <v>0.84478585346171009</v>
      </c>
      <c r="T77" s="186">
        <f t="shared" si="64"/>
        <v>4704371545.4568672</v>
      </c>
      <c r="U77" s="75">
        <f t="shared" si="83"/>
        <v>0.77028898373185872</v>
      </c>
      <c r="V77" s="823">
        <f t="shared" si="65"/>
        <v>4893767314.7495823</v>
      </c>
      <c r="W77" s="75">
        <f t="shared" si="83"/>
        <v>0.79492271185526575</v>
      </c>
      <c r="X77" s="823">
        <f t="shared" si="66"/>
        <v>6677355512.5741663</v>
      </c>
      <c r="Y77" s="75">
        <f t="shared" si="84"/>
        <v>0.77181906041546378</v>
      </c>
      <c r="Z77" s="823">
        <f t="shared" si="67"/>
        <v>7715404317.8225965</v>
      </c>
      <c r="AA77" s="75">
        <f t="shared" si="85"/>
        <v>0.77363027170677645</v>
      </c>
      <c r="AB77" s="823">
        <f t="shared" si="68"/>
        <v>7149606594.2051573</v>
      </c>
      <c r="AC77" s="75">
        <f t="shared" si="86"/>
        <v>0.78220819379075401</v>
      </c>
      <c r="AD77" s="823">
        <f t="shared" si="69"/>
        <v>7493870547.6424065</v>
      </c>
      <c r="AE77" s="75">
        <f t="shared" si="87"/>
        <v>0.78732673692403266</v>
      </c>
      <c r="AF77" s="823">
        <f t="shared" si="70"/>
        <v>6933861776.6702824</v>
      </c>
      <c r="AG77" s="75">
        <f t="shared" si="88"/>
        <v>0.79541476969196745</v>
      </c>
      <c r="AH77" s="823">
        <f t="shared" si="71"/>
        <v>7783088771.230691</v>
      </c>
      <c r="AI77" s="75">
        <f t="shared" si="89"/>
        <v>0.80512582804412669</v>
      </c>
      <c r="AJ77" s="823">
        <f t="shared" si="72"/>
        <v>9622944365.2883797</v>
      </c>
      <c r="AK77" s="75">
        <f t="shared" si="90"/>
        <v>0.81363026301272756</v>
      </c>
      <c r="AL77" s="823">
        <f t="shared" si="73"/>
        <v>10039476538.212317</v>
      </c>
      <c r="AM77" s="75">
        <f t="shared" si="91"/>
        <v>0.8110804803512035</v>
      </c>
      <c r="AN77" s="823">
        <f t="shared" si="74"/>
        <v>8909527190.3938828</v>
      </c>
      <c r="AO77" s="75">
        <f t="shared" si="92"/>
        <v>0.82112839832389395</v>
      </c>
      <c r="AP77" s="823">
        <f t="shared" si="75"/>
        <v>9027838514.541256</v>
      </c>
      <c r="AQ77" s="75">
        <f t="shared" si="93"/>
        <v>0.8187530480615185</v>
      </c>
      <c r="AR77" s="27" t="e">
        <f>IF(#REF!=0,"",T77/#REF!)</f>
        <v>#REF!</v>
      </c>
      <c r="AS77" s="76" t="e">
        <f>IF(#REF!=0,"",T77/#REF!)</f>
        <v>#REF!</v>
      </c>
      <c r="AU77" s="56">
        <f t="shared" si="76"/>
        <v>0</v>
      </c>
      <c r="AV77" s="56">
        <f t="shared" si="76"/>
        <v>0</v>
      </c>
      <c r="AW77" s="56">
        <f t="shared" si="76"/>
        <v>0</v>
      </c>
      <c r="AX77" s="56">
        <f t="shared" si="76"/>
        <v>0</v>
      </c>
      <c r="AY77" s="56">
        <f t="shared" si="76"/>
        <v>0</v>
      </c>
      <c r="AZ77" s="56">
        <f t="shared" si="76"/>
        <v>0</v>
      </c>
      <c r="BA77" s="56">
        <f t="shared" si="76"/>
        <v>0</v>
      </c>
      <c r="BB77" s="56">
        <f t="shared" si="76"/>
        <v>0</v>
      </c>
      <c r="BC77" s="56">
        <f t="shared" si="76"/>
        <v>0</v>
      </c>
      <c r="BD77" s="56">
        <f t="shared" si="76"/>
        <v>0</v>
      </c>
      <c r="BE77" s="56">
        <f t="shared" si="76"/>
        <v>0</v>
      </c>
      <c r="BF77" s="56">
        <f t="shared" si="76"/>
        <v>0</v>
      </c>
    </row>
    <row r="78" spans="1:58" s="56" customFormat="1" ht="15" customHeight="1">
      <c r="A78" s="215"/>
      <c r="B78" s="201" t="s">
        <v>135</v>
      </c>
      <c r="C78" s="181">
        <v>43272241643.908493</v>
      </c>
      <c r="D78" s="55">
        <v>0.83079062103696022</v>
      </c>
      <c r="E78" s="53">
        <v>56878431165.122459</v>
      </c>
      <c r="F78" s="808">
        <v>0.78495624012751841</v>
      </c>
      <c r="G78" s="22">
        <v>0.31443227816068858</v>
      </c>
      <c r="H78" s="53">
        <f t="shared" si="77"/>
        <v>59089724235.704613</v>
      </c>
      <c r="I78" s="808">
        <f t="shared" si="78"/>
        <v>0.76644308558785168</v>
      </c>
      <c r="J78" s="22">
        <f t="shared" si="60"/>
        <v>3.8877532753366556E-2</v>
      </c>
      <c r="K78" s="809">
        <f t="shared" si="79"/>
        <v>90951112988.787582</v>
      </c>
      <c r="L78" s="808">
        <f t="shared" si="80"/>
        <v>0.79773023625706108</v>
      </c>
      <c r="M78" s="810">
        <f t="shared" si="61"/>
        <v>0.53920354452815189</v>
      </c>
      <c r="N78" s="141">
        <f t="shared" si="62"/>
        <v>97845092782.277603</v>
      </c>
      <c r="O78" s="54">
        <f t="shared" si="80"/>
        <v>0.83462167626788175</v>
      </c>
      <c r="P78" s="53">
        <f t="shared" si="62"/>
        <v>68044184630.462555</v>
      </c>
      <c r="Q78" s="54">
        <f t="shared" si="81"/>
        <v>0.84647247950952609</v>
      </c>
      <c r="R78" s="53">
        <f t="shared" si="63"/>
        <v>64914919967.219246</v>
      </c>
      <c r="S78" s="54">
        <f t="shared" si="82"/>
        <v>0.84478585346171009</v>
      </c>
      <c r="T78" s="181">
        <f t="shared" si="64"/>
        <v>4704371545.4568672</v>
      </c>
      <c r="U78" s="54">
        <f t="shared" si="83"/>
        <v>0.77028898373185872</v>
      </c>
      <c r="V78" s="141">
        <f t="shared" si="65"/>
        <v>4893767314.7495823</v>
      </c>
      <c r="W78" s="54">
        <f t="shared" si="83"/>
        <v>0.79492271185526575</v>
      </c>
      <c r="X78" s="141">
        <f t="shared" si="66"/>
        <v>6677355512.5741663</v>
      </c>
      <c r="Y78" s="54">
        <f t="shared" si="84"/>
        <v>0.77181906041546378</v>
      </c>
      <c r="Z78" s="141">
        <f t="shared" si="67"/>
        <v>7715404317.8225965</v>
      </c>
      <c r="AA78" s="54">
        <f t="shared" si="85"/>
        <v>0.77363027170677645</v>
      </c>
      <c r="AB78" s="141">
        <f t="shared" si="68"/>
        <v>7149606594.2051573</v>
      </c>
      <c r="AC78" s="54">
        <f t="shared" si="86"/>
        <v>0.78220819379075401</v>
      </c>
      <c r="AD78" s="141">
        <f t="shared" si="69"/>
        <v>7493870547.6424065</v>
      </c>
      <c r="AE78" s="54">
        <f t="shared" si="87"/>
        <v>0.78732673692403266</v>
      </c>
      <c r="AF78" s="141">
        <f t="shared" si="70"/>
        <v>6933861776.6702824</v>
      </c>
      <c r="AG78" s="54">
        <f t="shared" si="88"/>
        <v>0.79541476969196745</v>
      </c>
      <c r="AH78" s="141">
        <f t="shared" si="71"/>
        <v>7783088771.230691</v>
      </c>
      <c r="AI78" s="54">
        <f t="shared" si="89"/>
        <v>0.80512582804412669</v>
      </c>
      <c r="AJ78" s="141">
        <f t="shared" si="72"/>
        <v>9622944365.2883797</v>
      </c>
      <c r="AK78" s="54">
        <f t="shared" si="90"/>
        <v>0.81363026301272756</v>
      </c>
      <c r="AL78" s="141">
        <f t="shared" si="73"/>
        <v>10039476538.212317</v>
      </c>
      <c r="AM78" s="54">
        <f t="shared" si="91"/>
        <v>0.8110804803512035</v>
      </c>
      <c r="AN78" s="141">
        <f t="shared" si="74"/>
        <v>8909527190.3938828</v>
      </c>
      <c r="AO78" s="54">
        <f t="shared" si="92"/>
        <v>0.82112839832389395</v>
      </c>
      <c r="AP78" s="141">
        <f t="shared" si="75"/>
        <v>9027838514.541256</v>
      </c>
      <c r="AQ78" s="54">
        <f t="shared" si="93"/>
        <v>0.8187530480615185</v>
      </c>
      <c r="AR78" s="22" t="e">
        <f>IF(#REF!=0,"",T78/#REF!)</f>
        <v>#REF!</v>
      </c>
      <c r="AS78" s="55" t="e">
        <f>IF(#REF!=0,"",T78/#REF!)</f>
        <v>#REF!</v>
      </c>
      <c r="AU78" s="56">
        <f t="shared" si="76"/>
        <v>0</v>
      </c>
      <c r="AV78" s="56">
        <f t="shared" si="76"/>
        <v>0</v>
      </c>
      <c r="AW78" s="56">
        <f t="shared" si="76"/>
        <v>0</v>
      </c>
      <c r="AX78" s="56">
        <f t="shared" si="76"/>
        <v>0</v>
      </c>
      <c r="AY78" s="56">
        <f t="shared" si="76"/>
        <v>0</v>
      </c>
      <c r="AZ78" s="56">
        <f t="shared" si="76"/>
        <v>0</v>
      </c>
      <c r="BA78" s="56">
        <f t="shared" si="76"/>
        <v>0</v>
      </c>
      <c r="BB78" s="56">
        <f t="shared" si="76"/>
        <v>0</v>
      </c>
      <c r="BC78" s="56">
        <f t="shared" si="76"/>
        <v>0</v>
      </c>
      <c r="BD78" s="56">
        <f t="shared" si="76"/>
        <v>0</v>
      </c>
      <c r="BE78" s="56">
        <f t="shared" si="76"/>
        <v>0</v>
      </c>
      <c r="BF78" s="56">
        <f t="shared" si="76"/>
        <v>0</v>
      </c>
    </row>
    <row r="79" spans="1:58" s="51" customFormat="1" ht="15" customHeight="1">
      <c r="A79" s="52"/>
      <c r="B79" s="202" t="s">
        <v>136</v>
      </c>
      <c r="C79" s="187">
        <v>9183460595.2099991</v>
      </c>
      <c r="D79" s="46">
        <v>0.17631471449866498</v>
      </c>
      <c r="E79" s="212">
        <v>14338301821.305</v>
      </c>
      <c r="F79" s="811">
        <v>0.19787710836804143</v>
      </c>
      <c r="G79" s="12">
        <v>0.5613179446519011</v>
      </c>
      <c r="H79" s="212">
        <f t="shared" si="77"/>
        <v>11359984568.184999</v>
      </c>
      <c r="I79" s="811">
        <f t="shared" si="78"/>
        <v>0.14734848972960801</v>
      </c>
      <c r="J79" s="12">
        <f t="shared" si="60"/>
        <v>-0.20771757285054343</v>
      </c>
      <c r="K79" s="825">
        <f t="shared" si="79"/>
        <v>0</v>
      </c>
      <c r="L79" s="811">
        <f t="shared" si="80"/>
        <v>0</v>
      </c>
      <c r="M79" s="813">
        <f t="shared" si="61"/>
        <v>-1</v>
      </c>
      <c r="N79" s="143">
        <f t="shared" si="62"/>
        <v>0</v>
      </c>
      <c r="O79" s="14">
        <f t="shared" si="80"/>
        <v>0</v>
      </c>
      <c r="P79" s="212">
        <f t="shared" si="62"/>
        <v>0</v>
      </c>
      <c r="Q79" s="14">
        <f t="shared" si="81"/>
        <v>0</v>
      </c>
      <c r="R79" s="212">
        <f t="shared" si="63"/>
        <v>0</v>
      </c>
      <c r="S79" s="14">
        <f t="shared" si="82"/>
        <v>0</v>
      </c>
      <c r="T79" s="187">
        <f t="shared" si="64"/>
        <v>0</v>
      </c>
      <c r="U79" s="14">
        <f t="shared" si="83"/>
        <v>0</v>
      </c>
      <c r="V79" s="143">
        <f t="shared" si="65"/>
        <v>0</v>
      </c>
      <c r="W79" s="14">
        <f t="shared" si="83"/>
        <v>0</v>
      </c>
      <c r="X79" s="143">
        <f t="shared" si="66"/>
        <v>0</v>
      </c>
      <c r="Y79" s="14">
        <f t="shared" si="84"/>
        <v>0</v>
      </c>
      <c r="Z79" s="143">
        <f t="shared" si="67"/>
        <v>0</v>
      </c>
      <c r="AA79" s="14">
        <f t="shared" si="85"/>
        <v>0</v>
      </c>
      <c r="AB79" s="143">
        <f t="shared" si="68"/>
        <v>0</v>
      </c>
      <c r="AC79" s="14">
        <f t="shared" si="86"/>
        <v>0</v>
      </c>
      <c r="AD79" s="143">
        <f t="shared" si="69"/>
        <v>0</v>
      </c>
      <c r="AE79" s="14">
        <f t="shared" si="87"/>
        <v>0</v>
      </c>
      <c r="AF79" s="143">
        <f t="shared" si="70"/>
        <v>0</v>
      </c>
      <c r="AG79" s="14">
        <f t="shared" si="88"/>
        <v>0</v>
      </c>
      <c r="AH79" s="143">
        <f t="shared" si="71"/>
        <v>0</v>
      </c>
      <c r="AI79" s="14">
        <f t="shared" si="89"/>
        <v>0</v>
      </c>
      <c r="AJ79" s="143">
        <f t="shared" si="72"/>
        <v>0</v>
      </c>
      <c r="AK79" s="14">
        <f t="shared" si="90"/>
        <v>0</v>
      </c>
      <c r="AL79" s="143">
        <f t="shared" si="73"/>
        <v>0</v>
      </c>
      <c r="AM79" s="14">
        <f t="shared" si="91"/>
        <v>0</v>
      </c>
      <c r="AN79" s="143">
        <f t="shared" si="74"/>
        <v>0</v>
      </c>
      <c r="AO79" s="14">
        <f t="shared" si="92"/>
        <v>0</v>
      </c>
      <c r="AP79" s="143">
        <f t="shared" si="75"/>
        <v>0</v>
      </c>
      <c r="AQ79" s="14">
        <f t="shared" si="93"/>
        <v>0</v>
      </c>
      <c r="AR79" s="176"/>
      <c r="AS79" s="68"/>
      <c r="AU79" s="51">
        <f t="shared" si="76"/>
        <v>0</v>
      </c>
      <c r="AV79" s="51">
        <f t="shared" si="76"/>
        <v>0</v>
      </c>
      <c r="AW79" s="51">
        <f t="shared" si="76"/>
        <v>0</v>
      </c>
      <c r="AX79" s="51">
        <f t="shared" si="76"/>
        <v>0</v>
      </c>
      <c r="AY79" s="51">
        <f t="shared" si="76"/>
        <v>0</v>
      </c>
      <c r="AZ79" s="51">
        <f t="shared" si="76"/>
        <v>0</v>
      </c>
      <c r="BA79" s="51">
        <f t="shared" si="76"/>
        <v>0</v>
      </c>
      <c r="BB79" s="51">
        <f t="shared" si="76"/>
        <v>0</v>
      </c>
      <c r="BC79" s="51">
        <f t="shared" si="76"/>
        <v>0</v>
      </c>
      <c r="BD79" s="51">
        <f t="shared" si="76"/>
        <v>0</v>
      </c>
      <c r="BE79" s="51">
        <f t="shared" si="76"/>
        <v>0</v>
      </c>
      <c r="BF79" s="51">
        <f t="shared" si="76"/>
        <v>0</v>
      </c>
    </row>
    <row r="80" spans="1:58" s="51" customFormat="1" ht="15" customHeight="1">
      <c r="A80" s="52"/>
      <c r="B80" s="202" t="s">
        <v>137</v>
      </c>
      <c r="C80" s="187">
        <v>42776284525.542641</v>
      </c>
      <c r="D80" s="46">
        <v>0.82126866176880964</v>
      </c>
      <c r="E80" s="211">
        <v>56878431165.122459</v>
      </c>
      <c r="F80" s="811">
        <v>0.78495624012751841</v>
      </c>
      <c r="G80" s="12">
        <v>0.32967207872294574</v>
      </c>
      <c r="H80" s="211">
        <f t="shared" si="77"/>
        <v>59289162834.624611</v>
      </c>
      <c r="I80" s="811">
        <f t="shared" si="78"/>
        <v>0.76902997082244551</v>
      </c>
      <c r="J80" s="12">
        <f t="shared" si="60"/>
        <v>4.2383933946834998E-2</v>
      </c>
      <c r="K80" s="812">
        <f t="shared" si="79"/>
        <v>90951112988.787582</v>
      </c>
      <c r="L80" s="811">
        <f t="shared" si="80"/>
        <v>0.79773023625706108</v>
      </c>
      <c r="M80" s="813">
        <f t="shared" si="61"/>
        <v>0.53402592717454478</v>
      </c>
      <c r="N80" s="59">
        <f t="shared" si="62"/>
        <v>97845092782.277603</v>
      </c>
      <c r="O80" s="14">
        <f t="shared" si="80"/>
        <v>0.83462167626788175</v>
      </c>
      <c r="P80" s="211">
        <f t="shared" si="62"/>
        <v>68044184630.462555</v>
      </c>
      <c r="Q80" s="14">
        <f t="shared" si="81"/>
        <v>0.84647247950952609</v>
      </c>
      <c r="R80" s="211">
        <f t="shared" si="63"/>
        <v>64914919967.219246</v>
      </c>
      <c r="S80" s="14">
        <f t="shared" si="82"/>
        <v>0.84478585346171009</v>
      </c>
      <c r="T80" s="187">
        <f t="shared" si="64"/>
        <v>4704371545.4568672</v>
      </c>
      <c r="U80" s="14">
        <f t="shared" si="83"/>
        <v>0.77028898373185872</v>
      </c>
      <c r="V80" s="143">
        <f t="shared" si="65"/>
        <v>4893767314.7495823</v>
      </c>
      <c r="W80" s="14">
        <f t="shared" si="83"/>
        <v>0.79492271185526575</v>
      </c>
      <c r="X80" s="143">
        <f t="shared" si="66"/>
        <v>6677355512.5741663</v>
      </c>
      <c r="Y80" s="14">
        <f t="shared" si="84"/>
        <v>0.77181906041546378</v>
      </c>
      <c r="Z80" s="143">
        <f t="shared" si="67"/>
        <v>7715404317.8225965</v>
      </c>
      <c r="AA80" s="14">
        <f t="shared" si="85"/>
        <v>0.77363027170677645</v>
      </c>
      <c r="AB80" s="143">
        <f t="shared" si="68"/>
        <v>7149606594.2051573</v>
      </c>
      <c r="AC80" s="14">
        <f t="shared" si="86"/>
        <v>0.78220819379075401</v>
      </c>
      <c r="AD80" s="143">
        <f t="shared" si="69"/>
        <v>7493870547.6424065</v>
      </c>
      <c r="AE80" s="14">
        <f t="shared" si="87"/>
        <v>0.78732673692403266</v>
      </c>
      <c r="AF80" s="143">
        <f t="shared" si="70"/>
        <v>6933861776.6702824</v>
      </c>
      <c r="AG80" s="14">
        <f t="shared" si="88"/>
        <v>0.79541476969196745</v>
      </c>
      <c r="AH80" s="143">
        <f t="shared" si="71"/>
        <v>7783088771.230691</v>
      </c>
      <c r="AI80" s="14">
        <f t="shared" si="89"/>
        <v>0.80512582804412669</v>
      </c>
      <c r="AJ80" s="143">
        <f t="shared" si="72"/>
        <v>9622944365.2883797</v>
      </c>
      <c r="AK80" s="14">
        <f t="shared" si="90"/>
        <v>0.81363026301272756</v>
      </c>
      <c r="AL80" s="143">
        <f t="shared" si="73"/>
        <v>10039476538.212317</v>
      </c>
      <c r="AM80" s="14">
        <f t="shared" si="91"/>
        <v>0.8110804803512035</v>
      </c>
      <c r="AN80" s="143">
        <f t="shared" si="74"/>
        <v>8909527190.3938828</v>
      </c>
      <c r="AO80" s="14">
        <f t="shared" si="92"/>
        <v>0.82112839832389395</v>
      </c>
      <c r="AP80" s="143">
        <f t="shared" si="75"/>
        <v>9027838514.541256</v>
      </c>
      <c r="AQ80" s="14">
        <f t="shared" si="93"/>
        <v>0.8187530480615185</v>
      </c>
      <c r="AR80" s="176"/>
      <c r="AS80" s="68"/>
      <c r="AU80" s="51">
        <f t="shared" si="76"/>
        <v>0</v>
      </c>
      <c r="AV80" s="51">
        <f t="shared" si="76"/>
        <v>0</v>
      </c>
      <c r="AW80" s="51">
        <f t="shared" si="76"/>
        <v>0</v>
      </c>
      <c r="AX80" s="51">
        <f t="shared" si="76"/>
        <v>0</v>
      </c>
      <c r="AY80" s="51">
        <f t="shared" si="76"/>
        <v>0</v>
      </c>
      <c r="AZ80" s="51">
        <f t="shared" si="76"/>
        <v>0</v>
      </c>
      <c r="BA80" s="51">
        <f t="shared" si="76"/>
        <v>0</v>
      </c>
      <c r="BB80" s="51">
        <f t="shared" si="76"/>
        <v>0</v>
      </c>
      <c r="BC80" s="51">
        <f t="shared" si="76"/>
        <v>0</v>
      </c>
      <c r="BD80" s="51">
        <f t="shared" si="76"/>
        <v>0</v>
      </c>
      <c r="BE80" s="51">
        <f t="shared" si="76"/>
        <v>0</v>
      </c>
      <c r="BF80" s="51">
        <f t="shared" si="76"/>
        <v>0</v>
      </c>
    </row>
    <row r="81" spans="1:58" s="51" customFormat="1" ht="15" customHeight="1">
      <c r="A81" s="52"/>
      <c r="B81" s="202" t="s">
        <v>138</v>
      </c>
      <c r="C81" s="187">
        <v>8802061402.2331486</v>
      </c>
      <c r="D81" s="46">
        <v>0.16899217098442487</v>
      </c>
      <c r="E81" s="212">
        <v>14279823562.51</v>
      </c>
      <c r="F81" s="811">
        <v>0.19707007355339143</v>
      </c>
      <c r="G81" s="824">
        <v>0.62232719245597434</v>
      </c>
      <c r="H81" s="212">
        <f t="shared" si="77"/>
        <v>11559423167.105</v>
      </c>
      <c r="I81" s="811">
        <f t="shared" si="78"/>
        <v>0.14993537496420178</v>
      </c>
      <c r="J81" s="12">
        <f t="shared" si="60"/>
        <v>-0.1905065831868604</v>
      </c>
      <c r="K81" s="825">
        <f t="shared" si="79"/>
        <v>0</v>
      </c>
      <c r="L81" s="811">
        <f t="shared" si="80"/>
        <v>0</v>
      </c>
      <c r="M81" s="813">
        <f t="shared" si="61"/>
        <v>-1</v>
      </c>
      <c r="N81" s="143">
        <f t="shared" si="62"/>
        <v>0</v>
      </c>
      <c r="O81" s="14">
        <f t="shared" si="80"/>
        <v>0</v>
      </c>
      <c r="P81" s="212">
        <f t="shared" si="62"/>
        <v>0</v>
      </c>
      <c r="Q81" s="14">
        <f t="shared" si="81"/>
        <v>0</v>
      </c>
      <c r="R81" s="212">
        <f t="shared" si="63"/>
        <v>0</v>
      </c>
      <c r="S81" s="14">
        <f t="shared" si="82"/>
        <v>0</v>
      </c>
      <c r="T81" s="187">
        <f t="shared" si="64"/>
        <v>0</v>
      </c>
      <c r="U81" s="14">
        <f t="shared" si="83"/>
        <v>0</v>
      </c>
      <c r="V81" s="143">
        <f t="shared" si="65"/>
        <v>0</v>
      </c>
      <c r="W81" s="14">
        <f t="shared" si="83"/>
        <v>0</v>
      </c>
      <c r="X81" s="143">
        <f t="shared" si="66"/>
        <v>0</v>
      </c>
      <c r="Y81" s="14">
        <f t="shared" si="84"/>
        <v>0</v>
      </c>
      <c r="Z81" s="143">
        <f t="shared" si="67"/>
        <v>0</v>
      </c>
      <c r="AA81" s="14">
        <f t="shared" si="85"/>
        <v>0</v>
      </c>
      <c r="AB81" s="143">
        <f t="shared" si="68"/>
        <v>0</v>
      </c>
      <c r="AC81" s="14">
        <f t="shared" si="86"/>
        <v>0</v>
      </c>
      <c r="AD81" s="143">
        <f t="shared" si="69"/>
        <v>0</v>
      </c>
      <c r="AE81" s="14">
        <f t="shared" si="87"/>
        <v>0</v>
      </c>
      <c r="AF81" s="143">
        <f t="shared" si="70"/>
        <v>0</v>
      </c>
      <c r="AG81" s="14">
        <f t="shared" si="88"/>
        <v>0</v>
      </c>
      <c r="AH81" s="143">
        <f t="shared" si="71"/>
        <v>0</v>
      </c>
      <c r="AI81" s="14">
        <f t="shared" si="89"/>
        <v>0</v>
      </c>
      <c r="AJ81" s="143">
        <f t="shared" si="72"/>
        <v>0</v>
      </c>
      <c r="AK81" s="14">
        <f t="shared" si="90"/>
        <v>0</v>
      </c>
      <c r="AL81" s="143">
        <f t="shared" si="73"/>
        <v>0</v>
      </c>
      <c r="AM81" s="14">
        <f t="shared" si="91"/>
        <v>0</v>
      </c>
      <c r="AN81" s="143">
        <f t="shared" si="74"/>
        <v>0</v>
      </c>
      <c r="AO81" s="14">
        <f t="shared" si="92"/>
        <v>0</v>
      </c>
      <c r="AP81" s="143">
        <f t="shared" si="75"/>
        <v>0</v>
      </c>
      <c r="AQ81" s="14">
        <f t="shared" si="93"/>
        <v>0</v>
      </c>
      <c r="AR81" s="176"/>
      <c r="AS81" s="68"/>
      <c r="AU81" s="51">
        <f t="shared" si="76"/>
        <v>0</v>
      </c>
      <c r="AV81" s="51">
        <f t="shared" si="76"/>
        <v>0</v>
      </c>
      <c r="AW81" s="51">
        <f t="shared" si="76"/>
        <v>0</v>
      </c>
      <c r="AX81" s="51">
        <f t="shared" si="76"/>
        <v>0</v>
      </c>
      <c r="AY81" s="51">
        <f t="shared" si="76"/>
        <v>0</v>
      </c>
      <c r="AZ81" s="51">
        <f t="shared" si="76"/>
        <v>0</v>
      </c>
      <c r="BA81" s="51">
        <f t="shared" si="76"/>
        <v>0</v>
      </c>
      <c r="BB81" s="51">
        <f t="shared" si="76"/>
        <v>0</v>
      </c>
      <c r="BC81" s="51">
        <f t="shared" si="76"/>
        <v>0</v>
      </c>
      <c r="BD81" s="51">
        <f t="shared" si="76"/>
        <v>0</v>
      </c>
      <c r="BE81" s="51">
        <f t="shared" si="76"/>
        <v>0</v>
      </c>
      <c r="BF81" s="51">
        <f t="shared" si="76"/>
        <v>0</v>
      </c>
    </row>
    <row r="82" spans="1:58" s="56" customFormat="1" ht="15" customHeight="1">
      <c r="A82" s="57"/>
      <c r="B82" s="197" t="s">
        <v>139</v>
      </c>
      <c r="C82" s="183">
        <v>37513.519999999997</v>
      </c>
      <c r="D82" s="67">
        <v>7.2022801209490154E-7</v>
      </c>
      <c r="E82" s="65">
        <v>108680054.83499999</v>
      </c>
      <c r="F82" s="814">
        <v>1.4998495118909887E-3</v>
      </c>
      <c r="G82" s="815">
        <v>2896.0902979779025</v>
      </c>
      <c r="H82" s="65">
        <f t="shared" si="77"/>
        <v>0</v>
      </c>
      <c r="I82" s="814">
        <f t="shared" si="78"/>
        <v>0</v>
      </c>
      <c r="J82" s="815">
        <f t="shared" si="60"/>
        <v>-1</v>
      </c>
      <c r="K82" s="816">
        <f t="shared" si="79"/>
        <v>0</v>
      </c>
      <c r="L82" s="814">
        <f t="shared" si="80"/>
        <v>0</v>
      </c>
      <c r="M82" s="817">
        <f t="shared" si="61"/>
        <v>0</v>
      </c>
      <c r="N82" s="78">
        <f t="shared" si="62"/>
        <v>0</v>
      </c>
      <c r="O82" s="66">
        <f t="shared" si="80"/>
        <v>0</v>
      </c>
      <c r="P82" s="65">
        <f t="shared" si="62"/>
        <v>0</v>
      </c>
      <c r="Q82" s="66">
        <f t="shared" si="81"/>
        <v>0</v>
      </c>
      <c r="R82" s="65">
        <f t="shared" si="63"/>
        <v>0</v>
      </c>
      <c r="S82" s="66">
        <f t="shared" si="82"/>
        <v>0</v>
      </c>
      <c r="T82" s="183">
        <f t="shared" si="64"/>
        <v>0</v>
      </c>
      <c r="U82" s="66">
        <f t="shared" si="83"/>
        <v>0</v>
      </c>
      <c r="V82" s="78">
        <f t="shared" si="65"/>
        <v>0</v>
      </c>
      <c r="W82" s="66">
        <f t="shared" si="83"/>
        <v>0</v>
      </c>
      <c r="X82" s="78">
        <f t="shared" si="66"/>
        <v>0</v>
      </c>
      <c r="Y82" s="66">
        <f t="shared" si="84"/>
        <v>0</v>
      </c>
      <c r="Z82" s="78">
        <f t="shared" si="67"/>
        <v>0</v>
      </c>
      <c r="AA82" s="66">
        <f t="shared" si="85"/>
        <v>0</v>
      </c>
      <c r="AB82" s="78">
        <f t="shared" si="68"/>
        <v>0</v>
      </c>
      <c r="AC82" s="66">
        <f t="shared" si="86"/>
        <v>0</v>
      </c>
      <c r="AD82" s="78">
        <f t="shared" si="69"/>
        <v>0</v>
      </c>
      <c r="AE82" s="66">
        <f t="shared" si="87"/>
        <v>0</v>
      </c>
      <c r="AF82" s="78">
        <f t="shared" si="70"/>
        <v>0</v>
      </c>
      <c r="AG82" s="66">
        <f t="shared" si="88"/>
        <v>0</v>
      </c>
      <c r="AH82" s="78">
        <f t="shared" si="71"/>
        <v>0</v>
      </c>
      <c r="AI82" s="66">
        <f t="shared" si="89"/>
        <v>0</v>
      </c>
      <c r="AJ82" s="78">
        <f t="shared" si="72"/>
        <v>0</v>
      </c>
      <c r="AK82" s="66">
        <f t="shared" si="90"/>
        <v>0</v>
      </c>
      <c r="AL82" s="78">
        <f t="shared" si="73"/>
        <v>0</v>
      </c>
      <c r="AM82" s="66">
        <f t="shared" si="91"/>
        <v>0</v>
      </c>
      <c r="AN82" s="78">
        <f t="shared" si="74"/>
        <v>0</v>
      </c>
      <c r="AO82" s="66">
        <f t="shared" si="92"/>
        <v>0</v>
      </c>
      <c r="AP82" s="78">
        <f t="shared" si="75"/>
        <v>0</v>
      </c>
      <c r="AQ82" s="66">
        <f t="shared" si="93"/>
        <v>0</v>
      </c>
      <c r="AR82" s="22" t="e">
        <f>IF(#REF!=0,"",T82/#REF!)</f>
        <v>#REF!</v>
      </c>
      <c r="AS82" s="55" t="e">
        <f>IF(#REF!=0,"",T82/#REF!)</f>
        <v>#REF!</v>
      </c>
      <c r="AU82" s="56">
        <f t="shared" si="76"/>
        <v>0</v>
      </c>
      <c r="AV82" s="56">
        <f t="shared" si="76"/>
        <v>0</v>
      </c>
      <c r="AW82" s="56">
        <f t="shared" si="76"/>
        <v>0</v>
      </c>
      <c r="AX82" s="56">
        <f t="shared" si="76"/>
        <v>0</v>
      </c>
      <c r="AY82" s="56">
        <f t="shared" si="76"/>
        <v>0</v>
      </c>
      <c r="AZ82" s="56">
        <f t="shared" si="76"/>
        <v>0</v>
      </c>
      <c r="BA82" s="56">
        <f t="shared" si="76"/>
        <v>0</v>
      </c>
      <c r="BB82" s="56">
        <f t="shared" si="76"/>
        <v>0</v>
      </c>
      <c r="BC82" s="56">
        <f t="shared" si="76"/>
        <v>0</v>
      </c>
      <c r="BD82" s="56">
        <f t="shared" si="76"/>
        <v>0</v>
      </c>
      <c r="BE82" s="56">
        <f t="shared" si="76"/>
        <v>0</v>
      </c>
      <c r="BF82" s="56">
        <f t="shared" si="76"/>
        <v>0</v>
      </c>
    </row>
    <row r="83" spans="1:58" s="56" customFormat="1" ht="15" customHeight="1">
      <c r="A83" s="57"/>
      <c r="B83" s="196" t="s">
        <v>495</v>
      </c>
      <c r="C83" s="183">
        <v>0</v>
      </c>
      <c r="D83" s="67">
        <v>0</v>
      </c>
      <c r="E83" s="65">
        <v>0</v>
      </c>
      <c r="F83" s="814">
        <v>0</v>
      </c>
      <c r="G83" s="745">
        <v>0</v>
      </c>
      <c r="H83" s="65">
        <f t="shared" si="77"/>
        <v>0</v>
      </c>
      <c r="I83" s="814">
        <f t="shared" si="78"/>
        <v>0</v>
      </c>
      <c r="J83" s="745">
        <f t="shared" si="60"/>
        <v>0</v>
      </c>
      <c r="K83" s="816">
        <f t="shared" si="79"/>
        <v>0</v>
      </c>
      <c r="L83" s="814">
        <f t="shared" si="80"/>
        <v>0</v>
      </c>
      <c r="M83" s="817">
        <f t="shared" si="61"/>
        <v>0</v>
      </c>
      <c r="N83" s="78">
        <f t="shared" si="62"/>
        <v>0</v>
      </c>
      <c r="O83" s="66">
        <f t="shared" si="80"/>
        <v>0</v>
      </c>
      <c r="P83" s="65">
        <f t="shared" si="62"/>
        <v>0</v>
      </c>
      <c r="Q83" s="66">
        <f t="shared" si="81"/>
        <v>0</v>
      </c>
      <c r="R83" s="65">
        <f t="shared" si="63"/>
        <v>0</v>
      </c>
      <c r="S83" s="66">
        <f t="shared" si="82"/>
        <v>0</v>
      </c>
      <c r="T83" s="183">
        <f t="shared" si="64"/>
        <v>0</v>
      </c>
      <c r="U83" s="66">
        <f t="shared" si="83"/>
        <v>0</v>
      </c>
      <c r="V83" s="78">
        <f t="shared" si="65"/>
        <v>0</v>
      </c>
      <c r="W83" s="66">
        <f t="shared" si="83"/>
        <v>0</v>
      </c>
      <c r="X83" s="78">
        <f t="shared" si="66"/>
        <v>0</v>
      </c>
      <c r="Y83" s="66">
        <f t="shared" si="84"/>
        <v>0</v>
      </c>
      <c r="Z83" s="78">
        <f t="shared" si="67"/>
        <v>0</v>
      </c>
      <c r="AA83" s="66">
        <f t="shared" si="85"/>
        <v>0</v>
      </c>
      <c r="AB83" s="78">
        <f t="shared" si="68"/>
        <v>0</v>
      </c>
      <c r="AC83" s="66">
        <f t="shared" si="86"/>
        <v>0</v>
      </c>
      <c r="AD83" s="78">
        <f t="shared" si="69"/>
        <v>0</v>
      </c>
      <c r="AE83" s="66">
        <f t="shared" si="87"/>
        <v>0</v>
      </c>
      <c r="AF83" s="78">
        <f t="shared" si="70"/>
        <v>0</v>
      </c>
      <c r="AG83" s="66">
        <f t="shared" si="88"/>
        <v>0</v>
      </c>
      <c r="AH83" s="78">
        <f t="shared" si="71"/>
        <v>0</v>
      </c>
      <c r="AI83" s="66">
        <f t="shared" si="89"/>
        <v>0</v>
      </c>
      <c r="AJ83" s="78">
        <f t="shared" si="72"/>
        <v>0</v>
      </c>
      <c r="AK83" s="66">
        <f t="shared" si="90"/>
        <v>0</v>
      </c>
      <c r="AL83" s="78">
        <f t="shared" si="73"/>
        <v>0</v>
      </c>
      <c r="AM83" s="66">
        <f t="shared" si="91"/>
        <v>0</v>
      </c>
      <c r="AN83" s="78">
        <f t="shared" si="74"/>
        <v>0</v>
      </c>
      <c r="AO83" s="66">
        <f t="shared" si="92"/>
        <v>0</v>
      </c>
      <c r="AP83" s="78">
        <f t="shared" si="75"/>
        <v>0</v>
      </c>
      <c r="AQ83" s="66">
        <f t="shared" si="93"/>
        <v>0</v>
      </c>
      <c r="AR83" s="22"/>
      <c r="AS83" s="55"/>
      <c r="AU83" s="56">
        <f t="shared" si="76"/>
        <v>0</v>
      </c>
      <c r="AV83" s="56">
        <f t="shared" si="76"/>
        <v>0</v>
      </c>
      <c r="AW83" s="56">
        <f t="shared" si="76"/>
        <v>0</v>
      </c>
      <c r="AX83" s="56">
        <f t="shared" si="76"/>
        <v>0</v>
      </c>
      <c r="AY83" s="56">
        <f t="shared" si="76"/>
        <v>0</v>
      </c>
      <c r="AZ83" s="56">
        <f t="shared" si="76"/>
        <v>0</v>
      </c>
      <c r="BA83" s="56">
        <f t="shared" si="76"/>
        <v>0</v>
      </c>
      <c r="BB83" s="56">
        <f t="shared" si="76"/>
        <v>0</v>
      </c>
      <c r="BC83" s="56">
        <f t="shared" si="76"/>
        <v>0</v>
      </c>
      <c r="BD83" s="56">
        <f t="shared" si="76"/>
        <v>0</v>
      </c>
      <c r="BE83" s="56">
        <f t="shared" si="76"/>
        <v>0</v>
      </c>
      <c r="BF83" s="56">
        <f t="shared" si="76"/>
        <v>0</v>
      </c>
    </row>
    <row r="84" spans="1:58" s="51" customFormat="1" ht="15" customHeight="1">
      <c r="A84" s="61"/>
      <c r="B84" s="196" t="s">
        <v>496</v>
      </c>
      <c r="C84" s="188">
        <v>0</v>
      </c>
      <c r="D84" s="46">
        <v>0</v>
      </c>
      <c r="E84" s="213">
        <v>108680054.83499999</v>
      </c>
      <c r="F84" s="811">
        <v>1.4998495118909887E-3</v>
      </c>
      <c r="G84" s="12">
        <v>0</v>
      </c>
      <c r="H84" s="213">
        <f t="shared" si="77"/>
        <v>67578404.189999998</v>
      </c>
      <c r="I84" s="811">
        <f t="shared" si="78"/>
        <v>8.7654835585084326E-4</v>
      </c>
      <c r="J84" s="12">
        <f t="shared" si="60"/>
        <v>-0.37818945442566493</v>
      </c>
      <c r="K84" s="826">
        <f t="shared" si="79"/>
        <v>0</v>
      </c>
      <c r="L84" s="811">
        <f t="shared" si="80"/>
        <v>0</v>
      </c>
      <c r="M84" s="813">
        <f t="shared" si="61"/>
        <v>-1</v>
      </c>
      <c r="N84" s="79">
        <f t="shared" ref="N84:P99" si="94">N23*$E$64/100</f>
        <v>0</v>
      </c>
      <c r="O84" s="14">
        <f t="shared" si="80"/>
        <v>0</v>
      </c>
      <c r="P84" s="213">
        <f t="shared" si="94"/>
        <v>0</v>
      </c>
      <c r="Q84" s="14">
        <f t="shared" si="81"/>
        <v>0</v>
      </c>
      <c r="R84" s="213">
        <f t="shared" si="63"/>
        <v>0</v>
      </c>
      <c r="S84" s="14">
        <f t="shared" si="82"/>
        <v>0</v>
      </c>
      <c r="T84" s="188">
        <f t="shared" si="64"/>
        <v>0</v>
      </c>
      <c r="U84" s="14">
        <f t="shared" si="83"/>
        <v>0</v>
      </c>
      <c r="V84" s="79">
        <f t="shared" si="65"/>
        <v>0</v>
      </c>
      <c r="W84" s="14">
        <f t="shared" si="83"/>
        <v>0</v>
      </c>
      <c r="X84" s="79">
        <f t="shared" si="66"/>
        <v>0</v>
      </c>
      <c r="Y84" s="14">
        <f t="shared" si="84"/>
        <v>0</v>
      </c>
      <c r="Z84" s="79">
        <f t="shared" si="67"/>
        <v>0</v>
      </c>
      <c r="AA84" s="14">
        <f t="shared" si="85"/>
        <v>0</v>
      </c>
      <c r="AB84" s="79">
        <f t="shared" si="68"/>
        <v>0</v>
      </c>
      <c r="AC84" s="14">
        <f t="shared" si="86"/>
        <v>0</v>
      </c>
      <c r="AD84" s="79">
        <f t="shared" si="69"/>
        <v>0</v>
      </c>
      <c r="AE84" s="14">
        <f t="shared" si="87"/>
        <v>0</v>
      </c>
      <c r="AF84" s="79">
        <f t="shared" si="70"/>
        <v>0</v>
      </c>
      <c r="AG84" s="14">
        <f t="shared" si="88"/>
        <v>0</v>
      </c>
      <c r="AH84" s="79">
        <f t="shared" si="71"/>
        <v>0</v>
      </c>
      <c r="AI84" s="14">
        <f t="shared" si="89"/>
        <v>0</v>
      </c>
      <c r="AJ84" s="79">
        <f t="shared" si="72"/>
        <v>0</v>
      </c>
      <c r="AK84" s="14">
        <f t="shared" si="90"/>
        <v>0</v>
      </c>
      <c r="AL84" s="79">
        <f t="shared" si="73"/>
        <v>0</v>
      </c>
      <c r="AM84" s="14">
        <f t="shared" si="91"/>
        <v>0</v>
      </c>
      <c r="AN84" s="79">
        <f t="shared" si="74"/>
        <v>0</v>
      </c>
      <c r="AO84" s="14">
        <f t="shared" si="92"/>
        <v>0</v>
      </c>
      <c r="AP84" s="79">
        <f t="shared" si="75"/>
        <v>0</v>
      </c>
      <c r="AQ84" s="14">
        <f t="shared" si="93"/>
        <v>0</v>
      </c>
      <c r="AR84" s="176" t="e">
        <f>IF(#REF!=0,"",T84/#REF!)</f>
        <v>#REF!</v>
      </c>
      <c r="AS84" s="68" t="e">
        <f>IF(#REF!=0,"",T84/#REF!)</f>
        <v>#REF!</v>
      </c>
      <c r="AU84" s="51">
        <f t="shared" ref="AU84:BF99" si="95">AU23*$E$64/100</f>
        <v>0</v>
      </c>
      <c r="AV84" s="51">
        <f t="shared" si="95"/>
        <v>0</v>
      </c>
      <c r="AW84" s="51">
        <f t="shared" si="95"/>
        <v>0</v>
      </c>
      <c r="AX84" s="51">
        <f t="shared" si="95"/>
        <v>0</v>
      </c>
      <c r="AY84" s="51">
        <f t="shared" si="95"/>
        <v>0</v>
      </c>
      <c r="AZ84" s="51">
        <f t="shared" si="95"/>
        <v>0</v>
      </c>
      <c r="BA84" s="51">
        <f t="shared" si="95"/>
        <v>0</v>
      </c>
      <c r="BB84" s="51">
        <f t="shared" si="95"/>
        <v>0</v>
      </c>
      <c r="BC84" s="51">
        <f t="shared" si="95"/>
        <v>0</v>
      </c>
      <c r="BD84" s="51">
        <f t="shared" si="95"/>
        <v>0</v>
      </c>
      <c r="BE84" s="51">
        <f t="shared" si="95"/>
        <v>0</v>
      </c>
      <c r="BF84" s="51">
        <f t="shared" si="95"/>
        <v>0</v>
      </c>
    </row>
    <row r="85" spans="1:58" s="51" customFormat="1" ht="15" customHeight="1">
      <c r="A85" s="52"/>
      <c r="B85" s="202" t="s">
        <v>140</v>
      </c>
      <c r="C85" s="188">
        <v>0</v>
      </c>
      <c r="D85" s="46">
        <v>0</v>
      </c>
      <c r="E85" s="213">
        <v>0</v>
      </c>
      <c r="F85" s="811">
        <v>0</v>
      </c>
      <c r="G85" s="12">
        <v>0</v>
      </c>
      <c r="H85" s="213">
        <f t="shared" si="77"/>
        <v>0</v>
      </c>
      <c r="I85" s="811">
        <f t="shared" si="78"/>
        <v>0</v>
      </c>
      <c r="J85" s="12">
        <f t="shared" si="60"/>
        <v>0</v>
      </c>
      <c r="K85" s="826">
        <f t="shared" si="79"/>
        <v>0</v>
      </c>
      <c r="L85" s="811">
        <f t="shared" si="80"/>
        <v>0</v>
      </c>
      <c r="M85" s="813">
        <f t="shared" si="61"/>
        <v>0</v>
      </c>
      <c r="N85" s="79">
        <f t="shared" si="94"/>
        <v>0</v>
      </c>
      <c r="O85" s="14">
        <f t="shared" si="80"/>
        <v>0</v>
      </c>
      <c r="P85" s="213">
        <f t="shared" si="94"/>
        <v>0</v>
      </c>
      <c r="Q85" s="14">
        <f t="shared" si="81"/>
        <v>0</v>
      </c>
      <c r="R85" s="213">
        <f t="shared" si="63"/>
        <v>0</v>
      </c>
      <c r="S85" s="14">
        <f t="shared" si="82"/>
        <v>0</v>
      </c>
      <c r="T85" s="188">
        <f t="shared" si="64"/>
        <v>0</v>
      </c>
      <c r="U85" s="14">
        <f t="shared" si="83"/>
        <v>0</v>
      </c>
      <c r="V85" s="79">
        <f t="shared" si="65"/>
        <v>0</v>
      </c>
      <c r="W85" s="14">
        <f t="shared" si="83"/>
        <v>0</v>
      </c>
      <c r="X85" s="79">
        <f t="shared" si="66"/>
        <v>0</v>
      </c>
      <c r="Y85" s="14">
        <f t="shared" si="84"/>
        <v>0</v>
      </c>
      <c r="Z85" s="79">
        <f t="shared" si="67"/>
        <v>0</v>
      </c>
      <c r="AA85" s="14">
        <f t="shared" si="85"/>
        <v>0</v>
      </c>
      <c r="AB85" s="79">
        <f t="shared" si="68"/>
        <v>0</v>
      </c>
      <c r="AC85" s="14">
        <f t="shared" si="86"/>
        <v>0</v>
      </c>
      <c r="AD85" s="79">
        <f t="shared" si="69"/>
        <v>0</v>
      </c>
      <c r="AE85" s="14">
        <f t="shared" si="87"/>
        <v>0</v>
      </c>
      <c r="AF85" s="79">
        <f t="shared" si="70"/>
        <v>0</v>
      </c>
      <c r="AG85" s="14">
        <f t="shared" si="88"/>
        <v>0</v>
      </c>
      <c r="AH85" s="79">
        <f t="shared" si="71"/>
        <v>0</v>
      </c>
      <c r="AI85" s="14">
        <f t="shared" si="89"/>
        <v>0</v>
      </c>
      <c r="AJ85" s="79">
        <f t="shared" si="72"/>
        <v>0</v>
      </c>
      <c r="AK85" s="14">
        <f t="shared" si="90"/>
        <v>0</v>
      </c>
      <c r="AL85" s="79">
        <f t="shared" si="73"/>
        <v>0</v>
      </c>
      <c r="AM85" s="14">
        <f t="shared" si="91"/>
        <v>0</v>
      </c>
      <c r="AN85" s="79">
        <f t="shared" si="74"/>
        <v>0</v>
      </c>
      <c r="AO85" s="14">
        <f t="shared" si="92"/>
        <v>0</v>
      </c>
      <c r="AP85" s="79">
        <f t="shared" si="75"/>
        <v>0</v>
      </c>
      <c r="AQ85" s="14">
        <f t="shared" si="93"/>
        <v>0</v>
      </c>
      <c r="AR85" s="176" t="e">
        <f>IF(#REF!=0,"",T85/#REF!)</f>
        <v>#REF!</v>
      </c>
      <c r="AS85" s="68"/>
      <c r="AU85" s="51">
        <f t="shared" si="95"/>
        <v>0</v>
      </c>
      <c r="AV85" s="51">
        <f t="shared" si="95"/>
        <v>0</v>
      </c>
      <c r="AW85" s="51">
        <f t="shared" si="95"/>
        <v>0</v>
      </c>
      <c r="AX85" s="51">
        <f t="shared" si="95"/>
        <v>0</v>
      </c>
      <c r="AY85" s="51">
        <f t="shared" si="95"/>
        <v>0</v>
      </c>
      <c r="AZ85" s="51">
        <f t="shared" si="95"/>
        <v>0</v>
      </c>
      <c r="BA85" s="51">
        <f t="shared" si="95"/>
        <v>0</v>
      </c>
      <c r="BB85" s="51">
        <f t="shared" si="95"/>
        <v>0</v>
      </c>
      <c r="BC85" s="51">
        <f t="shared" si="95"/>
        <v>0</v>
      </c>
      <c r="BD85" s="51">
        <f t="shared" si="95"/>
        <v>0</v>
      </c>
      <c r="BE85" s="51">
        <f t="shared" si="95"/>
        <v>0</v>
      </c>
      <c r="BF85" s="51">
        <f t="shared" si="95"/>
        <v>0</v>
      </c>
    </row>
    <row r="86" spans="1:58" s="51" customFormat="1" ht="15" customHeight="1">
      <c r="A86" s="52"/>
      <c r="B86" s="202" t="s">
        <v>141</v>
      </c>
      <c r="C86" s="188">
        <v>0</v>
      </c>
      <c r="D86" s="46">
        <v>0</v>
      </c>
      <c r="E86" s="211">
        <v>0</v>
      </c>
      <c r="F86" s="811">
        <v>0</v>
      </c>
      <c r="G86" s="12">
        <v>0</v>
      </c>
      <c r="H86" s="211">
        <f t="shared" si="77"/>
        <v>0</v>
      </c>
      <c r="I86" s="811">
        <f t="shared" si="78"/>
        <v>0</v>
      </c>
      <c r="J86" s="12">
        <f t="shared" si="60"/>
        <v>0</v>
      </c>
      <c r="K86" s="812">
        <f t="shared" si="79"/>
        <v>0</v>
      </c>
      <c r="L86" s="811">
        <f t="shared" si="80"/>
        <v>0</v>
      </c>
      <c r="M86" s="813">
        <f t="shared" si="61"/>
        <v>0</v>
      </c>
      <c r="N86" s="59">
        <f t="shared" si="94"/>
        <v>0</v>
      </c>
      <c r="O86" s="14">
        <f t="shared" si="80"/>
        <v>0</v>
      </c>
      <c r="P86" s="211">
        <f t="shared" si="94"/>
        <v>0</v>
      </c>
      <c r="Q86" s="14">
        <f t="shared" si="81"/>
        <v>0</v>
      </c>
      <c r="R86" s="211">
        <f t="shared" si="63"/>
        <v>0</v>
      </c>
      <c r="S86" s="14">
        <f t="shared" si="82"/>
        <v>0</v>
      </c>
      <c r="T86" s="188">
        <f t="shared" si="64"/>
        <v>0</v>
      </c>
      <c r="U86" s="14">
        <f t="shared" si="83"/>
        <v>0</v>
      </c>
      <c r="V86" s="79">
        <f t="shared" si="65"/>
        <v>0</v>
      </c>
      <c r="W86" s="14">
        <f t="shared" si="83"/>
        <v>0</v>
      </c>
      <c r="X86" s="79">
        <f t="shared" si="66"/>
        <v>0</v>
      </c>
      <c r="Y86" s="14">
        <f t="shared" si="84"/>
        <v>0</v>
      </c>
      <c r="Z86" s="79">
        <f t="shared" si="67"/>
        <v>0</v>
      </c>
      <c r="AA86" s="14">
        <f t="shared" si="85"/>
        <v>0</v>
      </c>
      <c r="AB86" s="79">
        <f t="shared" si="68"/>
        <v>0</v>
      </c>
      <c r="AC86" s="14">
        <f t="shared" si="86"/>
        <v>0</v>
      </c>
      <c r="AD86" s="79">
        <f t="shared" si="69"/>
        <v>0</v>
      </c>
      <c r="AE86" s="14">
        <f t="shared" si="87"/>
        <v>0</v>
      </c>
      <c r="AF86" s="79">
        <f t="shared" si="70"/>
        <v>0</v>
      </c>
      <c r="AG86" s="14">
        <f t="shared" si="88"/>
        <v>0</v>
      </c>
      <c r="AH86" s="79">
        <f t="shared" si="71"/>
        <v>0</v>
      </c>
      <c r="AI86" s="14">
        <f t="shared" si="89"/>
        <v>0</v>
      </c>
      <c r="AJ86" s="79">
        <f t="shared" si="72"/>
        <v>0</v>
      </c>
      <c r="AK86" s="14">
        <f t="shared" si="90"/>
        <v>0</v>
      </c>
      <c r="AL86" s="79">
        <f t="shared" si="73"/>
        <v>0</v>
      </c>
      <c r="AM86" s="14">
        <f t="shared" si="91"/>
        <v>0</v>
      </c>
      <c r="AN86" s="79">
        <f t="shared" si="74"/>
        <v>0</v>
      </c>
      <c r="AO86" s="14">
        <f t="shared" si="92"/>
        <v>0</v>
      </c>
      <c r="AP86" s="79">
        <f t="shared" si="75"/>
        <v>0</v>
      </c>
      <c r="AQ86" s="14">
        <f t="shared" si="93"/>
        <v>0</v>
      </c>
      <c r="AR86" s="176" t="e">
        <f>IF(#REF!=0,"",T86/#REF!)</f>
        <v>#REF!</v>
      </c>
      <c r="AS86" s="68"/>
      <c r="AU86" s="51">
        <f t="shared" si="95"/>
        <v>0</v>
      </c>
      <c r="AV86" s="51">
        <f t="shared" si="95"/>
        <v>0</v>
      </c>
      <c r="AW86" s="51">
        <f t="shared" si="95"/>
        <v>0</v>
      </c>
      <c r="AX86" s="51">
        <f t="shared" si="95"/>
        <v>0</v>
      </c>
      <c r="AY86" s="51">
        <f t="shared" si="95"/>
        <v>0</v>
      </c>
      <c r="AZ86" s="51">
        <f t="shared" si="95"/>
        <v>0</v>
      </c>
      <c r="BA86" s="51">
        <f t="shared" si="95"/>
        <v>0</v>
      </c>
      <c r="BB86" s="51">
        <f t="shared" si="95"/>
        <v>0</v>
      </c>
      <c r="BC86" s="51">
        <f t="shared" si="95"/>
        <v>0</v>
      </c>
      <c r="BD86" s="51">
        <f t="shared" si="95"/>
        <v>0</v>
      </c>
      <c r="BE86" s="51">
        <f t="shared" si="95"/>
        <v>0</v>
      </c>
      <c r="BF86" s="51">
        <f t="shared" si="95"/>
        <v>0</v>
      </c>
    </row>
    <row r="87" spans="1:58" s="51" customFormat="1" ht="15" customHeight="1">
      <c r="A87" s="52"/>
      <c r="B87" s="202" t="s">
        <v>142</v>
      </c>
      <c r="C87" s="188">
        <v>0</v>
      </c>
      <c r="D87" s="46">
        <v>0</v>
      </c>
      <c r="E87" s="213">
        <v>0</v>
      </c>
      <c r="F87" s="811">
        <v>0</v>
      </c>
      <c r="G87" s="12">
        <v>0</v>
      </c>
      <c r="H87" s="213">
        <f t="shared" si="77"/>
        <v>0</v>
      </c>
      <c r="I87" s="811">
        <f t="shared" si="78"/>
        <v>0</v>
      </c>
      <c r="J87" s="12">
        <f t="shared" si="60"/>
        <v>0</v>
      </c>
      <c r="K87" s="826">
        <f t="shared" si="79"/>
        <v>0</v>
      </c>
      <c r="L87" s="811">
        <f t="shared" si="80"/>
        <v>0</v>
      </c>
      <c r="M87" s="813">
        <f t="shared" si="61"/>
        <v>0</v>
      </c>
      <c r="N87" s="79">
        <f t="shared" si="94"/>
        <v>0</v>
      </c>
      <c r="O87" s="14">
        <f t="shared" si="80"/>
        <v>0</v>
      </c>
      <c r="P87" s="213">
        <f t="shared" si="94"/>
        <v>0</v>
      </c>
      <c r="Q87" s="14">
        <f t="shared" si="81"/>
        <v>0</v>
      </c>
      <c r="R87" s="213">
        <f t="shared" si="63"/>
        <v>0</v>
      </c>
      <c r="S87" s="14">
        <f t="shared" si="82"/>
        <v>0</v>
      </c>
      <c r="T87" s="188">
        <f t="shared" si="64"/>
        <v>0</v>
      </c>
      <c r="U87" s="14">
        <f t="shared" si="83"/>
        <v>0</v>
      </c>
      <c r="V87" s="79">
        <f t="shared" si="65"/>
        <v>0</v>
      </c>
      <c r="W87" s="14">
        <f t="shared" si="83"/>
        <v>0</v>
      </c>
      <c r="X87" s="79">
        <f t="shared" si="66"/>
        <v>0</v>
      </c>
      <c r="Y87" s="14">
        <f t="shared" si="84"/>
        <v>0</v>
      </c>
      <c r="Z87" s="79">
        <f t="shared" si="67"/>
        <v>0</v>
      </c>
      <c r="AA87" s="14">
        <f t="shared" si="85"/>
        <v>0</v>
      </c>
      <c r="AB87" s="79">
        <f t="shared" si="68"/>
        <v>0</v>
      </c>
      <c r="AC87" s="14">
        <f t="shared" si="86"/>
        <v>0</v>
      </c>
      <c r="AD87" s="79">
        <f t="shared" si="69"/>
        <v>0</v>
      </c>
      <c r="AE87" s="14">
        <f t="shared" si="87"/>
        <v>0</v>
      </c>
      <c r="AF87" s="79">
        <f t="shared" si="70"/>
        <v>0</v>
      </c>
      <c r="AG87" s="14">
        <f t="shared" si="88"/>
        <v>0</v>
      </c>
      <c r="AH87" s="79">
        <f t="shared" si="71"/>
        <v>0</v>
      </c>
      <c r="AI87" s="14">
        <f t="shared" si="89"/>
        <v>0</v>
      </c>
      <c r="AJ87" s="79">
        <f t="shared" si="72"/>
        <v>0</v>
      </c>
      <c r="AK87" s="14">
        <f t="shared" si="90"/>
        <v>0</v>
      </c>
      <c r="AL87" s="79">
        <f t="shared" si="73"/>
        <v>0</v>
      </c>
      <c r="AM87" s="14">
        <f t="shared" si="91"/>
        <v>0</v>
      </c>
      <c r="AN87" s="79">
        <f t="shared" si="74"/>
        <v>0</v>
      </c>
      <c r="AO87" s="14">
        <f t="shared" si="92"/>
        <v>0</v>
      </c>
      <c r="AP87" s="79">
        <f t="shared" si="75"/>
        <v>0</v>
      </c>
      <c r="AQ87" s="14">
        <f t="shared" si="93"/>
        <v>0</v>
      </c>
      <c r="AR87" s="176" t="e">
        <f>IF(#REF!=0,"",T87/#REF!)</f>
        <v>#REF!</v>
      </c>
      <c r="AS87" s="68"/>
      <c r="AU87" s="51">
        <f t="shared" si="95"/>
        <v>0</v>
      </c>
      <c r="AV87" s="51">
        <f t="shared" si="95"/>
        <v>0</v>
      </c>
      <c r="AW87" s="51">
        <f t="shared" si="95"/>
        <v>0</v>
      </c>
      <c r="AX87" s="51">
        <f t="shared" si="95"/>
        <v>0</v>
      </c>
      <c r="AY87" s="51">
        <f t="shared" si="95"/>
        <v>0</v>
      </c>
      <c r="AZ87" s="51">
        <f t="shared" si="95"/>
        <v>0</v>
      </c>
      <c r="BA87" s="51">
        <f t="shared" si="95"/>
        <v>0</v>
      </c>
      <c r="BB87" s="51">
        <f t="shared" si="95"/>
        <v>0</v>
      </c>
      <c r="BC87" s="51">
        <f t="shared" si="95"/>
        <v>0</v>
      </c>
      <c r="BD87" s="51">
        <f t="shared" si="95"/>
        <v>0</v>
      </c>
      <c r="BE87" s="51">
        <f t="shared" si="95"/>
        <v>0</v>
      </c>
      <c r="BF87" s="51">
        <f t="shared" si="95"/>
        <v>0</v>
      </c>
    </row>
    <row r="88" spans="1:58" s="51" customFormat="1" ht="15" customHeight="1">
      <c r="A88" s="88"/>
      <c r="B88" s="198" t="s">
        <v>143</v>
      </c>
      <c r="C88" s="189">
        <v>0</v>
      </c>
      <c r="D88" s="83">
        <v>0</v>
      </c>
      <c r="E88" s="214">
        <v>0</v>
      </c>
      <c r="F88" s="827">
        <v>0</v>
      </c>
      <c r="G88" s="747">
        <v>0</v>
      </c>
      <c r="H88" s="214">
        <f t="shared" si="77"/>
        <v>0</v>
      </c>
      <c r="I88" s="827">
        <f t="shared" si="78"/>
        <v>0</v>
      </c>
      <c r="J88" s="747">
        <f t="shared" si="60"/>
        <v>0</v>
      </c>
      <c r="K88" s="828">
        <f t="shared" si="79"/>
        <v>0</v>
      </c>
      <c r="L88" s="827">
        <f t="shared" si="80"/>
        <v>0</v>
      </c>
      <c r="M88" s="829">
        <f t="shared" si="61"/>
        <v>0</v>
      </c>
      <c r="N88" s="82">
        <f t="shared" si="94"/>
        <v>0</v>
      </c>
      <c r="O88" s="81">
        <f t="shared" si="80"/>
        <v>0</v>
      </c>
      <c r="P88" s="214">
        <f t="shared" si="94"/>
        <v>0</v>
      </c>
      <c r="Q88" s="81">
        <f t="shared" si="81"/>
        <v>0</v>
      </c>
      <c r="R88" s="214">
        <f t="shared" si="63"/>
        <v>0</v>
      </c>
      <c r="S88" s="81">
        <f t="shared" si="82"/>
        <v>0</v>
      </c>
      <c r="T88" s="189">
        <f t="shared" si="64"/>
        <v>0</v>
      </c>
      <c r="U88" s="81">
        <f t="shared" si="83"/>
        <v>0</v>
      </c>
      <c r="V88" s="82">
        <f t="shared" si="65"/>
        <v>0</v>
      </c>
      <c r="W88" s="81">
        <f t="shared" si="83"/>
        <v>0</v>
      </c>
      <c r="X88" s="82">
        <f t="shared" si="66"/>
        <v>0</v>
      </c>
      <c r="Y88" s="81">
        <f t="shared" si="84"/>
        <v>0</v>
      </c>
      <c r="Z88" s="82">
        <f t="shared" si="67"/>
        <v>0</v>
      </c>
      <c r="AA88" s="81">
        <f t="shared" si="85"/>
        <v>0</v>
      </c>
      <c r="AB88" s="82">
        <f t="shared" si="68"/>
        <v>0</v>
      </c>
      <c r="AC88" s="81">
        <f t="shared" si="86"/>
        <v>0</v>
      </c>
      <c r="AD88" s="82">
        <f t="shared" si="69"/>
        <v>0</v>
      </c>
      <c r="AE88" s="81">
        <f t="shared" si="87"/>
        <v>0</v>
      </c>
      <c r="AF88" s="82">
        <f t="shared" si="70"/>
        <v>0</v>
      </c>
      <c r="AG88" s="81">
        <f t="shared" si="88"/>
        <v>0</v>
      </c>
      <c r="AH88" s="82">
        <f t="shared" si="71"/>
        <v>0</v>
      </c>
      <c r="AI88" s="81">
        <f t="shared" si="89"/>
        <v>0</v>
      </c>
      <c r="AJ88" s="82">
        <f t="shared" si="72"/>
        <v>0</v>
      </c>
      <c r="AK88" s="81">
        <f t="shared" si="90"/>
        <v>0</v>
      </c>
      <c r="AL88" s="82">
        <f t="shared" si="73"/>
        <v>0</v>
      </c>
      <c r="AM88" s="81">
        <f t="shared" si="91"/>
        <v>0</v>
      </c>
      <c r="AN88" s="82">
        <f t="shared" si="74"/>
        <v>0</v>
      </c>
      <c r="AO88" s="81">
        <f t="shared" si="92"/>
        <v>0</v>
      </c>
      <c r="AP88" s="82">
        <f t="shared" si="75"/>
        <v>0</v>
      </c>
      <c r="AQ88" s="81">
        <f t="shared" si="93"/>
        <v>0</v>
      </c>
      <c r="AR88" s="32" t="e">
        <f>IF(#REF!=0,"",T88/#REF!)</f>
        <v>#REF!</v>
      </c>
      <c r="AS88" s="60" t="e">
        <f>IF(#REF!=0,"",T88/#REF!)</f>
        <v>#REF!</v>
      </c>
      <c r="AU88" s="51">
        <f t="shared" si="95"/>
        <v>0</v>
      </c>
      <c r="AV88" s="51">
        <f t="shared" si="95"/>
        <v>0</v>
      </c>
      <c r="AW88" s="51">
        <f t="shared" si="95"/>
        <v>0</v>
      </c>
      <c r="AX88" s="51">
        <f t="shared" si="95"/>
        <v>0</v>
      </c>
      <c r="AY88" s="51">
        <f t="shared" si="95"/>
        <v>0</v>
      </c>
      <c r="AZ88" s="51">
        <f t="shared" si="95"/>
        <v>0</v>
      </c>
      <c r="BA88" s="51">
        <f t="shared" si="95"/>
        <v>0</v>
      </c>
      <c r="BB88" s="51">
        <f t="shared" si="95"/>
        <v>0</v>
      </c>
      <c r="BC88" s="51">
        <f t="shared" si="95"/>
        <v>0</v>
      </c>
      <c r="BD88" s="51">
        <f t="shared" si="95"/>
        <v>0</v>
      </c>
      <c r="BE88" s="51">
        <f t="shared" si="95"/>
        <v>0</v>
      </c>
      <c r="BF88" s="51">
        <f t="shared" si="95"/>
        <v>0</v>
      </c>
    </row>
    <row r="89" spans="1:58" s="56" customFormat="1" ht="15" customHeight="1">
      <c r="B89" s="200" t="s">
        <v>144</v>
      </c>
      <c r="C89" s="190">
        <v>8813337300.1788044</v>
      </c>
      <c r="D89" s="76">
        <v>0.16920865873502744</v>
      </c>
      <c r="E89" s="84">
        <v>15473528313.123249</v>
      </c>
      <c r="F89" s="820">
        <v>0.21354391036059051</v>
      </c>
      <c r="G89" s="27">
        <v>0.75569455543353858</v>
      </c>
      <c r="H89" s="84">
        <f t="shared" si="77"/>
        <v>18006312439.195499</v>
      </c>
      <c r="I89" s="820">
        <f t="shared" si="78"/>
        <v>0.23355691441214843</v>
      </c>
      <c r="J89" s="27">
        <f t="shared" si="60"/>
        <v>0.16368497700192733</v>
      </c>
      <c r="K89" s="830">
        <f t="shared" si="79"/>
        <v>23061254670.145493</v>
      </c>
      <c r="L89" s="820">
        <f t="shared" si="80"/>
        <v>0.20226976374293903</v>
      </c>
      <c r="M89" s="822">
        <f t="shared" si="61"/>
        <v>0.28073167385158637</v>
      </c>
      <c r="N89" s="831">
        <f t="shared" si="94"/>
        <v>19387775191.873917</v>
      </c>
      <c r="O89" s="75">
        <f t="shared" si="80"/>
        <v>0.16537832373211836</v>
      </c>
      <c r="P89" s="84">
        <f t="shared" si="94"/>
        <v>12341399399.262295</v>
      </c>
      <c r="Q89" s="75">
        <f t="shared" si="81"/>
        <v>0.15352752049047391</v>
      </c>
      <c r="R89" s="84">
        <f t="shared" si="63"/>
        <v>11926944395.46508</v>
      </c>
      <c r="S89" s="75">
        <f t="shared" si="82"/>
        <v>0.15521414653828988</v>
      </c>
      <c r="T89" s="190">
        <f t="shared" si="64"/>
        <v>1402909805.8424273</v>
      </c>
      <c r="U89" s="75">
        <f t="shared" si="83"/>
        <v>0.22971101626814111</v>
      </c>
      <c r="V89" s="831">
        <f t="shared" si="65"/>
        <v>1262513342.1812599</v>
      </c>
      <c r="W89" s="75">
        <f t="shared" si="83"/>
        <v>0.20507728814473419</v>
      </c>
      <c r="X89" s="831">
        <f t="shared" si="66"/>
        <v>1974096433.9219484</v>
      </c>
      <c r="Y89" s="75">
        <f t="shared" si="84"/>
        <v>0.22818093958453625</v>
      </c>
      <c r="Z89" s="831">
        <f t="shared" si="67"/>
        <v>2257582262.4477668</v>
      </c>
      <c r="AA89" s="75">
        <f t="shared" si="85"/>
        <v>0.22636972829322355</v>
      </c>
      <c r="AB89" s="831">
        <f t="shared" si="68"/>
        <v>1990679394.8185337</v>
      </c>
      <c r="AC89" s="75">
        <f t="shared" si="86"/>
        <v>0.21779180620924596</v>
      </c>
      <c r="AD89" s="831">
        <f t="shared" si="69"/>
        <v>2024249689.0967066</v>
      </c>
      <c r="AE89" s="75">
        <f t="shared" si="87"/>
        <v>0.21267326307596743</v>
      </c>
      <c r="AF89" s="831">
        <f t="shared" si="70"/>
        <v>1783428926.0853279</v>
      </c>
      <c r="AG89" s="75">
        <f t="shared" si="88"/>
        <v>0.20458523030803261</v>
      </c>
      <c r="AH89" s="831">
        <f t="shared" si="71"/>
        <v>1883833466.4249651</v>
      </c>
      <c r="AI89" s="75">
        <f t="shared" si="89"/>
        <v>0.19487417195587345</v>
      </c>
      <c r="AJ89" s="831">
        <f t="shared" si="72"/>
        <v>2204226774.6546397</v>
      </c>
      <c r="AK89" s="75">
        <f t="shared" si="90"/>
        <v>0.18636973698727244</v>
      </c>
      <c r="AL89" s="831">
        <f t="shared" si="73"/>
        <v>2338427728.2855706</v>
      </c>
      <c r="AM89" s="75">
        <f t="shared" si="91"/>
        <v>0.18891951964879658</v>
      </c>
      <c r="AN89" s="831">
        <f t="shared" si="74"/>
        <v>1940818758.644311</v>
      </c>
      <c r="AO89" s="75">
        <f t="shared" si="92"/>
        <v>0.17887160167610608</v>
      </c>
      <c r="AP89" s="831">
        <f t="shared" si="75"/>
        <v>1998488087.7420392</v>
      </c>
      <c r="AQ89" s="75">
        <f t="shared" si="93"/>
        <v>0.18124695193848137</v>
      </c>
      <c r="AR89" s="27" t="e">
        <f>IF(#REF!=0,"",T89/#REF!)</f>
        <v>#REF!</v>
      </c>
      <c r="AS89" s="76" t="e">
        <f>IF(#REF!=0,"",T89/#REF!)</f>
        <v>#REF!</v>
      </c>
      <c r="AU89" s="56">
        <f t="shared" si="95"/>
        <v>0</v>
      </c>
      <c r="AV89" s="56">
        <f t="shared" si="95"/>
        <v>0</v>
      </c>
      <c r="AW89" s="56">
        <f t="shared" si="95"/>
        <v>0</v>
      </c>
      <c r="AX89" s="56">
        <f t="shared" si="95"/>
        <v>0</v>
      </c>
      <c r="AY89" s="56">
        <f t="shared" si="95"/>
        <v>0</v>
      </c>
      <c r="AZ89" s="56">
        <f t="shared" si="95"/>
        <v>0</v>
      </c>
      <c r="BA89" s="56">
        <f t="shared" si="95"/>
        <v>0</v>
      </c>
      <c r="BB89" s="56">
        <f t="shared" si="95"/>
        <v>0</v>
      </c>
      <c r="BC89" s="56">
        <f t="shared" si="95"/>
        <v>0</v>
      </c>
      <c r="BD89" s="56">
        <f t="shared" si="95"/>
        <v>0</v>
      </c>
      <c r="BE89" s="56">
        <f t="shared" si="95"/>
        <v>0</v>
      </c>
      <c r="BF89" s="56">
        <f t="shared" si="95"/>
        <v>0</v>
      </c>
    </row>
    <row r="90" spans="1:58" s="56" customFormat="1" ht="15" customHeight="1">
      <c r="B90" s="200" t="s">
        <v>145</v>
      </c>
      <c r="C90" s="190">
        <v>6195965286.7637415</v>
      </c>
      <c r="D90" s="76">
        <v>0.118957318894491</v>
      </c>
      <c r="E90" s="190">
        <v>9415320537.4926567</v>
      </c>
      <c r="F90" s="820">
        <v>0.12993703337650292</v>
      </c>
      <c r="G90" s="27">
        <v>0.5195889747165513</v>
      </c>
      <c r="H90" s="84">
        <f t="shared" si="77"/>
        <v>9412524776.630928</v>
      </c>
      <c r="I90" s="820">
        <f t="shared" si="78"/>
        <v>0.12208830936824711</v>
      </c>
      <c r="J90" s="27">
        <f t="shared" si="60"/>
        <v>-2.9693740649568921E-4</v>
      </c>
      <c r="K90" s="830">
        <f t="shared" si="79"/>
        <v>13698910760.556358</v>
      </c>
      <c r="L90" s="820">
        <f t="shared" si="80"/>
        <v>0.12015284869389366</v>
      </c>
      <c r="M90" s="822">
        <f t="shared" si="61"/>
        <v>0.45539173448632109</v>
      </c>
      <c r="N90" s="831">
        <f t="shared" si="94"/>
        <v>14085863047.649437</v>
      </c>
      <c r="O90" s="75">
        <f t="shared" si="80"/>
        <v>0.12015284869389366</v>
      </c>
      <c r="P90" s="84">
        <f t="shared" si="94"/>
        <v>9658556915.0938034</v>
      </c>
      <c r="Q90" s="75">
        <f t="shared" si="81"/>
        <v>0.12015284869389364</v>
      </c>
      <c r="R90" s="84">
        <f t="shared" si="63"/>
        <v>9232768902.1263103</v>
      </c>
      <c r="S90" s="75">
        <f t="shared" si="82"/>
        <v>0.12015284869389367</v>
      </c>
      <c r="T90" s="190">
        <f t="shared" si="64"/>
        <v>797211113.23509109</v>
      </c>
      <c r="U90" s="75">
        <f t="shared" si="83"/>
        <v>0.13053453204108373</v>
      </c>
      <c r="V90" s="831">
        <f t="shared" si="65"/>
        <v>806301839.22880125</v>
      </c>
      <c r="W90" s="483">
        <f t="shared" si="83"/>
        <v>0.13097223537413832</v>
      </c>
      <c r="X90" s="831">
        <f t="shared" si="66"/>
        <v>1053895326.7403286</v>
      </c>
      <c r="Y90" s="75">
        <f t="shared" si="84"/>
        <v>0.12181716239748196</v>
      </c>
      <c r="Z90" s="831">
        <f t="shared" si="67"/>
        <v>1196707892.8577533</v>
      </c>
      <c r="AA90" s="75">
        <f t="shared" si="85"/>
        <v>0.11999493664467671</v>
      </c>
      <c r="AB90" s="831">
        <f t="shared" si="68"/>
        <v>1115421807.4830861</v>
      </c>
      <c r="AC90" s="75">
        <f t="shared" si="86"/>
        <v>0.12203357847036343</v>
      </c>
      <c r="AD90" s="831">
        <f t="shared" si="69"/>
        <v>1149995794.4846282</v>
      </c>
      <c r="AE90" s="75">
        <f t="shared" si="87"/>
        <v>0.12082173432163053</v>
      </c>
      <c r="AF90" s="831">
        <f t="shared" si="70"/>
        <v>1060008418.4812781</v>
      </c>
      <c r="AG90" s="75">
        <f t="shared" si="88"/>
        <v>0.12159837897182899</v>
      </c>
      <c r="AH90" s="831">
        <f t="shared" si="71"/>
        <v>1153124732.1962826</v>
      </c>
      <c r="AI90" s="75">
        <f t="shared" si="89"/>
        <v>0.11928561168150342</v>
      </c>
      <c r="AJ90" s="831">
        <f t="shared" si="72"/>
        <v>1367609961.7200191</v>
      </c>
      <c r="AK90" s="75">
        <f t="shared" si="90"/>
        <v>0.11563288850207742</v>
      </c>
      <c r="AL90" s="831">
        <f t="shared" si="73"/>
        <v>1436573738.4905057</v>
      </c>
      <c r="AM90" s="75">
        <f t="shared" si="91"/>
        <v>0.11605952894455204</v>
      </c>
      <c r="AN90" s="831">
        <f t="shared" si="74"/>
        <v>1262607150.4745362</v>
      </c>
      <c r="AO90" s="75">
        <f t="shared" si="92"/>
        <v>0.11636561234127815</v>
      </c>
      <c r="AP90" s="831">
        <f t="shared" si="75"/>
        <v>1299452985.1640465</v>
      </c>
      <c r="AQ90" s="75">
        <f t="shared" si="93"/>
        <v>0.11785003583105909</v>
      </c>
      <c r="AR90" s="27" t="e">
        <f>IF(#REF!=0,"",T90/#REF!)</f>
        <v>#REF!</v>
      </c>
      <c r="AS90" s="76" t="e">
        <f>IF(#REF!=0,"",T90/#REF!)</f>
        <v>#REF!</v>
      </c>
      <c r="AU90" s="56">
        <f t="shared" si="95"/>
        <v>0</v>
      </c>
      <c r="AV90" s="56">
        <f t="shared" si="95"/>
        <v>0</v>
      </c>
      <c r="AW90" s="56">
        <f t="shared" si="95"/>
        <v>0</v>
      </c>
      <c r="AX90" s="56">
        <f t="shared" si="95"/>
        <v>0</v>
      </c>
      <c r="AY90" s="56">
        <f t="shared" si="95"/>
        <v>0</v>
      </c>
      <c r="AZ90" s="56">
        <f t="shared" si="95"/>
        <v>0</v>
      </c>
      <c r="BA90" s="56">
        <f t="shared" si="95"/>
        <v>0</v>
      </c>
      <c r="BB90" s="56">
        <f t="shared" si="95"/>
        <v>0</v>
      </c>
      <c r="BC90" s="56">
        <f t="shared" si="95"/>
        <v>0</v>
      </c>
      <c r="BD90" s="56">
        <f t="shared" si="95"/>
        <v>0</v>
      </c>
      <c r="BE90" s="56">
        <f t="shared" si="95"/>
        <v>0</v>
      </c>
      <c r="BF90" s="56">
        <f t="shared" si="95"/>
        <v>0</v>
      </c>
    </row>
    <row r="91" spans="1:58" s="51" customFormat="1" ht="15" customHeight="1">
      <c r="A91" s="52"/>
      <c r="B91" s="203" t="s">
        <v>146</v>
      </c>
      <c r="C91" s="191">
        <v>424036227.67000002</v>
      </c>
      <c r="D91" s="336">
        <v>8.1411386964215897E-3</v>
      </c>
      <c r="E91" s="211">
        <v>369315131.29500002</v>
      </c>
      <c r="F91" s="844">
        <v>5.0967688620301953E-3</v>
      </c>
      <c r="G91" s="176">
        <v>-0.12904816335076419</v>
      </c>
      <c r="H91" s="211">
        <f t="shared" si="77"/>
        <v>508952449.22500002</v>
      </c>
      <c r="I91" s="844">
        <f t="shared" si="78"/>
        <v>6.6015384340852631E-3</v>
      </c>
      <c r="J91" s="176">
        <f t="shared" si="60"/>
        <v>0.37809801466937754</v>
      </c>
      <c r="K91" s="812">
        <f t="shared" si="79"/>
        <v>538438560</v>
      </c>
      <c r="L91" s="844">
        <f t="shared" si="80"/>
        <v>4.7226329130426797E-3</v>
      </c>
      <c r="M91" s="833">
        <f t="shared" si="61"/>
        <v>5.7934902995160992E-2</v>
      </c>
      <c r="N91" s="59">
        <f t="shared" si="94"/>
        <v>553647800.785115</v>
      </c>
      <c r="O91" s="85">
        <f t="shared" si="80"/>
        <v>4.7226329130426797E-3</v>
      </c>
      <c r="P91" s="211">
        <f t="shared" si="94"/>
        <v>379631604.87293655</v>
      </c>
      <c r="Q91" s="85">
        <f t="shared" si="81"/>
        <v>4.7226329130426788E-3</v>
      </c>
      <c r="R91" s="211">
        <f t="shared" si="63"/>
        <v>362895917.73877436</v>
      </c>
      <c r="S91" s="85">
        <f t="shared" si="82"/>
        <v>4.7226329130426797E-3</v>
      </c>
      <c r="T91" s="191">
        <f t="shared" si="64"/>
        <v>44869880</v>
      </c>
      <c r="U91" s="85">
        <f t="shared" si="83"/>
        <v>7.3469482440749424E-3</v>
      </c>
      <c r="V91" s="86">
        <f t="shared" si="65"/>
        <v>44869880</v>
      </c>
      <c r="W91" s="85">
        <f t="shared" si="83"/>
        <v>7.2884721312185055E-3</v>
      </c>
      <c r="X91" s="86">
        <f t="shared" si="66"/>
        <v>44869880</v>
      </c>
      <c r="Y91" s="85">
        <f t="shared" si="84"/>
        <v>5.1863988007437925E-3</v>
      </c>
      <c r="Z91" s="86">
        <f t="shared" si="67"/>
        <v>44869880</v>
      </c>
      <c r="AA91" s="85">
        <f t="shared" si="85"/>
        <v>4.4991417203715522E-3</v>
      </c>
      <c r="AB91" s="86">
        <f t="shared" si="68"/>
        <v>44869880</v>
      </c>
      <c r="AC91" s="85">
        <f t="shared" si="86"/>
        <v>4.9090236403853179E-3</v>
      </c>
      <c r="AD91" s="86">
        <f t="shared" si="69"/>
        <v>44869880</v>
      </c>
      <c r="AE91" s="85">
        <f t="shared" si="87"/>
        <v>4.7141535181291555E-3</v>
      </c>
      <c r="AF91" s="86">
        <f t="shared" si="70"/>
        <v>44869880</v>
      </c>
      <c r="AG91" s="85">
        <f t="shared" si="88"/>
        <v>5.1472276800194642E-3</v>
      </c>
      <c r="AH91" s="86">
        <f t="shared" si="71"/>
        <v>44869880</v>
      </c>
      <c r="AI91" s="85">
        <f t="shared" si="89"/>
        <v>4.6415890080524205E-3</v>
      </c>
      <c r="AJ91" s="86">
        <f t="shared" si="72"/>
        <v>44869880</v>
      </c>
      <c r="AK91" s="85">
        <f t="shared" si="90"/>
        <v>3.7937964597860863E-3</v>
      </c>
      <c r="AL91" s="86">
        <f t="shared" si="73"/>
        <v>44869880</v>
      </c>
      <c r="AM91" s="85">
        <f t="shared" si="91"/>
        <v>3.6249981445926269E-3</v>
      </c>
      <c r="AN91" s="86">
        <f t="shared" si="74"/>
        <v>44869880</v>
      </c>
      <c r="AO91" s="85">
        <f t="shared" si="92"/>
        <v>4.1353409569376354E-3</v>
      </c>
      <c r="AP91" s="86">
        <f t="shared" si="75"/>
        <v>44869880</v>
      </c>
      <c r="AQ91" s="85">
        <f t="shared" si="93"/>
        <v>4.0693407349922401E-3</v>
      </c>
      <c r="AR91" s="176" t="e">
        <f>IF(#REF!=0,"",T91/#REF!)</f>
        <v>#REF!</v>
      </c>
      <c r="AS91" s="68" t="e">
        <f>IF(#REF!=0,"",T91/#REF!)</f>
        <v>#REF!</v>
      </c>
      <c r="AT91" s="51" t="s">
        <v>64</v>
      </c>
      <c r="AU91" s="51">
        <f t="shared" si="95"/>
        <v>44869880</v>
      </c>
      <c r="AV91" s="51">
        <f t="shared" si="95"/>
        <v>44869880</v>
      </c>
      <c r="AW91" s="51">
        <f t="shared" si="95"/>
        <v>44869880</v>
      </c>
      <c r="AX91" s="51">
        <f t="shared" si="95"/>
        <v>44869880</v>
      </c>
      <c r="AY91" s="51">
        <f t="shared" si="95"/>
        <v>44869880</v>
      </c>
      <c r="AZ91" s="51">
        <f t="shared" si="95"/>
        <v>44869880</v>
      </c>
      <c r="BA91" s="51">
        <f t="shared" si="95"/>
        <v>44869880</v>
      </c>
      <c r="BB91" s="51">
        <f t="shared" si="95"/>
        <v>44869880</v>
      </c>
      <c r="BC91" s="51">
        <f t="shared" si="95"/>
        <v>44869880</v>
      </c>
      <c r="BD91" s="51">
        <f t="shared" si="95"/>
        <v>44869880</v>
      </c>
      <c r="BE91" s="51">
        <f t="shared" si="95"/>
        <v>44869880</v>
      </c>
      <c r="BF91" s="51">
        <f t="shared" si="95"/>
        <v>44869880</v>
      </c>
    </row>
    <row r="92" spans="1:58" s="51" customFormat="1" ht="15" customHeight="1">
      <c r="A92" s="52"/>
      <c r="B92" s="203" t="s">
        <v>327</v>
      </c>
      <c r="C92" s="191">
        <v>33512616.5</v>
      </c>
      <c r="D92" s="336">
        <v>6.434140321114574E-4</v>
      </c>
      <c r="E92" s="211">
        <v>31243514.5</v>
      </c>
      <c r="F92" s="844">
        <v>4.3117911601837694E-4</v>
      </c>
      <c r="G92" s="176">
        <v>-6.7708888083984731E-2</v>
      </c>
      <c r="H92" s="211">
        <f t="shared" si="77"/>
        <v>49284537.5</v>
      </c>
      <c r="I92" s="844">
        <f t="shared" si="78"/>
        <v>6.3926162258928939E-4</v>
      </c>
      <c r="J92" s="176">
        <f t="shared" si="60"/>
        <v>0.57743257404668735</v>
      </c>
      <c r="K92" s="812">
        <f t="shared" si="79"/>
        <v>52210210.799999997</v>
      </c>
      <c r="L92" s="844">
        <f t="shared" si="80"/>
        <v>4.5793462474339938E-4</v>
      </c>
      <c r="M92" s="833">
        <f t="shared" si="61"/>
        <v>5.9362904643266601E-2</v>
      </c>
      <c r="N92" s="59">
        <f t="shared" si="94"/>
        <v>53684989.403335564</v>
      </c>
      <c r="O92" s="85">
        <f t="shared" si="80"/>
        <v>4.5793462474339949E-4</v>
      </c>
      <c r="P92" s="211">
        <f t="shared" si="94"/>
        <v>36811342.257431053</v>
      </c>
      <c r="Q92" s="85">
        <f t="shared" si="81"/>
        <v>4.5793462474339944E-4</v>
      </c>
      <c r="R92" s="211">
        <f t="shared" si="63"/>
        <v>35188550.321509048</v>
      </c>
      <c r="S92" s="85">
        <f t="shared" si="82"/>
        <v>4.5793462474339949E-4</v>
      </c>
      <c r="T92" s="191">
        <f t="shared" si="64"/>
        <v>4350850.9000000004</v>
      </c>
      <c r="U92" s="85">
        <f t="shared" si="83"/>
        <v>7.1240387493763939E-4</v>
      </c>
      <c r="V92" s="86">
        <f t="shared" si="65"/>
        <v>4350850.9000000004</v>
      </c>
      <c r="W92" s="85">
        <f t="shared" si="83"/>
        <v>7.067336826338059E-4</v>
      </c>
      <c r="X92" s="86">
        <f t="shared" si="66"/>
        <v>4350850.9000000004</v>
      </c>
      <c r="Y92" s="85">
        <f t="shared" si="84"/>
        <v>5.0290412833676069E-4</v>
      </c>
      <c r="Z92" s="86">
        <f t="shared" si="67"/>
        <v>4350850.9000000004</v>
      </c>
      <c r="AA92" s="85">
        <f t="shared" si="85"/>
        <v>4.362635871392149E-4</v>
      </c>
      <c r="AB92" s="86">
        <f t="shared" si="68"/>
        <v>4350850.9000000004</v>
      </c>
      <c r="AC92" s="85">
        <f t="shared" si="86"/>
        <v>4.7600818018438514E-4</v>
      </c>
      <c r="AD92" s="86">
        <f t="shared" si="69"/>
        <v>4350850.9000000004</v>
      </c>
      <c r="AE92" s="85">
        <f t="shared" si="87"/>
        <v>4.5711241209226333E-4</v>
      </c>
      <c r="AF92" s="86">
        <f t="shared" si="70"/>
        <v>4350850.9000000004</v>
      </c>
      <c r="AG92" s="85">
        <f t="shared" si="88"/>
        <v>4.9910586308939532E-4</v>
      </c>
      <c r="AH92" s="86">
        <f t="shared" si="71"/>
        <v>4350850.9000000004</v>
      </c>
      <c r="AI92" s="85">
        <f t="shared" si="89"/>
        <v>4.5007612485513631E-4</v>
      </c>
      <c r="AJ92" s="86">
        <f t="shared" si="72"/>
        <v>4350850.9000000004</v>
      </c>
      <c r="AK92" s="85">
        <f t="shared" si="90"/>
        <v>3.678691082186337E-4</v>
      </c>
      <c r="AL92" s="86">
        <f t="shared" si="73"/>
        <v>4350850.9000000004</v>
      </c>
      <c r="AM92" s="85">
        <f t="shared" si="91"/>
        <v>3.5150141787540246E-4</v>
      </c>
      <c r="AN92" s="86">
        <f t="shared" si="74"/>
        <v>4350850.9000000004</v>
      </c>
      <c r="AO92" s="85">
        <f t="shared" si="92"/>
        <v>4.0098729758802508E-4</v>
      </c>
      <c r="AP92" s="86">
        <f t="shared" si="75"/>
        <v>4350850.9000000004</v>
      </c>
      <c r="AQ92" s="85">
        <f t="shared" si="93"/>
        <v>3.9458752283820796E-4</v>
      </c>
      <c r="AR92" s="176"/>
      <c r="AS92" s="68"/>
      <c r="AU92" s="51">
        <f t="shared" si="95"/>
        <v>4350850.9000000004</v>
      </c>
      <c r="AV92" s="51">
        <f t="shared" si="95"/>
        <v>4350850.9000000004</v>
      </c>
      <c r="AW92" s="51">
        <f t="shared" si="95"/>
        <v>4350850.9000000004</v>
      </c>
      <c r="AX92" s="51">
        <f t="shared" si="95"/>
        <v>4350850.9000000004</v>
      </c>
      <c r="AY92" s="51">
        <f t="shared" si="95"/>
        <v>4350850.9000000004</v>
      </c>
      <c r="AZ92" s="51">
        <f t="shared" si="95"/>
        <v>4350850.9000000004</v>
      </c>
      <c r="BA92" s="51">
        <f t="shared" si="95"/>
        <v>4350850.9000000004</v>
      </c>
      <c r="BB92" s="51">
        <f t="shared" si="95"/>
        <v>4350850.9000000004</v>
      </c>
      <c r="BC92" s="51">
        <f t="shared" si="95"/>
        <v>4350850.9000000004</v>
      </c>
      <c r="BD92" s="51">
        <f t="shared" si="95"/>
        <v>4350850.9000000004</v>
      </c>
      <c r="BE92" s="51">
        <f t="shared" si="95"/>
        <v>4350850.9000000004</v>
      </c>
      <c r="BF92" s="51">
        <f t="shared" si="95"/>
        <v>4350850.9000000004</v>
      </c>
    </row>
    <row r="93" spans="1:58" s="51" customFormat="1" ht="15" customHeight="1">
      <c r="A93" s="61"/>
      <c r="B93" s="204" t="s">
        <v>147</v>
      </c>
      <c r="C93" s="192">
        <v>143313276.095</v>
      </c>
      <c r="D93" s="335">
        <v>2.7514942865588094E-3</v>
      </c>
      <c r="E93" s="211">
        <v>143566471.28999999</v>
      </c>
      <c r="F93" s="834">
        <v>1.9813028454497296E-3</v>
      </c>
      <c r="G93" s="12">
        <v>1.7667253299837619E-3</v>
      </c>
      <c r="H93" s="211">
        <f t="shared" si="77"/>
        <v>153893536.22499999</v>
      </c>
      <c r="I93" s="834">
        <f t="shared" si="78"/>
        <v>1.9961277241000198E-3</v>
      </c>
      <c r="J93" s="12">
        <f t="shared" si="60"/>
        <v>7.1932289219114667E-2</v>
      </c>
      <c r="K93" s="812">
        <f t="shared" si="79"/>
        <v>182950900</v>
      </c>
      <c r="L93" s="834">
        <f t="shared" si="80"/>
        <v>1.604658369584043E-3</v>
      </c>
      <c r="M93" s="813">
        <f t="shared" si="61"/>
        <v>0.18881471235098982</v>
      </c>
      <c r="N93" s="59">
        <f t="shared" si="94"/>
        <v>188118702.78506333</v>
      </c>
      <c r="O93" s="14">
        <f t="shared" si="80"/>
        <v>1.604658369584043E-3</v>
      </c>
      <c r="P93" s="211">
        <f t="shared" si="94"/>
        <v>128991400.20719936</v>
      </c>
      <c r="Q93" s="14">
        <f t="shared" si="81"/>
        <v>1.604658369584043E-3</v>
      </c>
      <c r="R93" s="211">
        <f t="shared" si="63"/>
        <v>123304940.7840232</v>
      </c>
      <c r="S93" s="14">
        <f t="shared" si="82"/>
        <v>1.6046583695840427E-3</v>
      </c>
      <c r="T93" s="192">
        <f t="shared" si="64"/>
        <v>15523200</v>
      </c>
      <c r="U93" s="14">
        <f t="shared" si="83"/>
        <v>2.5417528859543229E-3</v>
      </c>
      <c r="V93" s="87">
        <f t="shared" si="65"/>
        <v>14148200</v>
      </c>
      <c r="W93" s="14">
        <f t="shared" si="83"/>
        <v>2.2981733271162227E-3</v>
      </c>
      <c r="X93" s="87">
        <f t="shared" si="66"/>
        <v>14148200</v>
      </c>
      <c r="Y93" s="14">
        <f t="shared" si="84"/>
        <v>1.6353555550557149E-3</v>
      </c>
      <c r="Z93" s="87">
        <f t="shared" si="67"/>
        <v>14533200</v>
      </c>
      <c r="AA93" s="14">
        <f t="shared" si="85"/>
        <v>1.4572565482792428E-3</v>
      </c>
      <c r="AB93" s="87">
        <f t="shared" si="68"/>
        <v>15523200</v>
      </c>
      <c r="AC93" s="14">
        <f t="shared" si="86"/>
        <v>1.6983276036046759E-3</v>
      </c>
      <c r="AD93" s="87">
        <f t="shared" si="69"/>
        <v>14698200</v>
      </c>
      <c r="AE93" s="14">
        <f t="shared" si="87"/>
        <v>1.544233486699005E-3</v>
      </c>
      <c r="AF93" s="87">
        <f t="shared" si="70"/>
        <v>14148200</v>
      </c>
      <c r="AG93" s="14">
        <f t="shared" si="88"/>
        <v>1.623004266168115E-3</v>
      </c>
      <c r="AH93" s="87">
        <f t="shared" si="71"/>
        <v>14973200</v>
      </c>
      <c r="AI93" s="14">
        <f t="shared" si="89"/>
        <v>1.548910773449149E-3</v>
      </c>
      <c r="AJ93" s="87">
        <f t="shared" si="72"/>
        <v>15523200</v>
      </c>
      <c r="AK93" s="14">
        <f t="shared" si="90"/>
        <v>1.3125032026952462E-3</v>
      </c>
      <c r="AL93" s="87">
        <f t="shared" si="73"/>
        <v>21023200</v>
      </c>
      <c r="AM93" s="14">
        <f t="shared" si="91"/>
        <v>1.6984458392444936E-3</v>
      </c>
      <c r="AN93" s="87">
        <f t="shared" si="74"/>
        <v>14148200</v>
      </c>
      <c r="AO93" s="14">
        <f t="shared" si="92"/>
        <v>1.303939991079652E-3</v>
      </c>
      <c r="AP93" s="87">
        <f t="shared" si="75"/>
        <v>14560700</v>
      </c>
      <c r="AQ93" s="14">
        <f t="shared" si="93"/>
        <v>1.3205395164863716E-3</v>
      </c>
      <c r="AR93" s="176" t="e">
        <f>IF(#REF!=0,"",T93/#REF!)</f>
        <v>#REF!</v>
      </c>
      <c r="AS93" s="68" t="e">
        <f>IF(#REF!=0,"",T93/#REF!)</f>
        <v>#REF!</v>
      </c>
      <c r="AU93" s="51">
        <f t="shared" si="95"/>
        <v>15523200</v>
      </c>
      <c r="AV93" s="51">
        <f t="shared" si="95"/>
        <v>14148200</v>
      </c>
      <c r="AW93" s="51">
        <f t="shared" si="95"/>
        <v>14148200</v>
      </c>
      <c r="AX93" s="51">
        <f t="shared" si="95"/>
        <v>14533200</v>
      </c>
      <c r="AY93" s="51">
        <f t="shared" si="95"/>
        <v>15523200</v>
      </c>
      <c r="AZ93" s="51">
        <f t="shared" si="95"/>
        <v>14698200</v>
      </c>
      <c r="BA93" s="51">
        <f t="shared" si="95"/>
        <v>14148200</v>
      </c>
      <c r="BB93" s="51">
        <f t="shared" si="95"/>
        <v>14973200</v>
      </c>
      <c r="BC93" s="51">
        <f t="shared" si="95"/>
        <v>15523200</v>
      </c>
      <c r="BD93" s="51">
        <f t="shared" si="95"/>
        <v>21023200</v>
      </c>
      <c r="BE93" s="51">
        <f t="shared" si="95"/>
        <v>14148200</v>
      </c>
      <c r="BF93" s="51">
        <f t="shared" si="95"/>
        <v>14560700</v>
      </c>
    </row>
    <row r="94" spans="1:58" s="51" customFormat="1" ht="15" customHeight="1">
      <c r="A94" s="61"/>
      <c r="B94" s="204" t="s">
        <v>148</v>
      </c>
      <c r="C94" s="192">
        <v>0</v>
      </c>
      <c r="D94" s="335">
        <v>0</v>
      </c>
      <c r="E94" s="211">
        <v>0</v>
      </c>
      <c r="F94" s="834">
        <v>0</v>
      </c>
      <c r="G94" s="12">
        <v>0</v>
      </c>
      <c r="H94" s="211">
        <f t="shared" si="77"/>
        <v>0</v>
      </c>
      <c r="I94" s="834">
        <f t="shared" si="78"/>
        <v>0</v>
      </c>
      <c r="J94" s="12">
        <f t="shared" si="60"/>
        <v>0</v>
      </c>
      <c r="K94" s="812">
        <f t="shared" si="79"/>
        <v>0</v>
      </c>
      <c r="L94" s="834">
        <f t="shared" si="80"/>
        <v>0</v>
      </c>
      <c r="M94" s="813">
        <f t="shared" si="61"/>
        <v>0</v>
      </c>
      <c r="N94" s="59">
        <f t="shared" si="94"/>
        <v>0</v>
      </c>
      <c r="O94" s="14">
        <f t="shared" si="80"/>
        <v>0</v>
      </c>
      <c r="P94" s="211">
        <f t="shared" si="94"/>
        <v>0</v>
      </c>
      <c r="Q94" s="14">
        <f t="shared" si="81"/>
        <v>0</v>
      </c>
      <c r="R94" s="211">
        <f t="shared" si="63"/>
        <v>0</v>
      </c>
      <c r="S94" s="14">
        <f t="shared" si="82"/>
        <v>0</v>
      </c>
      <c r="T94" s="192">
        <f t="shared" si="64"/>
        <v>0</v>
      </c>
      <c r="U94" s="14">
        <f t="shared" si="83"/>
        <v>0</v>
      </c>
      <c r="V94" s="87">
        <f t="shared" si="65"/>
        <v>0</v>
      </c>
      <c r="W94" s="14">
        <f t="shared" si="83"/>
        <v>0</v>
      </c>
      <c r="X94" s="87">
        <f t="shared" si="66"/>
        <v>0</v>
      </c>
      <c r="Y94" s="14">
        <f t="shared" si="84"/>
        <v>0</v>
      </c>
      <c r="Z94" s="87">
        <f t="shared" si="67"/>
        <v>0</v>
      </c>
      <c r="AA94" s="14">
        <f t="shared" si="85"/>
        <v>0</v>
      </c>
      <c r="AB94" s="87">
        <f t="shared" si="68"/>
        <v>0</v>
      </c>
      <c r="AC94" s="14">
        <f t="shared" si="86"/>
        <v>0</v>
      </c>
      <c r="AD94" s="87">
        <f t="shared" si="69"/>
        <v>0</v>
      </c>
      <c r="AE94" s="14">
        <f t="shared" si="87"/>
        <v>0</v>
      </c>
      <c r="AF94" s="87">
        <f t="shared" si="70"/>
        <v>0</v>
      </c>
      <c r="AG94" s="14">
        <f t="shared" si="88"/>
        <v>0</v>
      </c>
      <c r="AH94" s="87">
        <f t="shared" si="71"/>
        <v>0</v>
      </c>
      <c r="AI94" s="14">
        <f t="shared" si="89"/>
        <v>0</v>
      </c>
      <c r="AJ94" s="87">
        <f t="shared" si="72"/>
        <v>0</v>
      </c>
      <c r="AK94" s="14">
        <f t="shared" si="90"/>
        <v>0</v>
      </c>
      <c r="AL94" s="87">
        <f t="shared" si="73"/>
        <v>0</v>
      </c>
      <c r="AM94" s="14">
        <f t="shared" si="91"/>
        <v>0</v>
      </c>
      <c r="AN94" s="87">
        <f t="shared" si="74"/>
        <v>0</v>
      </c>
      <c r="AO94" s="14">
        <f t="shared" si="92"/>
        <v>0</v>
      </c>
      <c r="AP94" s="87">
        <f t="shared" si="75"/>
        <v>0</v>
      </c>
      <c r="AQ94" s="14">
        <f t="shared" si="93"/>
        <v>0</v>
      </c>
      <c r="AR94" s="176" t="e">
        <f>IF(#REF!=0,"",T94/#REF!)</f>
        <v>#REF!</v>
      </c>
      <c r="AS94" s="68" t="e">
        <f>IF(#REF!=0,"",T94/#REF!)</f>
        <v>#REF!</v>
      </c>
      <c r="AU94" s="51">
        <f t="shared" si="95"/>
        <v>0</v>
      </c>
      <c r="AV94" s="51">
        <f t="shared" si="95"/>
        <v>0</v>
      </c>
      <c r="AW94" s="51">
        <f t="shared" si="95"/>
        <v>0</v>
      </c>
      <c r="AX94" s="51">
        <f t="shared" si="95"/>
        <v>0</v>
      </c>
      <c r="AY94" s="51">
        <f t="shared" si="95"/>
        <v>0</v>
      </c>
      <c r="AZ94" s="51">
        <f t="shared" si="95"/>
        <v>0</v>
      </c>
      <c r="BA94" s="51">
        <f t="shared" si="95"/>
        <v>0</v>
      </c>
      <c r="BB94" s="51">
        <f t="shared" si="95"/>
        <v>0</v>
      </c>
      <c r="BC94" s="51">
        <f t="shared" si="95"/>
        <v>0</v>
      </c>
      <c r="BD94" s="51">
        <f t="shared" si="95"/>
        <v>0</v>
      </c>
      <c r="BE94" s="51">
        <f t="shared" si="95"/>
        <v>0</v>
      </c>
      <c r="BF94" s="51">
        <f t="shared" si="95"/>
        <v>0</v>
      </c>
    </row>
    <row r="95" spans="1:58" s="51" customFormat="1" ht="15" customHeight="1">
      <c r="A95" s="61"/>
      <c r="B95" s="204" t="s">
        <v>149</v>
      </c>
      <c r="C95" s="192">
        <v>102050542.87467743</v>
      </c>
      <c r="D95" s="335">
        <v>1.9592845360241976E-3</v>
      </c>
      <c r="E95" s="211">
        <v>93923911.231451601</v>
      </c>
      <c r="F95" s="834">
        <v>1.2962059379640471E-3</v>
      </c>
      <c r="G95" s="12">
        <v>-7.9633399434294982E-2</v>
      </c>
      <c r="H95" s="211">
        <f t="shared" si="77"/>
        <v>19768286.835000001</v>
      </c>
      <c r="I95" s="834">
        <f t="shared" si="78"/>
        <v>2.5641119424023382E-4</v>
      </c>
      <c r="J95" s="12">
        <f t="shared" si="60"/>
        <v>-0.78952870918795015</v>
      </c>
      <c r="K95" s="812">
        <f t="shared" si="79"/>
        <v>51939360</v>
      </c>
      <c r="L95" s="834">
        <f t="shared" si="80"/>
        <v>4.5555899826040024E-4</v>
      </c>
      <c r="M95" s="813">
        <f t="shared" si="61"/>
        <v>1.6274082541154102</v>
      </c>
      <c r="N95" s="59">
        <f t="shared" si="94"/>
        <v>53406487.89749822</v>
      </c>
      <c r="O95" s="14">
        <f t="shared" si="80"/>
        <v>4.5555899826040029E-4</v>
      </c>
      <c r="P95" s="211">
        <f t="shared" si="94"/>
        <v>36620376.13515868</v>
      </c>
      <c r="Q95" s="14">
        <f t="shared" si="81"/>
        <v>4.5555899826040024E-4</v>
      </c>
      <c r="R95" s="211">
        <f t="shared" si="63"/>
        <v>35006002.753526017</v>
      </c>
      <c r="S95" s="14">
        <f t="shared" si="82"/>
        <v>4.5555899826040018E-4</v>
      </c>
      <c r="T95" s="192">
        <f t="shared" si="64"/>
        <v>4383280</v>
      </c>
      <c r="U95" s="14">
        <f t="shared" si="83"/>
        <v>7.1771378259288441E-4</v>
      </c>
      <c r="V95" s="87">
        <f t="shared" si="65"/>
        <v>11808280</v>
      </c>
      <c r="W95" s="14">
        <f t="shared" si="83"/>
        <v>1.9180866919551569E-3</v>
      </c>
      <c r="X95" s="87">
        <f t="shared" si="66"/>
        <v>3008280</v>
      </c>
      <c r="Y95" s="14">
        <f t="shared" si="84"/>
        <v>3.4771966816718778E-4</v>
      </c>
      <c r="Z95" s="87">
        <f t="shared" si="67"/>
        <v>3558280</v>
      </c>
      <c r="AA95" s="14">
        <f t="shared" si="85"/>
        <v>3.5679181671008895E-4</v>
      </c>
      <c r="AB95" s="87">
        <f t="shared" si="68"/>
        <v>3008280</v>
      </c>
      <c r="AC95" s="14">
        <f t="shared" si="86"/>
        <v>3.2912318100468163E-4</v>
      </c>
      <c r="AD95" s="87">
        <f t="shared" si="69"/>
        <v>3008280</v>
      </c>
      <c r="AE95" s="14">
        <f t="shared" si="87"/>
        <v>3.1605820531540479E-4</v>
      </c>
      <c r="AF95" s="87">
        <f t="shared" si="70"/>
        <v>4823280</v>
      </c>
      <c r="AG95" s="14">
        <f t="shared" si="88"/>
        <v>5.5330035035717237E-4</v>
      </c>
      <c r="AH95" s="87">
        <f t="shared" si="71"/>
        <v>3558280</v>
      </c>
      <c r="AI95" s="14">
        <f t="shared" si="89"/>
        <v>3.6808819937946723E-4</v>
      </c>
      <c r="AJ95" s="87">
        <f t="shared" si="72"/>
        <v>3008280</v>
      </c>
      <c r="AK95" s="14">
        <f t="shared" si="90"/>
        <v>2.5435329922980155E-4</v>
      </c>
      <c r="AL95" s="87">
        <f t="shared" si="73"/>
        <v>3008280</v>
      </c>
      <c r="AM95" s="14">
        <f t="shared" si="91"/>
        <v>2.4303629558213903E-4</v>
      </c>
      <c r="AN95" s="87">
        <f t="shared" si="74"/>
        <v>3008280</v>
      </c>
      <c r="AO95" s="14">
        <f t="shared" si="92"/>
        <v>2.7725198939547755E-4</v>
      </c>
      <c r="AP95" s="87">
        <f t="shared" si="75"/>
        <v>5758280</v>
      </c>
      <c r="AQ95" s="14">
        <f t="shared" si="93"/>
        <v>5.2223013227338955E-4</v>
      </c>
      <c r="AR95" s="176" t="e">
        <f>IF(#REF!=0,"",T95/#REF!)</f>
        <v>#REF!</v>
      </c>
      <c r="AS95" s="68" t="e">
        <f>IF(#REF!=0,"",T95/#REF!)</f>
        <v>#REF!</v>
      </c>
      <c r="AU95" s="51">
        <f t="shared" si="95"/>
        <v>4383280</v>
      </c>
      <c r="AV95" s="51">
        <f t="shared" si="95"/>
        <v>11808280</v>
      </c>
      <c r="AW95" s="51">
        <f t="shared" si="95"/>
        <v>3008280</v>
      </c>
      <c r="AX95" s="51">
        <f t="shared" si="95"/>
        <v>3558280</v>
      </c>
      <c r="AY95" s="51">
        <f t="shared" si="95"/>
        <v>3008280</v>
      </c>
      <c r="AZ95" s="51">
        <f t="shared" si="95"/>
        <v>3008280</v>
      </c>
      <c r="BA95" s="51">
        <f t="shared" si="95"/>
        <v>4823280</v>
      </c>
      <c r="BB95" s="51">
        <f t="shared" si="95"/>
        <v>3558280</v>
      </c>
      <c r="BC95" s="51">
        <f t="shared" si="95"/>
        <v>3008280</v>
      </c>
      <c r="BD95" s="51">
        <f t="shared" si="95"/>
        <v>3008280</v>
      </c>
      <c r="BE95" s="51">
        <f t="shared" si="95"/>
        <v>3008280</v>
      </c>
      <c r="BF95" s="51">
        <f t="shared" si="95"/>
        <v>5758280</v>
      </c>
    </row>
    <row r="96" spans="1:58" s="51" customFormat="1" ht="15" customHeight="1">
      <c r="A96" s="61"/>
      <c r="B96" s="204" t="s">
        <v>150</v>
      </c>
      <c r="C96" s="192">
        <v>9265790.7100000009</v>
      </c>
      <c r="D96" s="335">
        <v>1.7789538341245255E-4</v>
      </c>
      <c r="E96" s="211">
        <v>4176795.15</v>
      </c>
      <c r="F96" s="834">
        <v>5.7642261742572015E-5</v>
      </c>
      <c r="G96" s="12">
        <v>-0.54922409962354957</v>
      </c>
      <c r="H96" s="211">
        <f t="shared" si="77"/>
        <v>14522393.050000001</v>
      </c>
      <c r="I96" s="834">
        <f t="shared" si="78"/>
        <v>1.8836756954495961E-4</v>
      </c>
      <c r="J96" s="12">
        <f t="shared" si="60"/>
        <v>2.4769225036090172</v>
      </c>
      <c r="K96" s="812">
        <f t="shared" si="79"/>
        <v>4620000</v>
      </c>
      <c r="L96" s="834">
        <f t="shared" si="80"/>
        <v>4.0521919637882509E-5</v>
      </c>
      <c r="M96" s="813">
        <f t="shared" si="61"/>
        <v>-0.68187061291527296</v>
      </c>
      <c r="N96" s="59">
        <f t="shared" si="94"/>
        <v>4750500.8549670568</v>
      </c>
      <c r="O96" s="14">
        <f t="shared" si="80"/>
        <v>4.0521919637882502E-5</v>
      </c>
      <c r="P96" s="211">
        <f t="shared" si="94"/>
        <v>3257378.1760967616</v>
      </c>
      <c r="Q96" s="14">
        <f t="shared" si="81"/>
        <v>4.0521919637882502E-5</v>
      </c>
      <c r="R96" s="211">
        <f t="shared" si="63"/>
        <v>3113779.8525297623</v>
      </c>
      <c r="S96" s="14">
        <f t="shared" si="82"/>
        <v>4.0521919637882509E-5</v>
      </c>
      <c r="T96" s="192">
        <f t="shared" si="64"/>
        <v>385000</v>
      </c>
      <c r="U96" s="14">
        <f t="shared" si="83"/>
        <v>6.3039506100057605E-5</v>
      </c>
      <c r="V96" s="87">
        <f t="shared" si="65"/>
        <v>385000</v>
      </c>
      <c r="W96" s="14">
        <f t="shared" si="83"/>
        <v>6.2537759640077595E-5</v>
      </c>
      <c r="X96" s="87">
        <f t="shared" si="66"/>
        <v>385000</v>
      </c>
      <c r="Y96" s="14">
        <f t="shared" si="84"/>
        <v>4.4501200767337914E-5</v>
      </c>
      <c r="Z96" s="87">
        <f t="shared" si="67"/>
        <v>385000</v>
      </c>
      <c r="AA96" s="14">
        <f t="shared" si="85"/>
        <v>3.8604283371006285E-5</v>
      </c>
      <c r="AB96" s="87">
        <f t="shared" si="68"/>
        <v>385000</v>
      </c>
      <c r="AC96" s="14">
        <f t="shared" si="86"/>
        <v>4.2121220327496921E-5</v>
      </c>
      <c r="AD96" s="87">
        <f t="shared" si="69"/>
        <v>385000</v>
      </c>
      <c r="AE96" s="14">
        <f t="shared" si="87"/>
        <v>4.0449163324700774E-5</v>
      </c>
      <c r="AF96" s="87">
        <f t="shared" si="70"/>
        <v>385000</v>
      </c>
      <c r="AG96" s="14">
        <f t="shared" si="88"/>
        <v>4.4165098208586555E-5</v>
      </c>
      <c r="AH96" s="87">
        <f t="shared" si="71"/>
        <v>385000</v>
      </c>
      <c r="AI96" s="14">
        <f t="shared" si="89"/>
        <v>3.982653325794903E-5</v>
      </c>
      <c r="AJ96" s="87">
        <f t="shared" si="72"/>
        <v>385000</v>
      </c>
      <c r="AK96" s="14">
        <f t="shared" si="90"/>
        <v>3.2552162765259085E-5</v>
      </c>
      <c r="AL96" s="87">
        <f t="shared" si="73"/>
        <v>385000</v>
      </c>
      <c r="AM96" s="14">
        <f t="shared" si="91"/>
        <v>3.1103811413539803E-5</v>
      </c>
      <c r="AN96" s="87">
        <f t="shared" si="74"/>
        <v>385000</v>
      </c>
      <c r="AO96" s="14">
        <f t="shared" si="92"/>
        <v>3.5482739611093002E-5</v>
      </c>
      <c r="AP96" s="87">
        <f t="shared" si="75"/>
        <v>385000</v>
      </c>
      <c r="AQ96" s="14">
        <f t="shared" si="93"/>
        <v>3.4916433540094432E-5</v>
      </c>
      <c r="AR96" s="176" t="e">
        <f>IF(#REF!=0,"",T96/#REF!)</f>
        <v>#REF!</v>
      </c>
      <c r="AS96" s="68" t="e">
        <f>IF(#REF!=0,"",T96/#REF!)</f>
        <v>#REF!</v>
      </c>
      <c r="AU96" s="51">
        <f t="shared" si="95"/>
        <v>385000</v>
      </c>
      <c r="AV96" s="51">
        <f t="shared" si="95"/>
        <v>385000</v>
      </c>
      <c r="AW96" s="51">
        <f t="shared" si="95"/>
        <v>385000</v>
      </c>
      <c r="AX96" s="51">
        <f t="shared" si="95"/>
        <v>385000</v>
      </c>
      <c r="AY96" s="51">
        <f t="shared" si="95"/>
        <v>385000</v>
      </c>
      <c r="AZ96" s="51">
        <f t="shared" si="95"/>
        <v>385000</v>
      </c>
      <c r="BA96" s="51">
        <f t="shared" si="95"/>
        <v>385000</v>
      </c>
      <c r="BB96" s="51">
        <f t="shared" si="95"/>
        <v>385000</v>
      </c>
      <c r="BC96" s="51">
        <f t="shared" si="95"/>
        <v>385000</v>
      </c>
      <c r="BD96" s="51">
        <f t="shared" si="95"/>
        <v>385000</v>
      </c>
      <c r="BE96" s="51">
        <f t="shared" si="95"/>
        <v>385000</v>
      </c>
      <c r="BF96" s="51">
        <f t="shared" si="95"/>
        <v>385000</v>
      </c>
    </row>
    <row r="97" spans="1:58" s="51" customFormat="1" ht="15" customHeight="1">
      <c r="A97" s="61"/>
      <c r="B97" s="204" t="s">
        <v>151</v>
      </c>
      <c r="C97" s="192">
        <v>7751313.5149999997</v>
      </c>
      <c r="D97" s="335">
        <v>1.4881869587372217E-4</v>
      </c>
      <c r="E97" s="211">
        <v>22415928.149999999</v>
      </c>
      <c r="F97" s="834">
        <v>3.0935316462072314E-4</v>
      </c>
      <c r="G97" s="824">
        <v>1.8918876918888241</v>
      </c>
      <c r="H97" s="211">
        <f t="shared" si="77"/>
        <v>41617074.895000003</v>
      </c>
      <c r="I97" s="834">
        <f t="shared" si="78"/>
        <v>5.3980822737349787E-4</v>
      </c>
      <c r="J97" s="12">
        <f t="shared" si="60"/>
        <v>0.8565849522942911</v>
      </c>
      <c r="K97" s="812">
        <f t="shared" si="79"/>
        <v>29700000</v>
      </c>
      <c r="L97" s="834">
        <f t="shared" si="80"/>
        <v>2.6049805481495895E-4</v>
      </c>
      <c r="M97" s="813">
        <f t="shared" si="61"/>
        <v>-0.28635061270084011</v>
      </c>
      <c r="N97" s="59">
        <f t="shared" si="94"/>
        <v>30538934.067645367</v>
      </c>
      <c r="O97" s="14">
        <f t="shared" si="80"/>
        <v>2.6049805481495895E-4</v>
      </c>
      <c r="P97" s="211">
        <f t="shared" si="94"/>
        <v>20940288.274907757</v>
      </c>
      <c r="Q97" s="14">
        <f t="shared" si="81"/>
        <v>2.6049805481495901E-4</v>
      </c>
      <c r="R97" s="211">
        <f t="shared" si="63"/>
        <v>20017156.194834184</v>
      </c>
      <c r="S97" s="14">
        <f t="shared" si="82"/>
        <v>2.6049805481495895E-4</v>
      </c>
      <c r="T97" s="192">
        <f t="shared" si="64"/>
        <v>1100000</v>
      </c>
      <c r="U97" s="14">
        <f t="shared" si="83"/>
        <v>1.8011287457159316E-4</v>
      </c>
      <c r="V97" s="87">
        <f t="shared" si="65"/>
        <v>1100000</v>
      </c>
      <c r="W97" s="14">
        <f t="shared" si="83"/>
        <v>1.7867931325736455E-4</v>
      </c>
      <c r="X97" s="87">
        <f t="shared" si="66"/>
        <v>1100000</v>
      </c>
      <c r="Y97" s="14">
        <f t="shared" si="84"/>
        <v>1.2714628790667974E-4</v>
      </c>
      <c r="Z97" s="87">
        <f t="shared" si="67"/>
        <v>1100000</v>
      </c>
      <c r="AA97" s="14">
        <f t="shared" si="85"/>
        <v>1.1029795248858939E-4</v>
      </c>
      <c r="AB97" s="87">
        <f t="shared" si="68"/>
        <v>1100000</v>
      </c>
      <c r="AC97" s="14">
        <f t="shared" si="86"/>
        <v>1.2034634379284835E-4</v>
      </c>
      <c r="AD97" s="87">
        <f t="shared" si="69"/>
        <v>1100000</v>
      </c>
      <c r="AE97" s="14">
        <f t="shared" si="87"/>
        <v>1.1556903807057365E-4</v>
      </c>
      <c r="AF97" s="87">
        <f t="shared" si="70"/>
        <v>1100000</v>
      </c>
      <c r="AG97" s="14">
        <f t="shared" si="88"/>
        <v>1.2618599488167586E-4</v>
      </c>
      <c r="AH97" s="87">
        <f t="shared" si="71"/>
        <v>1100000</v>
      </c>
      <c r="AI97" s="14">
        <f t="shared" si="89"/>
        <v>1.1379009502271152E-4</v>
      </c>
      <c r="AJ97" s="87">
        <f t="shared" si="72"/>
        <v>1100000</v>
      </c>
      <c r="AK97" s="14">
        <f t="shared" si="90"/>
        <v>9.3006179329311665E-5</v>
      </c>
      <c r="AL97" s="87">
        <f t="shared" si="73"/>
        <v>1100000</v>
      </c>
      <c r="AM97" s="14">
        <f t="shared" si="91"/>
        <v>8.8868032610113723E-5</v>
      </c>
      <c r="AN97" s="87">
        <f t="shared" si="74"/>
        <v>1100000</v>
      </c>
      <c r="AO97" s="14">
        <f t="shared" si="92"/>
        <v>1.0137925603169429E-4</v>
      </c>
      <c r="AP97" s="87">
        <f t="shared" si="75"/>
        <v>17600000</v>
      </c>
      <c r="AQ97" s="14">
        <f t="shared" si="93"/>
        <v>1.5961798189757456E-3</v>
      </c>
      <c r="AR97" s="176" t="e">
        <f>IF(#REF!=0,"",T97/#REF!)</f>
        <v>#REF!</v>
      </c>
      <c r="AS97" s="68" t="e">
        <f>IF(#REF!=0,"",T97/#REF!)</f>
        <v>#REF!</v>
      </c>
      <c r="AU97" s="51">
        <f t="shared" si="95"/>
        <v>1100000</v>
      </c>
      <c r="AV97" s="51">
        <f t="shared" si="95"/>
        <v>1100000</v>
      </c>
      <c r="AW97" s="51">
        <f t="shared" si="95"/>
        <v>1100000</v>
      </c>
      <c r="AX97" s="51">
        <f t="shared" si="95"/>
        <v>1100000</v>
      </c>
      <c r="AY97" s="51">
        <f t="shared" si="95"/>
        <v>1100000</v>
      </c>
      <c r="AZ97" s="51">
        <f t="shared" si="95"/>
        <v>1100000</v>
      </c>
      <c r="BA97" s="51">
        <f t="shared" si="95"/>
        <v>1100000</v>
      </c>
      <c r="BB97" s="51">
        <f t="shared" si="95"/>
        <v>1100000</v>
      </c>
      <c r="BC97" s="51">
        <f t="shared" si="95"/>
        <v>1100000</v>
      </c>
      <c r="BD97" s="51">
        <f t="shared" si="95"/>
        <v>1100000</v>
      </c>
      <c r="BE97" s="51">
        <f t="shared" si="95"/>
        <v>1100000</v>
      </c>
      <c r="BF97" s="51">
        <f t="shared" si="95"/>
        <v>17600000</v>
      </c>
    </row>
    <row r="98" spans="1:58" s="51" customFormat="1" ht="15" customHeight="1">
      <c r="A98" s="61"/>
      <c r="B98" s="204" t="s">
        <v>152</v>
      </c>
      <c r="C98" s="192">
        <v>3333139.0950000002</v>
      </c>
      <c r="D98" s="335">
        <v>6.3993465407342462E-5</v>
      </c>
      <c r="E98" s="211">
        <v>4836665.7779000001</v>
      </c>
      <c r="F98" s="834">
        <v>6.6748869580317453E-5</v>
      </c>
      <c r="G98" s="12">
        <v>0.451084290228218</v>
      </c>
      <c r="H98" s="211">
        <f t="shared" si="77"/>
        <v>5880978.7850000001</v>
      </c>
      <c r="I98" s="834">
        <f t="shared" si="78"/>
        <v>7.6281207681258811E-5</v>
      </c>
      <c r="J98" s="12">
        <f t="shared" si="60"/>
        <v>0.21591589228094718</v>
      </c>
      <c r="K98" s="812">
        <f t="shared" si="79"/>
        <v>5544000</v>
      </c>
      <c r="L98" s="834">
        <f t="shared" si="80"/>
        <v>4.862630356545901E-5</v>
      </c>
      <c r="M98" s="813">
        <f t="shared" si="61"/>
        <v>-5.7299779053700518E-2</v>
      </c>
      <c r="N98" s="59">
        <f t="shared" si="94"/>
        <v>5700601.0259604696</v>
      </c>
      <c r="O98" s="14">
        <f t="shared" si="80"/>
        <v>4.8626303565459016E-5</v>
      </c>
      <c r="P98" s="211">
        <f t="shared" si="94"/>
        <v>3908853.8113161139</v>
      </c>
      <c r="Q98" s="14">
        <f t="shared" si="81"/>
        <v>4.8626303565459003E-5</v>
      </c>
      <c r="R98" s="211">
        <f t="shared" si="63"/>
        <v>3736535.8230357147</v>
      </c>
      <c r="S98" s="14">
        <f t="shared" si="82"/>
        <v>4.862630356545901E-5</v>
      </c>
      <c r="T98" s="192">
        <f t="shared" si="64"/>
        <v>462000</v>
      </c>
      <c r="U98" s="14">
        <f t="shared" si="83"/>
        <v>7.5647407320069128E-5</v>
      </c>
      <c r="V98" s="87">
        <f t="shared" si="65"/>
        <v>462000</v>
      </c>
      <c r="W98" s="14">
        <f t="shared" si="83"/>
        <v>7.5045311568093114E-5</v>
      </c>
      <c r="X98" s="87">
        <f t="shared" si="66"/>
        <v>462000</v>
      </c>
      <c r="Y98" s="14">
        <f t="shared" si="84"/>
        <v>5.3401440920805501E-5</v>
      </c>
      <c r="Z98" s="87">
        <f t="shared" si="67"/>
        <v>462000</v>
      </c>
      <c r="AA98" s="14">
        <f t="shared" si="85"/>
        <v>4.6325140045207542E-5</v>
      </c>
      <c r="AB98" s="87">
        <f t="shared" si="68"/>
        <v>462000</v>
      </c>
      <c r="AC98" s="14">
        <f t="shared" si="86"/>
        <v>5.0545464392996305E-5</v>
      </c>
      <c r="AD98" s="87">
        <f t="shared" si="69"/>
        <v>462000</v>
      </c>
      <c r="AE98" s="14">
        <f t="shared" si="87"/>
        <v>4.8538995989640929E-5</v>
      </c>
      <c r="AF98" s="87">
        <f t="shared" si="70"/>
        <v>462000</v>
      </c>
      <c r="AG98" s="14">
        <f t="shared" si="88"/>
        <v>5.2998117850303866E-5</v>
      </c>
      <c r="AH98" s="87">
        <f t="shared" si="71"/>
        <v>462000</v>
      </c>
      <c r="AI98" s="14">
        <f t="shared" si="89"/>
        <v>4.7791839909538834E-5</v>
      </c>
      <c r="AJ98" s="87">
        <f t="shared" si="72"/>
        <v>462000</v>
      </c>
      <c r="AK98" s="14">
        <f t="shared" si="90"/>
        <v>3.9062595318310903E-5</v>
      </c>
      <c r="AL98" s="87">
        <f t="shared" si="73"/>
        <v>462000</v>
      </c>
      <c r="AM98" s="14">
        <f t="shared" si="91"/>
        <v>3.7324573696247765E-5</v>
      </c>
      <c r="AN98" s="87">
        <f t="shared" si="74"/>
        <v>462000</v>
      </c>
      <c r="AO98" s="14">
        <f t="shared" si="92"/>
        <v>4.2579287533311607E-5</v>
      </c>
      <c r="AP98" s="87">
        <f t="shared" si="75"/>
        <v>462000</v>
      </c>
      <c r="AQ98" s="14">
        <f t="shared" si="93"/>
        <v>4.1899720248113321E-5</v>
      </c>
      <c r="AR98" s="176" t="e">
        <f>IF(#REF!=0,"",T98/#REF!)</f>
        <v>#REF!</v>
      </c>
      <c r="AS98" s="68" t="e">
        <f>IF(#REF!=0,"",T98/#REF!)</f>
        <v>#REF!</v>
      </c>
      <c r="AU98" s="51">
        <f t="shared" si="95"/>
        <v>462000</v>
      </c>
      <c r="AV98" s="51">
        <f t="shared" si="95"/>
        <v>462000</v>
      </c>
      <c r="AW98" s="51">
        <f t="shared" si="95"/>
        <v>462000</v>
      </c>
      <c r="AX98" s="51">
        <f t="shared" si="95"/>
        <v>462000</v>
      </c>
      <c r="AY98" s="51">
        <f t="shared" si="95"/>
        <v>462000</v>
      </c>
      <c r="AZ98" s="51">
        <f t="shared" si="95"/>
        <v>462000</v>
      </c>
      <c r="BA98" s="51">
        <f t="shared" si="95"/>
        <v>462000</v>
      </c>
      <c r="BB98" s="51">
        <f t="shared" si="95"/>
        <v>462000</v>
      </c>
      <c r="BC98" s="51">
        <f t="shared" si="95"/>
        <v>462000</v>
      </c>
      <c r="BD98" s="51">
        <f t="shared" si="95"/>
        <v>462000</v>
      </c>
      <c r="BE98" s="51">
        <f t="shared" si="95"/>
        <v>462000</v>
      </c>
      <c r="BF98" s="51">
        <f t="shared" si="95"/>
        <v>462000</v>
      </c>
    </row>
    <row r="99" spans="1:58" s="51" customFormat="1" ht="15" customHeight="1">
      <c r="A99" s="61"/>
      <c r="B99" s="204" t="s">
        <v>153</v>
      </c>
      <c r="C99" s="192">
        <v>41856527.746000007</v>
      </c>
      <c r="D99" s="335">
        <v>8.0361010568180951E-4</v>
      </c>
      <c r="E99" s="211">
        <v>43814498.090000004</v>
      </c>
      <c r="F99" s="834">
        <v>6.0466617976780634E-4</v>
      </c>
      <c r="G99" s="12">
        <v>4.6778135919005107E-2</v>
      </c>
      <c r="H99" s="211">
        <f t="shared" si="77"/>
        <v>48497971.390000001</v>
      </c>
      <c r="I99" s="834">
        <f t="shared" si="78"/>
        <v>6.2905920306263058E-4</v>
      </c>
      <c r="J99" s="12">
        <f t="shared" si="60"/>
        <v>0.10689323178778873</v>
      </c>
      <c r="K99" s="812">
        <f t="shared" si="79"/>
        <v>51848500</v>
      </c>
      <c r="L99" s="834">
        <f t="shared" si="80"/>
        <v>4.5476206717418857E-4</v>
      </c>
      <c r="M99" s="813">
        <f t="shared" si="61"/>
        <v>6.9085953782612425E-2</v>
      </c>
      <c r="N99" s="59">
        <f t="shared" si="94"/>
        <v>53313061.380683869</v>
      </c>
      <c r="O99" s="14">
        <f t="shared" si="80"/>
        <v>4.5476206717418857E-4</v>
      </c>
      <c r="P99" s="211">
        <f t="shared" si="94"/>
        <v>36556314.364362113</v>
      </c>
      <c r="Q99" s="14">
        <f t="shared" si="81"/>
        <v>4.5476206717418857E-4</v>
      </c>
      <c r="R99" s="211">
        <f t="shared" si="63"/>
        <v>34944765.083092935</v>
      </c>
      <c r="S99" s="14">
        <f t="shared" si="82"/>
        <v>4.5476206717418857E-4</v>
      </c>
      <c r="T99" s="192">
        <f t="shared" si="64"/>
        <v>2453000</v>
      </c>
      <c r="U99" s="14">
        <f t="shared" si="83"/>
        <v>4.0165171029465273E-4</v>
      </c>
      <c r="V99" s="87">
        <f t="shared" si="65"/>
        <v>2816000</v>
      </c>
      <c r="W99" s="14">
        <f t="shared" si="83"/>
        <v>4.5741904193885325E-4</v>
      </c>
      <c r="X99" s="87">
        <f t="shared" si="66"/>
        <v>3118500</v>
      </c>
      <c r="Y99" s="14">
        <f t="shared" si="84"/>
        <v>3.6045972621543711E-4</v>
      </c>
      <c r="Z99" s="87">
        <f t="shared" si="67"/>
        <v>3646500</v>
      </c>
      <c r="AA99" s="14">
        <f t="shared" si="85"/>
        <v>3.6563771249967383E-4</v>
      </c>
      <c r="AB99" s="87">
        <f t="shared" si="68"/>
        <v>4702500</v>
      </c>
      <c r="AC99" s="14">
        <f t="shared" si="86"/>
        <v>5.1448061971442669E-4</v>
      </c>
      <c r="AD99" s="87">
        <f t="shared" si="69"/>
        <v>6171000</v>
      </c>
      <c r="AE99" s="14">
        <f t="shared" si="87"/>
        <v>6.483423035759182E-4</v>
      </c>
      <c r="AF99" s="87">
        <f t="shared" si="70"/>
        <v>5868500</v>
      </c>
      <c r="AG99" s="14">
        <f t="shared" si="88"/>
        <v>6.7320228269374073E-4</v>
      </c>
      <c r="AH99" s="87">
        <f t="shared" si="71"/>
        <v>5428500</v>
      </c>
      <c r="AI99" s="14">
        <f t="shared" si="89"/>
        <v>5.6155411893708135E-4</v>
      </c>
      <c r="AJ99" s="87">
        <f t="shared" si="72"/>
        <v>5098500</v>
      </c>
      <c r="AK99" s="14">
        <f t="shared" si="90"/>
        <v>4.3108364119135958E-4</v>
      </c>
      <c r="AL99" s="87">
        <f t="shared" si="73"/>
        <v>4658500</v>
      </c>
      <c r="AM99" s="14">
        <f t="shared" si="91"/>
        <v>3.7635611810383162E-4</v>
      </c>
      <c r="AN99" s="87">
        <f t="shared" si="74"/>
        <v>4328500</v>
      </c>
      <c r="AO99" s="14">
        <f t="shared" si="92"/>
        <v>3.9892737248471705E-4</v>
      </c>
      <c r="AP99" s="87">
        <f t="shared" si="75"/>
        <v>3558500</v>
      </c>
      <c r="AQ99" s="14">
        <f t="shared" si="93"/>
        <v>3.2272760714915856E-4</v>
      </c>
      <c r="AR99" s="176" t="e">
        <f>IF(#REF!=0,"",T99/#REF!)</f>
        <v>#REF!</v>
      </c>
      <c r="AS99" s="68" t="e">
        <f>IF(#REF!=0,"",T99/#REF!)</f>
        <v>#REF!</v>
      </c>
      <c r="AU99" s="51">
        <f t="shared" si="95"/>
        <v>2453000</v>
      </c>
      <c r="AV99" s="51">
        <f t="shared" si="95"/>
        <v>2816000</v>
      </c>
      <c r="AW99" s="51">
        <f t="shared" si="95"/>
        <v>3118500</v>
      </c>
      <c r="AX99" s="51">
        <f t="shared" si="95"/>
        <v>3646500</v>
      </c>
      <c r="AY99" s="51">
        <f t="shared" si="95"/>
        <v>4702500</v>
      </c>
      <c r="AZ99" s="51">
        <f t="shared" si="95"/>
        <v>6171000</v>
      </c>
      <c r="BA99" s="51">
        <f t="shared" si="95"/>
        <v>5868500</v>
      </c>
      <c r="BB99" s="51">
        <f t="shared" si="95"/>
        <v>5428500</v>
      </c>
      <c r="BC99" s="51">
        <f t="shared" si="95"/>
        <v>5098500</v>
      </c>
      <c r="BD99" s="51">
        <f t="shared" si="95"/>
        <v>4658500</v>
      </c>
      <c r="BE99" s="51">
        <f t="shared" si="95"/>
        <v>4328500</v>
      </c>
      <c r="BF99" s="51">
        <f t="shared" si="95"/>
        <v>3558500</v>
      </c>
    </row>
    <row r="100" spans="1:58" s="51" customFormat="1" ht="15" customHeight="1">
      <c r="A100" s="61"/>
      <c r="B100" s="204" t="s">
        <v>154</v>
      </c>
      <c r="C100" s="192">
        <v>18966607.164999999</v>
      </c>
      <c r="D100" s="335">
        <v>3.6414289500513058E-4</v>
      </c>
      <c r="E100" s="211">
        <v>12425937.699999999</v>
      </c>
      <c r="F100" s="834">
        <v>1.7148534404429512E-4</v>
      </c>
      <c r="G100" s="12">
        <v>-0.34485184451280326</v>
      </c>
      <c r="H100" s="211">
        <f t="shared" si="77"/>
        <v>21835265.311200004</v>
      </c>
      <c r="I100" s="834">
        <f t="shared" si="78"/>
        <v>2.8322163178472231E-4</v>
      </c>
      <c r="J100" s="12">
        <f t="shared" si="60"/>
        <v>0.75723280112695279</v>
      </c>
      <c r="K100" s="812">
        <f t="shared" si="79"/>
        <v>16500000</v>
      </c>
      <c r="L100" s="834">
        <f t="shared" si="80"/>
        <v>1.447211415638661E-4</v>
      </c>
      <c r="M100" s="813">
        <f t="shared" si="61"/>
        <v>-0.24434167550340577</v>
      </c>
      <c r="N100" s="59">
        <f t="shared" ref="N100:P115" si="96">N39*$E$64/100</f>
        <v>16966074.482025202</v>
      </c>
      <c r="O100" s="14">
        <f t="shared" si="80"/>
        <v>1.4472114156386607E-4</v>
      </c>
      <c r="P100" s="211">
        <f t="shared" si="96"/>
        <v>11633493.486059863</v>
      </c>
      <c r="Q100" s="14">
        <f t="shared" si="81"/>
        <v>1.4472114156386607E-4</v>
      </c>
      <c r="R100" s="211">
        <f t="shared" si="63"/>
        <v>11120642.330463436</v>
      </c>
      <c r="S100" s="14">
        <f t="shared" si="82"/>
        <v>1.447211415638661E-4</v>
      </c>
      <c r="T100" s="192">
        <f t="shared" si="64"/>
        <v>1375000</v>
      </c>
      <c r="U100" s="14">
        <f t="shared" si="83"/>
        <v>2.2514109321449146E-4</v>
      </c>
      <c r="V100" s="87">
        <f t="shared" si="65"/>
        <v>1375000</v>
      </c>
      <c r="W100" s="14">
        <f t="shared" si="83"/>
        <v>2.2334914157170569E-4</v>
      </c>
      <c r="X100" s="87">
        <f t="shared" si="66"/>
        <v>1375000</v>
      </c>
      <c r="Y100" s="14">
        <f t="shared" si="84"/>
        <v>1.5893285988334969E-4</v>
      </c>
      <c r="Z100" s="87">
        <f t="shared" si="67"/>
        <v>1375000</v>
      </c>
      <c r="AA100" s="14">
        <f t="shared" si="85"/>
        <v>1.3787244061073674E-4</v>
      </c>
      <c r="AB100" s="87">
        <f t="shared" si="68"/>
        <v>1375000</v>
      </c>
      <c r="AC100" s="14">
        <f t="shared" si="86"/>
        <v>1.5043292974106044E-4</v>
      </c>
      <c r="AD100" s="87">
        <f t="shared" si="69"/>
        <v>1375000</v>
      </c>
      <c r="AE100" s="14">
        <f t="shared" si="87"/>
        <v>1.4446129758821706E-4</v>
      </c>
      <c r="AF100" s="87">
        <f t="shared" si="70"/>
        <v>1375000</v>
      </c>
      <c r="AG100" s="14">
        <f t="shared" si="88"/>
        <v>1.5773249360209483E-4</v>
      </c>
      <c r="AH100" s="87">
        <f t="shared" si="71"/>
        <v>1375000</v>
      </c>
      <c r="AI100" s="14">
        <f t="shared" si="89"/>
        <v>1.4223761877838939E-4</v>
      </c>
      <c r="AJ100" s="87">
        <f t="shared" si="72"/>
        <v>1375000</v>
      </c>
      <c r="AK100" s="14">
        <f t="shared" si="90"/>
        <v>1.1625772416163958E-4</v>
      </c>
      <c r="AL100" s="87">
        <f t="shared" si="73"/>
        <v>1375000</v>
      </c>
      <c r="AM100" s="14">
        <f t="shared" si="91"/>
        <v>1.1108504076264216E-4</v>
      </c>
      <c r="AN100" s="87">
        <f t="shared" si="74"/>
        <v>1375000</v>
      </c>
      <c r="AO100" s="14">
        <f t="shared" si="92"/>
        <v>1.2672407003961787E-4</v>
      </c>
      <c r="AP100" s="87">
        <f t="shared" si="75"/>
        <v>1375000</v>
      </c>
      <c r="AQ100" s="14">
        <f t="shared" si="93"/>
        <v>1.2470154835748012E-4</v>
      </c>
      <c r="AR100" s="176" t="e">
        <f>IF(#REF!=0,"",T100/#REF!)</f>
        <v>#REF!</v>
      </c>
      <c r="AS100" s="68" t="e">
        <f>IF(#REF!=0,"",T100/#REF!)</f>
        <v>#REF!</v>
      </c>
      <c r="AU100" s="51">
        <f t="shared" ref="AU100:BF115" si="97">AU39*$E$64/100</f>
        <v>1375000</v>
      </c>
      <c r="AV100" s="51">
        <f t="shared" si="97"/>
        <v>1375000</v>
      </c>
      <c r="AW100" s="51">
        <f t="shared" si="97"/>
        <v>1375000</v>
      </c>
      <c r="AX100" s="51">
        <f t="shared" si="97"/>
        <v>1375000</v>
      </c>
      <c r="AY100" s="51">
        <f t="shared" si="97"/>
        <v>1375000</v>
      </c>
      <c r="AZ100" s="51">
        <f t="shared" si="97"/>
        <v>1375000</v>
      </c>
      <c r="BA100" s="51">
        <f t="shared" si="97"/>
        <v>1375000</v>
      </c>
      <c r="BB100" s="51">
        <f t="shared" si="97"/>
        <v>1375000</v>
      </c>
      <c r="BC100" s="51">
        <f t="shared" si="97"/>
        <v>1375000</v>
      </c>
      <c r="BD100" s="51">
        <f t="shared" si="97"/>
        <v>1375000</v>
      </c>
      <c r="BE100" s="51">
        <f t="shared" si="97"/>
        <v>1375000</v>
      </c>
      <c r="BF100" s="51">
        <f t="shared" si="97"/>
        <v>1375000</v>
      </c>
    </row>
    <row r="101" spans="1:58" s="51" customFormat="1" ht="15" customHeight="1">
      <c r="A101" s="61"/>
      <c r="B101" s="204" t="s">
        <v>155</v>
      </c>
      <c r="C101" s="192">
        <v>245609428.23355371</v>
      </c>
      <c r="D101" s="335">
        <v>4.7154943137412263E-3</v>
      </c>
      <c r="E101" s="211">
        <v>208370585.74762028</v>
      </c>
      <c r="F101" s="834">
        <v>2.8756382373977267E-3</v>
      </c>
      <c r="G101" s="12">
        <v>-0.15161813108624822</v>
      </c>
      <c r="H101" s="211">
        <f t="shared" si="77"/>
        <v>227744816.77172118</v>
      </c>
      <c r="I101" s="834">
        <f t="shared" si="78"/>
        <v>2.9540405265199229E-3</v>
      </c>
      <c r="J101" s="12">
        <f t="shared" si="60"/>
        <v>9.2979683070849001E-2</v>
      </c>
      <c r="K101" s="812">
        <f t="shared" si="79"/>
        <v>263089554.00444448</v>
      </c>
      <c r="L101" s="834">
        <f t="shared" si="80"/>
        <v>2.3075527629728243E-3</v>
      </c>
      <c r="M101" s="813">
        <f t="shared" si="61"/>
        <v>0.15519447482377133</v>
      </c>
      <c r="N101" s="59">
        <f t="shared" si="96"/>
        <v>270521028.40498167</v>
      </c>
      <c r="O101" s="14">
        <f t="shared" si="80"/>
        <v>2.3075527629728247E-3</v>
      </c>
      <c r="P101" s="211">
        <f t="shared" si="96"/>
        <v>185493976.53097573</v>
      </c>
      <c r="Q101" s="14">
        <f t="shared" si="81"/>
        <v>2.3075527629728243E-3</v>
      </c>
      <c r="R101" s="211">
        <f t="shared" si="63"/>
        <v>177316656.42209521</v>
      </c>
      <c r="S101" s="14">
        <f t="shared" si="82"/>
        <v>2.3075527629728243E-3</v>
      </c>
      <c r="T101" s="192">
        <f t="shared" si="64"/>
        <v>25469812.139444448</v>
      </c>
      <c r="U101" s="14">
        <f t="shared" si="83"/>
        <v>4.1704009811216356E-3</v>
      </c>
      <c r="V101" s="87">
        <f t="shared" si="65"/>
        <v>25299107.57</v>
      </c>
      <c r="W101" s="14">
        <f t="shared" si="83"/>
        <v>4.1094792423925393E-3</v>
      </c>
      <c r="X101" s="87">
        <f t="shared" si="66"/>
        <v>25872466.125</v>
      </c>
      <c r="Y101" s="14">
        <f t="shared" si="84"/>
        <v>2.9905345698046084E-3</v>
      </c>
      <c r="Z101" s="87">
        <f t="shared" si="67"/>
        <v>25239947.864999998</v>
      </c>
      <c r="AA101" s="14">
        <f t="shared" si="85"/>
        <v>2.5308314276620389E-3</v>
      </c>
      <c r="AB101" s="87">
        <f t="shared" si="68"/>
        <v>25442042.614999998</v>
      </c>
      <c r="AC101" s="14">
        <f t="shared" si="86"/>
        <v>2.7835061884882622E-3</v>
      </c>
      <c r="AD101" s="87">
        <f t="shared" si="69"/>
        <v>25270804.844999999</v>
      </c>
      <c r="AE101" s="14">
        <f t="shared" si="87"/>
        <v>2.6550205520053109E-3</v>
      </c>
      <c r="AF101" s="87">
        <f t="shared" si="70"/>
        <v>22288682.240000006</v>
      </c>
      <c r="AG101" s="14">
        <f t="shared" si="88"/>
        <v>2.5568359482326733E-3</v>
      </c>
      <c r="AH101" s="87">
        <f t="shared" si="71"/>
        <v>17774342.465</v>
      </c>
      <c r="AI101" s="14">
        <f t="shared" si="89"/>
        <v>1.8386764709623332E-3</v>
      </c>
      <c r="AJ101" s="87">
        <f t="shared" si="72"/>
        <v>18258131.760000002</v>
      </c>
      <c r="AK101" s="14">
        <f t="shared" si="90"/>
        <v>1.5437446151716008E-3</v>
      </c>
      <c r="AL101" s="87">
        <f t="shared" si="73"/>
        <v>17436645.875</v>
      </c>
      <c r="AM101" s="14">
        <f t="shared" si="91"/>
        <v>1.4086912856640954E-3</v>
      </c>
      <c r="AN101" s="87">
        <f t="shared" si="74"/>
        <v>17301889.605</v>
      </c>
      <c r="AO101" s="14">
        <f t="shared" si="92"/>
        <v>1.5945933600885502E-3</v>
      </c>
      <c r="AP101" s="87">
        <f t="shared" si="75"/>
        <v>17435680.899999999</v>
      </c>
      <c r="AQ101" s="14">
        <f t="shared" si="93"/>
        <v>1.5812773853795944E-3</v>
      </c>
      <c r="AR101" s="176" t="e">
        <f>IF(#REF!=0,"",T101/#REF!)</f>
        <v>#REF!</v>
      </c>
      <c r="AS101" s="68" t="e">
        <f>IF(#REF!=0,"",T101/#REF!)</f>
        <v>#REF!</v>
      </c>
      <c r="AU101" s="51">
        <f t="shared" si="97"/>
        <v>25469812.139444448</v>
      </c>
      <c r="AV101" s="51">
        <f t="shared" si="97"/>
        <v>25299107.57</v>
      </c>
      <c r="AW101" s="51">
        <f t="shared" si="97"/>
        <v>25872466.125</v>
      </c>
      <c r="AX101" s="51">
        <f t="shared" si="97"/>
        <v>25239947.864999998</v>
      </c>
      <c r="AY101" s="51">
        <f t="shared" si="97"/>
        <v>25442042.614999998</v>
      </c>
      <c r="AZ101" s="51">
        <f t="shared" si="97"/>
        <v>25270804.844999999</v>
      </c>
      <c r="BA101" s="51">
        <f t="shared" si="97"/>
        <v>22288682.240000006</v>
      </c>
      <c r="BB101" s="51">
        <f t="shared" si="97"/>
        <v>17774342.465</v>
      </c>
      <c r="BC101" s="51">
        <f t="shared" si="97"/>
        <v>18258131.760000002</v>
      </c>
      <c r="BD101" s="51">
        <f t="shared" si="97"/>
        <v>17436645.875</v>
      </c>
      <c r="BE101" s="51">
        <f t="shared" si="97"/>
        <v>17301889.605</v>
      </c>
      <c r="BF101" s="51">
        <f t="shared" si="97"/>
        <v>17435680.899999999</v>
      </c>
    </row>
    <row r="102" spans="1:58" s="51" customFormat="1" ht="15" customHeight="1">
      <c r="A102" s="61"/>
      <c r="B102" s="204" t="s">
        <v>156</v>
      </c>
      <c r="C102" s="192">
        <v>83083917.840000004</v>
      </c>
      <c r="D102" s="335">
        <v>1.5951412979362996E-3</v>
      </c>
      <c r="E102" s="211">
        <v>83083917.840000004</v>
      </c>
      <c r="F102" s="834">
        <v>1.1466075703357463E-3</v>
      </c>
      <c r="G102" s="12">
        <v>0</v>
      </c>
      <c r="H102" s="211">
        <f t="shared" si="77"/>
        <v>83083917.840000004</v>
      </c>
      <c r="I102" s="834">
        <f t="shared" si="78"/>
        <v>1.0776678208550422E-3</v>
      </c>
      <c r="J102" s="12">
        <f t="shared" si="60"/>
        <v>0</v>
      </c>
      <c r="K102" s="812">
        <f t="shared" si="79"/>
        <v>83083917.840000004</v>
      </c>
      <c r="L102" s="834">
        <f t="shared" si="80"/>
        <v>7.2872723850928847E-4</v>
      </c>
      <c r="M102" s="813">
        <f t="shared" si="61"/>
        <v>0</v>
      </c>
      <c r="N102" s="59">
        <f t="shared" si="96"/>
        <v>85430784.141327441</v>
      </c>
      <c r="O102" s="14">
        <f t="shared" si="80"/>
        <v>7.2872723850928858E-4</v>
      </c>
      <c r="P102" s="211">
        <f t="shared" si="96"/>
        <v>58579164.665937759</v>
      </c>
      <c r="Q102" s="14">
        <f t="shared" si="81"/>
        <v>7.2872723850928858E-4</v>
      </c>
      <c r="R102" s="211">
        <f t="shared" si="63"/>
        <v>55996759.618924253</v>
      </c>
      <c r="S102" s="14">
        <f t="shared" si="82"/>
        <v>7.2872723850928847E-4</v>
      </c>
      <c r="T102" s="192">
        <f t="shared" si="64"/>
        <v>6923659.8200000003</v>
      </c>
      <c r="U102" s="14">
        <f t="shared" si="83"/>
        <v>1.1336729752145812E-3</v>
      </c>
      <c r="V102" s="87">
        <f t="shared" si="65"/>
        <v>6923659.8200000003</v>
      </c>
      <c r="W102" s="14">
        <f t="shared" si="83"/>
        <v>1.1246498016956438E-3</v>
      </c>
      <c r="X102" s="87">
        <f t="shared" si="66"/>
        <v>6923659.8200000003</v>
      </c>
      <c r="Y102" s="14">
        <f t="shared" si="84"/>
        <v>8.0028876803784601E-4</v>
      </c>
      <c r="Z102" s="87">
        <f t="shared" si="67"/>
        <v>6923659.8200000003</v>
      </c>
      <c r="AA102" s="14">
        <f t="shared" si="85"/>
        <v>6.9424136533955945E-4</v>
      </c>
      <c r="AB102" s="87">
        <f t="shared" si="68"/>
        <v>6923659.8200000003</v>
      </c>
      <c r="AC102" s="14">
        <f t="shared" si="86"/>
        <v>7.574883136385914E-4</v>
      </c>
      <c r="AD102" s="87">
        <f t="shared" si="69"/>
        <v>6923659.8200000003</v>
      </c>
      <c r="AE102" s="14">
        <f t="shared" si="87"/>
        <v>7.2741882302298285E-4</v>
      </c>
      <c r="AF102" s="87">
        <f t="shared" si="70"/>
        <v>6923659.8200000003</v>
      </c>
      <c r="AG102" s="14">
        <f t="shared" si="88"/>
        <v>7.9424445691725907E-4</v>
      </c>
      <c r="AH102" s="87">
        <f t="shared" si="71"/>
        <v>6923659.8200000003</v>
      </c>
      <c r="AI102" s="14">
        <f t="shared" si="89"/>
        <v>7.1622173529339069E-4</v>
      </c>
      <c r="AJ102" s="87">
        <f t="shared" si="72"/>
        <v>6923659.8200000003</v>
      </c>
      <c r="AK102" s="14">
        <f t="shared" si="90"/>
        <v>5.8540286075824523E-4</v>
      </c>
      <c r="AL102" s="87">
        <f t="shared" si="73"/>
        <v>6923659.8200000003</v>
      </c>
      <c r="AM102" s="14">
        <f t="shared" si="91"/>
        <v>5.5935638787735827E-4</v>
      </c>
      <c r="AN102" s="87">
        <f t="shared" si="74"/>
        <v>6923659.8200000003</v>
      </c>
      <c r="AO102" s="14">
        <f t="shared" si="92"/>
        <v>6.3810498324375867E-4</v>
      </c>
      <c r="AP102" s="87">
        <f t="shared" si="75"/>
        <v>6923659.8200000003</v>
      </c>
      <c r="AQ102" s="14">
        <f t="shared" si="93"/>
        <v>6.2792079989416156E-4</v>
      </c>
      <c r="AR102" s="176" t="e">
        <f>IF(#REF!=0,"",T102/#REF!)</f>
        <v>#REF!</v>
      </c>
      <c r="AS102" s="68" t="e">
        <f>IF(#REF!=0,"",T102/#REF!)</f>
        <v>#REF!</v>
      </c>
      <c r="AU102" s="51">
        <f t="shared" si="97"/>
        <v>6923659.8200000003</v>
      </c>
      <c r="AV102" s="51">
        <f t="shared" si="97"/>
        <v>6923659.8200000003</v>
      </c>
      <c r="AW102" s="51">
        <f t="shared" si="97"/>
        <v>6923659.8200000003</v>
      </c>
      <c r="AX102" s="51">
        <f t="shared" si="97"/>
        <v>6923659.8200000003</v>
      </c>
      <c r="AY102" s="51">
        <f t="shared" si="97"/>
        <v>6923659.8200000003</v>
      </c>
      <c r="AZ102" s="51">
        <f t="shared" si="97"/>
        <v>6923659.8200000003</v>
      </c>
      <c r="BA102" s="51">
        <f t="shared" si="97"/>
        <v>6923659.8200000003</v>
      </c>
      <c r="BB102" s="51">
        <f t="shared" si="97"/>
        <v>6923659.8200000003</v>
      </c>
      <c r="BC102" s="51">
        <f t="shared" si="97"/>
        <v>6923659.8200000003</v>
      </c>
      <c r="BD102" s="51">
        <f t="shared" si="97"/>
        <v>6923659.8200000003</v>
      </c>
      <c r="BE102" s="51">
        <f t="shared" si="97"/>
        <v>6923659.8200000003</v>
      </c>
      <c r="BF102" s="51">
        <f t="shared" si="97"/>
        <v>6923659.8200000003</v>
      </c>
    </row>
    <row r="103" spans="1:58" s="51" customFormat="1" ht="15" customHeight="1">
      <c r="A103" s="61"/>
      <c r="B103" s="204" t="s">
        <v>157</v>
      </c>
      <c r="C103" s="192">
        <v>4136808.5</v>
      </c>
      <c r="D103" s="335">
        <v>7.9423241603888183E-5</v>
      </c>
      <c r="E103" s="211">
        <v>7774800</v>
      </c>
      <c r="F103" s="834">
        <v>1.0729687248275724E-4</v>
      </c>
      <c r="G103" s="12">
        <v>0.87941984745003299</v>
      </c>
      <c r="H103" s="211">
        <f t="shared" si="77"/>
        <v>8150147.5</v>
      </c>
      <c r="I103" s="834">
        <f t="shared" si="78"/>
        <v>1.0571422152824383E-4</v>
      </c>
      <c r="J103" s="12">
        <f t="shared" si="60"/>
        <v>4.8277447651386529E-2</v>
      </c>
      <c r="K103" s="812">
        <f t="shared" si="79"/>
        <v>8800000</v>
      </c>
      <c r="L103" s="834">
        <f t="shared" si="80"/>
        <v>7.7184608834061913E-5</v>
      </c>
      <c r="M103" s="813">
        <f t="shared" si="61"/>
        <v>7.9735060009650138E-2</v>
      </c>
      <c r="N103" s="59">
        <f t="shared" si="96"/>
        <v>9048573.0570801087</v>
      </c>
      <c r="O103" s="14">
        <f t="shared" si="80"/>
        <v>7.7184608834061913E-5</v>
      </c>
      <c r="P103" s="211">
        <f t="shared" si="96"/>
        <v>6204529.8592319274</v>
      </c>
      <c r="Q103" s="14">
        <f t="shared" si="81"/>
        <v>7.7184608834061913E-5</v>
      </c>
      <c r="R103" s="211">
        <f t="shared" si="63"/>
        <v>5931009.242913831</v>
      </c>
      <c r="S103" s="14">
        <f t="shared" si="82"/>
        <v>7.71846088340619E-5</v>
      </c>
      <c r="T103" s="192">
        <f t="shared" si="64"/>
        <v>275000</v>
      </c>
      <c r="U103" s="14">
        <f t="shared" si="83"/>
        <v>4.5028218642898291E-5</v>
      </c>
      <c r="V103" s="87">
        <f t="shared" si="65"/>
        <v>275000</v>
      </c>
      <c r="W103" s="14">
        <f t="shared" si="83"/>
        <v>4.4669828314341137E-5</v>
      </c>
      <c r="X103" s="87">
        <f t="shared" si="66"/>
        <v>275000</v>
      </c>
      <c r="Y103" s="14">
        <f t="shared" si="84"/>
        <v>3.1786571976669936E-5</v>
      </c>
      <c r="Z103" s="87">
        <f t="shared" si="67"/>
        <v>1925000</v>
      </c>
      <c r="AA103" s="14">
        <f t="shared" si="85"/>
        <v>1.9302141685503143E-4</v>
      </c>
      <c r="AB103" s="87">
        <f t="shared" si="68"/>
        <v>275000</v>
      </c>
      <c r="AC103" s="14">
        <f t="shared" si="86"/>
        <v>3.0086585948212086E-5</v>
      </c>
      <c r="AD103" s="87">
        <f t="shared" si="69"/>
        <v>1925000</v>
      </c>
      <c r="AE103" s="14">
        <f t="shared" si="87"/>
        <v>2.0224581662350388E-4</v>
      </c>
      <c r="AF103" s="87">
        <f t="shared" si="70"/>
        <v>275000</v>
      </c>
      <c r="AG103" s="14">
        <f t="shared" si="88"/>
        <v>3.1546498720418965E-5</v>
      </c>
      <c r="AH103" s="87">
        <f t="shared" si="71"/>
        <v>1925000</v>
      </c>
      <c r="AI103" s="14">
        <f t="shared" si="89"/>
        <v>1.9913266628974514E-4</v>
      </c>
      <c r="AJ103" s="87">
        <f t="shared" si="72"/>
        <v>275000</v>
      </c>
      <c r="AK103" s="14">
        <f t="shared" si="90"/>
        <v>2.3251544832327916E-5</v>
      </c>
      <c r="AL103" s="87">
        <f t="shared" si="73"/>
        <v>275000</v>
      </c>
      <c r="AM103" s="14">
        <f t="shared" si="91"/>
        <v>2.2217008152528431E-5</v>
      </c>
      <c r="AN103" s="87">
        <f t="shared" si="74"/>
        <v>825000</v>
      </c>
      <c r="AO103" s="14">
        <f t="shared" si="92"/>
        <v>7.6034442023770719E-5</v>
      </c>
      <c r="AP103" s="87">
        <f t="shared" si="75"/>
        <v>275000</v>
      </c>
      <c r="AQ103" s="14">
        <f t="shared" si="93"/>
        <v>2.4940309671496025E-5</v>
      </c>
      <c r="AR103" s="176" t="e">
        <f>IF(#REF!=0,"",T103/#REF!)</f>
        <v>#REF!</v>
      </c>
      <c r="AS103" s="68" t="e">
        <f>IF(#REF!=0,"",T103/#REF!)</f>
        <v>#REF!</v>
      </c>
      <c r="AU103" s="51">
        <f t="shared" si="97"/>
        <v>275000</v>
      </c>
      <c r="AV103" s="51">
        <f t="shared" si="97"/>
        <v>275000</v>
      </c>
      <c r="AW103" s="51">
        <f t="shared" si="97"/>
        <v>275000</v>
      </c>
      <c r="AX103" s="51">
        <f t="shared" si="97"/>
        <v>1925000</v>
      </c>
      <c r="AY103" s="51">
        <f t="shared" si="97"/>
        <v>275000</v>
      </c>
      <c r="AZ103" s="51">
        <f t="shared" si="97"/>
        <v>1925000</v>
      </c>
      <c r="BA103" s="51">
        <f t="shared" si="97"/>
        <v>275000</v>
      </c>
      <c r="BB103" s="51">
        <f t="shared" si="97"/>
        <v>1925000</v>
      </c>
      <c r="BC103" s="51">
        <f t="shared" si="97"/>
        <v>275000</v>
      </c>
      <c r="BD103" s="51">
        <f t="shared" si="97"/>
        <v>275000</v>
      </c>
      <c r="BE103" s="51">
        <f t="shared" si="97"/>
        <v>825000</v>
      </c>
      <c r="BF103" s="51">
        <f t="shared" si="97"/>
        <v>275000</v>
      </c>
    </row>
    <row r="104" spans="1:58" s="51" customFormat="1" ht="15" customHeight="1">
      <c r="A104" s="61"/>
      <c r="B104" s="204" t="s">
        <v>158</v>
      </c>
      <c r="C104" s="192">
        <v>0</v>
      </c>
      <c r="D104" s="335">
        <v>0</v>
      </c>
      <c r="E104" s="211">
        <v>0</v>
      </c>
      <c r="F104" s="834">
        <v>0</v>
      </c>
      <c r="G104" s="12">
        <v>0</v>
      </c>
      <c r="H104" s="211">
        <f t="shared" si="77"/>
        <v>0</v>
      </c>
      <c r="I104" s="834">
        <f t="shared" si="78"/>
        <v>0</v>
      </c>
      <c r="J104" s="12">
        <f t="shared" si="60"/>
        <v>0</v>
      </c>
      <c r="K104" s="812">
        <f t="shared" si="79"/>
        <v>0</v>
      </c>
      <c r="L104" s="834">
        <f t="shared" si="80"/>
        <v>0</v>
      </c>
      <c r="M104" s="813">
        <f t="shared" si="61"/>
        <v>0</v>
      </c>
      <c r="N104" s="59">
        <f t="shared" si="96"/>
        <v>0</v>
      </c>
      <c r="O104" s="14">
        <f t="shared" si="80"/>
        <v>0</v>
      </c>
      <c r="P104" s="211">
        <f t="shared" si="96"/>
        <v>0</v>
      </c>
      <c r="Q104" s="14">
        <f t="shared" si="81"/>
        <v>0</v>
      </c>
      <c r="R104" s="211">
        <f t="shared" si="63"/>
        <v>0</v>
      </c>
      <c r="S104" s="14">
        <f t="shared" si="82"/>
        <v>0</v>
      </c>
      <c r="T104" s="192">
        <f t="shared" si="64"/>
        <v>0</v>
      </c>
      <c r="U104" s="14">
        <f t="shared" si="83"/>
        <v>0</v>
      </c>
      <c r="V104" s="87">
        <f t="shared" si="65"/>
        <v>0</v>
      </c>
      <c r="W104" s="14">
        <f t="shared" si="83"/>
        <v>0</v>
      </c>
      <c r="X104" s="87">
        <f t="shared" si="66"/>
        <v>0</v>
      </c>
      <c r="Y104" s="14">
        <f t="shared" si="84"/>
        <v>0</v>
      </c>
      <c r="Z104" s="87">
        <f t="shared" si="67"/>
        <v>0</v>
      </c>
      <c r="AA104" s="14">
        <f t="shared" si="85"/>
        <v>0</v>
      </c>
      <c r="AB104" s="87">
        <f t="shared" si="68"/>
        <v>0</v>
      </c>
      <c r="AC104" s="14">
        <f t="shared" si="86"/>
        <v>0</v>
      </c>
      <c r="AD104" s="87">
        <f t="shared" si="69"/>
        <v>0</v>
      </c>
      <c r="AE104" s="14">
        <f t="shared" si="87"/>
        <v>0</v>
      </c>
      <c r="AF104" s="87">
        <f t="shared" si="70"/>
        <v>0</v>
      </c>
      <c r="AG104" s="14">
        <f t="shared" si="88"/>
        <v>0</v>
      </c>
      <c r="AH104" s="87">
        <f t="shared" si="71"/>
        <v>0</v>
      </c>
      <c r="AI104" s="14">
        <f t="shared" si="89"/>
        <v>0</v>
      </c>
      <c r="AJ104" s="87">
        <f t="shared" si="72"/>
        <v>0</v>
      </c>
      <c r="AK104" s="14">
        <f t="shared" si="90"/>
        <v>0</v>
      </c>
      <c r="AL104" s="87">
        <f t="shared" si="73"/>
        <v>0</v>
      </c>
      <c r="AM104" s="14">
        <f t="shared" si="91"/>
        <v>0</v>
      </c>
      <c r="AN104" s="87">
        <f t="shared" si="74"/>
        <v>0</v>
      </c>
      <c r="AO104" s="14">
        <f t="shared" si="92"/>
        <v>0</v>
      </c>
      <c r="AP104" s="87">
        <f t="shared" si="75"/>
        <v>0</v>
      </c>
      <c r="AQ104" s="14">
        <f t="shared" si="93"/>
        <v>0</v>
      </c>
      <c r="AR104" s="176" t="e">
        <f>IF(#REF!=0,"",T104/#REF!)</f>
        <v>#REF!</v>
      </c>
      <c r="AS104" s="68" t="e">
        <f>IF(#REF!=0,"",T104/#REF!)</f>
        <v>#REF!</v>
      </c>
      <c r="AU104" s="51">
        <f t="shared" si="97"/>
        <v>0</v>
      </c>
      <c r="AV104" s="51">
        <f t="shared" si="97"/>
        <v>0</v>
      </c>
      <c r="AW104" s="51">
        <f t="shared" si="97"/>
        <v>0</v>
      </c>
      <c r="AX104" s="51">
        <f t="shared" si="97"/>
        <v>0</v>
      </c>
      <c r="AY104" s="51">
        <f t="shared" si="97"/>
        <v>0</v>
      </c>
      <c r="AZ104" s="51">
        <f t="shared" si="97"/>
        <v>0</v>
      </c>
      <c r="BA104" s="51">
        <f t="shared" si="97"/>
        <v>0</v>
      </c>
      <c r="BB104" s="51">
        <f t="shared" si="97"/>
        <v>0</v>
      </c>
      <c r="BC104" s="51">
        <f t="shared" si="97"/>
        <v>0</v>
      </c>
      <c r="BD104" s="51">
        <f t="shared" si="97"/>
        <v>0</v>
      </c>
      <c r="BE104" s="51">
        <f t="shared" si="97"/>
        <v>0</v>
      </c>
      <c r="BF104" s="51">
        <f t="shared" si="97"/>
        <v>0</v>
      </c>
    </row>
    <row r="105" spans="1:58" s="51" customFormat="1" ht="15" customHeight="1">
      <c r="A105" s="61"/>
      <c r="B105" s="204" t="s">
        <v>159</v>
      </c>
      <c r="C105" s="192">
        <v>90083559.412</v>
      </c>
      <c r="D105" s="335">
        <v>1.7295285251220818E-3</v>
      </c>
      <c r="E105" s="211">
        <v>91091566.555000007</v>
      </c>
      <c r="F105" s="834">
        <v>1.2571178938244624E-3</v>
      </c>
      <c r="G105" s="12">
        <v>1.1189690433854354E-2</v>
      </c>
      <c r="H105" s="211">
        <f t="shared" si="77"/>
        <v>137491170.96000001</v>
      </c>
      <c r="I105" s="834">
        <f t="shared" si="78"/>
        <v>1.7833753444392369E-3</v>
      </c>
      <c r="J105" s="12">
        <f t="shared" si="60"/>
        <v>0.50937321817804582</v>
      </c>
      <c r="K105" s="812">
        <f t="shared" si="79"/>
        <v>151800000</v>
      </c>
      <c r="L105" s="834">
        <f t="shared" si="80"/>
        <v>1.331434502387568E-3</v>
      </c>
      <c r="M105" s="813">
        <f t="shared" si="61"/>
        <v>0.10407089371697058</v>
      </c>
      <c r="N105" s="59">
        <f t="shared" si="96"/>
        <v>156087885.2346319</v>
      </c>
      <c r="O105" s="14">
        <f t="shared" si="80"/>
        <v>1.3314345023875682E-3</v>
      </c>
      <c r="P105" s="211">
        <f t="shared" si="96"/>
        <v>107028140.07175073</v>
      </c>
      <c r="Q105" s="14">
        <f t="shared" si="81"/>
        <v>1.3314345023875678E-3</v>
      </c>
      <c r="R105" s="211">
        <f t="shared" si="63"/>
        <v>102309909.4402636</v>
      </c>
      <c r="S105" s="14">
        <f t="shared" si="82"/>
        <v>1.331434502387568E-3</v>
      </c>
      <c r="T105" s="192">
        <f t="shared" si="64"/>
        <v>13200000</v>
      </c>
      <c r="U105" s="14">
        <f t="shared" si="83"/>
        <v>2.161354494859118E-3</v>
      </c>
      <c r="V105" s="87">
        <f t="shared" si="65"/>
        <v>11000000</v>
      </c>
      <c r="W105" s="14">
        <f t="shared" si="83"/>
        <v>1.7867931325736455E-3</v>
      </c>
      <c r="X105" s="87">
        <f t="shared" si="66"/>
        <v>12650000</v>
      </c>
      <c r="Y105" s="14">
        <f t="shared" si="84"/>
        <v>1.4621823109268173E-3</v>
      </c>
      <c r="Z105" s="87">
        <f t="shared" si="67"/>
        <v>14300000</v>
      </c>
      <c r="AA105" s="14">
        <f t="shared" si="85"/>
        <v>1.4338733823516621E-3</v>
      </c>
      <c r="AB105" s="87">
        <f t="shared" si="68"/>
        <v>12650000</v>
      </c>
      <c r="AC105" s="14">
        <f t="shared" si="86"/>
        <v>1.3839829536177559E-3</v>
      </c>
      <c r="AD105" s="87">
        <f t="shared" si="69"/>
        <v>12100000</v>
      </c>
      <c r="AE105" s="14">
        <f t="shared" si="87"/>
        <v>1.2712594187763101E-3</v>
      </c>
      <c r="AF105" s="87">
        <f t="shared" si="70"/>
        <v>12650000</v>
      </c>
      <c r="AG105" s="14">
        <f t="shared" si="88"/>
        <v>1.4511389411392725E-3</v>
      </c>
      <c r="AH105" s="87">
        <f t="shared" si="71"/>
        <v>12650000</v>
      </c>
      <c r="AI105" s="14">
        <f t="shared" si="89"/>
        <v>1.3085860927611825E-3</v>
      </c>
      <c r="AJ105" s="87">
        <f t="shared" si="72"/>
        <v>12650000</v>
      </c>
      <c r="AK105" s="14">
        <f t="shared" si="90"/>
        <v>1.0695710622870842E-3</v>
      </c>
      <c r="AL105" s="87">
        <f t="shared" si="73"/>
        <v>12650000</v>
      </c>
      <c r="AM105" s="14">
        <f t="shared" si="91"/>
        <v>1.0219823750163078E-3</v>
      </c>
      <c r="AN105" s="87">
        <f t="shared" si="74"/>
        <v>12650000</v>
      </c>
      <c r="AO105" s="14">
        <f t="shared" si="92"/>
        <v>1.1658614443644845E-3</v>
      </c>
      <c r="AP105" s="87">
        <f t="shared" si="75"/>
        <v>12650000</v>
      </c>
      <c r="AQ105" s="14">
        <f t="shared" si="93"/>
        <v>1.147254244888817E-3</v>
      </c>
      <c r="AR105" s="176" t="e">
        <f>IF(#REF!=0,"",T105/#REF!)</f>
        <v>#REF!</v>
      </c>
      <c r="AS105" s="68" t="e">
        <f>IF(#REF!=0,"",T105/#REF!)</f>
        <v>#REF!</v>
      </c>
      <c r="AU105" s="51">
        <f t="shared" si="97"/>
        <v>13200000</v>
      </c>
      <c r="AV105" s="51">
        <f t="shared" si="97"/>
        <v>11000000</v>
      </c>
      <c r="AW105" s="51">
        <f t="shared" si="97"/>
        <v>12650000</v>
      </c>
      <c r="AX105" s="51">
        <f t="shared" si="97"/>
        <v>14300000</v>
      </c>
      <c r="AY105" s="51">
        <f t="shared" si="97"/>
        <v>12650000</v>
      </c>
      <c r="AZ105" s="51">
        <f t="shared" si="97"/>
        <v>12100000</v>
      </c>
      <c r="BA105" s="51">
        <f t="shared" si="97"/>
        <v>12650000</v>
      </c>
      <c r="BB105" s="51">
        <f t="shared" si="97"/>
        <v>12650000</v>
      </c>
      <c r="BC105" s="51">
        <f t="shared" si="97"/>
        <v>12650000</v>
      </c>
      <c r="BD105" s="51">
        <f t="shared" si="97"/>
        <v>12650000</v>
      </c>
      <c r="BE105" s="51">
        <f t="shared" si="97"/>
        <v>12650000</v>
      </c>
      <c r="BF105" s="51">
        <f t="shared" si="97"/>
        <v>12650000</v>
      </c>
    </row>
    <row r="106" spans="1:58" s="51" customFormat="1" ht="15" customHeight="1">
      <c r="A106" s="61"/>
      <c r="B106" s="204" t="s">
        <v>160</v>
      </c>
      <c r="C106" s="192">
        <v>19861875</v>
      </c>
      <c r="D106" s="335">
        <v>3.8133128396715166E-4</v>
      </c>
      <c r="E106" s="211">
        <v>0</v>
      </c>
      <c r="F106" s="834">
        <v>0</v>
      </c>
      <c r="G106" s="824">
        <v>-1</v>
      </c>
      <c r="H106" s="211">
        <f t="shared" si="77"/>
        <v>0</v>
      </c>
      <c r="I106" s="834">
        <f t="shared" si="78"/>
        <v>0</v>
      </c>
      <c r="J106" s="12">
        <f t="shared" si="60"/>
        <v>0</v>
      </c>
      <c r="K106" s="812">
        <f t="shared" si="79"/>
        <v>0</v>
      </c>
      <c r="L106" s="834">
        <f t="shared" si="80"/>
        <v>0</v>
      </c>
      <c r="M106" s="813">
        <f t="shared" si="61"/>
        <v>0</v>
      </c>
      <c r="N106" s="59">
        <f t="shared" si="96"/>
        <v>0</v>
      </c>
      <c r="O106" s="14">
        <f t="shared" si="80"/>
        <v>0</v>
      </c>
      <c r="P106" s="211">
        <f t="shared" si="96"/>
        <v>0</v>
      </c>
      <c r="Q106" s="14">
        <f t="shared" si="81"/>
        <v>0</v>
      </c>
      <c r="R106" s="211">
        <f t="shared" si="63"/>
        <v>0</v>
      </c>
      <c r="S106" s="14">
        <f t="shared" si="82"/>
        <v>0</v>
      </c>
      <c r="T106" s="192">
        <f t="shared" si="64"/>
        <v>0</v>
      </c>
      <c r="U106" s="14">
        <f t="shared" si="83"/>
        <v>0</v>
      </c>
      <c r="V106" s="87">
        <f t="shared" si="65"/>
        <v>0</v>
      </c>
      <c r="W106" s="14">
        <f t="shared" si="83"/>
        <v>0</v>
      </c>
      <c r="X106" s="87">
        <f t="shared" si="66"/>
        <v>0</v>
      </c>
      <c r="Y106" s="14">
        <f t="shared" si="84"/>
        <v>0</v>
      </c>
      <c r="Z106" s="87">
        <f t="shared" si="67"/>
        <v>0</v>
      </c>
      <c r="AA106" s="14">
        <f t="shared" si="85"/>
        <v>0</v>
      </c>
      <c r="AB106" s="87">
        <f t="shared" si="68"/>
        <v>0</v>
      </c>
      <c r="AC106" s="14">
        <f t="shared" si="86"/>
        <v>0</v>
      </c>
      <c r="AD106" s="87">
        <f t="shared" si="69"/>
        <v>0</v>
      </c>
      <c r="AE106" s="14">
        <f t="shared" si="87"/>
        <v>0</v>
      </c>
      <c r="AF106" s="87">
        <f t="shared" si="70"/>
        <v>0</v>
      </c>
      <c r="AG106" s="14">
        <f t="shared" si="88"/>
        <v>0</v>
      </c>
      <c r="AH106" s="87">
        <f t="shared" si="71"/>
        <v>0</v>
      </c>
      <c r="AI106" s="14">
        <f t="shared" si="89"/>
        <v>0</v>
      </c>
      <c r="AJ106" s="87">
        <f t="shared" si="72"/>
        <v>0</v>
      </c>
      <c r="AK106" s="14">
        <f t="shared" si="90"/>
        <v>0</v>
      </c>
      <c r="AL106" s="87">
        <f t="shared" si="73"/>
        <v>0</v>
      </c>
      <c r="AM106" s="14">
        <f t="shared" si="91"/>
        <v>0</v>
      </c>
      <c r="AN106" s="87">
        <f t="shared" si="74"/>
        <v>0</v>
      </c>
      <c r="AO106" s="14">
        <f t="shared" si="92"/>
        <v>0</v>
      </c>
      <c r="AP106" s="87">
        <f t="shared" si="75"/>
        <v>0</v>
      </c>
      <c r="AQ106" s="14">
        <f t="shared" si="93"/>
        <v>0</v>
      </c>
      <c r="AR106" s="176" t="e">
        <f>IF(#REF!=0,"",T106/#REF!)</f>
        <v>#REF!</v>
      </c>
      <c r="AS106" s="68" t="e">
        <f>IF(#REF!=0,"",T106/#REF!)</f>
        <v>#REF!</v>
      </c>
      <c r="AU106" s="51">
        <f t="shared" si="97"/>
        <v>0</v>
      </c>
      <c r="AV106" s="51">
        <f t="shared" si="97"/>
        <v>0</v>
      </c>
      <c r="AW106" s="51">
        <f t="shared" si="97"/>
        <v>0</v>
      </c>
      <c r="AX106" s="51">
        <f t="shared" si="97"/>
        <v>0</v>
      </c>
      <c r="AY106" s="51">
        <f t="shared" si="97"/>
        <v>0</v>
      </c>
      <c r="AZ106" s="51">
        <f t="shared" si="97"/>
        <v>0</v>
      </c>
      <c r="BA106" s="51">
        <f t="shared" si="97"/>
        <v>0</v>
      </c>
      <c r="BB106" s="51">
        <f t="shared" si="97"/>
        <v>0</v>
      </c>
      <c r="BC106" s="51">
        <f t="shared" si="97"/>
        <v>0</v>
      </c>
      <c r="BD106" s="51">
        <f t="shared" si="97"/>
        <v>0</v>
      </c>
      <c r="BE106" s="51">
        <f t="shared" si="97"/>
        <v>0</v>
      </c>
      <c r="BF106" s="51">
        <f t="shared" si="97"/>
        <v>0</v>
      </c>
    </row>
    <row r="107" spans="1:58" s="51" customFormat="1" ht="15" customHeight="1">
      <c r="A107" s="61"/>
      <c r="B107" s="204" t="s">
        <v>161</v>
      </c>
      <c r="C107" s="192">
        <v>0</v>
      </c>
      <c r="D107" s="335">
        <v>0</v>
      </c>
      <c r="E107" s="211">
        <v>0</v>
      </c>
      <c r="F107" s="834">
        <v>0</v>
      </c>
      <c r="G107" s="824">
        <v>0</v>
      </c>
      <c r="H107" s="211">
        <f t="shared" si="77"/>
        <v>0</v>
      </c>
      <c r="I107" s="834">
        <f t="shared" si="78"/>
        <v>0</v>
      </c>
      <c r="J107" s="12">
        <f t="shared" si="60"/>
        <v>0</v>
      </c>
      <c r="K107" s="812">
        <f t="shared" si="79"/>
        <v>0</v>
      </c>
      <c r="L107" s="834">
        <f t="shared" si="80"/>
        <v>0</v>
      </c>
      <c r="M107" s="813">
        <f t="shared" si="61"/>
        <v>0</v>
      </c>
      <c r="N107" s="59">
        <f t="shared" si="96"/>
        <v>0</v>
      </c>
      <c r="O107" s="14">
        <f t="shared" si="80"/>
        <v>0</v>
      </c>
      <c r="P107" s="211">
        <f t="shared" si="96"/>
        <v>0</v>
      </c>
      <c r="Q107" s="14">
        <f t="shared" si="81"/>
        <v>0</v>
      </c>
      <c r="R107" s="211">
        <f t="shared" si="63"/>
        <v>0</v>
      </c>
      <c r="S107" s="14">
        <f t="shared" si="82"/>
        <v>0</v>
      </c>
      <c r="T107" s="192">
        <f t="shared" si="64"/>
        <v>0</v>
      </c>
      <c r="U107" s="14">
        <f t="shared" si="83"/>
        <v>0</v>
      </c>
      <c r="V107" s="87">
        <f t="shared" si="65"/>
        <v>0</v>
      </c>
      <c r="W107" s="14">
        <f t="shared" si="83"/>
        <v>0</v>
      </c>
      <c r="X107" s="87">
        <f t="shared" si="66"/>
        <v>0</v>
      </c>
      <c r="Y107" s="14">
        <f t="shared" si="84"/>
        <v>0</v>
      </c>
      <c r="Z107" s="87">
        <f t="shared" si="67"/>
        <v>0</v>
      </c>
      <c r="AA107" s="14">
        <f t="shared" si="85"/>
        <v>0</v>
      </c>
      <c r="AB107" s="87">
        <f t="shared" si="68"/>
        <v>0</v>
      </c>
      <c r="AC107" s="14">
        <f t="shared" si="86"/>
        <v>0</v>
      </c>
      <c r="AD107" s="87">
        <f t="shared" si="69"/>
        <v>0</v>
      </c>
      <c r="AE107" s="14">
        <f t="shared" si="87"/>
        <v>0</v>
      </c>
      <c r="AF107" s="87">
        <f t="shared" si="70"/>
        <v>0</v>
      </c>
      <c r="AG107" s="14">
        <f t="shared" si="88"/>
        <v>0</v>
      </c>
      <c r="AH107" s="87">
        <f t="shared" si="71"/>
        <v>0</v>
      </c>
      <c r="AI107" s="14">
        <f t="shared" si="89"/>
        <v>0</v>
      </c>
      <c r="AJ107" s="87">
        <f t="shared" si="72"/>
        <v>0</v>
      </c>
      <c r="AK107" s="14">
        <f t="shared" si="90"/>
        <v>0</v>
      </c>
      <c r="AL107" s="87">
        <f t="shared" si="73"/>
        <v>0</v>
      </c>
      <c r="AM107" s="14">
        <f t="shared" si="91"/>
        <v>0</v>
      </c>
      <c r="AN107" s="87">
        <f t="shared" si="74"/>
        <v>0</v>
      </c>
      <c r="AO107" s="14">
        <f t="shared" si="92"/>
        <v>0</v>
      </c>
      <c r="AP107" s="87">
        <f t="shared" si="75"/>
        <v>0</v>
      </c>
      <c r="AQ107" s="14">
        <f t="shared" si="93"/>
        <v>0</v>
      </c>
      <c r="AR107" s="176" t="e">
        <f>IF(#REF!=0,"",T107/#REF!)</f>
        <v>#REF!</v>
      </c>
      <c r="AS107" s="68" t="e">
        <f>IF(#REF!=0,"",T107/#REF!)</f>
        <v>#REF!</v>
      </c>
      <c r="AU107" s="51">
        <f t="shared" si="97"/>
        <v>0</v>
      </c>
      <c r="AV107" s="51">
        <f t="shared" si="97"/>
        <v>0</v>
      </c>
      <c r="AW107" s="51">
        <f t="shared" si="97"/>
        <v>0</v>
      </c>
      <c r="AX107" s="51">
        <f t="shared" si="97"/>
        <v>0</v>
      </c>
      <c r="AY107" s="51">
        <f t="shared" si="97"/>
        <v>0</v>
      </c>
      <c r="AZ107" s="51">
        <f t="shared" si="97"/>
        <v>0</v>
      </c>
      <c r="BA107" s="51">
        <f t="shared" si="97"/>
        <v>0</v>
      </c>
      <c r="BB107" s="51">
        <f t="shared" si="97"/>
        <v>0</v>
      </c>
      <c r="BC107" s="51">
        <f t="shared" si="97"/>
        <v>0</v>
      </c>
      <c r="BD107" s="51">
        <f t="shared" si="97"/>
        <v>0</v>
      </c>
      <c r="BE107" s="51">
        <f t="shared" si="97"/>
        <v>0</v>
      </c>
      <c r="BF107" s="51">
        <f t="shared" si="97"/>
        <v>0</v>
      </c>
    </row>
    <row r="108" spans="1:58" s="51" customFormat="1" ht="15" customHeight="1">
      <c r="A108" s="61"/>
      <c r="B108" s="204" t="s">
        <v>162</v>
      </c>
      <c r="C108" s="192">
        <v>550825</v>
      </c>
      <c r="D108" s="335">
        <v>1.0575376417946761E-5</v>
      </c>
      <c r="E108" s="211">
        <v>1196250</v>
      </c>
      <c r="F108" s="834">
        <v>1.6508962765279923E-5</v>
      </c>
      <c r="G108" s="824">
        <v>1.1717423864203695</v>
      </c>
      <c r="H108" s="211">
        <f t="shared" si="77"/>
        <v>715000</v>
      </c>
      <c r="I108" s="834">
        <f t="shared" si="78"/>
        <v>9.2741472952108333E-6</v>
      </c>
      <c r="J108" s="824">
        <f t="shared" si="60"/>
        <v>-0.40229885057471265</v>
      </c>
      <c r="K108" s="812">
        <f t="shared" si="79"/>
        <v>2750000</v>
      </c>
      <c r="L108" s="834">
        <f t="shared" si="80"/>
        <v>2.412019026064435E-5</v>
      </c>
      <c r="M108" s="813">
        <f t="shared" si="61"/>
        <v>2.8461538461538463</v>
      </c>
      <c r="N108" s="59">
        <f t="shared" si="96"/>
        <v>2827679.0803375347</v>
      </c>
      <c r="O108" s="14">
        <f t="shared" si="80"/>
        <v>2.4120190260644356E-5</v>
      </c>
      <c r="P108" s="211">
        <f t="shared" si="96"/>
        <v>1938915.5810099775</v>
      </c>
      <c r="Q108" s="14">
        <f t="shared" si="81"/>
        <v>2.412019026064435E-5</v>
      </c>
      <c r="R108" s="211">
        <f t="shared" si="63"/>
        <v>1853440.3884105724</v>
      </c>
      <c r="S108" s="14">
        <f t="shared" si="82"/>
        <v>2.4120190260644346E-5</v>
      </c>
      <c r="T108" s="192">
        <f t="shared" si="64"/>
        <v>0</v>
      </c>
      <c r="U108" s="14">
        <f t="shared" si="83"/>
        <v>0</v>
      </c>
      <c r="V108" s="87">
        <f t="shared" si="65"/>
        <v>0</v>
      </c>
      <c r="W108" s="14">
        <f t="shared" si="83"/>
        <v>0</v>
      </c>
      <c r="X108" s="87">
        <f t="shared" si="66"/>
        <v>0</v>
      </c>
      <c r="Y108" s="14">
        <f t="shared" si="84"/>
        <v>0</v>
      </c>
      <c r="Z108" s="87">
        <f t="shared" si="67"/>
        <v>0</v>
      </c>
      <c r="AA108" s="14">
        <f t="shared" si="85"/>
        <v>0</v>
      </c>
      <c r="AB108" s="87">
        <f t="shared" si="68"/>
        <v>0</v>
      </c>
      <c r="AC108" s="14">
        <f t="shared" si="86"/>
        <v>0</v>
      </c>
      <c r="AD108" s="87">
        <f t="shared" si="69"/>
        <v>0</v>
      </c>
      <c r="AE108" s="14">
        <f t="shared" si="87"/>
        <v>0</v>
      </c>
      <c r="AF108" s="87">
        <f t="shared" si="70"/>
        <v>2750000</v>
      </c>
      <c r="AG108" s="14">
        <f t="shared" si="88"/>
        <v>3.1546498720418965E-4</v>
      </c>
      <c r="AH108" s="87">
        <f t="shared" si="71"/>
        <v>0</v>
      </c>
      <c r="AI108" s="14">
        <f t="shared" si="89"/>
        <v>0</v>
      </c>
      <c r="AJ108" s="87">
        <f t="shared" si="72"/>
        <v>0</v>
      </c>
      <c r="AK108" s="14">
        <f t="shared" si="90"/>
        <v>0</v>
      </c>
      <c r="AL108" s="87">
        <f t="shared" si="73"/>
        <v>0</v>
      </c>
      <c r="AM108" s="14">
        <f t="shared" si="91"/>
        <v>0</v>
      </c>
      <c r="AN108" s="87">
        <f t="shared" si="74"/>
        <v>0</v>
      </c>
      <c r="AO108" s="14">
        <f t="shared" si="92"/>
        <v>0</v>
      </c>
      <c r="AP108" s="87">
        <f t="shared" si="75"/>
        <v>0</v>
      </c>
      <c r="AQ108" s="14">
        <f t="shared" si="93"/>
        <v>0</v>
      </c>
      <c r="AR108" s="176" t="e">
        <f>IF(#REF!=0,"",T108/#REF!)</f>
        <v>#REF!</v>
      </c>
      <c r="AS108" s="68" t="e">
        <f>IF(#REF!=0,"",T108/#REF!)</f>
        <v>#REF!</v>
      </c>
      <c r="AU108" s="51">
        <f t="shared" si="97"/>
        <v>0</v>
      </c>
      <c r="AV108" s="51">
        <f t="shared" si="97"/>
        <v>0</v>
      </c>
      <c r="AW108" s="51">
        <f t="shared" si="97"/>
        <v>0</v>
      </c>
      <c r="AX108" s="51">
        <f t="shared" si="97"/>
        <v>0</v>
      </c>
      <c r="AY108" s="51">
        <f t="shared" si="97"/>
        <v>0</v>
      </c>
      <c r="AZ108" s="51">
        <f t="shared" si="97"/>
        <v>0</v>
      </c>
      <c r="BA108" s="51">
        <f t="shared" si="97"/>
        <v>2750000</v>
      </c>
      <c r="BB108" s="51">
        <f t="shared" si="97"/>
        <v>0</v>
      </c>
      <c r="BC108" s="51">
        <f t="shared" si="97"/>
        <v>0</v>
      </c>
      <c r="BD108" s="51">
        <f t="shared" si="97"/>
        <v>0</v>
      </c>
      <c r="BE108" s="51">
        <f t="shared" si="97"/>
        <v>0</v>
      </c>
      <c r="BF108" s="51">
        <f t="shared" si="97"/>
        <v>0</v>
      </c>
    </row>
    <row r="109" spans="1:58" s="51" customFormat="1" ht="15" customHeight="1">
      <c r="A109" s="61"/>
      <c r="B109" s="204" t="s">
        <v>163</v>
      </c>
      <c r="C109" s="192">
        <v>3706080.95</v>
      </c>
      <c r="D109" s="335">
        <v>7.1153635150241417E-5</v>
      </c>
      <c r="E109" s="211">
        <v>6330815.7000000002</v>
      </c>
      <c r="F109" s="834">
        <v>8.7369028769195031E-5</v>
      </c>
      <c r="G109" s="12">
        <v>0.70822380444766053</v>
      </c>
      <c r="H109" s="211">
        <f t="shared" si="77"/>
        <v>6794567.4500000002</v>
      </c>
      <c r="I109" s="834">
        <f t="shared" si="78"/>
        <v>8.8131215858104991E-5</v>
      </c>
      <c r="J109" s="12">
        <f t="shared" si="60"/>
        <v>7.3253080167852619E-2</v>
      </c>
      <c r="K109" s="812">
        <f t="shared" si="79"/>
        <v>6105000</v>
      </c>
      <c r="L109" s="834">
        <f t="shared" si="80"/>
        <v>5.3546822378630457E-5</v>
      </c>
      <c r="M109" s="813">
        <f t="shared" si="61"/>
        <v>-0.10148805719781326</v>
      </c>
      <c r="N109" s="59">
        <f t="shared" si="96"/>
        <v>6277447.5583493253</v>
      </c>
      <c r="O109" s="14">
        <f t="shared" si="80"/>
        <v>5.3546822378630457E-5</v>
      </c>
      <c r="P109" s="211">
        <f t="shared" si="96"/>
        <v>4304392.58984215</v>
      </c>
      <c r="Q109" s="14">
        <f t="shared" si="81"/>
        <v>5.3546822378630457E-5</v>
      </c>
      <c r="R109" s="211">
        <f t="shared" si="63"/>
        <v>4114637.6622714712</v>
      </c>
      <c r="S109" s="14">
        <f t="shared" si="82"/>
        <v>5.3546822378630457E-5</v>
      </c>
      <c r="T109" s="192">
        <f t="shared" si="64"/>
        <v>390500</v>
      </c>
      <c r="U109" s="14">
        <f t="shared" si="83"/>
        <v>6.3940070472915577E-5</v>
      </c>
      <c r="V109" s="87">
        <f t="shared" si="65"/>
        <v>374000</v>
      </c>
      <c r="W109" s="14">
        <f t="shared" si="83"/>
        <v>6.0750966507503946E-5</v>
      </c>
      <c r="X109" s="87">
        <f t="shared" si="66"/>
        <v>489500</v>
      </c>
      <c r="Y109" s="14">
        <f t="shared" si="84"/>
        <v>5.6580098118472491E-5</v>
      </c>
      <c r="Z109" s="87">
        <f t="shared" si="67"/>
        <v>550000</v>
      </c>
      <c r="AA109" s="14">
        <f t="shared" si="85"/>
        <v>5.5148976244294694E-5</v>
      </c>
      <c r="AB109" s="87">
        <f t="shared" si="68"/>
        <v>583000</v>
      </c>
      <c r="AC109" s="14">
        <f t="shared" si="86"/>
        <v>6.378356221020963E-5</v>
      </c>
      <c r="AD109" s="87">
        <f t="shared" si="69"/>
        <v>583000</v>
      </c>
      <c r="AE109" s="14">
        <f t="shared" si="87"/>
        <v>6.1251590177404031E-5</v>
      </c>
      <c r="AF109" s="87">
        <f t="shared" si="70"/>
        <v>522500</v>
      </c>
      <c r="AG109" s="14">
        <f t="shared" si="88"/>
        <v>5.9938347568796038E-5</v>
      </c>
      <c r="AH109" s="87">
        <f t="shared" si="71"/>
        <v>522500</v>
      </c>
      <c r="AI109" s="14">
        <f t="shared" si="89"/>
        <v>5.4050295135787966E-5</v>
      </c>
      <c r="AJ109" s="87">
        <f t="shared" si="72"/>
        <v>522500</v>
      </c>
      <c r="AK109" s="14">
        <f t="shared" si="90"/>
        <v>4.4177935181423044E-5</v>
      </c>
      <c r="AL109" s="87">
        <f t="shared" si="73"/>
        <v>522500</v>
      </c>
      <c r="AM109" s="14">
        <f t="shared" si="91"/>
        <v>4.2212315489804022E-5</v>
      </c>
      <c r="AN109" s="87">
        <f t="shared" si="74"/>
        <v>522500</v>
      </c>
      <c r="AO109" s="14">
        <f t="shared" si="92"/>
        <v>4.8155146615054789E-5</v>
      </c>
      <c r="AP109" s="87">
        <f t="shared" si="75"/>
        <v>522500</v>
      </c>
      <c r="AQ109" s="14">
        <f t="shared" si="93"/>
        <v>4.7386588375842449E-5</v>
      </c>
      <c r="AR109" s="176" t="e">
        <f>IF(#REF!=0,"",T109/#REF!)</f>
        <v>#REF!</v>
      </c>
      <c r="AS109" s="68" t="e">
        <f>IF(#REF!=0,"",T109/#REF!)</f>
        <v>#REF!</v>
      </c>
      <c r="AU109" s="51">
        <f t="shared" si="97"/>
        <v>390500</v>
      </c>
      <c r="AV109" s="51">
        <f t="shared" si="97"/>
        <v>374000</v>
      </c>
      <c r="AW109" s="51">
        <f t="shared" si="97"/>
        <v>489500</v>
      </c>
      <c r="AX109" s="51">
        <f t="shared" si="97"/>
        <v>550000</v>
      </c>
      <c r="AY109" s="51">
        <f t="shared" si="97"/>
        <v>583000</v>
      </c>
      <c r="AZ109" s="51">
        <f t="shared" si="97"/>
        <v>583000</v>
      </c>
      <c r="BA109" s="51">
        <f t="shared" si="97"/>
        <v>522500</v>
      </c>
      <c r="BB109" s="51">
        <f t="shared" si="97"/>
        <v>522500</v>
      </c>
      <c r="BC109" s="51">
        <f t="shared" si="97"/>
        <v>522500</v>
      </c>
      <c r="BD109" s="51">
        <f t="shared" si="97"/>
        <v>522500</v>
      </c>
      <c r="BE109" s="51">
        <f t="shared" si="97"/>
        <v>522500</v>
      </c>
      <c r="BF109" s="51">
        <f t="shared" si="97"/>
        <v>522500</v>
      </c>
    </row>
    <row r="110" spans="1:58" s="51" customFormat="1" ht="15" customHeight="1">
      <c r="A110" s="61"/>
      <c r="B110" s="204" t="s">
        <v>186</v>
      </c>
      <c r="C110" s="192">
        <v>27642048.280000001</v>
      </c>
      <c r="D110" s="335">
        <v>5.3070406304009041E-4</v>
      </c>
      <c r="E110" s="211">
        <v>38025019.340000004</v>
      </c>
      <c r="F110" s="834">
        <v>5.247679234550546E-4</v>
      </c>
      <c r="G110" s="12">
        <v>0.37562234733206978</v>
      </c>
      <c r="H110" s="211">
        <f t="shared" si="77"/>
        <v>35711176.270000003</v>
      </c>
      <c r="I110" s="834">
        <f t="shared" si="78"/>
        <v>4.6320378854995502E-4</v>
      </c>
      <c r="J110" s="12">
        <f t="shared" si="60"/>
        <v>-6.0850542883642361E-2</v>
      </c>
      <c r="K110" s="812">
        <f t="shared" si="79"/>
        <v>46200000</v>
      </c>
      <c r="L110" s="834">
        <f t="shared" si="80"/>
        <v>4.0521919637882505E-4</v>
      </c>
      <c r="M110" s="813">
        <f t="shared" si="61"/>
        <v>0.29371263636620604</v>
      </c>
      <c r="N110" s="59">
        <f t="shared" si="96"/>
        <v>47505008.54967057</v>
      </c>
      <c r="O110" s="14">
        <f t="shared" si="80"/>
        <v>4.0521919637882505E-4</v>
      </c>
      <c r="P110" s="211">
        <f t="shared" si="96"/>
        <v>32573781.760967616</v>
      </c>
      <c r="Q110" s="14">
        <f t="shared" si="81"/>
        <v>4.05219196378825E-4</v>
      </c>
      <c r="R110" s="211">
        <f t="shared" si="63"/>
        <v>31137798.525297623</v>
      </c>
      <c r="S110" s="14">
        <f t="shared" si="82"/>
        <v>4.052191963788251E-4</v>
      </c>
      <c r="T110" s="192">
        <f t="shared" si="64"/>
        <v>3850000</v>
      </c>
      <c r="U110" s="14">
        <f t="shared" si="83"/>
        <v>6.3039506100057608E-4</v>
      </c>
      <c r="V110" s="87">
        <f t="shared" si="65"/>
        <v>3850000</v>
      </c>
      <c r="W110" s="14">
        <f t="shared" si="83"/>
        <v>6.2537759640077597E-4</v>
      </c>
      <c r="X110" s="87">
        <f t="shared" si="66"/>
        <v>3850000</v>
      </c>
      <c r="Y110" s="14">
        <f t="shared" si="84"/>
        <v>4.4501200767337913E-4</v>
      </c>
      <c r="Z110" s="87">
        <f t="shared" si="67"/>
        <v>3850000</v>
      </c>
      <c r="AA110" s="14">
        <f t="shared" si="85"/>
        <v>3.8604283371006286E-4</v>
      </c>
      <c r="AB110" s="87">
        <f t="shared" si="68"/>
        <v>3850000</v>
      </c>
      <c r="AC110" s="14">
        <f t="shared" si="86"/>
        <v>4.212122032749692E-4</v>
      </c>
      <c r="AD110" s="87">
        <f t="shared" si="69"/>
        <v>3850000</v>
      </c>
      <c r="AE110" s="14">
        <f t="shared" si="87"/>
        <v>4.0449163324700777E-4</v>
      </c>
      <c r="AF110" s="87">
        <f t="shared" si="70"/>
        <v>3850000</v>
      </c>
      <c r="AG110" s="14">
        <f t="shared" si="88"/>
        <v>4.4165098208586557E-4</v>
      </c>
      <c r="AH110" s="87">
        <f t="shared" si="71"/>
        <v>3850000</v>
      </c>
      <c r="AI110" s="14">
        <f t="shared" si="89"/>
        <v>3.9826533257949028E-4</v>
      </c>
      <c r="AJ110" s="87">
        <f t="shared" si="72"/>
        <v>3850000</v>
      </c>
      <c r="AK110" s="14">
        <f t="shared" si="90"/>
        <v>3.2552162765259082E-4</v>
      </c>
      <c r="AL110" s="87">
        <f t="shared" si="73"/>
        <v>3850000</v>
      </c>
      <c r="AM110" s="14">
        <f t="shared" si="91"/>
        <v>3.1103811413539804E-4</v>
      </c>
      <c r="AN110" s="87">
        <f t="shared" si="74"/>
        <v>3850000</v>
      </c>
      <c r="AO110" s="14">
        <f t="shared" si="92"/>
        <v>3.5482739611093002E-4</v>
      </c>
      <c r="AP110" s="87">
        <f t="shared" si="75"/>
        <v>3850000</v>
      </c>
      <c r="AQ110" s="14">
        <f t="shared" si="93"/>
        <v>3.4916433540094433E-4</v>
      </c>
      <c r="AR110" s="176" t="e">
        <f>IF(#REF!=0,"",T110/#REF!)</f>
        <v>#REF!</v>
      </c>
      <c r="AS110" s="68" t="e">
        <f>IF(#REF!=0,"",T110/#REF!)</f>
        <v>#REF!</v>
      </c>
      <c r="AU110" s="51">
        <f t="shared" si="97"/>
        <v>3850000</v>
      </c>
      <c r="AV110" s="51">
        <f t="shared" si="97"/>
        <v>3850000</v>
      </c>
      <c r="AW110" s="51">
        <f t="shared" si="97"/>
        <v>3850000</v>
      </c>
      <c r="AX110" s="51">
        <f t="shared" si="97"/>
        <v>3850000</v>
      </c>
      <c r="AY110" s="51">
        <f t="shared" si="97"/>
        <v>3850000</v>
      </c>
      <c r="AZ110" s="51">
        <f t="shared" si="97"/>
        <v>3850000</v>
      </c>
      <c r="BA110" s="51">
        <f t="shared" si="97"/>
        <v>3850000</v>
      </c>
      <c r="BB110" s="51">
        <f t="shared" si="97"/>
        <v>3850000</v>
      </c>
      <c r="BC110" s="51">
        <f t="shared" si="97"/>
        <v>3850000</v>
      </c>
      <c r="BD110" s="51">
        <f t="shared" si="97"/>
        <v>3850000</v>
      </c>
      <c r="BE110" s="51">
        <f t="shared" si="97"/>
        <v>3850000</v>
      </c>
      <c r="BF110" s="51">
        <f t="shared" si="97"/>
        <v>3850000</v>
      </c>
    </row>
    <row r="111" spans="1:58" s="51" customFormat="1" ht="15" customHeight="1">
      <c r="A111" s="61"/>
      <c r="B111" s="204" t="s">
        <v>164</v>
      </c>
      <c r="C111" s="192">
        <v>27779096.289999999</v>
      </c>
      <c r="D111" s="335">
        <v>5.3333526949056118E-4</v>
      </c>
      <c r="E111" s="211">
        <v>21388179.86754062</v>
      </c>
      <c r="F111" s="834">
        <v>2.9516962595639524E-4</v>
      </c>
      <c r="G111" s="12">
        <v>-0.23006207098104914</v>
      </c>
      <c r="H111" s="211">
        <f t="shared" si="77"/>
        <v>26015893.75</v>
      </c>
      <c r="I111" s="834">
        <f t="shared" si="78"/>
        <v>3.3744787504063625E-4</v>
      </c>
      <c r="J111" s="12">
        <f t="shared" si="60"/>
        <v>0.21636782143779074</v>
      </c>
      <c r="K111" s="812">
        <f t="shared" si="79"/>
        <v>31103978.07</v>
      </c>
      <c r="L111" s="834">
        <f t="shared" si="80"/>
        <v>2.7281231596774886E-4</v>
      </c>
      <c r="M111" s="813">
        <f t="shared" si="61"/>
        <v>0.1955759955392653</v>
      </c>
      <c r="N111" s="59">
        <f t="shared" si="96"/>
        <v>31982570.219569609</v>
      </c>
      <c r="O111" s="14">
        <f t="shared" si="80"/>
        <v>2.7281231596774886E-4</v>
      </c>
      <c r="P111" s="211">
        <f t="shared" si="96"/>
        <v>21930177.349569324</v>
      </c>
      <c r="Q111" s="14">
        <f t="shared" si="81"/>
        <v>2.7281231596774886E-4</v>
      </c>
      <c r="R111" s="211">
        <f t="shared" si="63"/>
        <v>20963406.980063535</v>
      </c>
      <c r="S111" s="14">
        <f t="shared" si="82"/>
        <v>2.7281231596774881E-4</v>
      </c>
      <c r="T111" s="192">
        <f t="shared" si="64"/>
        <v>1760000</v>
      </c>
      <c r="U111" s="14">
        <f t="shared" si="83"/>
        <v>2.8818059931454907E-4</v>
      </c>
      <c r="V111" s="87">
        <f t="shared" si="65"/>
        <v>1760000</v>
      </c>
      <c r="W111" s="14">
        <f t="shared" si="83"/>
        <v>2.8588690121178327E-4</v>
      </c>
      <c r="X111" s="87">
        <f t="shared" si="66"/>
        <v>6160000</v>
      </c>
      <c r="Y111" s="14">
        <f t="shared" si="84"/>
        <v>7.1201921227740663E-4</v>
      </c>
      <c r="Z111" s="87">
        <f t="shared" si="67"/>
        <v>1760000</v>
      </c>
      <c r="AA111" s="14">
        <f t="shared" si="85"/>
        <v>1.7647672398174303E-4</v>
      </c>
      <c r="AB111" s="87">
        <f t="shared" si="68"/>
        <v>1760000</v>
      </c>
      <c r="AC111" s="14">
        <f t="shared" si="86"/>
        <v>1.9255415006855735E-4</v>
      </c>
      <c r="AD111" s="87">
        <f t="shared" si="69"/>
        <v>1760000</v>
      </c>
      <c r="AE111" s="14">
        <f t="shared" si="87"/>
        <v>1.8491046091291785E-4</v>
      </c>
      <c r="AF111" s="87">
        <f t="shared" si="70"/>
        <v>1760000</v>
      </c>
      <c r="AG111" s="14">
        <f t="shared" si="88"/>
        <v>2.0189759181068139E-4</v>
      </c>
      <c r="AH111" s="87">
        <f t="shared" si="71"/>
        <v>6572500</v>
      </c>
      <c r="AI111" s="14">
        <f t="shared" si="89"/>
        <v>6.798958177607013E-4</v>
      </c>
      <c r="AJ111" s="87">
        <f t="shared" si="72"/>
        <v>1760000</v>
      </c>
      <c r="AK111" s="14">
        <f t="shared" si="90"/>
        <v>1.4880988692689867E-4</v>
      </c>
      <c r="AL111" s="87">
        <f t="shared" si="73"/>
        <v>1760000</v>
      </c>
      <c r="AM111" s="14">
        <f t="shared" si="91"/>
        <v>1.4218885217618196E-4</v>
      </c>
      <c r="AN111" s="87">
        <f t="shared" si="74"/>
        <v>1760000</v>
      </c>
      <c r="AO111" s="14">
        <f t="shared" si="92"/>
        <v>1.6220680965071087E-4</v>
      </c>
      <c r="AP111" s="87">
        <f t="shared" si="75"/>
        <v>2531478.0699999998</v>
      </c>
      <c r="AQ111" s="14">
        <f t="shared" si="93"/>
        <v>2.2958489815418578E-4</v>
      </c>
      <c r="AR111" s="176" t="e">
        <f>IF(#REF!=0,"",T111/#REF!)</f>
        <v>#REF!</v>
      </c>
      <c r="AS111" s="68" t="e">
        <f>IF(#REF!=0,"",T111/#REF!)</f>
        <v>#REF!</v>
      </c>
      <c r="AU111" s="51">
        <f t="shared" si="97"/>
        <v>1760000</v>
      </c>
      <c r="AV111" s="51">
        <f t="shared" si="97"/>
        <v>1760000</v>
      </c>
      <c r="AW111" s="51">
        <f t="shared" si="97"/>
        <v>6160000</v>
      </c>
      <c r="AX111" s="51">
        <f t="shared" si="97"/>
        <v>1760000</v>
      </c>
      <c r="AY111" s="51">
        <f t="shared" si="97"/>
        <v>1760000</v>
      </c>
      <c r="AZ111" s="51">
        <f t="shared" si="97"/>
        <v>1760000</v>
      </c>
      <c r="BA111" s="51">
        <f t="shared" si="97"/>
        <v>1760000</v>
      </c>
      <c r="BB111" s="51">
        <f t="shared" si="97"/>
        <v>6572500</v>
      </c>
      <c r="BC111" s="51">
        <f t="shared" si="97"/>
        <v>1760000</v>
      </c>
      <c r="BD111" s="51">
        <f t="shared" si="97"/>
        <v>1760000</v>
      </c>
      <c r="BE111" s="51">
        <f t="shared" si="97"/>
        <v>1760000</v>
      </c>
      <c r="BF111" s="51">
        <f t="shared" si="97"/>
        <v>2531478.0699999998</v>
      </c>
    </row>
    <row r="112" spans="1:58" s="51" customFormat="1" ht="15" customHeight="1">
      <c r="A112" s="61"/>
      <c r="B112" s="204" t="s">
        <v>165</v>
      </c>
      <c r="C112" s="192">
        <v>0</v>
      </c>
      <c r="D112" s="335">
        <v>0</v>
      </c>
      <c r="E112" s="211">
        <v>0</v>
      </c>
      <c r="F112" s="834">
        <v>0</v>
      </c>
      <c r="G112" s="12">
        <v>0</v>
      </c>
      <c r="H112" s="211">
        <f t="shared" si="77"/>
        <v>0</v>
      </c>
      <c r="I112" s="834">
        <f t="shared" si="78"/>
        <v>0</v>
      </c>
      <c r="J112" s="12">
        <f t="shared" si="60"/>
        <v>0</v>
      </c>
      <c r="K112" s="812">
        <f t="shared" si="79"/>
        <v>0</v>
      </c>
      <c r="L112" s="834">
        <f t="shared" si="80"/>
        <v>0</v>
      </c>
      <c r="M112" s="813">
        <f t="shared" si="61"/>
        <v>0</v>
      </c>
      <c r="N112" s="59">
        <f t="shared" si="96"/>
        <v>0</v>
      </c>
      <c r="O112" s="14">
        <f t="shared" si="80"/>
        <v>0</v>
      </c>
      <c r="P112" s="211">
        <f t="shared" si="96"/>
        <v>0</v>
      </c>
      <c r="Q112" s="14">
        <f t="shared" si="81"/>
        <v>0</v>
      </c>
      <c r="R112" s="211">
        <f t="shared" si="63"/>
        <v>0</v>
      </c>
      <c r="S112" s="14">
        <f t="shared" si="82"/>
        <v>0</v>
      </c>
      <c r="T112" s="192">
        <f t="shared" si="64"/>
        <v>0</v>
      </c>
      <c r="U112" s="14">
        <f t="shared" si="83"/>
        <v>0</v>
      </c>
      <c r="V112" s="87">
        <f t="shared" si="65"/>
        <v>0</v>
      </c>
      <c r="W112" s="14">
        <f t="shared" si="83"/>
        <v>0</v>
      </c>
      <c r="X112" s="87">
        <f t="shared" si="66"/>
        <v>0</v>
      </c>
      <c r="Y112" s="14">
        <f t="shared" si="84"/>
        <v>0</v>
      </c>
      <c r="Z112" s="87">
        <f t="shared" si="67"/>
        <v>0</v>
      </c>
      <c r="AA112" s="14">
        <f t="shared" si="85"/>
        <v>0</v>
      </c>
      <c r="AB112" s="87">
        <f t="shared" si="68"/>
        <v>0</v>
      </c>
      <c r="AC112" s="14">
        <f t="shared" si="86"/>
        <v>0</v>
      </c>
      <c r="AD112" s="87">
        <f t="shared" si="69"/>
        <v>0</v>
      </c>
      <c r="AE112" s="14">
        <f t="shared" si="87"/>
        <v>0</v>
      </c>
      <c r="AF112" s="87">
        <f t="shared" si="70"/>
        <v>0</v>
      </c>
      <c r="AG112" s="14">
        <f t="shared" si="88"/>
        <v>0</v>
      </c>
      <c r="AH112" s="87">
        <f t="shared" si="71"/>
        <v>0</v>
      </c>
      <c r="AI112" s="14">
        <f t="shared" si="89"/>
        <v>0</v>
      </c>
      <c r="AJ112" s="87">
        <f t="shared" si="72"/>
        <v>0</v>
      </c>
      <c r="AK112" s="14">
        <f t="shared" si="90"/>
        <v>0</v>
      </c>
      <c r="AL112" s="87">
        <f t="shared" si="73"/>
        <v>0</v>
      </c>
      <c r="AM112" s="14">
        <f t="shared" si="91"/>
        <v>0</v>
      </c>
      <c r="AN112" s="87">
        <f t="shared" si="74"/>
        <v>0</v>
      </c>
      <c r="AO112" s="14">
        <f t="shared" si="92"/>
        <v>0</v>
      </c>
      <c r="AP112" s="87">
        <f t="shared" si="75"/>
        <v>0</v>
      </c>
      <c r="AQ112" s="14">
        <f t="shared" si="93"/>
        <v>0</v>
      </c>
      <c r="AR112" s="176" t="e">
        <f>IF(#REF!=0,"",T112/#REF!)</f>
        <v>#REF!</v>
      </c>
      <c r="AS112" s="68" t="e">
        <f>IF(#REF!=0,"",T112/#REF!)</f>
        <v>#REF!</v>
      </c>
      <c r="AU112" s="51">
        <f t="shared" si="97"/>
        <v>0</v>
      </c>
      <c r="AV112" s="51">
        <f t="shared" si="97"/>
        <v>0</v>
      </c>
      <c r="AW112" s="51">
        <f t="shared" si="97"/>
        <v>0</v>
      </c>
      <c r="AX112" s="51">
        <f t="shared" si="97"/>
        <v>0</v>
      </c>
      <c r="AY112" s="51">
        <f t="shared" si="97"/>
        <v>0</v>
      </c>
      <c r="AZ112" s="51">
        <f t="shared" si="97"/>
        <v>0</v>
      </c>
      <c r="BA112" s="51">
        <f t="shared" si="97"/>
        <v>0</v>
      </c>
      <c r="BB112" s="51">
        <f t="shared" si="97"/>
        <v>0</v>
      </c>
      <c r="BC112" s="51">
        <f t="shared" si="97"/>
        <v>0</v>
      </c>
      <c r="BD112" s="51">
        <f t="shared" si="97"/>
        <v>0</v>
      </c>
      <c r="BE112" s="51">
        <f t="shared" si="97"/>
        <v>0</v>
      </c>
      <c r="BF112" s="51">
        <f t="shared" si="97"/>
        <v>0</v>
      </c>
    </row>
    <row r="113" spans="1:58" s="51" customFormat="1" ht="15" customHeight="1">
      <c r="A113" s="61"/>
      <c r="B113" s="204" t="s">
        <v>166</v>
      </c>
      <c r="C113" s="192">
        <v>0</v>
      </c>
      <c r="D113" s="335">
        <v>0</v>
      </c>
      <c r="E113" s="211">
        <v>0</v>
      </c>
      <c r="F113" s="834">
        <v>0</v>
      </c>
      <c r="G113" s="12">
        <v>0</v>
      </c>
      <c r="H113" s="211">
        <f t="shared" si="77"/>
        <v>0</v>
      </c>
      <c r="I113" s="834">
        <f t="shared" si="78"/>
        <v>0</v>
      </c>
      <c r="J113" s="12">
        <f t="shared" si="60"/>
        <v>0</v>
      </c>
      <c r="K113" s="812">
        <f t="shared" si="79"/>
        <v>0</v>
      </c>
      <c r="L113" s="834">
        <f t="shared" si="80"/>
        <v>0</v>
      </c>
      <c r="M113" s="813">
        <f t="shared" si="61"/>
        <v>0</v>
      </c>
      <c r="N113" s="59">
        <f t="shared" si="96"/>
        <v>0</v>
      </c>
      <c r="O113" s="14">
        <f t="shared" si="80"/>
        <v>0</v>
      </c>
      <c r="P113" s="211">
        <f t="shared" si="96"/>
        <v>0</v>
      </c>
      <c r="Q113" s="14">
        <f t="shared" si="81"/>
        <v>0</v>
      </c>
      <c r="R113" s="211">
        <f t="shared" si="63"/>
        <v>0</v>
      </c>
      <c r="S113" s="14">
        <f t="shared" si="82"/>
        <v>0</v>
      </c>
      <c r="T113" s="192">
        <f t="shared" si="64"/>
        <v>0</v>
      </c>
      <c r="U113" s="14">
        <f t="shared" si="83"/>
        <v>0</v>
      </c>
      <c r="V113" s="87">
        <f t="shared" si="65"/>
        <v>0</v>
      </c>
      <c r="W113" s="14">
        <f t="shared" si="83"/>
        <v>0</v>
      </c>
      <c r="X113" s="87">
        <f t="shared" si="66"/>
        <v>0</v>
      </c>
      <c r="Y113" s="14">
        <f t="shared" si="84"/>
        <v>0</v>
      </c>
      <c r="Z113" s="87">
        <f t="shared" si="67"/>
        <v>0</v>
      </c>
      <c r="AA113" s="14">
        <f t="shared" si="85"/>
        <v>0</v>
      </c>
      <c r="AB113" s="87">
        <f t="shared" si="68"/>
        <v>0</v>
      </c>
      <c r="AC113" s="14">
        <f t="shared" si="86"/>
        <v>0</v>
      </c>
      <c r="AD113" s="87">
        <f t="shared" si="69"/>
        <v>0</v>
      </c>
      <c r="AE113" s="14">
        <f t="shared" si="87"/>
        <v>0</v>
      </c>
      <c r="AF113" s="87">
        <f t="shared" si="70"/>
        <v>0</v>
      </c>
      <c r="AG113" s="14">
        <f t="shared" si="88"/>
        <v>0</v>
      </c>
      <c r="AH113" s="87">
        <f t="shared" si="71"/>
        <v>0</v>
      </c>
      <c r="AI113" s="14">
        <f t="shared" si="89"/>
        <v>0</v>
      </c>
      <c r="AJ113" s="87">
        <f t="shared" si="72"/>
        <v>0</v>
      </c>
      <c r="AK113" s="14">
        <f t="shared" si="90"/>
        <v>0</v>
      </c>
      <c r="AL113" s="87">
        <f t="shared" si="73"/>
        <v>0</v>
      </c>
      <c r="AM113" s="14">
        <f t="shared" si="91"/>
        <v>0</v>
      </c>
      <c r="AN113" s="87">
        <f t="shared" si="74"/>
        <v>0</v>
      </c>
      <c r="AO113" s="14">
        <f t="shared" si="92"/>
        <v>0</v>
      </c>
      <c r="AP113" s="87">
        <f t="shared" si="75"/>
        <v>0</v>
      </c>
      <c r="AQ113" s="14">
        <f t="shared" si="93"/>
        <v>0</v>
      </c>
      <c r="AR113" s="176" t="e">
        <f>IF(#REF!=0,"",T113/#REF!)</f>
        <v>#REF!</v>
      </c>
      <c r="AS113" s="68" t="e">
        <f>IF(#REF!=0,"",T113/#REF!)</f>
        <v>#REF!</v>
      </c>
      <c r="AU113" s="51">
        <f t="shared" si="97"/>
        <v>0</v>
      </c>
      <c r="AV113" s="51">
        <f t="shared" si="97"/>
        <v>0</v>
      </c>
      <c r="AW113" s="51">
        <f t="shared" si="97"/>
        <v>0</v>
      </c>
      <c r="AX113" s="51">
        <f t="shared" si="97"/>
        <v>0</v>
      </c>
      <c r="AY113" s="51">
        <f t="shared" si="97"/>
        <v>0</v>
      </c>
      <c r="AZ113" s="51">
        <f t="shared" si="97"/>
        <v>0</v>
      </c>
      <c r="BA113" s="51">
        <f t="shared" si="97"/>
        <v>0</v>
      </c>
      <c r="BB113" s="51">
        <f t="shared" si="97"/>
        <v>0</v>
      </c>
      <c r="BC113" s="51">
        <f t="shared" si="97"/>
        <v>0</v>
      </c>
      <c r="BD113" s="51">
        <f t="shared" si="97"/>
        <v>0</v>
      </c>
      <c r="BE113" s="51">
        <f t="shared" si="97"/>
        <v>0</v>
      </c>
      <c r="BF113" s="51">
        <f t="shared" si="97"/>
        <v>0</v>
      </c>
    </row>
    <row r="114" spans="1:58" s="51" customFormat="1" ht="15" customHeight="1">
      <c r="A114" s="61"/>
      <c r="B114" s="204" t="s">
        <v>167</v>
      </c>
      <c r="C114" s="192">
        <v>290714.15999999997</v>
      </c>
      <c r="D114" s="335">
        <v>5.581467202881498E-6</v>
      </c>
      <c r="E114" s="211">
        <v>290714.15999999997</v>
      </c>
      <c r="F114" s="834">
        <v>4.0120286251031388E-6</v>
      </c>
      <c r="G114" s="12">
        <v>0</v>
      </c>
      <c r="H114" s="211">
        <f t="shared" si="77"/>
        <v>290714.15999999997</v>
      </c>
      <c r="I114" s="834">
        <f t="shared" si="78"/>
        <v>3.7708055113894956E-6</v>
      </c>
      <c r="J114" s="12">
        <f t="shared" si="60"/>
        <v>0</v>
      </c>
      <c r="K114" s="812">
        <f t="shared" si="79"/>
        <v>290714.15999999997</v>
      </c>
      <c r="L114" s="834">
        <f t="shared" si="80"/>
        <v>2.5498475820594191E-6</v>
      </c>
      <c r="M114" s="813">
        <f t="shared" si="61"/>
        <v>0</v>
      </c>
      <c r="N114" s="59">
        <f t="shared" si="96"/>
        <v>298925.94494178134</v>
      </c>
      <c r="O114" s="14">
        <f t="shared" si="80"/>
        <v>2.5498475820594191E-6</v>
      </c>
      <c r="P114" s="211">
        <f t="shared" si="96"/>
        <v>204970.98707062818</v>
      </c>
      <c r="Q114" s="14">
        <f t="shared" si="81"/>
        <v>2.5498475820594191E-6</v>
      </c>
      <c r="R114" s="211">
        <f t="shared" si="63"/>
        <v>195935.04204612848</v>
      </c>
      <c r="S114" s="14">
        <f t="shared" si="82"/>
        <v>2.5498475820594191E-6</v>
      </c>
      <c r="T114" s="192">
        <f t="shared" si="64"/>
        <v>24226.18</v>
      </c>
      <c r="U114" s="14">
        <f t="shared" si="83"/>
        <v>3.966769926989854E-6</v>
      </c>
      <c r="V114" s="87">
        <f t="shared" si="65"/>
        <v>24226.18</v>
      </c>
      <c r="W114" s="14">
        <f t="shared" si="83"/>
        <v>3.9351974593175453E-6</v>
      </c>
      <c r="X114" s="87">
        <f t="shared" si="66"/>
        <v>24226.18</v>
      </c>
      <c r="Y114" s="14">
        <f t="shared" si="84"/>
        <v>2.8002444155991337E-6</v>
      </c>
      <c r="Z114" s="87">
        <f t="shared" si="67"/>
        <v>24226.18</v>
      </c>
      <c r="AA114" s="14">
        <f t="shared" si="85"/>
        <v>2.4291800460181949E-6</v>
      </c>
      <c r="AB114" s="87">
        <f t="shared" si="68"/>
        <v>24226.18</v>
      </c>
      <c r="AC114" s="14">
        <f t="shared" si="86"/>
        <v>2.6504838064249333E-6</v>
      </c>
      <c r="AD114" s="87">
        <f t="shared" si="69"/>
        <v>24226.18</v>
      </c>
      <c r="AE114" s="14">
        <f t="shared" si="87"/>
        <v>2.5452693806587001E-6</v>
      </c>
      <c r="AF114" s="87">
        <f t="shared" si="70"/>
        <v>24226.18</v>
      </c>
      <c r="AG114" s="14">
        <f t="shared" si="88"/>
        <v>2.7790951140750531E-6</v>
      </c>
      <c r="AH114" s="87">
        <f t="shared" si="71"/>
        <v>24226.18</v>
      </c>
      <c r="AI114" s="14">
        <f t="shared" si="89"/>
        <v>2.506090294761194E-6</v>
      </c>
      <c r="AJ114" s="87">
        <f t="shared" si="72"/>
        <v>24226.18</v>
      </c>
      <c r="AK114" s="14">
        <f t="shared" si="90"/>
        <v>2.0483494923128943E-6</v>
      </c>
      <c r="AL114" s="87">
        <f t="shared" si="73"/>
        <v>24226.18</v>
      </c>
      <c r="AM114" s="14">
        <f t="shared" si="91"/>
        <v>1.9572117765986228E-6</v>
      </c>
      <c r="AN114" s="87">
        <f t="shared" si="74"/>
        <v>24226.18</v>
      </c>
      <c r="AO114" s="14">
        <f t="shared" si="92"/>
        <v>2.2327564589908289E-6</v>
      </c>
      <c r="AP114" s="87">
        <f t="shared" si="75"/>
        <v>24226.18</v>
      </c>
      <c r="AQ114" s="14">
        <f t="shared" si="93"/>
        <v>2.1971215685723766E-6</v>
      </c>
      <c r="AR114" s="176" t="e">
        <f>IF(#REF!=0,"",T114/#REF!)</f>
        <v>#REF!</v>
      </c>
      <c r="AS114" s="68" t="e">
        <f>IF(#REF!=0,"",T114/#REF!)</f>
        <v>#REF!</v>
      </c>
      <c r="AU114" s="51">
        <f t="shared" si="97"/>
        <v>24226.18</v>
      </c>
      <c r="AV114" s="51">
        <f t="shared" si="97"/>
        <v>24226.18</v>
      </c>
      <c r="AW114" s="51">
        <f t="shared" si="97"/>
        <v>24226.18</v>
      </c>
      <c r="AX114" s="51">
        <f t="shared" si="97"/>
        <v>24226.18</v>
      </c>
      <c r="AY114" s="51">
        <f t="shared" si="97"/>
        <v>24226.18</v>
      </c>
      <c r="AZ114" s="51">
        <f t="shared" si="97"/>
        <v>24226.18</v>
      </c>
      <c r="BA114" s="51">
        <f t="shared" si="97"/>
        <v>24226.18</v>
      </c>
      <c r="BB114" s="51">
        <f t="shared" si="97"/>
        <v>24226.18</v>
      </c>
      <c r="BC114" s="51">
        <f t="shared" si="97"/>
        <v>24226.18</v>
      </c>
      <c r="BD114" s="51">
        <f t="shared" si="97"/>
        <v>24226.18</v>
      </c>
      <c r="BE114" s="51">
        <f t="shared" si="97"/>
        <v>24226.18</v>
      </c>
      <c r="BF114" s="51">
        <f t="shared" si="97"/>
        <v>24226.18</v>
      </c>
    </row>
    <row r="115" spans="1:58" s="51" customFormat="1" ht="15" customHeight="1">
      <c r="A115" s="61"/>
      <c r="B115" s="204" t="s">
        <v>175</v>
      </c>
      <c r="C115" s="192">
        <v>1246641739.6949999</v>
      </c>
      <c r="D115" s="335">
        <v>2.3934472210953798E-2</v>
      </c>
      <c r="E115" s="211">
        <v>3156849172.0149999</v>
      </c>
      <c r="F115" s="834">
        <v>4.3566399528861349E-2</v>
      </c>
      <c r="G115" s="824">
        <v>1.5322825888914535</v>
      </c>
      <c r="H115" s="211">
        <f t="shared" si="77"/>
        <v>2599152311.4699998</v>
      </c>
      <c r="I115" s="834">
        <f t="shared" si="78"/>
        <v>3.3713176754210469E-2</v>
      </c>
      <c r="J115" s="12">
        <f t="shared" si="60"/>
        <v>-0.17666249800240699</v>
      </c>
      <c r="K115" s="812">
        <f t="shared" si="79"/>
        <v>4164670329.5565972</v>
      </c>
      <c r="L115" s="834">
        <f t="shared" si="80"/>
        <v>3.6528232989732921E-2</v>
      </c>
      <c r="M115" s="813">
        <f t="shared" si="61"/>
        <v>0.60231869105092539</v>
      </c>
      <c r="N115" s="59">
        <f t="shared" si="96"/>
        <v>4282309515.4144049</v>
      </c>
      <c r="O115" s="14">
        <f t="shared" si="80"/>
        <v>3.6528232989732921E-2</v>
      </c>
      <c r="P115" s="211">
        <f t="shared" si="96"/>
        <v>2936343342.4535432</v>
      </c>
      <c r="Q115" s="14">
        <f t="shared" si="81"/>
        <v>3.6528232989732921E-2</v>
      </c>
      <c r="R115" s="211">
        <f t="shared" si="63"/>
        <v>2806897524.8055882</v>
      </c>
      <c r="S115" s="14">
        <f t="shared" si="82"/>
        <v>3.6528232989732921E-2</v>
      </c>
      <c r="T115" s="192">
        <f t="shared" si="64"/>
        <v>240706009.60469592</v>
      </c>
      <c r="U115" s="14">
        <f t="shared" si="83"/>
        <v>3.941295574232663E-2</v>
      </c>
      <c r="V115" s="87">
        <f t="shared" si="65"/>
        <v>242340988.77364239</v>
      </c>
      <c r="W115" s="14">
        <f t="shared" si="83"/>
        <v>3.9364837680168283E-2</v>
      </c>
      <c r="X115" s="87">
        <f t="shared" si="66"/>
        <v>317031127.4606005</v>
      </c>
      <c r="Y115" s="14">
        <f t="shared" si="84"/>
        <v>3.6644846370440728E-2</v>
      </c>
      <c r="Z115" s="87">
        <f t="shared" si="67"/>
        <v>367545287.47382796</v>
      </c>
      <c r="AA115" s="14">
        <f t="shared" si="85"/>
        <v>3.6854084231993822E-2</v>
      </c>
      <c r="AB115" s="87">
        <f t="shared" si="68"/>
        <v>346117148.73642778</v>
      </c>
      <c r="AC115" s="14">
        <f t="shared" si="86"/>
        <v>3.7867212158576878E-2</v>
      </c>
      <c r="AD115" s="87">
        <f t="shared" si="69"/>
        <v>352670476.16789049</v>
      </c>
      <c r="AE115" s="14">
        <f t="shared" si="87"/>
        <v>3.7052534260558427E-2</v>
      </c>
      <c r="AF115" s="87">
        <f t="shared" si="70"/>
        <v>319171290.14838541</v>
      </c>
      <c r="AG115" s="14">
        <f t="shared" si="88"/>
        <v>3.6613587986401859E-2</v>
      </c>
      <c r="AH115" s="87">
        <f t="shared" si="71"/>
        <v>347495236.19538671</v>
      </c>
      <c r="AI115" s="14">
        <f t="shared" si="89"/>
        <v>3.5946832678738758E-2</v>
      </c>
      <c r="AJ115" s="87">
        <f t="shared" si="72"/>
        <v>417071753.26400763</v>
      </c>
      <c r="AK115" s="14">
        <f t="shared" si="90"/>
        <v>3.5263863888420656E-2</v>
      </c>
      <c r="AL115" s="87">
        <f t="shared" si="73"/>
        <v>443245697.06065363</v>
      </c>
      <c r="AM115" s="14">
        <f t="shared" si="91"/>
        <v>3.5809430055162503E-2</v>
      </c>
      <c r="AN115" s="87">
        <f t="shared" si="74"/>
        <v>382997947.53686279</v>
      </c>
      <c r="AO115" s="14">
        <f t="shared" si="92"/>
        <v>3.5298224529957303E-2</v>
      </c>
      <c r="AP115" s="87">
        <f t="shared" si="75"/>
        <v>388277367.13421595</v>
      </c>
      <c r="AQ115" s="14">
        <f t="shared" si="93"/>
        <v>3.521366463549272E-2</v>
      </c>
      <c r="AR115" s="176" t="e">
        <f>IF(#REF!=0,"",T115/#REF!)</f>
        <v>#REF!</v>
      </c>
      <c r="AS115" s="68" t="e">
        <f>IF(#REF!=0,"",T115/#REF!)</f>
        <v>#REF!</v>
      </c>
      <c r="AU115" s="51">
        <f t="shared" si="97"/>
        <v>240706009.60469592</v>
      </c>
      <c r="AV115" s="51">
        <f t="shared" si="97"/>
        <v>242340988.77364239</v>
      </c>
      <c r="AW115" s="51">
        <f t="shared" si="97"/>
        <v>317031127.4606005</v>
      </c>
      <c r="AX115" s="51">
        <f t="shared" si="97"/>
        <v>367545287.47382796</v>
      </c>
      <c r="AY115" s="51">
        <f t="shared" si="97"/>
        <v>346117148.73642778</v>
      </c>
      <c r="AZ115" s="51">
        <f t="shared" si="97"/>
        <v>352670476.16789049</v>
      </c>
      <c r="BA115" s="51">
        <f t="shared" si="97"/>
        <v>319171290.14838541</v>
      </c>
      <c r="BB115" s="51">
        <f t="shared" si="97"/>
        <v>347495236.19538671</v>
      </c>
      <c r="BC115" s="51">
        <f t="shared" si="97"/>
        <v>417071753.26400763</v>
      </c>
      <c r="BD115" s="51">
        <f t="shared" si="97"/>
        <v>443245697.06065363</v>
      </c>
      <c r="BE115" s="51">
        <f t="shared" si="97"/>
        <v>382997947.53686279</v>
      </c>
      <c r="BF115" s="51">
        <f t="shared" si="97"/>
        <v>388277367.13421595</v>
      </c>
    </row>
    <row r="116" spans="1:58" s="51" customFormat="1" ht="15" customHeight="1">
      <c r="A116" s="61"/>
      <c r="B116" s="204" t="s">
        <v>176</v>
      </c>
      <c r="C116" s="192">
        <v>0</v>
      </c>
      <c r="D116" s="335">
        <v>0</v>
      </c>
      <c r="E116" s="211">
        <v>0</v>
      </c>
      <c r="F116" s="834">
        <v>0</v>
      </c>
      <c r="G116" s="12">
        <v>0</v>
      </c>
      <c r="H116" s="211">
        <f t="shared" si="77"/>
        <v>0</v>
      </c>
      <c r="I116" s="834">
        <f t="shared" si="78"/>
        <v>0</v>
      </c>
      <c r="J116" s="12">
        <f t="shared" si="60"/>
        <v>0</v>
      </c>
      <c r="K116" s="812">
        <f t="shared" si="79"/>
        <v>0</v>
      </c>
      <c r="L116" s="834">
        <f t="shared" si="80"/>
        <v>0</v>
      </c>
      <c r="M116" s="813">
        <f t="shared" si="61"/>
        <v>0</v>
      </c>
      <c r="N116" s="59">
        <f t="shared" ref="N116:P116" si="98">N55*$E$64/100</f>
        <v>0</v>
      </c>
      <c r="O116" s="14">
        <f t="shared" si="80"/>
        <v>0</v>
      </c>
      <c r="P116" s="211">
        <f t="shared" si="98"/>
        <v>0</v>
      </c>
      <c r="Q116" s="14">
        <f t="shared" si="81"/>
        <v>0</v>
      </c>
      <c r="R116" s="211">
        <f t="shared" si="63"/>
        <v>0</v>
      </c>
      <c r="S116" s="14">
        <f t="shared" si="82"/>
        <v>0</v>
      </c>
      <c r="T116" s="192">
        <f t="shared" si="64"/>
        <v>0</v>
      </c>
      <c r="U116" s="14">
        <f t="shared" si="83"/>
        <v>0</v>
      </c>
      <c r="V116" s="87">
        <f t="shared" si="65"/>
        <v>0</v>
      </c>
      <c r="W116" s="14">
        <f t="shared" si="83"/>
        <v>0</v>
      </c>
      <c r="X116" s="87">
        <f t="shared" si="66"/>
        <v>0</v>
      </c>
      <c r="Y116" s="14">
        <f t="shared" si="84"/>
        <v>0</v>
      </c>
      <c r="Z116" s="87">
        <f t="shared" si="67"/>
        <v>0</v>
      </c>
      <c r="AA116" s="14">
        <f t="shared" si="85"/>
        <v>0</v>
      </c>
      <c r="AB116" s="87">
        <f t="shared" si="68"/>
        <v>0</v>
      </c>
      <c r="AC116" s="14">
        <f t="shared" si="86"/>
        <v>0</v>
      </c>
      <c r="AD116" s="87">
        <f t="shared" si="69"/>
        <v>0</v>
      </c>
      <c r="AE116" s="14">
        <f t="shared" si="87"/>
        <v>0</v>
      </c>
      <c r="AF116" s="87">
        <f t="shared" si="70"/>
        <v>0</v>
      </c>
      <c r="AG116" s="14">
        <f t="shared" si="88"/>
        <v>0</v>
      </c>
      <c r="AH116" s="87">
        <f t="shared" si="71"/>
        <v>0</v>
      </c>
      <c r="AI116" s="14">
        <f t="shared" si="89"/>
        <v>0</v>
      </c>
      <c r="AJ116" s="87">
        <f t="shared" si="72"/>
        <v>0</v>
      </c>
      <c r="AK116" s="14">
        <f t="shared" si="90"/>
        <v>0</v>
      </c>
      <c r="AL116" s="87">
        <f t="shared" si="73"/>
        <v>0</v>
      </c>
      <c r="AM116" s="14">
        <f t="shared" si="91"/>
        <v>0</v>
      </c>
      <c r="AN116" s="87">
        <f t="shared" si="74"/>
        <v>0</v>
      </c>
      <c r="AO116" s="14">
        <f t="shared" si="92"/>
        <v>0</v>
      </c>
      <c r="AP116" s="87">
        <f t="shared" si="75"/>
        <v>0</v>
      </c>
      <c r="AQ116" s="14">
        <f t="shared" si="93"/>
        <v>0</v>
      </c>
      <c r="AR116" s="176" t="e">
        <f>IF(#REF!=0,"",T116/#REF!)</f>
        <v>#REF!</v>
      </c>
      <c r="AS116" s="68" t="e">
        <f>IF(#REF!=0,"",T116/#REF!)</f>
        <v>#REF!</v>
      </c>
      <c r="AU116" s="51">
        <f t="shared" ref="AU116:BF121" si="99">AU55*$E$64/100</f>
        <v>0</v>
      </c>
      <c r="AV116" s="51">
        <f t="shared" si="99"/>
        <v>0</v>
      </c>
      <c r="AW116" s="51">
        <f t="shared" si="99"/>
        <v>0</v>
      </c>
      <c r="AX116" s="51">
        <f t="shared" si="99"/>
        <v>0</v>
      </c>
      <c r="AY116" s="51">
        <f t="shared" si="99"/>
        <v>0</v>
      </c>
      <c r="AZ116" s="51">
        <f t="shared" si="99"/>
        <v>0</v>
      </c>
      <c r="BA116" s="51">
        <f t="shared" si="99"/>
        <v>0</v>
      </c>
      <c r="BB116" s="51">
        <f t="shared" si="99"/>
        <v>0</v>
      </c>
      <c r="BC116" s="51">
        <f t="shared" si="99"/>
        <v>0</v>
      </c>
      <c r="BD116" s="51">
        <f t="shared" si="99"/>
        <v>0</v>
      </c>
      <c r="BE116" s="51">
        <f t="shared" si="99"/>
        <v>0</v>
      </c>
      <c r="BF116" s="51">
        <f t="shared" si="99"/>
        <v>0</v>
      </c>
    </row>
    <row r="117" spans="1:58" s="51" customFormat="1" ht="15" customHeight="1">
      <c r="A117" s="61"/>
      <c r="B117" s="204" t="s">
        <v>171</v>
      </c>
      <c r="C117" s="192">
        <v>16500000</v>
      </c>
      <c r="D117" s="335">
        <v>3.167861133683503E-4</v>
      </c>
      <c r="E117" s="211">
        <v>8800000</v>
      </c>
      <c r="F117" s="834">
        <v>1.2144524333079484E-4</v>
      </c>
      <c r="G117" s="12">
        <v>-0.46666666666666667</v>
      </c>
      <c r="H117" s="211">
        <f t="shared" si="77"/>
        <v>26400000</v>
      </c>
      <c r="I117" s="834">
        <f t="shared" si="78"/>
        <v>3.4243005397701542E-4</v>
      </c>
      <c r="J117" s="12">
        <f t="shared" si="60"/>
        <v>2</v>
      </c>
      <c r="K117" s="812">
        <f t="shared" si="79"/>
        <v>26400000</v>
      </c>
      <c r="L117" s="834">
        <f t="shared" si="80"/>
        <v>2.3155382650218577E-4</v>
      </c>
      <c r="M117" s="813">
        <f t="shared" si="61"/>
        <v>0</v>
      </c>
      <c r="N117" s="59">
        <f>N56*$E$64/100</f>
        <v>27145719.17124033</v>
      </c>
      <c r="O117" s="14">
        <f t="shared" si="80"/>
        <v>2.3155382650218579E-4</v>
      </c>
      <c r="P117" s="211">
        <f>P56*$E$64/100</f>
        <v>18613589.577695783</v>
      </c>
      <c r="Q117" s="14">
        <f t="shared" si="81"/>
        <v>2.3155382650218577E-4</v>
      </c>
      <c r="R117" s="211">
        <f t="shared" si="63"/>
        <v>17793027.728741497</v>
      </c>
      <c r="S117" s="14">
        <f t="shared" si="82"/>
        <v>2.3155382650218574E-4</v>
      </c>
      <c r="T117" s="192">
        <f t="shared" si="64"/>
        <v>2200000</v>
      </c>
      <c r="U117" s="14">
        <f t="shared" si="83"/>
        <v>3.6022574914318633E-4</v>
      </c>
      <c r="V117" s="87">
        <f t="shared" si="65"/>
        <v>2200000</v>
      </c>
      <c r="W117" s="14">
        <f t="shared" si="83"/>
        <v>3.573586265147291E-4</v>
      </c>
      <c r="X117" s="87">
        <f t="shared" si="66"/>
        <v>2200000</v>
      </c>
      <c r="Y117" s="14">
        <f t="shared" si="84"/>
        <v>2.5429257581335949E-4</v>
      </c>
      <c r="Z117" s="87">
        <f t="shared" si="67"/>
        <v>2200000</v>
      </c>
      <c r="AA117" s="14">
        <f t="shared" si="85"/>
        <v>2.2059590497717878E-4</v>
      </c>
      <c r="AB117" s="87">
        <f t="shared" si="68"/>
        <v>2200000</v>
      </c>
      <c r="AC117" s="14">
        <f t="shared" si="86"/>
        <v>2.4069268758569669E-4</v>
      </c>
      <c r="AD117" s="87">
        <f t="shared" si="69"/>
        <v>2200000</v>
      </c>
      <c r="AE117" s="14">
        <f t="shared" si="87"/>
        <v>2.311380761411473E-4</v>
      </c>
      <c r="AF117" s="87">
        <f t="shared" si="70"/>
        <v>2200000</v>
      </c>
      <c r="AG117" s="14">
        <f t="shared" si="88"/>
        <v>2.5237198976335172E-4</v>
      </c>
      <c r="AH117" s="87">
        <f t="shared" si="71"/>
        <v>2200000</v>
      </c>
      <c r="AI117" s="14">
        <f t="shared" si="89"/>
        <v>2.2758019004542304E-4</v>
      </c>
      <c r="AJ117" s="87">
        <f t="shared" si="72"/>
        <v>2200000</v>
      </c>
      <c r="AK117" s="14">
        <f t="shared" si="90"/>
        <v>1.8601235865862333E-4</v>
      </c>
      <c r="AL117" s="87">
        <f t="shared" si="73"/>
        <v>2200000</v>
      </c>
      <c r="AM117" s="14">
        <f t="shared" si="91"/>
        <v>1.7773606522022745E-4</v>
      </c>
      <c r="AN117" s="87">
        <f t="shared" si="74"/>
        <v>2200000</v>
      </c>
      <c r="AO117" s="14">
        <f t="shared" si="92"/>
        <v>2.0275851206338858E-4</v>
      </c>
      <c r="AP117" s="87">
        <f t="shared" si="75"/>
        <v>2200000</v>
      </c>
      <c r="AQ117" s="14">
        <f t="shared" si="93"/>
        <v>1.995224773719682E-4</v>
      </c>
      <c r="AR117" s="176" t="e">
        <f>IF(#REF!=0,"",T117/#REF!)</f>
        <v>#REF!</v>
      </c>
      <c r="AS117" s="68" t="e">
        <f>IF(#REF!=0,"",T117/#REF!)</f>
        <v>#REF!</v>
      </c>
      <c r="AU117" s="51">
        <f t="shared" si="99"/>
        <v>2200000</v>
      </c>
      <c r="AV117" s="51">
        <f t="shared" si="99"/>
        <v>2200000</v>
      </c>
      <c r="AW117" s="51">
        <f t="shared" si="99"/>
        <v>2200000</v>
      </c>
      <c r="AX117" s="51">
        <f t="shared" si="99"/>
        <v>2200000</v>
      </c>
      <c r="AY117" s="51">
        <f t="shared" si="99"/>
        <v>2200000</v>
      </c>
      <c r="AZ117" s="51">
        <f t="shared" si="99"/>
        <v>2200000</v>
      </c>
      <c r="BA117" s="51">
        <f t="shared" si="99"/>
        <v>2200000</v>
      </c>
      <c r="BB117" s="51">
        <f t="shared" si="99"/>
        <v>2200000</v>
      </c>
      <c r="BC117" s="51">
        <f t="shared" si="99"/>
        <v>2200000</v>
      </c>
      <c r="BD117" s="51">
        <f t="shared" si="99"/>
        <v>2200000</v>
      </c>
      <c r="BE117" s="51">
        <f t="shared" si="99"/>
        <v>2200000</v>
      </c>
      <c r="BF117" s="51">
        <f t="shared" si="99"/>
        <v>2200000</v>
      </c>
    </row>
    <row r="118" spans="1:58" s="51" customFormat="1" ht="15" customHeight="1">
      <c r="A118" s="61"/>
      <c r="B118" s="204" t="s">
        <v>172</v>
      </c>
      <c r="C118" s="192">
        <v>1562568493.7282188</v>
      </c>
      <c r="D118" s="335">
        <v>2.9999999999999992E-2</v>
      </c>
      <c r="E118" s="211">
        <v>2171314569.892776</v>
      </c>
      <c r="F118" s="834">
        <v>2.9965434805491853E-2</v>
      </c>
      <c r="G118" s="12">
        <v>0.38958041110384622</v>
      </c>
      <c r="H118" s="211">
        <f t="shared" si="77"/>
        <v>2312881100.2470026</v>
      </c>
      <c r="I118" s="834">
        <f t="shared" si="78"/>
        <v>2.9999999999999995E-2</v>
      </c>
      <c r="J118" s="12">
        <f t="shared" si="60"/>
        <v>6.5198535632364607E-2</v>
      </c>
      <c r="K118" s="812">
        <f t="shared" si="79"/>
        <v>3420371029.767992</v>
      </c>
      <c r="L118" s="834">
        <f t="shared" si="80"/>
        <v>3.0000000000000002E-2</v>
      </c>
      <c r="M118" s="813">
        <f t="shared" si="61"/>
        <v>0.4788356519505978</v>
      </c>
      <c r="N118" s="59">
        <f>N57*$E$64/100</f>
        <v>3516986039.2245455</v>
      </c>
      <c r="O118" s="14">
        <f t="shared" si="80"/>
        <v>3.0000000000000002E-2</v>
      </c>
      <c r="P118" s="211">
        <f>P57*$E$64/100</f>
        <v>2411567520.8917456</v>
      </c>
      <c r="Q118" s="14">
        <f t="shared" si="81"/>
        <v>0.03</v>
      </c>
      <c r="R118" s="211">
        <f t="shared" si="63"/>
        <v>2305255930.8805299</v>
      </c>
      <c r="S118" s="14">
        <f t="shared" si="82"/>
        <v>3.0000000000000002E-2</v>
      </c>
      <c r="T118" s="192">
        <f t="shared" si="64"/>
        <v>183218440.53897884</v>
      </c>
      <c r="U118" s="14">
        <f>+IFERROR(T118/T$68,0)</f>
        <v>2.9999999999999995E-2</v>
      </c>
      <c r="V118" s="87">
        <f t="shared" si="65"/>
        <v>184688419.70792526</v>
      </c>
      <c r="W118" s="14">
        <f t="shared" si="83"/>
        <v>0.03</v>
      </c>
      <c r="X118" s="87">
        <f t="shared" si="66"/>
        <v>259543558.39488339</v>
      </c>
      <c r="Y118" s="14">
        <f t="shared" si="84"/>
        <v>2.9999999999999995E-2</v>
      </c>
      <c r="Z118" s="87">
        <f t="shared" si="67"/>
        <v>299189597.40811086</v>
      </c>
      <c r="AA118" s="14">
        <f t="shared" si="85"/>
        <v>2.9999999999999995E-2</v>
      </c>
      <c r="AB118" s="87">
        <f t="shared" si="68"/>
        <v>274208579.67071074</v>
      </c>
      <c r="AC118" s="14">
        <f t="shared" si="86"/>
        <v>3.0000000000000002E-2</v>
      </c>
      <c r="AD118" s="87">
        <f t="shared" si="69"/>
        <v>285543607.10217333</v>
      </c>
      <c r="AE118" s="14">
        <f t="shared" si="87"/>
        <v>2.9999999999999995E-2</v>
      </c>
      <c r="AF118" s="87">
        <f t="shared" si="70"/>
        <v>261518721.0826683</v>
      </c>
      <c r="AG118" s="14">
        <f t="shared" si="88"/>
        <v>3.0000000000000002E-2</v>
      </c>
      <c r="AH118" s="87">
        <f t="shared" si="71"/>
        <v>290007667.12966967</v>
      </c>
      <c r="AI118" s="14">
        <f t="shared" si="89"/>
        <v>3.0000000000000002E-2</v>
      </c>
      <c r="AJ118" s="87">
        <f t="shared" si="72"/>
        <v>354815134.19829059</v>
      </c>
      <c r="AK118" s="14">
        <f t="shared" si="90"/>
        <v>0.03</v>
      </c>
      <c r="AL118" s="87">
        <f t="shared" si="73"/>
        <v>371337127.99493659</v>
      </c>
      <c r="AM118" s="14">
        <f t="shared" si="91"/>
        <v>0.03</v>
      </c>
      <c r="AN118" s="87">
        <f t="shared" si="74"/>
        <v>325510378.47114581</v>
      </c>
      <c r="AO118" s="14">
        <f t="shared" si="92"/>
        <v>3.0000000000000002E-2</v>
      </c>
      <c r="AP118" s="87">
        <f t="shared" si="75"/>
        <v>330789798.06849885</v>
      </c>
      <c r="AQ118" s="14">
        <f t="shared" si="93"/>
        <v>2.9999999999999995E-2</v>
      </c>
      <c r="AR118" s="176"/>
      <c r="AS118" s="68"/>
      <c r="AU118" s="51">
        <f t="shared" si="99"/>
        <v>183218440.53897884</v>
      </c>
      <c r="AV118" s="51">
        <f t="shared" si="99"/>
        <v>184688419.70792526</v>
      </c>
      <c r="AW118" s="51">
        <f t="shared" si="99"/>
        <v>259543558.39488339</v>
      </c>
      <c r="AX118" s="51">
        <f t="shared" si="99"/>
        <v>299189597.40811086</v>
      </c>
      <c r="AY118" s="51">
        <f t="shared" si="99"/>
        <v>274208579.67071074</v>
      </c>
      <c r="AZ118" s="51">
        <f t="shared" si="99"/>
        <v>285543607.10217333</v>
      </c>
      <c r="BA118" s="51">
        <f t="shared" si="99"/>
        <v>261518721.0826683</v>
      </c>
      <c r="BB118" s="51">
        <f t="shared" si="99"/>
        <v>290007667.12966967</v>
      </c>
      <c r="BC118" s="51">
        <f t="shared" si="99"/>
        <v>354815134.19829059</v>
      </c>
      <c r="BD118" s="51">
        <f t="shared" si="99"/>
        <v>371337127.99493659</v>
      </c>
      <c r="BE118" s="51">
        <f t="shared" si="99"/>
        <v>325510378.47114581</v>
      </c>
      <c r="BF118" s="51">
        <f t="shared" si="99"/>
        <v>330789798.06849885</v>
      </c>
    </row>
    <row r="119" spans="1:58" s="51" customFormat="1" ht="15" customHeight="1">
      <c r="A119" s="61"/>
      <c r="B119" s="204" t="s">
        <v>173</v>
      </c>
      <c r="C119" s="192">
        <v>2083424658.3042922</v>
      </c>
      <c r="D119" s="335">
        <v>0.04</v>
      </c>
      <c r="E119" s="211">
        <v>2895086093.1903682</v>
      </c>
      <c r="F119" s="834">
        <v>3.9953913073989142E-2</v>
      </c>
      <c r="G119" s="12">
        <v>0.38958041110384595</v>
      </c>
      <c r="H119" s="211">
        <f t="shared" si="77"/>
        <v>3083841466.9960046</v>
      </c>
      <c r="I119" s="834">
        <f t="shared" si="78"/>
        <v>4.0000000000000008E-2</v>
      </c>
      <c r="J119" s="12">
        <f t="shared" si="60"/>
        <v>6.519853563236494E-2</v>
      </c>
      <c r="K119" s="812">
        <f t="shared" si="79"/>
        <v>4560494706.3573227</v>
      </c>
      <c r="L119" s="834">
        <f t="shared" si="80"/>
        <v>0.04</v>
      </c>
      <c r="M119" s="813">
        <f t="shared" si="61"/>
        <v>0.47883565195059724</v>
      </c>
      <c r="N119" s="59">
        <f>N58*$E$64/100</f>
        <v>4689314718.9660616</v>
      </c>
      <c r="O119" s="14">
        <f t="shared" si="80"/>
        <v>4.0000000000000015E-2</v>
      </c>
      <c r="P119" s="211">
        <f>P58*$E$64/100</f>
        <v>3215423361.1889949</v>
      </c>
      <c r="Q119" s="14">
        <f t="shared" si="81"/>
        <v>4.0000000000000008E-2</v>
      </c>
      <c r="R119" s="211">
        <f t="shared" si="63"/>
        <v>3073674574.5073738</v>
      </c>
      <c r="S119" s="14">
        <f t="shared" si="82"/>
        <v>4.0000000000000008E-2</v>
      </c>
      <c r="T119" s="192">
        <f t="shared" si="64"/>
        <v>244291254.05197182</v>
      </c>
      <c r="U119" s="14">
        <f t="shared" si="83"/>
        <v>0.04</v>
      </c>
      <c r="V119" s="87">
        <f t="shared" si="65"/>
        <v>246251226.27723372</v>
      </c>
      <c r="W119" s="14">
        <f t="shared" si="83"/>
        <v>0.04</v>
      </c>
      <c r="X119" s="87">
        <f t="shared" si="66"/>
        <v>346058077.85984457</v>
      </c>
      <c r="Y119" s="14">
        <f t="shared" si="84"/>
        <v>3.9999999999999994E-2</v>
      </c>
      <c r="Z119" s="87">
        <f t="shared" si="67"/>
        <v>398919463.21081454</v>
      </c>
      <c r="AA119" s="14">
        <f t="shared" si="85"/>
        <v>0.04</v>
      </c>
      <c r="AB119" s="87">
        <f t="shared" si="68"/>
        <v>365611439.56094766</v>
      </c>
      <c r="AC119" s="14">
        <f t="shared" si="86"/>
        <v>0.04</v>
      </c>
      <c r="AD119" s="87">
        <f t="shared" si="69"/>
        <v>380724809.4695645</v>
      </c>
      <c r="AE119" s="14">
        <f t="shared" si="87"/>
        <v>0.04</v>
      </c>
      <c r="AF119" s="87">
        <f t="shared" si="70"/>
        <v>348691628.11022437</v>
      </c>
      <c r="AG119" s="14">
        <f t="shared" si="88"/>
        <v>0.04</v>
      </c>
      <c r="AH119" s="87">
        <f t="shared" si="71"/>
        <v>386676889.5062263</v>
      </c>
      <c r="AI119" s="14">
        <f t="shared" si="89"/>
        <v>4.0000000000000008E-2</v>
      </c>
      <c r="AJ119" s="87">
        <f t="shared" si="72"/>
        <v>473086845.5977208</v>
      </c>
      <c r="AK119" s="14">
        <f t="shared" si="90"/>
        <v>0.04</v>
      </c>
      <c r="AL119" s="87">
        <f t="shared" si="73"/>
        <v>495116170.65991545</v>
      </c>
      <c r="AM119" s="14">
        <f t="shared" si="91"/>
        <v>0.04</v>
      </c>
      <c r="AN119" s="87">
        <f t="shared" si="74"/>
        <v>434013837.96152771</v>
      </c>
      <c r="AO119" s="14">
        <f t="shared" si="92"/>
        <v>0.04</v>
      </c>
      <c r="AP119" s="87">
        <f t="shared" si="75"/>
        <v>441053064.09133178</v>
      </c>
      <c r="AQ119" s="14">
        <f t="shared" si="93"/>
        <v>3.9999999999999994E-2</v>
      </c>
      <c r="AR119" s="176"/>
      <c r="AS119" s="68"/>
      <c r="AU119" s="51">
        <f t="shared" si="99"/>
        <v>244291254.05197182</v>
      </c>
      <c r="AV119" s="51">
        <f t="shared" si="99"/>
        <v>246251226.27723372</v>
      </c>
      <c r="AW119" s="51">
        <f t="shared" si="99"/>
        <v>346058077.85984457</v>
      </c>
      <c r="AX119" s="51">
        <f t="shared" si="99"/>
        <v>398919463.21081454</v>
      </c>
      <c r="AY119" s="51">
        <f t="shared" si="99"/>
        <v>365611439.56094766</v>
      </c>
      <c r="AZ119" s="51">
        <f t="shared" si="99"/>
        <v>380724809.4695645</v>
      </c>
      <c r="BA119" s="51">
        <f t="shared" si="99"/>
        <v>348691628.11022437</v>
      </c>
      <c r="BB119" s="51">
        <f t="shared" si="99"/>
        <v>386676889.5062263</v>
      </c>
      <c r="BC119" s="51">
        <f t="shared" si="99"/>
        <v>473086845.5977208</v>
      </c>
      <c r="BD119" s="51">
        <f t="shared" si="99"/>
        <v>495116170.65991545</v>
      </c>
      <c r="BE119" s="51">
        <f t="shared" si="99"/>
        <v>434013837.96152771</v>
      </c>
      <c r="BF119" s="51">
        <f t="shared" si="99"/>
        <v>441053064.09133178</v>
      </c>
    </row>
    <row r="120" spans="1:58" s="51" customFormat="1" ht="15" customHeight="1">
      <c r="A120" s="61"/>
      <c r="B120" s="204" t="s">
        <v>174</v>
      </c>
      <c r="C120" s="192">
        <v>0</v>
      </c>
      <c r="D120" s="46">
        <v>0</v>
      </c>
      <c r="E120" s="211">
        <v>0</v>
      </c>
      <c r="F120" s="811">
        <v>0</v>
      </c>
      <c r="G120" s="12"/>
      <c r="H120" s="211">
        <f t="shared" si="77"/>
        <v>0</v>
      </c>
      <c r="I120" s="811">
        <f t="shared" si="78"/>
        <v>0</v>
      </c>
      <c r="J120" s="12">
        <f t="shared" si="60"/>
        <v>0</v>
      </c>
      <c r="K120" s="812">
        <f t="shared" si="79"/>
        <v>0</v>
      </c>
      <c r="L120" s="811">
        <f t="shared" si="80"/>
        <v>0</v>
      </c>
      <c r="M120" s="813">
        <f t="shared" si="61"/>
        <v>0</v>
      </c>
      <c r="N120" s="59">
        <f>N59*$E$64/100</f>
        <v>0</v>
      </c>
      <c r="O120" s="14">
        <f t="shared" si="80"/>
        <v>0</v>
      </c>
      <c r="P120" s="211">
        <f>P59*$E$64/100</f>
        <v>0</v>
      </c>
      <c r="Q120" s="14">
        <f t="shared" si="81"/>
        <v>0</v>
      </c>
      <c r="R120" s="211">
        <f t="shared" si="63"/>
        <v>0</v>
      </c>
      <c r="S120" s="14">
        <f t="shared" si="82"/>
        <v>0</v>
      </c>
      <c r="T120" s="192">
        <f t="shared" si="64"/>
        <v>0</v>
      </c>
      <c r="U120" s="14">
        <f t="shared" si="83"/>
        <v>0</v>
      </c>
      <c r="V120" s="87">
        <f t="shared" si="65"/>
        <v>0</v>
      </c>
      <c r="W120" s="14">
        <f t="shared" si="83"/>
        <v>0</v>
      </c>
      <c r="X120" s="87">
        <f t="shared" si="66"/>
        <v>0</v>
      </c>
      <c r="Y120" s="14">
        <f t="shared" si="84"/>
        <v>0</v>
      </c>
      <c r="Z120" s="87">
        <f t="shared" si="67"/>
        <v>0</v>
      </c>
      <c r="AA120" s="14">
        <f t="shared" si="85"/>
        <v>0</v>
      </c>
      <c r="AB120" s="87">
        <f t="shared" si="68"/>
        <v>0</v>
      </c>
      <c r="AC120" s="14">
        <f t="shared" si="86"/>
        <v>0</v>
      </c>
      <c r="AD120" s="87">
        <f t="shared" si="69"/>
        <v>0</v>
      </c>
      <c r="AE120" s="14">
        <f t="shared" si="87"/>
        <v>0</v>
      </c>
      <c r="AF120" s="87">
        <f t="shared" si="70"/>
        <v>0</v>
      </c>
      <c r="AG120" s="14">
        <f t="shared" si="88"/>
        <v>0</v>
      </c>
      <c r="AH120" s="87">
        <f t="shared" si="71"/>
        <v>0</v>
      </c>
      <c r="AI120" s="14">
        <f t="shared" si="89"/>
        <v>0</v>
      </c>
      <c r="AJ120" s="87">
        <f t="shared" si="72"/>
        <v>0</v>
      </c>
      <c r="AK120" s="14">
        <f t="shared" si="90"/>
        <v>0</v>
      </c>
      <c r="AL120" s="87">
        <f t="shared" si="73"/>
        <v>0</v>
      </c>
      <c r="AM120" s="14">
        <f t="shared" si="91"/>
        <v>0</v>
      </c>
      <c r="AN120" s="87">
        <f t="shared" si="74"/>
        <v>0</v>
      </c>
      <c r="AO120" s="14">
        <f t="shared" si="92"/>
        <v>0</v>
      </c>
      <c r="AP120" s="87">
        <f t="shared" si="75"/>
        <v>0</v>
      </c>
      <c r="AQ120" s="14">
        <f t="shared" si="93"/>
        <v>0</v>
      </c>
      <c r="AR120" s="176"/>
      <c r="AS120" s="68"/>
      <c r="AU120" s="51">
        <f t="shared" si="99"/>
        <v>0</v>
      </c>
      <c r="AV120" s="51">
        <f t="shared" si="99"/>
        <v>0</v>
      </c>
      <c r="AW120" s="51">
        <f t="shared" si="99"/>
        <v>0</v>
      </c>
      <c r="AX120" s="51">
        <f t="shared" si="99"/>
        <v>0</v>
      </c>
      <c r="AY120" s="51">
        <f t="shared" si="99"/>
        <v>0</v>
      </c>
      <c r="AZ120" s="51">
        <f t="shared" si="99"/>
        <v>0</v>
      </c>
      <c r="BA120" s="51">
        <f t="shared" si="99"/>
        <v>0</v>
      </c>
      <c r="BB120" s="51">
        <f t="shared" si="99"/>
        <v>0</v>
      </c>
      <c r="BC120" s="51">
        <f t="shared" si="99"/>
        <v>0</v>
      </c>
      <c r="BD120" s="51">
        <f t="shared" si="99"/>
        <v>0</v>
      </c>
      <c r="BE120" s="51">
        <f t="shared" si="99"/>
        <v>0</v>
      </c>
      <c r="BF120" s="51">
        <f t="shared" si="99"/>
        <v>0</v>
      </c>
    </row>
    <row r="121" spans="1:58" s="51" customFormat="1" ht="15" customHeight="1" thickBot="1">
      <c r="B121" s="205" t="s">
        <v>177</v>
      </c>
      <c r="C121" s="193">
        <v>2617372013.4150634</v>
      </c>
      <c r="D121" s="111">
        <v>5.0251339840536459E-2</v>
      </c>
      <c r="E121" s="108">
        <v>6058207775.6305933</v>
      </c>
      <c r="F121" s="835">
        <v>8.3606876984087586E-2</v>
      </c>
      <c r="G121" s="836">
        <v>1.3146147145227696</v>
      </c>
      <c r="H121" s="108">
        <f t="shared" si="77"/>
        <v>8593787662.5645714</v>
      </c>
      <c r="I121" s="835">
        <f t="shared" si="78"/>
        <v>0.11146860504390133</v>
      </c>
      <c r="J121" s="177">
        <f t="shared" si="60"/>
        <v>0.4185363032832019</v>
      </c>
      <c r="K121" s="837">
        <f>K60*$E$64/100</f>
        <v>9362343909.589138</v>
      </c>
      <c r="L121" s="838">
        <f t="shared" si="80"/>
        <v>8.2116915049045405E-2</v>
      </c>
      <c r="M121" s="839">
        <f t="shared" si="61"/>
        <v>8.9431607715009909E-2</v>
      </c>
      <c r="N121" s="110">
        <f>N60*$E$64/100</f>
        <v>5301912144.2244816</v>
      </c>
      <c r="O121" s="109">
        <f t="shared" si="80"/>
        <v>4.5225475038224709E-2</v>
      </c>
      <c r="P121" s="108">
        <f>P60*$E$64/100</f>
        <v>2682842484.1684904</v>
      </c>
      <c r="Q121" s="109">
        <f t="shared" si="81"/>
        <v>3.3374671796580255E-2</v>
      </c>
      <c r="R121" s="108">
        <f t="shared" si="63"/>
        <v>2694175493.3387709</v>
      </c>
      <c r="S121" s="109">
        <f t="shared" si="82"/>
        <v>3.5061297844396225E-2</v>
      </c>
      <c r="T121" s="193">
        <f t="shared" si="64"/>
        <v>605698692.60733652</v>
      </c>
      <c r="U121" s="109">
        <f t="shared" si="83"/>
        <v>9.9176484227057424E-2</v>
      </c>
      <c r="V121" s="110">
        <f t="shared" si="65"/>
        <v>456211502.95245856</v>
      </c>
      <c r="W121" s="109">
        <f t="shared" si="83"/>
        <v>7.4105052770595856E-2</v>
      </c>
      <c r="X121" s="110">
        <f t="shared" si="66"/>
        <v>920201107.18162</v>
      </c>
      <c r="Y121" s="109">
        <f t="shared" si="84"/>
        <v>0.10636377718705431</v>
      </c>
      <c r="Z121" s="110">
        <f t="shared" si="67"/>
        <v>1060874369.5900133</v>
      </c>
      <c r="AA121" s="109">
        <f t="shared" si="85"/>
        <v>0.10637479164854681</v>
      </c>
      <c r="AB121" s="110">
        <f t="shared" si="68"/>
        <v>875257587.33544767</v>
      </c>
      <c r="AC121" s="109">
        <f t="shared" si="86"/>
        <v>9.5758227738882526E-2</v>
      </c>
      <c r="AD121" s="110">
        <f t="shared" si="69"/>
        <v>874253894.61207819</v>
      </c>
      <c r="AE121" s="109">
        <f t="shared" si="87"/>
        <v>9.1851528754336859E-2</v>
      </c>
      <c r="AF121" s="110">
        <f t="shared" si="70"/>
        <v>723420507.60404968</v>
      </c>
      <c r="AG121" s="109">
        <f t="shared" si="88"/>
        <v>8.2986851336203607E-2</v>
      </c>
      <c r="AH121" s="110">
        <f t="shared" si="71"/>
        <v>730708734.22868252</v>
      </c>
      <c r="AI121" s="109">
        <f t="shared" si="89"/>
        <v>7.558856027437004E-2</v>
      </c>
      <c r="AJ121" s="110">
        <f t="shared" si="72"/>
        <v>836616812.9346205</v>
      </c>
      <c r="AK121" s="109">
        <f t="shared" si="90"/>
        <v>7.0736848485195E-2</v>
      </c>
      <c r="AL121" s="110">
        <f t="shared" si="73"/>
        <v>901853989.79506505</v>
      </c>
      <c r="AM121" s="109">
        <f t="shared" si="91"/>
        <v>7.2859990704244551E-2</v>
      </c>
      <c r="AN121" s="110">
        <f t="shared" si="74"/>
        <v>678211608.16977477</v>
      </c>
      <c r="AO121" s="109">
        <f t="shared" si="92"/>
        <v>6.2505989334827941E-2</v>
      </c>
      <c r="AP121" s="110">
        <f t="shared" si="75"/>
        <v>699035102.57799244</v>
      </c>
      <c r="AQ121" s="109">
        <f t="shared" si="93"/>
        <v>6.3396916107422249E-2</v>
      </c>
      <c r="AR121" s="177" t="e">
        <f>IF(#REF!=0,"",T121/#REF!)</f>
        <v>#REF!</v>
      </c>
      <c r="AS121" s="111" t="e">
        <f>IF(#REF!=0,"",T121/#REF!)</f>
        <v>#REF!</v>
      </c>
      <c r="AU121" s="51">
        <f t="shared" si="99"/>
        <v>0</v>
      </c>
      <c r="AV121" s="51">
        <f t="shared" si="99"/>
        <v>0</v>
      </c>
      <c r="AW121" s="51">
        <f t="shared" si="99"/>
        <v>0</v>
      </c>
      <c r="AX121" s="51">
        <f t="shared" si="99"/>
        <v>0</v>
      </c>
      <c r="AY121" s="51">
        <f t="shared" si="99"/>
        <v>0</v>
      </c>
      <c r="AZ121" s="51">
        <f t="shared" si="99"/>
        <v>0</v>
      </c>
      <c r="BA121" s="51">
        <f t="shared" si="99"/>
        <v>0</v>
      </c>
      <c r="BB121" s="51">
        <f t="shared" si="99"/>
        <v>0</v>
      </c>
      <c r="BC121" s="51">
        <f t="shared" si="99"/>
        <v>0</v>
      </c>
      <c r="BD121" s="51">
        <f t="shared" si="99"/>
        <v>0</v>
      </c>
      <c r="BE121" s="51">
        <f t="shared" si="99"/>
        <v>0</v>
      </c>
      <c r="BF121" s="51">
        <f t="shared" si="99"/>
        <v>0</v>
      </c>
    </row>
  </sheetData>
  <mergeCells count="30">
    <mergeCell ref="AR4:AS5"/>
    <mergeCell ref="AR64:AS64"/>
    <mergeCell ref="AR3:AS3"/>
    <mergeCell ref="B4:B6"/>
    <mergeCell ref="T4:U5"/>
    <mergeCell ref="V4:W5"/>
    <mergeCell ref="X4:Y5"/>
    <mergeCell ref="Z4:AA5"/>
    <mergeCell ref="AB4:AC5"/>
    <mergeCell ref="AD4:AE5"/>
    <mergeCell ref="AF4:AG5"/>
    <mergeCell ref="AH4:AI5"/>
    <mergeCell ref="AB65:AC66"/>
    <mergeCell ref="AJ4:AK5"/>
    <mergeCell ref="AL4:AM5"/>
    <mergeCell ref="AN4:AO5"/>
    <mergeCell ref="AP4:AQ5"/>
    <mergeCell ref="AP65:AQ66"/>
    <mergeCell ref="B65:B67"/>
    <mergeCell ref="T65:U66"/>
    <mergeCell ref="V65:W66"/>
    <mergeCell ref="X65:Y66"/>
    <mergeCell ref="Z65:AA66"/>
    <mergeCell ref="AR65:AS66"/>
    <mergeCell ref="AD65:AE66"/>
    <mergeCell ref="AF65:AG66"/>
    <mergeCell ref="AH65:AI66"/>
    <mergeCell ref="AJ65:AK66"/>
    <mergeCell ref="AL65:AM66"/>
    <mergeCell ref="AN65:AO66"/>
  </mergeCells>
  <printOptions horizontalCentered="1" verticalCentered="1"/>
  <pageMargins left="0.70866141732283472" right="0.70866141732283472" top="0.74803149606299213" bottom="0.74803149606299213" header="0.31496062992125984" footer="0.31496062992125984"/>
  <pageSetup paperSize="9" scale="86"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315-1392-4E36-9155-2E2D3B98CB68}">
  <sheetPr>
    <tabColor theme="7" tint="0.39997558519241921"/>
  </sheetPr>
  <dimension ref="A1:BI121"/>
  <sheetViews>
    <sheetView showZeros="0" zoomScaleNormal="100" workbookViewId="0">
      <pane xSplit="2" ySplit="6" topLeftCell="AF7" activePane="bottomRight" state="frozen"/>
      <selection activeCell="B116" sqref="B116:C116"/>
      <selection pane="topRight" activeCell="B116" sqref="B116:C116"/>
      <selection pane="bottomLeft" activeCell="B116" sqref="B116:C116"/>
      <selection pane="bottomRight" activeCell="BB33" sqref="BB33"/>
    </sheetView>
  </sheetViews>
  <sheetFormatPr defaultColWidth="9" defaultRowHeight="15" outlineLevelCol="1"/>
  <cols>
    <col min="1" max="1" width="2.42578125" style="1" customWidth="1"/>
    <col min="2" max="2" width="24.140625" style="1" customWidth="1"/>
    <col min="3" max="3" width="14.7109375" style="1" hidden="1" customWidth="1"/>
    <col min="4" max="4" width="7" style="48" hidden="1" customWidth="1"/>
    <col min="5" max="5" width="15.28515625" style="1" hidden="1" customWidth="1"/>
    <col min="6" max="6" width="7" style="48" hidden="1" customWidth="1"/>
    <col min="7" max="7" width="6.28515625" style="1" hidden="1" customWidth="1"/>
    <col min="8" max="8" width="15" style="1" customWidth="1"/>
    <col min="9" max="9" width="7.5703125" style="1" customWidth="1"/>
    <col min="10" max="10" width="5.7109375" style="1" customWidth="1"/>
    <col min="11" max="11" width="15.42578125" style="1" customWidth="1"/>
    <col min="12" max="12" width="7.28515625" style="1" customWidth="1"/>
    <col min="13" max="13" width="6.140625" style="1" customWidth="1"/>
    <col min="14" max="14" width="15.42578125" style="1" customWidth="1"/>
    <col min="15" max="15" width="7.28515625" style="1" customWidth="1"/>
    <col min="16" max="16" width="15.42578125" style="1" customWidth="1"/>
    <col min="17" max="17" width="7.28515625" style="1" customWidth="1"/>
    <col min="18" max="18" width="15.42578125" style="1" customWidth="1"/>
    <col min="19" max="19" width="7.28515625" style="1" customWidth="1"/>
    <col min="20" max="20" width="13.140625" style="3" customWidth="1"/>
    <col min="21" max="21" width="5.85546875" style="48" customWidth="1"/>
    <col min="22" max="22" width="13" style="3" customWidth="1"/>
    <col min="23" max="23" width="5.7109375" style="48" customWidth="1"/>
    <col min="24" max="24" width="13" style="3" customWidth="1"/>
    <col min="25" max="25" width="5.7109375" style="48" customWidth="1"/>
    <col min="26" max="26" width="13" style="3" customWidth="1"/>
    <col min="27" max="27" width="5.7109375" style="48" customWidth="1"/>
    <col min="28" max="28" width="13" style="3" customWidth="1"/>
    <col min="29" max="29" width="5.7109375" style="48" customWidth="1"/>
    <col min="30" max="30" width="13" style="3" customWidth="1"/>
    <col min="31" max="31" width="5.7109375" style="48" customWidth="1"/>
    <col min="32" max="32" width="13" style="3" customWidth="1"/>
    <col min="33" max="33" width="5.7109375" style="48" customWidth="1"/>
    <col min="34" max="34" width="13" style="3" customWidth="1"/>
    <col min="35" max="35" width="5.7109375" style="48" customWidth="1"/>
    <col min="36" max="36" width="13" style="3" customWidth="1"/>
    <col min="37" max="37" width="5.7109375" style="48" customWidth="1"/>
    <col min="38" max="38" width="13" style="3" customWidth="1"/>
    <col min="39" max="39" width="5.7109375" style="48" customWidth="1"/>
    <col min="40" max="40" width="13" style="3" customWidth="1"/>
    <col min="41" max="41" width="5.7109375" style="48" customWidth="1"/>
    <col min="42" max="42" width="13" style="3" customWidth="1"/>
    <col min="43" max="43" width="5.7109375" style="48" customWidth="1"/>
    <col min="44" max="44" width="7.140625" style="48" hidden="1" customWidth="1"/>
    <col min="45" max="45" width="7.85546875" style="48" hidden="1" customWidth="1"/>
    <col min="46" max="46" width="9" style="1"/>
    <col min="47" max="52" width="9" style="753" customWidth="1" outlineLevel="1"/>
    <col min="53" max="58" width="9" style="1" customWidth="1" outlineLevel="1"/>
    <col min="59" max="16384" width="9" style="1"/>
  </cols>
  <sheetData>
    <row r="1" spans="1:61" ht="21" customHeight="1">
      <c r="B1" s="43" t="s">
        <v>473</v>
      </c>
      <c r="C1" s="43"/>
      <c r="E1" s="43"/>
      <c r="G1" s="43"/>
      <c r="H1" s="43"/>
      <c r="I1" s="43"/>
      <c r="J1" s="43"/>
      <c r="K1" s="43"/>
      <c r="L1" s="43"/>
      <c r="M1" s="43"/>
      <c r="N1" s="43"/>
      <c r="O1" s="43"/>
      <c r="P1" s="43"/>
      <c r="Q1" s="43"/>
      <c r="R1" s="43"/>
      <c r="S1" s="43"/>
      <c r="T1" s="667">
        <v>1</v>
      </c>
      <c r="U1" s="661">
        <f>+T1*1.12</f>
        <v>1.1200000000000001</v>
      </c>
      <c r="V1" s="667">
        <v>2</v>
      </c>
      <c r="W1" s="661">
        <f>+V1*1.12</f>
        <v>2.2400000000000002</v>
      </c>
      <c r="X1" s="667">
        <v>3</v>
      </c>
      <c r="Y1" s="661">
        <f>+X1*1.12</f>
        <v>3.3600000000000003</v>
      </c>
      <c r="Z1" s="667">
        <v>4</v>
      </c>
      <c r="AA1" s="661">
        <f>+Z1*1.12</f>
        <v>4.4800000000000004</v>
      </c>
      <c r="AB1" s="667">
        <v>5</v>
      </c>
      <c r="AC1" s="667">
        <f>+AB1*1.12</f>
        <v>5.6000000000000005</v>
      </c>
      <c r="AD1" s="667">
        <v>6</v>
      </c>
      <c r="AE1" s="667">
        <f>+AD1*1.12</f>
        <v>6.7200000000000006</v>
      </c>
      <c r="AF1" s="667">
        <v>7</v>
      </c>
      <c r="AG1" s="667">
        <f>+AF1*1.12</f>
        <v>7.8400000000000007</v>
      </c>
      <c r="AH1" s="667">
        <v>8</v>
      </c>
      <c r="AI1" s="667">
        <f>+AH1*1.12</f>
        <v>8.9600000000000009</v>
      </c>
      <c r="AJ1" s="667">
        <v>9</v>
      </c>
      <c r="AK1" s="667">
        <f>+AJ1*1.12</f>
        <v>10.080000000000002</v>
      </c>
      <c r="AL1" s="667">
        <v>10</v>
      </c>
      <c r="AM1" s="667">
        <f>+AL1*1.12</f>
        <v>11.200000000000001</v>
      </c>
      <c r="AN1" s="667">
        <v>11</v>
      </c>
      <c r="AO1" s="667">
        <f>+AN1*1.12</f>
        <v>12.32</v>
      </c>
      <c r="AP1" s="667">
        <v>12</v>
      </c>
      <c r="AQ1" s="667">
        <f>+AP1*1.12</f>
        <v>13.440000000000001</v>
      </c>
    </row>
    <row r="2" spans="1:61" ht="9" customHeight="1"/>
    <row r="3" spans="1:61" ht="21" customHeight="1" thickBot="1">
      <c r="B3" s="36" t="s">
        <v>474</v>
      </c>
      <c r="C3" s="232"/>
      <c r="E3" s="36"/>
      <c r="G3" s="36"/>
      <c r="H3" s="36"/>
      <c r="I3" s="36"/>
      <c r="J3" s="36"/>
      <c r="K3" s="36"/>
      <c r="L3" s="36"/>
      <c r="M3" s="36"/>
      <c r="N3" s="36"/>
      <c r="O3" s="36"/>
      <c r="P3" s="36"/>
      <c r="Q3" s="36"/>
      <c r="R3" s="36"/>
      <c r="S3" s="36"/>
      <c r="T3" s="301" t="s">
        <v>178</v>
      </c>
      <c r="AR3" s="905" t="s">
        <v>475</v>
      </c>
      <c r="AS3" s="905"/>
    </row>
    <row r="4" spans="1:61" ht="21" customHeight="1" thickBot="1">
      <c r="B4" s="978" t="s">
        <v>126</v>
      </c>
      <c r="C4" s="733" t="s">
        <v>476</v>
      </c>
      <c r="D4" s="734"/>
      <c r="E4" s="734"/>
      <c r="F4" s="734"/>
      <c r="G4" s="734"/>
      <c r="H4" s="734"/>
      <c r="I4" s="734"/>
      <c r="J4" s="734"/>
      <c r="K4" s="735"/>
      <c r="L4" s="735"/>
      <c r="M4" s="735"/>
      <c r="N4" s="735"/>
      <c r="O4" s="735"/>
      <c r="P4" s="735"/>
      <c r="Q4" s="735"/>
      <c r="R4" s="735"/>
      <c r="S4" s="735"/>
      <c r="T4" s="981" t="s">
        <v>477</v>
      </c>
      <c r="U4" s="910"/>
      <c r="V4" s="909" t="s">
        <v>478</v>
      </c>
      <c r="W4" s="910"/>
      <c r="X4" s="909" t="s">
        <v>479</v>
      </c>
      <c r="Y4" s="910"/>
      <c r="Z4" s="909" t="s">
        <v>93</v>
      </c>
      <c r="AA4" s="910"/>
      <c r="AB4" s="909" t="s">
        <v>94</v>
      </c>
      <c r="AC4" s="910"/>
      <c r="AD4" s="909" t="s">
        <v>95</v>
      </c>
      <c r="AE4" s="910"/>
      <c r="AF4" s="909" t="s">
        <v>96</v>
      </c>
      <c r="AG4" s="910"/>
      <c r="AH4" s="909" t="s">
        <v>480</v>
      </c>
      <c r="AI4" s="910"/>
      <c r="AJ4" s="909" t="s">
        <v>481</v>
      </c>
      <c r="AK4" s="910"/>
      <c r="AL4" s="909" t="s">
        <v>482</v>
      </c>
      <c r="AM4" s="910"/>
      <c r="AN4" s="909" t="s">
        <v>483</v>
      </c>
      <c r="AO4" s="910"/>
      <c r="AP4" s="909" t="s">
        <v>484</v>
      </c>
      <c r="AQ4" s="910"/>
      <c r="AR4" s="936" t="s">
        <v>485</v>
      </c>
      <c r="AS4" s="936"/>
      <c r="AU4" s="753">
        <v>1</v>
      </c>
      <c r="AV4" s="753">
        <v>2</v>
      </c>
      <c r="AW4" s="753">
        <v>3</v>
      </c>
      <c r="AX4" s="753">
        <v>4</v>
      </c>
      <c r="AY4" s="753">
        <v>5</v>
      </c>
      <c r="AZ4" s="753">
        <v>6</v>
      </c>
      <c r="BA4" s="774">
        <v>7</v>
      </c>
      <c r="BB4" s="774">
        <v>8</v>
      </c>
      <c r="BC4" s="774">
        <v>9</v>
      </c>
      <c r="BD4" s="774">
        <v>10</v>
      </c>
      <c r="BE4" s="774">
        <v>11</v>
      </c>
      <c r="BF4" s="774">
        <v>12</v>
      </c>
      <c r="BG4" s="753"/>
      <c r="BH4" s="753"/>
      <c r="BI4" s="753"/>
    </row>
    <row r="5" spans="1:61" s="38" customFormat="1" ht="15.75" customHeight="1">
      <c r="B5" s="979"/>
      <c r="C5" s="736" t="s">
        <v>228</v>
      </c>
      <c r="D5" s="737"/>
      <c r="E5" s="842" t="s">
        <v>355</v>
      </c>
      <c r="F5" s="737"/>
      <c r="G5" s="737"/>
      <c r="H5" s="842" t="s">
        <v>213</v>
      </c>
      <c r="I5" s="737"/>
      <c r="J5" s="737"/>
      <c r="K5" s="795" t="s">
        <v>214</v>
      </c>
      <c r="L5" s="796"/>
      <c r="M5" s="797"/>
      <c r="N5" s="843" t="s">
        <v>356</v>
      </c>
      <c r="O5" s="741"/>
      <c r="P5" s="740" t="s">
        <v>486</v>
      </c>
      <c r="Q5" s="741"/>
      <c r="R5" s="740" t="s">
        <v>487</v>
      </c>
      <c r="S5" s="741"/>
      <c r="T5" s="982"/>
      <c r="U5" s="912"/>
      <c r="V5" s="911"/>
      <c r="W5" s="912"/>
      <c r="X5" s="911"/>
      <c r="Y5" s="912"/>
      <c r="Z5" s="911"/>
      <c r="AA5" s="912"/>
      <c r="AB5" s="911"/>
      <c r="AC5" s="912"/>
      <c r="AD5" s="911"/>
      <c r="AE5" s="912"/>
      <c r="AF5" s="911"/>
      <c r="AG5" s="912"/>
      <c r="AH5" s="911"/>
      <c r="AI5" s="912"/>
      <c r="AJ5" s="911"/>
      <c r="AK5" s="912"/>
      <c r="AL5" s="911"/>
      <c r="AM5" s="912"/>
      <c r="AN5" s="911"/>
      <c r="AO5" s="912"/>
      <c r="AP5" s="911"/>
      <c r="AQ5" s="912"/>
      <c r="AR5" s="937"/>
      <c r="AS5" s="937"/>
      <c r="AU5" s="760"/>
      <c r="AV5" s="760"/>
      <c r="AW5" s="760"/>
      <c r="AX5" s="760"/>
      <c r="AY5" s="760"/>
      <c r="AZ5" s="760"/>
      <c r="BA5" s="760"/>
      <c r="BB5" s="760"/>
      <c r="BC5" s="760"/>
      <c r="BD5" s="760"/>
      <c r="BE5" s="760"/>
      <c r="BF5" s="760"/>
      <c r="BG5" s="760"/>
      <c r="BH5" s="760"/>
      <c r="BI5" s="760"/>
    </row>
    <row r="6" spans="1:61" s="38" customFormat="1" ht="21" customHeight="1" thickBot="1">
      <c r="B6" s="980"/>
      <c r="C6" s="207" t="s">
        <v>488</v>
      </c>
      <c r="D6" s="101" t="s">
        <v>489</v>
      </c>
      <c r="E6" s="210" t="s">
        <v>488</v>
      </c>
      <c r="F6" s="799" t="s">
        <v>489</v>
      </c>
      <c r="G6" s="800" t="s">
        <v>490</v>
      </c>
      <c r="H6" s="801" t="s">
        <v>488</v>
      </c>
      <c r="I6" s="802" t="s">
        <v>489</v>
      </c>
      <c r="J6" s="800" t="s">
        <v>490</v>
      </c>
      <c r="K6" s="803" t="s">
        <v>488</v>
      </c>
      <c r="L6" s="799" t="s">
        <v>489</v>
      </c>
      <c r="M6" s="804"/>
      <c r="N6" s="104" t="s">
        <v>488</v>
      </c>
      <c r="O6" s="101" t="s">
        <v>489</v>
      </c>
      <c r="P6" s="210" t="s">
        <v>488</v>
      </c>
      <c r="Q6" s="101" t="s">
        <v>489</v>
      </c>
      <c r="R6" s="210" t="s">
        <v>488</v>
      </c>
      <c r="S6" s="101" t="s">
        <v>489</v>
      </c>
      <c r="T6" s="179" t="s">
        <v>488</v>
      </c>
      <c r="U6" s="100" t="s">
        <v>489</v>
      </c>
      <c r="V6" s="104" t="s">
        <v>488</v>
      </c>
      <c r="W6" s="100" t="s">
        <v>489</v>
      </c>
      <c r="X6" s="104" t="s">
        <v>488</v>
      </c>
      <c r="Y6" s="100" t="s">
        <v>489</v>
      </c>
      <c r="Z6" s="104" t="s">
        <v>488</v>
      </c>
      <c r="AA6" s="100" t="s">
        <v>489</v>
      </c>
      <c r="AB6" s="104" t="s">
        <v>488</v>
      </c>
      <c r="AC6" s="100" t="s">
        <v>489</v>
      </c>
      <c r="AD6" s="104" t="s">
        <v>488</v>
      </c>
      <c r="AE6" s="100" t="s">
        <v>489</v>
      </c>
      <c r="AF6" s="104" t="s">
        <v>488</v>
      </c>
      <c r="AG6" s="100" t="s">
        <v>489</v>
      </c>
      <c r="AH6" s="104" t="s">
        <v>488</v>
      </c>
      <c r="AI6" s="100" t="s">
        <v>489</v>
      </c>
      <c r="AJ6" s="104" t="s">
        <v>488</v>
      </c>
      <c r="AK6" s="100" t="s">
        <v>489</v>
      </c>
      <c r="AL6" s="104" t="s">
        <v>488</v>
      </c>
      <c r="AM6" s="100" t="s">
        <v>489</v>
      </c>
      <c r="AN6" s="104" t="s">
        <v>488</v>
      </c>
      <c r="AO6" s="100" t="s">
        <v>489</v>
      </c>
      <c r="AP6" s="104" t="s">
        <v>488</v>
      </c>
      <c r="AQ6" s="100" t="s">
        <v>489</v>
      </c>
      <c r="AR6" s="208" t="s">
        <v>491</v>
      </c>
      <c r="AS6" s="103" t="s">
        <v>492</v>
      </c>
      <c r="AU6" s="760"/>
      <c r="AV6" s="760"/>
      <c r="AW6" s="760"/>
      <c r="AX6" s="760"/>
      <c r="AY6" s="760"/>
      <c r="AZ6" s="760"/>
      <c r="BA6" s="760"/>
      <c r="BB6" s="760"/>
      <c r="BC6" s="760"/>
      <c r="BD6" s="760"/>
      <c r="BE6" s="760"/>
      <c r="BF6" s="760"/>
      <c r="BG6" s="760"/>
      <c r="BH6" s="760"/>
      <c r="BI6" s="760"/>
    </row>
    <row r="7" spans="1:61" s="51" customFormat="1" ht="15" customHeight="1">
      <c r="B7" s="194" t="s">
        <v>127</v>
      </c>
      <c r="C7" s="180">
        <v>947011208320.13281</v>
      </c>
      <c r="D7" s="47">
        <v>1</v>
      </c>
      <c r="E7" s="50">
        <v>1317466173328.7402</v>
      </c>
      <c r="F7" s="805">
        <v>1</v>
      </c>
      <c r="G7" s="175">
        <v>0.39118329514361649</v>
      </c>
      <c r="H7" s="50">
        <v>1401746121361.8201</v>
      </c>
      <c r="I7" s="805">
        <v>1</v>
      </c>
      <c r="J7" s="175">
        <f>IFERROR((H7-E7)/E7,0)</f>
        <v>6.3971242479900783E-2</v>
      </c>
      <c r="K7" s="806">
        <f>+T7+V7+X7+Z7+AB7+AD7+AF7+AH7+AJ7+AL7+AN7+AP7</f>
        <v>2137637262925.5627</v>
      </c>
      <c r="L7" s="805">
        <v>1</v>
      </c>
      <c r="M7" s="807">
        <f>IFERROR((K7-H7)/H7,0)</f>
        <v>0.52498175693099969</v>
      </c>
      <c r="N7" s="140">
        <v>2131506690439.1184</v>
      </c>
      <c r="O7" s="31">
        <v>1</v>
      </c>
      <c r="P7" s="50">
        <v>1461556073267.7246</v>
      </c>
      <c r="Q7" s="31">
        <v>1</v>
      </c>
      <c r="R7" s="50">
        <v>1397124806594.2605</v>
      </c>
      <c r="S7" s="31">
        <v>1</v>
      </c>
      <c r="T7" s="180">
        <f>SUM(T8+T11+T15)</f>
        <v>113844486442.32089</v>
      </c>
      <c r="U7" s="31">
        <v>1</v>
      </c>
      <c r="V7" s="140">
        <f>SUM(V8+V11+V15)</f>
        <v>97839368926.152786</v>
      </c>
      <c r="W7" s="31">
        <v>1</v>
      </c>
      <c r="X7" s="140">
        <f>SUM(X8+X11+X15)</f>
        <v>159581150550.39774</v>
      </c>
      <c r="Y7" s="31">
        <v>1</v>
      </c>
      <c r="Z7" s="140">
        <f>SUM(Z8+Z11+Z15)</f>
        <v>183830010060.57205</v>
      </c>
      <c r="AA7" s="31">
        <v>1</v>
      </c>
      <c r="AB7" s="140">
        <f>SUM(AB8+AB11+AB15)</f>
        <v>179504070147.93484</v>
      </c>
      <c r="AC7" s="31">
        <v>1</v>
      </c>
      <c r="AD7" s="140">
        <f>SUM(AD8+AD11+AD15)</f>
        <v>174000312198.27286</v>
      </c>
      <c r="AE7" s="31">
        <v>1</v>
      </c>
      <c r="AF7" s="140">
        <f>SUM(AF8+AF11+AF15)</f>
        <v>205332841435.85751</v>
      </c>
      <c r="AG7" s="31">
        <v>1</v>
      </c>
      <c r="AH7" s="140">
        <f>SUM(AH8+AH11+AH15)</f>
        <v>185855060295.64709</v>
      </c>
      <c r="AI7" s="31">
        <v>1</v>
      </c>
      <c r="AJ7" s="140">
        <f>SUM(AJ8+AJ11+AJ15)</f>
        <v>215039475271.69125</v>
      </c>
      <c r="AK7" s="31">
        <v>1</v>
      </c>
      <c r="AL7" s="140">
        <f>SUM(AL8+AL11+AL15)</f>
        <v>225052804845.41611</v>
      </c>
      <c r="AM7" s="31">
        <v>1</v>
      </c>
      <c r="AN7" s="140">
        <f>SUM(AN8+AN11+AN15)</f>
        <v>197279017255.23987</v>
      </c>
      <c r="AO7" s="31">
        <v>1</v>
      </c>
      <c r="AP7" s="140">
        <f>SUM(AP8+AP11+AP15)</f>
        <v>200478665496.05991</v>
      </c>
      <c r="AQ7" s="31">
        <v>1</v>
      </c>
      <c r="AR7" s="175" t="e">
        <f>IF(#REF!=0,"",T7/#REF!)</f>
        <v>#REF!</v>
      </c>
      <c r="AS7" s="47" t="e">
        <f>IF(#REF!=0,"",T7/#REF!)</f>
        <v>#REF!</v>
      </c>
      <c r="AU7" s="761">
        <f>+AU9+AU10</f>
        <v>113844486442.32089</v>
      </c>
      <c r="AV7" s="761">
        <f t="shared" ref="AV7:BF7" si="0">+AV9+AV10</f>
        <v>97839368926.152786</v>
      </c>
      <c r="AW7" s="761">
        <f t="shared" si="0"/>
        <v>159581150550.39774</v>
      </c>
      <c r="AX7" s="761">
        <f t="shared" si="0"/>
        <v>183830010060.57205</v>
      </c>
      <c r="AY7" s="761">
        <f t="shared" si="0"/>
        <v>179504070147.93484</v>
      </c>
      <c r="AZ7" s="761">
        <f t="shared" si="0"/>
        <v>174000312198.27286</v>
      </c>
      <c r="BA7" s="51">
        <f t="shared" si="0"/>
        <v>205332841435.85751</v>
      </c>
      <c r="BB7" s="51">
        <f t="shared" si="0"/>
        <v>185855060295.64709</v>
      </c>
      <c r="BC7" s="51">
        <f t="shared" si="0"/>
        <v>215039475271.69125</v>
      </c>
      <c r="BD7" s="51">
        <f t="shared" si="0"/>
        <v>225052804845.41611</v>
      </c>
      <c r="BE7" s="51">
        <f t="shared" si="0"/>
        <v>197279017255.23987</v>
      </c>
      <c r="BF7" s="51">
        <f t="shared" si="0"/>
        <v>200478665496.05991</v>
      </c>
    </row>
    <row r="8" spans="1:61" s="56" customFormat="1" ht="15" customHeight="1">
      <c r="A8" s="215"/>
      <c r="B8" s="195" t="s">
        <v>128</v>
      </c>
      <c r="C8" s="181">
        <v>947011208320.13281</v>
      </c>
      <c r="D8" s="55">
        <v>1</v>
      </c>
      <c r="E8" s="53">
        <v>1315948224177.4402</v>
      </c>
      <c r="F8" s="808">
        <v>0.99884782684972873</v>
      </c>
      <c r="G8" s="22">
        <v>0.38958041110384611</v>
      </c>
      <c r="H8" s="53">
        <v>1401746121361.8201</v>
      </c>
      <c r="I8" s="808">
        <f t="shared" ref="I8:I58" si="1">IFERROR(H8/H$7,0)</f>
        <v>1</v>
      </c>
      <c r="J8" s="22">
        <f t="shared" ref="J8:J60" si="2">IFERROR((H8-E8)/E8,0)</f>
        <v>6.5198535632364704E-2</v>
      </c>
      <c r="K8" s="809">
        <f t="shared" ref="K8:K60" si="3">+T8+V8+X8+Z8+AB8+AD8+AF8+AH8+AJ8+AL8+AN8+AP8</f>
        <v>2137637262925.5627</v>
      </c>
      <c r="L8" s="808">
        <f t="shared" ref="L8:L58" si="4">IFERROR(K8/K$7,0)</f>
        <v>1</v>
      </c>
      <c r="M8" s="810">
        <f t="shared" ref="M8:M59" si="5">IFERROR((K8-H8)/H8,0)</f>
        <v>0.52498175693099969</v>
      </c>
      <c r="N8" s="141">
        <f>SUM(N9:N10)</f>
        <v>2131506690439.1184</v>
      </c>
      <c r="O8" s="54">
        <f t="shared" ref="O8:O58" si="6">IFERROR(N8/N$7,0)</f>
        <v>1</v>
      </c>
      <c r="P8" s="53">
        <f>SUM(P9:P10)</f>
        <v>1461556073267.7246</v>
      </c>
      <c r="Q8" s="54">
        <f>IFERROR(P8/P$7,0)</f>
        <v>1</v>
      </c>
      <c r="R8" s="53">
        <f>SUM(R9:R10)</f>
        <v>1397124806594.2605</v>
      </c>
      <c r="S8" s="54">
        <f t="shared" ref="S8:S58" si="7">IFERROR(R8/R$7,0)</f>
        <v>1</v>
      </c>
      <c r="T8" s="181">
        <f>SUM(T9:T10)</f>
        <v>113844486442.32089</v>
      </c>
      <c r="U8" s="54">
        <f t="shared" ref="U8:W23" si="8">IFERROR(T8/T$7,0)</f>
        <v>1</v>
      </c>
      <c r="V8" s="141">
        <f>SUM(V9:V10)</f>
        <v>97839368926.152786</v>
      </c>
      <c r="W8" s="54">
        <f t="shared" ref="W8:W14" si="9">IFERROR(V8/V$7,0)</f>
        <v>1</v>
      </c>
      <c r="X8" s="141">
        <f>SUM(X9:X10)</f>
        <v>159581150550.39774</v>
      </c>
      <c r="Y8" s="54">
        <f t="shared" ref="Y8:AA26" si="10">IFERROR(X8/X$7,0)</f>
        <v>1</v>
      </c>
      <c r="Z8" s="141">
        <f>SUM(Z9:Z10)</f>
        <v>183830010060.57205</v>
      </c>
      <c r="AA8" s="54">
        <f t="shared" ref="AA8:AA24" si="11">IFERROR(Z8/Z$7,0)</f>
        <v>1</v>
      </c>
      <c r="AB8" s="141">
        <f>SUM(AB9:AB10)</f>
        <v>179504070147.93484</v>
      </c>
      <c r="AC8" s="54">
        <f t="shared" ref="AC8:AE23" si="12">IFERROR(AB8/AB$7,0)</f>
        <v>1</v>
      </c>
      <c r="AD8" s="141">
        <f>SUM(AD9:AD10)</f>
        <v>174000312198.27286</v>
      </c>
      <c r="AE8" s="54">
        <f t="shared" ref="AE8:AE14" si="13">IFERROR(AD8/AD$7,0)</f>
        <v>1</v>
      </c>
      <c r="AF8" s="141">
        <f>SUM(AF9:AF10)</f>
        <v>205332841435.85751</v>
      </c>
      <c r="AG8" s="54">
        <f t="shared" ref="AG8:AI23" si="14">IFERROR(AF8/AF$7,0)</f>
        <v>1</v>
      </c>
      <c r="AH8" s="141">
        <f>SUM(AH9:AH10)</f>
        <v>185855060295.64709</v>
      </c>
      <c r="AI8" s="54">
        <f t="shared" ref="AI8:AI14" si="15">IFERROR(AH8/AH$7,0)</f>
        <v>1</v>
      </c>
      <c r="AJ8" s="141">
        <f>SUM(AJ9:AJ10)</f>
        <v>215039475271.69125</v>
      </c>
      <c r="AK8" s="54">
        <f t="shared" ref="AK8:AM23" si="16">IFERROR(AJ8/AJ$7,0)</f>
        <v>1</v>
      </c>
      <c r="AL8" s="141">
        <f>SUM(AL9:AL10)</f>
        <v>225052804845.41611</v>
      </c>
      <c r="AM8" s="54">
        <f t="shared" ref="AM8:AM14" si="17">IFERROR(AL8/AL$7,0)</f>
        <v>1</v>
      </c>
      <c r="AN8" s="141">
        <f>SUM(AN9:AN10)</f>
        <v>197279017255.23987</v>
      </c>
      <c r="AO8" s="54">
        <f t="shared" ref="AO8:AQ23" si="18">IFERROR(AN8/AN$7,0)</f>
        <v>1</v>
      </c>
      <c r="AP8" s="141">
        <f>SUM(AP9:AP10)</f>
        <v>200478665496.05991</v>
      </c>
      <c r="AQ8" s="54">
        <f t="shared" ref="AQ8:AQ14" si="19">IFERROR(AP8/AP$7,0)</f>
        <v>1</v>
      </c>
      <c r="AR8" s="22" t="e">
        <f>IF(#REF!=0,"",T8/#REF!)</f>
        <v>#REF!</v>
      </c>
      <c r="AS8" s="55" t="e">
        <f>IF(#REF!=0,"",T8/#REF!)</f>
        <v>#REF!</v>
      </c>
      <c r="AU8" s="762">
        <f>+AU9+AU10</f>
        <v>113844486442.32089</v>
      </c>
      <c r="AV8" s="762">
        <f t="shared" ref="AV8:BF8" si="20">+AV9+AV10</f>
        <v>97839368926.152786</v>
      </c>
      <c r="AW8" s="762">
        <f t="shared" si="20"/>
        <v>159581150550.39774</v>
      </c>
      <c r="AX8" s="762">
        <f t="shared" si="20"/>
        <v>183830010060.57205</v>
      </c>
      <c r="AY8" s="762">
        <f t="shared" si="20"/>
        <v>179504070147.93484</v>
      </c>
      <c r="AZ8" s="762">
        <f t="shared" si="20"/>
        <v>174000312198.27286</v>
      </c>
      <c r="BA8" s="56">
        <f t="shared" si="20"/>
        <v>205332841435.85751</v>
      </c>
      <c r="BB8" s="56">
        <f t="shared" si="20"/>
        <v>185855060295.64709</v>
      </c>
      <c r="BC8" s="56">
        <f t="shared" si="20"/>
        <v>215039475271.69125</v>
      </c>
      <c r="BD8" s="56">
        <f t="shared" si="20"/>
        <v>225052804845.41611</v>
      </c>
      <c r="BE8" s="56">
        <f t="shared" si="20"/>
        <v>197279017255.23987</v>
      </c>
      <c r="BF8" s="56">
        <f t="shared" si="20"/>
        <v>200478665496.05991</v>
      </c>
    </row>
    <row r="9" spans="1:61" s="51" customFormat="1" ht="15" customHeight="1">
      <c r="A9" s="61"/>
      <c r="B9" s="196" t="s">
        <v>129</v>
      </c>
      <c r="C9" s="182">
        <v>43687164173.199997</v>
      </c>
      <c r="D9" s="46">
        <v>4.6131623141710223E-2</v>
      </c>
      <c r="E9" s="211">
        <v>31905662262</v>
      </c>
      <c r="F9" s="811">
        <v>2.4217443231492178E-2</v>
      </c>
      <c r="G9" s="12">
        <v>-0.26967879774689951</v>
      </c>
      <c r="H9" s="211">
        <v>23107676850</v>
      </c>
      <c r="I9" s="811">
        <f t="shared" si="1"/>
        <v>1.6484922981310268E-2</v>
      </c>
      <c r="J9" s="12">
        <f t="shared" si="2"/>
        <v>-0.27574997001326934</v>
      </c>
      <c r="K9" s="812">
        <f>+T9+V9+X9+Z9+AB9+AD9+AF9+AH9+AJ9+AL9+AN9+AP9</f>
        <v>31332354622.100006</v>
      </c>
      <c r="L9" s="811">
        <f t="shared" si="4"/>
        <v>1.4657470266596428E-2</v>
      </c>
      <c r="M9" s="813">
        <f t="shared" si="5"/>
        <v>0.35592837070940803</v>
      </c>
      <c r="N9" s="59">
        <v>22241921946.300003</v>
      </c>
      <c r="O9" s="14">
        <f t="shared" si="6"/>
        <v>1.0434835624052334E-2</v>
      </c>
      <c r="P9" s="211">
        <v>22241921946.300003</v>
      </c>
      <c r="Q9" s="14">
        <f t="shared" ref="Q9:Q58" si="21">IFERROR(P9/P$7,0)</f>
        <v>1.5217973742582352E-2</v>
      </c>
      <c r="R9" s="211">
        <v>22241921946.300003</v>
      </c>
      <c r="S9" s="14">
        <f t="shared" si="7"/>
        <v>1.5919781712643577E-2</v>
      </c>
      <c r="T9" s="182">
        <f>+AU9</f>
        <v>2181854370</v>
      </c>
      <c r="U9" s="14">
        <f t="shared" si="8"/>
        <v>1.9165217729761843E-2</v>
      </c>
      <c r="V9" s="59">
        <f>+AV9</f>
        <v>1959800430</v>
      </c>
      <c r="W9" s="14">
        <f t="shared" si="9"/>
        <v>2.0030795900566556E-2</v>
      </c>
      <c r="X9" s="59">
        <f>+AW9</f>
        <v>3328329690</v>
      </c>
      <c r="Y9" s="14">
        <f t="shared" si="10"/>
        <v>2.085665931421438E-2</v>
      </c>
      <c r="Z9" s="59">
        <f>+AX9</f>
        <v>3382422000</v>
      </c>
      <c r="AA9" s="14">
        <f t="shared" si="11"/>
        <v>1.8399727002601431E-2</v>
      </c>
      <c r="AB9" s="59">
        <f>+AY9</f>
        <v>2663966029.9999995</v>
      </c>
      <c r="AC9" s="14">
        <f t="shared" si="12"/>
        <v>1.4840699867164811E-2</v>
      </c>
      <c r="AD9" s="59">
        <f>+AZ9</f>
        <v>3501428640</v>
      </c>
      <c r="AE9" s="14">
        <f t="shared" si="13"/>
        <v>2.0123116997687523E-2</v>
      </c>
      <c r="AF9" s="59">
        <f>+BA9</f>
        <v>2983302960.0000005</v>
      </c>
      <c r="AG9" s="14">
        <f t="shared" si="14"/>
        <v>1.4529107663139867E-2</v>
      </c>
      <c r="AH9" s="59">
        <f>+BB9</f>
        <v>3917276520</v>
      </c>
      <c r="AI9" s="14">
        <f t="shared" si="15"/>
        <v>2.1077050653173668E-2</v>
      </c>
      <c r="AJ9" s="59">
        <f>+BC9</f>
        <v>1853493495.5250001</v>
      </c>
      <c r="AK9" s="14">
        <f t="shared" si="16"/>
        <v>8.619317421525545E-3</v>
      </c>
      <c r="AL9" s="59">
        <f>+BD9</f>
        <v>1853493495.5250001</v>
      </c>
      <c r="AM9" s="14">
        <f t="shared" si="17"/>
        <v>8.2358160201474705E-3</v>
      </c>
      <c r="AN9" s="59">
        <f>+BE9</f>
        <v>1853493495.5250001</v>
      </c>
      <c r="AO9" s="14">
        <f t="shared" si="18"/>
        <v>9.3952895817954515E-3</v>
      </c>
      <c r="AP9" s="59">
        <f>+BF9</f>
        <v>1853493495.5250001</v>
      </c>
      <c r="AQ9" s="14">
        <f t="shared" si="19"/>
        <v>9.2453403504994276E-3</v>
      </c>
      <c r="AR9" s="32" t="e">
        <f>IF(#REF!=0,"",T9/#REF!)</f>
        <v>#REF!</v>
      </c>
      <c r="AS9" s="60" t="e">
        <f>IF(#REF!=0,"",T9/#REF!)</f>
        <v>#REF!</v>
      </c>
      <c r="AU9" s="761">
        <v>2181854370</v>
      </c>
      <c r="AV9" s="761">
        <v>1959800430</v>
      </c>
      <c r="AW9" s="761">
        <v>3328329690</v>
      </c>
      <c r="AX9" s="761">
        <v>3382422000</v>
      </c>
      <c r="AY9" s="761">
        <v>2663966029.9999995</v>
      </c>
      <c r="AZ9" s="761">
        <v>3501428640</v>
      </c>
      <c r="BA9" s="51">
        <v>2983302960.0000005</v>
      </c>
      <c r="BB9" s="51">
        <v>3917276520</v>
      </c>
      <c r="BC9" s="51">
        <v>1853493495.5250001</v>
      </c>
      <c r="BD9" s="51">
        <v>1853493495.5250001</v>
      </c>
      <c r="BE9" s="51">
        <v>1853493495.5250001</v>
      </c>
      <c r="BF9" s="51">
        <v>1853493495.5250001</v>
      </c>
    </row>
    <row r="10" spans="1:61" s="51" customFormat="1" ht="15" customHeight="1">
      <c r="A10" s="61"/>
      <c r="B10" s="196" t="s">
        <v>130</v>
      </c>
      <c r="C10" s="182">
        <v>903324044146.93274</v>
      </c>
      <c r="D10" s="46">
        <v>0.95386837685828973</v>
      </c>
      <c r="E10" s="211">
        <v>1284042561915.4402</v>
      </c>
      <c r="F10" s="811">
        <v>0.97463038361823651</v>
      </c>
      <c r="G10" s="12">
        <v>0.42146394777750495</v>
      </c>
      <c r="H10" s="211">
        <v>1378638444511.8201</v>
      </c>
      <c r="I10" s="811">
        <f>IFERROR(H10/H$7,0)</f>
        <v>0.98351507701868968</v>
      </c>
      <c r="J10" s="12">
        <f>IFERROR((H10-E10)/E10,0)</f>
        <v>7.3670363741890857E-2</v>
      </c>
      <c r="K10" s="812">
        <f t="shared" si="3"/>
        <v>2106304908303.4629</v>
      </c>
      <c r="L10" s="811">
        <f t="shared" si="4"/>
        <v>0.98534252973340364</v>
      </c>
      <c r="M10" s="813">
        <f>IFERROR((K10-H10)/H10,0)</f>
        <v>0.52781529971718699</v>
      </c>
      <c r="N10" s="59">
        <v>2109264768492.8184</v>
      </c>
      <c r="O10" s="14">
        <f t="shared" si="6"/>
        <v>0.98956516437594766</v>
      </c>
      <c r="P10" s="211">
        <v>1439314151321.4246</v>
      </c>
      <c r="Q10" s="14">
        <f t="shared" si="21"/>
        <v>0.98478202625741762</v>
      </c>
      <c r="R10" s="211">
        <v>1374882884647.9604</v>
      </c>
      <c r="S10" s="14">
        <f t="shared" si="7"/>
        <v>0.98408021828735637</v>
      </c>
      <c r="T10" s="182">
        <f>+AU10</f>
        <v>111662632072.32089</v>
      </c>
      <c r="U10" s="14">
        <f t="shared" si="8"/>
        <v>0.98083478227023813</v>
      </c>
      <c r="V10" s="59">
        <f>+AV10</f>
        <v>95879568496.152786</v>
      </c>
      <c r="W10" s="14">
        <f t="shared" si="9"/>
        <v>0.97996920409943344</v>
      </c>
      <c r="X10" s="59">
        <f>+AW10</f>
        <v>156252820860.39774</v>
      </c>
      <c r="Y10" s="14">
        <f t="shared" si="10"/>
        <v>0.97914334068578557</v>
      </c>
      <c r="Z10" s="59">
        <f>+AX10</f>
        <v>180447588060.57205</v>
      </c>
      <c r="AA10" s="14">
        <f t="shared" si="11"/>
        <v>0.9816002729973986</v>
      </c>
      <c r="AB10" s="59">
        <f>+AY10</f>
        <v>176840104117.93484</v>
      </c>
      <c r="AC10" s="14">
        <f t="shared" si="12"/>
        <v>0.98515930013283515</v>
      </c>
      <c r="AD10" s="59">
        <f>+AZ10</f>
        <v>170498883558.27286</v>
      </c>
      <c r="AE10" s="14">
        <f t="shared" si="13"/>
        <v>0.97987688300231246</v>
      </c>
      <c r="AF10" s="59">
        <f>+BA10</f>
        <v>202349538475.85751</v>
      </c>
      <c r="AG10" s="14">
        <f t="shared" si="14"/>
        <v>0.98547089233686014</v>
      </c>
      <c r="AH10" s="59">
        <f>+BB10</f>
        <v>181937783775.64709</v>
      </c>
      <c r="AI10" s="14">
        <f t="shared" si="15"/>
        <v>0.97892294934682633</v>
      </c>
      <c r="AJ10" s="59">
        <f>+BC10</f>
        <v>213185981776.16626</v>
      </c>
      <c r="AK10" s="14">
        <f t="shared" si="16"/>
        <v>0.99138068257847445</v>
      </c>
      <c r="AL10" s="59">
        <f>+BD10</f>
        <v>223199311349.89111</v>
      </c>
      <c r="AM10" s="14">
        <f t="shared" si="17"/>
        <v>0.99176418397985255</v>
      </c>
      <c r="AN10" s="59">
        <f>+BE10</f>
        <v>195425523759.71487</v>
      </c>
      <c r="AO10" s="14">
        <f t="shared" si="18"/>
        <v>0.99060471041820453</v>
      </c>
      <c r="AP10" s="59">
        <f>+BF10</f>
        <v>198625172000.53491</v>
      </c>
      <c r="AQ10" s="14">
        <f t="shared" si="19"/>
        <v>0.9907546596495006</v>
      </c>
      <c r="AR10" s="209" t="e">
        <f>IF(#REF!=0,"",T10/#REF!)</f>
        <v>#REF!</v>
      </c>
      <c r="AS10" s="63" t="e">
        <f>IF(#REF!=0,"",T10/#REF!)</f>
        <v>#REF!</v>
      </c>
      <c r="AT10" s="64"/>
      <c r="AU10" s="761">
        <v>111662632072.32089</v>
      </c>
      <c r="AV10" s="761">
        <v>95879568496.152786</v>
      </c>
      <c r="AW10" s="761">
        <v>156252820860.39774</v>
      </c>
      <c r="AX10" s="761">
        <v>180447588060.57205</v>
      </c>
      <c r="AY10" s="761">
        <v>176840104117.93484</v>
      </c>
      <c r="AZ10" s="761">
        <v>170498883558.27286</v>
      </c>
      <c r="BA10" s="51">
        <v>202349538475.85751</v>
      </c>
      <c r="BB10" s="51">
        <v>181937783775.64709</v>
      </c>
      <c r="BC10" s="51">
        <v>213185981776.16626</v>
      </c>
      <c r="BD10" s="51">
        <v>223199311349.89111</v>
      </c>
      <c r="BE10" s="51">
        <v>195425523759.71487</v>
      </c>
      <c r="BF10" s="51">
        <v>198625172000.53491</v>
      </c>
    </row>
    <row r="11" spans="1:61" s="56" customFormat="1" ht="15" customHeight="1">
      <c r="A11" s="57"/>
      <c r="B11" s="197" t="s">
        <v>131</v>
      </c>
      <c r="C11" s="183">
        <v>0</v>
      </c>
      <c r="D11" s="67">
        <v>0</v>
      </c>
      <c r="E11" s="65">
        <v>1517949151.3</v>
      </c>
      <c r="F11" s="814">
        <v>1.1521731502712627E-3</v>
      </c>
      <c r="G11" s="745">
        <v>0</v>
      </c>
      <c r="H11" s="65">
        <v>0</v>
      </c>
      <c r="I11" s="814">
        <f t="shared" si="1"/>
        <v>0</v>
      </c>
      <c r="J11" s="815">
        <f t="shared" si="2"/>
        <v>-1</v>
      </c>
      <c r="K11" s="816">
        <f t="shared" si="3"/>
        <v>0</v>
      </c>
      <c r="L11" s="814">
        <f t="shared" si="4"/>
        <v>0</v>
      </c>
      <c r="M11" s="817">
        <f t="shared" si="5"/>
        <v>0</v>
      </c>
      <c r="N11" s="78"/>
      <c r="O11" s="66">
        <f t="shared" si="6"/>
        <v>0</v>
      </c>
      <c r="P11" s="65"/>
      <c r="Q11" s="66">
        <f t="shared" si="21"/>
        <v>0</v>
      </c>
      <c r="R11" s="65"/>
      <c r="S11" s="66">
        <f t="shared" si="7"/>
        <v>0</v>
      </c>
      <c r="T11" s="183">
        <f>SUM(T13+T14)</f>
        <v>0</v>
      </c>
      <c r="U11" s="66">
        <f t="shared" si="8"/>
        <v>0</v>
      </c>
      <c r="V11" s="78">
        <f>SUM(V13+V14)</f>
        <v>0</v>
      </c>
      <c r="W11" s="66">
        <f t="shared" si="9"/>
        <v>0</v>
      </c>
      <c r="X11" s="78">
        <f>SUM(X13+X14)</f>
        <v>0</v>
      </c>
      <c r="Y11" s="66">
        <f t="shared" si="10"/>
        <v>0</v>
      </c>
      <c r="Z11" s="78">
        <f>SUM(Z13+Z14)</f>
        <v>0</v>
      </c>
      <c r="AA11" s="66">
        <f t="shared" si="11"/>
        <v>0</v>
      </c>
      <c r="AB11" s="78">
        <f>SUM(AB13+AB14)</f>
        <v>0</v>
      </c>
      <c r="AC11" s="66">
        <f t="shared" si="12"/>
        <v>0</v>
      </c>
      <c r="AD11" s="78"/>
      <c r="AE11" s="66">
        <f t="shared" si="13"/>
        <v>0</v>
      </c>
      <c r="AF11" s="78">
        <f>SUM(AF13+AF14)</f>
        <v>0</v>
      </c>
      <c r="AG11" s="66">
        <f t="shared" si="14"/>
        <v>0</v>
      </c>
      <c r="AH11" s="78">
        <f>SUM(AH13+AH14)</f>
        <v>0</v>
      </c>
      <c r="AI11" s="66">
        <f t="shared" si="15"/>
        <v>0</v>
      </c>
      <c r="AJ11" s="78">
        <f>SUM(AJ13+AJ14)</f>
        <v>0</v>
      </c>
      <c r="AK11" s="66">
        <f t="shared" si="16"/>
        <v>0</v>
      </c>
      <c r="AL11" s="78">
        <f>SUM(AL13+AL14)</f>
        <v>0</v>
      </c>
      <c r="AM11" s="66">
        <f t="shared" si="17"/>
        <v>0</v>
      </c>
      <c r="AN11" s="78">
        <f>SUM(AN13+AN14)</f>
        <v>0</v>
      </c>
      <c r="AO11" s="66">
        <f t="shared" si="18"/>
        <v>0</v>
      </c>
      <c r="AP11" s="78">
        <f>SUM(AP13+AP14)</f>
        <v>0</v>
      </c>
      <c r="AQ11" s="66">
        <f t="shared" si="19"/>
        <v>0</v>
      </c>
      <c r="AR11" s="22" t="e">
        <f>IF(#REF!=0,"",T11/#REF!)</f>
        <v>#REF!</v>
      </c>
      <c r="AS11" s="55" t="e">
        <f>IF(#REF!=0,"",T11/#REF!)</f>
        <v>#REF!</v>
      </c>
      <c r="AU11" s="762">
        <v>0</v>
      </c>
      <c r="AV11" s="762">
        <v>0</v>
      </c>
      <c r="AW11" s="762">
        <v>0</v>
      </c>
      <c r="AX11" s="762">
        <v>0</v>
      </c>
      <c r="AY11" s="762">
        <v>0</v>
      </c>
      <c r="AZ11" s="762">
        <v>0</v>
      </c>
      <c r="BA11" s="56">
        <v>0</v>
      </c>
      <c r="BB11" s="56">
        <v>0</v>
      </c>
      <c r="BC11" s="56">
        <v>0</v>
      </c>
      <c r="BD11" s="56">
        <v>0</v>
      </c>
      <c r="BE11" s="56">
        <v>0</v>
      </c>
      <c r="BF11" s="56">
        <v>0</v>
      </c>
    </row>
    <row r="12" spans="1:61" s="51" customFormat="1" ht="15" customHeight="1">
      <c r="A12" s="61"/>
      <c r="B12" s="196" t="s">
        <v>493</v>
      </c>
      <c r="C12" s="184">
        <v>0</v>
      </c>
      <c r="D12" s="46">
        <v>0</v>
      </c>
      <c r="E12" s="211">
        <v>0</v>
      </c>
      <c r="F12" s="811">
        <v>0</v>
      </c>
      <c r="G12" s="12">
        <v>0</v>
      </c>
      <c r="H12" s="211">
        <v>0</v>
      </c>
      <c r="I12" s="811">
        <f t="shared" si="1"/>
        <v>0</v>
      </c>
      <c r="J12" s="12">
        <f t="shared" si="2"/>
        <v>0</v>
      </c>
      <c r="K12" s="812">
        <f t="shared" si="3"/>
        <v>0</v>
      </c>
      <c r="L12" s="811">
        <f t="shared" si="4"/>
        <v>0</v>
      </c>
      <c r="M12" s="813">
        <f t="shared" si="5"/>
        <v>0</v>
      </c>
      <c r="N12" s="59"/>
      <c r="O12" s="14">
        <f t="shared" si="6"/>
        <v>0</v>
      </c>
      <c r="P12" s="211"/>
      <c r="Q12" s="14">
        <f t="shared" si="21"/>
        <v>0</v>
      </c>
      <c r="R12" s="211"/>
      <c r="S12" s="14">
        <f t="shared" si="7"/>
        <v>0</v>
      </c>
      <c r="T12" s="184"/>
      <c r="U12" s="14">
        <f t="shared" si="8"/>
        <v>0</v>
      </c>
      <c r="V12" s="142"/>
      <c r="W12" s="14">
        <f t="shared" si="9"/>
        <v>0</v>
      </c>
      <c r="X12" s="142"/>
      <c r="Y12" s="14">
        <f t="shared" si="10"/>
        <v>0</v>
      </c>
      <c r="Z12" s="142"/>
      <c r="AA12" s="14">
        <f t="shared" si="11"/>
        <v>0</v>
      </c>
      <c r="AB12" s="142"/>
      <c r="AC12" s="14">
        <f t="shared" si="12"/>
        <v>0</v>
      </c>
      <c r="AD12" s="142"/>
      <c r="AE12" s="14">
        <f t="shared" si="13"/>
        <v>0</v>
      </c>
      <c r="AF12" s="142"/>
      <c r="AG12" s="14">
        <f t="shared" si="14"/>
        <v>0</v>
      </c>
      <c r="AH12" s="142"/>
      <c r="AI12" s="14">
        <f t="shared" si="15"/>
        <v>0</v>
      </c>
      <c r="AJ12" s="142"/>
      <c r="AK12" s="14">
        <f t="shared" si="16"/>
        <v>0</v>
      </c>
      <c r="AL12" s="142"/>
      <c r="AM12" s="14">
        <f t="shared" si="17"/>
        <v>0</v>
      </c>
      <c r="AN12" s="142"/>
      <c r="AO12" s="14">
        <f t="shared" si="18"/>
        <v>0</v>
      </c>
      <c r="AP12" s="142"/>
      <c r="AQ12" s="14">
        <f t="shared" si="19"/>
        <v>0</v>
      </c>
      <c r="AR12" s="176" t="e">
        <f>IF(#REF!=0,"",T12/#REF!)</f>
        <v>#REF!</v>
      </c>
      <c r="AS12" s="68" t="e">
        <f>IF(#REF!=0,"",T12/#REF!)</f>
        <v>#REF!</v>
      </c>
      <c r="AU12" s="761">
        <v>0</v>
      </c>
      <c r="AV12" s="761">
        <v>0</v>
      </c>
      <c r="AW12" s="761">
        <v>0</v>
      </c>
      <c r="AX12" s="761">
        <v>0</v>
      </c>
      <c r="AY12" s="761">
        <v>0</v>
      </c>
      <c r="AZ12" s="761">
        <v>0</v>
      </c>
      <c r="BA12" s="51">
        <v>0</v>
      </c>
      <c r="BB12" s="51">
        <v>0</v>
      </c>
      <c r="BC12" s="51">
        <v>0</v>
      </c>
      <c r="BD12" s="51">
        <v>0</v>
      </c>
      <c r="BE12" s="51">
        <v>0</v>
      </c>
      <c r="BF12" s="51">
        <v>0</v>
      </c>
    </row>
    <row r="13" spans="1:61" s="51" customFormat="1" ht="15" customHeight="1">
      <c r="A13" s="88"/>
      <c r="B13" s="198" t="s">
        <v>494</v>
      </c>
      <c r="C13" s="182">
        <v>0</v>
      </c>
      <c r="D13" s="46">
        <v>0</v>
      </c>
      <c r="E13" s="211">
        <v>1517949151.3</v>
      </c>
      <c r="F13" s="811">
        <v>1.1521731502712627E-3</v>
      </c>
      <c r="G13" s="12">
        <v>0</v>
      </c>
      <c r="H13" s="211">
        <v>1610351623.3599999</v>
      </c>
      <c r="I13" s="811">
        <f t="shared" si="1"/>
        <v>1.1488183193940399E-3</v>
      </c>
      <c r="J13" s="12">
        <f t="shared" si="2"/>
        <v>6.0873232796279604E-2</v>
      </c>
      <c r="K13" s="812">
        <f t="shared" si="3"/>
        <v>0</v>
      </c>
      <c r="L13" s="811">
        <f t="shared" si="4"/>
        <v>0</v>
      </c>
      <c r="M13" s="813">
        <f>IFERROR((K13-H13)/H13,0)</f>
        <v>-1</v>
      </c>
      <c r="N13" s="59"/>
      <c r="O13" s="14">
        <f t="shared" si="6"/>
        <v>0</v>
      </c>
      <c r="P13" s="211"/>
      <c r="Q13" s="14">
        <f t="shared" si="21"/>
        <v>0</v>
      </c>
      <c r="R13" s="211"/>
      <c r="S13" s="14">
        <f t="shared" si="7"/>
        <v>0</v>
      </c>
      <c r="T13" s="182"/>
      <c r="U13" s="14">
        <f t="shared" si="8"/>
        <v>0</v>
      </c>
      <c r="V13" s="59"/>
      <c r="W13" s="14">
        <f t="shared" si="9"/>
        <v>0</v>
      </c>
      <c r="X13" s="59"/>
      <c r="Y13" s="14">
        <f t="shared" si="10"/>
        <v>0</v>
      </c>
      <c r="Z13" s="59"/>
      <c r="AA13" s="14">
        <f t="shared" si="11"/>
        <v>0</v>
      </c>
      <c r="AB13" s="59"/>
      <c r="AC13" s="14">
        <f t="shared" si="12"/>
        <v>0</v>
      </c>
      <c r="AD13" s="59">
        <v>0</v>
      </c>
      <c r="AE13" s="14">
        <f t="shared" si="13"/>
        <v>0</v>
      </c>
      <c r="AF13" s="59"/>
      <c r="AG13" s="14">
        <f t="shared" si="14"/>
        <v>0</v>
      </c>
      <c r="AH13" s="59"/>
      <c r="AI13" s="14">
        <f t="shared" si="15"/>
        <v>0</v>
      </c>
      <c r="AJ13" s="59"/>
      <c r="AK13" s="14">
        <f t="shared" si="16"/>
        <v>0</v>
      </c>
      <c r="AL13" s="59"/>
      <c r="AM13" s="14">
        <f t="shared" si="17"/>
        <v>0</v>
      </c>
      <c r="AN13" s="59"/>
      <c r="AO13" s="14">
        <f t="shared" si="18"/>
        <v>0</v>
      </c>
      <c r="AP13" s="59"/>
      <c r="AQ13" s="14">
        <f t="shared" si="19"/>
        <v>0</v>
      </c>
      <c r="AR13" s="176" t="e">
        <f>IF(#REF!=0,"",T13/#REF!)</f>
        <v>#REF!</v>
      </c>
      <c r="AS13" s="68" t="e">
        <f>IF(#REF!=0,"",T13/#REF!)</f>
        <v>#REF!</v>
      </c>
      <c r="AU13" s="761">
        <v>0</v>
      </c>
      <c r="AV13" s="761">
        <v>0</v>
      </c>
      <c r="AW13" s="761">
        <v>0</v>
      </c>
      <c r="AX13" s="761">
        <v>0</v>
      </c>
      <c r="AY13" s="761">
        <v>0</v>
      </c>
      <c r="AZ13" s="761">
        <v>0</v>
      </c>
      <c r="BA13" s="51">
        <v>0</v>
      </c>
      <c r="BB13" s="51">
        <v>0</v>
      </c>
      <c r="BC13" s="51">
        <v>0</v>
      </c>
      <c r="BD13" s="51">
        <v>0</v>
      </c>
      <c r="BE13" s="51">
        <v>0</v>
      </c>
      <c r="BF13" s="51">
        <v>0</v>
      </c>
    </row>
    <row r="14" spans="1:61" s="51" customFormat="1" ht="15" customHeight="1">
      <c r="A14" s="88"/>
      <c r="B14" s="198" t="s">
        <v>132</v>
      </c>
      <c r="C14" s="182">
        <v>0</v>
      </c>
      <c r="D14" s="46">
        <v>0</v>
      </c>
      <c r="E14" s="211">
        <v>0</v>
      </c>
      <c r="F14" s="811">
        <v>0</v>
      </c>
      <c r="G14" s="12">
        <v>0</v>
      </c>
      <c r="H14" s="211">
        <v>0</v>
      </c>
      <c r="I14" s="811">
        <f t="shared" si="1"/>
        <v>0</v>
      </c>
      <c r="J14" s="12">
        <f t="shared" si="2"/>
        <v>0</v>
      </c>
      <c r="K14" s="812">
        <f t="shared" si="3"/>
        <v>0</v>
      </c>
      <c r="L14" s="811">
        <f t="shared" si="4"/>
        <v>0</v>
      </c>
      <c r="M14" s="813">
        <f t="shared" si="5"/>
        <v>0</v>
      </c>
      <c r="N14" s="59"/>
      <c r="O14" s="14">
        <f t="shared" si="6"/>
        <v>0</v>
      </c>
      <c r="P14" s="211"/>
      <c r="Q14" s="14">
        <f t="shared" si="21"/>
        <v>0</v>
      </c>
      <c r="R14" s="211"/>
      <c r="S14" s="14">
        <f t="shared" si="7"/>
        <v>0</v>
      </c>
      <c r="T14" s="182"/>
      <c r="U14" s="14">
        <f t="shared" si="8"/>
        <v>0</v>
      </c>
      <c r="V14" s="59"/>
      <c r="W14" s="14">
        <f t="shared" si="9"/>
        <v>0</v>
      </c>
      <c r="X14" s="59"/>
      <c r="Y14" s="14">
        <f t="shared" si="10"/>
        <v>0</v>
      </c>
      <c r="Z14" s="59"/>
      <c r="AA14" s="14">
        <f t="shared" si="11"/>
        <v>0</v>
      </c>
      <c r="AB14" s="59"/>
      <c r="AC14" s="14">
        <f t="shared" si="12"/>
        <v>0</v>
      </c>
      <c r="AD14" s="59"/>
      <c r="AE14" s="14">
        <f t="shared" si="13"/>
        <v>0</v>
      </c>
      <c r="AF14" s="59"/>
      <c r="AG14" s="14">
        <f t="shared" si="14"/>
        <v>0</v>
      </c>
      <c r="AH14" s="59"/>
      <c r="AI14" s="14">
        <f t="shared" si="15"/>
        <v>0</v>
      </c>
      <c r="AJ14" s="59"/>
      <c r="AK14" s="14">
        <f t="shared" si="16"/>
        <v>0</v>
      </c>
      <c r="AL14" s="59"/>
      <c r="AM14" s="14">
        <f t="shared" si="17"/>
        <v>0</v>
      </c>
      <c r="AN14" s="59"/>
      <c r="AO14" s="14">
        <f t="shared" si="18"/>
        <v>0</v>
      </c>
      <c r="AP14" s="59"/>
      <c r="AQ14" s="14">
        <f t="shared" si="19"/>
        <v>0</v>
      </c>
      <c r="AR14" s="176" t="e">
        <f>IF(#REF!=0,"",T14/#REF!)</f>
        <v>#REF!</v>
      </c>
      <c r="AS14" s="68" t="e">
        <f>IF(#REF!=0,"",T14/#REF!)</f>
        <v>#REF!</v>
      </c>
      <c r="AU14" s="761">
        <v>0</v>
      </c>
      <c r="AV14" s="761">
        <v>0</v>
      </c>
      <c r="AW14" s="761">
        <v>0</v>
      </c>
      <c r="AX14" s="761">
        <v>0</v>
      </c>
      <c r="AY14" s="761">
        <v>0</v>
      </c>
      <c r="AZ14" s="761">
        <v>0</v>
      </c>
      <c r="BA14" s="51">
        <v>0</v>
      </c>
      <c r="BB14" s="51">
        <v>0</v>
      </c>
      <c r="BC14" s="51">
        <v>0</v>
      </c>
      <c r="BD14" s="51">
        <v>0</v>
      </c>
      <c r="BE14" s="51">
        <v>0</v>
      </c>
      <c r="BF14" s="51">
        <v>0</v>
      </c>
    </row>
    <row r="15" spans="1:61" s="56" customFormat="1" ht="15" customHeight="1">
      <c r="A15" s="178"/>
      <c r="B15" s="199" t="s">
        <v>133</v>
      </c>
      <c r="C15" s="185">
        <v>0</v>
      </c>
      <c r="D15" s="72">
        <v>0</v>
      </c>
      <c r="E15" s="211">
        <v>0</v>
      </c>
      <c r="F15" s="818">
        <v>0</v>
      </c>
      <c r="G15" s="746">
        <v>0</v>
      </c>
      <c r="H15" s="211">
        <v>0</v>
      </c>
      <c r="I15" s="818">
        <f t="shared" si="1"/>
        <v>0</v>
      </c>
      <c r="J15" s="746">
        <f t="shared" si="2"/>
        <v>0</v>
      </c>
      <c r="K15" s="812">
        <f t="shared" si="3"/>
        <v>0</v>
      </c>
      <c r="L15" s="818">
        <f t="shared" si="4"/>
        <v>0</v>
      </c>
      <c r="M15" s="819">
        <f t="shared" si="5"/>
        <v>0</v>
      </c>
      <c r="N15" s="59"/>
      <c r="O15" s="70">
        <f t="shared" si="6"/>
        <v>0</v>
      </c>
      <c r="P15" s="211"/>
      <c r="Q15" s="70">
        <f t="shared" si="21"/>
        <v>0</v>
      </c>
      <c r="R15" s="211"/>
      <c r="S15" s="70">
        <f t="shared" si="7"/>
        <v>0</v>
      </c>
      <c r="T15" s="185"/>
      <c r="U15" s="70">
        <f t="shared" si="8"/>
        <v>0</v>
      </c>
      <c r="V15" s="71"/>
      <c r="W15" s="70">
        <f t="shared" si="8"/>
        <v>0</v>
      </c>
      <c r="X15" s="71"/>
      <c r="Y15" s="70">
        <f t="shared" si="10"/>
        <v>0</v>
      </c>
      <c r="Z15" s="71"/>
      <c r="AA15" s="70">
        <f t="shared" si="11"/>
        <v>0</v>
      </c>
      <c r="AB15" s="71"/>
      <c r="AC15" s="70">
        <f t="shared" si="12"/>
        <v>0</v>
      </c>
      <c r="AD15" s="71"/>
      <c r="AE15" s="70">
        <f t="shared" si="12"/>
        <v>0</v>
      </c>
      <c r="AF15" s="71"/>
      <c r="AG15" s="70">
        <f t="shared" si="14"/>
        <v>0</v>
      </c>
      <c r="AH15" s="71"/>
      <c r="AI15" s="70">
        <f t="shared" si="14"/>
        <v>0</v>
      </c>
      <c r="AJ15" s="71"/>
      <c r="AK15" s="70">
        <f t="shared" si="16"/>
        <v>0</v>
      </c>
      <c r="AL15" s="71"/>
      <c r="AM15" s="70">
        <f t="shared" si="16"/>
        <v>0</v>
      </c>
      <c r="AN15" s="71"/>
      <c r="AO15" s="70">
        <f t="shared" si="18"/>
        <v>0</v>
      </c>
      <c r="AP15" s="71"/>
      <c r="AQ15" s="70">
        <f t="shared" si="18"/>
        <v>0</v>
      </c>
      <c r="AR15" s="16" t="e">
        <f>IF(#REF!=0,"",T15/#REF!)</f>
        <v>#REF!</v>
      </c>
      <c r="AS15" s="73" t="e">
        <f>IF(#REF!=0,"",T15/#REF!)</f>
        <v>#REF!</v>
      </c>
      <c r="AU15" s="762">
        <v>0</v>
      </c>
      <c r="AV15" s="762">
        <v>0</v>
      </c>
      <c r="AW15" s="762">
        <v>0</v>
      </c>
      <c r="AX15" s="762">
        <v>0</v>
      </c>
      <c r="AY15" s="762">
        <v>0</v>
      </c>
      <c r="AZ15" s="762">
        <v>0</v>
      </c>
      <c r="BA15" s="56">
        <v>0</v>
      </c>
      <c r="BB15" s="56">
        <v>0</v>
      </c>
      <c r="BC15" s="56">
        <v>0</v>
      </c>
      <c r="BD15" s="56">
        <v>0</v>
      </c>
      <c r="BE15" s="56">
        <v>0</v>
      </c>
      <c r="BF15" s="56">
        <v>0</v>
      </c>
    </row>
    <row r="16" spans="1:61" s="56" customFormat="1" ht="15" customHeight="1">
      <c r="B16" s="200" t="s">
        <v>134</v>
      </c>
      <c r="C16" s="186">
        <v>786768711953.24536</v>
      </c>
      <c r="D16" s="76">
        <v>0.83079134126497245</v>
      </c>
      <c r="E16" s="74">
        <v>1036129294908.3175</v>
      </c>
      <c r="F16" s="820">
        <v>0.78645608963940949</v>
      </c>
      <c r="G16" s="27">
        <v>0.31694267853637104</v>
      </c>
      <c r="H16" s="74">
        <v>1074358622467.3564</v>
      </c>
      <c r="I16" s="820">
        <f t="shared" si="1"/>
        <v>0.76644308558785157</v>
      </c>
      <c r="J16" s="27">
        <f t="shared" si="2"/>
        <v>3.6896290595105394E-2</v>
      </c>
      <c r="K16" s="821">
        <f t="shared" si="3"/>
        <v>1708797597671.3491</v>
      </c>
      <c r="L16" s="820">
        <f t="shared" si="4"/>
        <v>0.79938613875615872</v>
      </c>
      <c r="M16" s="822">
        <f t="shared" si="5"/>
        <v>0.59052811783364234</v>
      </c>
      <c r="N16" s="823">
        <f>N17+N21</f>
        <v>1779001686950.5017</v>
      </c>
      <c r="O16" s="75">
        <f t="shared" si="6"/>
        <v>0.83462167626788164</v>
      </c>
      <c r="P16" s="74">
        <f>P17+P21</f>
        <v>1237166993281.1375</v>
      </c>
      <c r="Q16" s="75">
        <f t="shared" si="21"/>
        <v>0.84647247950952609</v>
      </c>
      <c r="R16" s="74">
        <f>R17+R21</f>
        <v>1180271272131.259</v>
      </c>
      <c r="S16" s="75">
        <f t="shared" si="7"/>
        <v>0.84478585346171009</v>
      </c>
      <c r="T16" s="186">
        <f>T17+T21</f>
        <v>88219314678.302368</v>
      </c>
      <c r="U16" s="75">
        <f t="shared" si="8"/>
        <v>0.77491073511933783</v>
      </c>
      <c r="V16" s="823">
        <f>V17+V21</f>
        <v>76264140515.462189</v>
      </c>
      <c r="W16" s="75">
        <f t="shared" si="8"/>
        <v>0.77948316053658162</v>
      </c>
      <c r="X16" s="823">
        <f>X17+X21</f>
        <v>126533854590.25659</v>
      </c>
      <c r="Y16" s="75">
        <f t="shared" si="10"/>
        <v>0.79291228415034898</v>
      </c>
      <c r="Z16" s="823">
        <f>Z17+Z21</f>
        <v>145090382657.77423</v>
      </c>
      <c r="AA16" s="75">
        <f t="shared" si="11"/>
        <v>0.78926385637452179</v>
      </c>
      <c r="AB16" s="823">
        <f>AB17+AB21</f>
        <v>137716538155.30817</v>
      </c>
      <c r="AC16" s="75">
        <f t="shared" si="12"/>
        <v>0.76720565746398794</v>
      </c>
      <c r="AD16" s="823">
        <f>AD17+AD21</f>
        <v>132111625597.33156</v>
      </c>
      <c r="AE16" s="75">
        <f t="shared" si="12"/>
        <v>0.75926085377818597</v>
      </c>
      <c r="AF16" s="823">
        <f>AF17+AF21</f>
        <v>158818436982.25516</v>
      </c>
      <c r="AG16" s="75">
        <f t="shared" si="14"/>
        <v>0.77346826679874947</v>
      </c>
      <c r="AH16" s="823">
        <f>AH17+AH21</f>
        <v>159611357936.91638</v>
      </c>
      <c r="AI16" s="75">
        <f t="shared" si="14"/>
        <v>0.85879479247439483</v>
      </c>
      <c r="AJ16" s="823">
        <f>AJ17+AJ21</f>
        <v>175162490515.42508</v>
      </c>
      <c r="AK16" s="75">
        <f t="shared" si="16"/>
        <v>0.81455970023232405</v>
      </c>
      <c r="AL16" s="823">
        <f>AL17+AL21</f>
        <v>182735802750.40573</v>
      </c>
      <c r="AM16" s="75">
        <f t="shared" si="16"/>
        <v>0.81196856389291838</v>
      </c>
      <c r="AN16" s="823">
        <f>AN17+AN21</f>
        <v>162191269153.70694</v>
      </c>
      <c r="AO16" s="75">
        <f t="shared" si="18"/>
        <v>0.82214151008195491</v>
      </c>
      <c r="AP16" s="823">
        <f>AP17+AP21</f>
        <v>164342384138.20465</v>
      </c>
      <c r="AQ16" s="75">
        <f t="shared" si="18"/>
        <v>0.81974999051175623</v>
      </c>
      <c r="AR16" s="27" t="e">
        <f>IF(#REF!=0,"",T16/#REF!)</f>
        <v>#REF!</v>
      </c>
      <c r="AS16" s="76" t="e">
        <f>IF(#REF!=0,"",T16/#REF!)</f>
        <v>#REF!</v>
      </c>
      <c r="AU16" s="762">
        <v>0</v>
      </c>
      <c r="AV16" s="762">
        <v>0</v>
      </c>
      <c r="AW16" s="762">
        <v>0</v>
      </c>
      <c r="AX16" s="762">
        <v>0</v>
      </c>
      <c r="AY16" s="762">
        <v>0</v>
      </c>
      <c r="AZ16" s="762">
        <v>0</v>
      </c>
      <c r="BA16" s="56">
        <v>0</v>
      </c>
      <c r="BB16" s="56">
        <v>0</v>
      </c>
      <c r="BC16" s="56">
        <v>0</v>
      </c>
      <c r="BD16" s="56">
        <v>0</v>
      </c>
      <c r="BE16" s="56">
        <v>0</v>
      </c>
      <c r="BF16" s="56">
        <v>0</v>
      </c>
    </row>
    <row r="17" spans="1:58" s="56" customFormat="1" ht="15" customHeight="1">
      <c r="A17" s="215"/>
      <c r="B17" s="201" t="s">
        <v>135</v>
      </c>
      <c r="C17" s="181">
        <v>786768029889.24536</v>
      </c>
      <c r="D17" s="55">
        <v>0.83079062103696033</v>
      </c>
      <c r="E17" s="53">
        <v>1034153293911.3175</v>
      </c>
      <c r="F17" s="808">
        <v>0.78495624012751852</v>
      </c>
      <c r="G17" s="22">
        <v>0.31443227816068858</v>
      </c>
      <c r="H17" s="53">
        <v>1074358622467.3564</v>
      </c>
      <c r="I17" s="808">
        <f t="shared" si="1"/>
        <v>0.76644308558785157</v>
      </c>
      <c r="J17" s="22">
        <f t="shared" si="2"/>
        <v>3.8877532753366348E-2</v>
      </c>
      <c r="K17" s="809">
        <f t="shared" si="3"/>
        <v>1708797597671.3491</v>
      </c>
      <c r="L17" s="808">
        <f t="shared" si="4"/>
        <v>0.79938613875615872</v>
      </c>
      <c r="M17" s="810">
        <f t="shared" si="5"/>
        <v>0.59052811783364234</v>
      </c>
      <c r="N17" s="141">
        <f>N18+N19-N20</f>
        <v>1779001686950.5017</v>
      </c>
      <c r="O17" s="54">
        <f t="shared" si="6"/>
        <v>0.83462167626788164</v>
      </c>
      <c r="P17" s="53">
        <f>P18+P19-P20</f>
        <v>1237166993281.1375</v>
      </c>
      <c r="Q17" s="54">
        <f t="shared" si="21"/>
        <v>0.84647247950952609</v>
      </c>
      <c r="R17" s="53">
        <f>R18+R19-R20</f>
        <v>1180271272131.259</v>
      </c>
      <c r="S17" s="54">
        <f t="shared" si="7"/>
        <v>0.84478585346171009</v>
      </c>
      <c r="T17" s="181">
        <f>T18+T19-T20</f>
        <v>88219314678.302368</v>
      </c>
      <c r="U17" s="54">
        <f t="shared" si="8"/>
        <v>0.77491073511933783</v>
      </c>
      <c r="V17" s="141">
        <f>V18+V19-V20</f>
        <v>76264140515.462189</v>
      </c>
      <c r="W17" s="54">
        <f t="shared" si="8"/>
        <v>0.77948316053658162</v>
      </c>
      <c r="X17" s="141">
        <f>X18+X19-X20</f>
        <v>126533854590.25659</v>
      </c>
      <c r="Y17" s="54">
        <f t="shared" si="10"/>
        <v>0.79291228415034898</v>
      </c>
      <c r="Z17" s="141">
        <f>Z18+Z19-Z20</f>
        <v>145090382657.77423</v>
      </c>
      <c r="AA17" s="54">
        <f t="shared" si="11"/>
        <v>0.78926385637452179</v>
      </c>
      <c r="AB17" s="141">
        <f>AB18+AB19-AB20</f>
        <v>137716538155.30817</v>
      </c>
      <c r="AC17" s="54">
        <f t="shared" si="12"/>
        <v>0.76720565746398794</v>
      </c>
      <c r="AD17" s="141">
        <f>AD18+AD19-AD20</f>
        <v>132111625597.33156</v>
      </c>
      <c r="AE17" s="54">
        <f t="shared" si="12"/>
        <v>0.75926085377818597</v>
      </c>
      <c r="AF17" s="141">
        <f>AF18+AF19-AF20</f>
        <v>158818436982.25516</v>
      </c>
      <c r="AG17" s="54">
        <f t="shared" si="14"/>
        <v>0.77346826679874947</v>
      </c>
      <c r="AH17" s="141">
        <f>AH18+AH19-AH20</f>
        <v>159611357936.91638</v>
      </c>
      <c r="AI17" s="54">
        <f t="shared" si="14"/>
        <v>0.85879479247439483</v>
      </c>
      <c r="AJ17" s="141">
        <f>AJ18+AJ19-AJ20</f>
        <v>175162490515.42508</v>
      </c>
      <c r="AK17" s="54">
        <f t="shared" si="16"/>
        <v>0.81455970023232405</v>
      </c>
      <c r="AL17" s="141">
        <f>AL18+AL19-AL20</f>
        <v>182735802750.40573</v>
      </c>
      <c r="AM17" s="54">
        <f t="shared" si="16"/>
        <v>0.81196856389291838</v>
      </c>
      <c r="AN17" s="141">
        <f>AN18+AN19-AN20</f>
        <v>162191269153.70694</v>
      </c>
      <c r="AO17" s="54">
        <f t="shared" si="18"/>
        <v>0.82214151008195491</v>
      </c>
      <c r="AP17" s="141">
        <f>AP18+AP19-AP20</f>
        <v>164342384138.20465</v>
      </c>
      <c r="AQ17" s="54">
        <f t="shared" si="18"/>
        <v>0.81974999051175623</v>
      </c>
      <c r="AR17" s="22" t="e">
        <f>IF(#REF!=0,"",T17/#REF!)</f>
        <v>#REF!</v>
      </c>
      <c r="AS17" s="55" t="e">
        <f>IF(#REF!=0,"",T17/#REF!)</f>
        <v>#REF!</v>
      </c>
      <c r="AU17" s="762">
        <v>0</v>
      </c>
      <c r="AV17" s="762">
        <v>0</v>
      </c>
      <c r="AW17" s="762">
        <v>0</v>
      </c>
      <c r="AX17" s="762">
        <v>0</v>
      </c>
      <c r="AY17" s="762">
        <v>0</v>
      </c>
      <c r="AZ17" s="762">
        <v>0</v>
      </c>
      <c r="BA17" s="56">
        <v>0</v>
      </c>
      <c r="BB17" s="56">
        <v>0</v>
      </c>
      <c r="BC17" s="56">
        <v>0</v>
      </c>
      <c r="BD17" s="56">
        <v>0</v>
      </c>
      <c r="BE17" s="56">
        <v>0</v>
      </c>
      <c r="BF17" s="56">
        <v>0</v>
      </c>
    </row>
    <row r="18" spans="1:58" s="51" customFormat="1" ht="15" customHeight="1">
      <c r="A18" s="52"/>
      <c r="B18" s="202" t="s">
        <v>136</v>
      </c>
      <c r="C18" s="187">
        <v>166972010822</v>
      </c>
      <c r="D18" s="46">
        <v>0.17631471449866501</v>
      </c>
      <c r="E18" s="212">
        <v>260696396751</v>
      </c>
      <c r="F18" s="811">
        <v>0.19787710836804145</v>
      </c>
      <c r="G18" s="824">
        <v>0.56131794465190099</v>
      </c>
      <c r="H18" s="212">
        <v>206545173967</v>
      </c>
      <c r="I18" s="811">
        <f t="shared" si="1"/>
        <v>0.14734848972960801</v>
      </c>
      <c r="J18" s="12">
        <f t="shared" si="2"/>
        <v>-0.20771757285054337</v>
      </c>
      <c r="K18" s="825">
        <f t="shared" si="3"/>
        <v>0</v>
      </c>
      <c r="L18" s="811">
        <f t="shared" si="4"/>
        <v>0</v>
      </c>
      <c r="M18" s="813">
        <f t="shared" si="5"/>
        <v>-1</v>
      </c>
      <c r="N18" s="143"/>
      <c r="O18" s="14">
        <f t="shared" si="6"/>
        <v>0</v>
      </c>
      <c r="P18" s="212"/>
      <c r="Q18" s="14">
        <f t="shared" si="21"/>
        <v>0</v>
      </c>
      <c r="R18" s="212"/>
      <c r="S18" s="14">
        <f t="shared" si="7"/>
        <v>0</v>
      </c>
      <c r="T18" s="187"/>
      <c r="U18" s="14">
        <f t="shared" si="8"/>
        <v>0</v>
      </c>
      <c r="V18" s="143">
        <f>+T20</f>
        <v>0</v>
      </c>
      <c r="W18" s="14">
        <f t="shared" si="8"/>
        <v>0</v>
      </c>
      <c r="X18" s="143">
        <f>+V20</f>
        <v>0</v>
      </c>
      <c r="Y18" s="14">
        <f t="shared" si="10"/>
        <v>0</v>
      </c>
      <c r="Z18" s="143">
        <f>+X20</f>
        <v>0</v>
      </c>
      <c r="AA18" s="14">
        <f t="shared" si="11"/>
        <v>0</v>
      </c>
      <c r="AB18" s="143">
        <f>+Z20</f>
        <v>0</v>
      </c>
      <c r="AC18" s="14">
        <f t="shared" si="12"/>
        <v>0</v>
      </c>
      <c r="AD18" s="143">
        <f>+AB20</f>
        <v>0</v>
      </c>
      <c r="AE18" s="14">
        <f t="shared" si="12"/>
        <v>0</v>
      </c>
      <c r="AF18" s="143">
        <f>+AD20</f>
        <v>0</v>
      </c>
      <c r="AG18" s="14">
        <f t="shared" si="14"/>
        <v>0</v>
      </c>
      <c r="AH18" s="143"/>
      <c r="AI18" s="14">
        <f t="shared" si="14"/>
        <v>0</v>
      </c>
      <c r="AJ18" s="143"/>
      <c r="AK18" s="14">
        <f t="shared" si="16"/>
        <v>0</v>
      </c>
      <c r="AL18" s="143"/>
      <c r="AM18" s="14">
        <f t="shared" si="16"/>
        <v>0</v>
      </c>
      <c r="AN18" s="143"/>
      <c r="AO18" s="14">
        <f t="shared" si="18"/>
        <v>0</v>
      </c>
      <c r="AP18" s="143"/>
      <c r="AQ18" s="14">
        <f t="shared" si="18"/>
        <v>0</v>
      </c>
      <c r="AR18" s="176"/>
      <c r="AS18" s="68"/>
      <c r="AU18" s="761">
        <v>0</v>
      </c>
      <c r="AV18" s="761">
        <v>0</v>
      </c>
      <c r="AW18" s="761">
        <v>0</v>
      </c>
      <c r="AX18" s="761">
        <v>0</v>
      </c>
      <c r="AY18" s="761">
        <v>0</v>
      </c>
      <c r="AZ18" s="761">
        <v>0</v>
      </c>
      <c r="BA18" s="51">
        <v>0</v>
      </c>
      <c r="BB18" s="51">
        <v>0</v>
      </c>
      <c r="BC18" s="51">
        <v>0</v>
      </c>
      <c r="BD18" s="51">
        <v>0</v>
      </c>
      <c r="BE18" s="51">
        <v>0</v>
      </c>
      <c r="BF18" s="51">
        <v>0</v>
      </c>
    </row>
    <row r="19" spans="1:58" s="51" customFormat="1" ht="15" customHeight="1">
      <c r="A19" s="52"/>
      <c r="B19" s="202" t="s">
        <v>137</v>
      </c>
      <c r="C19" s="187">
        <v>777750627737.13892</v>
      </c>
      <c r="D19" s="46">
        <v>0.82126866176880964</v>
      </c>
      <c r="E19" s="211">
        <v>1034153293911.3175</v>
      </c>
      <c r="F19" s="811">
        <v>0.78495624012751852</v>
      </c>
      <c r="G19" s="12">
        <v>0.32967207872294579</v>
      </c>
      <c r="H19" s="211">
        <v>1077984778811.3566</v>
      </c>
      <c r="I19" s="811">
        <f t="shared" si="1"/>
        <v>0.7690299708224454</v>
      </c>
      <c r="J19" s="12">
        <f t="shared" si="2"/>
        <v>4.2383933946834942E-2</v>
      </c>
      <c r="K19" s="812">
        <f t="shared" si="3"/>
        <v>1708797597671.3491</v>
      </c>
      <c r="L19" s="811">
        <f t="shared" si="4"/>
        <v>0.79938613875615872</v>
      </c>
      <c r="M19" s="813">
        <f t="shared" si="5"/>
        <v>0.58517785339748518</v>
      </c>
      <c r="N19" s="59">
        <v>1779001686950.5017</v>
      </c>
      <c r="O19" s="14">
        <f t="shared" si="6"/>
        <v>0.83462167626788164</v>
      </c>
      <c r="P19" s="211">
        <v>1237166993281.1375</v>
      </c>
      <c r="Q19" s="14">
        <f t="shared" si="21"/>
        <v>0.84647247950952609</v>
      </c>
      <c r="R19" s="211">
        <v>1180271272131.259</v>
      </c>
      <c r="S19" s="14">
        <f t="shared" si="7"/>
        <v>0.84478585346171009</v>
      </c>
      <c r="T19" s="187">
        <f>+'2026-운영계획-MC'!T41</f>
        <v>88219314678.302368</v>
      </c>
      <c r="U19" s="14">
        <f t="shared" si="8"/>
        <v>0.77491073511933783</v>
      </c>
      <c r="V19" s="143">
        <f>+'2026-운영계획-MC'!V41</f>
        <v>76264140515.462189</v>
      </c>
      <c r="W19" s="14">
        <f>IFERROR(V19/V$7,0)</f>
        <v>0.77948316053658162</v>
      </c>
      <c r="X19" s="143">
        <f>+'2026-운영계획-MC'!X41</f>
        <v>126533854590.25659</v>
      </c>
      <c r="Y19" s="14">
        <f t="shared" si="10"/>
        <v>0.79291228415034898</v>
      </c>
      <c r="Z19" s="143">
        <f>+'2026-운영계획-MC'!Z41</f>
        <v>145090382657.77423</v>
      </c>
      <c r="AA19" s="14">
        <f t="shared" si="11"/>
        <v>0.78926385637452179</v>
      </c>
      <c r="AB19" s="143">
        <f>+'2026-운영계획-MC'!AB41</f>
        <v>137716538155.30817</v>
      </c>
      <c r="AC19" s="14">
        <f t="shared" si="12"/>
        <v>0.76720565746398794</v>
      </c>
      <c r="AD19" s="143">
        <f>+'2026-운영계획-MC'!AD41</f>
        <v>132111625597.33156</v>
      </c>
      <c r="AE19" s="14">
        <f t="shared" si="12"/>
        <v>0.75926085377818597</v>
      </c>
      <c r="AF19" s="143">
        <f>+'2026-운영계획-MC'!AF41</f>
        <v>158818436982.25516</v>
      </c>
      <c r="AG19" s="14">
        <f t="shared" si="14"/>
        <v>0.77346826679874947</v>
      </c>
      <c r="AH19" s="143">
        <f>+'2026-운영계획-MC'!AH41</f>
        <v>159611357936.91638</v>
      </c>
      <c r="AI19" s="14">
        <f t="shared" si="14"/>
        <v>0.85879479247439483</v>
      </c>
      <c r="AJ19" s="143">
        <f>+'2026-운영계획-MC'!AJ41</f>
        <v>175162490515.42508</v>
      </c>
      <c r="AK19" s="14">
        <f t="shared" si="16"/>
        <v>0.81455970023232405</v>
      </c>
      <c r="AL19" s="143">
        <f>+'2026-운영계획-MC'!AL41</f>
        <v>182735802750.40573</v>
      </c>
      <c r="AM19" s="14">
        <f t="shared" si="16"/>
        <v>0.81196856389291838</v>
      </c>
      <c r="AN19" s="143">
        <f>+'2026-운영계획-MC'!AN41</f>
        <v>162191269153.70694</v>
      </c>
      <c r="AO19" s="14">
        <f t="shared" si="18"/>
        <v>0.82214151008195491</v>
      </c>
      <c r="AP19" s="143">
        <f>+'2026-운영계획-MC'!AP41</f>
        <v>164342384138.20465</v>
      </c>
      <c r="AQ19" s="14">
        <f t="shared" si="18"/>
        <v>0.81974999051175623</v>
      </c>
      <c r="AR19" s="176"/>
      <c r="AS19" s="68"/>
      <c r="AU19" s="761">
        <v>0</v>
      </c>
      <c r="AV19" s="761">
        <v>0</v>
      </c>
      <c r="AW19" s="761">
        <v>0</v>
      </c>
      <c r="AX19" s="761">
        <v>0</v>
      </c>
      <c r="AY19" s="761">
        <v>0</v>
      </c>
      <c r="AZ19" s="761">
        <v>0</v>
      </c>
      <c r="BA19" s="51">
        <v>0</v>
      </c>
      <c r="BB19" s="51">
        <v>0</v>
      </c>
      <c r="BC19" s="51">
        <v>0</v>
      </c>
      <c r="BD19" s="51">
        <v>0</v>
      </c>
      <c r="BE19" s="51">
        <v>0</v>
      </c>
      <c r="BF19" s="51">
        <v>0</v>
      </c>
    </row>
    <row r="20" spans="1:58" s="51" customFormat="1" ht="15" customHeight="1">
      <c r="A20" s="52"/>
      <c r="B20" s="202" t="s">
        <v>138</v>
      </c>
      <c r="C20" s="187">
        <v>160037480040.60272</v>
      </c>
      <c r="D20" s="46">
        <v>0.1689921709844249</v>
      </c>
      <c r="E20" s="212">
        <v>259633155682</v>
      </c>
      <c r="F20" s="811">
        <v>0.19707007355339146</v>
      </c>
      <c r="G20" s="824">
        <v>0.62232719245597401</v>
      </c>
      <c r="H20" s="212">
        <v>210171330311</v>
      </c>
      <c r="I20" s="811">
        <f t="shared" si="1"/>
        <v>0.14993537496420178</v>
      </c>
      <c r="J20" s="12">
        <f t="shared" si="2"/>
        <v>-0.19050658318686037</v>
      </c>
      <c r="K20" s="825">
        <f t="shared" si="3"/>
        <v>0</v>
      </c>
      <c r="L20" s="811">
        <f t="shared" si="4"/>
        <v>0</v>
      </c>
      <c r="M20" s="813">
        <f t="shared" si="5"/>
        <v>-1</v>
      </c>
      <c r="N20" s="143"/>
      <c r="O20" s="14">
        <f t="shared" si="6"/>
        <v>0</v>
      </c>
      <c r="P20" s="212"/>
      <c r="Q20" s="14">
        <f t="shared" si="21"/>
        <v>0</v>
      </c>
      <c r="R20" s="212"/>
      <c r="S20" s="14">
        <f t="shared" si="7"/>
        <v>0</v>
      </c>
      <c r="T20" s="187"/>
      <c r="U20" s="14">
        <f t="shared" si="8"/>
        <v>0</v>
      </c>
      <c r="V20" s="143"/>
      <c r="W20" s="14">
        <f t="shared" si="8"/>
        <v>0</v>
      </c>
      <c r="X20" s="143"/>
      <c r="Y20" s="14">
        <f t="shared" si="10"/>
        <v>0</v>
      </c>
      <c r="Z20" s="143"/>
      <c r="AA20" s="14">
        <f t="shared" si="11"/>
        <v>0</v>
      </c>
      <c r="AB20" s="143"/>
      <c r="AC20" s="14">
        <f t="shared" si="12"/>
        <v>0</v>
      </c>
      <c r="AD20" s="143"/>
      <c r="AE20" s="14">
        <f t="shared" si="12"/>
        <v>0</v>
      </c>
      <c r="AF20" s="143"/>
      <c r="AG20" s="14">
        <f t="shared" si="14"/>
        <v>0</v>
      </c>
      <c r="AH20" s="143"/>
      <c r="AI20" s="14">
        <f t="shared" si="14"/>
        <v>0</v>
      </c>
      <c r="AJ20" s="143"/>
      <c r="AK20" s="14">
        <f t="shared" si="16"/>
        <v>0</v>
      </c>
      <c r="AL20" s="143"/>
      <c r="AM20" s="14">
        <f t="shared" si="16"/>
        <v>0</v>
      </c>
      <c r="AN20" s="143"/>
      <c r="AO20" s="14">
        <f t="shared" si="18"/>
        <v>0</v>
      </c>
      <c r="AP20" s="143"/>
      <c r="AQ20" s="14">
        <f t="shared" si="18"/>
        <v>0</v>
      </c>
      <c r="AR20" s="176"/>
      <c r="AS20" s="68"/>
      <c r="AU20" s="761">
        <v>0</v>
      </c>
      <c r="AV20" s="761">
        <v>0</v>
      </c>
      <c r="AW20" s="761">
        <v>0</v>
      </c>
      <c r="AX20" s="761">
        <v>0</v>
      </c>
      <c r="AY20" s="761">
        <v>0</v>
      </c>
      <c r="AZ20" s="761">
        <v>0</v>
      </c>
      <c r="BA20" s="51">
        <v>0</v>
      </c>
      <c r="BB20" s="51">
        <v>0</v>
      </c>
      <c r="BC20" s="51">
        <v>0</v>
      </c>
      <c r="BD20" s="51">
        <v>0</v>
      </c>
      <c r="BE20" s="51">
        <v>0</v>
      </c>
      <c r="BF20" s="51">
        <v>0</v>
      </c>
    </row>
    <row r="21" spans="1:58" s="56" customFormat="1" ht="15" customHeight="1">
      <c r="A21" s="57"/>
      <c r="B21" s="197" t="s">
        <v>139</v>
      </c>
      <c r="C21" s="183">
        <v>682064</v>
      </c>
      <c r="D21" s="67">
        <v>7.2022801209490165E-7</v>
      </c>
      <c r="E21" s="65">
        <v>1976000997</v>
      </c>
      <c r="F21" s="814">
        <v>1.4998495118909889E-3</v>
      </c>
      <c r="G21" s="815">
        <v>2896.0902979779025</v>
      </c>
      <c r="H21" s="65">
        <v>0</v>
      </c>
      <c r="I21" s="814">
        <f t="shared" si="1"/>
        <v>0</v>
      </c>
      <c r="J21" s="815">
        <f t="shared" si="2"/>
        <v>-1</v>
      </c>
      <c r="K21" s="816">
        <f t="shared" si="3"/>
        <v>0</v>
      </c>
      <c r="L21" s="814">
        <f t="shared" si="4"/>
        <v>0</v>
      </c>
      <c r="M21" s="817">
        <f t="shared" si="5"/>
        <v>0</v>
      </c>
      <c r="N21" s="78"/>
      <c r="O21" s="66">
        <f t="shared" si="6"/>
        <v>0</v>
      </c>
      <c r="P21" s="65"/>
      <c r="Q21" s="66">
        <f t="shared" si="21"/>
        <v>0</v>
      </c>
      <c r="R21" s="65"/>
      <c r="S21" s="66">
        <f t="shared" si="7"/>
        <v>0</v>
      </c>
      <c r="T21" s="183">
        <f>SUM(T23+T27)</f>
        <v>0</v>
      </c>
      <c r="U21" s="66">
        <f t="shared" si="8"/>
        <v>0</v>
      </c>
      <c r="V21" s="78">
        <f>SUM(V23+V27)</f>
        <v>0</v>
      </c>
      <c r="W21" s="66">
        <f t="shared" si="8"/>
        <v>0</v>
      </c>
      <c r="X21" s="78">
        <f>SUM(X23+X27)</f>
        <v>0</v>
      </c>
      <c r="Y21" s="66">
        <f t="shared" si="10"/>
        <v>0</v>
      </c>
      <c r="Z21" s="78">
        <f>SUM(Z23+Z27)</f>
        <v>0</v>
      </c>
      <c r="AA21" s="66">
        <f t="shared" si="11"/>
        <v>0</v>
      </c>
      <c r="AB21" s="78">
        <f>SUM(AB23+AB27)</f>
        <v>0</v>
      </c>
      <c r="AC21" s="66">
        <f t="shared" si="12"/>
        <v>0</v>
      </c>
      <c r="AD21" s="78"/>
      <c r="AE21" s="66">
        <f t="shared" si="12"/>
        <v>0</v>
      </c>
      <c r="AF21" s="78">
        <f>SUM(AF23+AF27)</f>
        <v>0</v>
      </c>
      <c r="AG21" s="66">
        <f t="shared" si="14"/>
        <v>0</v>
      </c>
      <c r="AH21" s="78">
        <f>SUM(AH23+AH27)</f>
        <v>0</v>
      </c>
      <c r="AI21" s="66">
        <f t="shared" si="14"/>
        <v>0</v>
      </c>
      <c r="AJ21" s="78">
        <f>SUM(AJ23+AJ27)</f>
        <v>0</v>
      </c>
      <c r="AK21" s="66">
        <f t="shared" si="16"/>
        <v>0</v>
      </c>
      <c r="AL21" s="78">
        <f>SUM(AL23+AL27)</f>
        <v>0</v>
      </c>
      <c r="AM21" s="66">
        <f t="shared" si="16"/>
        <v>0</v>
      </c>
      <c r="AN21" s="78">
        <f>SUM(AN23+AN27)</f>
        <v>0</v>
      </c>
      <c r="AO21" s="66">
        <f t="shared" si="18"/>
        <v>0</v>
      </c>
      <c r="AP21" s="78">
        <f>SUM(AP23+AP27)</f>
        <v>0</v>
      </c>
      <c r="AQ21" s="66">
        <f t="shared" si="18"/>
        <v>0</v>
      </c>
      <c r="AR21" s="22" t="e">
        <f>IF(#REF!=0,"",T21/#REF!)</f>
        <v>#REF!</v>
      </c>
      <c r="AS21" s="55" t="e">
        <f>IF(#REF!=0,"",T21/#REF!)</f>
        <v>#REF!</v>
      </c>
      <c r="AU21" s="762">
        <v>0</v>
      </c>
      <c r="AV21" s="762">
        <v>0</v>
      </c>
      <c r="AW21" s="762">
        <v>0</v>
      </c>
      <c r="AX21" s="762">
        <v>0</v>
      </c>
      <c r="AY21" s="762">
        <v>0</v>
      </c>
      <c r="AZ21" s="762">
        <v>0</v>
      </c>
      <c r="BA21" s="56">
        <v>0</v>
      </c>
      <c r="BB21" s="56">
        <v>0</v>
      </c>
      <c r="BC21" s="56">
        <v>0</v>
      </c>
      <c r="BD21" s="56">
        <v>0</v>
      </c>
      <c r="BE21" s="56">
        <v>0</v>
      </c>
      <c r="BF21" s="56">
        <v>0</v>
      </c>
    </row>
    <row r="22" spans="1:58" s="56" customFormat="1" ht="15" customHeight="1">
      <c r="A22" s="57"/>
      <c r="B22" s="196" t="s">
        <v>495</v>
      </c>
      <c r="C22" s="183">
        <v>0</v>
      </c>
      <c r="D22" s="67">
        <v>0</v>
      </c>
      <c r="E22" s="65">
        <v>0</v>
      </c>
      <c r="F22" s="814">
        <v>0</v>
      </c>
      <c r="G22" s="745">
        <v>0</v>
      </c>
      <c r="H22" s="65">
        <v>0</v>
      </c>
      <c r="I22" s="814">
        <f t="shared" si="1"/>
        <v>0</v>
      </c>
      <c r="J22" s="745">
        <f t="shared" si="2"/>
        <v>0</v>
      </c>
      <c r="K22" s="816">
        <f t="shared" si="3"/>
        <v>0</v>
      </c>
      <c r="L22" s="814">
        <f t="shared" si="4"/>
        <v>0</v>
      </c>
      <c r="M22" s="817">
        <f t="shared" si="5"/>
        <v>0</v>
      </c>
      <c r="N22" s="78"/>
      <c r="O22" s="66">
        <f t="shared" si="6"/>
        <v>0</v>
      </c>
      <c r="P22" s="65"/>
      <c r="Q22" s="66">
        <f t="shared" si="21"/>
        <v>0</v>
      </c>
      <c r="R22" s="65"/>
      <c r="S22" s="66">
        <f t="shared" si="7"/>
        <v>0</v>
      </c>
      <c r="T22" s="183"/>
      <c r="U22" s="66">
        <f t="shared" si="8"/>
        <v>0</v>
      </c>
      <c r="V22" s="78"/>
      <c r="W22" s="66">
        <f t="shared" si="8"/>
        <v>0</v>
      </c>
      <c r="X22" s="78"/>
      <c r="Y22" s="66">
        <f t="shared" si="10"/>
        <v>0</v>
      </c>
      <c r="Z22" s="78"/>
      <c r="AA22" s="66">
        <f t="shared" si="11"/>
        <v>0</v>
      </c>
      <c r="AB22" s="78"/>
      <c r="AC22" s="66">
        <f t="shared" si="12"/>
        <v>0</v>
      </c>
      <c r="AD22" s="78"/>
      <c r="AE22" s="66">
        <f t="shared" si="12"/>
        <v>0</v>
      </c>
      <c r="AF22" s="78"/>
      <c r="AG22" s="66">
        <f t="shared" si="14"/>
        <v>0</v>
      </c>
      <c r="AH22" s="78"/>
      <c r="AI22" s="66">
        <f t="shared" si="14"/>
        <v>0</v>
      </c>
      <c r="AJ22" s="78"/>
      <c r="AK22" s="66">
        <f t="shared" si="16"/>
        <v>0</v>
      </c>
      <c r="AL22" s="78"/>
      <c r="AM22" s="66">
        <f t="shared" si="16"/>
        <v>0</v>
      </c>
      <c r="AN22" s="78"/>
      <c r="AO22" s="66">
        <f t="shared" si="18"/>
        <v>0</v>
      </c>
      <c r="AP22" s="78"/>
      <c r="AQ22" s="66">
        <f t="shared" si="18"/>
        <v>0</v>
      </c>
      <c r="AR22" s="22"/>
      <c r="AS22" s="55"/>
      <c r="AU22" s="762">
        <v>0</v>
      </c>
      <c r="AV22" s="762">
        <v>0</v>
      </c>
      <c r="AW22" s="762">
        <v>0</v>
      </c>
      <c r="AX22" s="762">
        <v>0</v>
      </c>
      <c r="AY22" s="762">
        <v>0</v>
      </c>
      <c r="AZ22" s="762">
        <v>0</v>
      </c>
      <c r="BA22" s="56">
        <v>0</v>
      </c>
      <c r="BB22" s="56">
        <v>0</v>
      </c>
      <c r="BC22" s="56">
        <v>0</v>
      </c>
      <c r="BD22" s="56">
        <v>0</v>
      </c>
      <c r="BE22" s="56">
        <v>0</v>
      </c>
      <c r="BF22" s="56">
        <v>0</v>
      </c>
    </row>
    <row r="23" spans="1:58" s="51" customFormat="1" ht="15" customHeight="1">
      <c r="A23" s="61"/>
      <c r="B23" s="196" t="s">
        <v>496</v>
      </c>
      <c r="C23" s="188">
        <v>0</v>
      </c>
      <c r="D23" s="46">
        <v>0</v>
      </c>
      <c r="E23" s="213">
        <v>1976000997</v>
      </c>
      <c r="F23" s="811">
        <v>1.4998495118909889E-3</v>
      </c>
      <c r="G23" s="12">
        <v>0</v>
      </c>
      <c r="H23" s="211">
        <v>1228698258</v>
      </c>
      <c r="I23" s="811">
        <f t="shared" si="1"/>
        <v>8.7654835585084326E-4</v>
      </c>
      <c r="J23" s="12">
        <f t="shared" si="2"/>
        <v>-0.37818945442566493</v>
      </c>
      <c r="K23" s="812">
        <f t="shared" si="3"/>
        <v>0</v>
      </c>
      <c r="L23" s="811">
        <f t="shared" si="4"/>
        <v>0</v>
      </c>
      <c r="M23" s="813">
        <f t="shared" si="5"/>
        <v>-1</v>
      </c>
      <c r="N23" s="79"/>
      <c r="O23" s="14">
        <f t="shared" si="6"/>
        <v>0</v>
      </c>
      <c r="P23" s="213"/>
      <c r="Q23" s="14">
        <f t="shared" si="21"/>
        <v>0</v>
      </c>
      <c r="R23" s="213"/>
      <c r="S23" s="14">
        <f t="shared" si="7"/>
        <v>0</v>
      </c>
      <c r="T23" s="188"/>
      <c r="U23" s="14">
        <f t="shared" si="8"/>
        <v>0</v>
      </c>
      <c r="V23" s="79"/>
      <c r="W23" s="14">
        <f t="shared" si="8"/>
        <v>0</v>
      </c>
      <c r="X23" s="79"/>
      <c r="Y23" s="14">
        <f t="shared" si="10"/>
        <v>0</v>
      </c>
      <c r="Z23" s="79"/>
      <c r="AA23" s="14">
        <f t="shared" si="11"/>
        <v>0</v>
      </c>
      <c r="AB23" s="79"/>
      <c r="AC23" s="14">
        <f t="shared" si="12"/>
        <v>0</v>
      </c>
      <c r="AD23" s="79">
        <v>0</v>
      </c>
      <c r="AE23" s="14">
        <f t="shared" si="12"/>
        <v>0</v>
      </c>
      <c r="AF23" s="79"/>
      <c r="AG23" s="14">
        <f t="shared" si="14"/>
        <v>0</v>
      </c>
      <c r="AH23" s="79"/>
      <c r="AI23" s="14">
        <f t="shared" si="14"/>
        <v>0</v>
      </c>
      <c r="AJ23" s="79"/>
      <c r="AK23" s="14">
        <f t="shared" si="16"/>
        <v>0</v>
      </c>
      <c r="AL23" s="79"/>
      <c r="AM23" s="14">
        <f t="shared" si="16"/>
        <v>0</v>
      </c>
      <c r="AN23" s="79"/>
      <c r="AO23" s="14">
        <f t="shared" si="18"/>
        <v>0</v>
      </c>
      <c r="AP23" s="79"/>
      <c r="AQ23" s="14">
        <f t="shared" si="18"/>
        <v>0</v>
      </c>
      <c r="AR23" s="176" t="e">
        <f>IF(#REF!=0,"",T23/#REF!)</f>
        <v>#REF!</v>
      </c>
      <c r="AS23" s="68" t="e">
        <f>IF(#REF!=0,"",T23/#REF!)</f>
        <v>#REF!</v>
      </c>
      <c r="AU23" s="761">
        <v>0</v>
      </c>
      <c r="AV23" s="761">
        <v>0</v>
      </c>
      <c r="AW23" s="761">
        <v>0</v>
      </c>
      <c r="AX23" s="761">
        <v>0</v>
      </c>
      <c r="AY23" s="761">
        <v>0</v>
      </c>
      <c r="AZ23" s="761">
        <v>0</v>
      </c>
      <c r="BA23" s="51">
        <v>0</v>
      </c>
      <c r="BB23" s="51">
        <v>0</v>
      </c>
      <c r="BC23" s="51">
        <v>0</v>
      </c>
      <c r="BD23" s="51">
        <v>0</v>
      </c>
      <c r="BE23" s="51">
        <v>0</v>
      </c>
      <c r="BF23" s="51">
        <v>0</v>
      </c>
    </row>
    <row r="24" spans="1:58" s="51" customFormat="1" ht="15" customHeight="1">
      <c r="A24" s="52"/>
      <c r="B24" s="202" t="s">
        <v>140</v>
      </c>
      <c r="C24" s="188">
        <v>0</v>
      </c>
      <c r="D24" s="46">
        <v>0</v>
      </c>
      <c r="E24" s="213">
        <v>0</v>
      </c>
      <c r="F24" s="811">
        <v>0</v>
      </c>
      <c r="G24" s="12">
        <v>0</v>
      </c>
      <c r="H24" s="213">
        <v>0</v>
      </c>
      <c r="I24" s="811">
        <f t="shared" si="1"/>
        <v>0</v>
      </c>
      <c r="J24" s="12">
        <f t="shared" si="2"/>
        <v>0</v>
      </c>
      <c r="K24" s="826">
        <f t="shared" si="3"/>
        <v>0</v>
      </c>
      <c r="L24" s="811">
        <f t="shared" si="4"/>
        <v>0</v>
      </c>
      <c r="M24" s="813">
        <f t="shared" si="5"/>
        <v>0</v>
      </c>
      <c r="N24" s="79"/>
      <c r="O24" s="14">
        <f t="shared" si="6"/>
        <v>0</v>
      </c>
      <c r="P24" s="213"/>
      <c r="Q24" s="14">
        <f t="shared" si="21"/>
        <v>0</v>
      </c>
      <c r="R24" s="213"/>
      <c r="S24" s="14">
        <f t="shared" si="7"/>
        <v>0</v>
      </c>
      <c r="T24" s="188"/>
      <c r="U24" s="14">
        <f t="shared" ref="U24:W39" si="22">IFERROR(T24/T$7,0)</f>
        <v>0</v>
      </c>
      <c r="V24" s="79"/>
      <c r="W24" s="14">
        <f>IFERROR(V24/V$7,0)</f>
        <v>0</v>
      </c>
      <c r="X24" s="79"/>
      <c r="Y24" s="14">
        <f t="shared" si="10"/>
        <v>0</v>
      </c>
      <c r="Z24" s="79"/>
      <c r="AA24" s="14">
        <f t="shared" si="11"/>
        <v>0</v>
      </c>
      <c r="AB24" s="79"/>
      <c r="AC24" s="14">
        <f t="shared" ref="AC24:AE39" si="23">IFERROR(AB24/AB$7,0)</f>
        <v>0</v>
      </c>
      <c r="AD24" s="79"/>
      <c r="AE24" s="14">
        <f>IFERROR(AD24/AD$7,0)</f>
        <v>0</v>
      </c>
      <c r="AF24" s="79"/>
      <c r="AG24" s="14">
        <f t="shared" ref="AG24:AI39" si="24">IFERROR(AF24/AF$7,0)</f>
        <v>0</v>
      </c>
      <c r="AH24" s="79"/>
      <c r="AI24" s="14">
        <f>IFERROR(AH24/AH$7,0)</f>
        <v>0</v>
      </c>
      <c r="AJ24" s="79"/>
      <c r="AK24" s="14">
        <f t="shared" ref="AK24:AM39" si="25">IFERROR(AJ24/AJ$7,0)</f>
        <v>0</v>
      </c>
      <c r="AL24" s="79"/>
      <c r="AM24" s="14">
        <f>IFERROR(AL24/AL$7,0)</f>
        <v>0</v>
      </c>
      <c r="AN24" s="79"/>
      <c r="AO24" s="14">
        <f t="shared" ref="AO24:AQ39" si="26">IFERROR(AN24/AN$7,0)</f>
        <v>0</v>
      </c>
      <c r="AP24" s="79"/>
      <c r="AQ24" s="14">
        <f>IFERROR(AP24/AP$7,0)</f>
        <v>0</v>
      </c>
      <c r="AR24" s="176" t="e">
        <f>IF(#REF!=0,"",T24/#REF!)</f>
        <v>#REF!</v>
      </c>
      <c r="AS24" s="68"/>
      <c r="AU24" s="761">
        <v>0</v>
      </c>
      <c r="AV24" s="761">
        <v>0</v>
      </c>
      <c r="AW24" s="761">
        <v>0</v>
      </c>
      <c r="AX24" s="761">
        <v>0</v>
      </c>
      <c r="AY24" s="761">
        <v>0</v>
      </c>
      <c r="AZ24" s="761">
        <v>0</v>
      </c>
      <c r="BA24" s="51">
        <v>0</v>
      </c>
      <c r="BB24" s="51">
        <v>0</v>
      </c>
      <c r="BC24" s="51">
        <v>0</v>
      </c>
      <c r="BD24" s="51">
        <v>0</v>
      </c>
      <c r="BE24" s="51">
        <v>0</v>
      </c>
      <c r="BF24" s="51">
        <v>0</v>
      </c>
    </row>
    <row r="25" spans="1:58" s="51" customFormat="1" ht="15" customHeight="1">
      <c r="A25" s="52"/>
      <c r="B25" s="202" t="s">
        <v>141</v>
      </c>
      <c r="C25" s="188">
        <v>0</v>
      </c>
      <c r="D25" s="46">
        <v>0</v>
      </c>
      <c r="E25" s="211">
        <v>0</v>
      </c>
      <c r="F25" s="811">
        <v>0</v>
      </c>
      <c r="G25" s="12">
        <v>0</v>
      </c>
      <c r="H25" s="211">
        <v>0</v>
      </c>
      <c r="I25" s="811">
        <f t="shared" si="1"/>
        <v>0</v>
      </c>
      <c r="J25" s="12">
        <f t="shared" si="2"/>
        <v>0</v>
      </c>
      <c r="K25" s="812">
        <f t="shared" si="3"/>
        <v>0</v>
      </c>
      <c r="L25" s="811">
        <f t="shared" si="4"/>
        <v>0</v>
      </c>
      <c r="M25" s="813">
        <f t="shared" si="5"/>
        <v>0</v>
      </c>
      <c r="N25" s="59"/>
      <c r="O25" s="14">
        <f t="shared" si="6"/>
        <v>0</v>
      </c>
      <c r="P25" s="211"/>
      <c r="Q25" s="14">
        <f t="shared" si="21"/>
        <v>0</v>
      </c>
      <c r="R25" s="211"/>
      <c r="S25" s="14">
        <f t="shared" si="7"/>
        <v>0</v>
      </c>
      <c r="T25" s="188"/>
      <c r="U25" s="14">
        <f t="shared" si="22"/>
        <v>0</v>
      </c>
      <c r="V25" s="79"/>
      <c r="W25" s="14">
        <f t="shared" si="22"/>
        <v>0</v>
      </c>
      <c r="X25" s="79"/>
      <c r="Y25" s="14">
        <f t="shared" si="10"/>
        <v>0</v>
      </c>
      <c r="Z25" s="79"/>
      <c r="AA25" s="14">
        <f>IFERROR(Z25/Z$7,0)</f>
        <v>0</v>
      </c>
      <c r="AB25" s="79"/>
      <c r="AC25" s="14">
        <f t="shared" si="23"/>
        <v>0</v>
      </c>
      <c r="AD25" s="79"/>
      <c r="AE25" s="14">
        <f t="shared" si="23"/>
        <v>0</v>
      </c>
      <c r="AF25" s="79"/>
      <c r="AG25" s="14">
        <f t="shared" si="24"/>
        <v>0</v>
      </c>
      <c r="AH25" s="79"/>
      <c r="AI25" s="14">
        <f t="shared" si="24"/>
        <v>0</v>
      </c>
      <c r="AJ25" s="79"/>
      <c r="AK25" s="14">
        <f t="shared" si="25"/>
        <v>0</v>
      </c>
      <c r="AL25" s="79"/>
      <c r="AM25" s="14">
        <f t="shared" si="25"/>
        <v>0</v>
      </c>
      <c r="AN25" s="79"/>
      <c r="AO25" s="14">
        <f t="shared" si="26"/>
        <v>0</v>
      </c>
      <c r="AP25" s="79"/>
      <c r="AQ25" s="14">
        <f t="shared" si="26"/>
        <v>0</v>
      </c>
      <c r="AR25" s="176" t="e">
        <f>IF(#REF!=0,"",T25/#REF!)</f>
        <v>#REF!</v>
      </c>
      <c r="AS25" s="68"/>
      <c r="AU25" s="761">
        <v>0</v>
      </c>
      <c r="AV25" s="761">
        <v>0</v>
      </c>
      <c r="AW25" s="761">
        <v>0</v>
      </c>
      <c r="AX25" s="761">
        <v>0</v>
      </c>
      <c r="AY25" s="761">
        <v>0</v>
      </c>
      <c r="AZ25" s="761">
        <v>0</v>
      </c>
      <c r="BA25" s="51">
        <v>0</v>
      </c>
      <c r="BB25" s="51">
        <v>0</v>
      </c>
      <c r="BC25" s="51">
        <v>0</v>
      </c>
      <c r="BD25" s="51">
        <v>0</v>
      </c>
      <c r="BE25" s="51">
        <v>0</v>
      </c>
      <c r="BF25" s="51">
        <v>0</v>
      </c>
    </row>
    <row r="26" spans="1:58" s="51" customFormat="1" ht="15" customHeight="1">
      <c r="A26" s="52"/>
      <c r="B26" s="202" t="s">
        <v>142</v>
      </c>
      <c r="C26" s="188">
        <v>0</v>
      </c>
      <c r="D26" s="46">
        <v>0</v>
      </c>
      <c r="E26" s="213">
        <v>0</v>
      </c>
      <c r="F26" s="811">
        <v>0</v>
      </c>
      <c r="G26" s="12">
        <v>0</v>
      </c>
      <c r="H26" s="213">
        <v>0</v>
      </c>
      <c r="I26" s="811">
        <f t="shared" si="1"/>
        <v>0</v>
      </c>
      <c r="J26" s="12">
        <f t="shared" si="2"/>
        <v>0</v>
      </c>
      <c r="K26" s="826">
        <f t="shared" si="3"/>
        <v>0</v>
      </c>
      <c r="L26" s="811">
        <f t="shared" si="4"/>
        <v>0</v>
      </c>
      <c r="M26" s="813">
        <f t="shared" si="5"/>
        <v>0</v>
      </c>
      <c r="N26" s="79"/>
      <c r="O26" s="14">
        <f t="shared" si="6"/>
        <v>0</v>
      </c>
      <c r="P26" s="213"/>
      <c r="Q26" s="14">
        <f t="shared" si="21"/>
        <v>0</v>
      </c>
      <c r="R26" s="213"/>
      <c r="S26" s="14">
        <f t="shared" si="7"/>
        <v>0</v>
      </c>
      <c r="T26" s="188"/>
      <c r="U26" s="14">
        <f t="shared" si="22"/>
        <v>0</v>
      </c>
      <c r="V26" s="79"/>
      <c r="W26" s="14">
        <f t="shared" si="22"/>
        <v>0</v>
      </c>
      <c r="X26" s="79"/>
      <c r="Y26" s="14">
        <f t="shared" si="10"/>
        <v>0</v>
      </c>
      <c r="Z26" s="79"/>
      <c r="AA26" s="14">
        <f t="shared" si="10"/>
        <v>0</v>
      </c>
      <c r="AB26" s="79"/>
      <c r="AC26" s="14">
        <f t="shared" si="23"/>
        <v>0</v>
      </c>
      <c r="AD26" s="79"/>
      <c r="AE26" s="14">
        <f t="shared" si="23"/>
        <v>0</v>
      </c>
      <c r="AF26" s="79"/>
      <c r="AG26" s="14">
        <f t="shared" si="24"/>
        <v>0</v>
      </c>
      <c r="AH26" s="79"/>
      <c r="AI26" s="14">
        <f t="shared" si="24"/>
        <v>0</v>
      </c>
      <c r="AJ26" s="79"/>
      <c r="AK26" s="14">
        <f t="shared" si="25"/>
        <v>0</v>
      </c>
      <c r="AL26" s="79"/>
      <c r="AM26" s="14">
        <f t="shared" si="25"/>
        <v>0</v>
      </c>
      <c r="AN26" s="79"/>
      <c r="AO26" s="14">
        <f t="shared" si="26"/>
        <v>0</v>
      </c>
      <c r="AP26" s="79"/>
      <c r="AQ26" s="14">
        <f t="shared" si="26"/>
        <v>0</v>
      </c>
      <c r="AR26" s="176" t="e">
        <f>IF(#REF!=0,"",T26/#REF!)</f>
        <v>#REF!</v>
      </c>
      <c r="AS26" s="68"/>
      <c r="AU26" s="761">
        <v>0</v>
      </c>
      <c r="AV26" s="761">
        <v>0</v>
      </c>
      <c r="AW26" s="761">
        <v>0</v>
      </c>
      <c r="AX26" s="761">
        <v>0</v>
      </c>
      <c r="AY26" s="761">
        <v>0</v>
      </c>
      <c r="AZ26" s="761">
        <v>0</v>
      </c>
      <c r="BA26" s="51">
        <v>0</v>
      </c>
      <c r="BB26" s="51">
        <v>0</v>
      </c>
      <c r="BC26" s="51">
        <v>0</v>
      </c>
      <c r="BD26" s="51">
        <v>0</v>
      </c>
      <c r="BE26" s="51">
        <v>0</v>
      </c>
      <c r="BF26" s="51">
        <v>0</v>
      </c>
    </row>
    <row r="27" spans="1:58" s="51" customFormat="1" ht="15" customHeight="1">
      <c r="A27" s="88"/>
      <c r="B27" s="198" t="s">
        <v>143</v>
      </c>
      <c r="C27" s="189">
        <v>0</v>
      </c>
      <c r="D27" s="83">
        <v>0</v>
      </c>
      <c r="E27" s="214">
        <v>0</v>
      </c>
      <c r="F27" s="827">
        <v>0</v>
      </c>
      <c r="G27" s="747">
        <v>0</v>
      </c>
      <c r="H27" s="214">
        <v>0</v>
      </c>
      <c r="I27" s="827">
        <f t="shared" si="1"/>
        <v>0</v>
      </c>
      <c r="J27" s="747">
        <f t="shared" si="2"/>
        <v>0</v>
      </c>
      <c r="K27" s="828">
        <f t="shared" si="3"/>
        <v>0</v>
      </c>
      <c r="L27" s="827">
        <f t="shared" si="4"/>
        <v>0</v>
      </c>
      <c r="M27" s="829">
        <f t="shared" si="5"/>
        <v>0</v>
      </c>
      <c r="N27" s="82"/>
      <c r="O27" s="81">
        <f t="shared" si="6"/>
        <v>0</v>
      </c>
      <c r="P27" s="214"/>
      <c r="Q27" s="81">
        <f t="shared" si="21"/>
        <v>0</v>
      </c>
      <c r="R27" s="214"/>
      <c r="S27" s="81">
        <f t="shared" si="7"/>
        <v>0</v>
      </c>
      <c r="T27" s="189"/>
      <c r="U27" s="81">
        <f t="shared" si="22"/>
        <v>0</v>
      </c>
      <c r="V27" s="82"/>
      <c r="W27" s="81">
        <f t="shared" si="22"/>
        <v>0</v>
      </c>
      <c r="X27" s="82"/>
      <c r="Y27" s="81">
        <f t="shared" ref="Y27:AA42" si="27">IFERROR(X27/X$7,0)</f>
        <v>0</v>
      </c>
      <c r="Z27" s="82"/>
      <c r="AA27" s="81">
        <f t="shared" si="27"/>
        <v>0</v>
      </c>
      <c r="AB27" s="82"/>
      <c r="AC27" s="81">
        <f t="shared" si="23"/>
        <v>0</v>
      </c>
      <c r="AD27" s="82"/>
      <c r="AE27" s="81">
        <f t="shared" si="23"/>
        <v>0</v>
      </c>
      <c r="AF27" s="82"/>
      <c r="AG27" s="81">
        <f t="shared" si="24"/>
        <v>0</v>
      </c>
      <c r="AH27" s="82"/>
      <c r="AI27" s="81">
        <f t="shared" si="24"/>
        <v>0</v>
      </c>
      <c r="AJ27" s="82"/>
      <c r="AK27" s="81">
        <f t="shared" si="25"/>
        <v>0</v>
      </c>
      <c r="AL27" s="82"/>
      <c r="AM27" s="81">
        <f t="shared" si="25"/>
        <v>0</v>
      </c>
      <c r="AN27" s="82"/>
      <c r="AO27" s="81">
        <f t="shared" si="26"/>
        <v>0</v>
      </c>
      <c r="AP27" s="82"/>
      <c r="AQ27" s="81">
        <f t="shared" si="26"/>
        <v>0</v>
      </c>
      <c r="AR27" s="32" t="e">
        <f>IF(#REF!=0,"",T27/#REF!)</f>
        <v>#REF!</v>
      </c>
      <c r="AS27" s="60" t="e">
        <f>IF(#REF!=0,"",T27/#REF!)</f>
        <v>#REF!</v>
      </c>
      <c r="AU27" s="761">
        <v>0</v>
      </c>
      <c r="AV27" s="761">
        <v>0</v>
      </c>
      <c r="AW27" s="761">
        <v>0</v>
      </c>
      <c r="AX27" s="761">
        <v>0</v>
      </c>
      <c r="AY27" s="761">
        <v>0</v>
      </c>
      <c r="AZ27" s="761">
        <v>0</v>
      </c>
      <c r="BA27" s="51">
        <v>0</v>
      </c>
      <c r="BB27" s="51">
        <v>0</v>
      </c>
      <c r="BC27" s="51">
        <v>0</v>
      </c>
      <c r="BD27" s="51">
        <v>0</v>
      </c>
      <c r="BE27" s="51">
        <v>0</v>
      </c>
      <c r="BF27" s="51">
        <v>0</v>
      </c>
    </row>
    <row r="28" spans="1:58" s="56" customFormat="1" ht="15" customHeight="1">
      <c r="B28" s="200" t="s">
        <v>144</v>
      </c>
      <c r="C28" s="190">
        <v>160242496366.88736</v>
      </c>
      <c r="D28" s="76">
        <v>0.16920865873502747</v>
      </c>
      <c r="E28" s="84">
        <v>281336878420.42273</v>
      </c>
      <c r="F28" s="820">
        <v>0.21354391036059053</v>
      </c>
      <c r="G28" s="27">
        <v>0.75569455543353858</v>
      </c>
      <c r="H28" s="84">
        <v>327387498894.46362</v>
      </c>
      <c r="I28" s="820">
        <f t="shared" si="1"/>
        <v>0.23355691441214843</v>
      </c>
      <c r="J28" s="27">
        <f t="shared" si="2"/>
        <v>0.16368497700192725</v>
      </c>
      <c r="K28" s="830">
        <f t="shared" si="3"/>
        <v>428839665254.21387</v>
      </c>
      <c r="L28" s="820">
        <f t="shared" si="4"/>
        <v>0.20061386124384145</v>
      </c>
      <c r="M28" s="822">
        <f t="shared" si="5"/>
        <v>0.30988405697327581</v>
      </c>
      <c r="N28" s="831">
        <f>N7-N16</f>
        <v>352505003488.6167</v>
      </c>
      <c r="O28" s="75">
        <f t="shared" si="6"/>
        <v>0.16537832373211836</v>
      </c>
      <c r="P28" s="84">
        <f>P7-P16</f>
        <v>224389079986.58716</v>
      </c>
      <c r="Q28" s="75">
        <f t="shared" si="21"/>
        <v>0.15352752049047388</v>
      </c>
      <c r="R28" s="84">
        <f>R7-R16</f>
        <v>216853534463.00146</v>
      </c>
      <c r="S28" s="75">
        <f t="shared" si="7"/>
        <v>0.15521414653828988</v>
      </c>
      <c r="T28" s="190">
        <f>T7-T16</f>
        <v>25625171764.018524</v>
      </c>
      <c r="U28" s="75">
        <f t="shared" si="22"/>
        <v>0.22508926488066219</v>
      </c>
      <c r="V28" s="831">
        <f>V7-V16</f>
        <v>21575228410.690598</v>
      </c>
      <c r="W28" s="75">
        <f t="shared" si="22"/>
        <v>0.22051683946341838</v>
      </c>
      <c r="X28" s="831">
        <f>X7-X16</f>
        <v>33047295960.141144</v>
      </c>
      <c r="Y28" s="75">
        <f t="shared" si="27"/>
        <v>0.20708771584965099</v>
      </c>
      <c r="Z28" s="831">
        <f>Z7-Z16</f>
        <v>38739627402.797821</v>
      </c>
      <c r="AA28" s="75">
        <f t="shared" si="27"/>
        <v>0.21073614362547824</v>
      </c>
      <c r="AB28" s="831">
        <f>AB7-AB16</f>
        <v>41787531992.626678</v>
      </c>
      <c r="AC28" s="75">
        <f t="shared" si="23"/>
        <v>0.23279434253601206</v>
      </c>
      <c r="AD28" s="831">
        <f>AD7-AD16</f>
        <v>41888686600.941299</v>
      </c>
      <c r="AE28" s="75">
        <f t="shared" si="23"/>
        <v>0.24073914622181403</v>
      </c>
      <c r="AF28" s="831">
        <f>AF7-AF16</f>
        <v>46514404453.602356</v>
      </c>
      <c r="AG28" s="75">
        <f t="shared" si="24"/>
        <v>0.22653173320125053</v>
      </c>
      <c r="AH28" s="831">
        <f>AH7-AH16</f>
        <v>26243702358.730713</v>
      </c>
      <c r="AI28" s="75">
        <f t="shared" si="24"/>
        <v>0.1412052075256052</v>
      </c>
      <c r="AJ28" s="831">
        <f>AJ7-AJ16</f>
        <v>39876984756.266174</v>
      </c>
      <c r="AK28" s="75">
        <f t="shared" si="25"/>
        <v>0.18544029976767598</v>
      </c>
      <c r="AL28" s="831">
        <f>AL7-AL16</f>
        <v>42317002095.010376</v>
      </c>
      <c r="AM28" s="75">
        <f t="shared" si="25"/>
        <v>0.18803143610708165</v>
      </c>
      <c r="AN28" s="831">
        <f>AN7-AN16</f>
        <v>35087748101.532928</v>
      </c>
      <c r="AO28" s="75">
        <f t="shared" si="26"/>
        <v>0.17785848991804512</v>
      </c>
      <c r="AP28" s="831">
        <f>AP7-AP16</f>
        <v>36136281357.855255</v>
      </c>
      <c r="AQ28" s="75">
        <f t="shared" si="26"/>
        <v>0.18025000948824382</v>
      </c>
      <c r="AR28" s="27" t="e">
        <f>IF(#REF!=0,"",T28/#REF!)</f>
        <v>#REF!</v>
      </c>
      <c r="AS28" s="76" t="e">
        <f>IF(#REF!=0,"",T28/#REF!)</f>
        <v>#REF!</v>
      </c>
      <c r="AU28" s="762">
        <v>0</v>
      </c>
      <c r="AV28" s="762">
        <v>0</v>
      </c>
      <c r="AW28" s="762">
        <v>0</v>
      </c>
      <c r="AX28" s="762">
        <v>0</v>
      </c>
      <c r="AY28" s="762">
        <v>0</v>
      </c>
      <c r="AZ28" s="762">
        <v>0</v>
      </c>
      <c r="BA28" s="56">
        <v>0</v>
      </c>
      <c r="BB28" s="56">
        <v>0</v>
      </c>
      <c r="BC28" s="56">
        <v>0</v>
      </c>
      <c r="BD28" s="56">
        <v>0</v>
      </c>
      <c r="BE28" s="56">
        <v>0</v>
      </c>
      <c r="BF28" s="56">
        <v>0</v>
      </c>
    </row>
    <row r="29" spans="1:58" s="56" customFormat="1" ht="15" customHeight="1">
      <c r="B29" s="200" t="s">
        <v>208</v>
      </c>
      <c r="C29" s="190">
        <v>112653914304.7953</v>
      </c>
      <c r="D29" s="76">
        <v>0.11895731889449102</v>
      </c>
      <c r="E29" s="84">
        <v>171187646136.23013</v>
      </c>
      <c r="F29" s="820">
        <v>0.12993703337650295</v>
      </c>
      <c r="G29" s="27">
        <v>0.5195889747165513</v>
      </c>
      <c r="H29" s="84">
        <v>171136814120.56232</v>
      </c>
      <c r="I29" s="820">
        <f t="shared" si="1"/>
        <v>0.12208830936824709</v>
      </c>
      <c r="J29" s="27">
        <f t="shared" si="2"/>
        <v>-2.9693740649581888E-4</v>
      </c>
      <c r="K29" s="830">
        <f t="shared" si="3"/>
        <v>254193244575.09225</v>
      </c>
      <c r="L29" s="820">
        <f t="shared" si="4"/>
        <v>0.11891317997853587</v>
      </c>
      <c r="M29" s="822">
        <f t="shared" si="5"/>
        <v>0.48532182208334446</v>
      </c>
      <c r="N29" s="831">
        <f>SUM(N30:N59)</f>
        <v>253464238705.64023</v>
      </c>
      <c r="O29" s="75">
        <f t="shared" si="6"/>
        <v>0.11891317997853587</v>
      </c>
      <c r="P29" s="84">
        <f>SUM(P30:P59)</f>
        <v>173798280389.20709</v>
      </c>
      <c r="Q29" s="75">
        <f t="shared" si="21"/>
        <v>0.11891317997853587</v>
      </c>
      <c r="R29" s="84">
        <f>SUM(R30:R59)</f>
        <v>166136553579.02042</v>
      </c>
      <c r="S29" s="75">
        <f t="shared" si="7"/>
        <v>0.11891317997853587</v>
      </c>
      <c r="T29" s="190">
        <f>SUM(T30:T59)</f>
        <v>14690958026.310471</v>
      </c>
      <c r="U29" s="76">
        <f t="shared" si="22"/>
        <v>0.12904408887428745</v>
      </c>
      <c r="V29" s="84">
        <f>SUM(V30:V59)</f>
        <v>13012593005.332443</v>
      </c>
      <c r="W29" s="75">
        <f t="shared" si="22"/>
        <v>0.13299955987199888</v>
      </c>
      <c r="X29" s="84">
        <f>SUM(X30:X59)</f>
        <v>19321474910.993301</v>
      </c>
      <c r="Y29" s="75">
        <f t="shared" si="27"/>
        <v>0.12107617249501743</v>
      </c>
      <c r="Z29" s="84">
        <f>SUM(Z30:Z59)</f>
        <v>21933534017.673279</v>
      </c>
      <c r="AA29" s="75">
        <f t="shared" si="27"/>
        <v>0.11931421866563664</v>
      </c>
      <c r="AB29" s="84">
        <f>SUM(AB30:AB59)</f>
        <v>21568032904.687241</v>
      </c>
      <c r="AC29" s="75">
        <f t="shared" si="23"/>
        <v>0.12015344770128253</v>
      </c>
      <c r="AD29" s="84">
        <f>SUM(AD30:AD59)</f>
        <v>21040330368.658932</v>
      </c>
      <c r="AE29" s="75">
        <f t="shared" si="23"/>
        <v>0.12092122193828903</v>
      </c>
      <c r="AF29" s="84">
        <f>SUM(AF30:AF59)</f>
        <v>23147022331.477734</v>
      </c>
      <c r="AG29" s="75">
        <f t="shared" si="24"/>
        <v>0.11272927491586128</v>
      </c>
      <c r="AH29" s="84">
        <f>SUM(AH30:AH59)</f>
        <v>21650168147.24778</v>
      </c>
      <c r="AI29" s="75">
        <f t="shared" si="24"/>
        <v>0.11648952744578485</v>
      </c>
      <c r="AJ29" s="84">
        <f>SUM(AJ30:AJ59)</f>
        <v>24930900947.636711</v>
      </c>
      <c r="AK29" s="75">
        <f t="shared" si="25"/>
        <v>0.11593639221886032</v>
      </c>
      <c r="AL29" s="84">
        <f>SUM(AL30:AL59)</f>
        <v>26184787798.009193</v>
      </c>
      <c r="AM29" s="75">
        <f t="shared" si="25"/>
        <v>0.11634952879611946</v>
      </c>
      <c r="AN29" s="84">
        <f>SUM(AN30:AN59)</f>
        <v>23021758924.99157</v>
      </c>
      <c r="AO29" s="75">
        <f t="shared" si="26"/>
        <v>0.11669643961783319</v>
      </c>
      <c r="AP29" s="84">
        <f>SUM(AP30:AP59)</f>
        <v>23691683192.073574</v>
      </c>
      <c r="AQ29" s="75">
        <f t="shared" si="26"/>
        <v>0.1181755830898585</v>
      </c>
      <c r="AR29" s="27" t="e">
        <f>IF(#REF!=0,"",T29/#REF!)</f>
        <v>#REF!</v>
      </c>
      <c r="AS29" s="76" t="e">
        <f>IF(#REF!=0,"",T29/#REF!)</f>
        <v>#REF!</v>
      </c>
      <c r="AU29" s="762">
        <v>0</v>
      </c>
      <c r="AV29" s="762">
        <v>0</v>
      </c>
      <c r="AW29" s="762">
        <v>0</v>
      </c>
      <c r="AX29" s="762">
        <v>0</v>
      </c>
      <c r="AY29" s="762">
        <v>0</v>
      </c>
      <c r="AZ29" s="762">
        <v>0</v>
      </c>
      <c r="BA29" s="56">
        <v>0</v>
      </c>
      <c r="BB29" s="56">
        <v>0</v>
      </c>
      <c r="BC29" s="56">
        <v>0</v>
      </c>
      <c r="BD29" s="56">
        <v>0</v>
      </c>
      <c r="BE29" s="56">
        <v>0</v>
      </c>
      <c r="BF29" s="56">
        <v>0</v>
      </c>
    </row>
    <row r="30" spans="1:58" s="51" customFormat="1" ht="15" customHeight="1">
      <c r="A30" s="52"/>
      <c r="B30" s="203" t="s">
        <v>146</v>
      </c>
      <c r="C30" s="191">
        <v>7709749594</v>
      </c>
      <c r="D30" s="336">
        <v>8.1411386964215897E-3</v>
      </c>
      <c r="E30" s="211">
        <v>6714820569</v>
      </c>
      <c r="F30" s="832">
        <v>5.0967688620301961E-3</v>
      </c>
      <c r="G30" s="176">
        <v>-0.12904816335076422</v>
      </c>
      <c r="H30" s="211">
        <v>9253680895</v>
      </c>
      <c r="I30" s="832">
        <f>IFERROR(H30/H$7,0)</f>
        <v>6.6015384340852622E-3</v>
      </c>
      <c r="J30" s="176">
        <f t="shared" si="2"/>
        <v>0.37809801466937754</v>
      </c>
      <c r="K30" s="812">
        <f t="shared" si="3"/>
        <v>10287439760</v>
      </c>
      <c r="L30" s="832">
        <f t="shared" si="4"/>
        <v>4.8125282705451375E-3</v>
      </c>
      <c r="M30" s="833">
        <f t="shared" si="5"/>
        <v>0.11171326056408172</v>
      </c>
      <c r="N30" s="59">
        <f>+$K30/$K$7*N$7</f>
        <v>10257936206.59436</v>
      </c>
      <c r="O30" s="337">
        <f t="shared" si="6"/>
        <v>4.8125282705451375E-3</v>
      </c>
      <c r="P30" s="211">
        <f>+$K30/$K$7*P$7</f>
        <v>7033779921.5878649</v>
      </c>
      <c r="Q30" s="337">
        <f t="shared" si="21"/>
        <v>4.8125282705451375E-3</v>
      </c>
      <c r="R30" s="211">
        <f>+$K30/$K$7*R$7</f>
        <v>6723702629.2147865</v>
      </c>
      <c r="S30" s="337">
        <f t="shared" si="7"/>
        <v>4.8125282705451375E-3</v>
      </c>
      <c r="T30" s="191">
        <f t="shared" ref="T30:T59" si="28">+AU30</f>
        <v>815816000</v>
      </c>
      <c r="U30" s="337">
        <f t="shared" si="22"/>
        <v>7.1660563062343093E-3</v>
      </c>
      <c r="V30" s="86">
        <f t="shared" ref="V30:V56" si="29">+AV30</f>
        <v>815816000</v>
      </c>
      <c r="W30" s="337">
        <f t="shared" si="22"/>
        <v>8.3383203403096535E-3</v>
      </c>
      <c r="X30" s="86">
        <f t="shared" ref="X30:X56" si="30">+AW30</f>
        <v>815816000</v>
      </c>
      <c r="Y30" s="85">
        <f t="shared" si="27"/>
        <v>5.1122328494702454E-3</v>
      </c>
      <c r="Z30" s="86">
        <f t="shared" ref="Z30:Z56" si="31">+AX30</f>
        <v>815816000</v>
      </c>
      <c r="AA30" s="85">
        <f t="shared" si="27"/>
        <v>4.4378825836499077E-3</v>
      </c>
      <c r="AB30" s="86">
        <f t="shared" ref="AB30:AB56" si="32">+AY30</f>
        <v>856606800</v>
      </c>
      <c r="AC30" s="85">
        <f t="shared" si="23"/>
        <v>4.7720745234024154E-3</v>
      </c>
      <c r="AD30" s="86">
        <f t="shared" ref="AD30:AD56" si="33">+AZ30</f>
        <v>881081280</v>
      </c>
      <c r="AE30" s="85">
        <f t="shared" si="23"/>
        <v>5.063676431775653E-3</v>
      </c>
      <c r="AF30" s="86">
        <f t="shared" ref="AF30:AJ56" si="34">+BA30</f>
        <v>881081280</v>
      </c>
      <c r="AG30" s="85">
        <f t="shared" si="24"/>
        <v>4.2909905392568915E-3</v>
      </c>
      <c r="AH30" s="86">
        <f>+BB30</f>
        <v>881081280</v>
      </c>
      <c r="AI30" s="85">
        <f t="shared" si="24"/>
        <v>4.7406902916629157E-3</v>
      </c>
      <c r="AJ30" s="86">
        <f>+BC30</f>
        <v>881081280</v>
      </c>
      <c r="AK30" s="85">
        <f t="shared" si="25"/>
        <v>4.0973001765689738E-3</v>
      </c>
      <c r="AL30" s="86">
        <f>+BD30</f>
        <v>881081280</v>
      </c>
      <c r="AM30" s="85">
        <f t="shared" si="25"/>
        <v>3.9149979961600372E-3</v>
      </c>
      <c r="AN30" s="86">
        <f>+BE30</f>
        <v>881081280</v>
      </c>
      <c r="AO30" s="85">
        <f t="shared" si="26"/>
        <v>4.4661682334926466E-3</v>
      </c>
      <c r="AP30" s="86">
        <f>+BF30</f>
        <v>881081280</v>
      </c>
      <c r="AQ30" s="85">
        <f t="shared" si="26"/>
        <v>4.3948879937916203E-3</v>
      </c>
      <c r="AR30" s="176" t="e">
        <f>IF(#REF!=0,"",T30/#REF!)</f>
        <v>#REF!</v>
      </c>
      <c r="AS30" s="68" t="e">
        <f>IF(#REF!=0,"",T30/#REF!)</f>
        <v>#REF!</v>
      </c>
      <c r="AT30" s="51" t="s">
        <v>64</v>
      </c>
      <c r="AU30" s="761">
        <v>815816000</v>
      </c>
      <c r="AV30" s="761">
        <v>815816000</v>
      </c>
      <c r="AW30" s="761">
        <v>815816000</v>
      </c>
      <c r="AX30" s="761">
        <v>815816000</v>
      </c>
      <c r="AY30" s="761">
        <f>815816000*1.05</f>
        <v>856606800</v>
      </c>
      <c r="AZ30" s="761">
        <f>815816000*1.08</f>
        <v>881081280</v>
      </c>
      <c r="BA30" s="51">
        <f>815816000*1.08</f>
        <v>881081280</v>
      </c>
      <c r="BB30" s="51">
        <f t="shared" ref="BB30:BF30" si="35">815816000*1.08</f>
        <v>881081280</v>
      </c>
      <c r="BC30" s="51">
        <f t="shared" si="35"/>
        <v>881081280</v>
      </c>
      <c r="BD30" s="51">
        <f t="shared" si="35"/>
        <v>881081280</v>
      </c>
      <c r="BE30" s="51">
        <f t="shared" si="35"/>
        <v>881081280</v>
      </c>
      <c r="BF30" s="51">
        <f t="shared" si="35"/>
        <v>881081280</v>
      </c>
    </row>
    <row r="31" spans="1:58" s="51" customFormat="1" ht="15" customHeight="1">
      <c r="A31" s="52"/>
      <c r="B31" s="203" t="s">
        <v>327</v>
      </c>
      <c r="C31" s="192">
        <v>609320300</v>
      </c>
      <c r="D31" s="335">
        <v>6.434140321114574E-4</v>
      </c>
      <c r="E31" s="211">
        <v>568063900</v>
      </c>
      <c r="F31" s="834">
        <v>4.3117911601837694E-4</v>
      </c>
      <c r="G31" s="12">
        <v>-6.7708888083984731E-2</v>
      </c>
      <c r="H31" s="211">
        <v>896082500</v>
      </c>
      <c r="I31" s="834">
        <f>IFERROR(H31/H$7,0)</f>
        <v>6.3926162258928939E-4</v>
      </c>
      <c r="J31" s="12">
        <f t="shared" si="2"/>
        <v>0.57743257404668735</v>
      </c>
      <c r="K31" s="812">
        <f t="shared" si="3"/>
        <v>949276560</v>
      </c>
      <c r="L31" s="834">
        <f t="shared" si="4"/>
        <v>4.4407747584864957E-4</v>
      </c>
      <c r="M31" s="813">
        <f t="shared" si="5"/>
        <v>5.9362904643266663E-2</v>
      </c>
      <c r="N31" s="59">
        <f t="shared" ref="N31:R58" si="36">+$K31/$K$7*N$7</f>
        <v>946554110.84471262</v>
      </c>
      <c r="O31" s="302">
        <f t="shared" si="6"/>
        <v>4.4407747584864957E-4</v>
      </c>
      <c r="P31" s="211">
        <f t="shared" si="36"/>
        <v>649044131.82799506</v>
      </c>
      <c r="Q31" s="302">
        <f t="shared" si="21"/>
        <v>4.4407747584864957E-4</v>
      </c>
      <c r="R31" s="211">
        <f t="shared" si="36"/>
        <v>620431657.55791187</v>
      </c>
      <c r="S31" s="302">
        <f t="shared" si="7"/>
        <v>4.4407747584864952E-4</v>
      </c>
      <c r="T31" s="191">
        <f t="shared" si="28"/>
        <v>79106380</v>
      </c>
      <c r="U31" s="337">
        <f t="shared" si="22"/>
        <v>6.9486351488861177E-4</v>
      </c>
      <c r="V31" s="86">
        <f t="shared" si="29"/>
        <v>79106380</v>
      </c>
      <c r="W31" s="337">
        <f t="shared" si="22"/>
        <v>8.0853321999355826E-4</v>
      </c>
      <c r="X31" s="86">
        <f t="shared" si="30"/>
        <v>79106380</v>
      </c>
      <c r="Y31" s="85">
        <f t="shared" si="27"/>
        <v>4.9571255581978781E-4</v>
      </c>
      <c r="Z31" s="86">
        <f t="shared" si="31"/>
        <v>79106380</v>
      </c>
      <c r="AA31" s="85">
        <f t="shared" si="27"/>
        <v>4.3032353626012651E-4</v>
      </c>
      <c r="AB31" s="86">
        <f t="shared" si="32"/>
        <v>79106380</v>
      </c>
      <c r="AC31" s="85">
        <f t="shared" si="23"/>
        <v>4.4069407414999554E-4</v>
      </c>
      <c r="AD31" s="86">
        <f t="shared" si="33"/>
        <v>79106380</v>
      </c>
      <c r="AE31" s="85">
        <f t="shared" si="23"/>
        <v>4.5463355209304741E-4</v>
      </c>
      <c r="AF31" s="86">
        <f t="shared" si="34"/>
        <v>79106380</v>
      </c>
      <c r="AG31" s="85">
        <f t="shared" si="24"/>
        <v>3.8525926708471274E-4</v>
      </c>
      <c r="AH31" s="86">
        <f t="shared" ref="AH31:AH56" si="37">+BB31</f>
        <v>79106380</v>
      </c>
      <c r="AI31" s="85">
        <f t="shared" si="24"/>
        <v>4.2563479237079857E-4</v>
      </c>
      <c r="AJ31" s="86">
        <f t="shared" ref="AJ31:AJ56" si="38">+BC31</f>
        <v>79106380</v>
      </c>
      <c r="AK31" s="85">
        <f t="shared" si="25"/>
        <v>3.678691082186337E-4</v>
      </c>
      <c r="AL31" s="86">
        <f t="shared" ref="AL31:AL56" si="39">+BD31</f>
        <v>79106380</v>
      </c>
      <c r="AM31" s="85">
        <f t="shared" si="25"/>
        <v>3.5150141787540241E-4</v>
      </c>
      <c r="AN31" s="86">
        <f t="shared" ref="AN31:AN56" si="40">+BE31</f>
        <v>79106380</v>
      </c>
      <c r="AO31" s="85">
        <f t="shared" si="26"/>
        <v>4.0098729758802508E-4</v>
      </c>
      <c r="AP31" s="86">
        <f>+BF31</f>
        <v>79106380</v>
      </c>
      <c r="AQ31" s="85">
        <f t="shared" si="26"/>
        <v>3.9458752283820801E-4</v>
      </c>
      <c r="AR31" s="176"/>
      <c r="AS31" s="68"/>
      <c r="AU31" s="761">
        <v>79106380</v>
      </c>
      <c r="AV31" s="761">
        <v>79106380</v>
      </c>
      <c r="AW31" s="761">
        <v>79106380</v>
      </c>
      <c r="AX31" s="761">
        <v>79106380</v>
      </c>
      <c r="AY31" s="761">
        <v>79106380</v>
      </c>
      <c r="AZ31" s="761">
        <v>79106380</v>
      </c>
      <c r="BA31" s="51">
        <v>79106380</v>
      </c>
      <c r="BB31" s="51">
        <v>79106380</v>
      </c>
      <c r="BC31" s="51">
        <v>79106380</v>
      </c>
      <c r="BD31" s="51">
        <v>79106380</v>
      </c>
      <c r="BE31" s="51">
        <v>79106380</v>
      </c>
      <c r="BF31" s="51">
        <v>79106380</v>
      </c>
    </row>
    <row r="32" spans="1:58" s="51" customFormat="1" ht="15" customHeight="1">
      <c r="A32" s="61"/>
      <c r="B32" s="204" t="s">
        <v>182</v>
      </c>
      <c r="C32" s="192">
        <v>2605695929</v>
      </c>
      <c r="D32" s="335">
        <v>2.7514942865588094E-3</v>
      </c>
      <c r="E32" s="211">
        <v>2610299478</v>
      </c>
      <c r="F32" s="834">
        <v>1.9813028454497296E-3</v>
      </c>
      <c r="G32" s="12">
        <v>1.7667253299838118E-3</v>
      </c>
      <c r="H32" s="211">
        <v>2798064295</v>
      </c>
      <c r="I32" s="811">
        <f t="shared" si="1"/>
        <v>1.9961277241000198E-3</v>
      </c>
      <c r="J32" s="12">
        <f t="shared" si="2"/>
        <v>7.1932289219114653E-2</v>
      </c>
      <c r="K32" s="812">
        <f t="shared" si="3"/>
        <v>3326380000</v>
      </c>
      <c r="L32" s="811">
        <f t="shared" si="4"/>
        <v>1.5561012421010701E-3</v>
      </c>
      <c r="M32" s="813">
        <f t="shared" si="5"/>
        <v>0.18881471235098979</v>
      </c>
      <c r="N32" s="59">
        <f t="shared" si="36"/>
        <v>3316840208.5390534</v>
      </c>
      <c r="O32" s="302">
        <f t="shared" si="6"/>
        <v>1.5561012421010701E-3</v>
      </c>
      <c r="P32" s="211">
        <f t="shared" si="36"/>
        <v>2274329221.012269</v>
      </c>
      <c r="Q32" s="302">
        <f t="shared" si="21"/>
        <v>1.5561012421010701E-3</v>
      </c>
      <c r="R32" s="211">
        <f t="shared" si="36"/>
        <v>2174067646.9115462</v>
      </c>
      <c r="S32" s="302">
        <f t="shared" si="7"/>
        <v>1.5561012421010701E-3</v>
      </c>
      <c r="T32" s="192">
        <f t="shared" si="28"/>
        <v>282240000</v>
      </c>
      <c r="U32" s="302">
        <f t="shared" si="22"/>
        <v>2.4791714453646064E-3</v>
      </c>
      <c r="V32" s="87">
        <f t="shared" si="29"/>
        <v>257240000</v>
      </c>
      <c r="W32" s="302">
        <f t="shared" si="22"/>
        <v>2.6292074736720722E-3</v>
      </c>
      <c r="X32" s="87">
        <f t="shared" si="30"/>
        <v>257240000</v>
      </c>
      <c r="Y32" s="14">
        <f t="shared" si="27"/>
        <v>1.6119698292234104E-3</v>
      </c>
      <c r="Z32" s="87">
        <f t="shared" si="31"/>
        <v>264240000</v>
      </c>
      <c r="AA32" s="14">
        <f t="shared" si="27"/>
        <v>1.4374149243256465E-3</v>
      </c>
      <c r="AB32" s="87">
        <f t="shared" si="32"/>
        <v>282240000</v>
      </c>
      <c r="AC32" s="14">
        <f t="shared" si="23"/>
        <v>1.5723320355209623E-3</v>
      </c>
      <c r="AD32" s="87">
        <f t="shared" si="33"/>
        <v>267240000</v>
      </c>
      <c r="AE32" s="14">
        <f t="shared" si="23"/>
        <v>1.5358593132607761E-3</v>
      </c>
      <c r="AF32" s="87">
        <f t="shared" si="34"/>
        <v>257240000</v>
      </c>
      <c r="AG32" s="14">
        <f t="shared" si="24"/>
        <v>1.2527952089941609E-3</v>
      </c>
      <c r="AH32" s="87">
        <f t="shared" si="37"/>
        <v>272240000</v>
      </c>
      <c r="AI32" s="14">
        <f t="shared" si="24"/>
        <v>1.4647973510483756E-3</v>
      </c>
      <c r="AJ32" s="87">
        <f t="shared" si="38"/>
        <v>282240000</v>
      </c>
      <c r="AK32" s="14">
        <f t="shared" si="25"/>
        <v>1.3125032026952462E-3</v>
      </c>
      <c r="AL32" s="87">
        <f t="shared" si="39"/>
        <v>382240000</v>
      </c>
      <c r="AM32" s="14">
        <f t="shared" si="25"/>
        <v>1.6984458392444936E-3</v>
      </c>
      <c r="AN32" s="87">
        <f t="shared" si="40"/>
        <v>257240000</v>
      </c>
      <c r="AO32" s="14">
        <f t="shared" si="26"/>
        <v>1.303939991079652E-3</v>
      </c>
      <c r="AP32" s="87">
        <f t="shared" ref="AP32:AP56" si="41">+BF32</f>
        <v>264740000</v>
      </c>
      <c r="AQ32" s="14">
        <f t="shared" si="26"/>
        <v>1.3205395164863718E-3</v>
      </c>
      <c r="AR32" s="176" t="e">
        <f>IF(#REF!=0,"",T32/#REF!)</f>
        <v>#REF!</v>
      </c>
      <c r="AS32" s="68" t="e">
        <f>IF(#REF!=0,"",T32/#REF!)</f>
        <v>#REF!</v>
      </c>
      <c r="AU32" s="761">
        <v>282240000</v>
      </c>
      <c r="AV32" s="761">
        <v>257240000</v>
      </c>
      <c r="AW32" s="761">
        <v>257240000</v>
      </c>
      <c r="AX32" s="761">
        <v>264240000</v>
      </c>
      <c r="AY32" s="761">
        <v>282240000</v>
      </c>
      <c r="AZ32" s="761">
        <v>267240000</v>
      </c>
      <c r="BA32" s="51">
        <v>257240000</v>
      </c>
      <c r="BB32" s="51">
        <v>272240000</v>
      </c>
      <c r="BC32" s="51">
        <v>282240000</v>
      </c>
      <c r="BD32" s="51">
        <v>382240000</v>
      </c>
      <c r="BE32" s="51">
        <v>257240000</v>
      </c>
      <c r="BF32" s="51">
        <v>264740000</v>
      </c>
    </row>
    <row r="33" spans="1:58" s="51" customFormat="1" ht="15" customHeight="1">
      <c r="A33" s="61"/>
      <c r="B33" s="204" t="s">
        <v>148</v>
      </c>
      <c r="C33" s="192">
        <v>0</v>
      </c>
      <c r="D33" s="335">
        <v>0</v>
      </c>
      <c r="E33" s="211">
        <v>0</v>
      </c>
      <c r="F33" s="834">
        <v>0</v>
      </c>
      <c r="G33" s="12">
        <v>0</v>
      </c>
      <c r="H33" s="211">
        <v>0</v>
      </c>
      <c r="I33" s="834">
        <f t="shared" si="1"/>
        <v>0</v>
      </c>
      <c r="J33" s="12">
        <f t="shared" si="2"/>
        <v>0</v>
      </c>
      <c r="K33" s="812">
        <f t="shared" si="3"/>
        <v>0</v>
      </c>
      <c r="L33" s="834">
        <f t="shared" si="4"/>
        <v>0</v>
      </c>
      <c r="M33" s="813">
        <f t="shared" si="5"/>
        <v>0</v>
      </c>
      <c r="N33" s="59">
        <f t="shared" si="36"/>
        <v>0</v>
      </c>
      <c r="O33" s="302">
        <f t="shared" si="6"/>
        <v>0</v>
      </c>
      <c r="P33" s="211">
        <f t="shared" si="36"/>
        <v>0</v>
      </c>
      <c r="Q33" s="302">
        <f t="shared" si="21"/>
        <v>0</v>
      </c>
      <c r="R33" s="211">
        <f t="shared" si="36"/>
        <v>0</v>
      </c>
      <c r="S33" s="302">
        <f t="shared" si="7"/>
        <v>0</v>
      </c>
      <c r="T33" s="192">
        <f t="shared" si="28"/>
        <v>0</v>
      </c>
      <c r="U33" s="302">
        <f t="shared" si="22"/>
        <v>0</v>
      </c>
      <c r="V33" s="87">
        <f t="shared" si="29"/>
        <v>0</v>
      </c>
      <c r="W33" s="302">
        <f t="shared" si="22"/>
        <v>0</v>
      </c>
      <c r="X33" s="87">
        <f t="shared" si="30"/>
        <v>0</v>
      </c>
      <c r="Y33" s="14">
        <f t="shared" si="27"/>
        <v>0</v>
      </c>
      <c r="Z33" s="87">
        <f t="shared" si="31"/>
        <v>0</v>
      </c>
      <c r="AA33" s="14">
        <f t="shared" si="27"/>
        <v>0</v>
      </c>
      <c r="AB33" s="87">
        <f t="shared" si="32"/>
        <v>0</v>
      </c>
      <c r="AC33" s="14">
        <f t="shared" si="23"/>
        <v>0</v>
      </c>
      <c r="AD33" s="87">
        <f t="shared" si="33"/>
        <v>0</v>
      </c>
      <c r="AE33" s="14">
        <f t="shared" si="23"/>
        <v>0</v>
      </c>
      <c r="AF33" s="87">
        <f t="shared" si="34"/>
        <v>0</v>
      </c>
      <c r="AG33" s="14">
        <f t="shared" si="24"/>
        <v>0</v>
      </c>
      <c r="AH33" s="87">
        <f t="shared" si="37"/>
        <v>0</v>
      </c>
      <c r="AI33" s="14">
        <f t="shared" si="24"/>
        <v>0</v>
      </c>
      <c r="AJ33" s="87">
        <f t="shared" si="38"/>
        <v>0</v>
      </c>
      <c r="AK33" s="14">
        <f t="shared" si="25"/>
        <v>0</v>
      </c>
      <c r="AL33" s="87">
        <f t="shared" si="39"/>
        <v>0</v>
      </c>
      <c r="AM33" s="14">
        <f t="shared" si="25"/>
        <v>0</v>
      </c>
      <c r="AN33" s="87">
        <f t="shared" si="40"/>
        <v>0</v>
      </c>
      <c r="AO33" s="14">
        <f t="shared" si="26"/>
        <v>0</v>
      </c>
      <c r="AP33" s="87">
        <f t="shared" si="41"/>
        <v>0</v>
      </c>
      <c r="AQ33" s="14">
        <f t="shared" si="26"/>
        <v>0</v>
      </c>
      <c r="AR33" s="176" t="e">
        <f>IF(#REF!=0,"",T33/#REF!)</f>
        <v>#REF!</v>
      </c>
      <c r="AS33" s="68" t="e">
        <f>IF(#REF!=0,"",T33/#REF!)</f>
        <v>#REF!</v>
      </c>
      <c r="AU33" s="761">
        <v>0</v>
      </c>
      <c r="AV33" s="761">
        <v>0</v>
      </c>
      <c r="AW33" s="761">
        <v>0</v>
      </c>
      <c r="AX33" s="761">
        <v>0</v>
      </c>
      <c r="AY33" s="761">
        <v>0</v>
      </c>
      <c r="AZ33" s="761">
        <v>0</v>
      </c>
      <c r="BA33" s="51">
        <v>0</v>
      </c>
      <c r="BB33" s="51">
        <v>0</v>
      </c>
      <c r="BC33" s="51">
        <v>0</v>
      </c>
      <c r="BD33" s="51">
        <v>0</v>
      </c>
      <c r="BE33" s="51">
        <v>0</v>
      </c>
      <c r="BF33" s="51">
        <v>0</v>
      </c>
    </row>
    <row r="34" spans="1:58" s="51" customFormat="1" ht="15" customHeight="1">
      <c r="A34" s="61"/>
      <c r="B34" s="204" t="s">
        <v>149</v>
      </c>
      <c r="C34" s="192">
        <v>1855464415.9032259</v>
      </c>
      <c r="D34" s="335">
        <v>1.9592845360241972E-3</v>
      </c>
      <c r="E34" s="211">
        <v>1707707476.9354839</v>
      </c>
      <c r="F34" s="834">
        <v>1.2962059379640473E-3</v>
      </c>
      <c r="G34" s="12">
        <v>-7.9633399434294733E-2</v>
      </c>
      <c r="H34" s="211">
        <v>359423397</v>
      </c>
      <c r="I34" s="834">
        <f t="shared" si="1"/>
        <v>2.5641119424023382E-4</v>
      </c>
      <c r="J34" s="12">
        <f t="shared" si="2"/>
        <v>-0.78952870918795026</v>
      </c>
      <c r="K34" s="812">
        <f>+T34+V34+X34+Z34+AB34+AD34+AF34+AH34+AJ34+AL34+AN34+AP34</f>
        <v>944352000</v>
      </c>
      <c r="L34" s="834">
        <f t="shared" si="4"/>
        <v>4.4177373606762603E-4</v>
      </c>
      <c r="M34" s="813">
        <f>IFERROR((K34-H34)/H34,0)</f>
        <v>1.6274082541154102</v>
      </c>
      <c r="N34" s="59">
        <f t="shared" si="36"/>
        <v>941643674.08843017</v>
      </c>
      <c r="O34" s="302">
        <f t="shared" si="6"/>
        <v>4.4177373606762603E-4</v>
      </c>
      <c r="P34" s="211">
        <f t="shared" si="36"/>
        <v>645677086.95981169</v>
      </c>
      <c r="Q34" s="302">
        <f t="shared" si="21"/>
        <v>4.4177373606762603E-4</v>
      </c>
      <c r="R34" s="211">
        <f t="shared" si="36"/>
        <v>617213045.56190586</v>
      </c>
      <c r="S34" s="302">
        <f t="shared" si="7"/>
        <v>4.4177373606762603E-4</v>
      </c>
      <c r="T34" s="192">
        <f t="shared" si="28"/>
        <v>79696000</v>
      </c>
      <c r="U34" s="302">
        <f t="shared" si="22"/>
        <v>7.0004268533793105E-4</v>
      </c>
      <c r="V34" s="87">
        <f t="shared" si="29"/>
        <v>214696000</v>
      </c>
      <c r="W34" s="302">
        <f t="shared" si="22"/>
        <v>2.1943722895642172E-3</v>
      </c>
      <c r="X34" s="87">
        <f t="shared" si="30"/>
        <v>54696000</v>
      </c>
      <c r="Y34" s="14">
        <f t="shared" si="27"/>
        <v>3.4274724684809385E-4</v>
      </c>
      <c r="Z34" s="87">
        <f t="shared" si="31"/>
        <v>64696000</v>
      </c>
      <c r="AA34" s="14">
        <f t="shared" si="27"/>
        <v>3.5193383266792318E-4</v>
      </c>
      <c r="AB34" s="87">
        <f t="shared" si="32"/>
        <v>54696000</v>
      </c>
      <c r="AC34" s="14">
        <f t="shared" si="23"/>
        <v>3.0470618273403685E-4</v>
      </c>
      <c r="AD34" s="87">
        <f t="shared" si="33"/>
        <v>54696000</v>
      </c>
      <c r="AE34" s="14">
        <f t="shared" si="23"/>
        <v>3.1434426357622891E-4</v>
      </c>
      <c r="AF34" s="87">
        <f t="shared" si="34"/>
        <v>87696000</v>
      </c>
      <c r="AG34" s="14">
        <f t="shared" si="24"/>
        <v>4.2709193223430233E-4</v>
      </c>
      <c r="AH34" s="87">
        <f t="shared" si="37"/>
        <v>64696000</v>
      </c>
      <c r="AI34" s="14">
        <f t="shared" si="24"/>
        <v>3.4809921181099657E-4</v>
      </c>
      <c r="AJ34" s="87">
        <f t="shared" si="38"/>
        <v>54696000</v>
      </c>
      <c r="AK34" s="14">
        <f t="shared" si="25"/>
        <v>2.5435329922980155E-4</v>
      </c>
      <c r="AL34" s="87">
        <f t="shared" si="39"/>
        <v>54696000</v>
      </c>
      <c r="AM34" s="14">
        <f t="shared" si="25"/>
        <v>2.4303629558213903E-4</v>
      </c>
      <c r="AN34" s="87">
        <f t="shared" si="40"/>
        <v>54696000</v>
      </c>
      <c r="AO34" s="14">
        <f t="shared" si="26"/>
        <v>2.7725198939547755E-4</v>
      </c>
      <c r="AP34" s="87">
        <f t="shared" si="41"/>
        <v>104696000</v>
      </c>
      <c r="AQ34" s="14">
        <f t="shared" si="26"/>
        <v>5.2223013227338966E-4</v>
      </c>
      <c r="AR34" s="176" t="e">
        <f>IF(#REF!=0,"",T34/#REF!)</f>
        <v>#REF!</v>
      </c>
      <c r="AS34" s="68" t="e">
        <f>IF(#REF!=0,"",T34/#REF!)</f>
        <v>#REF!</v>
      </c>
      <c r="AU34" s="761">
        <v>79696000</v>
      </c>
      <c r="AV34" s="761">
        <v>214696000</v>
      </c>
      <c r="AW34" s="761">
        <v>54696000</v>
      </c>
      <c r="AX34" s="761">
        <v>64696000</v>
      </c>
      <c r="AY34" s="761">
        <v>54696000</v>
      </c>
      <c r="AZ34" s="761">
        <v>54696000</v>
      </c>
      <c r="BA34" s="51">
        <v>87696000</v>
      </c>
      <c r="BB34" s="51">
        <v>64696000</v>
      </c>
      <c r="BC34" s="51">
        <v>54696000</v>
      </c>
      <c r="BD34" s="51">
        <v>54696000</v>
      </c>
      <c r="BE34" s="51">
        <v>54696000</v>
      </c>
      <c r="BF34" s="51">
        <v>104696000</v>
      </c>
    </row>
    <row r="35" spans="1:58" s="51" customFormat="1" ht="15" customHeight="1">
      <c r="A35" s="61"/>
      <c r="B35" s="204" t="s">
        <v>150</v>
      </c>
      <c r="C35" s="192">
        <v>168468922</v>
      </c>
      <c r="D35" s="335">
        <v>1.7789538341245255E-4</v>
      </c>
      <c r="E35" s="211">
        <v>75941730</v>
      </c>
      <c r="F35" s="834">
        <v>5.7642261742572022E-5</v>
      </c>
      <c r="G35" s="12">
        <v>-0.54922409962354957</v>
      </c>
      <c r="H35" s="211">
        <v>264043510</v>
      </c>
      <c r="I35" s="834">
        <f t="shared" si="1"/>
        <v>1.8836756954495958E-4</v>
      </c>
      <c r="J35" s="12">
        <f t="shared" si="2"/>
        <v>2.4769225036090172</v>
      </c>
      <c r="K35" s="812">
        <f t="shared" si="3"/>
        <v>84000000</v>
      </c>
      <c r="L35" s="834">
        <f t="shared" si="4"/>
        <v>3.9295722177409042E-5</v>
      </c>
      <c r="M35" s="813">
        <f t="shared" si="5"/>
        <v>-0.68187061291527296</v>
      </c>
      <c r="N35" s="59">
        <f t="shared" si="36"/>
        <v>83759094.726784214</v>
      </c>
      <c r="O35" s="302">
        <f t="shared" si="6"/>
        <v>3.9295722177409042E-5</v>
      </c>
      <c r="P35" s="211">
        <f t="shared" si="36"/>
        <v>57432901.4018334</v>
      </c>
      <c r="Q35" s="302">
        <f t="shared" si="21"/>
        <v>3.9295722177409042E-5</v>
      </c>
      <c r="R35" s="211">
        <f t="shared" si="36"/>
        <v>54901028.2470944</v>
      </c>
      <c r="S35" s="302">
        <f t="shared" si="7"/>
        <v>3.9295722177409042E-5</v>
      </c>
      <c r="T35" s="192">
        <f t="shared" si="28"/>
        <v>7000000</v>
      </c>
      <c r="U35" s="302">
        <f t="shared" si="22"/>
        <v>6.148738703781265E-5</v>
      </c>
      <c r="V35" s="87">
        <f t="shared" si="29"/>
        <v>7000000</v>
      </c>
      <c r="W35" s="302">
        <f t="shared" si="22"/>
        <v>7.1545841687546666E-5</v>
      </c>
      <c r="X35" s="87">
        <f t="shared" si="30"/>
        <v>7000000</v>
      </c>
      <c r="Y35" s="14">
        <f t="shared" si="27"/>
        <v>4.3864829748732212E-5</v>
      </c>
      <c r="Z35" s="87">
        <f t="shared" si="31"/>
        <v>7000000</v>
      </c>
      <c r="AA35" s="14">
        <f t="shared" si="27"/>
        <v>3.8078657547227995E-5</v>
      </c>
      <c r="AB35" s="87">
        <f t="shared" si="32"/>
        <v>7000000</v>
      </c>
      <c r="AC35" s="14">
        <f t="shared" si="23"/>
        <v>3.8996330246055611E-5</v>
      </c>
      <c r="AD35" s="87">
        <f t="shared" si="33"/>
        <v>7000000</v>
      </c>
      <c r="AE35" s="14">
        <f t="shared" si="23"/>
        <v>4.0229812875413232E-5</v>
      </c>
      <c r="AF35" s="87">
        <f t="shared" si="34"/>
        <v>7000000</v>
      </c>
      <c r="AG35" s="14">
        <f t="shared" si="24"/>
        <v>3.4090990759443034E-5</v>
      </c>
      <c r="AH35" s="87">
        <f t="shared" si="37"/>
        <v>7000000</v>
      </c>
      <c r="AI35" s="14">
        <f t="shared" si="24"/>
        <v>3.7663757924399906E-5</v>
      </c>
      <c r="AJ35" s="87">
        <f t="shared" si="38"/>
        <v>7000000</v>
      </c>
      <c r="AK35" s="14">
        <f t="shared" si="25"/>
        <v>3.2552162765259085E-5</v>
      </c>
      <c r="AL35" s="87">
        <f t="shared" si="39"/>
        <v>7000000</v>
      </c>
      <c r="AM35" s="14">
        <f t="shared" si="25"/>
        <v>3.1103811413539803E-5</v>
      </c>
      <c r="AN35" s="87">
        <f t="shared" si="40"/>
        <v>7000000</v>
      </c>
      <c r="AO35" s="14">
        <f t="shared" si="26"/>
        <v>3.5482739611093002E-5</v>
      </c>
      <c r="AP35" s="87">
        <f t="shared" si="41"/>
        <v>7000000</v>
      </c>
      <c r="AQ35" s="14">
        <f t="shared" si="26"/>
        <v>3.4916433540094438E-5</v>
      </c>
      <c r="AR35" s="176" t="e">
        <f>IF(#REF!=0,"",T35/#REF!)</f>
        <v>#REF!</v>
      </c>
      <c r="AS35" s="68" t="e">
        <f>IF(#REF!=0,"",T35/#REF!)</f>
        <v>#REF!</v>
      </c>
      <c r="AU35" s="761">
        <v>7000000</v>
      </c>
      <c r="AV35" s="761">
        <v>7000000</v>
      </c>
      <c r="AW35" s="761">
        <v>7000000</v>
      </c>
      <c r="AX35" s="761">
        <v>7000000</v>
      </c>
      <c r="AY35" s="761">
        <v>7000000</v>
      </c>
      <c r="AZ35" s="761">
        <v>7000000</v>
      </c>
      <c r="BA35" s="51">
        <v>7000000</v>
      </c>
      <c r="BB35" s="51">
        <v>7000000</v>
      </c>
      <c r="BC35" s="51">
        <v>7000000</v>
      </c>
      <c r="BD35" s="51">
        <v>7000000</v>
      </c>
      <c r="BE35" s="51">
        <v>7000000</v>
      </c>
      <c r="BF35" s="51">
        <v>7000000</v>
      </c>
    </row>
    <row r="36" spans="1:58" s="51" customFormat="1" ht="15" customHeight="1">
      <c r="A36" s="61"/>
      <c r="B36" s="204" t="s">
        <v>151</v>
      </c>
      <c r="C36" s="192">
        <v>140932973</v>
      </c>
      <c r="D36" s="335">
        <v>1.4881869587372217E-4</v>
      </c>
      <c r="E36" s="211">
        <v>407562330</v>
      </c>
      <c r="F36" s="834">
        <v>3.093531646207232E-4</v>
      </c>
      <c r="G36" s="824">
        <v>1.8918876918888243</v>
      </c>
      <c r="H36" s="211">
        <v>756674089</v>
      </c>
      <c r="I36" s="834">
        <f t="shared" si="1"/>
        <v>5.3980822737349776E-4</v>
      </c>
      <c r="J36" s="12">
        <f t="shared" si="2"/>
        <v>0.85658495229429077</v>
      </c>
      <c r="K36" s="812">
        <f t="shared" si="3"/>
        <v>540000000</v>
      </c>
      <c r="L36" s="834">
        <f t="shared" si="4"/>
        <v>2.5261535685477244E-4</v>
      </c>
      <c r="M36" s="813">
        <f t="shared" si="5"/>
        <v>-0.28635061270084006</v>
      </c>
      <c r="N36" s="59">
        <f t="shared" si="36"/>
        <v>538451323.24361289</v>
      </c>
      <c r="O36" s="302">
        <f t="shared" si="6"/>
        <v>2.5261535685477244E-4</v>
      </c>
      <c r="P36" s="211">
        <f t="shared" si="36"/>
        <v>369211509.01178616</v>
      </c>
      <c r="Q36" s="302">
        <f t="shared" si="21"/>
        <v>2.5261535685477244E-4</v>
      </c>
      <c r="R36" s="211">
        <f t="shared" si="36"/>
        <v>352935181.58846402</v>
      </c>
      <c r="S36" s="302">
        <f t="shared" si="7"/>
        <v>2.5261535685477244E-4</v>
      </c>
      <c r="T36" s="192">
        <f t="shared" si="28"/>
        <v>20000000</v>
      </c>
      <c r="U36" s="302">
        <f t="shared" si="22"/>
        <v>1.7567824867946474E-4</v>
      </c>
      <c r="V36" s="87">
        <f t="shared" si="29"/>
        <v>20000000</v>
      </c>
      <c r="W36" s="302">
        <f t="shared" si="22"/>
        <v>2.0441669053584762E-4</v>
      </c>
      <c r="X36" s="87">
        <f t="shared" si="30"/>
        <v>20000000</v>
      </c>
      <c r="Y36" s="14">
        <f t="shared" si="27"/>
        <v>1.2532808499637774E-4</v>
      </c>
      <c r="Z36" s="87">
        <f t="shared" si="31"/>
        <v>20000000</v>
      </c>
      <c r="AA36" s="14">
        <f t="shared" si="27"/>
        <v>1.0879616442065142E-4</v>
      </c>
      <c r="AB36" s="87">
        <f t="shared" si="32"/>
        <v>20000000</v>
      </c>
      <c r="AC36" s="14">
        <f t="shared" si="23"/>
        <v>1.1141808641730175E-4</v>
      </c>
      <c r="AD36" s="87">
        <f t="shared" si="33"/>
        <v>20000000</v>
      </c>
      <c r="AE36" s="14">
        <f t="shared" si="23"/>
        <v>1.1494232250118067E-4</v>
      </c>
      <c r="AF36" s="87">
        <f t="shared" si="34"/>
        <v>20000000</v>
      </c>
      <c r="AG36" s="14">
        <f t="shared" si="24"/>
        <v>9.7402830741265804E-5</v>
      </c>
      <c r="AH36" s="87">
        <f t="shared" si="37"/>
        <v>20000000</v>
      </c>
      <c r="AI36" s="14">
        <f t="shared" si="24"/>
        <v>1.0761073692685687E-4</v>
      </c>
      <c r="AJ36" s="87">
        <f t="shared" si="38"/>
        <v>20000000</v>
      </c>
      <c r="AK36" s="14">
        <f t="shared" si="25"/>
        <v>9.3006179329311678E-5</v>
      </c>
      <c r="AL36" s="87">
        <f t="shared" si="39"/>
        <v>20000000</v>
      </c>
      <c r="AM36" s="14">
        <f t="shared" si="25"/>
        <v>8.8868032610113737E-5</v>
      </c>
      <c r="AN36" s="87">
        <f t="shared" si="40"/>
        <v>20000000</v>
      </c>
      <c r="AO36" s="14">
        <f t="shared" si="26"/>
        <v>1.0137925603169429E-4</v>
      </c>
      <c r="AP36" s="87">
        <f t="shared" si="41"/>
        <v>320000000</v>
      </c>
      <c r="AQ36" s="14">
        <f t="shared" si="26"/>
        <v>1.5961798189757458E-3</v>
      </c>
      <c r="AR36" s="176" t="e">
        <f>IF(#REF!=0,"",T36/#REF!)</f>
        <v>#REF!</v>
      </c>
      <c r="AS36" s="68" t="e">
        <f>IF(#REF!=0,"",T36/#REF!)</f>
        <v>#REF!</v>
      </c>
      <c r="AU36" s="761">
        <v>20000000</v>
      </c>
      <c r="AV36" s="761">
        <v>20000000</v>
      </c>
      <c r="AW36" s="761">
        <v>20000000</v>
      </c>
      <c r="AX36" s="761">
        <v>20000000</v>
      </c>
      <c r="AY36" s="761">
        <v>20000000</v>
      </c>
      <c r="AZ36" s="761">
        <v>20000000</v>
      </c>
      <c r="BA36" s="51">
        <v>20000000</v>
      </c>
      <c r="BB36" s="51">
        <v>20000000</v>
      </c>
      <c r="BC36" s="51">
        <v>20000000</v>
      </c>
      <c r="BD36" s="51">
        <v>20000000</v>
      </c>
      <c r="BE36" s="51">
        <v>20000000</v>
      </c>
      <c r="BF36" s="51">
        <v>320000000</v>
      </c>
    </row>
    <row r="37" spans="1:58" s="51" customFormat="1" ht="15" customHeight="1">
      <c r="A37" s="61"/>
      <c r="B37" s="204" t="s">
        <v>152</v>
      </c>
      <c r="C37" s="192">
        <v>60602529</v>
      </c>
      <c r="D37" s="335">
        <v>6.3993465407342462E-5</v>
      </c>
      <c r="E37" s="211">
        <v>87939377.780000001</v>
      </c>
      <c r="F37" s="834">
        <v>6.6748869580317467E-5</v>
      </c>
      <c r="G37" s="12">
        <v>0.45108429022821805</v>
      </c>
      <c r="H37" s="211">
        <v>106926887</v>
      </c>
      <c r="I37" s="834">
        <f t="shared" si="1"/>
        <v>7.6281207681258797E-5</v>
      </c>
      <c r="J37" s="12">
        <f t="shared" si="2"/>
        <v>0.21591589228094715</v>
      </c>
      <c r="K37" s="812">
        <f t="shared" si="3"/>
        <v>100800000</v>
      </c>
      <c r="L37" s="834">
        <f t="shared" si="4"/>
        <v>4.7154866612890854E-5</v>
      </c>
      <c r="M37" s="813">
        <f t="shared" si="5"/>
        <v>-5.7299779053700498E-2</v>
      </c>
      <c r="N37" s="59">
        <f t="shared" si="36"/>
        <v>100510913.67214106</v>
      </c>
      <c r="O37" s="302">
        <f t="shared" si="6"/>
        <v>4.7154866612890854E-5</v>
      </c>
      <c r="P37" s="211">
        <f t="shared" si="36"/>
        <v>68919481.682200089</v>
      </c>
      <c r="Q37" s="302">
        <f t="shared" si="21"/>
        <v>4.7154866612890854E-5</v>
      </c>
      <c r="R37" s="211">
        <f t="shared" si="36"/>
        <v>65881233.896513283</v>
      </c>
      <c r="S37" s="302">
        <f t="shared" si="7"/>
        <v>4.7154866612890854E-5</v>
      </c>
      <c r="T37" s="192">
        <f t="shared" si="28"/>
        <v>8400000</v>
      </c>
      <c r="U37" s="302">
        <f t="shared" si="22"/>
        <v>7.3784864445375183E-5</v>
      </c>
      <c r="V37" s="87">
        <f t="shared" si="29"/>
        <v>8400000</v>
      </c>
      <c r="W37" s="302">
        <f t="shared" si="22"/>
        <v>8.5855010025056005E-5</v>
      </c>
      <c r="X37" s="87">
        <f t="shared" si="30"/>
        <v>8400000</v>
      </c>
      <c r="Y37" s="14">
        <f t="shared" si="27"/>
        <v>5.2637795698478655E-5</v>
      </c>
      <c r="Z37" s="87">
        <f t="shared" si="31"/>
        <v>8400000</v>
      </c>
      <c r="AA37" s="14">
        <f t="shared" si="27"/>
        <v>4.5694389056673589E-5</v>
      </c>
      <c r="AB37" s="87">
        <f t="shared" si="32"/>
        <v>8400000</v>
      </c>
      <c r="AC37" s="14">
        <f t="shared" si="23"/>
        <v>4.6795596295266733E-5</v>
      </c>
      <c r="AD37" s="87">
        <f t="shared" si="33"/>
        <v>8400000</v>
      </c>
      <c r="AE37" s="14">
        <f t="shared" si="23"/>
        <v>4.8275775450495884E-5</v>
      </c>
      <c r="AF37" s="87">
        <f t="shared" si="34"/>
        <v>8400000</v>
      </c>
      <c r="AG37" s="14">
        <f t="shared" si="24"/>
        <v>4.0909188911331637E-5</v>
      </c>
      <c r="AH37" s="87">
        <f t="shared" si="37"/>
        <v>8400000</v>
      </c>
      <c r="AI37" s="14">
        <f t="shared" si="24"/>
        <v>4.5196509509279886E-5</v>
      </c>
      <c r="AJ37" s="87">
        <f t="shared" si="38"/>
        <v>8400000</v>
      </c>
      <c r="AK37" s="14">
        <f t="shared" si="25"/>
        <v>3.9062595318310903E-5</v>
      </c>
      <c r="AL37" s="87">
        <f t="shared" si="39"/>
        <v>8400000</v>
      </c>
      <c r="AM37" s="14">
        <f t="shared" si="25"/>
        <v>3.7324573696247765E-5</v>
      </c>
      <c r="AN37" s="87">
        <f t="shared" si="40"/>
        <v>8400000</v>
      </c>
      <c r="AO37" s="14">
        <f t="shared" si="26"/>
        <v>4.2579287533311607E-5</v>
      </c>
      <c r="AP37" s="87">
        <f t="shared" si="41"/>
        <v>8400000</v>
      </c>
      <c r="AQ37" s="14">
        <f t="shared" si="26"/>
        <v>4.1899720248113327E-5</v>
      </c>
      <c r="AR37" s="176" t="e">
        <f>IF(#REF!=0,"",T37/#REF!)</f>
        <v>#REF!</v>
      </c>
      <c r="AS37" s="68" t="e">
        <f>IF(#REF!=0,"",T37/#REF!)</f>
        <v>#REF!</v>
      </c>
      <c r="AU37" s="761">
        <v>8400000</v>
      </c>
      <c r="AV37" s="761">
        <v>8400000</v>
      </c>
      <c r="AW37" s="761">
        <v>8400000</v>
      </c>
      <c r="AX37" s="761">
        <v>8400000</v>
      </c>
      <c r="AY37" s="761">
        <v>8400000</v>
      </c>
      <c r="AZ37" s="761">
        <v>8400000</v>
      </c>
      <c r="BA37" s="51">
        <v>8400000</v>
      </c>
      <c r="BB37" s="51">
        <v>8400000</v>
      </c>
      <c r="BC37" s="51">
        <v>8400000</v>
      </c>
      <c r="BD37" s="51">
        <v>8400000</v>
      </c>
      <c r="BE37" s="51">
        <v>8400000</v>
      </c>
      <c r="BF37" s="51">
        <v>8400000</v>
      </c>
    </row>
    <row r="38" spans="1:58" s="51" customFormat="1" ht="15" customHeight="1">
      <c r="A38" s="61"/>
      <c r="B38" s="204" t="s">
        <v>153</v>
      </c>
      <c r="C38" s="192">
        <v>761027777.20000005</v>
      </c>
      <c r="D38" s="335">
        <v>8.0361010568180951E-4</v>
      </c>
      <c r="E38" s="211">
        <v>796627238</v>
      </c>
      <c r="F38" s="834">
        <v>6.0466617976780634E-4</v>
      </c>
      <c r="G38" s="12">
        <v>4.6778135919005127E-2</v>
      </c>
      <c r="H38" s="211">
        <v>881781298</v>
      </c>
      <c r="I38" s="834">
        <f t="shared" si="1"/>
        <v>6.2905920306263058E-4</v>
      </c>
      <c r="J38" s="12">
        <f t="shared" si="2"/>
        <v>0.10689323178778881</v>
      </c>
      <c r="K38" s="812">
        <f t="shared" si="3"/>
        <v>942700000</v>
      </c>
      <c r="L38" s="834">
        <f t="shared" si="4"/>
        <v>4.4100092019813697E-4</v>
      </c>
      <c r="M38" s="813">
        <f t="shared" si="5"/>
        <v>6.9085953782612439E-2</v>
      </c>
      <c r="N38" s="59">
        <f t="shared" si="36"/>
        <v>939996411.89213669</v>
      </c>
      <c r="O38" s="302">
        <f t="shared" si="6"/>
        <v>4.4100092019813697E-4</v>
      </c>
      <c r="P38" s="211">
        <f t="shared" si="36"/>
        <v>644547573.23224223</v>
      </c>
      <c r="Q38" s="302">
        <f t="shared" si="21"/>
        <v>4.4100092019813697E-4</v>
      </c>
      <c r="R38" s="211">
        <f t="shared" si="36"/>
        <v>616133325.33971298</v>
      </c>
      <c r="S38" s="302">
        <f t="shared" si="7"/>
        <v>4.4100092019813691E-4</v>
      </c>
      <c r="T38" s="192">
        <f t="shared" si="28"/>
        <v>44600000</v>
      </c>
      <c r="U38" s="302">
        <f t="shared" si="22"/>
        <v>3.9176249455520634E-4</v>
      </c>
      <c r="V38" s="87">
        <f t="shared" si="29"/>
        <v>51200000</v>
      </c>
      <c r="W38" s="302">
        <f t="shared" si="22"/>
        <v>5.233067277717699E-4</v>
      </c>
      <c r="X38" s="87">
        <f t="shared" si="30"/>
        <v>56700000</v>
      </c>
      <c r="Y38" s="14">
        <f t="shared" si="27"/>
        <v>3.5530512096473089E-4</v>
      </c>
      <c r="Z38" s="87">
        <f t="shared" si="31"/>
        <v>66300000</v>
      </c>
      <c r="AA38" s="14">
        <f t="shared" si="27"/>
        <v>3.6065928505445941E-4</v>
      </c>
      <c r="AB38" s="87">
        <f t="shared" si="32"/>
        <v>85500000</v>
      </c>
      <c r="AC38" s="14">
        <f t="shared" si="23"/>
        <v>4.7631231943396496E-4</v>
      </c>
      <c r="AD38" s="87">
        <f t="shared" si="33"/>
        <v>112200000</v>
      </c>
      <c r="AE38" s="14">
        <f t="shared" si="23"/>
        <v>6.4482642923162359E-4</v>
      </c>
      <c r="AF38" s="87">
        <f t="shared" si="34"/>
        <v>106700000</v>
      </c>
      <c r="AG38" s="14">
        <f t="shared" si="24"/>
        <v>5.1964410200465308E-4</v>
      </c>
      <c r="AH38" s="87">
        <f t="shared" si="37"/>
        <v>98700000</v>
      </c>
      <c r="AI38" s="14">
        <f t="shared" si="24"/>
        <v>5.310589867340386E-4</v>
      </c>
      <c r="AJ38" s="87">
        <f t="shared" si="38"/>
        <v>92700000</v>
      </c>
      <c r="AK38" s="14">
        <f t="shared" si="25"/>
        <v>4.3108364119135963E-4</v>
      </c>
      <c r="AL38" s="87">
        <f t="shared" si="39"/>
        <v>84700000</v>
      </c>
      <c r="AM38" s="14">
        <f t="shared" si="25"/>
        <v>3.7635611810383167E-4</v>
      </c>
      <c r="AN38" s="87">
        <f t="shared" si="40"/>
        <v>78700000</v>
      </c>
      <c r="AO38" s="14">
        <f t="shared" si="26"/>
        <v>3.9892737248471705E-4</v>
      </c>
      <c r="AP38" s="87">
        <f t="shared" si="41"/>
        <v>64700000</v>
      </c>
      <c r="AQ38" s="14">
        <f t="shared" si="26"/>
        <v>3.2272760714915861E-4</v>
      </c>
      <c r="AR38" s="176" t="e">
        <f>IF(#REF!=0,"",T38/#REF!)</f>
        <v>#REF!</v>
      </c>
      <c r="AS38" s="68" t="e">
        <f>IF(#REF!=0,"",T38/#REF!)</f>
        <v>#REF!</v>
      </c>
      <c r="AU38" s="761">
        <v>44600000</v>
      </c>
      <c r="AV38" s="761">
        <v>51200000</v>
      </c>
      <c r="AW38" s="761">
        <v>56700000</v>
      </c>
      <c r="AX38" s="761">
        <v>66300000</v>
      </c>
      <c r="AY38" s="761">
        <v>85500000</v>
      </c>
      <c r="AZ38" s="761">
        <v>112200000</v>
      </c>
      <c r="BA38" s="51">
        <v>106700000</v>
      </c>
      <c r="BB38" s="51">
        <v>98700000</v>
      </c>
      <c r="BC38" s="51">
        <v>92700000</v>
      </c>
      <c r="BD38" s="51">
        <v>84700000</v>
      </c>
      <c r="BE38" s="51">
        <v>78700000</v>
      </c>
      <c r="BF38" s="51">
        <v>64700000</v>
      </c>
    </row>
    <row r="39" spans="1:58" s="51" customFormat="1" ht="15" customHeight="1">
      <c r="A39" s="61"/>
      <c r="B39" s="204" t="s">
        <v>154</v>
      </c>
      <c r="C39" s="192">
        <v>344847403</v>
      </c>
      <c r="D39" s="335">
        <v>3.6414289500513063E-4</v>
      </c>
      <c r="E39" s="211">
        <v>225926140</v>
      </c>
      <c r="F39" s="834">
        <v>1.7148534404429514E-4</v>
      </c>
      <c r="G39" s="12">
        <v>-0.34485184451280326</v>
      </c>
      <c r="H39" s="211">
        <v>397004823.84000003</v>
      </c>
      <c r="I39" s="834">
        <f>IFERROR(H39/H$7,0)</f>
        <v>2.8322163178472225E-4</v>
      </c>
      <c r="J39" s="12">
        <f>IFERROR((H39-E39)/E39,0)</f>
        <v>0.75723280112695257</v>
      </c>
      <c r="K39" s="812">
        <f t="shared" si="3"/>
        <v>300000000</v>
      </c>
      <c r="L39" s="834">
        <f t="shared" si="4"/>
        <v>1.4034186491931801E-4</v>
      </c>
      <c r="M39" s="813">
        <f>IFERROR((K39-H39)/H39,0)</f>
        <v>-0.24434167550340571</v>
      </c>
      <c r="N39" s="59">
        <f t="shared" si="36"/>
        <v>299139624.02422935</v>
      </c>
      <c r="O39" s="302">
        <f t="shared" si="6"/>
        <v>1.4034186491931801E-4</v>
      </c>
      <c r="P39" s="211">
        <f t="shared" si="36"/>
        <v>205117505.00654787</v>
      </c>
      <c r="Q39" s="302">
        <f t="shared" si="21"/>
        <v>1.4034186491931801E-4</v>
      </c>
      <c r="R39" s="211">
        <f t="shared" si="36"/>
        <v>196075100.88248003</v>
      </c>
      <c r="S39" s="302">
        <f t="shared" si="7"/>
        <v>1.4034186491931801E-4</v>
      </c>
      <c r="T39" s="192">
        <f t="shared" si="28"/>
        <v>25000000</v>
      </c>
      <c r="U39" s="302">
        <f t="shared" si="22"/>
        <v>2.1959781084933091E-4</v>
      </c>
      <c r="V39" s="87">
        <f t="shared" si="29"/>
        <v>25000000</v>
      </c>
      <c r="W39" s="302">
        <f t="shared" si="22"/>
        <v>2.5552086316980952E-4</v>
      </c>
      <c r="X39" s="87">
        <f t="shared" si="30"/>
        <v>25000000</v>
      </c>
      <c r="Y39" s="14">
        <f t="shared" si="27"/>
        <v>1.5666010624547217E-4</v>
      </c>
      <c r="Z39" s="87">
        <f t="shared" si="31"/>
        <v>25000000</v>
      </c>
      <c r="AA39" s="14">
        <f t="shared" si="27"/>
        <v>1.3599520552581425E-4</v>
      </c>
      <c r="AB39" s="87">
        <f t="shared" si="32"/>
        <v>25000000</v>
      </c>
      <c r="AC39" s="14">
        <f t="shared" si="23"/>
        <v>1.3927260802162718E-4</v>
      </c>
      <c r="AD39" s="87">
        <f t="shared" si="33"/>
        <v>25000000</v>
      </c>
      <c r="AE39" s="14">
        <f t="shared" si="23"/>
        <v>1.4367790312647585E-4</v>
      </c>
      <c r="AF39" s="87">
        <f t="shared" si="34"/>
        <v>25000000</v>
      </c>
      <c r="AG39" s="14">
        <f t="shared" si="24"/>
        <v>1.2175353842658226E-4</v>
      </c>
      <c r="AH39" s="87">
        <f t="shared" si="37"/>
        <v>25000000</v>
      </c>
      <c r="AI39" s="14">
        <f t="shared" si="24"/>
        <v>1.3451342115857108E-4</v>
      </c>
      <c r="AJ39" s="87">
        <f t="shared" si="38"/>
        <v>25000000</v>
      </c>
      <c r="AK39" s="14">
        <f t="shared" si="25"/>
        <v>1.162577241616396E-4</v>
      </c>
      <c r="AL39" s="87">
        <f t="shared" si="39"/>
        <v>25000000</v>
      </c>
      <c r="AM39" s="14">
        <f t="shared" si="25"/>
        <v>1.1108504076264216E-4</v>
      </c>
      <c r="AN39" s="87">
        <f t="shared" si="40"/>
        <v>25000000</v>
      </c>
      <c r="AO39" s="14">
        <f t="shared" si="26"/>
        <v>1.2672407003961787E-4</v>
      </c>
      <c r="AP39" s="87">
        <f t="shared" si="41"/>
        <v>25000000</v>
      </c>
      <c r="AQ39" s="14">
        <f t="shared" si="26"/>
        <v>1.2470154835748015E-4</v>
      </c>
      <c r="AR39" s="176" t="e">
        <f>IF(#REF!=0,"",T39/#REF!)</f>
        <v>#REF!</v>
      </c>
      <c r="AS39" s="68" t="e">
        <f>IF(#REF!=0,"",T39/#REF!)</f>
        <v>#REF!</v>
      </c>
      <c r="AU39" s="761">
        <v>25000000</v>
      </c>
      <c r="AV39" s="761">
        <v>25000000</v>
      </c>
      <c r="AW39" s="761">
        <v>25000000</v>
      </c>
      <c r="AX39" s="761">
        <v>25000000</v>
      </c>
      <c r="AY39" s="761">
        <v>25000000</v>
      </c>
      <c r="AZ39" s="761">
        <v>25000000</v>
      </c>
      <c r="BA39" s="51">
        <v>25000000</v>
      </c>
      <c r="BB39" s="51">
        <v>25000000</v>
      </c>
      <c r="BC39" s="51">
        <v>25000000</v>
      </c>
      <c r="BD39" s="51">
        <v>25000000</v>
      </c>
      <c r="BE39" s="51">
        <v>25000000</v>
      </c>
      <c r="BF39" s="51">
        <v>25000000</v>
      </c>
    </row>
    <row r="40" spans="1:58" s="51" customFormat="1" ht="15" customHeight="1">
      <c r="A40" s="61"/>
      <c r="B40" s="204" t="s">
        <v>155</v>
      </c>
      <c r="C40" s="192">
        <v>4465625967.8827944</v>
      </c>
      <c r="D40" s="335">
        <v>4.7154943137412263E-3</v>
      </c>
      <c r="E40" s="211">
        <v>3788556104.5021868</v>
      </c>
      <c r="F40" s="834">
        <v>2.8756382373977271E-3</v>
      </c>
      <c r="G40" s="12">
        <v>-0.15161813108624822</v>
      </c>
      <c r="H40" s="211">
        <v>4140814850.3949308</v>
      </c>
      <c r="I40" s="834">
        <f t="shared" si="1"/>
        <v>2.9540405265199229E-3</v>
      </c>
      <c r="J40" s="12">
        <f t="shared" si="2"/>
        <v>9.2979683070849126E-2</v>
      </c>
      <c r="K40" s="812">
        <f t="shared" si="3"/>
        <v>4783446436.4444447</v>
      </c>
      <c r="L40" s="834">
        <f t="shared" si="4"/>
        <v>2.2377259787742646E-3</v>
      </c>
      <c r="M40" s="813">
        <f t="shared" si="5"/>
        <v>0.15519447482377116</v>
      </c>
      <c r="N40" s="59">
        <f t="shared" si="36"/>
        <v>4769727895.12677</v>
      </c>
      <c r="O40" s="302">
        <f t="shared" si="6"/>
        <v>2.2377259787742646E-3</v>
      </c>
      <c r="P40" s="211">
        <f t="shared" si="36"/>
        <v>3270561994.5864897</v>
      </c>
      <c r="Q40" s="302">
        <f t="shared" si="21"/>
        <v>2.2377259787742646E-3</v>
      </c>
      <c r="R40" s="211">
        <f t="shared" si="36"/>
        <v>3126382475.3059468</v>
      </c>
      <c r="S40" s="302">
        <f t="shared" si="7"/>
        <v>2.2377259787742646E-3</v>
      </c>
      <c r="T40" s="192">
        <f t="shared" si="28"/>
        <v>463087493.44444448</v>
      </c>
      <c r="U40" s="302">
        <f t="shared" ref="U40:W58" si="42">IFERROR(T40/T$7,0)</f>
        <v>4.067719991684155E-3</v>
      </c>
      <c r="V40" s="87">
        <f t="shared" si="29"/>
        <v>459983774</v>
      </c>
      <c r="W40" s="302">
        <f t="shared" si="42"/>
        <v>4.7014180390634631E-3</v>
      </c>
      <c r="X40" s="87">
        <f t="shared" si="30"/>
        <v>470408475</v>
      </c>
      <c r="Y40" s="14">
        <f t="shared" si="27"/>
        <v>2.9477696668908219E-3</v>
      </c>
      <c r="Z40" s="87">
        <f t="shared" si="31"/>
        <v>458908143</v>
      </c>
      <c r="AA40" s="14">
        <f t="shared" si="27"/>
        <v>2.4963722889901905E-3</v>
      </c>
      <c r="AB40" s="87">
        <f t="shared" si="32"/>
        <v>462582593</v>
      </c>
      <c r="AC40" s="14">
        <f t="shared" ref="AC40:AE44" si="43">IFERROR(AB40/AB$7,0)</f>
        <v>2.5770033661006763E-3</v>
      </c>
      <c r="AD40" s="87">
        <f t="shared" si="33"/>
        <v>459469179</v>
      </c>
      <c r="AE40" s="14">
        <f t="shared" si="43"/>
        <v>2.6406227275985357E-3</v>
      </c>
      <c r="AF40" s="87">
        <f t="shared" si="34"/>
        <v>405248768.00000006</v>
      </c>
      <c r="AG40" s="14">
        <f t="shared" ref="AG40:AI44" si="44">IFERROR(AF40/AF$7,0)</f>
        <v>1.9736188578805252E-3</v>
      </c>
      <c r="AH40" s="87">
        <f t="shared" si="37"/>
        <v>323169863</v>
      </c>
      <c r="AI40" s="14">
        <f t="shared" si="44"/>
        <v>1.7388273554990686E-3</v>
      </c>
      <c r="AJ40" s="87">
        <f t="shared" si="38"/>
        <v>331966032</v>
      </c>
      <c r="AK40" s="14">
        <f t="shared" ref="AK40:AM44" si="45">IFERROR(AJ40/AJ$7,0)</f>
        <v>1.5437446151716008E-3</v>
      </c>
      <c r="AL40" s="87">
        <f t="shared" si="39"/>
        <v>317029925</v>
      </c>
      <c r="AM40" s="14">
        <f t="shared" si="45"/>
        <v>1.4086912856640956E-3</v>
      </c>
      <c r="AN40" s="87">
        <f t="shared" si="40"/>
        <v>314579811</v>
      </c>
      <c r="AO40" s="14">
        <f t="shared" ref="AO40:AQ44" si="46">IFERROR(AN40/AN$7,0)</f>
        <v>1.5945933600885502E-3</v>
      </c>
      <c r="AP40" s="87">
        <f t="shared" si="41"/>
        <v>317012380</v>
      </c>
      <c r="AQ40" s="14">
        <f t="shared" si="46"/>
        <v>1.5812773853795948E-3</v>
      </c>
      <c r="AR40" s="176" t="e">
        <f>IF(#REF!=0,"",T40/#REF!)</f>
        <v>#REF!</v>
      </c>
      <c r="AS40" s="68" t="e">
        <f>IF(#REF!=0,"",T40/#REF!)</f>
        <v>#REF!</v>
      </c>
      <c r="AU40" s="761">
        <v>463087493.44444448</v>
      </c>
      <c r="AV40" s="761">
        <v>459983774</v>
      </c>
      <c r="AW40" s="761">
        <v>470408475</v>
      </c>
      <c r="AX40" s="761">
        <v>458908143</v>
      </c>
      <c r="AY40" s="761">
        <v>462582593</v>
      </c>
      <c r="AZ40" s="761">
        <v>459469179</v>
      </c>
      <c r="BA40" s="51">
        <v>405248768.00000006</v>
      </c>
      <c r="BB40" s="51">
        <v>323169863</v>
      </c>
      <c r="BC40" s="51">
        <v>331966032</v>
      </c>
      <c r="BD40" s="51">
        <v>317029925</v>
      </c>
      <c r="BE40" s="51">
        <v>314579811</v>
      </c>
      <c r="BF40" s="51">
        <v>317012380</v>
      </c>
    </row>
    <row r="41" spans="1:58" s="51" customFormat="1" ht="15" customHeight="1">
      <c r="A41" s="61"/>
      <c r="B41" s="204" t="s">
        <v>156</v>
      </c>
      <c r="C41" s="192">
        <v>1510616688</v>
      </c>
      <c r="D41" s="335">
        <v>1.5951412979362996E-3</v>
      </c>
      <c r="E41" s="211">
        <v>1510616688</v>
      </c>
      <c r="F41" s="834">
        <v>1.1466075703357463E-3</v>
      </c>
      <c r="G41" s="12">
        <v>0</v>
      </c>
      <c r="H41" s="211">
        <v>1510616688</v>
      </c>
      <c r="I41" s="834">
        <f t="shared" si="1"/>
        <v>1.0776678208550422E-3</v>
      </c>
      <c r="J41" s="12">
        <f t="shared" si="2"/>
        <v>0</v>
      </c>
      <c r="K41" s="812">
        <f t="shared" si="3"/>
        <v>1510616688</v>
      </c>
      <c r="L41" s="834">
        <f t="shared" si="4"/>
        <v>7.0667587724054521E-4</v>
      </c>
      <c r="M41" s="813">
        <f t="shared" si="5"/>
        <v>0</v>
      </c>
      <c r="N41" s="59">
        <f t="shared" si="36"/>
        <v>1506284360.3101552</v>
      </c>
      <c r="O41" s="302">
        <f t="shared" si="6"/>
        <v>7.0667587724054521E-4</v>
      </c>
      <c r="P41" s="211">
        <f t="shared" si="36"/>
        <v>1032846420.2127159</v>
      </c>
      <c r="Q41" s="302">
        <f t="shared" si="21"/>
        <v>7.0667587724054521E-4</v>
      </c>
      <c r="R41" s="211">
        <f t="shared" si="36"/>
        <v>987314398.31452608</v>
      </c>
      <c r="S41" s="302">
        <f t="shared" si="7"/>
        <v>7.0667587724054521E-4</v>
      </c>
      <c r="T41" s="192">
        <f t="shared" si="28"/>
        <v>125884724</v>
      </c>
      <c r="U41" s="302">
        <f t="shared" si="42"/>
        <v>1.105760392390889E-3</v>
      </c>
      <c r="V41" s="87">
        <f t="shared" si="29"/>
        <v>125884724</v>
      </c>
      <c r="W41" s="302">
        <f t="shared" si="42"/>
        <v>1.2866469334549295E-3</v>
      </c>
      <c r="X41" s="87">
        <f t="shared" si="30"/>
        <v>125884724</v>
      </c>
      <c r="Y41" s="14">
        <f t="shared" si="27"/>
        <v>7.8884456946087768E-4</v>
      </c>
      <c r="Z41" s="87">
        <f t="shared" si="31"/>
        <v>125884724</v>
      </c>
      <c r="AA41" s="14">
        <f t="shared" si="27"/>
        <v>6.8478875651761611E-4</v>
      </c>
      <c r="AB41" s="87">
        <f t="shared" si="32"/>
        <v>125884724</v>
      </c>
      <c r="AC41" s="14">
        <f t="shared" si="43"/>
        <v>7.0129175286250903E-4</v>
      </c>
      <c r="AD41" s="87">
        <f t="shared" si="33"/>
        <v>125884724</v>
      </c>
      <c r="AE41" s="14">
        <f t="shared" si="43"/>
        <v>7.2347412719900588E-4</v>
      </c>
      <c r="AF41" s="87">
        <f t="shared" si="34"/>
        <v>125884724</v>
      </c>
      <c r="AG41" s="14">
        <f t="shared" si="44"/>
        <v>6.1307642323414808E-4</v>
      </c>
      <c r="AH41" s="87">
        <f t="shared" si="37"/>
        <v>125884724</v>
      </c>
      <c r="AI41" s="14">
        <f t="shared" si="44"/>
        <v>6.7732739587369919E-4</v>
      </c>
      <c r="AJ41" s="87">
        <f t="shared" si="38"/>
        <v>125884724</v>
      </c>
      <c r="AK41" s="14">
        <f t="shared" si="45"/>
        <v>5.8540286075824523E-4</v>
      </c>
      <c r="AL41" s="87">
        <f t="shared" si="39"/>
        <v>125884724</v>
      </c>
      <c r="AM41" s="14">
        <f t="shared" si="45"/>
        <v>5.5935638787735838E-4</v>
      </c>
      <c r="AN41" s="87">
        <f t="shared" si="40"/>
        <v>125884724</v>
      </c>
      <c r="AO41" s="14">
        <f t="shared" si="46"/>
        <v>6.3810498324375856E-4</v>
      </c>
      <c r="AP41" s="87">
        <f t="shared" si="41"/>
        <v>125884724</v>
      </c>
      <c r="AQ41" s="14">
        <f t="shared" si="46"/>
        <v>6.2792079989416167E-4</v>
      </c>
      <c r="AR41" s="176" t="e">
        <f>IF(#REF!=0,"",T41/#REF!)</f>
        <v>#REF!</v>
      </c>
      <c r="AS41" s="68" t="e">
        <f>IF(#REF!=0,"",T41/#REF!)</f>
        <v>#REF!</v>
      </c>
      <c r="AU41" s="761">
        <v>125884724</v>
      </c>
      <c r="AV41" s="761">
        <v>125884724</v>
      </c>
      <c r="AW41" s="761">
        <v>125884724</v>
      </c>
      <c r="AX41" s="761">
        <v>125884724</v>
      </c>
      <c r="AY41" s="761">
        <v>125884724</v>
      </c>
      <c r="AZ41" s="761">
        <v>125884724</v>
      </c>
      <c r="BA41" s="51">
        <v>125884724</v>
      </c>
      <c r="BB41" s="51">
        <v>125884724</v>
      </c>
      <c r="BC41" s="51">
        <v>125884724</v>
      </c>
      <c r="BD41" s="51">
        <v>125884724</v>
      </c>
      <c r="BE41" s="51">
        <v>125884724</v>
      </c>
      <c r="BF41" s="51">
        <v>125884724</v>
      </c>
    </row>
    <row r="42" spans="1:58" s="51" customFormat="1" ht="15" customHeight="1">
      <c r="A42" s="61"/>
      <c r="B42" s="204" t="s">
        <v>157</v>
      </c>
      <c r="C42" s="192">
        <v>75214700</v>
      </c>
      <c r="D42" s="335">
        <v>7.9423241603888197E-5</v>
      </c>
      <c r="E42" s="211">
        <v>141360000</v>
      </c>
      <c r="F42" s="834">
        <v>1.0729687248275725E-4</v>
      </c>
      <c r="G42" s="12">
        <v>0.87941984745003299</v>
      </c>
      <c r="H42" s="211">
        <v>148184500</v>
      </c>
      <c r="I42" s="834">
        <f t="shared" si="1"/>
        <v>1.0571422152824383E-4</v>
      </c>
      <c r="J42" s="12">
        <f t="shared" si="2"/>
        <v>4.8277447651386529E-2</v>
      </c>
      <c r="K42" s="812">
        <f t="shared" si="3"/>
        <v>160000000</v>
      </c>
      <c r="L42" s="834">
        <f t="shared" si="4"/>
        <v>7.4848994623636272E-5</v>
      </c>
      <c r="M42" s="813">
        <f t="shared" si="5"/>
        <v>7.9735060009650138E-2</v>
      </c>
      <c r="N42" s="59">
        <f t="shared" si="36"/>
        <v>159541132.81292233</v>
      </c>
      <c r="O42" s="302">
        <f t="shared" si="6"/>
        <v>7.4848994623636272E-5</v>
      </c>
      <c r="P42" s="211">
        <f t="shared" si="36"/>
        <v>109396002.67015886</v>
      </c>
      <c r="Q42" s="302">
        <f t="shared" si="21"/>
        <v>7.4848994623636272E-5</v>
      </c>
      <c r="R42" s="211">
        <f t="shared" si="36"/>
        <v>104573387.13732266</v>
      </c>
      <c r="S42" s="302">
        <f t="shared" si="7"/>
        <v>7.4848994623636272E-5</v>
      </c>
      <c r="T42" s="192">
        <f t="shared" si="28"/>
        <v>5000000</v>
      </c>
      <c r="U42" s="302">
        <f t="shared" si="42"/>
        <v>4.3919562169866184E-5</v>
      </c>
      <c r="V42" s="87">
        <f t="shared" si="29"/>
        <v>5000000</v>
      </c>
      <c r="W42" s="302">
        <f t="shared" si="42"/>
        <v>5.1104172633961905E-5</v>
      </c>
      <c r="X42" s="87">
        <f t="shared" si="30"/>
        <v>5000000</v>
      </c>
      <c r="Y42" s="14">
        <f t="shared" si="27"/>
        <v>3.1332021249094434E-5</v>
      </c>
      <c r="Z42" s="87">
        <f t="shared" si="31"/>
        <v>35000000</v>
      </c>
      <c r="AA42" s="14">
        <f t="shared" si="27"/>
        <v>1.9039328773613997E-4</v>
      </c>
      <c r="AB42" s="87">
        <f t="shared" si="32"/>
        <v>5000000</v>
      </c>
      <c r="AC42" s="14">
        <f t="shared" si="43"/>
        <v>2.7854521604325438E-5</v>
      </c>
      <c r="AD42" s="87">
        <f t="shared" si="33"/>
        <v>35000000</v>
      </c>
      <c r="AE42" s="14">
        <f t="shared" si="43"/>
        <v>2.0114906437706617E-4</v>
      </c>
      <c r="AF42" s="87">
        <f t="shared" si="34"/>
        <v>5000000</v>
      </c>
      <c r="AG42" s="14">
        <f t="shared" si="44"/>
        <v>2.4350707685316451E-5</v>
      </c>
      <c r="AH42" s="87">
        <f t="shared" si="37"/>
        <v>35000000</v>
      </c>
      <c r="AI42" s="14">
        <f t="shared" si="44"/>
        <v>1.8831878962199952E-4</v>
      </c>
      <c r="AJ42" s="87">
        <f t="shared" si="38"/>
        <v>5000000</v>
      </c>
      <c r="AK42" s="14">
        <f t="shared" si="45"/>
        <v>2.325154483232792E-5</v>
      </c>
      <c r="AL42" s="87">
        <f t="shared" si="39"/>
        <v>5000000</v>
      </c>
      <c r="AM42" s="14">
        <f t="shared" si="45"/>
        <v>2.2217008152528434E-5</v>
      </c>
      <c r="AN42" s="87">
        <f t="shared" si="40"/>
        <v>15000000</v>
      </c>
      <c r="AO42" s="14">
        <f t="shared" si="46"/>
        <v>7.6034442023770719E-5</v>
      </c>
      <c r="AP42" s="87">
        <f t="shared" si="41"/>
        <v>5000000</v>
      </c>
      <c r="AQ42" s="14">
        <f t="shared" si="46"/>
        <v>2.4940309671496028E-5</v>
      </c>
      <c r="AR42" s="176" t="e">
        <f>IF(#REF!=0,"",T42/#REF!)</f>
        <v>#REF!</v>
      </c>
      <c r="AS42" s="68" t="e">
        <f>IF(#REF!=0,"",T42/#REF!)</f>
        <v>#REF!</v>
      </c>
      <c r="AU42" s="761">
        <v>5000000</v>
      </c>
      <c r="AV42" s="761">
        <v>5000000</v>
      </c>
      <c r="AW42" s="761">
        <v>5000000</v>
      </c>
      <c r="AX42" s="761">
        <v>35000000</v>
      </c>
      <c r="AY42" s="761">
        <v>5000000</v>
      </c>
      <c r="AZ42" s="761">
        <v>35000000</v>
      </c>
      <c r="BA42" s="51">
        <v>5000000</v>
      </c>
      <c r="BB42" s="51">
        <v>35000000</v>
      </c>
      <c r="BC42" s="51">
        <v>5000000</v>
      </c>
      <c r="BD42" s="51">
        <v>5000000</v>
      </c>
      <c r="BE42" s="51">
        <v>15000000</v>
      </c>
      <c r="BF42" s="51">
        <v>5000000</v>
      </c>
    </row>
    <row r="43" spans="1:58" s="51" customFormat="1" ht="15" customHeight="1">
      <c r="A43" s="61"/>
      <c r="B43" s="204" t="s">
        <v>158</v>
      </c>
      <c r="C43" s="192">
        <v>0</v>
      </c>
      <c r="D43" s="335">
        <v>0</v>
      </c>
      <c r="E43" s="211">
        <v>0</v>
      </c>
      <c r="F43" s="834">
        <v>0</v>
      </c>
      <c r="G43" s="12">
        <v>0</v>
      </c>
      <c r="H43" s="211">
        <v>0</v>
      </c>
      <c r="I43" s="834">
        <f t="shared" si="1"/>
        <v>0</v>
      </c>
      <c r="J43" s="12">
        <f t="shared" si="2"/>
        <v>0</v>
      </c>
      <c r="K43" s="812">
        <f t="shared" si="3"/>
        <v>0</v>
      </c>
      <c r="L43" s="834">
        <f t="shared" si="4"/>
        <v>0</v>
      </c>
      <c r="M43" s="813">
        <f t="shared" si="5"/>
        <v>0</v>
      </c>
      <c r="N43" s="59">
        <f t="shared" si="36"/>
        <v>0</v>
      </c>
      <c r="O43" s="302">
        <f t="shared" si="6"/>
        <v>0</v>
      </c>
      <c r="P43" s="211">
        <f t="shared" si="36"/>
        <v>0</v>
      </c>
      <c r="Q43" s="302">
        <f t="shared" si="21"/>
        <v>0</v>
      </c>
      <c r="R43" s="211">
        <f t="shared" si="36"/>
        <v>0</v>
      </c>
      <c r="S43" s="302">
        <f t="shared" si="7"/>
        <v>0</v>
      </c>
      <c r="T43" s="192">
        <f t="shared" si="28"/>
        <v>0</v>
      </c>
      <c r="U43" s="302">
        <f t="shared" si="42"/>
        <v>0</v>
      </c>
      <c r="V43" s="87">
        <f t="shared" si="29"/>
        <v>0</v>
      </c>
      <c r="W43" s="302">
        <f t="shared" si="42"/>
        <v>0</v>
      </c>
      <c r="X43" s="87">
        <f t="shared" si="30"/>
        <v>0</v>
      </c>
      <c r="Y43" s="14">
        <f t="shared" ref="Y43:AA44" si="47">IFERROR(X43/X$7,0)</f>
        <v>0</v>
      </c>
      <c r="Z43" s="87">
        <f t="shared" si="31"/>
        <v>0</v>
      </c>
      <c r="AA43" s="14">
        <f t="shared" si="47"/>
        <v>0</v>
      </c>
      <c r="AB43" s="87">
        <f t="shared" si="32"/>
        <v>0</v>
      </c>
      <c r="AC43" s="14">
        <f t="shared" si="43"/>
        <v>0</v>
      </c>
      <c r="AD43" s="87">
        <f t="shared" si="33"/>
        <v>0</v>
      </c>
      <c r="AE43" s="14">
        <f t="shared" si="43"/>
        <v>0</v>
      </c>
      <c r="AF43" s="87">
        <f t="shared" si="34"/>
        <v>0</v>
      </c>
      <c r="AG43" s="14">
        <f t="shared" si="44"/>
        <v>0</v>
      </c>
      <c r="AH43" s="87">
        <f t="shared" si="37"/>
        <v>0</v>
      </c>
      <c r="AI43" s="14">
        <f t="shared" si="44"/>
        <v>0</v>
      </c>
      <c r="AJ43" s="87">
        <f t="shared" si="38"/>
        <v>0</v>
      </c>
      <c r="AK43" s="14">
        <f t="shared" si="45"/>
        <v>0</v>
      </c>
      <c r="AL43" s="87">
        <f t="shared" si="39"/>
        <v>0</v>
      </c>
      <c r="AM43" s="14">
        <f t="shared" si="45"/>
        <v>0</v>
      </c>
      <c r="AN43" s="87">
        <f t="shared" si="40"/>
        <v>0</v>
      </c>
      <c r="AO43" s="14">
        <f t="shared" si="46"/>
        <v>0</v>
      </c>
      <c r="AP43" s="87">
        <f t="shared" si="41"/>
        <v>0</v>
      </c>
      <c r="AQ43" s="14">
        <f t="shared" si="46"/>
        <v>0</v>
      </c>
      <c r="AR43" s="176" t="e">
        <f>IF(#REF!=0,"",T43/#REF!)</f>
        <v>#REF!</v>
      </c>
      <c r="AS43" s="68" t="e">
        <f>IF(#REF!=0,"",T43/#REF!)</f>
        <v>#REF!</v>
      </c>
      <c r="AU43" s="761">
        <v>0</v>
      </c>
      <c r="AV43" s="761">
        <v>0</v>
      </c>
      <c r="AW43" s="761">
        <v>0</v>
      </c>
      <c r="AX43" s="761">
        <v>0</v>
      </c>
      <c r="AY43" s="761">
        <v>0</v>
      </c>
      <c r="AZ43" s="761">
        <v>0</v>
      </c>
      <c r="BA43" s="51">
        <v>0</v>
      </c>
      <c r="BB43" s="51">
        <v>0</v>
      </c>
      <c r="BC43" s="51">
        <v>0</v>
      </c>
      <c r="BD43" s="51">
        <v>0</v>
      </c>
      <c r="BE43" s="51">
        <v>0</v>
      </c>
      <c r="BF43" s="51">
        <v>0</v>
      </c>
    </row>
    <row r="44" spans="1:58" s="51" customFormat="1" ht="15" customHeight="1">
      <c r="A44" s="61"/>
      <c r="B44" s="204" t="s">
        <v>159</v>
      </c>
      <c r="C44" s="192">
        <v>1637882898.4000001</v>
      </c>
      <c r="D44" s="335">
        <v>1.729528525122082E-3</v>
      </c>
      <c r="E44" s="211">
        <v>1656210301</v>
      </c>
      <c r="F44" s="834">
        <v>1.2571178938244624E-3</v>
      </c>
      <c r="G44" s="12">
        <v>1.118969043385422E-2</v>
      </c>
      <c r="H44" s="211">
        <v>2499839472</v>
      </c>
      <c r="I44" s="834">
        <f t="shared" si="1"/>
        <v>1.7833753444392367E-3</v>
      </c>
      <c r="J44" s="12">
        <f t="shared" si="2"/>
        <v>0.50937321817804582</v>
      </c>
      <c r="K44" s="812">
        <f t="shared" si="3"/>
        <v>2760000000</v>
      </c>
      <c r="L44" s="834">
        <f t="shared" si="4"/>
        <v>1.2911451572577258E-3</v>
      </c>
      <c r="M44" s="813">
        <f t="shared" si="5"/>
        <v>0.10407089371697063</v>
      </c>
      <c r="N44" s="59">
        <f t="shared" si="36"/>
        <v>2752084541.0229101</v>
      </c>
      <c r="O44" s="302">
        <f t="shared" si="6"/>
        <v>1.2911451572577258E-3</v>
      </c>
      <c r="P44" s="211">
        <f t="shared" si="36"/>
        <v>1887081046.0602405</v>
      </c>
      <c r="Q44" s="302">
        <f t="shared" si="21"/>
        <v>1.2911451572577258E-3</v>
      </c>
      <c r="R44" s="211">
        <f t="shared" si="36"/>
        <v>1803890928.1188161</v>
      </c>
      <c r="S44" s="302">
        <f t="shared" si="7"/>
        <v>1.2911451572577258E-3</v>
      </c>
      <c r="T44" s="192">
        <f t="shared" si="28"/>
        <v>240000000</v>
      </c>
      <c r="U44" s="302">
        <f t="shared" si="42"/>
        <v>2.1081389841535766E-3</v>
      </c>
      <c r="V44" s="87">
        <f t="shared" si="29"/>
        <v>200000000</v>
      </c>
      <c r="W44" s="302">
        <f t="shared" si="42"/>
        <v>2.0441669053584762E-3</v>
      </c>
      <c r="X44" s="87">
        <f t="shared" si="30"/>
        <v>230000000</v>
      </c>
      <c r="Y44" s="14">
        <f t="shared" si="47"/>
        <v>1.441272977458344E-3</v>
      </c>
      <c r="Z44" s="87">
        <f t="shared" si="31"/>
        <v>260000000</v>
      </c>
      <c r="AA44" s="14">
        <f t="shared" si="47"/>
        <v>1.4143501374684684E-3</v>
      </c>
      <c r="AB44" s="87">
        <f t="shared" si="32"/>
        <v>230000000</v>
      </c>
      <c r="AC44" s="14">
        <f t="shared" si="43"/>
        <v>1.2813079937989702E-3</v>
      </c>
      <c r="AD44" s="87">
        <f t="shared" si="33"/>
        <v>220000000</v>
      </c>
      <c r="AE44" s="14">
        <f t="shared" si="43"/>
        <v>1.2643655475129874E-3</v>
      </c>
      <c r="AF44" s="87">
        <f t="shared" si="34"/>
        <v>230000000</v>
      </c>
      <c r="AG44" s="14">
        <f t="shared" si="44"/>
        <v>1.1201325535245567E-3</v>
      </c>
      <c r="AH44" s="87">
        <f t="shared" si="37"/>
        <v>230000000</v>
      </c>
      <c r="AI44" s="14">
        <f t="shared" si="44"/>
        <v>1.237523474658854E-3</v>
      </c>
      <c r="AJ44" s="87">
        <f t="shared" si="38"/>
        <v>230000000</v>
      </c>
      <c r="AK44" s="14">
        <f t="shared" si="45"/>
        <v>1.0695710622870842E-3</v>
      </c>
      <c r="AL44" s="87">
        <f t="shared" si="39"/>
        <v>230000000</v>
      </c>
      <c r="AM44" s="14">
        <f t="shared" si="45"/>
        <v>1.021982375016308E-3</v>
      </c>
      <c r="AN44" s="87">
        <f t="shared" si="40"/>
        <v>230000000</v>
      </c>
      <c r="AO44" s="14">
        <f t="shared" si="46"/>
        <v>1.1658614443644845E-3</v>
      </c>
      <c r="AP44" s="87">
        <f t="shared" si="41"/>
        <v>230000000</v>
      </c>
      <c r="AQ44" s="14">
        <f t="shared" si="46"/>
        <v>1.1472542448888172E-3</v>
      </c>
      <c r="AR44" s="176" t="e">
        <f>IF(#REF!=0,"",T44/#REF!)</f>
        <v>#REF!</v>
      </c>
      <c r="AS44" s="68" t="e">
        <f>IF(#REF!=0,"",T44/#REF!)</f>
        <v>#REF!</v>
      </c>
      <c r="AU44" s="761">
        <v>240000000</v>
      </c>
      <c r="AV44" s="761">
        <v>200000000</v>
      </c>
      <c r="AW44" s="761">
        <v>230000000</v>
      </c>
      <c r="AX44" s="761">
        <v>260000000</v>
      </c>
      <c r="AY44" s="761">
        <v>230000000</v>
      </c>
      <c r="AZ44" s="761">
        <v>220000000</v>
      </c>
      <c r="BA44" s="51">
        <v>230000000</v>
      </c>
      <c r="BB44" s="51">
        <v>230000000</v>
      </c>
      <c r="BC44" s="51">
        <v>230000000</v>
      </c>
      <c r="BD44" s="51">
        <v>230000000</v>
      </c>
      <c r="BE44" s="51">
        <v>230000000</v>
      </c>
      <c r="BF44" s="51">
        <v>230000000</v>
      </c>
    </row>
    <row r="45" spans="1:58" s="51" customFormat="1" ht="15" customHeight="1">
      <c r="A45" s="61"/>
      <c r="B45" s="204" t="s">
        <v>160</v>
      </c>
      <c r="C45" s="192">
        <v>361125000</v>
      </c>
      <c r="D45" s="335">
        <v>3.8133128396715166E-4</v>
      </c>
      <c r="E45" s="211">
        <v>0</v>
      </c>
      <c r="F45" s="834">
        <v>0</v>
      </c>
      <c r="G45" s="824">
        <v>-1</v>
      </c>
      <c r="H45" s="211">
        <v>0</v>
      </c>
      <c r="I45" s="834">
        <f>IFERROR(H45/H$7,0)</f>
        <v>0</v>
      </c>
      <c r="J45" s="12">
        <f t="shared" si="2"/>
        <v>0</v>
      </c>
      <c r="K45" s="812">
        <f t="shared" si="3"/>
        <v>0</v>
      </c>
      <c r="L45" s="834">
        <f t="shared" si="4"/>
        <v>0</v>
      </c>
      <c r="M45" s="813">
        <f t="shared" si="5"/>
        <v>0</v>
      </c>
      <c r="N45" s="59">
        <f t="shared" si="36"/>
        <v>0</v>
      </c>
      <c r="O45" s="302">
        <f t="shared" si="6"/>
        <v>0</v>
      </c>
      <c r="P45" s="211">
        <f t="shared" si="36"/>
        <v>0</v>
      </c>
      <c r="Q45" s="302">
        <f t="shared" si="21"/>
        <v>0</v>
      </c>
      <c r="R45" s="211">
        <f t="shared" si="36"/>
        <v>0</v>
      </c>
      <c r="S45" s="302">
        <f t="shared" si="7"/>
        <v>0</v>
      </c>
      <c r="T45" s="192">
        <f t="shared" si="28"/>
        <v>0</v>
      </c>
      <c r="U45" s="302">
        <f>IFERROR(T45/T$7,0)</f>
        <v>0</v>
      </c>
      <c r="V45" s="87">
        <f t="shared" si="29"/>
        <v>0</v>
      </c>
      <c r="W45" s="302">
        <f>IFERROR(V45/V$7,0)</f>
        <v>0</v>
      </c>
      <c r="X45" s="87">
        <f t="shared" si="30"/>
        <v>0</v>
      </c>
      <c r="Y45" s="14">
        <f>IFERROR(X45/X$7,0)</f>
        <v>0</v>
      </c>
      <c r="Z45" s="87">
        <f t="shared" si="31"/>
        <v>0</v>
      </c>
      <c r="AA45" s="14">
        <f>IFERROR(Z45/Z$7,0)</f>
        <v>0</v>
      </c>
      <c r="AB45" s="87">
        <f t="shared" si="32"/>
        <v>0</v>
      </c>
      <c r="AC45" s="14">
        <f>IFERROR(AB45/AB$7,0)</f>
        <v>0</v>
      </c>
      <c r="AD45" s="87">
        <f t="shared" si="33"/>
        <v>0</v>
      </c>
      <c r="AE45" s="14">
        <f>IFERROR(AD45/AD$7,0)</f>
        <v>0</v>
      </c>
      <c r="AF45" s="87">
        <f t="shared" si="34"/>
        <v>0</v>
      </c>
      <c r="AG45" s="14">
        <f>IFERROR(AF45/AF$7,0)</f>
        <v>0</v>
      </c>
      <c r="AH45" s="87">
        <f t="shared" si="37"/>
        <v>0</v>
      </c>
      <c r="AI45" s="14">
        <f>IFERROR(AH45/AH$7,0)</f>
        <v>0</v>
      </c>
      <c r="AJ45" s="87">
        <f t="shared" si="38"/>
        <v>0</v>
      </c>
      <c r="AK45" s="14">
        <f>IFERROR(AJ45/AJ$7,0)</f>
        <v>0</v>
      </c>
      <c r="AL45" s="87">
        <f t="shared" si="39"/>
        <v>0</v>
      </c>
      <c r="AM45" s="14">
        <f>IFERROR(AL45/AL$7,0)</f>
        <v>0</v>
      </c>
      <c r="AN45" s="87">
        <f t="shared" si="40"/>
        <v>0</v>
      </c>
      <c r="AO45" s="14">
        <f>IFERROR(AN45/AN$7,0)</f>
        <v>0</v>
      </c>
      <c r="AP45" s="87">
        <f t="shared" si="41"/>
        <v>0</v>
      </c>
      <c r="AQ45" s="14">
        <f>IFERROR(AP45/AP$7,0)</f>
        <v>0</v>
      </c>
      <c r="AR45" s="176" t="e">
        <f>IF(#REF!=0,"",T45/#REF!)</f>
        <v>#REF!</v>
      </c>
      <c r="AS45" s="68" t="e">
        <f>IF(#REF!=0,"",T45/#REF!)</f>
        <v>#REF!</v>
      </c>
      <c r="AU45" s="761">
        <v>0</v>
      </c>
      <c r="AV45" s="761">
        <v>0</v>
      </c>
      <c r="AW45" s="761">
        <v>0</v>
      </c>
      <c r="AX45" s="761">
        <v>0</v>
      </c>
      <c r="AY45" s="761">
        <v>0</v>
      </c>
      <c r="AZ45" s="761">
        <v>0</v>
      </c>
      <c r="BA45" s="51">
        <v>0</v>
      </c>
      <c r="BB45" s="51">
        <v>0</v>
      </c>
      <c r="BC45" s="51">
        <v>0</v>
      </c>
      <c r="BD45" s="51">
        <v>0</v>
      </c>
      <c r="BE45" s="51">
        <v>0</v>
      </c>
      <c r="BF45" s="51">
        <v>0</v>
      </c>
    </row>
    <row r="46" spans="1:58" s="51" customFormat="1" ht="15" customHeight="1">
      <c r="A46" s="61"/>
      <c r="B46" s="204" t="s">
        <v>161</v>
      </c>
      <c r="C46" s="192">
        <v>0</v>
      </c>
      <c r="D46" s="46">
        <v>0</v>
      </c>
      <c r="E46" s="211">
        <v>0</v>
      </c>
      <c r="F46" s="834">
        <v>0</v>
      </c>
      <c r="G46" s="12">
        <v>0</v>
      </c>
      <c r="H46" s="211">
        <v>0</v>
      </c>
      <c r="I46" s="834">
        <f t="shared" si="1"/>
        <v>0</v>
      </c>
      <c r="J46" s="12">
        <f t="shared" si="2"/>
        <v>0</v>
      </c>
      <c r="K46" s="812">
        <f t="shared" si="3"/>
        <v>0</v>
      </c>
      <c r="L46" s="834">
        <f t="shared" si="4"/>
        <v>0</v>
      </c>
      <c r="M46" s="813">
        <f t="shared" si="5"/>
        <v>0</v>
      </c>
      <c r="N46" s="59">
        <f t="shared" si="36"/>
        <v>0</v>
      </c>
      <c r="O46" s="302">
        <f t="shared" si="6"/>
        <v>0</v>
      </c>
      <c r="P46" s="211">
        <f t="shared" si="36"/>
        <v>0</v>
      </c>
      <c r="Q46" s="302">
        <f t="shared" si="21"/>
        <v>0</v>
      </c>
      <c r="R46" s="211">
        <f t="shared" si="36"/>
        <v>0</v>
      </c>
      <c r="S46" s="302">
        <f t="shared" si="7"/>
        <v>0</v>
      </c>
      <c r="T46" s="192">
        <f t="shared" si="28"/>
        <v>0</v>
      </c>
      <c r="U46" s="302">
        <f t="shared" si="42"/>
        <v>0</v>
      </c>
      <c r="V46" s="87">
        <f t="shared" si="29"/>
        <v>0</v>
      </c>
      <c r="W46" s="302">
        <f t="shared" si="42"/>
        <v>0</v>
      </c>
      <c r="X46" s="87">
        <f t="shared" si="30"/>
        <v>0</v>
      </c>
      <c r="Y46" s="14">
        <f t="shared" ref="Y46:AA47" si="48">IFERROR(X46/X$7,0)</f>
        <v>0</v>
      </c>
      <c r="Z46" s="87">
        <f t="shared" si="31"/>
        <v>0</v>
      </c>
      <c r="AA46" s="14">
        <f t="shared" si="48"/>
        <v>0</v>
      </c>
      <c r="AB46" s="87">
        <f t="shared" si="32"/>
        <v>0</v>
      </c>
      <c r="AC46" s="14">
        <f t="shared" ref="AC46:AE47" si="49">IFERROR(AB46/AB$7,0)</f>
        <v>0</v>
      </c>
      <c r="AD46" s="87">
        <f t="shared" si="33"/>
        <v>0</v>
      </c>
      <c r="AE46" s="14">
        <f t="shared" si="49"/>
        <v>0</v>
      </c>
      <c r="AF46" s="87">
        <f t="shared" si="34"/>
        <v>0</v>
      </c>
      <c r="AG46" s="14">
        <f t="shared" ref="AG46:AI47" si="50">IFERROR(AF46/AF$7,0)</f>
        <v>0</v>
      </c>
      <c r="AH46" s="87">
        <f t="shared" si="37"/>
        <v>0</v>
      </c>
      <c r="AI46" s="14">
        <f t="shared" si="50"/>
        <v>0</v>
      </c>
      <c r="AJ46" s="87">
        <f t="shared" si="38"/>
        <v>0</v>
      </c>
      <c r="AK46" s="14">
        <f t="shared" ref="AK46:AM47" si="51">IFERROR(AJ46/AJ$7,0)</f>
        <v>0</v>
      </c>
      <c r="AL46" s="87">
        <f t="shared" si="39"/>
        <v>0</v>
      </c>
      <c r="AM46" s="14">
        <f t="shared" si="51"/>
        <v>0</v>
      </c>
      <c r="AN46" s="87">
        <f t="shared" si="40"/>
        <v>0</v>
      </c>
      <c r="AO46" s="14">
        <f t="shared" ref="AO46:AQ47" si="52">IFERROR(AN46/AN$7,0)</f>
        <v>0</v>
      </c>
      <c r="AP46" s="87">
        <f t="shared" si="41"/>
        <v>0</v>
      </c>
      <c r="AQ46" s="14">
        <f t="shared" si="52"/>
        <v>0</v>
      </c>
      <c r="AR46" s="176" t="e">
        <f>IF(#REF!=0,"",T46/#REF!)</f>
        <v>#REF!</v>
      </c>
      <c r="AS46" s="68" t="e">
        <f>IF(#REF!=0,"",T46/#REF!)</f>
        <v>#REF!</v>
      </c>
      <c r="AU46" s="761">
        <v>0</v>
      </c>
      <c r="AV46" s="761">
        <v>0</v>
      </c>
      <c r="AW46" s="761">
        <v>0</v>
      </c>
      <c r="AX46" s="761">
        <v>0</v>
      </c>
      <c r="AY46" s="761">
        <v>0</v>
      </c>
      <c r="AZ46" s="761">
        <v>0</v>
      </c>
      <c r="BA46" s="51">
        <v>0</v>
      </c>
      <c r="BB46" s="51">
        <v>0</v>
      </c>
      <c r="BC46" s="51">
        <v>0</v>
      </c>
      <c r="BD46" s="51">
        <v>0</v>
      </c>
      <c r="BE46" s="51">
        <v>0</v>
      </c>
      <c r="BF46" s="51">
        <v>0</v>
      </c>
    </row>
    <row r="47" spans="1:58" s="51" customFormat="1" ht="15" customHeight="1">
      <c r="A47" s="61"/>
      <c r="B47" s="204" t="s">
        <v>162</v>
      </c>
      <c r="C47" s="192">
        <v>10015000</v>
      </c>
      <c r="D47" s="335">
        <v>1.0575376417946761E-5</v>
      </c>
      <c r="E47" s="211">
        <v>21750000</v>
      </c>
      <c r="F47" s="834">
        <v>1.6508962765279926E-5</v>
      </c>
      <c r="G47" s="824">
        <v>1.1717423864203695</v>
      </c>
      <c r="H47" s="211">
        <v>13000000</v>
      </c>
      <c r="I47" s="834">
        <f t="shared" si="1"/>
        <v>9.2741472952108333E-6</v>
      </c>
      <c r="J47" s="824">
        <f t="shared" si="2"/>
        <v>-0.40229885057471265</v>
      </c>
      <c r="K47" s="812">
        <f t="shared" si="3"/>
        <v>0</v>
      </c>
      <c r="L47" s="834">
        <f t="shared" si="4"/>
        <v>0</v>
      </c>
      <c r="M47" s="813">
        <f t="shared" si="5"/>
        <v>-1</v>
      </c>
      <c r="N47" s="59">
        <f t="shared" si="36"/>
        <v>0</v>
      </c>
      <c r="O47" s="302">
        <f t="shared" si="6"/>
        <v>0</v>
      </c>
      <c r="P47" s="211">
        <f t="shared" si="36"/>
        <v>0</v>
      </c>
      <c r="Q47" s="302">
        <f t="shared" si="21"/>
        <v>0</v>
      </c>
      <c r="R47" s="211">
        <f t="shared" si="36"/>
        <v>0</v>
      </c>
      <c r="S47" s="302">
        <f t="shared" si="7"/>
        <v>0</v>
      </c>
      <c r="T47" s="192">
        <f t="shared" si="28"/>
        <v>0</v>
      </c>
      <c r="U47" s="302">
        <f>IFERROR(T47/T$7,0)</f>
        <v>0</v>
      </c>
      <c r="V47" s="87">
        <f t="shared" si="29"/>
        <v>0</v>
      </c>
      <c r="W47" s="302">
        <f t="shared" si="42"/>
        <v>0</v>
      </c>
      <c r="X47" s="87">
        <f t="shared" si="30"/>
        <v>0</v>
      </c>
      <c r="Y47" s="14">
        <f t="shared" si="48"/>
        <v>0</v>
      </c>
      <c r="Z47" s="87">
        <f t="shared" si="31"/>
        <v>0</v>
      </c>
      <c r="AA47" s="14">
        <f t="shared" si="48"/>
        <v>0</v>
      </c>
      <c r="AB47" s="87">
        <f t="shared" si="32"/>
        <v>0</v>
      </c>
      <c r="AC47" s="14">
        <f t="shared" si="49"/>
        <v>0</v>
      </c>
      <c r="AD47" s="87">
        <f t="shared" si="33"/>
        <v>0</v>
      </c>
      <c r="AE47" s="14">
        <f t="shared" si="49"/>
        <v>0</v>
      </c>
      <c r="AF47" s="87"/>
      <c r="AG47" s="14">
        <f t="shared" si="50"/>
        <v>0</v>
      </c>
      <c r="AH47" s="87">
        <f t="shared" si="37"/>
        <v>0</v>
      </c>
      <c r="AI47" s="14">
        <f t="shared" si="50"/>
        <v>0</v>
      </c>
      <c r="AJ47" s="87">
        <f t="shared" si="38"/>
        <v>0</v>
      </c>
      <c r="AK47" s="14">
        <f t="shared" si="51"/>
        <v>0</v>
      </c>
      <c r="AL47" s="87">
        <f t="shared" si="39"/>
        <v>0</v>
      </c>
      <c r="AM47" s="14">
        <f t="shared" si="51"/>
        <v>0</v>
      </c>
      <c r="AN47" s="87">
        <f t="shared" si="40"/>
        <v>0</v>
      </c>
      <c r="AO47" s="14">
        <f t="shared" si="52"/>
        <v>0</v>
      </c>
      <c r="AP47" s="87">
        <f t="shared" si="41"/>
        <v>0</v>
      </c>
      <c r="AQ47" s="14">
        <f t="shared" si="52"/>
        <v>0</v>
      </c>
      <c r="AR47" s="176" t="e">
        <f>IF(#REF!=0,"",T47/#REF!)</f>
        <v>#REF!</v>
      </c>
      <c r="AS47" s="68" t="e">
        <f>IF(#REF!=0,"",T47/#REF!)</f>
        <v>#REF!</v>
      </c>
      <c r="AU47" s="761">
        <v>0</v>
      </c>
      <c r="AV47" s="761">
        <v>0</v>
      </c>
      <c r="AW47" s="761">
        <v>0</v>
      </c>
      <c r="AX47" s="761">
        <v>0</v>
      </c>
      <c r="AY47" s="761">
        <v>0</v>
      </c>
      <c r="AZ47" s="761">
        <v>0</v>
      </c>
      <c r="BA47" s="51">
        <v>50000000</v>
      </c>
      <c r="BB47" s="51">
        <v>0</v>
      </c>
      <c r="BC47" s="51">
        <v>0</v>
      </c>
      <c r="BD47" s="51">
        <v>0</v>
      </c>
      <c r="BE47" s="51">
        <v>0</v>
      </c>
      <c r="BF47" s="51">
        <v>0</v>
      </c>
    </row>
    <row r="48" spans="1:58" s="51" customFormat="1" ht="15" customHeight="1">
      <c r="A48" s="61"/>
      <c r="B48" s="204" t="s">
        <v>163</v>
      </c>
      <c r="C48" s="192">
        <v>67383290</v>
      </c>
      <c r="D48" s="335">
        <v>7.1153635150241417E-5</v>
      </c>
      <c r="E48" s="211">
        <v>115105740</v>
      </c>
      <c r="F48" s="834">
        <v>8.7369028769195031E-5</v>
      </c>
      <c r="G48" s="12">
        <v>0.70822380444766053</v>
      </c>
      <c r="H48" s="211">
        <v>123537590</v>
      </c>
      <c r="I48" s="834">
        <f>IFERROR(H48/H$7,0)</f>
        <v>8.8131215858104991E-5</v>
      </c>
      <c r="J48" s="12">
        <f t="shared" si="2"/>
        <v>7.3253080167852619E-2</v>
      </c>
      <c r="K48" s="812">
        <f t="shared" si="3"/>
        <v>111000000</v>
      </c>
      <c r="L48" s="834">
        <f t="shared" si="4"/>
        <v>5.1926490020147666E-5</v>
      </c>
      <c r="M48" s="813">
        <f t="shared" si="5"/>
        <v>-0.10148805719781323</v>
      </c>
      <c r="N48" s="59">
        <f t="shared" si="36"/>
        <v>110681660.88896486</v>
      </c>
      <c r="O48" s="302">
        <f t="shared" si="6"/>
        <v>5.1926490020147666E-5</v>
      </c>
      <c r="P48" s="211">
        <f t="shared" si="36"/>
        <v>75893476.852422714</v>
      </c>
      <c r="Q48" s="302">
        <f t="shared" si="21"/>
        <v>5.1926490020147666E-5</v>
      </c>
      <c r="R48" s="211">
        <f t="shared" si="36"/>
        <v>72547787.326517612</v>
      </c>
      <c r="S48" s="302">
        <f t="shared" si="7"/>
        <v>5.1926490020147672E-5</v>
      </c>
      <c r="T48" s="192">
        <f t="shared" si="28"/>
        <v>7100000</v>
      </c>
      <c r="U48" s="302">
        <f>IFERROR(T48/T$7,0)</f>
        <v>6.2365778281209976E-5</v>
      </c>
      <c r="V48" s="87">
        <f t="shared" si="29"/>
        <v>6800000</v>
      </c>
      <c r="W48" s="302">
        <f>IFERROR(V48/V$7,0)</f>
        <v>6.9501674782188185E-5</v>
      </c>
      <c r="X48" s="87">
        <f t="shared" si="30"/>
        <v>8900000</v>
      </c>
      <c r="Y48" s="14">
        <f>IFERROR(X48/X$7,0)</f>
        <v>5.5770997823388094E-5</v>
      </c>
      <c r="Z48" s="87">
        <f t="shared" si="31"/>
        <v>10000000</v>
      </c>
      <c r="AA48" s="14">
        <f>IFERROR(Z48/Z$7,0)</f>
        <v>5.4398082210325709E-5</v>
      </c>
      <c r="AB48" s="87">
        <f t="shared" si="32"/>
        <v>10600000</v>
      </c>
      <c r="AC48" s="14">
        <f>IFERROR(AB48/AB$7,0)</f>
        <v>5.9051585801169929E-5</v>
      </c>
      <c r="AD48" s="87">
        <f t="shared" si="33"/>
        <v>10600000</v>
      </c>
      <c r="AE48" s="14">
        <f>IFERROR(AD48/AD$7,0)</f>
        <v>6.0919430925625753E-5</v>
      </c>
      <c r="AF48" s="87">
        <f t="shared" si="34"/>
        <v>9500000</v>
      </c>
      <c r="AG48" s="14">
        <f>IFERROR(AF48/AF$7,0)</f>
        <v>4.6266344602101256E-5</v>
      </c>
      <c r="AH48" s="87">
        <f t="shared" si="37"/>
        <v>9500000</v>
      </c>
      <c r="AI48" s="14">
        <f>IFERROR(AH48/AH$7,0)</f>
        <v>5.1115100040257011E-5</v>
      </c>
      <c r="AJ48" s="87">
        <f t="shared" si="38"/>
        <v>9500000</v>
      </c>
      <c r="AK48" s="14">
        <f>IFERROR(AJ48/AJ$7,0)</f>
        <v>4.4177935181423044E-5</v>
      </c>
      <c r="AL48" s="87">
        <f t="shared" si="39"/>
        <v>9500000</v>
      </c>
      <c r="AM48" s="14">
        <f>IFERROR(AL48/AL$7,0)</f>
        <v>4.2212315489804022E-5</v>
      </c>
      <c r="AN48" s="87">
        <f t="shared" si="40"/>
        <v>9500000</v>
      </c>
      <c r="AO48" s="14">
        <f>IFERROR(AN48/AN$7,0)</f>
        <v>4.8155146615054789E-5</v>
      </c>
      <c r="AP48" s="87">
        <f t="shared" si="41"/>
        <v>9500000</v>
      </c>
      <c r="AQ48" s="14">
        <f>IFERROR(AP48/AP$7,0)</f>
        <v>4.7386588375842456E-5</v>
      </c>
      <c r="AR48" s="176" t="e">
        <f>IF(#REF!=0,"",T48/#REF!)</f>
        <v>#REF!</v>
      </c>
      <c r="AS48" s="68" t="e">
        <f>IF(#REF!=0,"",T48/#REF!)</f>
        <v>#REF!</v>
      </c>
      <c r="AU48" s="761">
        <v>7100000</v>
      </c>
      <c r="AV48" s="761">
        <v>6800000</v>
      </c>
      <c r="AW48" s="761">
        <v>8900000</v>
      </c>
      <c r="AX48" s="761">
        <v>10000000</v>
      </c>
      <c r="AY48" s="761">
        <v>10600000</v>
      </c>
      <c r="AZ48" s="761">
        <v>10600000</v>
      </c>
      <c r="BA48" s="51">
        <v>9500000</v>
      </c>
      <c r="BB48" s="51">
        <v>9500000</v>
      </c>
      <c r="BC48" s="51">
        <v>9500000</v>
      </c>
      <c r="BD48" s="51">
        <v>9500000</v>
      </c>
      <c r="BE48" s="51">
        <v>9500000</v>
      </c>
      <c r="BF48" s="51">
        <v>9500000</v>
      </c>
    </row>
    <row r="49" spans="1:58" s="51" customFormat="1" ht="15" customHeight="1">
      <c r="A49" s="61"/>
      <c r="B49" s="204" t="s">
        <v>186</v>
      </c>
      <c r="C49" s="192">
        <v>502582696</v>
      </c>
      <c r="D49" s="335">
        <v>5.3070406304009041E-4</v>
      </c>
      <c r="E49" s="211">
        <v>691363988</v>
      </c>
      <c r="F49" s="834">
        <v>5.247679234550546E-4</v>
      </c>
      <c r="G49" s="12">
        <v>0.37562234733206973</v>
      </c>
      <c r="H49" s="211">
        <v>649294114</v>
      </c>
      <c r="I49" s="834">
        <f>IFERROR(H49/H$7,0)</f>
        <v>4.6320378854995496E-4</v>
      </c>
      <c r="J49" s="12">
        <f t="shared" si="2"/>
        <v>-6.0850542883642354E-2</v>
      </c>
      <c r="K49" s="812">
        <f t="shared" si="3"/>
        <v>840000000</v>
      </c>
      <c r="L49" s="834">
        <f t="shared" si="4"/>
        <v>3.929572217740904E-4</v>
      </c>
      <c r="M49" s="813">
        <f t="shared" si="5"/>
        <v>0.29371263636620615</v>
      </c>
      <c r="N49" s="59">
        <f t="shared" si="36"/>
        <v>837590947.26784205</v>
      </c>
      <c r="O49" s="302">
        <f t="shared" si="6"/>
        <v>3.929572217740904E-4</v>
      </c>
      <c r="P49" s="211">
        <f t="shared" si="36"/>
        <v>574329014.01833403</v>
      </c>
      <c r="Q49" s="302">
        <f t="shared" si="21"/>
        <v>3.9295722177409045E-4</v>
      </c>
      <c r="R49" s="211">
        <f t="shared" si="36"/>
        <v>549010282.47094393</v>
      </c>
      <c r="S49" s="302">
        <f t="shared" si="7"/>
        <v>3.9295722177409034E-4</v>
      </c>
      <c r="T49" s="192">
        <f t="shared" si="28"/>
        <v>70000000</v>
      </c>
      <c r="U49" s="302">
        <f>IFERROR(T49/T$7,0)</f>
        <v>6.148738703781265E-4</v>
      </c>
      <c r="V49" s="87">
        <f t="shared" si="29"/>
        <v>70000000</v>
      </c>
      <c r="W49" s="302">
        <f>IFERROR(V49/V$7,0)</f>
        <v>7.1545841687546663E-4</v>
      </c>
      <c r="X49" s="87">
        <f t="shared" si="30"/>
        <v>70000000</v>
      </c>
      <c r="Y49" s="14">
        <f>IFERROR(X49/X$7,0)</f>
        <v>4.3864829748732208E-4</v>
      </c>
      <c r="Z49" s="87">
        <f t="shared" si="31"/>
        <v>70000000</v>
      </c>
      <c r="AA49" s="14">
        <f>IFERROR(Z49/Z$7,0)</f>
        <v>3.8078657547227995E-4</v>
      </c>
      <c r="AB49" s="87">
        <f t="shared" si="32"/>
        <v>70000000</v>
      </c>
      <c r="AC49" s="14">
        <f>IFERROR(AB49/AB$7,0)</f>
        <v>3.8996330246055612E-4</v>
      </c>
      <c r="AD49" s="87">
        <f t="shared" si="33"/>
        <v>70000000</v>
      </c>
      <c r="AE49" s="14">
        <f>IFERROR(AD49/AD$7,0)</f>
        <v>4.0229812875413235E-4</v>
      </c>
      <c r="AF49" s="87">
        <f t="shared" si="34"/>
        <v>70000000</v>
      </c>
      <c r="AG49" s="14">
        <f>IFERROR(AF49/AF$7,0)</f>
        <v>3.4090990759443035E-4</v>
      </c>
      <c r="AH49" s="87">
        <f t="shared" si="37"/>
        <v>70000000</v>
      </c>
      <c r="AI49" s="14">
        <f>IFERROR(AH49/AH$7,0)</f>
        <v>3.7663757924399904E-4</v>
      </c>
      <c r="AJ49" s="87">
        <f t="shared" si="38"/>
        <v>70000000</v>
      </c>
      <c r="AK49" s="14">
        <f>IFERROR(AJ49/AJ$7,0)</f>
        <v>3.2552162765259087E-4</v>
      </c>
      <c r="AL49" s="87">
        <f t="shared" si="39"/>
        <v>70000000</v>
      </c>
      <c r="AM49" s="14">
        <f>IFERROR(AL49/AL$7,0)</f>
        <v>3.1103811413539804E-4</v>
      </c>
      <c r="AN49" s="87">
        <f t="shared" si="40"/>
        <v>70000000</v>
      </c>
      <c r="AO49" s="14">
        <f>IFERROR(AN49/AN$7,0)</f>
        <v>3.5482739611093002E-4</v>
      </c>
      <c r="AP49" s="87">
        <f t="shared" si="41"/>
        <v>70000000</v>
      </c>
      <c r="AQ49" s="14">
        <f>IFERROR(AP49/AP$7,0)</f>
        <v>3.4916433540094438E-4</v>
      </c>
      <c r="AR49" s="176" t="e">
        <f>IF(#REF!=0,"",T49/#REF!)</f>
        <v>#REF!</v>
      </c>
      <c r="AS49" s="68" t="e">
        <f>IF(#REF!=0,"",T49/#REF!)</f>
        <v>#REF!</v>
      </c>
      <c r="AU49" s="761">
        <v>70000000</v>
      </c>
      <c r="AV49" s="761">
        <v>70000000</v>
      </c>
      <c r="AW49" s="761">
        <v>70000000</v>
      </c>
      <c r="AX49" s="761">
        <v>70000000</v>
      </c>
      <c r="AY49" s="761">
        <v>70000000</v>
      </c>
      <c r="AZ49" s="761">
        <v>70000000</v>
      </c>
      <c r="BA49" s="51">
        <v>70000000</v>
      </c>
      <c r="BB49" s="51">
        <v>70000000</v>
      </c>
      <c r="BC49" s="51">
        <v>70000000</v>
      </c>
      <c r="BD49" s="51">
        <v>70000000</v>
      </c>
      <c r="BE49" s="51">
        <v>70000000</v>
      </c>
      <c r="BF49" s="51">
        <v>70000000</v>
      </c>
    </row>
    <row r="50" spans="1:58" s="51" customFormat="1" ht="15" customHeight="1">
      <c r="A50" s="61"/>
      <c r="B50" s="204" t="s">
        <v>164</v>
      </c>
      <c r="C50" s="192">
        <v>505074478</v>
      </c>
      <c r="D50" s="335">
        <v>5.3333526949056118E-4</v>
      </c>
      <c r="E50" s="211">
        <v>388875997.59164762</v>
      </c>
      <c r="F50" s="834">
        <v>2.9516962595639524E-4</v>
      </c>
      <c r="G50" s="12">
        <v>-0.23006207098104919</v>
      </c>
      <c r="H50" s="211">
        <v>473016250</v>
      </c>
      <c r="I50" s="834">
        <f t="shared" si="1"/>
        <v>3.3744787504063625E-4</v>
      </c>
      <c r="J50" s="12">
        <f t="shared" si="2"/>
        <v>0.21636782143779079</v>
      </c>
      <c r="K50" s="812">
        <f t="shared" si="3"/>
        <v>478026874</v>
      </c>
      <c r="L50" s="834">
        <f t="shared" si="4"/>
        <v>2.2362394326237283E-4</v>
      </c>
      <c r="M50" s="813">
        <f t="shared" si="5"/>
        <v>1.0592921490540759E-2</v>
      </c>
      <c r="N50" s="59">
        <f t="shared" si="36"/>
        <v>476655931.2061255</v>
      </c>
      <c r="O50" s="302">
        <f t="shared" si="6"/>
        <v>2.2362394326237283E-4</v>
      </c>
      <c r="P50" s="211">
        <f t="shared" si="36"/>
        <v>326838932.40319806</v>
      </c>
      <c r="Q50" s="302">
        <f t="shared" si="21"/>
        <v>2.2362394326237283E-4</v>
      </c>
      <c r="R50" s="211">
        <f t="shared" si="36"/>
        <v>312430558.48028851</v>
      </c>
      <c r="S50" s="302">
        <f t="shared" si="7"/>
        <v>2.2362394326237283E-4</v>
      </c>
      <c r="T50" s="192">
        <f t="shared" si="28"/>
        <v>32000000</v>
      </c>
      <c r="U50" s="302">
        <f t="shared" si="42"/>
        <v>2.8108519788714356E-4</v>
      </c>
      <c r="V50" s="87">
        <f t="shared" si="29"/>
        <v>32000000</v>
      </c>
      <c r="W50" s="302">
        <f t="shared" si="42"/>
        <v>3.2706670485735617E-4</v>
      </c>
      <c r="X50" s="87">
        <f t="shared" si="30"/>
        <v>112000000</v>
      </c>
      <c r="Y50" s="14">
        <f t="shared" ref="Y50:AA58" si="53">IFERROR(X50/X$7,0)</f>
        <v>7.0183727597971539E-4</v>
      </c>
      <c r="Z50" s="87">
        <f t="shared" si="31"/>
        <v>32000000</v>
      </c>
      <c r="AA50" s="14">
        <f t="shared" si="53"/>
        <v>1.7407386307304225E-4</v>
      </c>
      <c r="AB50" s="87">
        <f t="shared" si="32"/>
        <v>32000000</v>
      </c>
      <c r="AC50" s="14">
        <f t="shared" ref="AC50:AE58" si="54">IFERROR(AB50/AB$7,0)</f>
        <v>1.782689382676828E-4</v>
      </c>
      <c r="AD50" s="87">
        <f t="shared" si="33"/>
        <v>32000000</v>
      </c>
      <c r="AE50" s="14">
        <f t="shared" si="54"/>
        <v>1.8390771600188907E-4</v>
      </c>
      <c r="AF50" s="87">
        <f t="shared" si="34"/>
        <v>32000000</v>
      </c>
      <c r="AG50" s="14">
        <f t="shared" ref="AG50:AI58" si="55">IFERROR(AF50/AF$7,0)</f>
        <v>1.558445291860253E-4</v>
      </c>
      <c r="AH50" s="87">
        <f t="shared" si="34"/>
        <v>32000000</v>
      </c>
      <c r="AI50" s="14">
        <f t="shared" si="55"/>
        <v>1.7217717908297097E-4</v>
      </c>
      <c r="AJ50" s="87">
        <f t="shared" si="38"/>
        <v>32000000</v>
      </c>
      <c r="AK50" s="14">
        <f t="shared" ref="AK50:AM58" si="56">IFERROR(AJ50/AJ$7,0)</f>
        <v>1.4880988692689867E-4</v>
      </c>
      <c r="AL50" s="87">
        <f t="shared" si="39"/>
        <v>32000000</v>
      </c>
      <c r="AM50" s="14">
        <f t="shared" si="56"/>
        <v>1.4218885217618196E-4</v>
      </c>
      <c r="AN50" s="87">
        <f t="shared" si="40"/>
        <v>32000000</v>
      </c>
      <c r="AO50" s="14">
        <f t="shared" ref="AO50:AQ58" si="57">IFERROR(AN50/AN$7,0)</f>
        <v>1.6220680965071087E-4</v>
      </c>
      <c r="AP50" s="87">
        <f t="shared" si="41"/>
        <v>46026874</v>
      </c>
      <c r="AQ50" s="14">
        <f t="shared" si="57"/>
        <v>2.2958489815418581E-4</v>
      </c>
      <c r="AR50" s="176" t="e">
        <f>IF(#REF!=0,"",T50/#REF!)</f>
        <v>#REF!</v>
      </c>
      <c r="AS50" s="68" t="e">
        <f>IF(#REF!=0,"",T50/#REF!)</f>
        <v>#REF!</v>
      </c>
      <c r="AU50" s="761">
        <v>32000000</v>
      </c>
      <c r="AV50" s="761">
        <v>32000000</v>
      </c>
      <c r="AW50" s="761">
        <v>112000000</v>
      </c>
      <c r="AX50" s="761">
        <v>32000000</v>
      </c>
      <c r="AY50" s="761">
        <v>32000000</v>
      </c>
      <c r="AZ50" s="761">
        <v>32000000</v>
      </c>
      <c r="BA50" s="51">
        <v>32000000</v>
      </c>
      <c r="BB50" s="51">
        <v>119500000</v>
      </c>
      <c r="BC50" s="51">
        <v>32000000</v>
      </c>
      <c r="BD50" s="51">
        <v>32000000</v>
      </c>
      <c r="BE50" s="51">
        <v>32000000</v>
      </c>
      <c r="BF50" s="51">
        <v>46026874</v>
      </c>
    </row>
    <row r="51" spans="1:58" s="51" customFormat="1" ht="15" customHeight="1">
      <c r="A51" s="61"/>
      <c r="B51" s="204" t="s">
        <v>165</v>
      </c>
      <c r="C51" s="192">
        <v>0</v>
      </c>
      <c r="D51" s="46">
        <v>0</v>
      </c>
      <c r="E51" s="211">
        <v>0</v>
      </c>
      <c r="F51" s="811">
        <v>0</v>
      </c>
      <c r="G51" s="12">
        <v>0</v>
      </c>
      <c r="H51" s="211">
        <v>0</v>
      </c>
      <c r="I51" s="834">
        <f t="shared" si="1"/>
        <v>0</v>
      </c>
      <c r="J51" s="12">
        <f t="shared" si="2"/>
        <v>0</v>
      </c>
      <c r="K51" s="812">
        <f t="shared" si="3"/>
        <v>0</v>
      </c>
      <c r="L51" s="834">
        <f t="shared" si="4"/>
        <v>0</v>
      </c>
      <c r="M51" s="813">
        <f t="shared" si="5"/>
        <v>0</v>
      </c>
      <c r="N51" s="59">
        <f t="shared" si="36"/>
        <v>0</v>
      </c>
      <c r="O51" s="302">
        <f t="shared" si="6"/>
        <v>0</v>
      </c>
      <c r="P51" s="211">
        <f t="shared" si="36"/>
        <v>0</v>
      </c>
      <c r="Q51" s="302">
        <f t="shared" si="21"/>
        <v>0</v>
      </c>
      <c r="R51" s="211">
        <f t="shared" si="36"/>
        <v>0</v>
      </c>
      <c r="S51" s="302">
        <f t="shared" si="7"/>
        <v>0</v>
      </c>
      <c r="T51" s="192">
        <f t="shared" si="28"/>
        <v>0</v>
      </c>
      <c r="U51" s="302">
        <f t="shared" si="42"/>
        <v>0</v>
      </c>
      <c r="V51" s="87">
        <f t="shared" si="29"/>
        <v>0</v>
      </c>
      <c r="W51" s="302">
        <f t="shared" si="42"/>
        <v>0</v>
      </c>
      <c r="X51" s="87">
        <f t="shared" si="30"/>
        <v>0</v>
      </c>
      <c r="Y51" s="14">
        <f t="shared" si="53"/>
        <v>0</v>
      </c>
      <c r="Z51" s="87">
        <f t="shared" si="31"/>
        <v>0</v>
      </c>
      <c r="AA51" s="14">
        <f t="shared" si="53"/>
        <v>0</v>
      </c>
      <c r="AB51" s="87">
        <f t="shared" si="32"/>
        <v>0</v>
      </c>
      <c r="AC51" s="14">
        <f t="shared" si="54"/>
        <v>0</v>
      </c>
      <c r="AD51" s="87">
        <f t="shared" si="33"/>
        <v>0</v>
      </c>
      <c r="AE51" s="14">
        <f t="shared" si="54"/>
        <v>0</v>
      </c>
      <c r="AF51" s="87">
        <f t="shared" si="34"/>
        <v>0</v>
      </c>
      <c r="AG51" s="14">
        <f t="shared" si="55"/>
        <v>0</v>
      </c>
      <c r="AH51" s="87">
        <f t="shared" si="37"/>
        <v>0</v>
      </c>
      <c r="AI51" s="14">
        <f t="shared" si="55"/>
        <v>0</v>
      </c>
      <c r="AJ51" s="87">
        <f t="shared" si="38"/>
        <v>0</v>
      </c>
      <c r="AK51" s="14">
        <f t="shared" si="56"/>
        <v>0</v>
      </c>
      <c r="AL51" s="87">
        <f t="shared" si="39"/>
        <v>0</v>
      </c>
      <c r="AM51" s="14">
        <f t="shared" si="56"/>
        <v>0</v>
      </c>
      <c r="AN51" s="87">
        <f t="shared" si="40"/>
        <v>0</v>
      </c>
      <c r="AO51" s="14">
        <f t="shared" si="57"/>
        <v>0</v>
      </c>
      <c r="AP51" s="87">
        <f t="shared" si="41"/>
        <v>0</v>
      </c>
      <c r="AQ51" s="14">
        <f t="shared" si="57"/>
        <v>0</v>
      </c>
      <c r="AR51" s="176" t="e">
        <f>IF(#REF!=0,"",T51/#REF!)</f>
        <v>#REF!</v>
      </c>
      <c r="AS51" s="68" t="e">
        <f>IF(#REF!=0,"",T51/#REF!)</f>
        <v>#REF!</v>
      </c>
      <c r="AU51" s="761">
        <v>0</v>
      </c>
      <c r="AV51" s="761">
        <v>0</v>
      </c>
      <c r="AW51" s="761">
        <v>0</v>
      </c>
      <c r="AX51" s="761">
        <v>0</v>
      </c>
      <c r="AY51" s="761">
        <v>0</v>
      </c>
      <c r="AZ51" s="761">
        <v>0</v>
      </c>
      <c r="BA51" s="51">
        <v>0</v>
      </c>
      <c r="BB51" s="51">
        <v>0</v>
      </c>
      <c r="BC51" s="51">
        <v>0</v>
      </c>
      <c r="BD51" s="51">
        <v>0</v>
      </c>
      <c r="BE51" s="51">
        <v>0</v>
      </c>
      <c r="BF51" s="51">
        <v>0</v>
      </c>
    </row>
    <row r="52" spans="1:58" s="51" customFormat="1" ht="15" customHeight="1">
      <c r="A52" s="61"/>
      <c r="B52" s="204" t="s">
        <v>166</v>
      </c>
      <c r="C52" s="192">
        <v>0</v>
      </c>
      <c r="D52" s="46">
        <v>0</v>
      </c>
      <c r="E52" s="211">
        <v>0</v>
      </c>
      <c r="F52" s="811">
        <v>0</v>
      </c>
      <c r="G52" s="12">
        <v>0</v>
      </c>
      <c r="H52" s="211">
        <v>0</v>
      </c>
      <c r="I52" s="834">
        <f t="shared" si="1"/>
        <v>0</v>
      </c>
      <c r="J52" s="12">
        <f t="shared" si="2"/>
        <v>0</v>
      </c>
      <c r="K52" s="812">
        <f t="shared" si="3"/>
        <v>0</v>
      </c>
      <c r="L52" s="834">
        <f t="shared" si="4"/>
        <v>0</v>
      </c>
      <c r="M52" s="813">
        <f t="shared" si="5"/>
        <v>0</v>
      </c>
      <c r="N52" s="59">
        <f t="shared" si="36"/>
        <v>0</v>
      </c>
      <c r="O52" s="302">
        <f t="shared" si="6"/>
        <v>0</v>
      </c>
      <c r="P52" s="211">
        <f t="shared" si="36"/>
        <v>0</v>
      </c>
      <c r="Q52" s="302">
        <f t="shared" si="21"/>
        <v>0</v>
      </c>
      <c r="R52" s="211">
        <f t="shared" si="36"/>
        <v>0</v>
      </c>
      <c r="S52" s="302">
        <f t="shared" si="7"/>
        <v>0</v>
      </c>
      <c r="T52" s="192">
        <f t="shared" si="28"/>
        <v>0</v>
      </c>
      <c r="U52" s="302">
        <f t="shared" si="42"/>
        <v>0</v>
      </c>
      <c r="V52" s="87">
        <f t="shared" si="29"/>
        <v>0</v>
      </c>
      <c r="W52" s="302">
        <f t="shared" si="42"/>
        <v>0</v>
      </c>
      <c r="X52" s="87">
        <f t="shared" si="30"/>
        <v>0</v>
      </c>
      <c r="Y52" s="14">
        <f t="shared" si="53"/>
        <v>0</v>
      </c>
      <c r="Z52" s="87">
        <f t="shared" si="31"/>
        <v>0</v>
      </c>
      <c r="AA52" s="14">
        <f t="shared" si="53"/>
        <v>0</v>
      </c>
      <c r="AB52" s="87">
        <f t="shared" si="32"/>
        <v>0</v>
      </c>
      <c r="AC52" s="14">
        <f t="shared" si="54"/>
        <v>0</v>
      </c>
      <c r="AD52" s="87">
        <f t="shared" si="33"/>
        <v>0</v>
      </c>
      <c r="AE52" s="14">
        <f t="shared" si="54"/>
        <v>0</v>
      </c>
      <c r="AF52" s="87">
        <f t="shared" si="34"/>
        <v>0</v>
      </c>
      <c r="AG52" s="14">
        <f t="shared" si="55"/>
        <v>0</v>
      </c>
      <c r="AH52" s="87">
        <f t="shared" si="37"/>
        <v>0</v>
      </c>
      <c r="AI52" s="14">
        <f t="shared" si="55"/>
        <v>0</v>
      </c>
      <c r="AJ52" s="87">
        <f t="shared" si="38"/>
        <v>0</v>
      </c>
      <c r="AK52" s="14">
        <f t="shared" si="56"/>
        <v>0</v>
      </c>
      <c r="AL52" s="87">
        <f t="shared" si="39"/>
        <v>0</v>
      </c>
      <c r="AM52" s="14">
        <f t="shared" si="56"/>
        <v>0</v>
      </c>
      <c r="AN52" s="87">
        <f t="shared" si="40"/>
        <v>0</v>
      </c>
      <c r="AO52" s="14">
        <f t="shared" si="57"/>
        <v>0</v>
      </c>
      <c r="AP52" s="87">
        <f t="shared" si="41"/>
        <v>0</v>
      </c>
      <c r="AQ52" s="14">
        <f t="shared" si="57"/>
        <v>0</v>
      </c>
      <c r="AR52" s="176" t="e">
        <f>IF(#REF!=0,"",T52/#REF!)</f>
        <v>#REF!</v>
      </c>
      <c r="AS52" s="68" t="e">
        <f>IF(#REF!=0,"",T52/#REF!)</f>
        <v>#REF!</v>
      </c>
      <c r="AU52" s="761">
        <v>0</v>
      </c>
      <c r="AV52" s="761">
        <v>0</v>
      </c>
      <c r="AW52" s="761">
        <v>0</v>
      </c>
      <c r="AX52" s="761">
        <v>0</v>
      </c>
      <c r="AY52" s="761">
        <v>0</v>
      </c>
      <c r="AZ52" s="761">
        <v>0</v>
      </c>
      <c r="BA52" s="51">
        <v>0</v>
      </c>
      <c r="BB52" s="51">
        <v>0</v>
      </c>
      <c r="BC52" s="51">
        <v>0</v>
      </c>
      <c r="BD52" s="51">
        <v>0</v>
      </c>
      <c r="BE52" s="51">
        <v>0</v>
      </c>
      <c r="BF52" s="51">
        <v>0</v>
      </c>
    </row>
    <row r="53" spans="1:58" s="51" customFormat="1" ht="15" customHeight="1">
      <c r="A53" s="61"/>
      <c r="B53" s="204" t="s">
        <v>167</v>
      </c>
      <c r="C53" s="192">
        <v>5285712</v>
      </c>
      <c r="D53" s="46">
        <v>5.5814672028814988E-6</v>
      </c>
      <c r="E53" s="211">
        <v>5285712</v>
      </c>
      <c r="F53" s="811">
        <v>4.0120286251031397E-6</v>
      </c>
      <c r="G53" s="12">
        <v>0</v>
      </c>
      <c r="H53" s="211">
        <v>5285712</v>
      </c>
      <c r="I53" s="834">
        <f t="shared" si="1"/>
        <v>3.7708055113894956E-6</v>
      </c>
      <c r="J53" s="12">
        <f t="shared" si="2"/>
        <v>0</v>
      </c>
      <c r="K53" s="812">
        <f t="shared" si="3"/>
        <v>5285712</v>
      </c>
      <c r="L53" s="834">
        <f t="shared" si="4"/>
        <v>2.4726889316880608E-6</v>
      </c>
      <c r="M53" s="813">
        <f t="shared" si="5"/>
        <v>0</v>
      </c>
      <c r="N53" s="59">
        <f t="shared" si="36"/>
        <v>5270553.0012678578</v>
      </c>
      <c r="O53" s="302">
        <f t="shared" si="6"/>
        <v>2.4726889316880608E-6</v>
      </c>
      <c r="P53" s="211">
        <f t="shared" si="36"/>
        <v>3613973.5254105669</v>
      </c>
      <c r="Q53" s="302">
        <f t="shared" si="21"/>
        <v>2.4726889316880608E-6</v>
      </c>
      <c r="R53" s="211">
        <f t="shared" si="36"/>
        <v>3454655.0454524504</v>
      </c>
      <c r="S53" s="302">
        <f t="shared" si="7"/>
        <v>2.4726889316880608E-6</v>
      </c>
      <c r="T53" s="192">
        <f t="shared" si="28"/>
        <v>440476</v>
      </c>
      <c r="U53" s="302">
        <f t="shared" si="42"/>
        <v>3.869102613266795E-6</v>
      </c>
      <c r="V53" s="87">
        <f t="shared" si="29"/>
        <v>440476</v>
      </c>
      <c r="W53" s="302">
        <f t="shared" si="42"/>
        <v>4.5020323090234006E-6</v>
      </c>
      <c r="X53" s="87">
        <f t="shared" si="30"/>
        <v>440476</v>
      </c>
      <c r="Y53" s="14">
        <f t="shared" si="53"/>
        <v>2.7602006783432241E-6</v>
      </c>
      <c r="Z53" s="87">
        <f t="shared" si="31"/>
        <v>440476</v>
      </c>
      <c r="AA53" s="14">
        <f t="shared" si="53"/>
        <v>2.3961049659675424E-6</v>
      </c>
      <c r="AB53" s="87">
        <f t="shared" si="32"/>
        <v>440476</v>
      </c>
      <c r="AC53" s="14">
        <f t="shared" si="54"/>
        <v>2.4538496516373702E-6</v>
      </c>
      <c r="AD53" s="87">
        <f t="shared" si="33"/>
        <v>440476</v>
      </c>
      <c r="AE53" s="14">
        <f t="shared" si="54"/>
        <v>2.5314667223015031E-6</v>
      </c>
      <c r="AF53" s="87">
        <f t="shared" si="34"/>
        <v>440476</v>
      </c>
      <c r="AG53" s="14">
        <f t="shared" si="55"/>
        <v>2.14518046367949E-6</v>
      </c>
      <c r="AH53" s="87">
        <f t="shared" si="37"/>
        <v>440476</v>
      </c>
      <c r="AI53" s="14">
        <f t="shared" si="55"/>
        <v>2.3699973479297101E-6</v>
      </c>
      <c r="AJ53" s="87">
        <f t="shared" si="38"/>
        <v>440476</v>
      </c>
      <c r="AK53" s="14">
        <f t="shared" si="56"/>
        <v>2.0483494923128943E-6</v>
      </c>
      <c r="AL53" s="87">
        <f t="shared" si="39"/>
        <v>440476</v>
      </c>
      <c r="AM53" s="14">
        <f t="shared" si="56"/>
        <v>1.9572117765986228E-6</v>
      </c>
      <c r="AN53" s="87">
        <f t="shared" si="40"/>
        <v>440476</v>
      </c>
      <c r="AO53" s="14">
        <f t="shared" si="57"/>
        <v>2.2327564589908289E-6</v>
      </c>
      <c r="AP53" s="87">
        <f t="shared" si="41"/>
        <v>440476</v>
      </c>
      <c r="AQ53" s="14">
        <f t="shared" si="57"/>
        <v>2.197121568572377E-6</v>
      </c>
      <c r="AR53" s="176" t="e">
        <f>IF(#REF!=0,"",T53/#REF!)</f>
        <v>#REF!</v>
      </c>
      <c r="AS53" s="68" t="e">
        <f>IF(#REF!=0,"",T53/#REF!)</f>
        <v>#REF!</v>
      </c>
      <c r="AU53" s="761">
        <v>440476</v>
      </c>
      <c r="AV53" s="761">
        <v>440476</v>
      </c>
      <c r="AW53" s="761">
        <v>440476</v>
      </c>
      <c r="AX53" s="761">
        <v>440476</v>
      </c>
      <c r="AY53" s="761">
        <v>440476</v>
      </c>
      <c r="AZ53" s="761">
        <v>440476</v>
      </c>
      <c r="BA53" s="51">
        <v>440476</v>
      </c>
      <c r="BB53" s="51">
        <v>440476</v>
      </c>
      <c r="BC53" s="51">
        <v>440476</v>
      </c>
      <c r="BD53" s="51">
        <v>440476</v>
      </c>
      <c r="BE53" s="51">
        <v>440476</v>
      </c>
      <c r="BF53" s="51">
        <v>440476</v>
      </c>
    </row>
    <row r="54" spans="1:58" s="51" customFormat="1" ht="15" customHeight="1">
      <c r="A54" s="61"/>
      <c r="B54" s="204" t="s">
        <v>175</v>
      </c>
      <c r="C54" s="192">
        <v>22666213449</v>
      </c>
      <c r="D54" s="46">
        <v>2.3934472210953801E-2</v>
      </c>
      <c r="E54" s="211">
        <v>57397257673</v>
      </c>
      <c r="F54" s="811">
        <v>4.3566399528861356E-2</v>
      </c>
      <c r="G54" s="824">
        <v>1.5322825888914535</v>
      </c>
      <c r="H54" s="211">
        <v>47257314754</v>
      </c>
      <c r="I54" s="834">
        <f t="shared" si="1"/>
        <v>3.3713176754210469E-2</v>
      </c>
      <c r="J54" s="12">
        <f t="shared" si="2"/>
        <v>-0.17666249800240696</v>
      </c>
      <c r="K54" s="812">
        <f t="shared" si="3"/>
        <v>75955312139.858383</v>
      </c>
      <c r="L54" s="834">
        <f t="shared" si="4"/>
        <v>3.553236718745547E-2</v>
      </c>
      <c r="M54" s="813">
        <f t="shared" si="5"/>
        <v>0.60727101265162975</v>
      </c>
      <c r="N54" s="59">
        <f t="shared" si="36"/>
        <v>75737478387.200729</v>
      </c>
      <c r="O54" s="302">
        <f t="shared" si="6"/>
        <v>3.553236718745547E-2</v>
      </c>
      <c r="P54" s="211">
        <f t="shared" si="36"/>
        <v>51932547060.404358</v>
      </c>
      <c r="Q54" s="302">
        <f t="shared" si="21"/>
        <v>3.553236718745547E-2</v>
      </c>
      <c r="R54" s="211">
        <f t="shared" si="36"/>
        <v>49643151634.60997</v>
      </c>
      <c r="S54" s="302">
        <f t="shared" si="7"/>
        <v>3.553236718745547E-2</v>
      </c>
      <c r="T54" s="192">
        <f t="shared" si="28"/>
        <v>4376472901.9035625</v>
      </c>
      <c r="U54" s="302">
        <f>IFERROR(T54/T$7,0)</f>
        <v>3.8442554739977632E-2</v>
      </c>
      <c r="V54" s="87">
        <f t="shared" si="29"/>
        <v>3745269826.5017481</v>
      </c>
      <c r="W54" s="302">
        <f t="shared" si="42"/>
        <v>3.827978315486278E-2</v>
      </c>
      <c r="X54" s="87">
        <f t="shared" si="30"/>
        <v>5764202317.4654636</v>
      </c>
      <c r="Y54" s="14">
        <f t="shared" si="53"/>
        <v>3.6120821898981456E-2</v>
      </c>
      <c r="Z54" s="87">
        <f t="shared" si="31"/>
        <v>6682641590.4332352</v>
      </c>
      <c r="AA54" s="14">
        <f t="shared" si="53"/>
        <v>3.6352288661852881E-2</v>
      </c>
      <c r="AB54" s="87">
        <f t="shared" si="32"/>
        <v>6607691021.3318024</v>
      </c>
      <c r="AC54" s="14">
        <f t="shared" si="54"/>
        <v>3.6810814461678783E-2</v>
      </c>
      <c r="AD54" s="87">
        <f t="shared" si="33"/>
        <v>6412190475.77983</v>
      </c>
      <c r="AE54" s="14">
        <f t="shared" si="54"/>
        <v>3.6851603280304214E-2</v>
      </c>
      <c r="AF54" s="87">
        <f t="shared" si="34"/>
        <v>6383425802.9677086</v>
      </c>
      <c r="AG54" s="14">
        <f t="shared" si="55"/>
        <v>3.1088187151794625E-2</v>
      </c>
      <c r="AH54" s="87">
        <f t="shared" si="37"/>
        <v>6318095203.5524864</v>
      </c>
      <c r="AI54" s="14">
        <f t="shared" si="55"/>
        <v>3.3994744041416142E-2</v>
      </c>
      <c r="AJ54" s="87">
        <f t="shared" si="38"/>
        <v>7583122786.6183214</v>
      </c>
      <c r="AK54" s="14">
        <f t="shared" si="56"/>
        <v>3.5263863888420663E-2</v>
      </c>
      <c r="AL54" s="87">
        <f t="shared" si="39"/>
        <v>8059012673.8300657</v>
      </c>
      <c r="AM54" s="14">
        <f t="shared" si="56"/>
        <v>3.580943005516251E-2</v>
      </c>
      <c r="AN54" s="87">
        <f t="shared" si="40"/>
        <v>6963599046.1247787</v>
      </c>
      <c r="AO54" s="14">
        <f t="shared" si="57"/>
        <v>3.529822452995731E-2</v>
      </c>
      <c r="AP54" s="87">
        <f t="shared" si="41"/>
        <v>7059588493.3493805</v>
      </c>
      <c r="AQ54" s="14">
        <f t="shared" si="57"/>
        <v>3.5213664635492727E-2</v>
      </c>
      <c r="AR54" s="176" t="e">
        <f>IF(#REF!=0,"",T54/#REF!)</f>
        <v>#REF!</v>
      </c>
      <c r="AS54" s="68" t="e">
        <f>IF(#REF!=0,"",T54/#REF!)</f>
        <v>#REF!</v>
      </c>
      <c r="AU54" s="761">
        <v>4376472901.9035625</v>
      </c>
      <c r="AV54" s="761">
        <f>4406199795.88441*0.85</f>
        <v>3745269826.5017481</v>
      </c>
      <c r="AW54" s="761">
        <v>5764202317.4654636</v>
      </c>
      <c r="AX54" s="761">
        <v>6682641590.4332352</v>
      </c>
      <c r="AY54" s="761">
        <f>6293039067.93505*1.05</f>
        <v>6607691021.3318024</v>
      </c>
      <c r="AZ54" s="761">
        <f>6412190475.77983</f>
        <v>6412190475.77983</v>
      </c>
      <c r="BA54" s="51">
        <f>5803114366.33428*1.1</f>
        <v>6383425802.9677086</v>
      </c>
      <c r="BB54" s="51">
        <v>6318095203.5524864</v>
      </c>
      <c r="BC54" s="51">
        <v>7583122786.6183214</v>
      </c>
      <c r="BD54" s="51">
        <v>8059012673.8300657</v>
      </c>
      <c r="BE54" s="51">
        <v>6963599046.1247787</v>
      </c>
      <c r="BF54" s="51">
        <v>7059588493.3493805</v>
      </c>
    </row>
    <row r="55" spans="1:58" s="51" customFormat="1" ht="15" customHeight="1">
      <c r="A55" s="61"/>
      <c r="B55" s="204" t="s">
        <v>176</v>
      </c>
      <c r="C55" s="192">
        <v>0</v>
      </c>
      <c r="D55" s="46">
        <v>0</v>
      </c>
      <c r="E55" s="211">
        <v>0</v>
      </c>
      <c r="F55" s="811">
        <v>0</v>
      </c>
      <c r="G55" s="12">
        <v>0</v>
      </c>
      <c r="H55" s="211">
        <v>0</v>
      </c>
      <c r="I55" s="834">
        <f t="shared" si="1"/>
        <v>0</v>
      </c>
      <c r="J55" s="12">
        <f t="shared" si="2"/>
        <v>0</v>
      </c>
      <c r="K55" s="812">
        <f t="shared" si="3"/>
        <v>0</v>
      </c>
      <c r="L55" s="834">
        <f t="shared" si="4"/>
        <v>0</v>
      </c>
      <c r="M55" s="813">
        <f t="shared" si="5"/>
        <v>0</v>
      </c>
      <c r="N55" s="59">
        <f t="shared" si="36"/>
        <v>0</v>
      </c>
      <c r="O55" s="302">
        <f t="shared" si="6"/>
        <v>0</v>
      </c>
      <c r="P55" s="211">
        <f t="shared" si="36"/>
        <v>0</v>
      </c>
      <c r="Q55" s="302">
        <f t="shared" si="21"/>
        <v>0</v>
      </c>
      <c r="R55" s="211">
        <f t="shared" si="36"/>
        <v>0</v>
      </c>
      <c r="S55" s="302">
        <f t="shared" si="7"/>
        <v>0</v>
      </c>
      <c r="T55" s="192">
        <f t="shared" si="28"/>
        <v>0</v>
      </c>
      <c r="U55" s="302">
        <f t="shared" si="42"/>
        <v>0</v>
      </c>
      <c r="V55" s="87">
        <f t="shared" si="29"/>
        <v>0</v>
      </c>
      <c r="W55" s="302">
        <f t="shared" si="42"/>
        <v>0</v>
      </c>
      <c r="X55" s="87">
        <f t="shared" si="30"/>
        <v>0</v>
      </c>
      <c r="Y55" s="14">
        <f t="shared" si="53"/>
        <v>0</v>
      </c>
      <c r="Z55" s="87">
        <f t="shared" si="31"/>
        <v>0</v>
      </c>
      <c r="AA55" s="14">
        <f t="shared" si="53"/>
        <v>0</v>
      </c>
      <c r="AB55" s="87">
        <f t="shared" si="32"/>
        <v>0</v>
      </c>
      <c r="AC55" s="14">
        <f t="shared" si="54"/>
        <v>0</v>
      </c>
      <c r="AD55" s="87">
        <f t="shared" si="33"/>
        <v>0</v>
      </c>
      <c r="AE55" s="14">
        <f t="shared" si="54"/>
        <v>0</v>
      </c>
      <c r="AF55" s="87">
        <f t="shared" si="34"/>
        <v>0</v>
      </c>
      <c r="AG55" s="14">
        <f t="shared" si="55"/>
        <v>0</v>
      </c>
      <c r="AH55" s="87">
        <f t="shared" si="37"/>
        <v>0</v>
      </c>
      <c r="AI55" s="14">
        <f t="shared" si="55"/>
        <v>0</v>
      </c>
      <c r="AJ55" s="87">
        <f t="shared" si="38"/>
        <v>0</v>
      </c>
      <c r="AK55" s="14">
        <f t="shared" si="56"/>
        <v>0</v>
      </c>
      <c r="AL55" s="87">
        <f t="shared" si="39"/>
        <v>0</v>
      </c>
      <c r="AM55" s="14">
        <f t="shared" si="56"/>
        <v>0</v>
      </c>
      <c r="AN55" s="87">
        <f t="shared" si="40"/>
        <v>0</v>
      </c>
      <c r="AO55" s="14">
        <f t="shared" si="57"/>
        <v>0</v>
      </c>
      <c r="AP55" s="87">
        <f t="shared" si="41"/>
        <v>0</v>
      </c>
      <c r="AQ55" s="14">
        <f t="shared" si="57"/>
        <v>0</v>
      </c>
      <c r="AR55" s="176" t="e">
        <f>IF(#REF!=0,"",T55/#REF!)</f>
        <v>#REF!</v>
      </c>
      <c r="AS55" s="68" t="e">
        <f>IF(#REF!=0,"",T55/#REF!)</f>
        <v>#REF!</v>
      </c>
      <c r="AU55" s="761">
        <v>0</v>
      </c>
      <c r="AV55" s="761">
        <v>0</v>
      </c>
      <c r="AW55" s="761">
        <v>0</v>
      </c>
      <c r="AX55" s="761">
        <v>0</v>
      </c>
      <c r="AY55" s="761">
        <v>0</v>
      </c>
      <c r="AZ55" s="761">
        <v>0</v>
      </c>
      <c r="BA55" s="51">
        <v>0</v>
      </c>
      <c r="BB55" s="51">
        <v>0</v>
      </c>
      <c r="BC55" s="51">
        <v>0</v>
      </c>
      <c r="BD55" s="51">
        <v>0</v>
      </c>
      <c r="BE55" s="51">
        <v>0</v>
      </c>
      <c r="BF55" s="51">
        <v>0</v>
      </c>
    </row>
    <row r="56" spans="1:58" s="51" customFormat="1" ht="15" customHeight="1">
      <c r="A56" s="61"/>
      <c r="B56" s="204" t="s">
        <v>171</v>
      </c>
      <c r="C56" s="192">
        <v>300000000</v>
      </c>
      <c r="D56" s="46">
        <v>3.167861133683503E-4</v>
      </c>
      <c r="E56" s="211">
        <v>160000000</v>
      </c>
      <c r="F56" s="811">
        <v>1.2144524333079484E-4</v>
      </c>
      <c r="G56" s="12">
        <v>-0.46666666666666667</v>
      </c>
      <c r="H56" s="211">
        <v>480000000</v>
      </c>
      <c r="I56" s="834">
        <f t="shared" si="1"/>
        <v>3.4243005397701536E-4</v>
      </c>
      <c r="J56" s="12">
        <f t="shared" si="2"/>
        <v>2</v>
      </c>
      <c r="K56" s="812">
        <f t="shared" si="3"/>
        <v>480000000</v>
      </c>
      <c r="L56" s="834">
        <f t="shared" si="4"/>
        <v>2.2454698387090882E-4</v>
      </c>
      <c r="M56" s="813">
        <f t="shared" si="5"/>
        <v>0</v>
      </c>
      <c r="N56" s="59">
        <f t="shared" si="36"/>
        <v>478623398.43876696</v>
      </c>
      <c r="O56" s="302">
        <f t="shared" si="6"/>
        <v>2.2454698387090882E-4</v>
      </c>
      <c r="P56" s="211">
        <f t="shared" si="36"/>
        <v>328188008.01047659</v>
      </c>
      <c r="Q56" s="302">
        <f t="shared" si="21"/>
        <v>2.2454698387090882E-4</v>
      </c>
      <c r="R56" s="211">
        <f t="shared" si="36"/>
        <v>313720161.41196799</v>
      </c>
      <c r="S56" s="302">
        <f t="shared" si="7"/>
        <v>2.2454698387090879E-4</v>
      </c>
      <c r="T56" s="192">
        <f t="shared" si="28"/>
        <v>40000000</v>
      </c>
      <c r="U56" s="302">
        <f t="shared" si="42"/>
        <v>3.5135649735892947E-4</v>
      </c>
      <c r="V56" s="87">
        <f t="shared" si="29"/>
        <v>40000000</v>
      </c>
      <c r="W56" s="302">
        <f t="shared" si="42"/>
        <v>4.0883338107169524E-4</v>
      </c>
      <c r="X56" s="87">
        <f t="shared" si="30"/>
        <v>40000000</v>
      </c>
      <c r="Y56" s="14">
        <f t="shared" si="53"/>
        <v>2.5065616999275547E-4</v>
      </c>
      <c r="Z56" s="87">
        <f t="shared" si="31"/>
        <v>40000000</v>
      </c>
      <c r="AA56" s="14">
        <f t="shared" si="53"/>
        <v>2.1759232884130283E-4</v>
      </c>
      <c r="AB56" s="87">
        <f t="shared" si="32"/>
        <v>40000000</v>
      </c>
      <c r="AC56" s="14">
        <f t="shared" si="54"/>
        <v>2.228361728346035E-4</v>
      </c>
      <c r="AD56" s="87">
        <f t="shared" si="33"/>
        <v>40000000</v>
      </c>
      <c r="AE56" s="14">
        <f t="shared" si="54"/>
        <v>2.2988464500236133E-4</v>
      </c>
      <c r="AF56" s="87">
        <f t="shared" si="34"/>
        <v>40000000</v>
      </c>
      <c r="AG56" s="14">
        <f t="shared" si="55"/>
        <v>1.9480566148253161E-4</v>
      </c>
      <c r="AH56" s="87">
        <f t="shared" si="37"/>
        <v>40000000</v>
      </c>
      <c r="AI56" s="14">
        <f t="shared" si="55"/>
        <v>2.1522147385371373E-4</v>
      </c>
      <c r="AJ56" s="87">
        <f t="shared" si="38"/>
        <v>40000000</v>
      </c>
      <c r="AK56" s="14">
        <f t="shared" si="56"/>
        <v>1.8601235865862336E-4</v>
      </c>
      <c r="AL56" s="87">
        <f t="shared" si="39"/>
        <v>40000000</v>
      </c>
      <c r="AM56" s="14">
        <f t="shared" si="56"/>
        <v>1.7773606522022747E-4</v>
      </c>
      <c r="AN56" s="87">
        <f t="shared" si="40"/>
        <v>40000000</v>
      </c>
      <c r="AO56" s="14">
        <f t="shared" si="57"/>
        <v>2.0275851206338858E-4</v>
      </c>
      <c r="AP56" s="87">
        <f t="shared" si="41"/>
        <v>40000000</v>
      </c>
      <c r="AQ56" s="14">
        <f t="shared" si="57"/>
        <v>1.9952247737196823E-4</v>
      </c>
      <c r="AR56" s="176" t="e">
        <f>IF(#REF!=0,"",T56/#REF!)</f>
        <v>#REF!</v>
      </c>
      <c r="AS56" s="68" t="e">
        <f>IF(#REF!=0,"",T56/#REF!)</f>
        <v>#REF!</v>
      </c>
      <c r="AU56" s="761">
        <v>40000000</v>
      </c>
      <c r="AV56" s="761">
        <v>40000000</v>
      </c>
      <c r="AW56" s="761">
        <v>40000000</v>
      </c>
      <c r="AX56" s="761">
        <v>40000000</v>
      </c>
      <c r="AY56" s="761">
        <v>40000000</v>
      </c>
      <c r="AZ56" s="761">
        <v>40000000</v>
      </c>
      <c r="BA56" s="51">
        <v>40000000</v>
      </c>
      <c r="BB56" s="51">
        <v>40000000</v>
      </c>
      <c r="BC56" s="51">
        <v>40000000</v>
      </c>
      <c r="BD56" s="51">
        <v>40000000</v>
      </c>
      <c r="BE56" s="51">
        <v>40000000</v>
      </c>
      <c r="BF56" s="51">
        <v>40000000</v>
      </c>
    </row>
    <row r="57" spans="1:58" s="51" customFormat="1" ht="15" customHeight="1">
      <c r="A57" s="61"/>
      <c r="B57" s="204" t="s">
        <v>172</v>
      </c>
      <c r="C57" s="192">
        <v>28410336249.603977</v>
      </c>
      <c r="D57" s="46">
        <v>2.9999999999999992E-2</v>
      </c>
      <c r="E57" s="211">
        <v>39478446725.323204</v>
      </c>
      <c r="F57" s="811">
        <v>2.996543480549186E-2</v>
      </c>
      <c r="G57" s="12">
        <v>0.38958041110384639</v>
      </c>
      <c r="H57" s="211">
        <v>42052383640.854591</v>
      </c>
      <c r="I57" s="834">
        <f t="shared" si="1"/>
        <v>2.9999999999999992E-2</v>
      </c>
      <c r="J57" s="12">
        <f t="shared" si="2"/>
        <v>6.5198535632364468E-2</v>
      </c>
      <c r="K57" s="812">
        <f t="shared" si="3"/>
        <v>64129117887.766891</v>
      </c>
      <c r="L57" s="834">
        <f t="shared" si="4"/>
        <v>3.0000000000000006E-2</v>
      </c>
      <c r="M57" s="813">
        <f t="shared" si="5"/>
        <v>0.52498175693100035</v>
      </c>
      <c r="N57" s="59">
        <f t="shared" si="36"/>
        <v>63945200713.173561</v>
      </c>
      <c r="O57" s="302">
        <f t="shared" si="6"/>
        <v>3.0000000000000006E-2</v>
      </c>
      <c r="P57" s="211">
        <f t="shared" si="36"/>
        <v>43846682198.031746</v>
      </c>
      <c r="Q57" s="302">
        <f t="shared" si="21"/>
        <v>3.0000000000000006E-2</v>
      </c>
      <c r="R57" s="211">
        <f t="shared" si="36"/>
        <v>41913744197.82782</v>
      </c>
      <c r="S57" s="302">
        <f t="shared" si="7"/>
        <v>3.0000000000000002E-2</v>
      </c>
      <c r="T57" s="192">
        <f>+T8*0.03</f>
        <v>3415334593.2696266</v>
      </c>
      <c r="U57" s="302">
        <f t="shared" si="42"/>
        <v>0.03</v>
      </c>
      <c r="V57" s="87">
        <f>+V8*0.03</f>
        <v>2935181067.7845836</v>
      </c>
      <c r="W57" s="302">
        <f t="shared" si="42"/>
        <v>0.03</v>
      </c>
      <c r="X57" s="87">
        <f>+X8*0.03</f>
        <v>4787434516.5119314</v>
      </c>
      <c r="Y57" s="14">
        <f t="shared" si="53"/>
        <v>2.9999999999999995E-2</v>
      </c>
      <c r="Z57" s="87">
        <f>+Z8*0.03</f>
        <v>5514900301.8171616</v>
      </c>
      <c r="AA57" s="14">
        <f t="shared" si="53"/>
        <v>0.03</v>
      </c>
      <c r="AB57" s="87">
        <f>+AB8*0.03</f>
        <v>5385122104.4380455</v>
      </c>
      <c r="AC57" s="14">
        <f t="shared" si="54"/>
        <v>3.0000000000000002E-2</v>
      </c>
      <c r="AD57" s="87">
        <f>+AD8*0.03</f>
        <v>5220009365.9481859</v>
      </c>
      <c r="AE57" s="14">
        <f t="shared" si="54"/>
        <v>3.0000000000000002E-2</v>
      </c>
      <c r="AF57" s="87">
        <f>+AF8*0.03</f>
        <v>6159985243.0757256</v>
      </c>
      <c r="AG57" s="14">
        <f t="shared" si="55"/>
        <v>3.0000000000000002E-2</v>
      </c>
      <c r="AH57" s="87">
        <f>+AH8*0.03</f>
        <v>5575651808.8694124</v>
      </c>
      <c r="AI57" s="14">
        <f t="shared" si="55"/>
        <v>0.03</v>
      </c>
      <c r="AJ57" s="87">
        <f>+AJ8*0.03</f>
        <v>6451184258.1507378</v>
      </c>
      <c r="AK57" s="14">
        <f t="shared" si="56"/>
        <v>3.0000000000000002E-2</v>
      </c>
      <c r="AL57" s="87">
        <f>+AL8*0.03</f>
        <v>6751584145.362483</v>
      </c>
      <c r="AM57" s="14">
        <f t="shared" si="56"/>
        <v>0.03</v>
      </c>
      <c r="AN57" s="87">
        <f>+AN8*0.03</f>
        <v>5918370517.657196</v>
      </c>
      <c r="AO57" s="14">
        <f t="shared" si="57"/>
        <v>0.03</v>
      </c>
      <c r="AP57" s="87">
        <f>+AP8*0.03</f>
        <v>6014359964.8817968</v>
      </c>
      <c r="AQ57" s="14">
        <f t="shared" si="57"/>
        <v>0.03</v>
      </c>
      <c r="AR57" s="176"/>
      <c r="AS57" s="68"/>
      <c r="AU57" s="761">
        <f>+AU8*0.03</f>
        <v>3415334593.2696266</v>
      </c>
      <c r="AV57" s="761">
        <f t="shared" ref="AV57:BF57" si="58">+AV8*0.03</f>
        <v>2935181067.7845836</v>
      </c>
      <c r="AW57" s="761">
        <f t="shared" si="58"/>
        <v>4787434516.5119314</v>
      </c>
      <c r="AX57" s="761">
        <f t="shared" si="58"/>
        <v>5514900301.8171616</v>
      </c>
      <c r="AY57" s="761">
        <f t="shared" si="58"/>
        <v>5385122104.4380455</v>
      </c>
      <c r="AZ57" s="761">
        <f t="shared" si="58"/>
        <v>5220009365.9481859</v>
      </c>
      <c r="BA57" s="51">
        <f t="shared" si="58"/>
        <v>6159985243.0757256</v>
      </c>
      <c r="BB57" s="51">
        <f t="shared" si="58"/>
        <v>5575651808.8694124</v>
      </c>
      <c r="BC57" s="51">
        <f t="shared" si="58"/>
        <v>6451184258.1507378</v>
      </c>
      <c r="BD57" s="51">
        <f t="shared" si="58"/>
        <v>6751584145.362483</v>
      </c>
      <c r="BE57" s="51">
        <f t="shared" si="58"/>
        <v>5918370517.657196</v>
      </c>
      <c r="BF57" s="51">
        <f t="shared" si="58"/>
        <v>6014359964.8817968</v>
      </c>
    </row>
    <row r="58" spans="1:58" s="51" customFormat="1" ht="15" customHeight="1">
      <c r="A58" s="61"/>
      <c r="B58" s="204" t="s">
        <v>173</v>
      </c>
      <c r="C58" s="192">
        <v>37880448332.805313</v>
      </c>
      <c r="D58" s="46">
        <v>0.04</v>
      </c>
      <c r="E58" s="211">
        <v>52637928967.097603</v>
      </c>
      <c r="F58" s="811">
        <v>3.9953913073989142E-2</v>
      </c>
      <c r="G58" s="12">
        <v>0.38958041110384595</v>
      </c>
      <c r="H58" s="211">
        <v>56069844854.472809</v>
      </c>
      <c r="I58" s="834">
        <f t="shared" si="1"/>
        <v>4.0000000000000008E-2</v>
      </c>
      <c r="J58" s="12">
        <f t="shared" si="2"/>
        <v>6.5198535632364912E-2</v>
      </c>
      <c r="K58" s="812">
        <f t="shared" si="3"/>
        <v>85505490517.022522</v>
      </c>
      <c r="L58" s="834">
        <f t="shared" si="4"/>
        <v>4.0000000000000008E-2</v>
      </c>
      <c r="M58" s="813">
        <f t="shared" si="5"/>
        <v>0.5249817569309998</v>
      </c>
      <c r="N58" s="59">
        <f t="shared" si="36"/>
        <v>85260267617.564758</v>
      </c>
      <c r="O58" s="302">
        <f t="shared" si="6"/>
        <v>4.0000000000000008E-2</v>
      </c>
      <c r="P58" s="211">
        <f t="shared" si="36"/>
        <v>58462242930.708992</v>
      </c>
      <c r="Q58" s="302">
        <f t="shared" si="21"/>
        <v>4.0000000000000008E-2</v>
      </c>
      <c r="R58" s="211">
        <f t="shared" si="36"/>
        <v>55884992263.770432</v>
      </c>
      <c r="S58" s="302">
        <f t="shared" si="7"/>
        <v>4.0000000000000008E-2</v>
      </c>
      <c r="T58" s="192">
        <f>+T8*0.04</f>
        <v>4553779457.6928358</v>
      </c>
      <c r="U58" s="302">
        <f t="shared" si="42"/>
        <v>0.04</v>
      </c>
      <c r="V58" s="87">
        <f>+V8*0.04</f>
        <v>3913574757.0461116</v>
      </c>
      <c r="W58" s="302">
        <f t="shared" si="42"/>
        <v>0.04</v>
      </c>
      <c r="X58" s="87">
        <f>+X8*0.04</f>
        <v>6383246022.0159092</v>
      </c>
      <c r="Y58" s="14">
        <f t="shared" si="53"/>
        <v>0.04</v>
      </c>
      <c r="Z58" s="87">
        <f>+Z8*0.04</f>
        <v>7353200402.4228821</v>
      </c>
      <c r="AA58" s="14">
        <f t="shared" si="53"/>
        <v>0.04</v>
      </c>
      <c r="AB58" s="87">
        <f>+AB8*0.04</f>
        <v>7180162805.9173937</v>
      </c>
      <c r="AC58" s="14">
        <f t="shared" si="54"/>
        <v>0.04</v>
      </c>
      <c r="AD58" s="87">
        <f>+AD8*0.04</f>
        <v>6960012487.9309149</v>
      </c>
      <c r="AE58" s="14">
        <f t="shared" si="54"/>
        <v>0.04</v>
      </c>
      <c r="AF58" s="87">
        <f>+AF8*0.04</f>
        <v>8213313657.4343004</v>
      </c>
      <c r="AG58" s="14">
        <f t="shared" si="55"/>
        <v>0.04</v>
      </c>
      <c r="AH58" s="87">
        <f>+AH8*0.04</f>
        <v>7434202411.8258839</v>
      </c>
      <c r="AI58" s="14">
        <f t="shared" si="55"/>
        <v>0.04</v>
      </c>
      <c r="AJ58" s="87">
        <f>+AJ8*0.04</f>
        <v>8601579010.867651</v>
      </c>
      <c r="AK58" s="14">
        <f t="shared" si="56"/>
        <v>0.04</v>
      </c>
      <c r="AL58" s="87">
        <f>+AL8*0.04</f>
        <v>9002112193.8166447</v>
      </c>
      <c r="AM58" s="14">
        <f t="shared" si="56"/>
        <v>0.04</v>
      </c>
      <c r="AN58" s="87">
        <f>+AN8*0.04</f>
        <v>7891160690.2095947</v>
      </c>
      <c r="AO58" s="14">
        <f t="shared" si="57"/>
        <v>0.04</v>
      </c>
      <c r="AP58" s="87">
        <f>+AP8*0.04</f>
        <v>8019146619.8423967</v>
      </c>
      <c r="AQ58" s="14">
        <f t="shared" si="57"/>
        <v>0.04</v>
      </c>
      <c r="AR58" s="176"/>
      <c r="AS58" s="68"/>
      <c r="AU58" s="761">
        <f>+AU8*0.04</f>
        <v>4553779457.6928358</v>
      </c>
      <c r="AV58" s="761">
        <f t="shared" ref="AV58:BF58" si="59">+AV8*0.04</f>
        <v>3913574757.0461116</v>
      </c>
      <c r="AW58" s="761">
        <f t="shared" si="59"/>
        <v>6383246022.0159092</v>
      </c>
      <c r="AX58" s="761">
        <f t="shared" si="59"/>
        <v>7353200402.4228821</v>
      </c>
      <c r="AY58" s="761">
        <f t="shared" si="59"/>
        <v>7180162805.9173937</v>
      </c>
      <c r="AZ58" s="761">
        <f t="shared" si="59"/>
        <v>6960012487.9309149</v>
      </c>
      <c r="BA58" s="51">
        <f t="shared" si="59"/>
        <v>8213313657.4343004</v>
      </c>
      <c r="BB58" s="51">
        <f t="shared" si="59"/>
        <v>7434202411.8258839</v>
      </c>
      <c r="BC58" s="51">
        <f t="shared" si="59"/>
        <v>8601579010.867651</v>
      </c>
      <c r="BD58" s="51">
        <f t="shared" si="59"/>
        <v>9002112193.8166447</v>
      </c>
      <c r="BE58" s="51">
        <f t="shared" si="59"/>
        <v>7891160690.2095947</v>
      </c>
      <c r="BF58" s="51">
        <f t="shared" si="59"/>
        <v>8019146619.8423967</v>
      </c>
    </row>
    <row r="59" spans="1:58" s="51" customFormat="1" ht="15" customHeight="1">
      <c r="A59" s="61"/>
      <c r="B59" s="204" t="s">
        <v>174</v>
      </c>
      <c r="C59" s="192">
        <v>0</v>
      </c>
      <c r="D59" s="46"/>
      <c r="E59" s="211">
        <v>0</v>
      </c>
      <c r="F59" s="811"/>
      <c r="G59" s="12"/>
      <c r="H59" s="211">
        <v>0</v>
      </c>
      <c r="I59" s="834"/>
      <c r="J59" s="12">
        <f t="shared" si="2"/>
        <v>0</v>
      </c>
      <c r="K59" s="812">
        <f t="shared" si="3"/>
        <v>0</v>
      </c>
      <c r="L59" s="834"/>
      <c r="M59" s="813">
        <f t="shared" si="5"/>
        <v>0</v>
      </c>
      <c r="N59" s="59">
        <f>+K59*$K$7/$H$7</f>
        <v>0</v>
      </c>
      <c r="O59" s="14"/>
      <c r="P59" s="211">
        <f t="shared" ref="P59" si="60">+M59*$K$7/$H$7</f>
        <v>0</v>
      </c>
      <c r="Q59" s="14"/>
      <c r="R59" s="211"/>
      <c r="S59" s="14"/>
      <c r="T59" s="192">
        <f t="shared" si="28"/>
        <v>0</v>
      </c>
      <c r="U59" s="14"/>
      <c r="V59" s="87">
        <f>+AV59</f>
        <v>0</v>
      </c>
      <c r="W59" s="14"/>
      <c r="X59" s="87"/>
      <c r="Y59" s="14"/>
      <c r="Z59" s="87"/>
      <c r="AA59" s="14"/>
      <c r="AB59" s="87">
        <v>0</v>
      </c>
      <c r="AC59" s="14"/>
      <c r="AD59" s="87">
        <v>0</v>
      </c>
      <c r="AE59" s="14"/>
      <c r="AF59" s="87">
        <v>0</v>
      </c>
      <c r="AG59" s="14"/>
      <c r="AH59" s="87"/>
      <c r="AI59" s="14"/>
      <c r="AJ59" s="87"/>
      <c r="AK59" s="14"/>
      <c r="AL59" s="87"/>
      <c r="AM59" s="14"/>
      <c r="AN59" s="87"/>
      <c r="AO59" s="14"/>
      <c r="AP59" s="87"/>
      <c r="AQ59" s="14"/>
      <c r="AR59" s="176"/>
      <c r="AS59" s="68"/>
      <c r="AU59" s="761">
        <v>0</v>
      </c>
      <c r="AV59" s="761">
        <v>0</v>
      </c>
      <c r="AW59" s="761">
        <v>0</v>
      </c>
      <c r="AX59" s="761">
        <v>0</v>
      </c>
      <c r="AY59" s="761">
        <v>0</v>
      </c>
      <c r="AZ59" s="761">
        <v>0</v>
      </c>
      <c r="BA59" s="51">
        <v>0</v>
      </c>
      <c r="BB59" s="51">
        <v>0</v>
      </c>
      <c r="BC59" s="51">
        <v>0</v>
      </c>
      <c r="BD59" s="51">
        <v>0</v>
      </c>
      <c r="BE59" s="51">
        <v>0</v>
      </c>
      <c r="BF59" s="51">
        <v>0</v>
      </c>
    </row>
    <row r="60" spans="1:58" s="51" customFormat="1" ht="15" customHeight="1" thickBot="1">
      <c r="B60" s="205" t="s">
        <v>177</v>
      </c>
      <c r="C60" s="193">
        <v>47588582062.092056</v>
      </c>
      <c r="D60" s="111">
        <v>5.0251339840536452E-2</v>
      </c>
      <c r="E60" s="108">
        <v>110149232284.1926</v>
      </c>
      <c r="F60" s="835">
        <v>8.3606876984087586E-2</v>
      </c>
      <c r="G60" s="836">
        <v>1.3146147145227696</v>
      </c>
      <c r="H60" s="108">
        <v>156250684773.90131</v>
      </c>
      <c r="I60" s="835">
        <f>IFERROR(H60/H$7,0)</f>
        <v>0.11146860504390134</v>
      </c>
      <c r="J60" s="177">
        <f t="shared" si="2"/>
        <v>0.41853630328320213</v>
      </c>
      <c r="K60" s="837">
        <f t="shared" si="3"/>
        <v>174646420679.12161</v>
      </c>
      <c r="L60" s="838">
        <f>IFERROR(K60/K$7,0)</f>
        <v>8.170068126530558E-2</v>
      </c>
      <c r="M60" s="839">
        <f>IFERROR((K60-H60)/H60,0)</f>
        <v>0.11773219382583444</v>
      </c>
      <c r="N60" s="110">
        <f>N28-N29</f>
        <v>99040764782.976471</v>
      </c>
      <c r="O60" s="109">
        <f>IFERROR(N60/N$7,0)</f>
        <v>4.6465143753582482E-2</v>
      </c>
      <c r="P60" s="108">
        <f>P28-P29</f>
        <v>50590799597.380066</v>
      </c>
      <c r="Q60" s="109">
        <f>IFERROR(P60/P$7,0)</f>
        <v>3.4614340511938027E-2</v>
      </c>
      <c r="R60" s="108">
        <f>R28-R29</f>
        <v>50716980883.981049</v>
      </c>
      <c r="S60" s="109">
        <f>IFERROR(R60/R$7,0)</f>
        <v>3.6300966559754018E-2</v>
      </c>
      <c r="T60" s="193">
        <f>T28-T29</f>
        <v>10934213737.708054</v>
      </c>
      <c r="U60" s="109">
        <f>IFERROR(T60/T$7,0)</f>
        <v>9.6045176006374744E-2</v>
      </c>
      <c r="V60" s="110">
        <f>V28-V29</f>
        <v>8562635405.3581543</v>
      </c>
      <c r="W60" s="109">
        <f>IFERROR(V60/V$7,0)</f>
        <v>8.75172795914195E-2</v>
      </c>
      <c r="X60" s="110">
        <f>X28-X29</f>
        <v>13725821049.147842</v>
      </c>
      <c r="Y60" s="109">
        <f>IFERROR(X60/X$7,0)</f>
        <v>8.6011543354633568E-2</v>
      </c>
      <c r="Z60" s="110">
        <f>Z28-Z29</f>
        <v>16806093385.124542</v>
      </c>
      <c r="AA60" s="109">
        <f>IFERROR(Z60/Z$7,0)</f>
        <v>9.1421924959841583E-2</v>
      </c>
      <c r="AB60" s="110">
        <f>AB28-AB29</f>
        <v>20219499087.939438</v>
      </c>
      <c r="AC60" s="109">
        <f>IFERROR(AB60/AB$7,0)</f>
        <v>0.11264089483472951</v>
      </c>
      <c r="AD60" s="110">
        <f>AD28-AD29</f>
        <v>20848356232.282368</v>
      </c>
      <c r="AE60" s="109">
        <f>IFERROR(AD60/AD$7,0)</f>
        <v>0.11981792428352499</v>
      </c>
      <c r="AF60" s="110">
        <f>AF28-AF29</f>
        <v>23367382122.124622</v>
      </c>
      <c r="AG60" s="109">
        <f>IFERROR(AF60/AF$7,0)</f>
        <v>0.11380245828538926</v>
      </c>
      <c r="AH60" s="110">
        <f>AH28-AH29</f>
        <v>4593534211.482933</v>
      </c>
      <c r="AI60" s="109">
        <f>IFERROR(AH60/AH$7,0)</f>
        <v>2.4715680079820338E-2</v>
      </c>
      <c r="AJ60" s="110">
        <f>AJ28-AJ29</f>
        <v>14946083808.629463</v>
      </c>
      <c r="AK60" s="109">
        <f>IFERROR(AJ60/AJ$7,0)</f>
        <v>6.9503907548815677E-2</v>
      </c>
      <c r="AL60" s="110">
        <f>AL28-AL29</f>
        <v>16132214297.001183</v>
      </c>
      <c r="AM60" s="109">
        <f>IFERROR(AL60/AL$7,0)</f>
        <v>7.1681907310962203E-2</v>
      </c>
      <c r="AN60" s="110">
        <f>AN28-AN29</f>
        <v>12065989176.541359</v>
      </c>
      <c r="AO60" s="109">
        <f>IFERROR(AN60/AN$7,0)</f>
        <v>6.1162050300211934E-2</v>
      </c>
      <c r="AP60" s="110">
        <f>AP28-AP29</f>
        <v>12444598165.781681</v>
      </c>
      <c r="AQ60" s="109">
        <f>IFERROR(AP60/AP$7,0)</f>
        <v>6.207442639838532E-2</v>
      </c>
      <c r="AR60" s="177" t="e">
        <f>IF(#REF!=0,"",T60/#REF!)</f>
        <v>#REF!</v>
      </c>
      <c r="AS60" s="111" t="e">
        <f>IF(#REF!=0,"",T60/#REF!)</f>
        <v>#REF!</v>
      </c>
      <c r="AU60" s="761">
        <v>0</v>
      </c>
      <c r="AV60" s="761">
        <v>0</v>
      </c>
      <c r="AW60" s="761">
        <v>0</v>
      </c>
      <c r="AX60" s="761">
        <v>0</v>
      </c>
      <c r="AY60" s="761">
        <v>0</v>
      </c>
      <c r="AZ60" s="761">
        <v>0</v>
      </c>
      <c r="BA60" s="51">
        <v>0</v>
      </c>
      <c r="BB60" s="51">
        <v>0</v>
      </c>
      <c r="BC60" s="51">
        <v>0</v>
      </c>
      <c r="BD60" s="51">
        <v>0</v>
      </c>
      <c r="BE60" s="51">
        <v>0</v>
      </c>
      <c r="BF60" s="51">
        <v>0</v>
      </c>
    </row>
    <row r="61" spans="1:58">
      <c r="C61" s="242"/>
      <c r="H61" s="742">
        <f>+(H60+H58+H57)*0.1</f>
        <v>25437291326.922871</v>
      </c>
      <c r="I61" s="743">
        <f>IFERROR(H61/H$7,0)</f>
        <v>1.8146860504390135E-2</v>
      </c>
      <c r="J61" s="667"/>
      <c r="K61" s="840">
        <f>+(K60+K58+K57)*0.1</f>
        <v>32428102908.391102</v>
      </c>
      <c r="L61" s="841">
        <f>IFERROR(K61/K$7,0)</f>
        <v>1.5170068126530559E-2</v>
      </c>
      <c r="M61" s="841"/>
      <c r="N61" s="742">
        <f>+(N60+N58+N57)*0.1</f>
        <v>24824623311.371479</v>
      </c>
      <c r="O61" s="743">
        <f>IFERROR(N61/N$7,0)</f>
        <v>1.164651437535825E-2</v>
      </c>
      <c r="P61" s="742"/>
      <c r="Q61" s="743"/>
      <c r="R61" s="742"/>
      <c r="S61" s="743"/>
    </row>
    <row r="62" spans="1:58" ht="21" customHeight="1">
      <c r="B62" s="43" t="str">
        <f>B1</f>
        <v>2026년 사업계획</v>
      </c>
      <c r="C62" s="43"/>
      <c r="E62" s="43"/>
      <c r="G62" s="43"/>
      <c r="H62" s="744"/>
      <c r="I62" s="744"/>
      <c r="J62" s="744"/>
      <c r="K62" s="744"/>
      <c r="L62" s="744"/>
      <c r="M62" s="744"/>
      <c r="N62" s="744"/>
      <c r="O62" s="744"/>
      <c r="P62" s="744"/>
      <c r="Q62" s="744"/>
      <c r="R62" s="744"/>
      <c r="S62" s="744"/>
    </row>
    <row r="63" spans="1:58" ht="9" customHeight="1"/>
    <row r="64" spans="1:58" ht="21" customHeight="1" thickBot="1">
      <c r="B64" s="36" t="s">
        <v>497</v>
      </c>
      <c r="C64" s="216" t="s">
        <v>498</v>
      </c>
      <c r="D64" s="217"/>
      <c r="E64" s="216">
        <v>5.5</v>
      </c>
      <c r="G64" s="36"/>
      <c r="H64" s="36"/>
      <c r="I64" s="36"/>
      <c r="J64" s="36"/>
      <c r="K64" s="36"/>
      <c r="L64" s="36"/>
      <c r="M64" s="36"/>
      <c r="N64" s="36"/>
      <c r="O64" s="36"/>
      <c r="P64" s="36"/>
      <c r="Q64" s="36"/>
      <c r="R64" s="36"/>
      <c r="S64" s="36"/>
      <c r="T64" s="3" t="s">
        <v>499</v>
      </c>
      <c r="AN64" s="3" t="s">
        <v>499</v>
      </c>
      <c r="AR64" s="905" t="s">
        <v>500</v>
      </c>
      <c r="AS64" s="905"/>
    </row>
    <row r="65" spans="1:58" ht="21" customHeight="1" thickBot="1">
      <c r="B65" s="978" t="s">
        <v>126</v>
      </c>
      <c r="C65" s="733" t="s">
        <v>476</v>
      </c>
      <c r="D65" s="734"/>
      <c r="E65" s="734"/>
      <c r="F65" s="734"/>
      <c r="G65" s="734"/>
      <c r="H65" s="734"/>
      <c r="I65" s="734"/>
      <c r="J65" s="734"/>
      <c r="K65" s="735"/>
      <c r="L65" s="735"/>
      <c r="M65" s="735"/>
      <c r="N65" s="735"/>
      <c r="O65" s="735"/>
      <c r="P65" s="735"/>
      <c r="Q65" s="735"/>
      <c r="R65" s="735"/>
      <c r="S65" s="735"/>
      <c r="T65" s="981" t="s">
        <v>477</v>
      </c>
      <c r="U65" s="910"/>
      <c r="V65" s="909" t="s">
        <v>478</v>
      </c>
      <c r="W65" s="910"/>
      <c r="X65" s="909" t="s">
        <v>479</v>
      </c>
      <c r="Y65" s="910"/>
      <c r="Z65" s="909" t="s">
        <v>93</v>
      </c>
      <c r="AA65" s="910"/>
      <c r="AB65" s="909" t="s">
        <v>94</v>
      </c>
      <c r="AC65" s="910"/>
      <c r="AD65" s="909" t="s">
        <v>95</v>
      </c>
      <c r="AE65" s="910"/>
      <c r="AF65" s="909" t="s">
        <v>96</v>
      </c>
      <c r="AG65" s="910"/>
      <c r="AH65" s="909" t="s">
        <v>480</v>
      </c>
      <c r="AI65" s="910"/>
      <c r="AJ65" s="909" t="s">
        <v>481</v>
      </c>
      <c r="AK65" s="910"/>
      <c r="AL65" s="909" t="s">
        <v>482</v>
      </c>
      <c r="AM65" s="910"/>
      <c r="AN65" s="909" t="s">
        <v>483</v>
      </c>
      <c r="AO65" s="910"/>
      <c r="AP65" s="909" t="s">
        <v>484</v>
      </c>
      <c r="AQ65" s="910"/>
      <c r="AR65" s="936" t="s">
        <v>485</v>
      </c>
      <c r="AS65" s="936"/>
    </row>
    <row r="66" spans="1:58" s="38" customFormat="1" ht="15.75" customHeight="1">
      <c r="B66" s="979"/>
      <c r="C66" s="736" t="s">
        <v>228</v>
      </c>
      <c r="D66" s="737"/>
      <c r="E66" s="842" t="s">
        <v>355</v>
      </c>
      <c r="F66" s="737"/>
      <c r="G66" s="737"/>
      <c r="H66" s="842" t="s">
        <v>213</v>
      </c>
      <c r="I66" s="737"/>
      <c r="J66" s="737"/>
      <c r="K66" s="795" t="s">
        <v>214</v>
      </c>
      <c r="L66" s="796"/>
      <c r="M66" s="797"/>
      <c r="N66" s="843" t="s">
        <v>356</v>
      </c>
      <c r="O66" s="741"/>
      <c r="P66" s="740" t="s">
        <v>486</v>
      </c>
      <c r="Q66" s="741"/>
      <c r="R66" s="740" t="s">
        <v>487</v>
      </c>
      <c r="S66" s="741"/>
      <c r="T66" s="982"/>
      <c r="U66" s="912"/>
      <c r="V66" s="911"/>
      <c r="W66" s="912"/>
      <c r="X66" s="911"/>
      <c r="Y66" s="912"/>
      <c r="Z66" s="911"/>
      <c r="AA66" s="912"/>
      <c r="AB66" s="911"/>
      <c r="AC66" s="912"/>
      <c r="AD66" s="911"/>
      <c r="AE66" s="912"/>
      <c r="AF66" s="911"/>
      <c r="AG66" s="912"/>
      <c r="AH66" s="911"/>
      <c r="AI66" s="912"/>
      <c r="AJ66" s="911"/>
      <c r="AK66" s="912"/>
      <c r="AL66" s="911"/>
      <c r="AM66" s="912"/>
      <c r="AN66" s="911"/>
      <c r="AO66" s="912"/>
      <c r="AP66" s="911"/>
      <c r="AQ66" s="912"/>
      <c r="AR66" s="937"/>
      <c r="AS66" s="937"/>
      <c r="AU66" s="760"/>
      <c r="AV66" s="760"/>
      <c r="AW66" s="760"/>
      <c r="AX66" s="760"/>
      <c r="AY66" s="760"/>
      <c r="AZ66" s="760"/>
    </row>
    <row r="67" spans="1:58" s="38" customFormat="1" ht="21" customHeight="1" thickBot="1">
      <c r="B67" s="980"/>
      <c r="C67" s="207" t="s">
        <v>488</v>
      </c>
      <c r="D67" s="101" t="s">
        <v>489</v>
      </c>
      <c r="E67" s="210" t="s">
        <v>488</v>
      </c>
      <c r="F67" s="799" t="s">
        <v>489</v>
      </c>
      <c r="G67" s="122" t="s">
        <v>490</v>
      </c>
      <c r="H67" s="210" t="s">
        <v>488</v>
      </c>
      <c r="I67" s="799" t="s">
        <v>489</v>
      </c>
      <c r="J67" s="122" t="s">
        <v>490</v>
      </c>
      <c r="K67" s="803" t="s">
        <v>488</v>
      </c>
      <c r="L67" s="799" t="s">
        <v>489</v>
      </c>
      <c r="M67" s="804"/>
      <c r="N67" s="104" t="s">
        <v>488</v>
      </c>
      <c r="O67" s="101" t="s">
        <v>489</v>
      </c>
      <c r="P67" s="210" t="s">
        <v>488</v>
      </c>
      <c r="Q67" s="101" t="s">
        <v>489</v>
      </c>
      <c r="R67" s="210" t="s">
        <v>488</v>
      </c>
      <c r="S67" s="101" t="s">
        <v>489</v>
      </c>
      <c r="T67" s="179" t="s">
        <v>488</v>
      </c>
      <c r="U67" s="100" t="s">
        <v>489</v>
      </c>
      <c r="V67" s="104" t="s">
        <v>488</v>
      </c>
      <c r="W67" s="100" t="s">
        <v>489</v>
      </c>
      <c r="X67" s="104" t="s">
        <v>488</v>
      </c>
      <c r="Y67" s="100" t="s">
        <v>489</v>
      </c>
      <c r="Z67" s="104" t="s">
        <v>488</v>
      </c>
      <c r="AA67" s="100" t="s">
        <v>489</v>
      </c>
      <c r="AB67" s="104" t="s">
        <v>488</v>
      </c>
      <c r="AC67" s="100" t="s">
        <v>489</v>
      </c>
      <c r="AD67" s="104" t="s">
        <v>488</v>
      </c>
      <c r="AE67" s="100" t="s">
        <v>489</v>
      </c>
      <c r="AF67" s="104" t="s">
        <v>488</v>
      </c>
      <c r="AG67" s="100" t="s">
        <v>489</v>
      </c>
      <c r="AH67" s="104" t="s">
        <v>488</v>
      </c>
      <c r="AI67" s="100" t="s">
        <v>489</v>
      </c>
      <c r="AJ67" s="104" t="s">
        <v>488</v>
      </c>
      <c r="AK67" s="100" t="s">
        <v>489</v>
      </c>
      <c r="AL67" s="104" t="s">
        <v>488</v>
      </c>
      <c r="AM67" s="100" t="s">
        <v>489</v>
      </c>
      <c r="AN67" s="104" t="s">
        <v>488</v>
      </c>
      <c r="AO67" s="100" t="s">
        <v>489</v>
      </c>
      <c r="AP67" s="104" t="s">
        <v>488</v>
      </c>
      <c r="AQ67" s="100" t="s">
        <v>489</v>
      </c>
      <c r="AR67" s="208" t="s">
        <v>491</v>
      </c>
      <c r="AS67" s="103" t="s">
        <v>492</v>
      </c>
      <c r="AU67" s="760"/>
      <c r="AV67" s="760"/>
      <c r="AW67" s="760"/>
      <c r="AX67" s="760"/>
      <c r="AY67" s="760"/>
      <c r="AZ67" s="760"/>
    </row>
    <row r="68" spans="1:58" s="51" customFormat="1" ht="15" customHeight="1">
      <c r="B68" s="194" t="s">
        <v>127</v>
      </c>
      <c r="C68" s="180">
        <v>52085616457.607307</v>
      </c>
      <c r="D68" s="47">
        <v>1</v>
      </c>
      <c r="E68" s="50">
        <v>72460639533.080719</v>
      </c>
      <c r="F68" s="805">
        <v>1</v>
      </c>
      <c r="G68" s="175">
        <v>0.39118329514361655</v>
      </c>
      <c r="H68" s="50">
        <f>H7*$E$64/100</f>
        <v>77096036674.900101</v>
      </c>
      <c r="I68" s="805">
        <f>+IFERROR(H68/H$68,0)</f>
        <v>1</v>
      </c>
      <c r="J68" s="175">
        <f t="shared" ref="J68:J121" si="61">IFERROR((H68-E68)/E68,0)</f>
        <v>6.3971242479900645E-2</v>
      </c>
      <c r="K68" s="806">
        <f>K7*$E$64/100</f>
        <v>117570049460.90596</v>
      </c>
      <c r="L68" s="805">
        <f>+IFERROR(K68/K$68,0)</f>
        <v>1</v>
      </c>
      <c r="M68" s="807">
        <f t="shared" ref="M68:M121" si="62">IFERROR((K68-H68)/H68,0)</f>
        <v>0.52498175693099991</v>
      </c>
      <c r="N68" s="140">
        <f t="shared" ref="N68:P83" si="63">N7*$E$64/100</f>
        <v>117232867974.1515</v>
      </c>
      <c r="O68" s="31">
        <f>+IFERROR(N68/N$68,0)</f>
        <v>1</v>
      </c>
      <c r="P68" s="50">
        <f t="shared" si="63"/>
        <v>80385584029.724854</v>
      </c>
      <c r="Q68" s="31">
        <f>+IFERROR(P68/P$68,0)</f>
        <v>1</v>
      </c>
      <c r="R68" s="50">
        <f t="shared" ref="R68:R121" si="64">R7*$E$64/100</f>
        <v>76841864362.684326</v>
      </c>
      <c r="S68" s="31">
        <f>+IFERROR(R68/R$68,0)</f>
        <v>1</v>
      </c>
      <c r="T68" s="180">
        <f t="shared" ref="T68:T121" si="65">T7*$E$64/100</f>
        <v>6261446754.3276491</v>
      </c>
      <c r="U68" s="31">
        <v>1</v>
      </c>
      <c r="V68" s="140">
        <f t="shared" ref="V68:V121" si="66">V7*$E$64/100</f>
        <v>5381165290.9384031</v>
      </c>
      <c r="W68" s="31">
        <v>1</v>
      </c>
      <c r="X68" s="140">
        <f t="shared" ref="X68:X121" si="67">X7*$E$64/100</f>
        <v>8776963280.2718754</v>
      </c>
      <c r="Y68" s="31">
        <v>1</v>
      </c>
      <c r="Z68" s="140">
        <f t="shared" ref="Z68:Z121" si="68">Z7*$E$64/100</f>
        <v>10110650553.331463</v>
      </c>
      <c r="AA68" s="31">
        <v>1</v>
      </c>
      <c r="AB68" s="140">
        <f t="shared" ref="AB68:AB121" si="69">AB7*$E$64/100</f>
        <v>9872723858.1364155</v>
      </c>
      <c r="AC68" s="31">
        <v>1</v>
      </c>
      <c r="AD68" s="140">
        <f t="shared" ref="AD68:AD121" si="70">AD7*$E$64/100</f>
        <v>9570017170.9050064</v>
      </c>
      <c r="AE68" s="31">
        <v>1</v>
      </c>
      <c r="AF68" s="140">
        <f t="shared" ref="AF68:AF121" si="71">AF7*$E$64/100</f>
        <v>11293306278.972162</v>
      </c>
      <c r="AG68" s="31">
        <v>1</v>
      </c>
      <c r="AH68" s="140">
        <f t="shared" ref="AH68:AH121" si="72">AH7*$E$64/100</f>
        <v>10222028316.260592</v>
      </c>
      <c r="AI68" s="31">
        <v>1</v>
      </c>
      <c r="AJ68" s="140">
        <f t="shared" ref="AJ68:AJ121" si="73">AJ7*$E$64/100</f>
        <v>11827171139.94302</v>
      </c>
      <c r="AK68" s="31">
        <v>1</v>
      </c>
      <c r="AL68" s="140">
        <f t="shared" ref="AL68:AL121" si="74">AL7*$E$64/100</f>
        <v>12377904266.497887</v>
      </c>
      <c r="AM68" s="31">
        <v>1</v>
      </c>
      <c r="AN68" s="140">
        <f t="shared" ref="AN68:AN121" si="75">AN7*$E$64/100</f>
        <v>10850345949.038193</v>
      </c>
      <c r="AO68" s="31">
        <v>1</v>
      </c>
      <c r="AP68" s="140">
        <f t="shared" ref="AP68:AP121" si="76">AP7*$E$64/100</f>
        <v>11026326602.283297</v>
      </c>
      <c r="AQ68" s="31">
        <v>1</v>
      </c>
      <c r="AR68" s="175" t="e">
        <f>IF(#REF!=0,"",T68/#REF!)</f>
        <v>#REF!</v>
      </c>
      <c r="AS68" s="47" t="e">
        <f>IF(#REF!=0,"",T68/#REF!)</f>
        <v>#REF!</v>
      </c>
      <c r="AU68" s="761">
        <f t="shared" ref="AU68:BF83" si="77">AU7*$E$64/100</f>
        <v>6261446754.3276491</v>
      </c>
      <c r="AV68" s="761">
        <f t="shared" si="77"/>
        <v>5381165290.9384031</v>
      </c>
      <c r="AW68" s="761">
        <f t="shared" si="77"/>
        <v>8776963280.2718754</v>
      </c>
      <c r="AX68" s="761">
        <f t="shared" si="77"/>
        <v>10110650553.331463</v>
      </c>
      <c r="AY68" s="761">
        <f t="shared" si="77"/>
        <v>9872723858.1364155</v>
      </c>
      <c r="AZ68" s="761">
        <f t="shared" si="77"/>
        <v>9570017170.9050064</v>
      </c>
      <c r="BA68" s="51">
        <f t="shared" si="77"/>
        <v>11293306278.972162</v>
      </c>
      <c r="BB68" s="51">
        <f t="shared" si="77"/>
        <v>10222028316.260592</v>
      </c>
      <c r="BC68" s="51">
        <f t="shared" si="77"/>
        <v>11827171139.94302</v>
      </c>
      <c r="BD68" s="51">
        <f t="shared" si="77"/>
        <v>12377904266.497887</v>
      </c>
      <c r="BE68" s="51">
        <f t="shared" si="77"/>
        <v>10850345949.038193</v>
      </c>
      <c r="BF68" s="51">
        <f t="shared" si="77"/>
        <v>11026326602.283297</v>
      </c>
    </row>
    <row r="69" spans="1:58" s="56" customFormat="1" ht="15" customHeight="1">
      <c r="A69" s="215"/>
      <c r="B69" s="195" t="s">
        <v>128</v>
      </c>
      <c r="C69" s="181">
        <v>52085616457.607307</v>
      </c>
      <c r="D69" s="55">
        <v>1</v>
      </c>
      <c r="E69" s="53">
        <v>72377152329.759216</v>
      </c>
      <c r="F69" s="808">
        <v>0.99884782684972873</v>
      </c>
      <c r="G69" s="22">
        <v>0.38958041110384611</v>
      </c>
      <c r="H69" s="53">
        <f t="shared" ref="H69:H121" si="78">H8*$E$64/100</f>
        <v>77096036674.900101</v>
      </c>
      <c r="I69" s="808">
        <f t="shared" ref="I69:I121" si="79">+IFERROR(H69/H$68,0)</f>
        <v>1</v>
      </c>
      <c r="J69" s="22">
        <f t="shared" si="61"/>
        <v>6.5198535632364565E-2</v>
      </c>
      <c r="K69" s="809">
        <f t="shared" ref="K69:K120" si="80">K8*$E$64/100</f>
        <v>117570049460.90596</v>
      </c>
      <c r="L69" s="808">
        <f t="shared" ref="L69:O121" si="81">+IFERROR(K69/K$68,0)</f>
        <v>1</v>
      </c>
      <c r="M69" s="810">
        <f t="shared" si="62"/>
        <v>0.52498175693099991</v>
      </c>
      <c r="N69" s="141">
        <f t="shared" si="63"/>
        <v>117232867974.1515</v>
      </c>
      <c r="O69" s="54">
        <f t="shared" si="81"/>
        <v>1</v>
      </c>
      <c r="P69" s="53">
        <f t="shared" si="63"/>
        <v>80385584029.724854</v>
      </c>
      <c r="Q69" s="54">
        <f t="shared" ref="Q69:Q121" si="82">+IFERROR(P69/P$68,0)</f>
        <v>1</v>
      </c>
      <c r="R69" s="53">
        <f t="shared" si="64"/>
        <v>76841864362.684326</v>
      </c>
      <c r="S69" s="54">
        <f t="shared" ref="S69:S121" si="83">+IFERROR(R69/R$68,0)</f>
        <v>1</v>
      </c>
      <c r="T69" s="181">
        <f t="shared" si="65"/>
        <v>6261446754.3276491</v>
      </c>
      <c r="U69" s="54">
        <f>+IFERROR(T69/T$68,0)</f>
        <v>1</v>
      </c>
      <c r="V69" s="141">
        <f t="shared" si="66"/>
        <v>5381165290.9384031</v>
      </c>
      <c r="W69" s="54">
        <f>+IFERROR(V69/V$68,0)</f>
        <v>1</v>
      </c>
      <c r="X69" s="141">
        <f t="shared" si="67"/>
        <v>8776963280.2718754</v>
      </c>
      <c r="Y69" s="54">
        <f>+IFERROR(X69/X$68,0)</f>
        <v>1</v>
      </c>
      <c r="Z69" s="141">
        <f t="shared" si="68"/>
        <v>10110650553.331463</v>
      </c>
      <c r="AA69" s="54">
        <f>+IFERROR(Z69/Z$68,0)</f>
        <v>1</v>
      </c>
      <c r="AB69" s="141">
        <f t="shared" si="69"/>
        <v>9872723858.1364155</v>
      </c>
      <c r="AC69" s="54">
        <f>+IFERROR(AB69/AB$68,0)</f>
        <v>1</v>
      </c>
      <c r="AD69" s="141">
        <f t="shared" si="70"/>
        <v>9570017170.9050064</v>
      </c>
      <c r="AE69" s="54">
        <f>+IFERROR(AD69/AD$68,0)</f>
        <v>1</v>
      </c>
      <c r="AF69" s="141">
        <f t="shared" si="71"/>
        <v>11293306278.972162</v>
      </c>
      <c r="AG69" s="54">
        <f>+IFERROR(AF69/AF$68,0)</f>
        <v>1</v>
      </c>
      <c r="AH69" s="141">
        <f t="shared" si="72"/>
        <v>10222028316.260592</v>
      </c>
      <c r="AI69" s="54">
        <f>+IFERROR(AH69/AH$68,0)</f>
        <v>1</v>
      </c>
      <c r="AJ69" s="141">
        <f t="shared" si="73"/>
        <v>11827171139.94302</v>
      </c>
      <c r="AK69" s="54">
        <f>+IFERROR(AJ69/AJ$68,0)</f>
        <v>1</v>
      </c>
      <c r="AL69" s="141">
        <f t="shared" si="74"/>
        <v>12377904266.497887</v>
      </c>
      <c r="AM69" s="54">
        <f>+IFERROR(AL69/AL$68,0)</f>
        <v>1</v>
      </c>
      <c r="AN69" s="141">
        <f t="shared" si="75"/>
        <v>10850345949.038193</v>
      </c>
      <c r="AO69" s="54">
        <f>+IFERROR(AN69/AN$68,0)</f>
        <v>1</v>
      </c>
      <c r="AP69" s="141">
        <f t="shared" si="76"/>
        <v>11026326602.283297</v>
      </c>
      <c r="AQ69" s="54">
        <f>+IFERROR(AP69/AP$68,0)</f>
        <v>1</v>
      </c>
      <c r="AR69" s="22" t="e">
        <f>IF(#REF!=0,"",T69/#REF!)</f>
        <v>#REF!</v>
      </c>
      <c r="AS69" s="55" t="e">
        <f>IF(#REF!=0,"",T69/#REF!)</f>
        <v>#REF!</v>
      </c>
      <c r="AU69" s="762">
        <f t="shared" si="77"/>
        <v>6261446754.3276491</v>
      </c>
      <c r="AV69" s="762">
        <f t="shared" si="77"/>
        <v>5381165290.9384031</v>
      </c>
      <c r="AW69" s="762">
        <f t="shared" si="77"/>
        <v>8776963280.2718754</v>
      </c>
      <c r="AX69" s="762">
        <f t="shared" si="77"/>
        <v>10110650553.331463</v>
      </c>
      <c r="AY69" s="762">
        <f t="shared" si="77"/>
        <v>9872723858.1364155</v>
      </c>
      <c r="AZ69" s="762">
        <f t="shared" si="77"/>
        <v>9570017170.9050064</v>
      </c>
      <c r="BA69" s="56">
        <f t="shared" si="77"/>
        <v>11293306278.972162</v>
      </c>
      <c r="BB69" s="56">
        <f t="shared" si="77"/>
        <v>10222028316.260592</v>
      </c>
      <c r="BC69" s="56">
        <f t="shared" si="77"/>
        <v>11827171139.94302</v>
      </c>
      <c r="BD69" s="56">
        <f t="shared" si="77"/>
        <v>12377904266.497887</v>
      </c>
      <c r="BE69" s="56">
        <f t="shared" si="77"/>
        <v>10850345949.038193</v>
      </c>
      <c r="BF69" s="56">
        <f t="shared" si="77"/>
        <v>11026326602.283297</v>
      </c>
    </row>
    <row r="70" spans="1:58" s="51" customFormat="1" ht="15" customHeight="1">
      <c r="A70" s="61"/>
      <c r="B70" s="196" t="s">
        <v>129</v>
      </c>
      <c r="C70" s="182">
        <v>2402794029.5259995</v>
      </c>
      <c r="D70" s="46">
        <v>4.613162314171021E-2</v>
      </c>
      <c r="E70" s="211">
        <v>1754811424.4100001</v>
      </c>
      <c r="F70" s="811">
        <v>2.4217443231492178E-2</v>
      </c>
      <c r="G70" s="12">
        <v>-0.2696787977468994</v>
      </c>
      <c r="H70" s="211">
        <f t="shared" si="78"/>
        <v>1270922226.75</v>
      </c>
      <c r="I70" s="811">
        <f t="shared" si="79"/>
        <v>1.6484922981310268E-2</v>
      </c>
      <c r="J70" s="12">
        <f t="shared" si="61"/>
        <v>-0.2757499700132694</v>
      </c>
      <c r="K70" s="812">
        <f t="shared" si="80"/>
        <v>1723279504.2155006</v>
      </c>
      <c r="L70" s="811">
        <f t="shared" si="81"/>
        <v>1.465747026659643E-2</v>
      </c>
      <c r="M70" s="813">
        <f t="shared" si="62"/>
        <v>0.35592837070940825</v>
      </c>
      <c r="N70" s="59">
        <f t="shared" si="63"/>
        <v>1223305707.0465002</v>
      </c>
      <c r="O70" s="14">
        <f t="shared" si="81"/>
        <v>1.0434835624052336E-2</v>
      </c>
      <c r="P70" s="211">
        <f t="shared" si="63"/>
        <v>1223305707.0465002</v>
      </c>
      <c r="Q70" s="14">
        <f t="shared" si="82"/>
        <v>1.5217973742582354E-2</v>
      </c>
      <c r="R70" s="211">
        <f t="shared" si="64"/>
        <v>1223305707.0465002</v>
      </c>
      <c r="S70" s="14">
        <f t="shared" si="83"/>
        <v>1.5919781712643577E-2</v>
      </c>
      <c r="T70" s="182">
        <f t="shared" si="65"/>
        <v>120001990.34999999</v>
      </c>
      <c r="U70" s="14">
        <f t="shared" ref="U70:W121" si="84">+IFERROR(T70/T$68,0)</f>
        <v>1.916521772976184E-2</v>
      </c>
      <c r="V70" s="59">
        <f t="shared" si="66"/>
        <v>107789023.65000001</v>
      </c>
      <c r="W70" s="14">
        <f t="shared" si="84"/>
        <v>2.0030795900566556E-2</v>
      </c>
      <c r="X70" s="59">
        <f t="shared" si="67"/>
        <v>183058132.94999999</v>
      </c>
      <c r="Y70" s="14">
        <f t="shared" ref="Y70:Y121" si="85">+IFERROR(X70/X$68,0)</f>
        <v>2.0856659314214376E-2</v>
      </c>
      <c r="Z70" s="59">
        <f t="shared" si="68"/>
        <v>186033210</v>
      </c>
      <c r="AA70" s="14">
        <f t="shared" ref="AA70:AA121" si="86">+IFERROR(Z70/Z$68,0)</f>
        <v>1.8399727002601431E-2</v>
      </c>
      <c r="AB70" s="59">
        <f t="shared" si="69"/>
        <v>146518131.64999998</v>
      </c>
      <c r="AC70" s="14">
        <f t="shared" ref="AC70:AC121" si="87">+IFERROR(AB70/AB$68,0)</f>
        <v>1.4840699867164813E-2</v>
      </c>
      <c r="AD70" s="59">
        <f t="shared" si="70"/>
        <v>192578575.19999999</v>
      </c>
      <c r="AE70" s="14">
        <f t="shared" ref="AE70:AE121" si="88">+IFERROR(AD70/AD$68,0)</f>
        <v>2.0123116997687523E-2</v>
      </c>
      <c r="AF70" s="59">
        <f t="shared" si="71"/>
        <v>164081662.80000001</v>
      </c>
      <c r="AG70" s="14">
        <f t="shared" ref="AG70:AG121" si="89">+IFERROR(AF70/AF$68,0)</f>
        <v>1.4529107663139867E-2</v>
      </c>
      <c r="AH70" s="59">
        <f t="shared" si="72"/>
        <v>215450208.59999999</v>
      </c>
      <c r="AI70" s="14">
        <f t="shared" ref="AI70:AI121" si="90">+IFERROR(AH70/AH$68,0)</f>
        <v>2.1077050653173664E-2</v>
      </c>
      <c r="AJ70" s="59">
        <f t="shared" si="73"/>
        <v>101942142.253875</v>
      </c>
      <c r="AK70" s="14">
        <f t="shared" ref="AK70:AK121" si="91">+IFERROR(AJ70/AJ$68,0)</f>
        <v>8.619317421525545E-3</v>
      </c>
      <c r="AL70" s="59">
        <f t="shared" si="74"/>
        <v>101942142.253875</v>
      </c>
      <c r="AM70" s="14">
        <f t="shared" ref="AM70:AM121" si="92">+IFERROR(AL70/AL$68,0)</f>
        <v>8.2358160201474687E-3</v>
      </c>
      <c r="AN70" s="59">
        <f t="shared" si="75"/>
        <v>101942142.253875</v>
      </c>
      <c r="AO70" s="14">
        <f t="shared" ref="AO70:AO121" si="93">+IFERROR(AN70/AN$68,0)</f>
        <v>9.3952895817954497E-3</v>
      </c>
      <c r="AP70" s="59">
        <f t="shared" si="76"/>
        <v>101942142.253875</v>
      </c>
      <c r="AQ70" s="14">
        <f t="shared" ref="AQ70:AQ121" si="94">+IFERROR(AP70/AP$68,0)</f>
        <v>9.2453403504994258E-3</v>
      </c>
      <c r="AR70" s="32" t="e">
        <f>IF(#REF!=0,"",T70/#REF!)</f>
        <v>#REF!</v>
      </c>
      <c r="AS70" s="60" t="e">
        <f>IF(#REF!=0,"",T70/#REF!)</f>
        <v>#REF!</v>
      </c>
      <c r="AU70" s="761">
        <f t="shared" si="77"/>
        <v>120001990.34999999</v>
      </c>
      <c r="AV70" s="761">
        <f t="shared" si="77"/>
        <v>107789023.65000001</v>
      </c>
      <c r="AW70" s="761">
        <f t="shared" si="77"/>
        <v>183058132.94999999</v>
      </c>
      <c r="AX70" s="761">
        <f t="shared" si="77"/>
        <v>186033210</v>
      </c>
      <c r="AY70" s="761">
        <f t="shared" si="77"/>
        <v>146518131.64999998</v>
      </c>
      <c r="AZ70" s="761">
        <f t="shared" si="77"/>
        <v>192578575.19999999</v>
      </c>
      <c r="BA70" s="51">
        <f t="shared" si="77"/>
        <v>164081662.80000001</v>
      </c>
      <c r="BB70" s="51">
        <f t="shared" si="77"/>
        <v>215450208.59999999</v>
      </c>
      <c r="BC70" s="51">
        <f t="shared" si="77"/>
        <v>101942142.253875</v>
      </c>
      <c r="BD70" s="51">
        <f t="shared" si="77"/>
        <v>101942142.253875</v>
      </c>
      <c r="BE70" s="51">
        <f t="shared" si="77"/>
        <v>101942142.253875</v>
      </c>
      <c r="BF70" s="51">
        <f t="shared" si="77"/>
        <v>101942142.253875</v>
      </c>
    </row>
    <row r="71" spans="1:58" s="51" customFormat="1" ht="15" customHeight="1">
      <c r="A71" s="61"/>
      <c r="B71" s="196" t="s">
        <v>130</v>
      </c>
      <c r="C71" s="182">
        <v>49682822428.081299</v>
      </c>
      <c r="D71" s="46">
        <v>0.95386837685828962</v>
      </c>
      <c r="E71" s="211">
        <v>70622340905.349213</v>
      </c>
      <c r="F71" s="811">
        <v>0.97463038361823651</v>
      </c>
      <c r="G71" s="12">
        <v>0.42146394777750507</v>
      </c>
      <c r="H71" s="211">
        <f t="shared" si="78"/>
        <v>75825114448.150101</v>
      </c>
      <c r="I71" s="811">
        <f t="shared" si="79"/>
        <v>0.98351507701868968</v>
      </c>
      <c r="J71" s="12">
        <f t="shared" si="61"/>
        <v>7.3670363741890774E-2</v>
      </c>
      <c r="K71" s="812">
        <f t="shared" si="80"/>
        <v>115846769956.69048</v>
      </c>
      <c r="L71" s="811">
        <f t="shared" si="81"/>
        <v>0.98534252973340375</v>
      </c>
      <c r="M71" s="813">
        <f t="shared" si="62"/>
        <v>0.52781529971718733</v>
      </c>
      <c r="N71" s="59">
        <f t="shared" si="63"/>
        <v>116009562267.105</v>
      </c>
      <c r="O71" s="14">
        <f t="shared" si="81"/>
        <v>0.98956516437594755</v>
      </c>
      <c r="P71" s="211">
        <f t="shared" si="63"/>
        <v>79162278322.678345</v>
      </c>
      <c r="Q71" s="14">
        <f t="shared" si="82"/>
        <v>0.98478202625741751</v>
      </c>
      <c r="R71" s="211">
        <f t="shared" si="64"/>
        <v>75618558655.637817</v>
      </c>
      <c r="S71" s="14">
        <f t="shared" si="83"/>
        <v>0.98408021828735626</v>
      </c>
      <c r="T71" s="182">
        <f t="shared" si="65"/>
        <v>6141444763.9776487</v>
      </c>
      <c r="U71" s="14">
        <f t="shared" si="84"/>
        <v>0.98083478227023813</v>
      </c>
      <c r="V71" s="59">
        <f t="shared" si="66"/>
        <v>5273376267.2884035</v>
      </c>
      <c r="W71" s="14">
        <f t="shared" si="84"/>
        <v>0.97996920409943356</v>
      </c>
      <c r="X71" s="59">
        <f t="shared" si="67"/>
        <v>8593905147.3218746</v>
      </c>
      <c r="Y71" s="14">
        <f t="shared" si="85"/>
        <v>0.97914334068578557</v>
      </c>
      <c r="Z71" s="59">
        <f t="shared" si="68"/>
        <v>9924617343.3314629</v>
      </c>
      <c r="AA71" s="14">
        <f t="shared" si="86"/>
        <v>0.9816002729973986</v>
      </c>
      <c r="AB71" s="59">
        <f t="shared" si="69"/>
        <v>9726205726.4864159</v>
      </c>
      <c r="AC71" s="14">
        <f t="shared" si="87"/>
        <v>0.98515930013283526</v>
      </c>
      <c r="AD71" s="59">
        <f t="shared" si="70"/>
        <v>9377438595.7050076</v>
      </c>
      <c r="AE71" s="14">
        <f t="shared" si="88"/>
        <v>0.97987688300231257</v>
      </c>
      <c r="AF71" s="59">
        <f t="shared" si="71"/>
        <v>11129224616.172163</v>
      </c>
      <c r="AG71" s="14">
        <f t="shared" si="89"/>
        <v>0.98547089233686025</v>
      </c>
      <c r="AH71" s="59">
        <f t="shared" si="72"/>
        <v>10006578107.660591</v>
      </c>
      <c r="AI71" s="14">
        <f t="shared" si="90"/>
        <v>0.97892294934682633</v>
      </c>
      <c r="AJ71" s="59">
        <f t="shared" si="73"/>
        <v>11725228997.689146</v>
      </c>
      <c r="AK71" s="14">
        <f t="shared" si="91"/>
        <v>0.99138068257847456</v>
      </c>
      <c r="AL71" s="59">
        <f t="shared" si="74"/>
        <v>12275962124.244011</v>
      </c>
      <c r="AM71" s="14">
        <f t="shared" si="92"/>
        <v>0.99176418397985244</v>
      </c>
      <c r="AN71" s="59">
        <f t="shared" si="75"/>
        <v>10748403806.784317</v>
      </c>
      <c r="AO71" s="14">
        <f t="shared" si="93"/>
        <v>0.99060471041820453</v>
      </c>
      <c r="AP71" s="59">
        <f t="shared" si="76"/>
        <v>10924384460.029421</v>
      </c>
      <c r="AQ71" s="14">
        <f t="shared" si="94"/>
        <v>0.99075465964950049</v>
      </c>
      <c r="AR71" s="209" t="e">
        <f>IF(#REF!=0,"",T71/#REF!)</f>
        <v>#REF!</v>
      </c>
      <c r="AS71" s="63" t="e">
        <f>IF(#REF!=0,"",T71/#REF!)</f>
        <v>#REF!</v>
      </c>
      <c r="AT71" s="64"/>
      <c r="AU71" s="761">
        <f t="shared" si="77"/>
        <v>6141444763.9776487</v>
      </c>
      <c r="AV71" s="761">
        <f t="shared" si="77"/>
        <v>5273376267.2884035</v>
      </c>
      <c r="AW71" s="761">
        <f t="shared" si="77"/>
        <v>8593905147.3218746</v>
      </c>
      <c r="AX71" s="761">
        <f t="shared" si="77"/>
        <v>9924617343.3314629</v>
      </c>
      <c r="AY71" s="761">
        <f t="shared" si="77"/>
        <v>9726205726.4864159</v>
      </c>
      <c r="AZ71" s="761">
        <f t="shared" si="77"/>
        <v>9377438595.7050076</v>
      </c>
      <c r="BA71" s="51">
        <f t="shared" si="77"/>
        <v>11129224616.172163</v>
      </c>
      <c r="BB71" s="51">
        <f t="shared" si="77"/>
        <v>10006578107.660591</v>
      </c>
      <c r="BC71" s="51">
        <f t="shared" si="77"/>
        <v>11725228997.689146</v>
      </c>
      <c r="BD71" s="51">
        <f t="shared" si="77"/>
        <v>12275962124.244011</v>
      </c>
      <c r="BE71" s="51">
        <f t="shared" si="77"/>
        <v>10748403806.784317</v>
      </c>
      <c r="BF71" s="51">
        <f t="shared" si="77"/>
        <v>10924384460.029421</v>
      </c>
    </row>
    <row r="72" spans="1:58" s="56" customFormat="1" ht="15" customHeight="1">
      <c r="A72" s="57"/>
      <c r="B72" s="197" t="s">
        <v>131</v>
      </c>
      <c r="C72" s="183">
        <v>0</v>
      </c>
      <c r="D72" s="67">
        <v>0</v>
      </c>
      <c r="E72" s="65">
        <v>83487203.321500003</v>
      </c>
      <c r="F72" s="814">
        <v>1.1521731502712627E-3</v>
      </c>
      <c r="G72" s="745">
        <v>0</v>
      </c>
      <c r="H72" s="65">
        <f t="shared" si="78"/>
        <v>0</v>
      </c>
      <c r="I72" s="814">
        <f t="shared" si="79"/>
        <v>0</v>
      </c>
      <c r="J72" s="815">
        <f t="shared" si="61"/>
        <v>-1</v>
      </c>
      <c r="K72" s="816">
        <f t="shared" si="80"/>
        <v>0</v>
      </c>
      <c r="L72" s="814">
        <f t="shared" si="81"/>
        <v>0</v>
      </c>
      <c r="M72" s="817">
        <f t="shared" si="62"/>
        <v>0</v>
      </c>
      <c r="N72" s="78">
        <f t="shared" si="63"/>
        <v>0</v>
      </c>
      <c r="O72" s="66">
        <f t="shared" si="81"/>
        <v>0</v>
      </c>
      <c r="P72" s="65">
        <f t="shared" si="63"/>
        <v>0</v>
      </c>
      <c r="Q72" s="66">
        <f t="shared" si="82"/>
        <v>0</v>
      </c>
      <c r="R72" s="65">
        <f t="shared" si="64"/>
        <v>0</v>
      </c>
      <c r="S72" s="66">
        <f t="shared" si="83"/>
        <v>0</v>
      </c>
      <c r="T72" s="183">
        <f t="shared" si="65"/>
        <v>0</v>
      </c>
      <c r="U72" s="66">
        <f t="shared" si="84"/>
        <v>0</v>
      </c>
      <c r="V72" s="78">
        <f t="shared" si="66"/>
        <v>0</v>
      </c>
      <c r="W72" s="66">
        <f t="shared" si="84"/>
        <v>0</v>
      </c>
      <c r="X72" s="78">
        <f t="shared" si="67"/>
        <v>0</v>
      </c>
      <c r="Y72" s="66">
        <f t="shared" si="85"/>
        <v>0</v>
      </c>
      <c r="Z72" s="78">
        <f t="shared" si="68"/>
        <v>0</v>
      </c>
      <c r="AA72" s="66">
        <f t="shared" si="86"/>
        <v>0</v>
      </c>
      <c r="AB72" s="78">
        <f t="shared" si="69"/>
        <v>0</v>
      </c>
      <c r="AC72" s="66">
        <f t="shared" si="87"/>
        <v>0</v>
      </c>
      <c r="AD72" s="78">
        <f t="shared" si="70"/>
        <v>0</v>
      </c>
      <c r="AE72" s="66">
        <f t="shared" si="88"/>
        <v>0</v>
      </c>
      <c r="AF72" s="78">
        <f t="shared" si="71"/>
        <v>0</v>
      </c>
      <c r="AG72" s="66">
        <f t="shared" si="89"/>
        <v>0</v>
      </c>
      <c r="AH72" s="78">
        <f t="shared" si="72"/>
        <v>0</v>
      </c>
      <c r="AI72" s="66">
        <f t="shared" si="90"/>
        <v>0</v>
      </c>
      <c r="AJ72" s="78">
        <f t="shared" si="73"/>
        <v>0</v>
      </c>
      <c r="AK72" s="66">
        <f t="shared" si="91"/>
        <v>0</v>
      </c>
      <c r="AL72" s="78">
        <f t="shared" si="74"/>
        <v>0</v>
      </c>
      <c r="AM72" s="66">
        <f t="shared" si="92"/>
        <v>0</v>
      </c>
      <c r="AN72" s="78">
        <f t="shared" si="75"/>
        <v>0</v>
      </c>
      <c r="AO72" s="66">
        <f t="shared" si="93"/>
        <v>0</v>
      </c>
      <c r="AP72" s="78">
        <f t="shared" si="76"/>
        <v>0</v>
      </c>
      <c r="AQ72" s="66">
        <f t="shared" si="94"/>
        <v>0</v>
      </c>
      <c r="AR72" s="22" t="e">
        <f>IF(#REF!=0,"",T72/#REF!)</f>
        <v>#REF!</v>
      </c>
      <c r="AS72" s="55" t="e">
        <f>IF(#REF!=0,"",T72/#REF!)</f>
        <v>#REF!</v>
      </c>
      <c r="AU72" s="762">
        <f t="shared" si="77"/>
        <v>0</v>
      </c>
      <c r="AV72" s="762">
        <f t="shared" si="77"/>
        <v>0</v>
      </c>
      <c r="AW72" s="762">
        <f t="shared" si="77"/>
        <v>0</v>
      </c>
      <c r="AX72" s="762">
        <f t="shared" si="77"/>
        <v>0</v>
      </c>
      <c r="AY72" s="762">
        <f t="shared" si="77"/>
        <v>0</v>
      </c>
      <c r="AZ72" s="762">
        <f t="shared" si="77"/>
        <v>0</v>
      </c>
      <c r="BA72" s="56">
        <f t="shared" si="77"/>
        <v>0</v>
      </c>
      <c r="BB72" s="56">
        <f t="shared" si="77"/>
        <v>0</v>
      </c>
      <c r="BC72" s="56">
        <f t="shared" si="77"/>
        <v>0</v>
      </c>
      <c r="BD72" s="56">
        <f t="shared" si="77"/>
        <v>0</v>
      </c>
      <c r="BE72" s="56">
        <f t="shared" si="77"/>
        <v>0</v>
      </c>
      <c r="BF72" s="56">
        <f t="shared" si="77"/>
        <v>0</v>
      </c>
    </row>
    <row r="73" spans="1:58" s="51" customFormat="1" ht="15" customHeight="1">
      <c r="A73" s="61"/>
      <c r="B73" s="196" t="s">
        <v>493</v>
      </c>
      <c r="C73" s="184">
        <v>0</v>
      </c>
      <c r="D73" s="46">
        <v>0</v>
      </c>
      <c r="E73" s="211">
        <v>0</v>
      </c>
      <c r="F73" s="811">
        <v>0</v>
      </c>
      <c r="G73" s="12">
        <v>0</v>
      </c>
      <c r="H73" s="211">
        <f t="shared" si="78"/>
        <v>0</v>
      </c>
      <c r="I73" s="811">
        <f t="shared" si="79"/>
        <v>0</v>
      </c>
      <c r="J73" s="12">
        <f t="shared" si="61"/>
        <v>0</v>
      </c>
      <c r="K73" s="812">
        <f t="shared" si="80"/>
        <v>0</v>
      </c>
      <c r="L73" s="811">
        <f t="shared" si="81"/>
        <v>0</v>
      </c>
      <c r="M73" s="813">
        <f t="shared" si="62"/>
        <v>0</v>
      </c>
      <c r="N73" s="59">
        <f t="shared" si="63"/>
        <v>0</v>
      </c>
      <c r="O73" s="14">
        <f t="shared" si="81"/>
        <v>0</v>
      </c>
      <c r="P73" s="211">
        <f t="shared" si="63"/>
        <v>0</v>
      </c>
      <c r="Q73" s="14">
        <f t="shared" si="82"/>
        <v>0</v>
      </c>
      <c r="R73" s="211">
        <f t="shared" si="64"/>
        <v>0</v>
      </c>
      <c r="S73" s="14">
        <f t="shared" si="83"/>
        <v>0</v>
      </c>
      <c r="T73" s="184">
        <f t="shared" si="65"/>
        <v>0</v>
      </c>
      <c r="U73" s="14">
        <f t="shared" si="84"/>
        <v>0</v>
      </c>
      <c r="V73" s="142">
        <f t="shared" si="66"/>
        <v>0</v>
      </c>
      <c r="W73" s="14">
        <f t="shared" si="84"/>
        <v>0</v>
      </c>
      <c r="X73" s="142">
        <f t="shared" si="67"/>
        <v>0</v>
      </c>
      <c r="Y73" s="14">
        <f t="shared" si="85"/>
        <v>0</v>
      </c>
      <c r="Z73" s="142">
        <f t="shared" si="68"/>
        <v>0</v>
      </c>
      <c r="AA73" s="14">
        <f t="shared" si="86"/>
        <v>0</v>
      </c>
      <c r="AB73" s="142">
        <f t="shared" si="69"/>
        <v>0</v>
      </c>
      <c r="AC73" s="14">
        <f t="shared" si="87"/>
        <v>0</v>
      </c>
      <c r="AD73" s="142">
        <f t="shared" si="70"/>
        <v>0</v>
      </c>
      <c r="AE73" s="14">
        <f t="shared" si="88"/>
        <v>0</v>
      </c>
      <c r="AF73" s="142">
        <f t="shared" si="71"/>
        <v>0</v>
      </c>
      <c r="AG73" s="14">
        <f t="shared" si="89"/>
        <v>0</v>
      </c>
      <c r="AH73" s="142">
        <f t="shared" si="72"/>
        <v>0</v>
      </c>
      <c r="AI73" s="14">
        <f t="shared" si="90"/>
        <v>0</v>
      </c>
      <c r="AJ73" s="142">
        <f t="shared" si="73"/>
        <v>0</v>
      </c>
      <c r="AK73" s="14">
        <f t="shared" si="91"/>
        <v>0</v>
      </c>
      <c r="AL73" s="142">
        <f t="shared" si="74"/>
        <v>0</v>
      </c>
      <c r="AM73" s="14">
        <f t="shared" si="92"/>
        <v>0</v>
      </c>
      <c r="AN73" s="142">
        <f t="shared" si="75"/>
        <v>0</v>
      </c>
      <c r="AO73" s="14">
        <f t="shared" si="93"/>
        <v>0</v>
      </c>
      <c r="AP73" s="142">
        <f t="shared" si="76"/>
        <v>0</v>
      </c>
      <c r="AQ73" s="14">
        <f t="shared" si="94"/>
        <v>0</v>
      </c>
      <c r="AR73" s="176" t="e">
        <f>IF(#REF!=0,"",T73/#REF!)</f>
        <v>#REF!</v>
      </c>
      <c r="AS73" s="68" t="e">
        <f>IF(#REF!=0,"",T73/#REF!)</f>
        <v>#REF!</v>
      </c>
      <c r="AU73" s="761">
        <f t="shared" si="77"/>
        <v>0</v>
      </c>
      <c r="AV73" s="761">
        <f t="shared" si="77"/>
        <v>0</v>
      </c>
      <c r="AW73" s="761">
        <f t="shared" si="77"/>
        <v>0</v>
      </c>
      <c r="AX73" s="761">
        <f t="shared" si="77"/>
        <v>0</v>
      </c>
      <c r="AY73" s="761">
        <f t="shared" si="77"/>
        <v>0</v>
      </c>
      <c r="AZ73" s="761">
        <f t="shared" si="77"/>
        <v>0</v>
      </c>
      <c r="BA73" s="51">
        <f t="shared" si="77"/>
        <v>0</v>
      </c>
      <c r="BB73" s="51">
        <f t="shared" si="77"/>
        <v>0</v>
      </c>
      <c r="BC73" s="51">
        <f t="shared" si="77"/>
        <v>0</v>
      </c>
      <c r="BD73" s="51">
        <f t="shared" si="77"/>
        <v>0</v>
      </c>
      <c r="BE73" s="51">
        <f t="shared" si="77"/>
        <v>0</v>
      </c>
      <c r="BF73" s="51">
        <f t="shared" si="77"/>
        <v>0</v>
      </c>
    </row>
    <row r="74" spans="1:58" s="51" customFormat="1" ht="15" customHeight="1">
      <c r="A74" s="88"/>
      <c r="B74" s="198" t="s">
        <v>494</v>
      </c>
      <c r="C74" s="182">
        <v>0</v>
      </c>
      <c r="D74" s="46">
        <v>0</v>
      </c>
      <c r="E74" s="211">
        <v>83487203.321500003</v>
      </c>
      <c r="F74" s="811">
        <v>1.1521731502712627E-3</v>
      </c>
      <c r="G74" s="12">
        <v>0</v>
      </c>
      <c r="H74" s="211">
        <f t="shared" si="78"/>
        <v>88569339.284799993</v>
      </c>
      <c r="I74" s="811">
        <f t="shared" si="79"/>
        <v>1.1488183193940399E-3</v>
      </c>
      <c r="J74" s="12">
        <f t="shared" si="61"/>
        <v>6.0873232796279514E-2</v>
      </c>
      <c r="K74" s="812">
        <f t="shared" si="80"/>
        <v>0</v>
      </c>
      <c r="L74" s="811">
        <f t="shared" si="81"/>
        <v>0</v>
      </c>
      <c r="M74" s="813">
        <f t="shared" si="62"/>
        <v>-1</v>
      </c>
      <c r="N74" s="59">
        <f t="shared" si="63"/>
        <v>0</v>
      </c>
      <c r="O74" s="14">
        <f t="shared" si="81"/>
        <v>0</v>
      </c>
      <c r="P74" s="211">
        <f t="shared" si="63"/>
        <v>0</v>
      </c>
      <c r="Q74" s="14">
        <f t="shared" si="82"/>
        <v>0</v>
      </c>
      <c r="R74" s="211">
        <f t="shared" si="64"/>
        <v>0</v>
      </c>
      <c r="S74" s="14">
        <f t="shared" si="83"/>
        <v>0</v>
      </c>
      <c r="T74" s="182">
        <f t="shared" si="65"/>
        <v>0</v>
      </c>
      <c r="U74" s="14">
        <f t="shared" si="84"/>
        <v>0</v>
      </c>
      <c r="V74" s="59">
        <f t="shared" si="66"/>
        <v>0</v>
      </c>
      <c r="W74" s="14">
        <f t="shared" si="84"/>
        <v>0</v>
      </c>
      <c r="X74" s="59">
        <f t="shared" si="67"/>
        <v>0</v>
      </c>
      <c r="Y74" s="14">
        <f t="shared" si="85"/>
        <v>0</v>
      </c>
      <c r="Z74" s="59">
        <f t="shared" si="68"/>
        <v>0</v>
      </c>
      <c r="AA74" s="14">
        <f t="shared" si="86"/>
        <v>0</v>
      </c>
      <c r="AB74" s="59">
        <f t="shared" si="69"/>
        <v>0</v>
      </c>
      <c r="AC74" s="14">
        <f t="shared" si="87"/>
        <v>0</v>
      </c>
      <c r="AD74" s="59">
        <f t="shared" si="70"/>
        <v>0</v>
      </c>
      <c r="AE74" s="14">
        <f t="shared" si="88"/>
        <v>0</v>
      </c>
      <c r="AF74" s="59">
        <f t="shared" si="71"/>
        <v>0</v>
      </c>
      <c r="AG74" s="14">
        <f t="shared" si="89"/>
        <v>0</v>
      </c>
      <c r="AH74" s="59">
        <f t="shared" si="72"/>
        <v>0</v>
      </c>
      <c r="AI74" s="14">
        <f t="shared" si="90"/>
        <v>0</v>
      </c>
      <c r="AJ74" s="59">
        <f t="shared" si="73"/>
        <v>0</v>
      </c>
      <c r="AK74" s="14">
        <f t="shared" si="91"/>
        <v>0</v>
      </c>
      <c r="AL74" s="59">
        <f t="shared" si="74"/>
        <v>0</v>
      </c>
      <c r="AM74" s="14">
        <f t="shared" si="92"/>
        <v>0</v>
      </c>
      <c r="AN74" s="59">
        <f t="shared" si="75"/>
        <v>0</v>
      </c>
      <c r="AO74" s="14">
        <f t="shared" si="93"/>
        <v>0</v>
      </c>
      <c r="AP74" s="59">
        <f t="shared" si="76"/>
        <v>0</v>
      </c>
      <c r="AQ74" s="14">
        <f t="shared" si="94"/>
        <v>0</v>
      </c>
      <c r="AR74" s="176" t="e">
        <f>IF(#REF!=0,"",T74/#REF!)</f>
        <v>#REF!</v>
      </c>
      <c r="AS74" s="68" t="e">
        <f>IF(#REF!=0,"",T74/#REF!)</f>
        <v>#REF!</v>
      </c>
      <c r="AU74" s="761">
        <f t="shared" si="77"/>
        <v>0</v>
      </c>
      <c r="AV74" s="761">
        <f t="shared" si="77"/>
        <v>0</v>
      </c>
      <c r="AW74" s="761">
        <f t="shared" si="77"/>
        <v>0</v>
      </c>
      <c r="AX74" s="761">
        <f t="shared" si="77"/>
        <v>0</v>
      </c>
      <c r="AY74" s="761">
        <f t="shared" si="77"/>
        <v>0</v>
      </c>
      <c r="AZ74" s="761">
        <f t="shared" si="77"/>
        <v>0</v>
      </c>
      <c r="BA74" s="51">
        <f t="shared" si="77"/>
        <v>0</v>
      </c>
      <c r="BB74" s="51">
        <f t="shared" si="77"/>
        <v>0</v>
      </c>
      <c r="BC74" s="51">
        <f t="shared" si="77"/>
        <v>0</v>
      </c>
      <c r="BD74" s="51">
        <f t="shared" si="77"/>
        <v>0</v>
      </c>
      <c r="BE74" s="51">
        <f t="shared" si="77"/>
        <v>0</v>
      </c>
      <c r="BF74" s="51">
        <f t="shared" si="77"/>
        <v>0</v>
      </c>
    </row>
    <row r="75" spans="1:58" s="51" customFormat="1" ht="15" customHeight="1">
      <c r="A75" s="88"/>
      <c r="B75" s="198" t="s">
        <v>132</v>
      </c>
      <c r="C75" s="182">
        <v>0</v>
      </c>
      <c r="D75" s="46">
        <v>0</v>
      </c>
      <c r="E75" s="211">
        <v>0</v>
      </c>
      <c r="F75" s="811">
        <v>0</v>
      </c>
      <c r="G75" s="12">
        <v>0</v>
      </c>
      <c r="H75" s="211">
        <f t="shared" si="78"/>
        <v>0</v>
      </c>
      <c r="I75" s="811">
        <f t="shared" si="79"/>
        <v>0</v>
      </c>
      <c r="J75" s="12">
        <f t="shared" si="61"/>
        <v>0</v>
      </c>
      <c r="K75" s="812">
        <f t="shared" si="80"/>
        <v>0</v>
      </c>
      <c r="L75" s="811">
        <f t="shared" si="81"/>
        <v>0</v>
      </c>
      <c r="M75" s="813">
        <f t="shared" si="62"/>
        <v>0</v>
      </c>
      <c r="N75" s="59">
        <f t="shared" si="63"/>
        <v>0</v>
      </c>
      <c r="O75" s="14">
        <f t="shared" si="81"/>
        <v>0</v>
      </c>
      <c r="P75" s="211">
        <f t="shared" si="63"/>
        <v>0</v>
      </c>
      <c r="Q75" s="14">
        <f t="shared" si="82"/>
        <v>0</v>
      </c>
      <c r="R75" s="211">
        <f t="shared" si="64"/>
        <v>0</v>
      </c>
      <c r="S75" s="14">
        <f t="shared" si="83"/>
        <v>0</v>
      </c>
      <c r="T75" s="182">
        <f t="shared" si="65"/>
        <v>0</v>
      </c>
      <c r="U75" s="14">
        <f t="shared" si="84"/>
        <v>0</v>
      </c>
      <c r="V75" s="59">
        <f t="shared" si="66"/>
        <v>0</v>
      </c>
      <c r="W75" s="14">
        <f t="shared" si="84"/>
        <v>0</v>
      </c>
      <c r="X75" s="59">
        <f t="shared" si="67"/>
        <v>0</v>
      </c>
      <c r="Y75" s="14">
        <f t="shared" si="85"/>
        <v>0</v>
      </c>
      <c r="Z75" s="59">
        <f t="shared" si="68"/>
        <v>0</v>
      </c>
      <c r="AA75" s="14">
        <f t="shared" si="86"/>
        <v>0</v>
      </c>
      <c r="AB75" s="59">
        <f t="shared" si="69"/>
        <v>0</v>
      </c>
      <c r="AC75" s="14">
        <f t="shared" si="87"/>
        <v>0</v>
      </c>
      <c r="AD75" s="59">
        <f t="shared" si="70"/>
        <v>0</v>
      </c>
      <c r="AE75" s="14">
        <f t="shared" si="88"/>
        <v>0</v>
      </c>
      <c r="AF75" s="59">
        <f t="shared" si="71"/>
        <v>0</v>
      </c>
      <c r="AG75" s="14">
        <f t="shared" si="89"/>
        <v>0</v>
      </c>
      <c r="AH75" s="59">
        <f t="shared" si="72"/>
        <v>0</v>
      </c>
      <c r="AI75" s="14">
        <f t="shared" si="90"/>
        <v>0</v>
      </c>
      <c r="AJ75" s="59">
        <f t="shared" si="73"/>
        <v>0</v>
      </c>
      <c r="AK75" s="14">
        <f t="shared" si="91"/>
        <v>0</v>
      </c>
      <c r="AL75" s="59">
        <f t="shared" si="74"/>
        <v>0</v>
      </c>
      <c r="AM75" s="14">
        <f t="shared" si="92"/>
        <v>0</v>
      </c>
      <c r="AN75" s="59">
        <f t="shared" si="75"/>
        <v>0</v>
      </c>
      <c r="AO75" s="14">
        <f t="shared" si="93"/>
        <v>0</v>
      </c>
      <c r="AP75" s="59">
        <f t="shared" si="76"/>
        <v>0</v>
      </c>
      <c r="AQ75" s="14">
        <f t="shared" si="94"/>
        <v>0</v>
      </c>
      <c r="AR75" s="176" t="e">
        <f>IF(#REF!=0,"",T75/#REF!)</f>
        <v>#REF!</v>
      </c>
      <c r="AS75" s="68" t="e">
        <f>IF(#REF!=0,"",T75/#REF!)</f>
        <v>#REF!</v>
      </c>
      <c r="AU75" s="761">
        <f t="shared" si="77"/>
        <v>0</v>
      </c>
      <c r="AV75" s="761">
        <f t="shared" si="77"/>
        <v>0</v>
      </c>
      <c r="AW75" s="761">
        <f t="shared" si="77"/>
        <v>0</v>
      </c>
      <c r="AX75" s="761">
        <f t="shared" si="77"/>
        <v>0</v>
      </c>
      <c r="AY75" s="761">
        <f t="shared" si="77"/>
        <v>0</v>
      </c>
      <c r="AZ75" s="761">
        <f t="shared" si="77"/>
        <v>0</v>
      </c>
      <c r="BA75" s="51">
        <f t="shared" si="77"/>
        <v>0</v>
      </c>
      <c r="BB75" s="51">
        <f t="shared" si="77"/>
        <v>0</v>
      </c>
      <c r="BC75" s="51">
        <f t="shared" si="77"/>
        <v>0</v>
      </c>
      <c r="BD75" s="51">
        <f t="shared" si="77"/>
        <v>0</v>
      </c>
      <c r="BE75" s="51">
        <f t="shared" si="77"/>
        <v>0</v>
      </c>
      <c r="BF75" s="51">
        <f t="shared" si="77"/>
        <v>0</v>
      </c>
    </row>
    <row r="76" spans="1:58" s="56" customFormat="1" ht="15" customHeight="1">
      <c r="A76" s="178"/>
      <c r="B76" s="199" t="s">
        <v>133</v>
      </c>
      <c r="C76" s="185">
        <v>0</v>
      </c>
      <c r="D76" s="72">
        <v>0</v>
      </c>
      <c r="E76" s="211">
        <v>0</v>
      </c>
      <c r="F76" s="818">
        <v>0</v>
      </c>
      <c r="G76" s="746">
        <v>0</v>
      </c>
      <c r="H76" s="211">
        <f t="shared" si="78"/>
        <v>0</v>
      </c>
      <c r="I76" s="818">
        <f t="shared" si="79"/>
        <v>0</v>
      </c>
      <c r="J76" s="746">
        <f t="shared" si="61"/>
        <v>0</v>
      </c>
      <c r="K76" s="812">
        <f t="shared" si="80"/>
        <v>0</v>
      </c>
      <c r="L76" s="818">
        <f t="shared" si="81"/>
        <v>0</v>
      </c>
      <c r="M76" s="819">
        <f t="shared" si="62"/>
        <v>0</v>
      </c>
      <c r="N76" s="59">
        <f t="shared" si="63"/>
        <v>0</v>
      </c>
      <c r="O76" s="70">
        <f t="shared" si="81"/>
        <v>0</v>
      </c>
      <c r="P76" s="211">
        <f t="shared" si="63"/>
        <v>0</v>
      </c>
      <c r="Q76" s="70">
        <f t="shared" si="82"/>
        <v>0</v>
      </c>
      <c r="R76" s="211">
        <f t="shared" si="64"/>
        <v>0</v>
      </c>
      <c r="S76" s="70">
        <f t="shared" si="83"/>
        <v>0</v>
      </c>
      <c r="T76" s="185">
        <f t="shared" si="65"/>
        <v>0</v>
      </c>
      <c r="U76" s="70">
        <f t="shared" si="84"/>
        <v>0</v>
      </c>
      <c r="V76" s="71">
        <f t="shared" si="66"/>
        <v>0</v>
      </c>
      <c r="W76" s="70">
        <f t="shared" si="84"/>
        <v>0</v>
      </c>
      <c r="X76" s="71">
        <f t="shared" si="67"/>
        <v>0</v>
      </c>
      <c r="Y76" s="70">
        <f t="shared" si="85"/>
        <v>0</v>
      </c>
      <c r="Z76" s="71">
        <f t="shared" si="68"/>
        <v>0</v>
      </c>
      <c r="AA76" s="70">
        <f t="shared" si="86"/>
        <v>0</v>
      </c>
      <c r="AB76" s="71">
        <f t="shared" si="69"/>
        <v>0</v>
      </c>
      <c r="AC76" s="70">
        <f t="shared" si="87"/>
        <v>0</v>
      </c>
      <c r="AD76" s="71">
        <f t="shared" si="70"/>
        <v>0</v>
      </c>
      <c r="AE76" s="70">
        <f t="shared" si="88"/>
        <v>0</v>
      </c>
      <c r="AF76" s="71">
        <f t="shared" si="71"/>
        <v>0</v>
      </c>
      <c r="AG76" s="70">
        <f t="shared" si="89"/>
        <v>0</v>
      </c>
      <c r="AH76" s="71">
        <f t="shared" si="72"/>
        <v>0</v>
      </c>
      <c r="AI76" s="70">
        <f t="shared" si="90"/>
        <v>0</v>
      </c>
      <c r="AJ76" s="71">
        <f t="shared" si="73"/>
        <v>0</v>
      </c>
      <c r="AK76" s="70">
        <f t="shared" si="91"/>
        <v>0</v>
      </c>
      <c r="AL76" s="71">
        <f t="shared" si="74"/>
        <v>0</v>
      </c>
      <c r="AM76" s="70">
        <f t="shared" si="92"/>
        <v>0</v>
      </c>
      <c r="AN76" s="71">
        <f t="shared" si="75"/>
        <v>0</v>
      </c>
      <c r="AO76" s="70">
        <f t="shared" si="93"/>
        <v>0</v>
      </c>
      <c r="AP76" s="71">
        <f t="shared" si="76"/>
        <v>0</v>
      </c>
      <c r="AQ76" s="70">
        <f t="shared" si="94"/>
        <v>0</v>
      </c>
      <c r="AR76" s="16" t="e">
        <f>IF(#REF!=0,"",T76/#REF!)</f>
        <v>#REF!</v>
      </c>
      <c r="AS76" s="73" t="e">
        <f>IF(#REF!=0,"",T76/#REF!)</f>
        <v>#REF!</v>
      </c>
      <c r="AU76" s="762">
        <f t="shared" si="77"/>
        <v>0</v>
      </c>
      <c r="AV76" s="762">
        <f t="shared" si="77"/>
        <v>0</v>
      </c>
      <c r="AW76" s="762">
        <f t="shared" si="77"/>
        <v>0</v>
      </c>
      <c r="AX76" s="762">
        <f t="shared" si="77"/>
        <v>0</v>
      </c>
      <c r="AY76" s="762">
        <f t="shared" si="77"/>
        <v>0</v>
      </c>
      <c r="AZ76" s="762">
        <f t="shared" si="77"/>
        <v>0</v>
      </c>
      <c r="BA76" s="56">
        <f t="shared" si="77"/>
        <v>0</v>
      </c>
      <c r="BB76" s="56">
        <f t="shared" si="77"/>
        <v>0</v>
      </c>
      <c r="BC76" s="56">
        <f t="shared" si="77"/>
        <v>0</v>
      </c>
      <c r="BD76" s="56">
        <f t="shared" si="77"/>
        <v>0</v>
      </c>
      <c r="BE76" s="56">
        <f t="shared" si="77"/>
        <v>0</v>
      </c>
      <c r="BF76" s="56">
        <f t="shared" si="77"/>
        <v>0</v>
      </c>
    </row>
    <row r="77" spans="1:58" s="56" customFormat="1" ht="15" customHeight="1">
      <c r="B77" s="200" t="s">
        <v>134</v>
      </c>
      <c r="C77" s="186">
        <v>43272279157.428497</v>
      </c>
      <c r="D77" s="76">
        <v>0.83079134126497245</v>
      </c>
      <c r="E77" s="74">
        <v>56987111219.957458</v>
      </c>
      <c r="F77" s="820">
        <v>0.78645608963940938</v>
      </c>
      <c r="G77" s="27">
        <v>0.31694267853637087</v>
      </c>
      <c r="H77" s="74">
        <f t="shared" si="78"/>
        <v>59089724235.704613</v>
      </c>
      <c r="I77" s="820">
        <f t="shared" si="79"/>
        <v>0.76644308558785168</v>
      </c>
      <c r="J77" s="27">
        <f t="shared" si="61"/>
        <v>3.6896290595105616E-2</v>
      </c>
      <c r="K77" s="821">
        <f t="shared" si="80"/>
        <v>93983867871.924194</v>
      </c>
      <c r="L77" s="820">
        <f t="shared" si="81"/>
        <v>0.79938613875615849</v>
      </c>
      <c r="M77" s="822">
        <f t="shared" si="62"/>
        <v>0.5905281178336419</v>
      </c>
      <c r="N77" s="823">
        <f t="shared" si="63"/>
        <v>97845092782.277603</v>
      </c>
      <c r="O77" s="75">
        <f t="shared" si="81"/>
        <v>0.83462167626788175</v>
      </c>
      <c r="P77" s="74">
        <f t="shared" si="63"/>
        <v>68044184630.462555</v>
      </c>
      <c r="Q77" s="75">
        <f t="shared" si="82"/>
        <v>0.84647247950952609</v>
      </c>
      <c r="R77" s="74">
        <f t="shared" si="64"/>
        <v>64914919967.219246</v>
      </c>
      <c r="S77" s="75">
        <f t="shared" si="83"/>
        <v>0.84478585346171009</v>
      </c>
      <c r="T77" s="186">
        <f t="shared" si="65"/>
        <v>4852062307.3066301</v>
      </c>
      <c r="U77" s="75">
        <f t="shared" si="84"/>
        <v>0.77491073511933772</v>
      </c>
      <c r="V77" s="823">
        <f t="shared" si="66"/>
        <v>4194527728.3504205</v>
      </c>
      <c r="W77" s="75">
        <f t="shared" si="84"/>
        <v>0.77948316053658162</v>
      </c>
      <c r="X77" s="823">
        <f t="shared" si="67"/>
        <v>6959362002.4641123</v>
      </c>
      <c r="Y77" s="75">
        <f t="shared" si="85"/>
        <v>0.79291228415034898</v>
      </c>
      <c r="Z77" s="823">
        <f t="shared" si="68"/>
        <v>7979971046.1775827</v>
      </c>
      <c r="AA77" s="75">
        <f t="shared" si="86"/>
        <v>0.78926385637452179</v>
      </c>
      <c r="AB77" s="823">
        <f t="shared" si="69"/>
        <v>7574409598.5419493</v>
      </c>
      <c r="AC77" s="75">
        <f t="shared" si="87"/>
        <v>0.76720565746398806</v>
      </c>
      <c r="AD77" s="823">
        <f t="shared" si="70"/>
        <v>7266139407.8532362</v>
      </c>
      <c r="AE77" s="75">
        <f t="shared" si="88"/>
        <v>0.75926085377818608</v>
      </c>
      <c r="AF77" s="823">
        <f t="shared" si="71"/>
        <v>8735014034.0240326</v>
      </c>
      <c r="AG77" s="75">
        <f t="shared" si="89"/>
        <v>0.77346826679874947</v>
      </c>
      <c r="AH77" s="823">
        <f t="shared" si="72"/>
        <v>8778624686.5304012</v>
      </c>
      <c r="AI77" s="75">
        <f t="shared" si="90"/>
        <v>0.85879479247439472</v>
      </c>
      <c r="AJ77" s="823">
        <f t="shared" si="73"/>
        <v>9633936978.3483791</v>
      </c>
      <c r="AK77" s="75">
        <f t="shared" si="91"/>
        <v>0.81455970023232394</v>
      </c>
      <c r="AL77" s="823">
        <f t="shared" si="74"/>
        <v>10050469151.272316</v>
      </c>
      <c r="AM77" s="75">
        <f t="shared" si="92"/>
        <v>0.81196856389291838</v>
      </c>
      <c r="AN77" s="823">
        <f t="shared" si="75"/>
        <v>8920519803.4538822</v>
      </c>
      <c r="AO77" s="75">
        <f t="shared" si="93"/>
        <v>0.82214151008195491</v>
      </c>
      <c r="AP77" s="823">
        <f t="shared" si="76"/>
        <v>9038831127.6012554</v>
      </c>
      <c r="AQ77" s="75">
        <f t="shared" si="94"/>
        <v>0.81974999051175601</v>
      </c>
      <c r="AR77" s="27" t="e">
        <f>IF(#REF!=0,"",T77/#REF!)</f>
        <v>#REF!</v>
      </c>
      <c r="AS77" s="76" t="e">
        <f>IF(#REF!=0,"",T77/#REF!)</f>
        <v>#REF!</v>
      </c>
      <c r="AU77" s="762">
        <f t="shared" si="77"/>
        <v>0</v>
      </c>
      <c r="AV77" s="762">
        <f t="shared" si="77"/>
        <v>0</v>
      </c>
      <c r="AW77" s="762">
        <f t="shared" si="77"/>
        <v>0</v>
      </c>
      <c r="AX77" s="762">
        <f t="shared" si="77"/>
        <v>0</v>
      </c>
      <c r="AY77" s="762">
        <f t="shared" si="77"/>
        <v>0</v>
      </c>
      <c r="AZ77" s="762">
        <f t="shared" si="77"/>
        <v>0</v>
      </c>
      <c r="BA77" s="56">
        <f t="shared" si="77"/>
        <v>0</v>
      </c>
      <c r="BB77" s="56">
        <f t="shared" si="77"/>
        <v>0</v>
      </c>
      <c r="BC77" s="56">
        <f t="shared" si="77"/>
        <v>0</v>
      </c>
      <c r="BD77" s="56">
        <f t="shared" si="77"/>
        <v>0</v>
      </c>
      <c r="BE77" s="56">
        <f t="shared" si="77"/>
        <v>0</v>
      </c>
      <c r="BF77" s="56">
        <f t="shared" si="77"/>
        <v>0</v>
      </c>
    </row>
    <row r="78" spans="1:58" s="56" customFormat="1" ht="15" customHeight="1">
      <c r="A78" s="215"/>
      <c r="B78" s="201" t="s">
        <v>135</v>
      </c>
      <c r="C78" s="181">
        <v>43272241643.908493</v>
      </c>
      <c r="D78" s="55">
        <v>0.83079062103696022</v>
      </c>
      <c r="E78" s="53">
        <v>56878431165.122459</v>
      </c>
      <c r="F78" s="808">
        <v>0.78495624012751841</v>
      </c>
      <c r="G78" s="22">
        <v>0.31443227816068858</v>
      </c>
      <c r="H78" s="53">
        <f t="shared" si="78"/>
        <v>59089724235.704613</v>
      </c>
      <c r="I78" s="808">
        <f t="shared" si="79"/>
        <v>0.76644308558785168</v>
      </c>
      <c r="J78" s="22">
        <f t="shared" si="61"/>
        <v>3.8877532753366556E-2</v>
      </c>
      <c r="K78" s="809">
        <f t="shared" si="80"/>
        <v>93983867871.924194</v>
      </c>
      <c r="L78" s="808">
        <f t="shared" si="81"/>
        <v>0.79938613875615849</v>
      </c>
      <c r="M78" s="810">
        <f t="shared" si="62"/>
        <v>0.5905281178336419</v>
      </c>
      <c r="N78" s="141">
        <f t="shared" si="63"/>
        <v>97845092782.277603</v>
      </c>
      <c r="O78" s="54">
        <f t="shared" si="81"/>
        <v>0.83462167626788175</v>
      </c>
      <c r="P78" s="53">
        <f t="shared" si="63"/>
        <v>68044184630.462555</v>
      </c>
      <c r="Q78" s="54">
        <f t="shared" si="82"/>
        <v>0.84647247950952609</v>
      </c>
      <c r="R78" s="53">
        <f t="shared" si="64"/>
        <v>64914919967.219246</v>
      </c>
      <c r="S78" s="54">
        <f t="shared" si="83"/>
        <v>0.84478585346171009</v>
      </c>
      <c r="T78" s="181">
        <f t="shared" si="65"/>
        <v>4852062307.3066301</v>
      </c>
      <c r="U78" s="54">
        <f t="shared" si="84"/>
        <v>0.77491073511933772</v>
      </c>
      <c r="V78" s="141">
        <f t="shared" si="66"/>
        <v>4194527728.3504205</v>
      </c>
      <c r="W78" s="54">
        <f t="shared" si="84"/>
        <v>0.77948316053658162</v>
      </c>
      <c r="X78" s="141">
        <f t="shared" si="67"/>
        <v>6959362002.4641123</v>
      </c>
      <c r="Y78" s="54">
        <f t="shared" si="85"/>
        <v>0.79291228415034898</v>
      </c>
      <c r="Z78" s="141">
        <f t="shared" si="68"/>
        <v>7979971046.1775827</v>
      </c>
      <c r="AA78" s="54">
        <f t="shared" si="86"/>
        <v>0.78926385637452179</v>
      </c>
      <c r="AB78" s="141">
        <f t="shared" si="69"/>
        <v>7574409598.5419493</v>
      </c>
      <c r="AC78" s="54">
        <f t="shared" si="87"/>
        <v>0.76720565746398806</v>
      </c>
      <c r="AD78" s="141">
        <f t="shared" si="70"/>
        <v>7266139407.8532362</v>
      </c>
      <c r="AE78" s="54">
        <f t="shared" si="88"/>
        <v>0.75926085377818608</v>
      </c>
      <c r="AF78" s="141">
        <f t="shared" si="71"/>
        <v>8735014034.0240326</v>
      </c>
      <c r="AG78" s="54">
        <f t="shared" si="89"/>
        <v>0.77346826679874947</v>
      </c>
      <c r="AH78" s="141">
        <f t="shared" si="72"/>
        <v>8778624686.5304012</v>
      </c>
      <c r="AI78" s="54">
        <f t="shared" si="90"/>
        <v>0.85879479247439472</v>
      </c>
      <c r="AJ78" s="141">
        <f t="shared" si="73"/>
        <v>9633936978.3483791</v>
      </c>
      <c r="AK78" s="54">
        <f t="shared" si="91"/>
        <v>0.81455970023232394</v>
      </c>
      <c r="AL78" s="141">
        <f t="shared" si="74"/>
        <v>10050469151.272316</v>
      </c>
      <c r="AM78" s="54">
        <f t="shared" si="92"/>
        <v>0.81196856389291838</v>
      </c>
      <c r="AN78" s="141">
        <f t="shared" si="75"/>
        <v>8920519803.4538822</v>
      </c>
      <c r="AO78" s="54">
        <f t="shared" si="93"/>
        <v>0.82214151008195491</v>
      </c>
      <c r="AP78" s="141">
        <f t="shared" si="76"/>
        <v>9038831127.6012554</v>
      </c>
      <c r="AQ78" s="54">
        <f t="shared" si="94"/>
        <v>0.81974999051175601</v>
      </c>
      <c r="AR78" s="22" t="e">
        <f>IF(#REF!=0,"",T78/#REF!)</f>
        <v>#REF!</v>
      </c>
      <c r="AS78" s="55" t="e">
        <f>IF(#REF!=0,"",T78/#REF!)</f>
        <v>#REF!</v>
      </c>
      <c r="AU78" s="762">
        <f t="shared" si="77"/>
        <v>0</v>
      </c>
      <c r="AV78" s="762">
        <f t="shared" si="77"/>
        <v>0</v>
      </c>
      <c r="AW78" s="762">
        <f t="shared" si="77"/>
        <v>0</v>
      </c>
      <c r="AX78" s="762">
        <f t="shared" si="77"/>
        <v>0</v>
      </c>
      <c r="AY78" s="762">
        <f t="shared" si="77"/>
        <v>0</v>
      </c>
      <c r="AZ78" s="762">
        <f t="shared" si="77"/>
        <v>0</v>
      </c>
      <c r="BA78" s="56">
        <f t="shared" si="77"/>
        <v>0</v>
      </c>
      <c r="BB78" s="56">
        <f t="shared" si="77"/>
        <v>0</v>
      </c>
      <c r="BC78" s="56">
        <f t="shared" si="77"/>
        <v>0</v>
      </c>
      <c r="BD78" s="56">
        <f t="shared" si="77"/>
        <v>0</v>
      </c>
      <c r="BE78" s="56">
        <f t="shared" si="77"/>
        <v>0</v>
      </c>
      <c r="BF78" s="56">
        <f t="shared" si="77"/>
        <v>0</v>
      </c>
    </row>
    <row r="79" spans="1:58" s="51" customFormat="1" ht="15" customHeight="1">
      <c r="A79" s="52"/>
      <c r="B79" s="202" t="s">
        <v>136</v>
      </c>
      <c r="C79" s="187">
        <v>9183460595.2099991</v>
      </c>
      <c r="D79" s="46">
        <v>0.17631471449866498</v>
      </c>
      <c r="E79" s="212">
        <v>14338301821.305</v>
      </c>
      <c r="F79" s="811">
        <v>0.19787710836804143</v>
      </c>
      <c r="G79" s="12">
        <v>0.5613179446519011</v>
      </c>
      <c r="H79" s="212">
        <f t="shared" si="78"/>
        <v>11359984568.184999</v>
      </c>
      <c r="I79" s="811">
        <f t="shared" si="79"/>
        <v>0.14734848972960801</v>
      </c>
      <c r="J79" s="12">
        <f t="shared" si="61"/>
        <v>-0.20771757285054343</v>
      </c>
      <c r="K79" s="825">
        <f t="shared" si="80"/>
        <v>0</v>
      </c>
      <c r="L79" s="811">
        <f t="shared" si="81"/>
        <v>0</v>
      </c>
      <c r="M79" s="813">
        <f t="shared" si="62"/>
        <v>-1</v>
      </c>
      <c r="N79" s="143">
        <f t="shared" si="63"/>
        <v>0</v>
      </c>
      <c r="O79" s="14">
        <f t="shared" si="81"/>
        <v>0</v>
      </c>
      <c r="P79" s="212">
        <f t="shared" si="63"/>
        <v>0</v>
      </c>
      <c r="Q79" s="14">
        <f t="shared" si="82"/>
        <v>0</v>
      </c>
      <c r="R79" s="212">
        <f t="shared" si="64"/>
        <v>0</v>
      </c>
      <c r="S79" s="14">
        <f t="shared" si="83"/>
        <v>0</v>
      </c>
      <c r="T79" s="187">
        <f t="shared" si="65"/>
        <v>0</v>
      </c>
      <c r="U79" s="14">
        <f t="shared" si="84"/>
        <v>0</v>
      </c>
      <c r="V79" s="143">
        <f t="shared" si="66"/>
        <v>0</v>
      </c>
      <c r="W79" s="14">
        <f t="shared" si="84"/>
        <v>0</v>
      </c>
      <c r="X79" s="143">
        <f t="shared" si="67"/>
        <v>0</v>
      </c>
      <c r="Y79" s="14">
        <f t="shared" si="85"/>
        <v>0</v>
      </c>
      <c r="Z79" s="143">
        <f t="shared" si="68"/>
        <v>0</v>
      </c>
      <c r="AA79" s="14">
        <f t="shared" si="86"/>
        <v>0</v>
      </c>
      <c r="AB79" s="143">
        <f t="shared" si="69"/>
        <v>0</v>
      </c>
      <c r="AC79" s="14">
        <f t="shared" si="87"/>
        <v>0</v>
      </c>
      <c r="AD79" s="143">
        <f t="shared" si="70"/>
        <v>0</v>
      </c>
      <c r="AE79" s="14">
        <f t="shared" si="88"/>
        <v>0</v>
      </c>
      <c r="AF79" s="143">
        <f t="shared" si="71"/>
        <v>0</v>
      </c>
      <c r="AG79" s="14">
        <f t="shared" si="89"/>
        <v>0</v>
      </c>
      <c r="AH79" s="143">
        <f t="shared" si="72"/>
        <v>0</v>
      </c>
      <c r="AI79" s="14">
        <f t="shared" si="90"/>
        <v>0</v>
      </c>
      <c r="AJ79" s="143">
        <f t="shared" si="73"/>
        <v>0</v>
      </c>
      <c r="AK79" s="14">
        <f t="shared" si="91"/>
        <v>0</v>
      </c>
      <c r="AL79" s="143">
        <f t="shared" si="74"/>
        <v>0</v>
      </c>
      <c r="AM79" s="14">
        <f t="shared" si="92"/>
        <v>0</v>
      </c>
      <c r="AN79" s="143">
        <f t="shared" si="75"/>
        <v>0</v>
      </c>
      <c r="AO79" s="14">
        <f t="shared" si="93"/>
        <v>0</v>
      </c>
      <c r="AP79" s="143">
        <f t="shared" si="76"/>
        <v>0</v>
      </c>
      <c r="AQ79" s="14">
        <f t="shared" si="94"/>
        <v>0</v>
      </c>
      <c r="AR79" s="176"/>
      <c r="AS79" s="68"/>
      <c r="AU79" s="761">
        <f t="shared" si="77"/>
        <v>0</v>
      </c>
      <c r="AV79" s="761">
        <f t="shared" si="77"/>
        <v>0</v>
      </c>
      <c r="AW79" s="761">
        <f t="shared" si="77"/>
        <v>0</v>
      </c>
      <c r="AX79" s="761">
        <f t="shared" si="77"/>
        <v>0</v>
      </c>
      <c r="AY79" s="761">
        <f t="shared" si="77"/>
        <v>0</v>
      </c>
      <c r="AZ79" s="761">
        <f t="shared" si="77"/>
        <v>0</v>
      </c>
      <c r="BA79" s="51">
        <f t="shared" si="77"/>
        <v>0</v>
      </c>
      <c r="BB79" s="51">
        <f t="shared" si="77"/>
        <v>0</v>
      </c>
      <c r="BC79" s="51">
        <f t="shared" si="77"/>
        <v>0</v>
      </c>
      <c r="BD79" s="51">
        <f t="shared" si="77"/>
        <v>0</v>
      </c>
      <c r="BE79" s="51">
        <f t="shared" si="77"/>
        <v>0</v>
      </c>
      <c r="BF79" s="51">
        <f t="shared" si="77"/>
        <v>0</v>
      </c>
    </row>
    <row r="80" spans="1:58" s="51" customFormat="1" ht="15" customHeight="1">
      <c r="A80" s="52"/>
      <c r="B80" s="202" t="s">
        <v>137</v>
      </c>
      <c r="C80" s="187">
        <v>42776284525.542641</v>
      </c>
      <c r="D80" s="46">
        <v>0.82126866176880964</v>
      </c>
      <c r="E80" s="211">
        <v>56878431165.122459</v>
      </c>
      <c r="F80" s="811">
        <v>0.78495624012751841</v>
      </c>
      <c r="G80" s="12">
        <v>0.32967207872294574</v>
      </c>
      <c r="H80" s="211">
        <f t="shared" si="78"/>
        <v>59289162834.624611</v>
      </c>
      <c r="I80" s="811">
        <f t="shared" si="79"/>
        <v>0.76902997082244551</v>
      </c>
      <c r="J80" s="12">
        <f t="shared" si="61"/>
        <v>4.2383933946834998E-2</v>
      </c>
      <c r="K80" s="812">
        <f t="shared" si="80"/>
        <v>93983867871.924194</v>
      </c>
      <c r="L80" s="811">
        <f t="shared" si="81"/>
        <v>0.79938613875615849</v>
      </c>
      <c r="M80" s="813">
        <f t="shared" si="62"/>
        <v>0.58517785339748507</v>
      </c>
      <c r="N80" s="59">
        <f t="shared" si="63"/>
        <v>97845092782.277603</v>
      </c>
      <c r="O80" s="14">
        <f t="shared" si="81"/>
        <v>0.83462167626788175</v>
      </c>
      <c r="P80" s="211">
        <f t="shared" si="63"/>
        <v>68044184630.462555</v>
      </c>
      <c r="Q80" s="14">
        <f t="shared" si="82"/>
        <v>0.84647247950952609</v>
      </c>
      <c r="R80" s="211">
        <f t="shared" si="64"/>
        <v>64914919967.219246</v>
      </c>
      <c r="S80" s="14">
        <f t="shared" si="83"/>
        <v>0.84478585346171009</v>
      </c>
      <c r="T80" s="187">
        <f t="shared" si="65"/>
        <v>4852062307.3066301</v>
      </c>
      <c r="U80" s="14">
        <f t="shared" si="84"/>
        <v>0.77491073511933772</v>
      </c>
      <c r="V80" s="143">
        <f t="shared" si="66"/>
        <v>4194527728.3504205</v>
      </c>
      <c r="W80" s="14">
        <f t="shared" si="84"/>
        <v>0.77948316053658162</v>
      </c>
      <c r="X80" s="143">
        <f t="shared" si="67"/>
        <v>6959362002.4641123</v>
      </c>
      <c r="Y80" s="14">
        <f t="shared" si="85"/>
        <v>0.79291228415034898</v>
      </c>
      <c r="Z80" s="143">
        <f t="shared" si="68"/>
        <v>7979971046.1775827</v>
      </c>
      <c r="AA80" s="14">
        <f t="shared" si="86"/>
        <v>0.78926385637452179</v>
      </c>
      <c r="AB80" s="143">
        <f t="shared" si="69"/>
        <v>7574409598.5419493</v>
      </c>
      <c r="AC80" s="14">
        <f t="shared" si="87"/>
        <v>0.76720565746398806</v>
      </c>
      <c r="AD80" s="143">
        <f t="shared" si="70"/>
        <v>7266139407.8532362</v>
      </c>
      <c r="AE80" s="14">
        <f t="shared" si="88"/>
        <v>0.75926085377818608</v>
      </c>
      <c r="AF80" s="143">
        <f t="shared" si="71"/>
        <v>8735014034.0240326</v>
      </c>
      <c r="AG80" s="14">
        <f t="shared" si="89"/>
        <v>0.77346826679874947</v>
      </c>
      <c r="AH80" s="143">
        <f t="shared" si="72"/>
        <v>8778624686.5304012</v>
      </c>
      <c r="AI80" s="14">
        <f t="shared" si="90"/>
        <v>0.85879479247439472</v>
      </c>
      <c r="AJ80" s="143">
        <f t="shared" si="73"/>
        <v>9633936978.3483791</v>
      </c>
      <c r="AK80" s="14">
        <f t="shared" si="91"/>
        <v>0.81455970023232394</v>
      </c>
      <c r="AL80" s="143">
        <f t="shared" si="74"/>
        <v>10050469151.272316</v>
      </c>
      <c r="AM80" s="14">
        <f t="shared" si="92"/>
        <v>0.81196856389291838</v>
      </c>
      <c r="AN80" s="143">
        <f t="shared" si="75"/>
        <v>8920519803.4538822</v>
      </c>
      <c r="AO80" s="14">
        <f t="shared" si="93"/>
        <v>0.82214151008195491</v>
      </c>
      <c r="AP80" s="143">
        <f t="shared" si="76"/>
        <v>9038831127.6012554</v>
      </c>
      <c r="AQ80" s="14">
        <f t="shared" si="94"/>
        <v>0.81974999051175601</v>
      </c>
      <c r="AR80" s="176"/>
      <c r="AS80" s="68"/>
      <c r="AU80" s="761">
        <f t="shared" si="77"/>
        <v>0</v>
      </c>
      <c r="AV80" s="761">
        <f t="shared" si="77"/>
        <v>0</v>
      </c>
      <c r="AW80" s="761">
        <f t="shared" si="77"/>
        <v>0</v>
      </c>
      <c r="AX80" s="761">
        <f t="shared" si="77"/>
        <v>0</v>
      </c>
      <c r="AY80" s="761">
        <f t="shared" si="77"/>
        <v>0</v>
      </c>
      <c r="AZ80" s="761">
        <f t="shared" si="77"/>
        <v>0</v>
      </c>
      <c r="BA80" s="51">
        <f t="shared" si="77"/>
        <v>0</v>
      </c>
      <c r="BB80" s="51">
        <f t="shared" si="77"/>
        <v>0</v>
      </c>
      <c r="BC80" s="51">
        <f t="shared" si="77"/>
        <v>0</v>
      </c>
      <c r="BD80" s="51">
        <f t="shared" si="77"/>
        <v>0</v>
      </c>
      <c r="BE80" s="51">
        <f t="shared" si="77"/>
        <v>0</v>
      </c>
      <c r="BF80" s="51">
        <f t="shared" si="77"/>
        <v>0</v>
      </c>
    </row>
    <row r="81" spans="1:58" s="51" customFormat="1" ht="15" customHeight="1">
      <c r="A81" s="52"/>
      <c r="B81" s="202" t="s">
        <v>138</v>
      </c>
      <c r="C81" s="187">
        <v>8802061402.2331486</v>
      </c>
      <c r="D81" s="46">
        <v>0.16899217098442487</v>
      </c>
      <c r="E81" s="212">
        <v>14279823562.51</v>
      </c>
      <c r="F81" s="811">
        <v>0.19707007355339143</v>
      </c>
      <c r="G81" s="824">
        <v>0.62232719245597434</v>
      </c>
      <c r="H81" s="212">
        <f t="shared" si="78"/>
        <v>11559423167.105</v>
      </c>
      <c r="I81" s="811">
        <f t="shared" si="79"/>
        <v>0.14993537496420178</v>
      </c>
      <c r="J81" s="12">
        <f t="shared" si="61"/>
        <v>-0.1905065831868604</v>
      </c>
      <c r="K81" s="825">
        <f t="shared" si="80"/>
        <v>0</v>
      </c>
      <c r="L81" s="811">
        <f t="shared" si="81"/>
        <v>0</v>
      </c>
      <c r="M81" s="813">
        <f t="shared" si="62"/>
        <v>-1</v>
      </c>
      <c r="N81" s="143">
        <f t="shared" si="63"/>
        <v>0</v>
      </c>
      <c r="O81" s="14">
        <f t="shared" si="81"/>
        <v>0</v>
      </c>
      <c r="P81" s="212">
        <f t="shared" si="63"/>
        <v>0</v>
      </c>
      <c r="Q81" s="14">
        <f t="shared" si="82"/>
        <v>0</v>
      </c>
      <c r="R81" s="212">
        <f t="shared" si="64"/>
        <v>0</v>
      </c>
      <c r="S81" s="14">
        <f t="shared" si="83"/>
        <v>0</v>
      </c>
      <c r="T81" s="187">
        <f t="shared" si="65"/>
        <v>0</v>
      </c>
      <c r="U81" s="14">
        <f t="shared" si="84"/>
        <v>0</v>
      </c>
      <c r="V81" s="143">
        <f t="shared" si="66"/>
        <v>0</v>
      </c>
      <c r="W81" s="14">
        <f t="shared" si="84"/>
        <v>0</v>
      </c>
      <c r="X81" s="143">
        <f t="shared" si="67"/>
        <v>0</v>
      </c>
      <c r="Y81" s="14">
        <f t="shared" si="85"/>
        <v>0</v>
      </c>
      <c r="Z81" s="143">
        <f t="shared" si="68"/>
        <v>0</v>
      </c>
      <c r="AA81" s="14">
        <f t="shared" si="86"/>
        <v>0</v>
      </c>
      <c r="AB81" s="143">
        <f t="shared" si="69"/>
        <v>0</v>
      </c>
      <c r="AC81" s="14">
        <f t="shared" si="87"/>
        <v>0</v>
      </c>
      <c r="AD81" s="143">
        <f t="shared" si="70"/>
        <v>0</v>
      </c>
      <c r="AE81" s="14">
        <f t="shared" si="88"/>
        <v>0</v>
      </c>
      <c r="AF81" s="143">
        <f t="shared" si="71"/>
        <v>0</v>
      </c>
      <c r="AG81" s="14">
        <f t="shared" si="89"/>
        <v>0</v>
      </c>
      <c r="AH81" s="143">
        <f t="shared" si="72"/>
        <v>0</v>
      </c>
      <c r="AI81" s="14">
        <f t="shared" si="90"/>
        <v>0</v>
      </c>
      <c r="AJ81" s="143">
        <f t="shared" si="73"/>
        <v>0</v>
      </c>
      <c r="AK81" s="14">
        <f t="shared" si="91"/>
        <v>0</v>
      </c>
      <c r="AL81" s="143">
        <f t="shared" si="74"/>
        <v>0</v>
      </c>
      <c r="AM81" s="14">
        <f t="shared" si="92"/>
        <v>0</v>
      </c>
      <c r="AN81" s="143">
        <f t="shared" si="75"/>
        <v>0</v>
      </c>
      <c r="AO81" s="14">
        <f t="shared" si="93"/>
        <v>0</v>
      </c>
      <c r="AP81" s="143">
        <f t="shared" si="76"/>
        <v>0</v>
      </c>
      <c r="AQ81" s="14">
        <f t="shared" si="94"/>
        <v>0</v>
      </c>
      <c r="AR81" s="176"/>
      <c r="AS81" s="68"/>
      <c r="AU81" s="761">
        <f t="shared" si="77"/>
        <v>0</v>
      </c>
      <c r="AV81" s="761">
        <f t="shared" si="77"/>
        <v>0</v>
      </c>
      <c r="AW81" s="761">
        <f t="shared" si="77"/>
        <v>0</v>
      </c>
      <c r="AX81" s="761">
        <f t="shared" si="77"/>
        <v>0</v>
      </c>
      <c r="AY81" s="761">
        <f t="shared" si="77"/>
        <v>0</v>
      </c>
      <c r="AZ81" s="761">
        <f t="shared" si="77"/>
        <v>0</v>
      </c>
      <c r="BA81" s="51">
        <f t="shared" si="77"/>
        <v>0</v>
      </c>
      <c r="BB81" s="51">
        <f t="shared" si="77"/>
        <v>0</v>
      </c>
      <c r="BC81" s="51">
        <f t="shared" si="77"/>
        <v>0</v>
      </c>
      <c r="BD81" s="51">
        <f t="shared" si="77"/>
        <v>0</v>
      </c>
      <c r="BE81" s="51">
        <f t="shared" si="77"/>
        <v>0</v>
      </c>
      <c r="BF81" s="51">
        <f t="shared" si="77"/>
        <v>0</v>
      </c>
    </row>
    <row r="82" spans="1:58" s="56" customFormat="1" ht="15" customHeight="1">
      <c r="A82" s="57"/>
      <c r="B82" s="197" t="s">
        <v>139</v>
      </c>
      <c r="C82" s="183">
        <v>37513.519999999997</v>
      </c>
      <c r="D82" s="67">
        <v>7.2022801209490154E-7</v>
      </c>
      <c r="E82" s="65">
        <v>108680054.83499999</v>
      </c>
      <c r="F82" s="814">
        <v>1.4998495118909887E-3</v>
      </c>
      <c r="G82" s="815">
        <v>2896.0902979779025</v>
      </c>
      <c r="H82" s="65">
        <f t="shared" si="78"/>
        <v>0</v>
      </c>
      <c r="I82" s="814">
        <f t="shared" si="79"/>
        <v>0</v>
      </c>
      <c r="J82" s="815">
        <f t="shared" si="61"/>
        <v>-1</v>
      </c>
      <c r="K82" s="816">
        <f t="shared" si="80"/>
        <v>0</v>
      </c>
      <c r="L82" s="814">
        <f t="shared" si="81"/>
        <v>0</v>
      </c>
      <c r="M82" s="817">
        <f t="shared" si="62"/>
        <v>0</v>
      </c>
      <c r="N82" s="78">
        <f t="shared" si="63"/>
        <v>0</v>
      </c>
      <c r="O82" s="66">
        <f t="shared" si="81"/>
        <v>0</v>
      </c>
      <c r="P82" s="65">
        <f t="shared" si="63"/>
        <v>0</v>
      </c>
      <c r="Q82" s="66">
        <f t="shared" si="82"/>
        <v>0</v>
      </c>
      <c r="R82" s="65">
        <f t="shared" si="64"/>
        <v>0</v>
      </c>
      <c r="S82" s="66">
        <f t="shared" si="83"/>
        <v>0</v>
      </c>
      <c r="T82" s="183">
        <f t="shared" si="65"/>
        <v>0</v>
      </c>
      <c r="U82" s="66">
        <f t="shared" si="84"/>
        <v>0</v>
      </c>
      <c r="V82" s="78">
        <f t="shared" si="66"/>
        <v>0</v>
      </c>
      <c r="W82" s="66">
        <f t="shared" si="84"/>
        <v>0</v>
      </c>
      <c r="X82" s="78">
        <f t="shared" si="67"/>
        <v>0</v>
      </c>
      <c r="Y82" s="66">
        <f t="shared" si="85"/>
        <v>0</v>
      </c>
      <c r="Z82" s="78">
        <f t="shared" si="68"/>
        <v>0</v>
      </c>
      <c r="AA82" s="66">
        <f t="shared" si="86"/>
        <v>0</v>
      </c>
      <c r="AB82" s="78">
        <f t="shared" si="69"/>
        <v>0</v>
      </c>
      <c r="AC82" s="66">
        <f t="shared" si="87"/>
        <v>0</v>
      </c>
      <c r="AD82" s="78">
        <f t="shared" si="70"/>
        <v>0</v>
      </c>
      <c r="AE82" s="66">
        <f t="shared" si="88"/>
        <v>0</v>
      </c>
      <c r="AF82" s="78">
        <f t="shared" si="71"/>
        <v>0</v>
      </c>
      <c r="AG82" s="66">
        <f t="shared" si="89"/>
        <v>0</v>
      </c>
      <c r="AH82" s="78">
        <f t="shared" si="72"/>
        <v>0</v>
      </c>
      <c r="AI82" s="66">
        <f t="shared" si="90"/>
        <v>0</v>
      </c>
      <c r="AJ82" s="78">
        <f t="shared" si="73"/>
        <v>0</v>
      </c>
      <c r="AK82" s="66">
        <f t="shared" si="91"/>
        <v>0</v>
      </c>
      <c r="AL82" s="78">
        <f t="shared" si="74"/>
        <v>0</v>
      </c>
      <c r="AM82" s="66">
        <f t="shared" si="92"/>
        <v>0</v>
      </c>
      <c r="AN82" s="78">
        <f t="shared" si="75"/>
        <v>0</v>
      </c>
      <c r="AO82" s="66">
        <f t="shared" si="93"/>
        <v>0</v>
      </c>
      <c r="AP82" s="78">
        <f t="shared" si="76"/>
        <v>0</v>
      </c>
      <c r="AQ82" s="66">
        <f t="shared" si="94"/>
        <v>0</v>
      </c>
      <c r="AR82" s="22" t="e">
        <f>IF(#REF!=0,"",T82/#REF!)</f>
        <v>#REF!</v>
      </c>
      <c r="AS82" s="55" t="e">
        <f>IF(#REF!=0,"",T82/#REF!)</f>
        <v>#REF!</v>
      </c>
      <c r="AU82" s="762">
        <f t="shared" si="77"/>
        <v>0</v>
      </c>
      <c r="AV82" s="762">
        <f t="shared" si="77"/>
        <v>0</v>
      </c>
      <c r="AW82" s="762">
        <f t="shared" si="77"/>
        <v>0</v>
      </c>
      <c r="AX82" s="762">
        <f t="shared" si="77"/>
        <v>0</v>
      </c>
      <c r="AY82" s="762">
        <f t="shared" si="77"/>
        <v>0</v>
      </c>
      <c r="AZ82" s="762">
        <f t="shared" si="77"/>
        <v>0</v>
      </c>
      <c r="BA82" s="56">
        <f t="shared" si="77"/>
        <v>0</v>
      </c>
      <c r="BB82" s="56">
        <f t="shared" si="77"/>
        <v>0</v>
      </c>
      <c r="BC82" s="56">
        <f t="shared" si="77"/>
        <v>0</v>
      </c>
      <c r="BD82" s="56">
        <f t="shared" si="77"/>
        <v>0</v>
      </c>
      <c r="BE82" s="56">
        <f t="shared" si="77"/>
        <v>0</v>
      </c>
      <c r="BF82" s="56">
        <f t="shared" si="77"/>
        <v>0</v>
      </c>
    </row>
    <row r="83" spans="1:58" s="56" customFormat="1" ht="15" customHeight="1">
      <c r="A83" s="57"/>
      <c r="B83" s="196" t="s">
        <v>495</v>
      </c>
      <c r="C83" s="183">
        <v>0</v>
      </c>
      <c r="D83" s="67">
        <v>0</v>
      </c>
      <c r="E83" s="65">
        <v>0</v>
      </c>
      <c r="F83" s="814">
        <v>0</v>
      </c>
      <c r="G83" s="745">
        <v>0</v>
      </c>
      <c r="H83" s="65">
        <f t="shared" si="78"/>
        <v>0</v>
      </c>
      <c r="I83" s="814">
        <f t="shared" si="79"/>
        <v>0</v>
      </c>
      <c r="J83" s="745">
        <f t="shared" si="61"/>
        <v>0</v>
      </c>
      <c r="K83" s="816">
        <f t="shared" si="80"/>
        <v>0</v>
      </c>
      <c r="L83" s="814">
        <f t="shared" si="81"/>
        <v>0</v>
      </c>
      <c r="M83" s="817">
        <f t="shared" si="62"/>
        <v>0</v>
      </c>
      <c r="N83" s="78">
        <f t="shared" si="63"/>
        <v>0</v>
      </c>
      <c r="O83" s="66">
        <f t="shared" si="81"/>
        <v>0</v>
      </c>
      <c r="P83" s="65">
        <f t="shared" si="63"/>
        <v>0</v>
      </c>
      <c r="Q83" s="66">
        <f t="shared" si="82"/>
        <v>0</v>
      </c>
      <c r="R83" s="65">
        <f t="shared" si="64"/>
        <v>0</v>
      </c>
      <c r="S83" s="66">
        <f t="shared" si="83"/>
        <v>0</v>
      </c>
      <c r="T83" s="183">
        <f t="shared" si="65"/>
        <v>0</v>
      </c>
      <c r="U83" s="66">
        <f t="shared" si="84"/>
        <v>0</v>
      </c>
      <c r="V83" s="78">
        <f t="shared" si="66"/>
        <v>0</v>
      </c>
      <c r="W83" s="66">
        <f t="shared" si="84"/>
        <v>0</v>
      </c>
      <c r="X83" s="78">
        <f t="shared" si="67"/>
        <v>0</v>
      </c>
      <c r="Y83" s="66">
        <f t="shared" si="85"/>
        <v>0</v>
      </c>
      <c r="Z83" s="78">
        <f t="shared" si="68"/>
        <v>0</v>
      </c>
      <c r="AA83" s="66">
        <f t="shared" si="86"/>
        <v>0</v>
      </c>
      <c r="AB83" s="78">
        <f t="shared" si="69"/>
        <v>0</v>
      </c>
      <c r="AC83" s="66">
        <f t="shared" si="87"/>
        <v>0</v>
      </c>
      <c r="AD83" s="78">
        <f t="shared" si="70"/>
        <v>0</v>
      </c>
      <c r="AE83" s="66">
        <f t="shared" si="88"/>
        <v>0</v>
      </c>
      <c r="AF83" s="78">
        <f t="shared" si="71"/>
        <v>0</v>
      </c>
      <c r="AG83" s="66">
        <f t="shared" si="89"/>
        <v>0</v>
      </c>
      <c r="AH83" s="78">
        <f t="shared" si="72"/>
        <v>0</v>
      </c>
      <c r="AI83" s="66">
        <f t="shared" si="90"/>
        <v>0</v>
      </c>
      <c r="AJ83" s="78">
        <f t="shared" si="73"/>
        <v>0</v>
      </c>
      <c r="AK83" s="66">
        <f t="shared" si="91"/>
        <v>0</v>
      </c>
      <c r="AL83" s="78">
        <f t="shared" si="74"/>
        <v>0</v>
      </c>
      <c r="AM83" s="66">
        <f t="shared" si="92"/>
        <v>0</v>
      </c>
      <c r="AN83" s="78">
        <f t="shared" si="75"/>
        <v>0</v>
      </c>
      <c r="AO83" s="66">
        <f t="shared" si="93"/>
        <v>0</v>
      </c>
      <c r="AP83" s="78">
        <f t="shared" si="76"/>
        <v>0</v>
      </c>
      <c r="AQ83" s="66">
        <f t="shared" si="94"/>
        <v>0</v>
      </c>
      <c r="AR83" s="22"/>
      <c r="AS83" s="55"/>
      <c r="AU83" s="762">
        <f t="shared" si="77"/>
        <v>0</v>
      </c>
      <c r="AV83" s="762">
        <f t="shared" si="77"/>
        <v>0</v>
      </c>
      <c r="AW83" s="762">
        <f t="shared" si="77"/>
        <v>0</v>
      </c>
      <c r="AX83" s="762">
        <f t="shared" si="77"/>
        <v>0</v>
      </c>
      <c r="AY83" s="762">
        <f t="shared" si="77"/>
        <v>0</v>
      </c>
      <c r="AZ83" s="762">
        <f t="shared" si="77"/>
        <v>0</v>
      </c>
      <c r="BA83" s="56">
        <f t="shared" si="77"/>
        <v>0</v>
      </c>
      <c r="BB83" s="56">
        <f t="shared" si="77"/>
        <v>0</v>
      </c>
      <c r="BC83" s="56">
        <f t="shared" si="77"/>
        <v>0</v>
      </c>
      <c r="BD83" s="56">
        <f t="shared" si="77"/>
        <v>0</v>
      </c>
      <c r="BE83" s="56">
        <f t="shared" si="77"/>
        <v>0</v>
      </c>
      <c r="BF83" s="56">
        <f t="shared" si="77"/>
        <v>0</v>
      </c>
    </row>
    <row r="84" spans="1:58" s="51" customFormat="1" ht="15" customHeight="1">
      <c r="A84" s="61"/>
      <c r="B84" s="196" t="s">
        <v>496</v>
      </c>
      <c r="C84" s="188">
        <v>0</v>
      </c>
      <c r="D84" s="46">
        <v>0</v>
      </c>
      <c r="E84" s="213">
        <v>108680054.83499999</v>
      </c>
      <c r="F84" s="811">
        <v>1.4998495118909887E-3</v>
      </c>
      <c r="G84" s="12">
        <v>0</v>
      </c>
      <c r="H84" s="213">
        <f t="shared" si="78"/>
        <v>67578404.189999998</v>
      </c>
      <c r="I84" s="811">
        <f t="shared" si="79"/>
        <v>8.7654835585084326E-4</v>
      </c>
      <c r="J84" s="12">
        <f t="shared" si="61"/>
        <v>-0.37818945442566493</v>
      </c>
      <c r="K84" s="826">
        <f t="shared" si="80"/>
        <v>0</v>
      </c>
      <c r="L84" s="811">
        <f t="shared" si="81"/>
        <v>0</v>
      </c>
      <c r="M84" s="813">
        <f t="shared" si="62"/>
        <v>-1</v>
      </c>
      <c r="N84" s="79">
        <f t="shared" ref="N84:P99" si="95">N23*$E$64/100</f>
        <v>0</v>
      </c>
      <c r="O84" s="14">
        <f t="shared" si="81"/>
        <v>0</v>
      </c>
      <c r="P84" s="213">
        <f t="shared" si="95"/>
        <v>0</v>
      </c>
      <c r="Q84" s="14">
        <f t="shared" si="82"/>
        <v>0</v>
      </c>
      <c r="R84" s="213">
        <f t="shared" si="64"/>
        <v>0</v>
      </c>
      <c r="S84" s="14">
        <f t="shared" si="83"/>
        <v>0</v>
      </c>
      <c r="T84" s="188">
        <f t="shared" si="65"/>
        <v>0</v>
      </c>
      <c r="U84" s="14">
        <f t="shared" si="84"/>
        <v>0</v>
      </c>
      <c r="V84" s="79">
        <f t="shared" si="66"/>
        <v>0</v>
      </c>
      <c r="W84" s="14">
        <f t="shared" si="84"/>
        <v>0</v>
      </c>
      <c r="X84" s="79">
        <f t="shared" si="67"/>
        <v>0</v>
      </c>
      <c r="Y84" s="14">
        <f t="shared" si="85"/>
        <v>0</v>
      </c>
      <c r="Z84" s="79">
        <f t="shared" si="68"/>
        <v>0</v>
      </c>
      <c r="AA84" s="14">
        <f t="shared" si="86"/>
        <v>0</v>
      </c>
      <c r="AB84" s="79">
        <f t="shared" si="69"/>
        <v>0</v>
      </c>
      <c r="AC84" s="14">
        <f t="shared" si="87"/>
        <v>0</v>
      </c>
      <c r="AD84" s="79">
        <f t="shared" si="70"/>
        <v>0</v>
      </c>
      <c r="AE84" s="14">
        <f t="shared" si="88"/>
        <v>0</v>
      </c>
      <c r="AF84" s="79">
        <f t="shared" si="71"/>
        <v>0</v>
      </c>
      <c r="AG84" s="14">
        <f t="shared" si="89"/>
        <v>0</v>
      </c>
      <c r="AH84" s="79">
        <f t="shared" si="72"/>
        <v>0</v>
      </c>
      <c r="AI84" s="14">
        <f t="shared" si="90"/>
        <v>0</v>
      </c>
      <c r="AJ84" s="79">
        <f t="shared" si="73"/>
        <v>0</v>
      </c>
      <c r="AK84" s="14">
        <f t="shared" si="91"/>
        <v>0</v>
      </c>
      <c r="AL84" s="79">
        <f t="shared" si="74"/>
        <v>0</v>
      </c>
      <c r="AM84" s="14">
        <f t="shared" si="92"/>
        <v>0</v>
      </c>
      <c r="AN84" s="79">
        <f t="shared" si="75"/>
        <v>0</v>
      </c>
      <c r="AO84" s="14">
        <f t="shared" si="93"/>
        <v>0</v>
      </c>
      <c r="AP84" s="79">
        <f t="shared" si="76"/>
        <v>0</v>
      </c>
      <c r="AQ84" s="14">
        <f t="shared" si="94"/>
        <v>0</v>
      </c>
      <c r="AR84" s="176" t="e">
        <f>IF(#REF!=0,"",T84/#REF!)</f>
        <v>#REF!</v>
      </c>
      <c r="AS84" s="68" t="e">
        <f>IF(#REF!=0,"",T84/#REF!)</f>
        <v>#REF!</v>
      </c>
      <c r="AU84" s="761">
        <f t="shared" ref="AU84:BF99" si="96">AU23*$E$64/100</f>
        <v>0</v>
      </c>
      <c r="AV84" s="761">
        <f t="shared" si="96"/>
        <v>0</v>
      </c>
      <c r="AW84" s="761">
        <f t="shared" si="96"/>
        <v>0</v>
      </c>
      <c r="AX84" s="761">
        <f t="shared" si="96"/>
        <v>0</v>
      </c>
      <c r="AY84" s="761">
        <f t="shared" si="96"/>
        <v>0</v>
      </c>
      <c r="AZ84" s="761">
        <f t="shared" si="96"/>
        <v>0</v>
      </c>
      <c r="BA84" s="51">
        <f t="shared" si="96"/>
        <v>0</v>
      </c>
      <c r="BB84" s="51">
        <f t="shared" si="96"/>
        <v>0</v>
      </c>
      <c r="BC84" s="51">
        <f t="shared" si="96"/>
        <v>0</v>
      </c>
      <c r="BD84" s="51">
        <f t="shared" si="96"/>
        <v>0</v>
      </c>
      <c r="BE84" s="51">
        <f t="shared" si="96"/>
        <v>0</v>
      </c>
      <c r="BF84" s="51">
        <f t="shared" si="96"/>
        <v>0</v>
      </c>
    </row>
    <row r="85" spans="1:58" s="51" customFormat="1" ht="15" customHeight="1">
      <c r="A85" s="52"/>
      <c r="B85" s="202" t="s">
        <v>140</v>
      </c>
      <c r="C85" s="188">
        <v>0</v>
      </c>
      <c r="D85" s="46">
        <v>0</v>
      </c>
      <c r="E85" s="213">
        <v>0</v>
      </c>
      <c r="F85" s="811">
        <v>0</v>
      </c>
      <c r="G85" s="12">
        <v>0</v>
      </c>
      <c r="H85" s="213">
        <f t="shared" si="78"/>
        <v>0</v>
      </c>
      <c r="I85" s="811">
        <f t="shared" si="79"/>
        <v>0</v>
      </c>
      <c r="J85" s="12">
        <f t="shared" si="61"/>
        <v>0</v>
      </c>
      <c r="K85" s="826">
        <f t="shared" si="80"/>
        <v>0</v>
      </c>
      <c r="L85" s="811">
        <f t="shared" si="81"/>
        <v>0</v>
      </c>
      <c r="M85" s="813">
        <f t="shared" si="62"/>
        <v>0</v>
      </c>
      <c r="N85" s="79">
        <f t="shared" si="95"/>
        <v>0</v>
      </c>
      <c r="O85" s="14">
        <f t="shared" si="81"/>
        <v>0</v>
      </c>
      <c r="P85" s="213">
        <f t="shared" si="95"/>
        <v>0</v>
      </c>
      <c r="Q85" s="14">
        <f t="shared" si="82"/>
        <v>0</v>
      </c>
      <c r="R85" s="213">
        <f t="shared" si="64"/>
        <v>0</v>
      </c>
      <c r="S85" s="14">
        <f t="shared" si="83"/>
        <v>0</v>
      </c>
      <c r="T85" s="188">
        <f t="shared" si="65"/>
        <v>0</v>
      </c>
      <c r="U85" s="14">
        <f t="shared" si="84"/>
        <v>0</v>
      </c>
      <c r="V85" s="79">
        <f t="shared" si="66"/>
        <v>0</v>
      </c>
      <c r="W85" s="14">
        <f t="shared" si="84"/>
        <v>0</v>
      </c>
      <c r="X85" s="79">
        <f t="shared" si="67"/>
        <v>0</v>
      </c>
      <c r="Y85" s="14">
        <f t="shared" si="85"/>
        <v>0</v>
      </c>
      <c r="Z85" s="79">
        <f t="shared" si="68"/>
        <v>0</v>
      </c>
      <c r="AA85" s="14">
        <f t="shared" si="86"/>
        <v>0</v>
      </c>
      <c r="AB85" s="79">
        <f t="shared" si="69"/>
        <v>0</v>
      </c>
      <c r="AC85" s="14">
        <f t="shared" si="87"/>
        <v>0</v>
      </c>
      <c r="AD85" s="79">
        <f t="shared" si="70"/>
        <v>0</v>
      </c>
      <c r="AE85" s="14">
        <f t="shared" si="88"/>
        <v>0</v>
      </c>
      <c r="AF85" s="79">
        <f t="shared" si="71"/>
        <v>0</v>
      </c>
      <c r="AG85" s="14">
        <f t="shared" si="89"/>
        <v>0</v>
      </c>
      <c r="AH85" s="79">
        <f t="shared" si="72"/>
        <v>0</v>
      </c>
      <c r="AI85" s="14">
        <f t="shared" si="90"/>
        <v>0</v>
      </c>
      <c r="AJ85" s="79">
        <f t="shared" si="73"/>
        <v>0</v>
      </c>
      <c r="AK85" s="14">
        <f t="shared" si="91"/>
        <v>0</v>
      </c>
      <c r="AL85" s="79">
        <f t="shared" si="74"/>
        <v>0</v>
      </c>
      <c r="AM85" s="14">
        <f t="shared" si="92"/>
        <v>0</v>
      </c>
      <c r="AN85" s="79">
        <f t="shared" si="75"/>
        <v>0</v>
      </c>
      <c r="AO85" s="14">
        <f t="shared" si="93"/>
        <v>0</v>
      </c>
      <c r="AP85" s="79">
        <f t="shared" si="76"/>
        <v>0</v>
      </c>
      <c r="AQ85" s="14">
        <f t="shared" si="94"/>
        <v>0</v>
      </c>
      <c r="AR85" s="176" t="e">
        <f>IF(#REF!=0,"",T85/#REF!)</f>
        <v>#REF!</v>
      </c>
      <c r="AS85" s="68"/>
      <c r="AU85" s="761">
        <f t="shared" si="96"/>
        <v>0</v>
      </c>
      <c r="AV85" s="761">
        <f t="shared" si="96"/>
        <v>0</v>
      </c>
      <c r="AW85" s="761">
        <f t="shared" si="96"/>
        <v>0</v>
      </c>
      <c r="AX85" s="761">
        <f t="shared" si="96"/>
        <v>0</v>
      </c>
      <c r="AY85" s="761">
        <f t="shared" si="96"/>
        <v>0</v>
      </c>
      <c r="AZ85" s="761">
        <f t="shared" si="96"/>
        <v>0</v>
      </c>
      <c r="BA85" s="51">
        <f t="shared" si="96"/>
        <v>0</v>
      </c>
      <c r="BB85" s="51">
        <f t="shared" si="96"/>
        <v>0</v>
      </c>
      <c r="BC85" s="51">
        <f t="shared" si="96"/>
        <v>0</v>
      </c>
      <c r="BD85" s="51">
        <f t="shared" si="96"/>
        <v>0</v>
      </c>
      <c r="BE85" s="51">
        <f t="shared" si="96"/>
        <v>0</v>
      </c>
      <c r="BF85" s="51">
        <f t="shared" si="96"/>
        <v>0</v>
      </c>
    </row>
    <row r="86" spans="1:58" s="51" customFormat="1" ht="15" customHeight="1">
      <c r="A86" s="52"/>
      <c r="B86" s="202" t="s">
        <v>141</v>
      </c>
      <c r="C86" s="188">
        <v>0</v>
      </c>
      <c r="D86" s="46">
        <v>0</v>
      </c>
      <c r="E86" s="211">
        <v>0</v>
      </c>
      <c r="F86" s="811">
        <v>0</v>
      </c>
      <c r="G86" s="12">
        <v>0</v>
      </c>
      <c r="H86" s="211">
        <f t="shared" si="78"/>
        <v>0</v>
      </c>
      <c r="I86" s="811">
        <f t="shared" si="79"/>
        <v>0</v>
      </c>
      <c r="J86" s="12">
        <f t="shared" si="61"/>
        <v>0</v>
      </c>
      <c r="K86" s="812">
        <f t="shared" si="80"/>
        <v>0</v>
      </c>
      <c r="L86" s="811">
        <f t="shared" si="81"/>
        <v>0</v>
      </c>
      <c r="M86" s="813">
        <f t="shared" si="62"/>
        <v>0</v>
      </c>
      <c r="N86" s="59">
        <f t="shared" si="95"/>
        <v>0</v>
      </c>
      <c r="O86" s="14">
        <f t="shared" si="81"/>
        <v>0</v>
      </c>
      <c r="P86" s="211">
        <f t="shared" si="95"/>
        <v>0</v>
      </c>
      <c r="Q86" s="14">
        <f t="shared" si="82"/>
        <v>0</v>
      </c>
      <c r="R86" s="211">
        <f t="shared" si="64"/>
        <v>0</v>
      </c>
      <c r="S86" s="14">
        <f t="shared" si="83"/>
        <v>0</v>
      </c>
      <c r="T86" s="188">
        <f t="shared" si="65"/>
        <v>0</v>
      </c>
      <c r="U86" s="14">
        <f t="shared" si="84"/>
        <v>0</v>
      </c>
      <c r="V86" s="79">
        <f t="shared" si="66"/>
        <v>0</v>
      </c>
      <c r="W86" s="14">
        <f t="shared" si="84"/>
        <v>0</v>
      </c>
      <c r="X86" s="79">
        <f t="shared" si="67"/>
        <v>0</v>
      </c>
      <c r="Y86" s="14">
        <f t="shared" si="85"/>
        <v>0</v>
      </c>
      <c r="Z86" s="79">
        <f t="shared" si="68"/>
        <v>0</v>
      </c>
      <c r="AA86" s="14">
        <f t="shared" si="86"/>
        <v>0</v>
      </c>
      <c r="AB86" s="79">
        <f t="shared" si="69"/>
        <v>0</v>
      </c>
      <c r="AC86" s="14">
        <f t="shared" si="87"/>
        <v>0</v>
      </c>
      <c r="AD86" s="79">
        <f t="shared" si="70"/>
        <v>0</v>
      </c>
      <c r="AE86" s="14">
        <f t="shared" si="88"/>
        <v>0</v>
      </c>
      <c r="AF86" s="79">
        <f t="shared" si="71"/>
        <v>0</v>
      </c>
      <c r="AG86" s="14">
        <f t="shared" si="89"/>
        <v>0</v>
      </c>
      <c r="AH86" s="79">
        <f t="shared" si="72"/>
        <v>0</v>
      </c>
      <c r="AI86" s="14">
        <f t="shared" si="90"/>
        <v>0</v>
      </c>
      <c r="AJ86" s="79">
        <f t="shared" si="73"/>
        <v>0</v>
      </c>
      <c r="AK86" s="14">
        <f t="shared" si="91"/>
        <v>0</v>
      </c>
      <c r="AL86" s="79">
        <f t="shared" si="74"/>
        <v>0</v>
      </c>
      <c r="AM86" s="14">
        <f t="shared" si="92"/>
        <v>0</v>
      </c>
      <c r="AN86" s="79">
        <f t="shared" si="75"/>
        <v>0</v>
      </c>
      <c r="AO86" s="14">
        <f t="shared" si="93"/>
        <v>0</v>
      </c>
      <c r="AP86" s="79">
        <f t="shared" si="76"/>
        <v>0</v>
      </c>
      <c r="AQ86" s="14">
        <f t="shared" si="94"/>
        <v>0</v>
      </c>
      <c r="AR86" s="176" t="e">
        <f>IF(#REF!=0,"",T86/#REF!)</f>
        <v>#REF!</v>
      </c>
      <c r="AS86" s="68"/>
      <c r="AU86" s="761">
        <f t="shared" si="96"/>
        <v>0</v>
      </c>
      <c r="AV86" s="761">
        <f t="shared" si="96"/>
        <v>0</v>
      </c>
      <c r="AW86" s="761">
        <f t="shared" si="96"/>
        <v>0</v>
      </c>
      <c r="AX86" s="761">
        <f t="shared" si="96"/>
        <v>0</v>
      </c>
      <c r="AY86" s="761">
        <f t="shared" si="96"/>
        <v>0</v>
      </c>
      <c r="AZ86" s="761">
        <f t="shared" si="96"/>
        <v>0</v>
      </c>
      <c r="BA86" s="51">
        <f t="shared" si="96"/>
        <v>0</v>
      </c>
      <c r="BB86" s="51">
        <f t="shared" si="96"/>
        <v>0</v>
      </c>
      <c r="BC86" s="51">
        <f t="shared" si="96"/>
        <v>0</v>
      </c>
      <c r="BD86" s="51">
        <f t="shared" si="96"/>
        <v>0</v>
      </c>
      <c r="BE86" s="51">
        <f t="shared" si="96"/>
        <v>0</v>
      </c>
      <c r="BF86" s="51">
        <f t="shared" si="96"/>
        <v>0</v>
      </c>
    </row>
    <row r="87" spans="1:58" s="51" customFormat="1" ht="15" customHeight="1">
      <c r="A87" s="52"/>
      <c r="B87" s="202" t="s">
        <v>142</v>
      </c>
      <c r="C87" s="188">
        <v>0</v>
      </c>
      <c r="D87" s="46">
        <v>0</v>
      </c>
      <c r="E87" s="213">
        <v>0</v>
      </c>
      <c r="F87" s="811">
        <v>0</v>
      </c>
      <c r="G87" s="12">
        <v>0</v>
      </c>
      <c r="H87" s="213">
        <f t="shared" si="78"/>
        <v>0</v>
      </c>
      <c r="I87" s="811">
        <f t="shared" si="79"/>
        <v>0</v>
      </c>
      <c r="J87" s="12">
        <f t="shared" si="61"/>
        <v>0</v>
      </c>
      <c r="K87" s="826">
        <f t="shared" si="80"/>
        <v>0</v>
      </c>
      <c r="L87" s="811">
        <f t="shared" si="81"/>
        <v>0</v>
      </c>
      <c r="M87" s="813">
        <f t="shared" si="62"/>
        <v>0</v>
      </c>
      <c r="N87" s="79">
        <f t="shared" si="95"/>
        <v>0</v>
      </c>
      <c r="O87" s="14">
        <f t="shared" si="81"/>
        <v>0</v>
      </c>
      <c r="P87" s="213">
        <f t="shared" si="95"/>
        <v>0</v>
      </c>
      <c r="Q87" s="14">
        <f t="shared" si="82"/>
        <v>0</v>
      </c>
      <c r="R87" s="213">
        <f t="shared" si="64"/>
        <v>0</v>
      </c>
      <c r="S87" s="14">
        <f t="shared" si="83"/>
        <v>0</v>
      </c>
      <c r="T87" s="188">
        <f t="shared" si="65"/>
        <v>0</v>
      </c>
      <c r="U87" s="14">
        <f t="shared" si="84"/>
        <v>0</v>
      </c>
      <c r="V87" s="79">
        <f t="shared" si="66"/>
        <v>0</v>
      </c>
      <c r="W87" s="14">
        <f t="shared" si="84"/>
        <v>0</v>
      </c>
      <c r="X87" s="79">
        <f t="shared" si="67"/>
        <v>0</v>
      </c>
      <c r="Y87" s="14">
        <f t="shared" si="85"/>
        <v>0</v>
      </c>
      <c r="Z87" s="79">
        <f t="shared" si="68"/>
        <v>0</v>
      </c>
      <c r="AA87" s="14">
        <f t="shared" si="86"/>
        <v>0</v>
      </c>
      <c r="AB87" s="79">
        <f t="shared" si="69"/>
        <v>0</v>
      </c>
      <c r="AC87" s="14">
        <f t="shared" si="87"/>
        <v>0</v>
      </c>
      <c r="AD87" s="79">
        <f t="shared" si="70"/>
        <v>0</v>
      </c>
      <c r="AE87" s="14">
        <f t="shared" si="88"/>
        <v>0</v>
      </c>
      <c r="AF87" s="79">
        <f t="shared" si="71"/>
        <v>0</v>
      </c>
      <c r="AG87" s="14">
        <f t="shared" si="89"/>
        <v>0</v>
      </c>
      <c r="AH87" s="79">
        <f t="shared" si="72"/>
        <v>0</v>
      </c>
      <c r="AI87" s="14">
        <f t="shared" si="90"/>
        <v>0</v>
      </c>
      <c r="AJ87" s="79">
        <f t="shared" si="73"/>
        <v>0</v>
      </c>
      <c r="AK87" s="14">
        <f t="shared" si="91"/>
        <v>0</v>
      </c>
      <c r="AL87" s="79">
        <f t="shared" si="74"/>
        <v>0</v>
      </c>
      <c r="AM87" s="14">
        <f t="shared" si="92"/>
        <v>0</v>
      </c>
      <c r="AN87" s="79">
        <f t="shared" si="75"/>
        <v>0</v>
      </c>
      <c r="AO87" s="14">
        <f t="shared" si="93"/>
        <v>0</v>
      </c>
      <c r="AP87" s="79">
        <f t="shared" si="76"/>
        <v>0</v>
      </c>
      <c r="AQ87" s="14">
        <f t="shared" si="94"/>
        <v>0</v>
      </c>
      <c r="AR87" s="176" t="e">
        <f>IF(#REF!=0,"",T87/#REF!)</f>
        <v>#REF!</v>
      </c>
      <c r="AS87" s="68"/>
      <c r="AU87" s="761">
        <f t="shared" si="96"/>
        <v>0</v>
      </c>
      <c r="AV87" s="761">
        <f t="shared" si="96"/>
        <v>0</v>
      </c>
      <c r="AW87" s="761">
        <f t="shared" si="96"/>
        <v>0</v>
      </c>
      <c r="AX87" s="761">
        <f t="shared" si="96"/>
        <v>0</v>
      </c>
      <c r="AY87" s="761">
        <f t="shared" si="96"/>
        <v>0</v>
      </c>
      <c r="AZ87" s="761">
        <f t="shared" si="96"/>
        <v>0</v>
      </c>
      <c r="BA87" s="51">
        <f t="shared" si="96"/>
        <v>0</v>
      </c>
      <c r="BB87" s="51">
        <f t="shared" si="96"/>
        <v>0</v>
      </c>
      <c r="BC87" s="51">
        <f t="shared" si="96"/>
        <v>0</v>
      </c>
      <c r="BD87" s="51">
        <f t="shared" si="96"/>
        <v>0</v>
      </c>
      <c r="BE87" s="51">
        <f t="shared" si="96"/>
        <v>0</v>
      </c>
      <c r="BF87" s="51">
        <f t="shared" si="96"/>
        <v>0</v>
      </c>
    </row>
    <row r="88" spans="1:58" s="51" customFormat="1" ht="15" customHeight="1">
      <c r="A88" s="88"/>
      <c r="B88" s="198" t="s">
        <v>143</v>
      </c>
      <c r="C88" s="189">
        <v>0</v>
      </c>
      <c r="D88" s="83">
        <v>0</v>
      </c>
      <c r="E88" s="214">
        <v>0</v>
      </c>
      <c r="F88" s="827">
        <v>0</v>
      </c>
      <c r="G88" s="747">
        <v>0</v>
      </c>
      <c r="H88" s="214">
        <f t="shared" si="78"/>
        <v>0</v>
      </c>
      <c r="I88" s="827">
        <f t="shared" si="79"/>
        <v>0</v>
      </c>
      <c r="J88" s="747">
        <f t="shared" si="61"/>
        <v>0</v>
      </c>
      <c r="K88" s="828">
        <f t="shared" si="80"/>
        <v>0</v>
      </c>
      <c r="L88" s="827">
        <f t="shared" si="81"/>
        <v>0</v>
      </c>
      <c r="M88" s="829">
        <f t="shared" si="62"/>
        <v>0</v>
      </c>
      <c r="N88" s="82">
        <f t="shared" si="95"/>
        <v>0</v>
      </c>
      <c r="O88" s="81">
        <f t="shared" si="81"/>
        <v>0</v>
      </c>
      <c r="P88" s="214">
        <f t="shared" si="95"/>
        <v>0</v>
      </c>
      <c r="Q88" s="81">
        <f t="shared" si="82"/>
        <v>0</v>
      </c>
      <c r="R88" s="214">
        <f t="shared" si="64"/>
        <v>0</v>
      </c>
      <c r="S88" s="81">
        <f t="shared" si="83"/>
        <v>0</v>
      </c>
      <c r="T88" s="189">
        <f t="shared" si="65"/>
        <v>0</v>
      </c>
      <c r="U88" s="81">
        <f t="shared" si="84"/>
        <v>0</v>
      </c>
      <c r="V88" s="82">
        <f t="shared" si="66"/>
        <v>0</v>
      </c>
      <c r="W88" s="81">
        <f t="shared" si="84"/>
        <v>0</v>
      </c>
      <c r="X88" s="82">
        <f t="shared" si="67"/>
        <v>0</v>
      </c>
      <c r="Y88" s="81">
        <f t="shared" si="85"/>
        <v>0</v>
      </c>
      <c r="Z88" s="82">
        <f t="shared" si="68"/>
        <v>0</v>
      </c>
      <c r="AA88" s="81">
        <f t="shared" si="86"/>
        <v>0</v>
      </c>
      <c r="AB88" s="82">
        <f t="shared" si="69"/>
        <v>0</v>
      </c>
      <c r="AC88" s="81">
        <f t="shared" si="87"/>
        <v>0</v>
      </c>
      <c r="AD88" s="82">
        <f t="shared" si="70"/>
        <v>0</v>
      </c>
      <c r="AE88" s="81">
        <f t="shared" si="88"/>
        <v>0</v>
      </c>
      <c r="AF88" s="82">
        <f t="shared" si="71"/>
        <v>0</v>
      </c>
      <c r="AG88" s="81">
        <f t="shared" si="89"/>
        <v>0</v>
      </c>
      <c r="AH88" s="82">
        <f t="shared" si="72"/>
        <v>0</v>
      </c>
      <c r="AI88" s="81">
        <f t="shared" si="90"/>
        <v>0</v>
      </c>
      <c r="AJ88" s="82">
        <f t="shared" si="73"/>
        <v>0</v>
      </c>
      <c r="AK88" s="81">
        <f t="shared" si="91"/>
        <v>0</v>
      </c>
      <c r="AL88" s="82">
        <f t="shared" si="74"/>
        <v>0</v>
      </c>
      <c r="AM88" s="81">
        <f t="shared" si="92"/>
        <v>0</v>
      </c>
      <c r="AN88" s="82">
        <f t="shared" si="75"/>
        <v>0</v>
      </c>
      <c r="AO88" s="81">
        <f t="shared" si="93"/>
        <v>0</v>
      </c>
      <c r="AP88" s="82">
        <f t="shared" si="76"/>
        <v>0</v>
      </c>
      <c r="AQ88" s="81">
        <f t="shared" si="94"/>
        <v>0</v>
      </c>
      <c r="AR88" s="32" t="e">
        <f>IF(#REF!=0,"",T88/#REF!)</f>
        <v>#REF!</v>
      </c>
      <c r="AS88" s="60" t="e">
        <f>IF(#REF!=0,"",T88/#REF!)</f>
        <v>#REF!</v>
      </c>
      <c r="AU88" s="761">
        <f t="shared" si="96"/>
        <v>0</v>
      </c>
      <c r="AV88" s="761">
        <f t="shared" si="96"/>
        <v>0</v>
      </c>
      <c r="AW88" s="761">
        <f t="shared" si="96"/>
        <v>0</v>
      </c>
      <c r="AX88" s="761">
        <f t="shared" si="96"/>
        <v>0</v>
      </c>
      <c r="AY88" s="761">
        <f t="shared" si="96"/>
        <v>0</v>
      </c>
      <c r="AZ88" s="761">
        <f t="shared" si="96"/>
        <v>0</v>
      </c>
      <c r="BA88" s="51">
        <f t="shared" si="96"/>
        <v>0</v>
      </c>
      <c r="BB88" s="51">
        <f t="shared" si="96"/>
        <v>0</v>
      </c>
      <c r="BC88" s="51">
        <f t="shared" si="96"/>
        <v>0</v>
      </c>
      <c r="BD88" s="51">
        <f t="shared" si="96"/>
        <v>0</v>
      </c>
      <c r="BE88" s="51">
        <f t="shared" si="96"/>
        <v>0</v>
      </c>
      <c r="BF88" s="51">
        <f t="shared" si="96"/>
        <v>0</v>
      </c>
    </row>
    <row r="89" spans="1:58" s="56" customFormat="1" ht="15" customHeight="1">
      <c r="B89" s="200" t="s">
        <v>144</v>
      </c>
      <c r="C89" s="190">
        <v>8813337300.1788044</v>
      </c>
      <c r="D89" s="76">
        <v>0.16920865873502744</v>
      </c>
      <c r="E89" s="84">
        <v>15473528313.123249</v>
      </c>
      <c r="F89" s="820">
        <v>0.21354391036059051</v>
      </c>
      <c r="G89" s="27">
        <v>0.75569455543353858</v>
      </c>
      <c r="H89" s="84">
        <f t="shared" si="78"/>
        <v>18006312439.195499</v>
      </c>
      <c r="I89" s="820">
        <f t="shared" si="79"/>
        <v>0.23355691441214843</v>
      </c>
      <c r="J89" s="27">
        <f t="shared" si="61"/>
        <v>0.16368497700192733</v>
      </c>
      <c r="K89" s="830">
        <f t="shared" si="80"/>
        <v>23586181588.981762</v>
      </c>
      <c r="L89" s="820">
        <f t="shared" si="81"/>
        <v>0.20061386124384142</v>
      </c>
      <c r="M89" s="822">
        <f t="shared" si="62"/>
        <v>0.30988405697327576</v>
      </c>
      <c r="N89" s="831">
        <f t="shared" si="95"/>
        <v>19387775191.873917</v>
      </c>
      <c r="O89" s="75">
        <f t="shared" si="81"/>
        <v>0.16537832373211836</v>
      </c>
      <c r="P89" s="84">
        <f t="shared" si="95"/>
        <v>12341399399.262295</v>
      </c>
      <c r="Q89" s="75">
        <f t="shared" si="82"/>
        <v>0.15352752049047391</v>
      </c>
      <c r="R89" s="84">
        <f t="shared" si="64"/>
        <v>11926944395.46508</v>
      </c>
      <c r="S89" s="75">
        <f t="shared" si="83"/>
        <v>0.15521414653828988</v>
      </c>
      <c r="T89" s="190">
        <f t="shared" si="65"/>
        <v>1409384447.0210187</v>
      </c>
      <c r="U89" s="75">
        <f t="shared" si="84"/>
        <v>0.22508926488066219</v>
      </c>
      <c r="V89" s="831">
        <f t="shared" si="66"/>
        <v>1186637562.5879829</v>
      </c>
      <c r="W89" s="75">
        <f t="shared" si="84"/>
        <v>0.22051683946341838</v>
      </c>
      <c r="X89" s="831">
        <f t="shared" si="67"/>
        <v>1817601277.8077631</v>
      </c>
      <c r="Y89" s="75">
        <f t="shared" si="85"/>
        <v>0.20708771584965102</v>
      </c>
      <c r="Z89" s="831">
        <f t="shared" si="68"/>
        <v>2130679507.1538801</v>
      </c>
      <c r="AA89" s="75">
        <f t="shared" si="86"/>
        <v>0.21073614362547824</v>
      </c>
      <c r="AB89" s="831">
        <f t="shared" si="69"/>
        <v>2298314259.5944672</v>
      </c>
      <c r="AC89" s="75">
        <f t="shared" si="87"/>
        <v>0.23279434253601206</v>
      </c>
      <c r="AD89" s="831">
        <f t="shared" si="70"/>
        <v>2303877763.0517716</v>
      </c>
      <c r="AE89" s="75">
        <f t="shared" si="88"/>
        <v>0.24073914622181405</v>
      </c>
      <c r="AF89" s="831">
        <f t="shared" si="71"/>
        <v>2558292244.9481297</v>
      </c>
      <c r="AG89" s="75">
        <f t="shared" si="89"/>
        <v>0.22653173320125056</v>
      </c>
      <c r="AH89" s="831">
        <f t="shared" si="72"/>
        <v>1443403629.7301893</v>
      </c>
      <c r="AI89" s="75">
        <f t="shared" si="90"/>
        <v>0.14120520752560517</v>
      </c>
      <c r="AJ89" s="831">
        <f t="shared" si="73"/>
        <v>2193234161.5946398</v>
      </c>
      <c r="AK89" s="75">
        <f t="shared" si="91"/>
        <v>0.18544029976767598</v>
      </c>
      <c r="AL89" s="831">
        <f t="shared" si="74"/>
        <v>2327435115.2255707</v>
      </c>
      <c r="AM89" s="75">
        <f t="shared" si="92"/>
        <v>0.18803143610708165</v>
      </c>
      <c r="AN89" s="831">
        <f t="shared" si="75"/>
        <v>1929826145.584311</v>
      </c>
      <c r="AO89" s="75">
        <f t="shared" si="93"/>
        <v>0.17785848991804512</v>
      </c>
      <c r="AP89" s="831">
        <f t="shared" si="76"/>
        <v>1987495474.6820393</v>
      </c>
      <c r="AQ89" s="75">
        <f t="shared" si="94"/>
        <v>0.1802500094882438</v>
      </c>
      <c r="AR89" s="27" t="e">
        <f>IF(#REF!=0,"",T89/#REF!)</f>
        <v>#REF!</v>
      </c>
      <c r="AS89" s="76" t="e">
        <f>IF(#REF!=0,"",T89/#REF!)</f>
        <v>#REF!</v>
      </c>
      <c r="AU89" s="762">
        <f t="shared" si="96"/>
        <v>0</v>
      </c>
      <c r="AV89" s="762">
        <f t="shared" si="96"/>
        <v>0</v>
      </c>
      <c r="AW89" s="762">
        <f t="shared" si="96"/>
        <v>0</v>
      </c>
      <c r="AX89" s="762">
        <f t="shared" si="96"/>
        <v>0</v>
      </c>
      <c r="AY89" s="762">
        <f t="shared" si="96"/>
        <v>0</v>
      </c>
      <c r="AZ89" s="762">
        <f t="shared" si="96"/>
        <v>0</v>
      </c>
      <c r="BA89" s="56">
        <f t="shared" si="96"/>
        <v>0</v>
      </c>
      <c r="BB89" s="56">
        <f t="shared" si="96"/>
        <v>0</v>
      </c>
      <c r="BC89" s="56">
        <f t="shared" si="96"/>
        <v>0</v>
      </c>
      <c r="BD89" s="56">
        <f t="shared" si="96"/>
        <v>0</v>
      </c>
      <c r="BE89" s="56">
        <f t="shared" si="96"/>
        <v>0</v>
      </c>
      <c r="BF89" s="56">
        <f t="shared" si="96"/>
        <v>0</v>
      </c>
    </row>
    <row r="90" spans="1:58" s="56" customFormat="1" ht="15" customHeight="1">
      <c r="B90" s="200" t="s">
        <v>145</v>
      </c>
      <c r="C90" s="190">
        <v>6195965286.7637415</v>
      </c>
      <c r="D90" s="76">
        <v>0.118957318894491</v>
      </c>
      <c r="E90" s="190">
        <v>9415320537.4926567</v>
      </c>
      <c r="F90" s="820">
        <v>0.12993703337650292</v>
      </c>
      <c r="G90" s="27">
        <v>0.5195889747165513</v>
      </c>
      <c r="H90" s="84">
        <f t="shared" si="78"/>
        <v>9412524776.630928</v>
      </c>
      <c r="I90" s="820">
        <f t="shared" si="79"/>
        <v>0.12208830936824711</v>
      </c>
      <c r="J90" s="27">
        <f t="shared" si="61"/>
        <v>-2.9693740649568921E-4</v>
      </c>
      <c r="K90" s="830">
        <f t="shared" si="80"/>
        <v>13980628451.630074</v>
      </c>
      <c r="L90" s="820">
        <f t="shared" si="81"/>
        <v>0.11891317997853586</v>
      </c>
      <c r="M90" s="822">
        <f t="shared" si="62"/>
        <v>0.48532182208334435</v>
      </c>
      <c r="N90" s="831">
        <f t="shared" si="95"/>
        <v>13940533128.810213</v>
      </c>
      <c r="O90" s="75">
        <f t="shared" si="81"/>
        <v>0.11891317997853589</v>
      </c>
      <c r="P90" s="84">
        <f t="shared" si="95"/>
        <v>9558905421.4063911</v>
      </c>
      <c r="Q90" s="75">
        <f t="shared" si="82"/>
        <v>0.11891317997853589</v>
      </c>
      <c r="R90" s="84">
        <f t="shared" si="64"/>
        <v>9137510446.8461227</v>
      </c>
      <c r="S90" s="75">
        <f t="shared" si="83"/>
        <v>0.11891317997853587</v>
      </c>
      <c r="T90" s="190">
        <f t="shared" si="65"/>
        <v>808002691.44707584</v>
      </c>
      <c r="U90" s="75">
        <f t="shared" si="84"/>
        <v>0.12904408887428745</v>
      </c>
      <c r="V90" s="831">
        <f t="shared" si="66"/>
        <v>715692615.2932843</v>
      </c>
      <c r="W90" s="483">
        <f t="shared" si="84"/>
        <v>0.13299955987199885</v>
      </c>
      <c r="X90" s="831">
        <f t="shared" si="67"/>
        <v>1062681120.1046317</v>
      </c>
      <c r="Y90" s="75">
        <f t="shared" si="85"/>
        <v>0.12107617249501744</v>
      </c>
      <c r="Z90" s="831">
        <f t="shared" si="68"/>
        <v>1206344370.9720304</v>
      </c>
      <c r="AA90" s="75">
        <f t="shared" si="86"/>
        <v>0.11931421866563666</v>
      </c>
      <c r="AB90" s="831">
        <f t="shared" si="69"/>
        <v>1186241809.7577982</v>
      </c>
      <c r="AC90" s="75">
        <f t="shared" si="87"/>
        <v>0.12015344770128254</v>
      </c>
      <c r="AD90" s="831">
        <f t="shared" si="70"/>
        <v>1157218170.2762413</v>
      </c>
      <c r="AE90" s="75">
        <f t="shared" si="88"/>
        <v>0.12092122193828904</v>
      </c>
      <c r="AF90" s="831">
        <f t="shared" si="71"/>
        <v>1273086228.2312753</v>
      </c>
      <c r="AG90" s="75">
        <f t="shared" si="89"/>
        <v>0.11272927491586128</v>
      </c>
      <c r="AH90" s="831">
        <f t="shared" si="72"/>
        <v>1190759248.098628</v>
      </c>
      <c r="AI90" s="75">
        <f t="shared" si="90"/>
        <v>0.11648952744578485</v>
      </c>
      <c r="AJ90" s="831">
        <f t="shared" si="73"/>
        <v>1371199552.120019</v>
      </c>
      <c r="AK90" s="75">
        <f t="shared" si="91"/>
        <v>0.11593639221886029</v>
      </c>
      <c r="AL90" s="831">
        <f t="shared" si="74"/>
        <v>1440163328.8905058</v>
      </c>
      <c r="AM90" s="75">
        <f t="shared" si="92"/>
        <v>0.11634952879611946</v>
      </c>
      <c r="AN90" s="831">
        <f t="shared" si="75"/>
        <v>1266196740.8745363</v>
      </c>
      <c r="AO90" s="75">
        <f t="shared" si="93"/>
        <v>0.11669643961783317</v>
      </c>
      <c r="AP90" s="831">
        <f t="shared" si="76"/>
        <v>1303042575.5640466</v>
      </c>
      <c r="AQ90" s="75">
        <f t="shared" si="94"/>
        <v>0.11817558308985848</v>
      </c>
      <c r="AR90" s="27" t="e">
        <f>IF(#REF!=0,"",T90/#REF!)</f>
        <v>#REF!</v>
      </c>
      <c r="AS90" s="76" t="e">
        <f>IF(#REF!=0,"",T90/#REF!)</f>
        <v>#REF!</v>
      </c>
      <c r="AU90" s="762">
        <f t="shared" si="96"/>
        <v>0</v>
      </c>
      <c r="AV90" s="762">
        <f t="shared" si="96"/>
        <v>0</v>
      </c>
      <c r="AW90" s="762">
        <f t="shared" si="96"/>
        <v>0</v>
      </c>
      <c r="AX90" s="762">
        <f t="shared" si="96"/>
        <v>0</v>
      </c>
      <c r="AY90" s="762">
        <f t="shared" si="96"/>
        <v>0</v>
      </c>
      <c r="AZ90" s="762">
        <f t="shared" si="96"/>
        <v>0</v>
      </c>
      <c r="BA90" s="56">
        <f t="shared" si="96"/>
        <v>0</v>
      </c>
      <c r="BB90" s="56">
        <f t="shared" si="96"/>
        <v>0</v>
      </c>
      <c r="BC90" s="56">
        <f t="shared" si="96"/>
        <v>0</v>
      </c>
      <c r="BD90" s="56">
        <f t="shared" si="96"/>
        <v>0</v>
      </c>
      <c r="BE90" s="56">
        <f t="shared" si="96"/>
        <v>0</v>
      </c>
      <c r="BF90" s="56">
        <f t="shared" si="96"/>
        <v>0</v>
      </c>
    </row>
    <row r="91" spans="1:58" s="51" customFormat="1" ht="15" customHeight="1">
      <c r="A91" s="52"/>
      <c r="B91" s="203" t="s">
        <v>146</v>
      </c>
      <c r="C91" s="191">
        <v>424036227.67000002</v>
      </c>
      <c r="D91" s="336">
        <v>8.1411386964215897E-3</v>
      </c>
      <c r="E91" s="211">
        <v>369315131.29500002</v>
      </c>
      <c r="F91" s="844">
        <v>5.0967688620301953E-3</v>
      </c>
      <c r="G91" s="176">
        <v>-0.12904816335076419</v>
      </c>
      <c r="H91" s="211">
        <f t="shared" si="78"/>
        <v>508952449.22500002</v>
      </c>
      <c r="I91" s="844">
        <f t="shared" si="79"/>
        <v>6.6015384340852631E-3</v>
      </c>
      <c r="J91" s="176">
        <f t="shared" si="61"/>
        <v>0.37809801466937754</v>
      </c>
      <c r="K91" s="812">
        <f t="shared" si="80"/>
        <v>565809186.79999995</v>
      </c>
      <c r="L91" s="844">
        <f t="shared" si="81"/>
        <v>4.8125282705451366E-3</v>
      </c>
      <c r="M91" s="833">
        <f t="shared" si="62"/>
        <v>0.11171326056408158</v>
      </c>
      <c r="N91" s="59">
        <f t="shared" si="95"/>
        <v>564186491.36268985</v>
      </c>
      <c r="O91" s="85">
        <f t="shared" si="81"/>
        <v>4.8125282705451383E-3</v>
      </c>
      <c r="P91" s="211">
        <f t="shared" si="95"/>
        <v>386857895.68733251</v>
      </c>
      <c r="Q91" s="85">
        <f t="shared" si="82"/>
        <v>4.8125282705451366E-3</v>
      </c>
      <c r="R91" s="211">
        <f t="shared" si="64"/>
        <v>369803644.60681325</v>
      </c>
      <c r="S91" s="85">
        <f t="shared" si="83"/>
        <v>4.8125282705451375E-3</v>
      </c>
      <c r="T91" s="191">
        <f t="shared" si="65"/>
        <v>44869880</v>
      </c>
      <c r="U91" s="85">
        <f t="shared" si="84"/>
        <v>7.1660563062343093E-3</v>
      </c>
      <c r="V91" s="86">
        <f t="shared" si="66"/>
        <v>44869880</v>
      </c>
      <c r="W91" s="85">
        <f t="shared" si="84"/>
        <v>8.3383203403096535E-3</v>
      </c>
      <c r="X91" s="86">
        <f t="shared" si="67"/>
        <v>44869880</v>
      </c>
      <c r="Y91" s="85">
        <f t="shared" si="85"/>
        <v>5.1122328494702454E-3</v>
      </c>
      <c r="Z91" s="86">
        <f t="shared" si="68"/>
        <v>44869880</v>
      </c>
      <c r="AA91" s="85">
        <f t="shared" si="86"/>
        <v>4.4378825836499077E-3</v>
      </c>
      <c r="AB91" s="86">
        <f t="shared" si="69"/>
        <v>47113374</v>
      </c>
      <c r="AC91" s="85">
        <f t="shared" si="87"/>
        <v>4.7720745234024163E-3</v>
      </c>
      <c r="AD91" s="86">
        <f t="shared" si="70"/>
        <v>48459470.399999999</v>
      </c>
      <c r="AE91" s="85">
        <f t="shared" si="88"/>
        <v>5.0636764317756539E-3</v>
      </c>
      <c r="AF91" s="86">
        <f t="shared" si="71"/>
        <v>48459470.399999999</v>
      </c>
      <c r="AG91" s="85">
        <f t="shared" si="89"/>
        <v>4.2909905392568915E-3</v>
      </c>
      <c r="AH91" s="86">
        <f t="shared" si="72"/>
        <v>48459470.399999999</v>
      </c>
      <c r="AI91" s="85">
        <f t="shared" si="90"/>
        <v>4.7406902916629148E-3</v>
      </c>
      <c r="AJ91" s="86">
        <f t="shared" si="73"/>
        <v>48459470.399999999</v>
      </c>
      <c r="AK91" s="85">
        <f t="shared" si="91"/>
        <v>4.0973001765689729E-3</v>
      </c>
      <c r="AL91" s="86">
        <f t="shared" si="74"/>
        <v>48459470.399999999</v>
      </c>
      <c r="AM91" s="85">
        <f t="shared" si="92"/>
        <v>3.9149979961600372E-3</v>
      </c>
      <c r="AN91" s="86">
        <f t="shared" si="75"/>
        <v>48459470.399999999</v>
      </c>
      <c r="AO91" s="85">
        <f t="shared" si="93"/>
        <v>4.4661682334926466E-3</v>
      </c>
      <c r="AP91" s="86">
        <f t="shared" si="76"/>
        <v>48459470.399999999</v>
      </c>
      <c r="AQ91" s="85">
        <f t="shared" si="94"/>
        <v>4.3948879937916194E-3</v>
      </c>
      <c r="AR91" s="176" t="e">
        <f>IF(#REF!=0,"",T91/#REF!)</f>
        <v>#REF!</v>
      </c>
      <c r="AS91" s="68" t="e">
        <f>IF(#REF!=0,"",T91/#REF!)</f>
        <v>#REF!</v>
      </c>
      <c r="AT91" s="51" t="s">
        <v>64</v>
      </c>
      <c r="AU91" s="761">
        <f t="shared" si="96"/>
        <v>44869880</v>
      </c>
      <c r="AV91" s="761">
        <f t="shared" si="96"/>
        <v>44869880</v>
      </c>
      <c r="AW91" s="761">
        <f t="shared" si="96"/>
        <v>44869880</v>
      </c>
      <c r="AX91" s="761">
        <f t="shared" si="96"/>
        <v>44869880</v>
      </c>
      <c r="AY91" s="761">
        <f t="shared" si="96"/>
        <v>47113374</v>
      </c>
      <c r="AZ91" s="761">
        <f t="shared" si="96"/>
        <v>48459470.399999999</v>
      </c>
      <c r="BA91" s="51">
        <f t="shared" si="96"/>
        <v>48459470.399999999</v>
      </c>
      <c r="BB91" s="51">
        <f t="shared" si="96"/>
        <v>48459470.399999999</v>
      </c>
      <c r="BC91" s="51">
        <f t="shared" si="96"/>
        <v>48459470.399999999</v>
      </c>
      <c r="BD91" s="51">
        <f t="shared" si="96"/>
        <v>48459470.399999999</v>
      </c>
      <c r="BE91" s="51">
        <f t="shared" si="96"/>
        <v>48459470.399999999</v>
      </c>
      <c r="BF91" s="51">
        <f t="shared" si="96"/>
        <v>48459470.399999999</v>
      </c>
    </row>
    <row r="92" spans="1:58" s="51" customFormat="1" ht="15" customHeight="1">
      <c r="A92" s="52"/>
      <c r="B92" s="203" t="s">
        <v>327</v>
      </c>
      <c r="C92" s="191">
        <v>33512616.5</v>
      </c>
      <c r="D92" s="336">
        <v>6.434140321114574E-4</v>
      </c>
      <c r="E92" s="211">
        <v>31243514.5</v>
      </c>
      <c r="F92" s="844">
        <v>4.3117911601837694E-4</v>
      </c>
      <c r="G92" s="176">
        <v>-6.7708888083984731E-2</v>
      </c>
      <c r="H92" s="211">
        <f t="shared" si="78"/>
        <v>49284537.5</v>
      </c>
      <c r="I92" s="844">
        <f t="shared" si="79"/>
        <v>6.3926162258928939E-4</v>
      </c>
      <c r="J92" s="176">
        <f t="shared" si="61"/>
        <v>0.57743257404668735</v>
      </c>
      <c r="K92" s="812">
        <f t="shared" si="80"/>
        <v>52210210.799999997</v>
      </c>
      <c r="L92" s="844">
        <f t="shared" si="81"/>
        <v>4.4407747584864952E-4</v>
      </c>
      <c r="M92" s="833">
        <f t="shared" si="62"/>
        <v>5.9362904643266601E-2</v>
      </c>
      <c r="N92" s="59">
        <f t="shared" si="95"/>
        <v>52060476.096459195</v>
      </c>
      <c r="O92" s="85">
        <f t="shared" si="81"/>
        <v>4.4407747584864962E-4</v>
      </c>
      <c r="P92" s="211">
        <f t="shared" si="95"/>
        <v>35697427.250539728</v>
      </c>
      <c r="Q92" s="85">
        <f t="shared" si="82"/>
        <v>4.4407747584864957E-4</v>
      </c>
      <c r="R92" s="211">
        <f t="shared" si="64"/>
        <v>34123741.165685154</v>
      </c>
      <c r="S92" s="85">
        <f t="shared" si="83"/>
        <v>4.4407747584864957E-4</v>
      </c>
      <c r="T92" s="191">
        <f t="shared" si="65"/>
        <v>4350850.9000000004</v>
      </c>
      <c r="U92" s="85">
        <f t="shared" si="84"/>
        <v>6.9486351488861177E-4</v>
      </c>
      <c r="V92" s="86">
        <f t="shared" si="66"/>
        <v>4350850.9000000004</v>
      </c>
      <c r="W92" s="85">
        <f t="shared" si="84"/>
        <v>8.0853321999355837E-4</v>
      </c>
      <c r="X92" s="86">
        <f t="shared" si="67"/>
        <v>4350850.9000000004</v>
      </c>
      <c r="Y92" s="85">
        <f t="shared" si="85"/>
        <v>4.9571255581978781E-4</v>
      </c>
      <c r="Z92" s="86">
        <f t="shared" si="68"/>
        <v>4350850.9000000004</v>
      </c>
      <c r="AA92" s="85">
        <f t="shared" si="86"/>
        <v>4.3032353626012656E-4</v>
      </c>
      <c r="AB92" s="86">
        <f t="shared" si="69"/>
        <v>4350850.9000000004</v>
      </c>
      <c r="AC92" s="85">
        <f t="shared" si="87"/>
        <v>4.4069407414999565E-4</v>
      </c>
      <c r="AD92" s="86">
        <f t="shared" si="70"/>
        <v>4350850.9000000004</v>
      </c>
      <c r="AE92" s="85">
        <f t="shared" si="88"/>
        <v>4.5463355209304752E-4</v>
      </c>
      <c r="AF92" s="86">
        <f t="shared" si="71"/>
        <v>4350850.9000000004</v>
      </c>
      <c r="AG92" s="85">
        <f t="shared" si="89"/>
        <v>3.8525926708471279E-4</v>
      </c>
      <c r="AH92" s="86">
        <f t="shared" si="72"/>
        <v>4350850.9000000004</v>
      </c>
      <c r="AI92" s="85">
        <f t="shared" si="90"/>
        <v>4.2563479237079857E-4</v>
      </c>
      <c r="AJ92" s="86">
        <f t="shared" si="73"/>
        <v>4350850.9000000004</v>
      </c>
      <c r="AK92" s="85">
        <f t="shared" si="91"/>
        <v>3.678691082186337E-4</v>
      </c>
      <c r="AL92" s="86">
        <f t="shared" si="74"/>
        <v>4350850.9000000004</v>
      </c>
      <c r="AM92" s="85">
        <f t="shared" si="92"/>
        <v>3.5150141787540246E-4</v>
      </c>
      <c r="AN92" s="86">
        <f t="shared" si="75"/>
        <v>4350850.9000000004</v>
      </c>
      <c r="AO92" s="85">
        <f t="shared" si="93"/>
        <v>4.0098729758802508E-4</v>
      </c>
      <c r="AP92" s="86">
        <f t="shared" si="76"/>
        <v>4350850.9000000004</v>
      </c>
      <c r="AQ92" s="85">
        <f t="shared" si="94"/>
        <v>3.9458752283820796E-4</v>
      </c>
      <c r="AR92" s="176"/>
      <c r="AS92" s="68"/>
      <c r="AU92" s="761">
        <f t="shared" si="96"/>
        <v>4350850.9000000004</v>
      </c>
      <c r="AV92" s="761">
        <f t="shared" si="96"/>
        <v>4350850.9000000004</v>
      </c>
      <c r="AW92" s="761">
        <f t="shared" si="96"/>
        <v>4350850.9000000004</v>
      </c>
      <c r="AX92" s="761">
        <f t="shared" si="96"/>
        <v>4350850.9000000004</v>
      </c>
      <c r="AY92" s="761">
        <f t="shared" si="96"/>
        <v>4350850.9000000004</v>
      </c>
      <c r="AZ92" s="761">
        <f t="shared" si="96"/>
        <v>4350850.9000000004</v>
      </c>
      <c r="BA92" s="51">
        <f t="shared" si="96"/>
        <v>4350850.9000000004</v>
      </c>
      <c r="BB92" s="51">
        <f t="shared" si="96"/>
        <v>4350850.9000000004</v>
      </c>
      <c r="BC92" s="51">
        <f t="shared" si="96"/>
        <v>4350850.9000000004</v>
      </c>
      <c r="BD92" s="51">
        <f t="shared" si="96"/>
        <v>4350850.9000000004</v>
      </c>
      <c r="BE92" s="51">
        <f t="shared" si="96"/>
        <v>4350850.9000000004</v>
      </c>
      <c r="BF92" s="51">
        <f t="shared" si="96"/>
        <v>4350850.9000000004</v>
      </c>
    </row>
    <row r="93" spans="1:58" s="51" customFormat="1" ht="15" customHeight="1">
      <c r="A93" s="61"/>
      <c r="B93" s="204" t="s">
        <v>147</v>
      </c>
      <c r="C93" s="192">
        <v>143313276.095</v>
      </c>
      <c r="D93" s="335">
        <v>2.7514942865588094E-3</v>
      </c>
      <c r="E93" s="211">
        <v>143566471.28999999</v>
      </c>
      <c r="F93" s="834">
        <v>1.9813028454497296E-3</v>
      </c>
      <c r="G93" s="12">
        <v>1.7667253299837619E-3</v>
      </c>
      <c r="H93" s="211">
        <f t="shared" si="78"/>
        <v>153893536.22499999</v>
      </c>
      <c r="I93" s="834">
        <f t="shared" si="79"/>
        <v>1.9961277241000198E-3</v>
      </c>
      <c r="J93" s="12">
        <f t="shared" si="61"/>
        <v>7.1932289219114667E-2</v>
      </c>
      <c r="K93" s="812">
        <f t="shared" si="80"/>
        <v>182950900</v>
      </c>
      <c r="L93" s="834">
        <f t="shared" si="81"/>
        <v>1.5561012421010699E-3</v>
      </c>
      <c r="M93" s="813">
        <f t="shared" si="62"/>
        <v>0.18881471235098982</v>
      </c>
      <c r="N93" s="59">
        <f t="shared" si="95"/>
        <v>182426211.46964794</v>
      </c>
      <c r="O93" s="14">
        <f t="shared" si="81"/>
        <v>1.5561012421010704E-3</v>
      </c>
      <c r="P93" s="211">
        <f t="shared" si="95"/>
        <v>125088107.1556748</v>
      </c>
      <c r="Q93" s="14">
        <f t="shared" si="82"/>
        <v>1.5561012421010701E-3</v>
      </c>
      <c r="R93" s="211">
        <f t="shared" si="64"/>
        <v>119573720.58013505</v>
      </c>
      <c r="S93" s="14">
        <f t="shared" si="83"/>
        <v>1.5561012421010704E-3</v>
      </c>
      <c r="T93" s="192">
        <f t="shared" si="65"/>
        <v>15523200</v>
      </c>
      <c r="U93" s="14">
        <f t="shared" si="84"/>
        <v>2.4791714453646064E-3</v>
      </c>
      <c r="V93" s="87">
        <f t="shared" si="66"/>
        <v>14148200</v>
      </c>
      <c r="W93" s="14">
        <f t="shared" si="84"/>
        <v>2.6292074736720722E-3</v>
      </c>
      <c r="X93" s="87">
        <f t="shared" si="67"/>
        <v>14148200</v>
      </c>
      <c r="Y93" s="14">
        <f t="shared" si="85"/>
        <v>1.6119698292234106E-3</v>
      </c>
      <c r="Z93" s="87">
        <f t="shared" si="68"/>
        <v>14533200</v>
      </c>
      <c r="AA93" s="14">
        <f t="shared" si="86"/>
        <v>1.4374149243256465E-3</v>
      </c>
      <c r="AB93" s="87">
        <f t="shared" si="69"/>
        <v>15523200</v>
      </c>
      <c r="AC93" s="14">
        <f t="shared" si="87"/>
        <v>1.5723320355209625E-3</v>
      </c>
      <c r="AD93" s="87">
        <f t="shared" si="70"/>
        <v>14698200</v>
      </c>
      <c r="AE93" s="14">
        <f t="shared" si="88"/>
        <v>1.5358593132607764E-3</v>
      </c>
      <c r="AF93" s="87">
        <f t="shared" si="71"/>
        <v>14148200</v>
      </c>
      <c r="AG93" s="14">
        <f t="shared" si="89"/>
        <v>1.2527952089941609E-3</v>
      </c>
      <c r="AH93" s="87">
        <f t="shared" si="72"/>
        <v>14973200</v>
      </c>
      <c r="AI93" s="14">
        <f t="shared" si="90"/>
        <v>1.4647973510483754E-3</v>
      </c>
      <c r="AJ93" s="87">
        <f t="shared" si="73"/>
        <v>15523200</v>
      </c>
      <c r="AK93" s="14">
        <f t="shared" si="91"/>
        <v>1.3125032026952462E-3</v>
      </c>
      <c r="AL93" s="87">
        <f t="shared" si="74"/>
        <v>21023200</v>
      </c>
      <c r="AM93" s="14">
        <f t="shared" si="92"/>
        <v>1.6984458392444936E-3</v>
      </c>
      <c r="AN93" s="87">
        <f t="shared" si="75"/>
        <v>14148200</v>
      </c>
      <c r="AO93" s="14">
        <f t="shared" si="93"/>
        <v>1.303939991079652E-3</v>
      </c>
      <c r="AP93" s="87">
        <f t="shared" si="76"/>
        <v>14560700</v>
      </c>
      <c r="AQ93" s="14">
        <f t="shared" si="94"/>
        <v>1.3205395164863716E-3</v>
      </c>
      <c r="AR93" s="176" t="e">
        <f>IF(#REF!=0,"",T93/#REF!)</f>
        <v>#REF!</v>
      </c>
      <c r="AS93" s="68" t="e">
        <f>IF(#REF!=0,"",T93/#REF!)</f>
        <v>#REF!</v>
      </c>
      <c r="AU93" s="761">
        <f t="shared" si="96"/>
        <v>15523200</v>
      </c>
      <c r="AV93" s="761">
        <f t="shared" si="96"/>
        <v>14148200</v>
      </c>
      <c r="AW93" s="761">
        <f t="shared" si="96"/>
        <v>14148200</v>
      </c>
      <c r="AX93" s="761">
        <f t="shared" si="96"/>
        <v>14533200</v>
      </c>
      <c r="AY93" s="761">
        <f t="shared" si="96"/>
        <v>15523200</v>
      </c>
      <c r="AZ93" s="761">
        <f t="shared" si="96"/>
        <v>14698200</v>
      </c>
      <c r="BA93" s="51">
        <f t="shared" si="96"/>
        <v>14148200</v>
      </c>
      <c r="BB93" s="51">
        <f t="shared" si="96"/>
        <v>14973200</v>
      </c>
      <c r="BC93" s="51">
        <f t="shared" si="96"/>
        <v>15523200</v>
      </c>
      <c r="BD93" s="51">
        <f t="shared" si="96"/>
        <v>21023200</v>
      </c>
      <c r="BE93" s="51">
        <f t="shared" si="96"/>
        <v>14148200</v>
      </c>
      <c r="BF93" s="51">
        <f t="shared" si="96"/>
        <v>14560700</v>
      </c>
    </row>
    <row r="94" spans="1:58" s="51" customFormat="1" ht="15" customHeight="1">
      <c r="A94" s="61"/>
      <c r="B94" s="204" t="s">
        <v>148</v>
      </c>
      <c r="C94" s="192">
        <v>0</v>
      </c>
      <c r="D94" s="335">
        <v>0</v>
      </c>
      <c r="E94" s="211">
        <v>0</v>
      </c>
      <c r="F94" s="834">
        <v>0</v>
      </c>
      <c r="G94" s="12">
        <v>0</v>
      </c>
      <c r="H94" s="211">
        <f t="shared" si="78"/>
        <v>0</v>
      </c>
      <c r="I94" s="834">
        <f t="shared" si="79"/>
        <v>0</v>
      </c>
      <c r="J94" s="12">
        <f t="shared" si="61"/>
        <v>0</v>
      </c>
      <c r="K94" s="812">
        <f t="shared" si="80"/>
        <v>0</v>
      </c>
      <c r="L94" s="834">
        <f t="shared" si="81"/>
        <v>0</v>
      </c>
      <c r="M94" s="813">
        <f t="shared" si="62"/>
        <v>0</v>
      </c>
      <c r="N94" s="59">
        <f t="shared" si="95"/>
        <v>0</v>
      </c>
      <c r="O94" s="14">
        <f t="shared" si="81"/>
        <v>0</v>
      </c>
      <c r="P94" s="211">
        <f t="shared" si="95"/>
        <v>0</v>
      </c>
      <c r="Q94" s="14">
        <f t="shared" si="82"/>
        <v>0</v>
      </c>
      <c r="R94" s="211">
        <f t="shared" si="64"/>
        <v>0</v>
      </c>
      <c r="S94" s="14">
        <f t="shared" si="83"/>
        <v>0</v>
      </c>
      <c r="T94" s="192">
        <f t="shared" si="65"/>
        <v>0</v>
      </c>
      <c r="U94" s="14">
        <f t="shared" si="84"/>
        <v>0</v>
      </c>
      <c r="V94" s="87">
        <f t="shared" si="66"/>
        <v>0</v>
      </c>
      <c r="W94" s="14">
        <f t="shared" si="84"/>
        <v>0</v>
      </c>
      <c r="X94" s="87">
        <f t="shared" si="67"/>
        <v>0</v>
      </c>
      <c r="Y94" s="14">
        <f t="shared" si="85"/>
        <v>0</v>
      </c>
      <c r="Z94" s="87">
        <f t="shared" si="68"/>
        <v>0</v>
      </c>
      <c r="AA94" s="14">
        <f t="shared" si="86"/>
        <v>0</v>
      </c>
      <c r="AB94" s="87">
        <f t="shared" si="69"/>
        <v>0</v>
      </c>
      <c r="AC94" s="14">
        <f t="shared" si="87"/>
        <v>0</v>
      </c>
      <c r="AD94" s="87">
        <f t="shared" si="70"/>
        <v>0</v>
      </c>
      <c r="AE94" s="14">
        <f t="shared" si="88"/>
        <v>0</v>
      </c>
      <c r="AF94" s="87">
        <f t="shared" si="71"/>
        <v>0</v>
      </c>
      <c r="AG94" s="14">
        <f t="shared" si="89"/>
        <v>0</v>
      </c>
      <c r="AH94" s="87">
        <f t="shared" si="72"/>
        <v>0</v>
      </c>
      <c r="AI94" s="14">
        <f t="shared" si="90"/>
        <v>0</v>
      </c>
      <c r="AJ94" s="87">
        <f t="shared" si="73"/>
        <v>0</v>
      </c>
      <c r="AK94" s="14">
        <f t="shared" si="91"/>
        <v>0</v>
      </c>
      <c r="AL94" s="87">
        <f t="shared" si="74"/>
        <v>0</v>
      </c>
      <c r="AM94" s="14">
        <f t="shared" si="92"/>
        <v>0</v>
      </c>
      <c r="AN94" s="87">
        <f t="shared" si="75"/>
        <v>0</v>
      </c>
      <c r="AO94" s="14">
        <f t="shared" si="93"/>
        <v>0</v>
      </c>
      <c r="AP94" s="87">
        <f t="shared" si="76"/>
        <v>0</v>
      </c>
      <c r="AQ94" s="14">
        <f t="shared" si="94"/>
        <v>0</v>
      </c>
      <c r="AR94" s="176" t="e">
        <f>IF(#REF!=0,"",T94/#REF!)</f>
        <v>#REF!</v>
      </c>
      <c r="AS94" s="68" t="e">
        <f>IF(#REF!=0,"",T94/#REF!)</f>
        <v>#REF!</v>
      </c>
      <c r="AU94" s="761">
        <f t="shared" si="96"/>
        <v>0</v>
      </c>
      <c r="AV94" s="761">
        <f t="shared" si="96"/>
        <v>0</v>
      </c>
      <c r="AW94" s="761">
        <f t="shared" si="96"/>
        <v>0</v>
      </c>
      <c r="AX94" s="761">
        <f t="shared" si="96"/>
        <v>0</v>
      </c>
      <c r="AY94" s="761">
        <f t="shared" si="96"/>
        <v>0</v>
      </c>
      <c r="AZ94" s="761">
        <f t="shared" si="96"/>
        <v>0</v>
      </c>
      <c r="BA94" s="51">
        <f t="shared" si="96"/>
        <v>0</v>
      </c>
      <c r="BB94" s="51">
        <f t="shared" si="96"/>
        <v>0</v>
      </c>
      <c r="BC94" s="51">
        <f t="shared" si="96"/>
        <v>0</v>
      </c>
      <c r="BD94" s="51">
        <f t="shared" si="96"/>
        <v>0</v>
      </c>
      <c r="BE94" s="51">
        <f t="shared" si="96"/>
        <v>0</v>
      </c>
      <c r="BF94" s="51">
        <f t="shared" si="96"/>
        <v>0</v>
      </c>
    </row>
    <row r="95" spans="1:58" s="51" customFormat="1" ht="15" customHeight="1">
      <c r="A95" s="61"/>
      <c r="B95" s="204" t="s">
        <v>149</v>
      </c>
      <c r="C95" s="192">
        <v>102050542.87467743</v>
      </c>
      <c r="D95" s="335">
        <v>1.9592845360241976E-3</v>
      </c>
      <c r="E95" s="211">
        <v>93923911.231451601</v>
      </c>
      <c r="F95" s="834">
        <v>1.2962059379640471E-3</v>
      </c>
      <c r="G95" s="12">
        <v>-7.9633399434294982E-2</v>
      </c>
      <c r="H95" s="211">
        <f t="shared" si="78"/>
        <v>19768286.835000001</v>
      </c>
      <c r="I95" s="834">
        <f t="shared" si="79"/>
        <v>2.5641119424023382E-4</v>
      </c>
      <c r="J95" s="12">
        <f t="shared" si="61"/>
        <v>-0.78952870918795015</v>
      </c>
      <c r="K95" s="812">
        <f t="shared" si="80"/>
        <v>51939360</v>
      </c>
      <c r="L95" s="834">
        <f t="shared" si="81"/>
        <v>4.4177373606762597E-4</v>
      </c>
      <c r="M95" s="813">
        <f t="shared" si="62"/>
        <v>1.6274082541154102</v>
      </c>
      <c r="N95" s="59">
        <f t="shared" si="95"/>
        <v>51790402.074863665</v>
      </c>
      <c r="O95" s="14">
        <f t="shared" si="81"/>
        <v>4.4177373606762613E-4</v>
      </c>
      <c r="P95" s="211">
        <f t="shared" si="95"/>
        <v>35512239.78278964</v>
      </c>
      <c r="Q95" s="14">
        <f t="shared" si="82"/>
        <v>4.4177373606762603E-4</v>
      </c>
      <c r="R95" s="211">
        <f t="shared" si="64"/>
        <v>33946717.505904824</v>
      </c>
      <c r="S95" s="14">
        <f t="shared" si="83"/>
        <v>4.4177373606762603E-4</v>
      </c>
      <c r="T95" s="192">
        <f t="shared" si="65"/>
        <v>4383280</v>
      </c>
      <c r="U95" s="14">
        <f t="shared" si="84"/>
        <v>7.0004268533793105E-4</v>
      </c>
      <c r="V95" s="87">
        <f t="shared" si="66"/>
        <v>11808280</v>
      </c>
      <c r="W95" s="14">
        <f t="shared" si="84"/>
        <v>2.1943722895642172E-3</v>
      </c>
      <c r="X95" s="87">
        <f t="shared" si="67"/>
        <v>3008280</v>
      </c>
      <c r="Y95" s="14">
        <f t="shared" si="85"/>
        <v>3.4274724684809385E-4</v>
      </c>
      <c r="Z95" s="87">
        <f t="shared" si="68"/>
        <v>3558280</v>
      </c>
      <c r="AA95" s="14">
        <f t="shared" si="86"/>
        <v>3.5193383266792318E-4</v>
      </c>
      <c r="AB95" s="87">
        <f t="shared" si="69"/>
        <v>3008280</v>
      </c>
      <c r="AC95" s="14">
        <f t="shared" si="87"/>
        <v>3.0470618273403685E-4</v>
      </c>
      <c r="AD95" s="87">
        <f t="shared" si="70"/>
        <v>3008280</v>
      </c>
      <c r="AE95" s="14">
        <f t="shared" si="88"/>
        <v>3.1434426357622891E-4</v>
      </c>
      <c r="AF95" s="87">
        <f t="shared" si="71"/>
        <v>4823280</v>
      </c>
      <c r="AG95" s="14">
        <f t="shared" si="89"/>
        <v>4.2709193223430233E-4</v>
      </c>
      <c r="AH95" s="87">
        <f t="shared" si="72"/>
        <v>3558280</v>
      </c>
      <c r="AI95" s="14">
        <f t="shared" si="90"/>
        <v>3.4809921181099652E-4</v>
      </c>
      <c r="AJ95" s="87">
        <f t="shared" si="73"/>
        <v>3008280</v>
      </c>
      <c r="AK95" s="14">
        <f t="shared" si="91"/>
        <v>2.5435329922980155E-4</v>
      </c>
      <c r="AL95" s="87">
        <f t="shared" si="74"/>
        <v>3008280</v>
      </c>
      <c r="AM95" s="14">
        <f t="shared" si="92"/>
        <v>2.4303629558213903E-4</v>
      </c>
      <c r="AN95" s="87">
        <f t="shared" si="75"/>
        <v>3008280</v>
      </c>
      <c r="AO95" s="14">
        <f t="shared" si="93"/>
        <v>2.7725198939547755E-4</v>
      </c>
      <c r="AP95" s="87">
        <f t="shared" si="76"/>
        <v>5758280</v>
      </c>
      <c r="AQ95" s="14">
        <f t="shared" si="94"/>
        <v>5.2223013227338955E-4</v>
      </c>
      <c r="AR95" s="176" t="e">
        <f>IF(#REF!=0,"",T95/#REF!)</f>
        <v>#REF!</v>
      </c>
      <c r="AS95" s="68" t="e">
        <f>IF(#REF!=0,"",T95/#REF!)</f>
        <v>#REF!</v>
      </c>
      <c r="AU95" s="761">
        <f t="shared" si="96"/>
        <v>4383280</v>
      </c>
      <c r="AV95" s="761">
        <f t="shared" si="96"/>
        <v>11808280</v>
      </c>
      <c r="AW95" s="761">
        <f t="shared" si="96"/>
        <v>3008280</v>
      </c>
      <c r="AX95" s="761">
        <f t="shared" si="96"/>
        <v>3558280</v>
      </c>
      <c r="AY95" s="761">
        <f t="shared" si="96"/>
        <v>3008280</v>
      </c>
      <c r="AZ95" s="761">
        <f t="shared" si="96"/>
        <v>3008280</v>
      </c>
      <c r="BA95" s="51">
        <f t="shared" si="96"/>
        <v>4823280</v>
      </c>
      <c r="BB95" s="51">
        <f t="shared" si="96"/>
        <v>3558280</v>
      </c>
      <c r="BC95" s="51">
        <f t="shared" si="96"/>
        <v>3008280</v>
      </c>
      <c r="BD95" s="51">
        <f t="shared" si="96"/>
        <v>3008280</v>
      </c>
      <c r="BE95" s="51">
        <f t="shared" si="96"/>
        <v>3008280</v>
      </c>
      <c r="BF95" s="51">
        <f t="shared" si="96"/>
        <v>5758280</v>
      </c>
    </row>
    <row r="96" spans="1:58" s="51" customFormat="1" ht="15" customHeight="1">
      <c r="A96" s="61"/>
      <c r="B96" s="204" t="s">
        <v>150</v>
      </c>
      <c r="C96" s="192">
        <v>9265790.7100000009</v>
      </c>
      <c r="D96" s="335">
        <v>1.7789538341245255E-4</v>
      </c>
      <c r="E96" s="211">
        <v>4176795.15</v>
      </c>
      <c r="F96" s="834">
        <v>5.7642261742572015E-5</v>
      </c>
      <c r="G96" s="12">
        <v>-0.54922409962354957</v>
      </c>
      <c r="H96" s="211">
        <f t="shared" si="78"/>
        <v>14522393.050000001</v>
      </c>
      <c r="I96" s="834">
        <f t="shared" si="79"/>
        <v>1.8836756954495961E-4</v>
      </c>
      <c r="J96" s="12">
        <f t="shared" si="61"/>
        <v>2.4769225036090172</v>
      </c>
      <c r="K96" s="812">
        <f t="shared" si="80"/>
        <v>4620000</v>
      </c>
      <c r="L96" s="834">
        <f t="shared" si="81"/>
        <v>3.9295722177409042E-5</v>
      </c>
      <c r="M96" s="813">
        <f t="shared" si="62"/>
        <v>-0.68187061291527296</v>
      </c>
      <c r="N96" s="59">
        <f t="shared" si="95"/>
        <v>4606750.2099731322</v>
      </c>
      <c r="O96" s="14">
        <f t="shared" si="81"/>
        <v>3.9295722177409049E-5</v>
      </c>
      <c r="P96" s="211">
        <f t="shared" si="95"/>
        <v>3158809.5771008371</v>
      </c>
      <c r="Q96" s="14">
        <f t="shared" si="82"/>
        <v>3.9295722177409042E-5</v>
      </c>
      <c r="R96" s="211">
        <f t="shared" si="64"/>
        <v>3019556.553590192</v>
      </c>
      <c r="S96" s="14">
        <f t="shared" si="83"/>
        <v>3.9295722177409042E-5</v>
      </c>
      <c r="T96" s="192">
        <f t="shared" si="65"/>
        <v>385000</v>
      </c>
      <c r="U96" s="14">
        <f t="shared" si="84"/>
        <v>6.148738703781265E-5</v>
      </c>
      <c r="V96" s="87">
        <f t="shared" si="66"/>
        <v>385000</v>
      </c>
      <c r="W96" s="14">
        <f t="shared" si="84"/>
        <v>7.1545841687546666E-5</v>
      </c>
      <c r="X96" s="87">
        <f t="shared" si="67"/>
        <v>385000</v>
      </c>
      <c r="Y96" s="14">
        <f t="shared" si="85"/>
        <v>4.3864829748732212E-5</v>
      </c>
      <c r="Z96" s="87">
        <f t="shared" si="68"/>
        <v>385000</v>
      </c>
      <c r="AA96" s="14">
        <f t="shared" si="86"/>
        <v>3.8078657547227995E-5</v>
      </c>
      <c r="AB96" s="87">
        <f t="shared" si="69"/>
        <v>385000</v>
      </c>
      <c r="AC96" s="14">
        <f t="shared" si="87"/>
        <v>3.8996330246055617E-5</v>
      </c>
      <c r="AD96" s="87">
        <f t="shared" si="70"/>
        <v>385000</v>
      </c>
      <c r="AE96" s="14">
        <f t="shared" si="88"/>
        <v>4.0229812875413239E-5</v>
      </c>
      <c r="AF96" s="87">
        <f t="shared" si="71"/>
        <v>385000</v>
      </c>
      <c r="AG96" s="14">
        <f t="shared" si="89"/>
        <v>3.4090990759443034E-5</v>
      </c>
      <c r="AH96" s="87">
        <f t="shared" si="72"/>
        <v>385000</v>
      </c>
      <c r="AI96" s="14">
        <f t="shared" si="90"/>
        <v>3.7663757924399899E-5</v>
      </c>
      <c r="AJ96" s="87">
        <f t="shared" si="73"/>
        <v>385000</v>
      </c>
      <c r="AK96" s="14">
        <f t="shared" si="91"/>
        <v>3.2552162765259085E-5</v>
      </c>
      <c r="AL96" s="87">
        <f t="shared" si="74"/>
        <v>385000</v>
      </c>
      <c r="AM96" s="14">
        <f t="shared" si="92"/>
        <v>3.1103811413539803E-5</v>
      </c>
      <c r="AN96" s="87">
        <f t="shared" si="75"/>
        <v>385000</v>
      </c>
      <c r="AO96" s="14">
        <f t="shared" si="93"/>
        <v>3.5482739611093002E-5</v>
      </c>
      <c r="AP96" s="87">
        <f t="shared" si="76"/>
        <v>385000</v>
      </c>
      <c r="AQ96" s="14">
        <f t="shared" si="94"/>
        <v>3.4916433540094432E-5</v>
      </c>
      <c r="AR96" s="176" t="e">
        <f>IF(#REF!=0,"",T96/#REF!)</f>
        <v>#REF!</v>
      </c>
      <c r="AS96" s="68" t="e">
        <f>IF(#REF!=0,"",T96/#REF!)</f>
        <v>#REF!</v>
      </c>
      <c r="AU96" s="761">
        <f t="shared" si="96"/>
        <v>385000</v>
      </c>
      <c r="AV96" s="761">
        <f t="shared" si="96"/>
        <v>385000</v>
      </c>
      <c r="AW96" s="761">
        <f t="shared" si="96"/>
        <v>385000</v>
      </c>
      <c r="AX96" s="761">
        <f t="shared" si="96"/>
        <v>385000</v>
      </c>
      <c r="AY96" s="761">
        <f t="shared" si="96"/>
        <v>385000</v>
      </c>
      <c r="AZ96" s="761">
        <f t="shared" si="96"/>
        <v>385000</v>
      </c>
      <c r="BA96" s="51">
        <f t="shared" si="96"/>
        <v>385000</v>
      </c>
      <c r="BB96" s="51">
        <f t="shared" si="96"/>
        <v>385000</v>
      </c>
      <c r="BC96" s="51">
        <f t="shared" si="96"/>
        <v>385000</v>
      </c>
      <c r="BD96" s="51">
        <f t="shared" si="96"/>
        <v>385000</v>
      </c>
      <c r="BE96" s="51">
        <f t="shared" si="96"/>
        <v>385000</v>
      </c>
      <c r="BF96" s="51">
        <f t="shared" si="96"/>
        <v>385000</v>
      </c>
    </row>
    <row r="97" spans="1:58" s="51" customFormat="1" ht="15" customHeight="1">
      <c r="A97" s="61"/>
      <c r="B97" s="204" t="s">
        <v>151</v>
      </c>
      <c r="C97" s="192">
        <v>7751313.5149999997</v>
      </c>
      <c r="D97" s="335">
        <v>1.4881869587372217E-4</v>
      </c>
      <c r="E97" s="211">
        <v>22415928.149999999</v>
      </c>
      <c r="F97" s="834">
        <v>3.0935316462072314E-4</v>
      </c>
      <c r="G97" s="824">
        <v>1.8918876918888241</v>
      </c>
      <c r="H97" s="211">
        <f t="shared" si="78"/>
        <v>41617074.895000003</v>
      </c>
      <c r="I97" s="834">
        <f t="shared" si="79"/>
        <v>5.3980822737349787E-4</v>
      </c>
      <c r="J97" s="12">
        <f t="shared" si="61"/>
        <v>0.8565849522942911</v>
      </c>
      <c r="K97" s="812">
        <f t="shared" si="80"/>
        <v>29700000</v>
      </c>
      <c r="L97" s="834">
        <f t="shared" si="81"/>
        <v>2.5261535685477238E-4</v>
      </c>
      <c r="M97" s="813">
        <f t="shared" si="62"/>
        <v>-0.28635061270084011</v>
      </c>
      <c r="N97" s="59">
        <f t="shared" si="95"/>
        <v>29614822.778398708</v>
      </c>
      <c r="O97" s="14">
        <f t="shared" si="81"/>
        <v>2.5261535685477244E-4</v>
      </c>
      <c r="P97" s="211">
        <f t="shared" si="95"/>
        <v>20306632.995648239</v>
      </c>
      <c r="Q97" s="14">
        <f t="shared" si="82"/>
        <v>2.5261535685477244E-4</v>
      </c>
      <c r="R97" s="211">
        <f t="shared" si="64"/>
        <v>19411434.987365521</v>
      </c>
      <c r="S97" s="14">
        <f t="shared" si="83"/>
        <v>2.5261535685477244E-4</v>
      </c>
      <c r="T97" s="192">
        <f t="shared" si="65"/>
        <v>1100000</v>
      </c>
      <c r="U97" s="14">
        <f t="shared" si="84"/>
        <v>1.7567824867946471E-4</v>
      </c>
      <c r="V97" s="87">
        <f t="shared" si="66"/>
        <v>1100000</v>
      </c>
      <c r="W97" s="14">
        <f t="shared" si="84"/>
        <v>2.0441669053584762E-4</v>
      </c>
      <c r="X97" s="87">
        <f t="shared" si="67"/>
        <v>1100000</v>
      </c>
      <c r="Y97" s="14">
        <f t="shared" si="85"/>
        <v>1.2532808499637774E-4</v>
      </c>
      <c r="Z97" s="87">
        <f t="shared" si="68"/>
        <v>1100000</v>
      </c>
      <c r="AA97" s="14">
        <f t="shared" si="86"/>
        <v>1.0879616442065142E-4</v>
      </c>
      <c r="AB97" s="87">
        <f t="shared" si="69"/>
        <v>1100000</v>
      </c>
      <c r="AC97" s="14">
        <f t="shared" si="87"/>
        <v>1.1141808641730176E-4</v>
      </c>
      <c r="AD97" s="87">
        <f t="shared" si="70"/>
        <v>1100000</v>
      </c>
      <c r="AE97" s="14">
        <f t="shared" si="88"/>
        <v>1.1494232250118068E-4</v>
      </c>
      <c r="AF97" s="87">
        <f t="shared" si="71"/>
        <v>1100000</v>
      </c>
      <c r="AG97" s="14">
        <f t="shared" si="89"/>
        <v>9.7402830741265817E-5</v>
      </c>
      <c r="AH97" s="87">
        <f t="shared" si="72"/>
        <v>1100000</v>
      </c>
      <c r="AI97" s="14">
        <f t="shared" si="90"/>
        <v>1.0761073692685685E-4</v>
      </c>
      <c r="AJ97" s="87">
        <f t="shared" si="73"/>
        <v>1100000</v>
      </c>
      <c r="AK97" s="14">
        <f t="shared" si="91"/>
        <v>9.3006179329311665E-5</v>
      </c>
      <c r="AL97" s="87">
        <f t="shared" si="74"/>
        <v>1100000</v>
      </c>
      <c r="AM97" s="14">
        <f t="shared" si="92"/>
        <v>8.8868032610113723E-5</v>
      </c>
      <c r="AN97" s="87">
        <f t="shared" si="75"/>
        <v>1100000</v>
      </c>
      <c r="AO97" s="14">
        <f t="shared" si="93"/>
        <v>1.0137925603169429E-4</v>
      </c>
      <c r="AP97" s="87">
        <f t="shared" si="76"/>
        <v>17600000</v>
      </c>
      <c r="AQ97" s="14">
        <f t="shared" si="94"/>
        <v>1.5961798189757456E-3</v>
      </c>
      <c r="AR97" s="176" t="e">
        <f>IF(#REF!=0,"",T97/#REF!)</f>
        <v>#REF!</v>
      </c>
      <c r="AS97" s="68" t="e">
        <f>IF(#REF!=0,"",T97/#REF!)</f>
        <v>#REF!</v>
      </c>
      <c r="AU97" s="761">
        <f t="shared" si="96"/>
        <v>1100000</v>
      </c>
      <c r="AV97" s="761">
        <f t="shared" si="96"/>
        <v>1100000</v>
      </c>
      <c r="AW97" s="761">
        <f t="shared" si="96"/>
        <v>1100000</v>
      </c>
      <c r="AX97" s="761">
        <f t="shared" si="96"/>
        <v>1100000</v>
      </c>
      <c r="AY97" s="761">
        <f t="shared" si="96"/>
        <v>1100000</v>
      </c>
      <c r="AZ97" s="761">
        <f t="shared" si="96"/>
        <v>1100000</v>
      </c>
      <c r="BA97" s="51">
        <f t="shared" si="96"/>
        <v>1100000</v>
      </c>
      <c r="BB97" s="51">
        <f t="shared" si="96"/>
        <v>1100000</v>
      </c>
      <c r="BC97" s="51">
        <f t="shared" si="96"/>
        <v>1100000</v>
      </c>
      <c r="BD97" s="51">
        <f t="shared" si="96"/>
        <v>1100000</v>
      </c>
      <c r="BE97" s="51">
        <f t="shared" si="96"/>
        <v>1100000</v>
      </c>
      <c r="BF97" s="51">
        <f t="shared" si="96"/>
        <v>17600000</v>
      </c>
    </row>
    <row r="98" spans="1:58" s="51" customFormat="1" ht="15" customHeight="1">
      <c r="A98" s="61"/>
      <c r="B98" s="204" t="s">
        <v>152</v>
      </c>
      <c r="C98" s="192">
        <v>3333139.0950000002</v>
      </c>
      <c r="D98" s="335">
        <v>6.3993465407342462E-5</v>
      </c>
      <c r="E98" s="211">
        <v>4836665.7779000001</v>
      </c>
      <c r="F98" s="834">
        <v>6.6748869580317453E-5</v>
      </c>
      <c r="G98" s="12">
        <v>0.451084290228218</v>
      </c>
      <c r="H98" s="211">
        <f t="shared" si="78"/>
        <v>5880978.7850000001</v>
      </c>
      <c r="I98" s="834">
        <f t="shared" si="79"/>
        <v>7.6281207681258811E-5</v>
      </c>
      <c r="J98" s="12">
        <f t="shared" si="61"/>
        <v>0.21591589228094718</v>
      </c>
      <c r="K98" s="812">
        <f t="shared" si="80"/>
        <v>5544000</v>
      </c>
      <c r="L98" s="834">
        <f t="shared" si="81"/>
        <v>4.7154866612890847E-5</v>
      </c>
      <c r="M98" s="813">
        <f t="shared" si="62"/>
        <v>-5.7299779053700518E-2</v>
      </c>
      <c r="N98" s="59">
        <f t="shared" si="95"/>
        <v>5528100.2519677579</v>
      </c>
      <c r="O98" s="14">
        <f t="shared" si="81"/>
        <v>4.7154866612890854E-5</v>
      </c>
      <c r="P98" s="211">
        <f t="shared" si="95"/>
        <v>3790571.4925210048</v>
      </c>
      <c r="Q98" s="14">
        <f t="shared" si="82"/>
        <v>4.7154866612890854E-5</v>
      </c>
      <c r="R98" s="211">
        <f t="shared" si="64"/>
        <v>3623467.864308231</v>
      </c>
      <c r="S98" s="14">
        <f t="shared" si="83"/>
        <v>4.715486661289086E-5</v>
      </c>
      <c r="T98" s="192">
        <f t="shared" si="65"/>
        <v>462000</v>
      </c>
      <c r="U98" s="14">
        <f t="shared" si="84"/>
        <v>7.3784864445375183E-5</v>
      </c>
      <c r="V98" s="87">
        <f t="shared" si="66"/>
        <v>462000</v>
      </c>
      <c r="W98" s="14">
        <f t="shared" si="84"/>
        <v>8.5855010025056005E-5</v>
      </c>
      <c r="X98" s="87">
        <f t="shared" si="67"/>
        <v>462000</v>
      </c>
      <c r="Y98" s="14">
        <f t="shared" si="85"/>
        <v>5.2637795698478655E-5</v>
      </c>
      <c r="Z98" s="87">
        <f t="shared" si="68"/>
        <v>462000</v>
      </c>
      <c r="AA98" s="14">
        <f t="shared" si="86"/>
        <v>4.5694389056673589E-5</v>
      </c>
      <c r="AB98" s="87">
        <f t="shared" si="69"/>
        <v>462000</v>
      </c>
      <c r="AC98" s="14">
        <f t="shared" si="87"/>
        <v>4.6795596295266739E-5</v>
      </c>
      <c r="AD98" s="87">
        <f t="shared" si="70"/>
        <v>462000</v>
      </c>
      <c r="AE98" s="14">
        <f t="shared" si="88"/>
        <v>4.8275775450495884E-5</v>
      </c>
      <c r="AF98" s="87">
        <f t="shared" si="71"/>
        <v>462000</v>
      </c>
      <c r="AG98" s="14">
        <f t="shared" si="89"/>
        <v>4.0909188911331644E-5</v>
      </c>
      <c r="AH98" s="87">
        <f t="shared" si="72"/>
        <v>462000</v>
      </c>
      <c r="AI98" s="14">
        <f t="shared" si="90"/>
        <v>4.5196509509279879E-5</v>
      </c>
      <c r="AJ98" s="87">
        <f t="shared" si="73"/>
        <v>462000</v>
      </c>
      <c r="AK98" s="14">
        <f t="shared" si="91"/>
        <v>3.9062595318310903E-5</v>
      </c>
      <c r="AL98" s="87">
        <f t="shared" si="74"/>
        <v>462000</v>
      </c>
      <c r="AM98" s="14">
        <f t="shared" si="92"/>
        <v>3.7324573696247765E-5</v>
      </c>
      <c r="AN98" s="87">
        <f t="shared" si="75"/>
        <v>462000</v>
      </c>
      <c r="AO98" s="14">
        <f t="shared" si="93"/>
        <v>4.2579287533311607E-5</v>
      </c>
      <c r="AP98" s="87">
        <f t="shared" si="76"/>
        <v>462000</v>
      </c>
      <c r="AQ98" s="14">
        <f t="shared" si="94"/>
        <v>4.1899720248113321E-5</v>
      </c>
      <c r="AR98" s="176" t="e">
        <f>IF(#REF!=0,"",T98/#REF!)</f>
        <v>#REF!</v>
      </c>
      <c r="AS98" s="68" t="e">
        <f>IF(#REF!=0,"",T98/#REF!)</f>
        <v>#REF!</v>
      </c>
      <c r="AU98" s="761">
        <f t="shared" si="96"/>
        <v>462000</v>
      </c>
      <c r="AV98" s="761">
        <f t="shared" si="96"/>
        <v>462000</v>
      </c>
      <c r="AW98" s="761">
        <f t="shared" si="96"/>
        <v>462000</v>
      </c>
      <c r="AX98" s="761">
        <f t="shared" si="96"/>
        <v>462000</v>
      </c>
      <c r="AY98" s="761">
        <f t="shared" si="96"/>
        <v>462000</v>
      </c>
      <c r="AZ98" s="761">
        <f t="shared" si="96"/>
        <v>462000</v>
      </c>
      <c r="BA98" s="51">
        <f t="shared" si="96"/>
        <v>462000</v>
      </c>
      <c r="BB98" s="51">
        <f t="shared" si="96"/>
        <v>462000</v>
      </c>
      <c r="BC98" s="51">
        <f t="shared" si="96"/>
        <v>462000</v>
      </c>
      <c r="BD98" s="51">
        <f t="shared" si="96"/>
        <v>462000</v>
      </c>
      <c r="BE98" s="51">
        <f t="shared" si="96"/>
        <v>462000</v>
      </c>
      <c r="BF98" s="51">
        <f t="shared" si="96"/>
        <v>462000</v>
      </c>
    </row>
    <row r="99" spans="1:58" s="51" customFormat="1" ht="15" customHeight="1">
      <c r="A99" s="61"/>
      <c r="B99" s="204" t="s">
        <v>153</v>
      </c>
      <c r="C99" s="192">
        <v>41856527.746000007</v>
      </c>
      <c r="D99" s="335">
        <v>8.0361010568180951E-4</v>
      </c>
      <c r="E99" s="211">
        <v>43814498.090000004</v>
      </c>
      <c r="F99" s="834">
        <v>6.0466617976780634E-4</v>
      </c>
      <c r="G99" s="12">
        <v>4.6778135919005107E-2</v>
      </c>
      <c r="H99" s="211">
        <f t="shared" si="78"/>
        <v>48497971.390000001</v>
      </c>
      <c r="I99" s="834">
        <f t="shared" si="79"/>
        <v>6.2905920306263058E-4</v>
      </c>
      <c r="J99" s="12">
        <f t="shared" si="61"/>
        <v>0.10689323178778873</v>
      </c>
      <c r="K99" s="812">
        <f t="shared" si="80"/>
        <v>51848500</v>
      </c>
      <c r="L99" s="834">
        <f t="shared" si="81"/>
        <v>4.4100092019813691E-4</v>
      </c>
      <c r="M99" s="813">
        <f t="shared" si="62"/>
        <v>6.9085953782612425E-2</v>
      </c>
      <c r="N99" s="59">
        <f t="shared" si="95"/>
        <v>51699802.654067516</v>
      </c>
      <c r="O99" s="14">
        <f t="shared" si="81"/>
        <v>4.4100092019813697E-4</v>
      </c>
      <c r="P99" s="211">
        <f t="shared" si="95"/>
        <v>35450116.527773321</v>
      </c>
      <c r="Q99" s="14">
        <f t="shared" si="82"/>
        <v>4.4100092019813691E-4</v>
      </c>
      <c r="R99" s="211">
        <f t="shared" si="64"/>
        <v>33887332.893684216</v>
      </c>
      <c r="S99" s="14">
        <f t="shared" si="83"/>
        <v>4.4100092019813697E-4</v>
      </c>
      <c r="T99" s="192">
        <f t="shared" si="65"/>
        <v>2453000</v>
      </c>
      <c r="U99" s="14">
        <f t="shared" si="84"/>
        <v>3.9176249455520634E-4</v>
      </c>
      <c r="V99" s="87">
        <f t="shared" si="66"/>
        <v>2816000</v>
      </c>
      <c r="W99" s="14">
        <f t="shared" si="84"/>
        <v>5.233067277717699E-4</v>
      </c>
      <c r="X99" s="87">
        <f t="shared" si="67"/>
        <v>3118500</v>
      </c>
      <c r="Y99" s="14">
        <f t="shared" si="85"/>
        <v>3.5530512096473089E-4</v>
      </c>
      <c r="Z99" s="87">
        <f t="shared" si="68"/>
        <v>3646500</v>
      </c>
      <c r="AA99" s="14">
        <f t="shared" si="86"/>
        <v>3.6065928505445941E-4</v>
      </c>
      <c r="AB99" s="87">
        <f t="shared" si="69"/>
        <v>4702500</v>
      </c>
      <c r="AC99" s="14">
        <f t="shared" si="87"/>
        <v>4.7631231943396501E-4</v>
      </c>
      <c r="AD99" s="87">
        <f t="shared" si="70"/>
        <v>6171000</v>
      </c>
      <c r="AE99" s="14">
        <f t="shared" si="88"/>
        <v>6.4482642923162359E-4</v>
      </c>
      <c r="AF99" s="87">
        <f t="shared" si="71"/>
        <v>5868500</v>
      </c>
      <c r="AG99" s="14">
        <f t="shared" si="89"/>
        <v>5.1964410200465308E-4</v>
      </c>
      <c r="AH99" s="87">
        <f t="shared" si="72"/>
        <v>5428500</v>
      </c>
      <c r="AI99" s="14">
        <f t="shared" si="90"/>
        <v>5.310589867340386E-4</v>
      </c>
      <c r="AJ99" s="87">
        <f t="shared" si="73"/>
        <v>5098500</v>
      </c>
      <c r="AK99" s="14">
        <f t="shared" si="91"/>
        <v>4.3108364119135958E-4</v>
      </c>
      <c r="AL99" s="87">
        <f t="shared" si="74"/>
        <v>4658500</v>
      </c>
      <c r="AM99" s="14">
        <f t="shared" si="92"/>
        <v>3.7635611810383162E-4</v>
      </c>
      <c r="AN99" s="87">
        <f t="shared" si="75"/>
        <v>4328500</v>
      </c>
      <c r="AO99" s="14">
        <f t="shared" si="93"/>
        <v>3.9892737248471705E-4</v>
      </c>
      <c r="AP99" s="87">
        <f t="shared" si="76"/>
        <v>3558500</v>
      </c>
      <c r="AQ99" s="14">
        <f t="shared" si="94"/>
        <v>3.2272760714915856E-4</v>
      </c>
      <c r="AR99" s="176" t="e">
        <f>IF(#REF!=0,"",T99/#REF!)</f>
        <v>#REF!</v>
      </c>
      <c r="AS99" s="68" t="e">
        <f>IF(#REF!=0,"",T99/#REF!)</f>
        <v>#REF!</v>
      </c>
      <c r="AU99" s="761">
        <f t="shared" si="96"/>
        <v>2453000</v>
      </c>
      <c r="AV99" s="761">
        <f t="shared" si="96"/>
        <v>2816000</v>
      </c>
      <c r="AW99" s="761">
        <f t="shared" si="96"/>
        <v>3118500</v>
      </c>
      <c r="AX99" s="761">
        <f t="shared" si="96"/>
        <v>3646500</v>
      </c>
      <c r="AY99" s="761">
        <f t="shared" si="96"/>
        <v>4702500</v>
      </c>
      <c r="AZ99" s="761">
        <f t="shared" si="96"/>
        <v>6171000</v>
      </c>
      <c r="BA99" s="51">
        <f t="shared" si="96"/>
        <v>5868500</v>
      </c>
      <c r="BB99" s="51">
        <f t="shared" si="96"/>
        <v>5428500</v>
      </c>
      <c r="BC99" s="51">
        <f t="shared" si="96"/>
        <v>5098500</v>
      </c>
      <c r="BD99" s="51">
        <f t="shared" si="96"/>
        <v>4658500</v>
      </c>
      <c r="BE99" s="51">
        <f t="shared" si="96"/>
        <v>4328500</v>
      </c>
      <c r="BF99" s="51">
        <f t="shared" si="96"/>
        <v>3558500</v>
      </c>
    </row>
    <row r="100" spans="1:58" s="51" customFormat="1" ht="15" customHeight="1">
      <c r="A100" s="61"/>
      <c r="B100" s="204" t="s">
        <v>154</v>
      </c>
      <c r="C100" s="192">
        <v>18966607.164999999</v>
      </c>
      <c r="D100" s="335">
        <v>3.6414289500513058E-4</v>
      </c>
      <c r="E100" s="211">
        <v>12425937.699999999</v>
      </c>
      <c r="F100" s="834">
        <v>1.7148534404429512E-4</v>
      </c>
      <c r="G100" s="12">
        <v>-0.34485184451280326</v>
      </c>
      <c r="H100" s="211">
        <f t="shared" si="78"/>
        <v>21835265.311200004</v>
      </c>
      <c r="I100" s="834">
        <f t="shared" si="79"/>
        <v>2.8322163178472231E-4</v>
      </c>
      <c r="J100" s="12">
        <f t="shared" si="61"/>
        <v>0.75723280112695279</v>
      </c>
      <c r="K100" s="812">
        <f t="shared" si="80"/>
        <v>16500000</v>
      </c>
      <c r="L100" s="834">
        <f t="shared" si="81"/>
        <v>1.4034186491931799E-4</v>
      </c>
      <c r="M100" s="813">
        <f t="shared" si="62"/>
        <v>-0.24434167550340577</v>
      </c>
      <c r="N100" s="59">
        <f t="shared" ref="N100:P115" si="97">N39*$E$64/100</f>
        <v>16452679.321332615</v>
      </c>
      <c r="O100" s="14">
        <f t="shared" si="81"/>
        <v>1.4034186491931801E-4</v>
      </c>
      <c r="P100" s="211">
        <f t="shared" si="97"/>
        <v>11281462.775360133</v>
      </c>
      <c r="Q100" s="14">
        <f t="shared" si="82"/>
        <v>1.4034186491931801E-4</v>
      </c>
      <c r="R100" s="211">
        <f t="shared" si="64"/>
        <v>10784130.548536401</v>
      </c>
      <c r="S100" s="14">
        <f t="shared" si="83"/>
        <v>1.4034186491931801E-4</v>
      </c>
      <c r="T100" s="192">
        <f t="shared" si="65"/>
        <v>1375000</v>
      </c>
      <c r="U100" s="14">
        <f t="shared" si="84"/>
        <v>2.1959781084933091E-4</v>
      </c>
      <c r="V100" s="87">
        <f t="shared" si="66"/>
        <v>1375000</v>
      </c>
      <c r="W100" s="14">
        <f t="shared" si="84"/>
        <v>2.5552086316980952E-4</v>
      </c>
      <c r="X100" s="87">
        <f t="shared" si="67"/>
        <v>1375000</v>
      </c>
      <c r="Y100" s="14">
        <f t="shared" si="85"/>
        <v>1.5666010624547217E-4</v>
      </c>
      <c r="Z100" s="87">
        <f t="shared" si="68"/>
        <v>1375000</v>
      </c>
      <c r="AA100" s="14">
        <f t="shared" si="86"/>
        <v>1.3599520552581425E-4</v>
      </c>
      <c r="AB100" s="87">
        <f t="shared" si="69"/>
        <v>1375000</v>
      </c>
      <c r="AC100" s="14">
        <f t="shared" si="87"/>
        <v>1.392726080216272E-4</v>
      </c>
      <c r="AD100" s="87">
        <f t="shared" si="70"/>
        <v>1375000</v>
      </c>
      <c r="AE100" s="14">
        <f t="shared" si="88"/>
        <v>1.4367790312647585E-4</v>
      </c>
      <c r="AF100" s="87">
        <f t="shared" si="71"/>
        <v>1375000</v>
      </c>
      <c r="AG100" s="14">
        <f t="shared" si="89"/>
        <v>1.2175353842658228E-4</v>
      </c>
      <c r="AH100" s="87">
        <f t="shared" si="72"/>
        <v>1375000</v>
      </c>
      <c r="AI100" s="14">
        <f t="shared" si="90"/>
        <v>1.3451342115857108E-4</v>
      </c>
      <c r="AJ100" s="87">
        <f t="shared" si="73"/>
        <v>1375000</v>
      </c>
      <c r="AK100" s="14">
        <f t="shared" si="91"/>
        <v>1.1625772416163958E-4</v>
      </c>
      <c r="AL100" s="87">
        <f t="shared" si="74"/>
        <v>1375000</v>
      </c>
      <c r="AM100" s="14">
        <f t="shared" si="92"/>
        <v>1.1108504076264216E-4</v>
      </c>
      <c r="AN100" s="87">
        <f t="shared" si="75"/>
        <v>1375000</v>
      </c>
      <c r="AO100" s="14">
        <f t="shared" si="93"/>
        <v>1.2672407003961787E-4</v>
      </c>
      <c r="AP100" s="87">
        <f t="shared" si="76"/>
        <v>1375000</v>
      </c>
      <c r="AQ100" s="14">
        <f t="shared" si="94"/>
        <v>1.2470154835748012E-4</v>
      </c>
      <c r="AR100" s="176" t="e">
        <f>IF(#REF!=0,"",T100/#REF!)</f>
        <v>#REF!</v>
      </c>
      <c r="AS100" s="68" t="e">
        <f>IF(#REF!=0,"",T100/#REF!)</f>
        <v>#REF!</v>
      </c>
      <c r="AU100" s="761">
        <f t="shared" ref="AU100:BF115" si="98">AU39*$E$64/100</f>
        <v>1375000</v>
      </c>
      <c r="AV100" s="761">
        <f t="shared" si="98"/>
        <v>1375000</v>
      </c>
      <c r="AW100" s="761">
        <f t="shared" si="98"/>
        <v>1375000</v>
      </c>
      <c r="AX100" s="761">
        <f t="shared" si="98"/>
        <v>1375000</v>
      </c>
      <c r="AY100" s="761">
        <f t="shared" si="98"/>
        <v>1375000</v>
      </c>
      <c r="AZ100" s="761">
        <f t="shared" si="98"/>
        <v>1375000</v>
      </c>
      <c r="BA100" s="51">
        <f t="shared" si="98"/>
        <v>1375000</v>
      </c>
      <c r="BB100" s="51">
        <f t="shared" si="98"/>
        <v>1375000</v>
      </c>
      <c r="BC100" s="51">
        <f t="shared" si="98"/>
        <v>1375000</v>
      </c>
      <c r="BD100" s="51">
        <f t="shared" si="98"/>
        <v>1375000</v>
      </c>
      <c r="BE100" s="51">
        <f t="shared" si="98"/>
        <v>1375000</v>
      </c>
      <c r="BF100" s="51">
        <f t="shared" si="98"/>
        <v>1375000</v>
      </c>
    </row>
    <row r="101" spans="1:58" s="51" customFormat="1" ht="15" customHeight="1">
      <c r="A101" s="61"/>
      <c r="B101" s="204" t="s">
        <v>155</v>
      </c>
      <c r="C101" s="192">
        <v>245609428.23355371</v>
      </c>
      <c r="D101" s="335">
        <v>4.7154943137412263E-3</v>
      </c>
      <c r="E101" s="211">
        <v>208370585.74762028</v>
      </c>
      <c r="F101" s="834">
        <v>2.8756382373977267E-3</v>
      </c>
      <c r="G101" s="12">
        <v>-0.15161813108624822</v>
      </c>
      <c r="H101" s="211">
        <f t="shared" si="78"/>
        <v>227744816.77172118</v>
      </c>
      <c r="I101" s="834">
        <f t="shared" si="79"/>
        <v>2.9540405265199229E-3</v>
      </c>
      <c r="J101" s="12">
        <f t="shared" si="61"/>
        <v>9.2979683070849001E-2</v>
      </c>
      <c r="K101" s="812">
        <f t="shared" si="80"/>
        <v>263089554.00444448</v>
      </c>
      <c r="L101" s="834">
        <f t="shared" si="81"/>
        <v>2.2377259787742646E-3</v>
      </c>
      <c r="M101" s="813">
        <f t="shared" si="62"/>
        <v>0.15519447482377133</v>
      </c>
      <c r="N101" s="59">
        <f t="shared" si="97"/>
        <v>262335034.23197234</v>
      </c>
      <c r="O101" s="14">
        <f t="shared" si="81"/>
        <v>2.2377259787742646E-3</v>
      </c>
      <c r="P101" s="211">
        <f t="shared" si="97"/>
        <v>179880909.70225692</v>
      </c>
      <c r="Q101" s="14">
        <f t="shared" si="82"/>
        <v>2.2377259787742642E-3</v>
      </c>
      <c r="R101" s="211">
        <f t="shared" si="64"/>
        <v>171951036.14182708</v>
      </c>
      <c r="S101" s="14">
        <f t="shared" si="83"/>
        <v>2.2377259787742646E-3</v>
      </c>
      <c r="T101" s="192">
        <f t="shared" si="65"/>
        <v>25469812.139444448</v>
      </c>
      <c r="U101" s="14">
        <f t="shared" si="84"/>
        <v>4.0677199916841558E-3</v>
      </c>
      <c r="V101" s="87">
        <f t="shared" si="66"/>
        <v>25299107.57</v>
      </c>
      <c r="W101" s="14">
        <f t="shared" si="84"/>
        <v>4.701418039063464E-3</v>
      </c>
      <c r="X101" s="87">
        <f t="shared" si="67"/>
        <v>25872466.125</v>
      </c>
      <c r="Y101" s="14">
        <f t="shared" si="85"/>
        <v>2.9477696668908219E-3</v>
      </c>
      <c r="Z101" s="87">
        <f t="shared" si="68"/>
        <v>25239947.864999998</v>
      </c>
      <c r="AA101" s="14">
        <f t="shared" si="86"/>
        <v>2.4963722889901905E-3</v>
      </c>
      <c r="AB101" s="87">
        <f t="shared" si="69"/>
        <v>25442042.614999998</v>
      </c>
      <c r="AC101" s="14">
        <f t="shared" si="87"/>
        <v>2.5770033661006763E-3</v>
      </c>
      <c r="AD101" s="87">
        <f t="shared" si="70"/>
        <v>25270804.844999999</v>
      </c>
      <c r="AE101" s="14">
        <f t="shared" si="88"/>
        <v>2.6406227275985357E-3</v>
      </c>
      <c r="AF101" s="87">
        <f t="shared" si="71"/>
        <v>22288682.240000006</v>
      </c>
      <c r="AG101" s="14">
        <f t="shared" si="89"/>
        <v>1.9736188578805256E-3</v>
      </c>
      <c r="AH101" s="87">
        <f t="shared" si="72"/>
        <v>17774342.465</v>
      </c>
      <c r="AI101" s="14">
        <f t="shared" si="90"/>
        <v>1.7388273554990684E-3</v>
      </c>
      <c r="AJ101" s="87">
        <f t="shared" si="73"/>
        <v>18258131.760000002</v>
      </c>
      <c r="AK101" s="14">
        <f t="shared" si="91"/>
        <v>1.5437446151716008E-3</v>
      </c>
      <c r="AL101" s="87">
        <f t="shared" si="74"/>
        <v>17436645.875</v>
      </c>
      <c r="AM101" s="14">
        <f t="shared" si="92"/>
        <v>1.4086912856640954E-3</v>
      </c>
      <c r="AN101" s="87">
        <f t="shared" si="75"/>
        <v>17301889.605</v>
      </c>
      <c r="AO101" s="14">
        <f t="shared" si="93"/>
        <v>1.5945933600885502E-3</v>
      </c>
      <c r="AP101" s="87">
        <f t="shared" si="76"/>
        <v>17435680.899999999</v>
      </c>
      <c r="AQ101" s="14">
        <f t="shared" si="94"/>
        <v>1.5812773853795944E-3</v>
      </c>
      <c r="AR101" s="176" t="e">
        <f>IF(#REF!=0,"",T101/#REF!)</f>
        <v>#REF!</v>
      </c>
      <c r="AS101" s="68" t="e">
        <f>IF(#REF!=0,"",T101/#REF!)</f>
        <v>#REF!</v>
      </c>
      <c r="AU101" s="761">
        <f t="shared" si="98"/>
        <v>25469812.139444448</v>
      </c>
      <c r="AV101" s="761">
        <f t="shared" si="98"/>
        <v>25299107.57</v>
      </c>
      <c r="AW101" s="761">
        <f t="shared" si="98"/>
        <v>25872466.125</v>
      </c>
      <c r="AX101" s="761">
        <f t="shared" si="98"/>
        <v>25239947.864999998</v>
      </c>
      <c r="AY101" s="761">
        <f t="shared" si="98"/>
        <v>25442042.614999998</v>
      </c>
      <c r="AZ101" s="761">
        <f t="shared" si="98"/>
        <v>25270804.844999999</v>
      </c>
      <c r="BA101" s="51">
        <f t="shared" si="98"/>
        <v>22288682.240000006</v>
      </c>
      <c r="BB101" s="51">
        <f t="shared" si="98"/>
        <v>17774342.465</v>
      </c>
      <c r="BC101" s="51">
        <f t="shared" si="98"/>
        <v>18258131.760000002</v>
      </c>
      <c r="BD101" s="51">
        <f t="shared" si="98"/>
        <v>17436645.875</v>
      </c>
      <c r="BE101" s="51">
        <f t="shared" si="98"/>
        <v>17301889.605</v>
      </c>
      <c r="BF101" s="51">
        <f t="shared" si="98"/>
        <v>17435680.899999999</v>
      </c>
    </row>
    <row r="102" spans="1:58" s="51" customFormat="1" ht="15" customHeight="1">
      <c r="A102" s="61"/>
      <c r="B102" s="204" t="s">
        <v>156</v>
      </c>
      <c r="C102" s="192">
        <v>83083917.840000004</v>
      </c>
      <c r="D102" s="335">
        <v>1.5951412979362996E-3</v>
      </c>
      <c r="E102" s="211">
        <v>83083917.840000004</v>
      </c>
      <c r="F102" s="834">
        <v>1.1466075703357463E-3</v>
      </c>
      <c r="G102" s="12">
        <v>0</v>
      </c>
      <c r="H102" s="211">
        <f t="shared" si="78"/>
        <v>83083917.840000004</v>
      </c>
      <c r="I102" s="834">
        <f t="shared" si="79"/>
        <v>1.0776678208550422E-3</v>
      </c>
      <c r="J102" s="12">
        <f t="shared" si="61"/>
        <v>0</v>
      </c>
      <c r="K102" s="812">
        <f t="shared" si="80"/>
        <v>83083917.840000004</v>
      </c>
      <c r="L102" s="834">
        <f t="shared" si="81"/>
        <v>7.0667587724054521E-4</v>
      </c>
      <c r="M102" s="813">
        <f t="shared" si="62"/>
        <v>0</v>
      </c>
      <c r="N102" s="59">
        <f t="shared" si="97"/>
        <v>82845639.817058533</v>
      </c>
      <c r="O102" s="14">
        <f t="shared" si="81"/>
        <v>7.0667587724054521E-4</v>
      </c>
      <c r="P102" s="211">
        <f t="shared" si="97"/>
        <v>56806553.111699373</v>
      </c>
      <c r="Q102" s="14">
        <f t="shared" si="82"/>
        <v>7.0667587724054521E-4</v>
      </c>
      <c r="R102" s="211">
        <f t="shared" si="64"/>
        <v>54302291.907298937</v>
      </c>
      <c r="S102" s="14">
        <f t="shared" si="83"/>
        <v>7.0667587724054521E-4</v>
      </c>
      <c r="T102" s="192">
        <f t="shared" si="65"/>
        <v>6923659.8200000003</v>
      </c>
      <c r="U102" s="14">
        <f t="shared" si="84"/>
        <v>1.105760392390889E-3</v>
      </c>
      <c r="V102" s="87">
        <f t="shared" si="66"/>
        <v>6923659.8200000003</v>
      </c>
      <c r="W102" s="14">
        <f t="shared" si="84"/>
        <v>1.2866469334549295E-3</v>
      </c>
      <c r="X102" s="87">
        <f t="shared" si="67"/>
        <v>6923659.8200000003</v>
      </c>
      <c r="Y102" s="14">
        <f t="shared" si="85"/>
        <v>7.8884456946087768E-4</v>
      </c>
      <c r="Z102" s="87">
        <f t="shared" si="68"/>
        <v>6923659.8200000003</v>
      </c>
      <c r="AA102" s="14">
        <f t="shared" si="86"/>
        <v>6.8478875651761621E-4</v>
      </c>
      <c r="AB102" s="87">
        <f t="shared" si="69"/>
        <v>6923659.8200000003</v>
      </c>
      <c r="AC102" s="14">
        <f t="shared" si="87"/>
        <v>7.0129175286250903E-4</v>
      </c>
      <c r="AD102" s="87">
        <f t="shared" si="70"/>
        <v>6923659.8200000003</v>
      </c>
      <c r="AE102" s="14">
        <f t="shared" si="88"/>
        <v>7.2347412719900599E-4</v>
      </c>
      <c r="AF102" s="87">
        <f t="shared" si="71"/>
        <v>6923659.8200000003</v>
      </c>
      <c r="AG102" s="14">
        <f t="shared" si="89"/>
        <v>6.1307642323414819E-4</v>
      </c>
      <c r="AH102" s="87">
        <f t="shared" si="72"/>
        <v>6923659.8200000003</v>
      </c>
      <c r="AI102" s="14">
        <f t="shared" si="90"/>
        <v>6.7732739587369919E-4</v>
      </c>
      <c r="AJ102" s="87">
        <f t="shared" si="73"/>
        <v>6923659.8200000003</v>
      </c>
      <c r="AK102" s="14">
        <f t="shared" si="91"/>
        <v>5.8540286075824523E-4</v>
      </c>
      <c r="AL102" s="87">
        <f t="shared" si="74"/>
        <v>6923659.8200000003</v>
      </c>
      <c r="AM102" s="14">
        <f t="shared" si="92"/>
        <v>5.5935638787735827E-4</v>
      </c>
      <c r="AN102" s="87">
        <f t="shared" si="75"/>
        <v>6923659.8200000003</v>
      </c>
      <c r="AO102" s="14">
        <f t="shared" si="93"/>
        <v>6.3810498324375867E-4</v>
      </c>
      <c r="AP102" s="87">
        <f t="shared" si="76"/>
        <v>6923659.8200000003</v>
      </c>
      <c r="AQ102" s="14">
        <f t="shared" si="94"/>
        <v>6.2792079989416156E-4</v>
      </c>
      <c r="AR102" s="176" t="e">
        <f>IF(#REF!=0,"",T102/#REF!)</f>
        <v>#REF!</v>
      </c>
      <c r="AS102" s="68" t="e">
        <f>IF(#REF!=0,"",T102/#REF!)</f>
        <v>#REF!</v>
      </c>
      <c r="AU102" s="761">
        <f t="shared" si="98"/>
        <v>6923659.8200000003</v>
      </c>
      <c r="AV102" s="761">
        <f t="shared" si="98"/>
        <v>6923659.8200000003</v>
      </c>
      <c r="AW102" s="761">
        <f t="shared" si="98"/>
        <v>6923659.8200000003</v>
      </c>
      <c r="AX102" s="761">
        <f t="shared" si="98"/>
        <v>6923659.8200000003</v>
      </c>
      <c r="AY102" s="761">
        <f t="shared" si="98"/>
        <v>6923659.8200000003</v>
      </c>
      <c r="AZ102" s="761">
        <f t="shared" si="98"/>
        <v>6923659.8200000003</v>
      </c>
      <c r="BA102" s="51">
        <f t="shared" si="98"/>
        <v>6923659.8200000003</v>
      </c>
      <c r="BB102" s="51">
        <f t="shared" si="98"/>
        <v>6923659.8200000003</v>
      </c>
      <c r="BC102" s="51">
        <f t="shared" si="98"/>
        <v>6923659.8200000003</v>
      </c>
      <c r="BD102" s="51">
        <f t="shared" si="98"/>
        <v>6923659.8200000003</v>
      </c>
      <c r="BE102" s="51">
        <f t="shared" si="98"/>
        <v>6923659.8200000003</v>
      </c>
      <c r="BF102" s="51">
        <f t="shared" si="98"/>
        <v>6923659.8200000003</v>
      </c>
    </row>
    <row r="103" spans="1:58" s="51" customFormat="1" ht="15" customHeight="1">
      <c r="A103" s="61"/>
      <c r="B103" s="204" t="s">
        <v>157</v>
      </c>
      <c r="C103" s="192">
        <v>4136808.5</v>
      </c>
      <c r="D103" s="335">
        <v>7.9423241603888183E-5</v>
      </c>
      <c r="E103" s="211">
        <v>7774800</v>
      </c>
      <c r="F103" s="834">
        <v>1.0729687248275724E-4</v>
      </c>
      <c r="G103" s="12">
        <v>0.87941984745003299</v>
      </c>
      <c r="H103" s="211">
        <f t="shared" si="78"/>
        <v>8150147.5</v>
      </c>
      <c r="I103" s="834">
        <f t="shared" si="79"/>
        <v>1.0571422152824383E-4</v>
      </c>
      <c r="J103" s="12">
        <f t="shared" si="61"/>
        <v>4.8277447651386529E-2</v>
      </c>
      <c r="K103" s="812">
        <f t="shared" si="80"/>
        <v>8800000</v>
      </c>
      <c r="L103" s="834">
        <f t="shared" si="81"/>
        <v>7.4848994623636259E-5</v>
      </c>
      <c r="M103" s="813">
        <f t="shared" si="62"/>
        <v>7.9735060009650138E-2</v>
      </c>
      <c r="N103" s="59">
        <f t="shared" si="97"/>
        <v>8774762.3047107272</v>
      </c>
      <c r="O103" s="14">
        <f t="shared" si="81"/>
        <v>7.4848994623636272E-5</v>
      </c>
      <c r="P103" s="211">
        <f t="shared" si="97"/>
        <v>6016780.1468587378</v>
      </c>
      <c r="Q103" s="14">
        <f t="shared" si="82"/>
        <v>7.4848994623636272E-5</v>
      </c>
      <c r="R103" s="211">
        <f t="shared" si="64"/>
        <v>5751536.2925527468</v>
      </c>
      <c r="S103" s="14">
        <f t="shared" si="83"/>
        <v>7.4848994623636272E-5</v>
      </c>
      <c r="T103" s="192">
        <f t="shared" si="65"/>
        <v>275000</v>
      </c>
      <c r="U103" s="14">
        <f t="shared" si="84"/>
        <v>4.3919562169866177E-5</v>
      </c>
      <c r="V103" s="87">
        <f t="shared" si="66"/>
        <v>275000</v>
      </c>
      <c r="W103" s="14">
        <f t="shared" si="84"/>
        <v>5.1104172633961905E-5</v>
      </c>
      <c r="X103" s="87">
        <f t="shared" si="67"/>
        <v>275000</v>
      </c>
      <c r="Y103" s="14">
        <f t="shared" si="85"/>
        <v>3.1332021249094434E-5</v>
      </c>
      <c r="Z103" s="87">
        <f t="shared" si="68"/>
        <v>1925000</v>
      </c>
      <c r="AA103" s="14">
        <f t="shared" si="86"/>
        <v>1.9039328773613997E-4</v>
      </c>
      <c r="AB103" s="87">
        <f t="shared" si="69"/>
        <v>275000</v>
      </c>
      <c r="AC103" s="14">
        <f t="shared" si="87"/>
        <v>2.7854521604325441E-5</v>
      </c>
      <c r="AD103" s="87">
        <f t="shared" si="70"/>
        <v>1925000</v>
      </c>
      <c r="AE103" s="14">
        <f t="shared" si="88"/>
        <v>2.011490643770662E-4</v>
      </c>
      <c r="AF103" s="87">
        <f t="shared" si="71"/>
        <v>275000</v>
      </c>
      <c r="AG103" s="14">
        <f t="shared" si="89"/>
        <v>2.4350707685316454E-5</v>
      </c>
      <c r="AH103" s="87">
        <f t="shared" si="72"/>
        <v>1925000</v>
      </c>
      <c r="AI103" s="14">
        <f t="shared" si="90"/>
        <v>1.883187896219995E-4</v>
      </c>
      <c r="AJ103" s="87">
        <f t="shared" si="73"/>
        <v>275000</v>
      </c>
      <c r="AK103" s="14">
        <f t="shared" si="91"/>
        <v>2.3251544832327916E-5</v>
      </c>
      <c r="AL103" s="87">
        <f t="shared" si="74"/>
        <v>275000</v>
      </c>
      <c r="AM103" s="14">
        <f t="shared" si="92"/>
        <v>2.2217008152528431E-5</v>
      </c>
      <c r="AN103" s="87">
        <f t="shared" si="75"/>
        <v>825000</v>
      </c>
      <c r="AO103" s="14">
        <f t="shared" si="93"/>
        <v>7.6034442023770719E-5</v>
      </c>
      <c r="AP103" s="87">
        <f t="shared" si="76"/>
        <v>275000</v>
      </c>
      <c r="AQ103" s="14">
        <f t="shared" si="94"/>
        <v>2.4940309671496025E-5</v>
      </c>
      <c r="AR103" s="176" t="e">
        <f>IF(#REF!=0,"",T103/#REF!)</f>
        <v>#REF!</v>
      </c>
      <c r="AS103" s="68" t="e">
        <f>IF(#REF!=0,"",T103/#REF!)</f>
        <v>#REF!</v>
      </c>
      <c r="AU103" s="761">
        <f t="shared" si="98"/>
        <v>275000</v>
      </c>
      <c r="AV103" s="761">
        <f t="shared" si="98"/>
        <v>275000</v>
      </c>
      <c r="AW103" s="761">
        <f t="shared" si="98"/>
        <v>275000</v>
      </c>
      <c r="AX103" s="761">
        <f t="shared" si="98"/>
        <v>1925000</v>
      </c>
      <c r="AY103" s="761">
        <f t="shared" si="98"/>
        <v>275000</v>
      </c>
      <c r="AZ103" s="761">
        <f t="shared" si="98"/>
        <v>1925000</v>
      </c>
      <c r="BA103" s="51">
        <f t="shared" si="98"/>
        <v>275000</v>
      </c>
      <c r="BB103" s="51">
        <f t="shared" si="98"/>
        <v>1925000</v>
      </c>
      <c r="BC103" s="51">
        <f t="shared" si="98"/>
        <v>275000</v>
      </c>
      <c r="BD103" s="51">
        <f t="shared" si="98"/>
        <v>275000</v>
      </c>
      <c r="BE103" s="51">
        <f t="shared" si="98"/>
        <v>825000</v>
      </c>
      <c r="BF103" s="51">
        <f t="shared" si="98"/>
        <v>275000</v>
      </c>
    </row>
    <row r="104" spans="1:58" s="51" customFormat="1" ht="15" customHeight="1">
      <c r="A104" s="61"/>
      <c r="B104" s="204" t="s">
        <v>158</v>
      </c>
      <c r="C104" s="192">
        <v>0</v>
      </c>
      <c r="D104" s="335">
        <v>0</v>
      </c>
      <c r="E104" s="211">
        <v>0</v>
      </c>
      <c r="F104" s="834">
        <v>0</v>
      </c>
      <c r="G104" s="12">
        <v>0</v>
      </c>
      <c r="H104" s="211">
        <f t="shared" si="78"/>
        <v>0</v>
      </c>
      <c r="I104" s="834">
        <f t="shared" si="79"/>
        <v>0</v>
      </c>
      <c r="J104" s="12">
        <f t="shared" si="61"/>
        <v>0</v>
      </c>
      <c r="K104" s="812">
        <f t="shared" si="80"/>
        <v>0</v>
      </c>
      <c r="L104" s="834">
        <f t="shared" si="81"/>
        <v>0</v>
      </c>
      <c r="M104" s="813">
        <f t="shared" si="62"/>
        <v>0</v>
      </c>
      <c r="N104" s="59">
        <f t="shared" si="97"/>
        <v>0</v>
      </c>
      <c r="O104" s="14">
        <f t="shared" si="81"/>
        <v>0</v>
      </c>
      <c r="P104" s="211">
        <f t="shared" si="97"/>
        <v>0</v>
      </c>
      <c r="Q104" s="14">
        <f t="shared" si="82"/>
        <v>0</v>
      </c>
      <c r="R104" s="211">
        <f t="shared" si="64"/>
        <v>0</v>
      </c>
      <c r="S104" s="14">
        <f t="shared" si="83"/>
        <v>0</v>
      </c>
      <c r="T104" s="192">
        <f t="shared" si="65"/>
        <v>0</v>
      </c>
      <c r="U104" s="14">
        <f t="shared" si="84"/>
        <v>0</v>
      </c>
      <c r="V104" s="87">
        <f t="shared" si="66"/>
        <v>0</v>
      </c>
      <c r="W104" s="14">
        <f t="shared" si="84"/>
        <v>0</v>
      </c>
      <c r="X104" s="87">
        <f t="shared" si="67"/>
        <v>0</v>
      </c>
      <c r="Y104" s="14">
        <f t="shared" si="85"/>
        <v>0</v>
      </c>
      <c r="Z104" s="87">
        <f t="shared" si="68"/>
        <v>0</v>
      </c>
      <c r="AA104" s="14">
        <f t="shared" si="86"/>
        <v>0</v>
      </c>
      <c r="AB104" s="87">
        <f t="shared" si="69"/>
        <v>0</v>
      </c>
      <c r="AC104" s="14">
        <f t="shared" si="87"/>
        <v>0</v>
      </c>
      <c r="AD104" s="87">
        <f t="shared" si="70"/>
        <v>0</v>
      </c>
      <c r="AE104" s="14">
        <f t="shared" si="88"/>
        <v>0</v>
      </c>
      <c r="AF104" s="87">
        <f t="shared" si="71"/>
        <v>0</v>
      </c>
      <c r="AG104" s="14">
        <f t="shared" si="89"/>
        <v>0</v>
      </c>
      <c r="AH104" s="87">
        <f t="shared" si="72"/>
        <v>0</v>
      </c>
      <c r="AI104" s="14">
        <f t="shared" si="90"/>
        <v>0</v>
      </c>
      <c r="AJ104" s="87">
        <f t="shared" si="73"/>
        <v>0</v>
      </c>
      <c r="AK104" s="14">
        <f t="shared" si="91"/>
        <v>0</v>
      </c>
      <c r="AL104" s="87">
        <f t="shared" si="74"/>
        <v>0</v>
      </c>
      <c r="AM104" s="14">
        <f t="shared" si="92"/>
        <v>0</v>
      </c>
      <c r="AN104" s="87">
        <f t="shared" si="75"/>
        <v>0</v>
      </c>
      <c r="AO104" s="14">
        <f t="shared" si="93"/>
        <v>0</v>
      </c>
      <c r="AP104" s="87">
        <f t="shared" si="76"/>
        <v>0</v>
      </c>
      <c r="AQ104" s="14">
        <f t="shared" si="94"/>
        <v>0</v>
      </c>
      <c r="AR104" s="176" t="e">
        <f>IF(#REF!=0,"",T104/#REF!)</f>
        <v>#REF!</v>
      </c>
      <c r="AS104" s="68" t="e">
        <f>IF(#REF!=0,"",T104/#REF!)</f>
        <v>#REF!</v>
      </c>
      <c r="AU104" s="761">
        <f t="shared" si="98"/>
        <v>0</v>
      </c>
      <c r="AV104" s="761">
        <f t="shared" si="98"/>
        <v>0</v>
      </c>
      <c r="AW104" s="761">
        <f t="shared" si="98"/>
        <v>0</v>
      </c>
      <c r="AX104" s="761">
        <f t="shared" si="98"/>
        <v>0</v>
      </c>
      <c r="AY104" s="761">
        <f t="shared" si="98"/>
        <v>0</v>
      </c>
      <c r="AZ104" s="761">
        <f t="shared" si="98"/>
        <v>0</v>
      </c>
      <c r="BA104" s="51">
        <f t="shared" si="98"/>
        <v>0</v>
      </c>
      <c r="BB104" s="51">
        <f t="shared" si="98"/>
        <v>0</v>
      </c>
      <c r="BC104" s="51">
        <f t="shared" si="98"/>
        <v>0</v>
      </c>
      <c r="BD104" s="51">
        <f t="shared" si="98"/>
        <v>0</v>
      </c>
      <c r="BE104" s="51">
        <f t="shared" si="98"/>
        <v>0</v>
      </c>
      <c r="BF104" s="51">
        <f t="shared" si="98"/>
        <v>0</v>
      </c>
    </row>
    <row r="105" spans="1:58" s="51" customFormat="1" ht="15" customHeight="1">
      <c r="A105" s="61"/>
      <c r="B105" s="204" t="s">
        <v>159</v>
      </c>
      <c r="C105" s="192">
        <v>90083559.412</v>
      </c>
      <c r="D105" s="335">
        <v>1.7295285251220818E-3</v>
      </c>
      <c r="E105" s="211">
        <v>91091566.555000007</v>
      </c>
      <c r="F105" s="834">
        <v>1.2571178938244624E-3</v>
      </c>
      <c r="G105" s="12">
        <v>1.1189690433854354E-2</v>
      </c>
      <c r="H105" s="211">
        <f t="shared" si="78"/>
        <v>137491170.96000001</v>
      </c>
      <c r="I105" s="834">
        <f t="shared" si="79"/>
        <v>1.7833753444392369E-3</v>
      </c>
      <c r="J105" s="12">
        <f t="shared" si="61"/>
        <v>0.50937321817804582</v>
      </c>
      <c r="K105" s="812">
        <f t="shared" si="80"/>
        <v>151800000</v>
      </c>
      <c r="L105" s="834">
        <f t="shared" si="81"/>
        <v>1.2911451572577256E-3</v>
      </c>
      <c r="M105" s="813">
        <f t="shared" si="62"/>
        <v>0.10407089371697058</v>
      </c>
      <c r="N105" s="59">
        <f t="shared" si="97"/>
        <v>151364649.75626004</v>
      </c>
      <c r="O105" s="14">
        <f t="shared" si="81"/>
        <v>1.2911451572577258E-3</v>
      </c>
      <c r="P105" s="211">
        <f t="shared" si="97"/>
        <v>103789457.53331323</v>
      </c>
      <c r="Q105" s="14">
        <f t="shared" si="82"/>
        <v>1.2911451572577258E-3</v>
      </c>
      <c r="R105" s="211">
        <f t="shared" si="64"/>
        <v>99214001.046534881</v>
      </c>
      <c r="S105" s="14">
        <f t="shared" si="83"/>
        <v>1.2911451572577258E-3</v>
      </c>
      <c r="T105" s="192">
        <f t="shared" si="65"/>
        <v>13200000</v>
      </c>
      <c r="U105" s="14">
        <f t="shared" si="84"/>
        <v>2.1081389841535766E-3</v>
      </c>
      <c r="V105" s="87">
        <f t="shared" si="66"/>
        <v>11000000</v>
      </c>
      <c r="W105" s="14">
        <f t="shared" si="84"/>
        <v>2.0441669053584762E-3</v>
      </c>
      <c r="X105" s="87">
        <f t="shared" si="67"/>
        <v>12650000</v>
      </c>
      <c r="Y105" s="14">
        <f t="shared" si="85"/>
        <v>1.441272977458344E-3</v>
      </c>
      <c r="Z105" s="87">
        <f t="shared" si="68"/>
        <v>14300000</v>
      </c>
      <c r="AA105" s="14">
        <f t="shared" si="86"/>
        <v>1.4143501374684684E-3</v>
      </c>
      <c r="AB105" s="87">
        <f t="shared" si="69"/>
        <v>12650000</v>
      </c>
      <c r="AC105" s="14">
        <f t="shared" si="87"/>
        <v>1.2813079937989702E-3</v>
      </c>
      <c r="AD105" s="87">
        <f t="shared" si="70"/>
        <v>12100000</v>
      </c>
      <c r="AE105" s="14">
        <f t="shared" si="88"/>
        <v>1.2643655475129876E-3</v>
      </c>
      <c r="AF105" s="87">
        <f t="shared" si="71"/>
        <v>12650000</v>
      </c>
      <c r="AG105" s="14">
        <f t="shared" si="89"/>
        <v>1.1201325535245569E-3</v>
      </c>
      <c r="AH105" s="87">
        <f t="shared" si="72"/>
        <v>12650000</v>
      </c>
      <c r="AI105" s="14">
        <f t="shared" si="90"/>
        <v>1.2375234746588538E-3</v>
      </c>
      <c r="AJ105" s="87">
        <f t="shared" si="73"/>
        <v>12650000</v>
      </c>
      <c r="AK105" s="14">
        <f t="shared" si="91"/>
        <v>1.0695710622870842E-3</v>
      </c>
      <c r="AL105" s="87">
        <f t="shared" si="74"/>
        <v>12650000</v>
      </c>
      <c r="AM105" s="14">
        <f t="shared" si="92"/>
        <v>1.0219823750163078E-3</v>
      </c>
      <c r="AN105" s="87">
        <f t="shared" si="75"/>
        <v>12650000</v>
      </c>
      <c r="AO105" s="14">
        <f t="shared" si="93"/>
        <v>1.1658614443644845E-3</v>
      </c>
      <c r="AP105" s="87">
        <f t="shared" si="76"/>
        <v>12650000</v>
      </c>
      <c r="AQ105" s="14">
        <f t="shared" si="94"/>
        <v>1.147254244888817E-3</v>
      </c>
      <c r="AR105" s="176" t="e">
        <f>IF(#REF!=0,"",T105/#REF!)</f>
        <v>#REF!</v>
      </c>
      <c r="AS105" s="68" t="e">
        <f>IF(#REF!=0,"",T105/#REF!)</f>
        <v>#REF!</v>
      </c>
      <c r="AU105" s="761">
        <f t="shared" si="98"/>
        <v>13200000</v>
      </c>
      <c r="AV105" s="761">
        <f t="shared" si="98"/>
        <v>11000000</v>
      </c>
      <c r="AW105" s="761">
        <f t="shared" si="98"/>
        <v>12650000</v>
      </c>
      <c r="AX105" s="761">
        <f t="shared" si="98"/>
        <v>14300000</v>
      </c>
      <c r="AY105" s="761">
        <f t="shared" si="98"/>
        <v>12650000</v>
      </c>
      <c r="AZ105" s="761">
        <f t="shared" si="98"/>
        <v>12100000</v>
      </c>
      <c r="BA105" s="51">
        <f t="shared" si="98"/>
        <v>12650000</v>
      </c>
      <c r="BB105" s="51">
        <f t="shared" si="98"/>
        <v>12650000</v>
      </c>
      <c r="BC105" s="51">
        <f t="shared" si="98"/>
        <v>12650000</v>
      </c>
      <c r="BD105" s="51">
        <f t="shared" si="98"/>
        <v>12650000</v>
      </c>
      <c r="BE105" s="51">
        <f t="shared" si="98"/>
        <v>12650000</v>
      </c>
      <c r="BF105" s="51">
        <f t="shared" si="98"/>
        <v>12650000</v>
      </c>
    </row>
    <row r="106" spans="1:58" s="51" customFormat="1" ht="15" customHeight="1">
      <c r="A106" s="61"/>
      <c r="B106" s="204" t="s">
        <v>160</v>
      </c>
      <c r="C106" s="192">
        <v>19861875</v>
      </c>
      <c r="D106" s="335">
        <v>3.8133128396715166E-4</v>
      </c>
      <c r="E106" s="211">
        <v>0</v>
      </c>
      <c r="F106" s="834">
        <v>0</v>
      </c>
      <c r="G106" s="824">
        <v>-1</v>
      </c>
      <c r="H106" s="211">
        <f t="shared" si="78"/>
        <v>0</v>
      </c>
      <c r="I106" s="834">
        <f t="shared" si="79"/>
        <v>0</v>
      </c>
      <c r="J106" s="12">
        <f t="shared" si="61"/>
        <v>0</v>
      </c>
      <c r="K106" s="812">
        <f t="shared" si="80"/>
        <v>0</v>
      </c>
      <c r="L106" s="834">
        <f t="shared" si="81"/>
        <v>0</v>
      </c>
      <c r="M106" s="813">
        <f t="shared" si="62"/>
        <v>0</v>
      </c>
      <c r="N106" s="59">
        <f t="shared" si="97"/>
        <v>0</v>
      </c>
      <c r="O106" s="14">
        <f t="shared" si="81"/>
        <v>0</v>
      </c>
      <c r="P106" s="211">
        <f t="shared" si="97"/>
        <v>0</v>
      </c>
      <c r="Q106" s="14">
        <f t="shared" si="82"/>
        <v>0</v>
      </c>
      <c r="R106" s="211">
        <f t="shared" si="64"/>
        <v>0</v>
      </c>
      <c r="S106" s="14">
        <f t="shared" si="83"/>
        <v>0</v>
      </c>
      <c r="T106" s="192">
        <f t="shared" si="65"/>
        <v>0</v>
      </c>
      <c r="U106" s="14">
        <f t="shared" si="84"/>
        <v>0</v>
      </c>
      <c r="V106" s="87">
        <f t="shared" si="66"/>
        <v>0</v>
      </c>
      <c r="W106" s="14">
        <f t="shared" si="84"/>
        <v>0</v>
      </c>
      <c r="X106" s="87">
        <f t="shared" si="67"/>
        <v>0</v>
      </c>
      <c r="Y106" s="14">
        <f t="shared" si="85"/>
        <v>0</v>
      </c>
      <c r="Z106" s="87">
        <f t="shared" si="68"/>
        <v>0</v>
      </c>
      <c r="AA106" s="14">
        <f t="shared" si="86"/>
        <v>0</v>
      </c>
      <c r="AB106" s="87">
        <f t="shared" si="69"/>
        <v>0</v>
      </c>
      <c r="AC106" s="14">
        <f t="shared" si="87"/>
        <v>0</v>
      </c>
      <c r="AD106" s="87">
        <f t="shared" si="70"/>
        <v>0</v>
      </c>
      <c r="AE106" s="14">
        <f t="shared" si="88"/>
        <v>0</v>
      </c>
      <c r="AF106" s="87">
        <f t="shared" si="71"/>
        <v>0</v>
      </c>
      <c r="AG106" s="14">
        <f t="shared" si="89"/>
        <v>0</v>
      </c>
      <c r="AH106" s="87">
        <f t="shared" si="72"/>
        <v>0</v>
      </c>
      <c r="AI106" s="14">
        <f t="shared" si="90"/>
        <v>0</v>
      </c>
      <c r="AJ106" s="87">
        <f t="shared" si="73"/>
        <v>0</v>
      </c>
      <c r="AK106" s="14">
        <f t="shared" si="91"/>
        <v>0</v>
      </c>
      <c r="AL106" s="87">
        <f t="shared" si="74"/>
        <v>0</v>
      </c>
      <c r="AM106" s="14">
        <f t="shared" si="92"/>
        <v>0</v>
      </c>
      <c r="AN106" s="87">
        <f t="shared" si="75"/>
        <v>0</v>
      </c>
      <c r="AO106" s="14">
        <f t="shared" si="93"/>
        <v>0</v>
      </c>
      <c r="AP106" s="87">
        <f t="shared" si="76"/>
        <v>0</v>
      </c>
      <c r="AQ106" s="14">
        <f t="shared" si="94"/>
        <v>0</v>
      </c>
      <c r="AR106" s="176" t="e">
        <f>IF(#REF!=0,"",T106/#REF!)</f>
        <v>#REF!</v>
      </c>
      <c r="AS106" s="68" t="e">
        <f>IF(#REF!=0,"",T106/#REF!)</f>
        <v>#REF!</v>
      </c>
      <c r="AU106" s="761">
        <f t="shared" si="98"/>
        <v>0</v>
      </c>
      <c r="AV106" s="761">
        <f t="shared" si="98"/>
        <v>0</v>
      </c>
      <c r="AW106" s="761">
        <f t="shared" si="98"/>
        <v>0</v>
      </c>
      <c r="AX106" s="761">
        <f t="shared" si="98"/>
        <v>0</v>
      </c>
      <c r="AY106" s="761">
        <f t="shared" si="98"/>
        <v>0</v>
      </c>
      <c r="AZ106" s="761">
        <f t="shared" si="98"/>
        <v>0</v>
      </c>
      <c r="BA106" s="51">
        <f t="shared" si="98"/>
        <v>0</v>
      </c>
      <c r="BB106" s="51">
        <f t="shared" si="98"/>
        <v>0</v>
      </c>
      <c r="BC106" s="51">
        <f t="shared" si="98"/>
        <v>0</v>
      </c>
      <c r="BD106" s="51">
        <f t="shared" si="98"/>
        <v>0</v>
      </c>
      <c r="BE106" s="51">
        <f t="shared" si="98"/>
        <v>0</v>
      </c>
      <c r="BF106" s="51">
        <f t="shared" si="98"/>
        <v>0</v>
      </c>
    </row>
    <row r="107" spans="1:58" s="51" customFormat="1" ht="15" customHeight="1">
      <c r="A107" s="61"/>
      <c r="B107" s="204" t="s">
        <v>161</v>
      </c>
      <c r="C107" s="192">
        <v>0</v>
      </c>
      <c r="D107" s="335">
        <v>0</v>
      </c>
      <c r="E107" s="211">
        <v>0</v>
      </c>
      <c r="F107" s="834">
        <v>0</v>
      </c>
      <c r="G107" s="824">
        <v>0</v>
      </c>
      <c r="H107" s="211">
        <f t="shared" si="78"/>
        <v>0</v>
      </c>
      <c r="I107" s="834">
        <f t="shared" si="79"/>
        <v>0</v>
      </c>
      <c r="J107" s="12">
        <f t="shared" si="61"/>
        <v>0</v>
      </c>
      <c r="K107" s="812">
        <f t="shared" si="80"/>
        <v>0</v>
      </c>
      <c r="L107" s="834">
        <f t="shared" si="81"/>
        <v>0</v>
      </c>
      <c r="M107" s="813">
        <f t="shared" si="62"/>
        <v>0</v>
      </c>
      <c r="N107" s="59">
        <f t="shared" si="97"/>
        <v>0</v>
      </c>
      <c r="O107" s="14">
        <f t="shared" si="81"/>
        <v>0</v>
      </c>
      <c r="P107" s="211">
        <f t="shared" si="97"/>
        <v>0</v>
      </c>
      <c r="Q107" s="14">
        <f t="shared" si="82"/>
        <v>0</v>
      </c>
      <c r="R107" s="211">
        <f t="shared" si="64"/>
        <v>0</v>
      </c>
      <c r="S107" s="14">
        <f t="shared" si="83"/>
        <v>0</v>
      </c>
      <c r="T107" s="192">
        <f t="shared" si="65"/>
        <v>0</v>
      </c>
      <c r="U107" s="14">
        <f t="shared" si="84"/>
        <v>0</v>
      </c>
      <c r="V107" s="87">
        <f t="shared" si="66"/>
        <v>0</v>
      </c>
      <c r="W107" s="14">
        <f t="shared" si="84"/>
        <v>0</v>
      </c>
      <c r="X107" s="87">
        <f t="shared" si="67"/>
        <v>0</v>
      </c>
      <c r="Y107" s="14">
        <f t="shared" si="85"/>
        <v>0</v>
      </c>
      <c r="Z107" s="87">
        <f t="shared" si="68"/>
        <v>0</v>
      </c>
      <c r="AA107" s="14">
        <f t="shared" si="86"/>
        <v>0</v>
      </c>
      <c r="AB107" s="87">
        <f t="shared" si="69"/>
        <v>0</v>
      </c>
      <c r="AC107" s="14">
        <f t="shared" si="87"/>
        <v>0</v>
      </c>
      <c r="AD107" s="87">
        <f t="shared" si="70"/>
        <v>0</v>
      </c>
      <c r="AE107" s="14">
        <f t="shared" si="88"/>
        <v>0</v>
      </c>
      <c r="AF107" s="87">
        <f t="shared" si="71"/>
        <v>0</v>
      </c>
      <c r="AG107" s="14">
        <f t="shared" si="89"/>
        <v>0</v>
      </c>
      <c r="AH107" s="87">
        <f t="shared" si="72"/>
        <v>0</v>
      </c>
      <c r="AI107" s="14">
        <f t="shared" si="90"/>
        <v>0</v>
      </c>
      <c r="AJ107" s="87">
        <f t="shared" si="73"/>
        <v>0</v>
      </c>
      <c r="AK107" s="14">
        <f t="shared" si="91"/>
        <v>0</v>
      </c>
      <c r="AL107" s="87">
        <f t="shared" si="74"/>
        <v>0</v>
      </c>
      <c r="AM107" s="14">
        <f t="shared" si="92"/>
        <v>0</v>
      </c>
      <c r="AN107" s="87">
        <f t="shared" si="75"/>
        <v>0</v>
      </c>
      <c r="AO107" s="14">
        <f t="shared" si="93"/>
        <v>0</v>
      </c>
      <c r="AP107" s="87">
        <f t="shared" si="76"/>
        <v>0</v>
      </c>
      <c r="AQ107" s="14">
        <f t="shared" si="94"/>
        <v>0</v>
      </c>
      <c r="AR107" s="176" t="e">
        <f>IF(#REF!=0,"",T107/#REF!)</f>
        <v>#REF!</v>
      </c>
      <c r="AS107" s="68" t="e">
        <f>IF(#REF!=0,"",T107/#REF!)</f>
        <v>#REF!</v>
      </c>
      <c r="AU107" s="761">
        <f t="shared" si="98"/>
        <v>0</v>
      </c>
      <c r="AV107" s="761">
        <f t="shared" si="98"/>
        <v>0</v>
      </c>
      <c r="AW107" s="761">
        <f t="shared" si="98"/>
        <v>0</v>
      </c>
      <c r="AX107" s="761">
        <f t="shared" si="98"/>
        <v>0</v>
      </c>
      <c r="AY107" s="761">
        <f t="shared" si="98"/>
        <v>0</v>
      </c>
      <c r="AZ107" s="761">
        <f t="shared" si="98"/>
        <v>0</v>
      </c>
      <c r="BA107" s="51">
        <f t="shared" si="98"/>
        <v>0</v>
      </c>
      <c r="BB107" s="51">
        <f t="shared" si="98"/>
        <v>0</v>
      </c>
      <c r="BC107" s="51">
        <f t="shared" si="98"/>
        <v>0</v>
      </c>
      <c r="BD107" s="51">
        <f t="shared" si="98"/>
        <v>0</v>
      </c>
      <c r="BE107" s="51">
        <f t="shared" si="98"/>
        <v>0</v>
      </c>
      <c r="BF107" s="51">
        <f t="shared" si="98"/>
        <v>0</v>
      </c>
    </row>
    <row r="108" spans="1:58" s="51" customFormat="1" ht="15" customHeight="1">
      <c r="A108" s="61"/>
      <c r="B108" s="204" t="s">
        <v>162</v>
      </c>
      <c r="C108" s="192">
        <v>550825</v>
      </c>
      <c r="D108" s="335">
        <v>1.0575376417946761E-5</v>
      </c>
      <c r="E108" s="211">
        <v>1196250</v>
      </c>
      <c r="F108" s="834">
        <v>1.6508962765279923E-5</v>
      </c>
      <c r="G108" s="824">
        <v>1.1717423864203695</v>
      </c>
      <c r="H108" s="211">
        <f t="shared" si="78"/>
        <v>715000</v>
      </c>
      <c r="I108" s="834">
        <f t="shared" si="79"/>
        <v>9.2741472952108333E-6</v>
      </c>
      <c r="J108" s="824">
        <f t="shared" si="61"/>
        <v>-0.40229885057471265</v>
      </c>
      <c r="K108" s="812">
        <f t="shared" si="80"/>
        <v>0</v>
      </c>
      <c r="L108" s="834">
        <f t="shared" si="81"/>
        <v>0</v>
      </c>
      <c r="M108" s="813">
        <f t="shared" si="62"/>
        <v>-1</v>
      </c>
      <c r="N108" s="59">
        <f t="shared" si="97"/>
        <v>0</v>
      </c>
      <c r="O108" s="14">
        <f t="shared" si="81"/>
        <v>0</v>
      </c>
      <c r="P108" s="211">
        <f t="shared" si="97"/>
        <v>0</v>
      </c>
      <c r="Q108" s="14">
        <f t="shared" si="82"/>
        <v>0</v>
      </c>
      <c r="R108" s="211">
        <f t="shared" si="64"/>
        <v>0</v>
      </c>
      <c r="S108" s="14">
        <f t="shared" si="83"/>
        <v>0</v>
      </c>
      <c r="T108" s="192">
        <f t="shared" si="65"/>
        <v>0</v>
      </c>
      <c r="U108" s="14">
        <f t="shared" si="84"/>
        <v>0</v>
      </c>
      <c r="V108" s="87">
        <f t="shared" si="66"/>
        <v>0</v>
      </c>
      <c r="W108" s="14">
        <f t="shared" si="84"/>
        <v>0</v>
      </c>
      <c r="X108" s="87">
        <f t="shared" si="67"/>
        <v>0</v>
      </c>
      <c r="Y108" s="14">
        <f t="shared" si="85"/>
        <v>0</v>
      </c>
      <c r="Z108" s="87">
        <f t="shared" si="68"/>
        <v>0</v>
      </c>
      <c r="AA108" s="14">
        <f t="shared" si="86"/>
        <v>0</v>
      </c>
      <c r="AB108" s="87">
        <f t="shared" si="69"/>
        <v>0</v>
      </c>
      <c r="AC108" s="14">
        <f t="shared" si="87"/>
        <v>0</v>
      </c>
      <c r="AD108" s="87">
        <f t="shared" si="70"/>
        <v>0</v>
      </c>
      <c r="AE108" s="14">
        <f t="shared" si="88"/>
        <v>0</v>
      </c>
      <c r="AF108" s="87">
        <f t="shared" si="71"/>
        <v>0</v>
      </c>
      <c r="AG108" s="14">
        <f t="shared" si="89"/>
        <v>0</v>
      </c>
      <c r="AH108" s="87">
        <f t="shared" si="72"/>
        <v>0</v>
      </c>
      <c r="AI108" s="14">
        <f t="shared" si="90"/>
        <v>0</v>
      </c>
      <c r="AJ108" s="87">
        <f t="shared" si="73"/>
        <v>0</v>
      </c>
      <c r="AK108" s="14">
        <f t="shared" si="91"/>
        <v>0</v>
      </c>
      <c r="AL108" s="87">
        <f t="shared" si="74"/>
        <v>0</v>
      </c>
      <c r="AM108" s="14">
        <f t="shared" si="92"/>
        <v>0</v>
      </c>
      <c r="AN108" s="87">
        <f t="shared" si="75"/>
        <v>0</v>
      </c>
      <c r="AO108" s="14">
        <f t="shared" si="93"/>
        <v>0</v>
      </c>
      <c r="AP108" s="87">
        <f t="shared" si="76"/>
        <v>0</v>
      </c>
      <c r="AQ108" s="14">
        <f t="shared" si="94"/>
        <v>0</v>
      </c>
      <c r="AR108" s="176" t="e">
        <f>IF(#REF!=0,"",T108/#REF!)</f>
        <v>#REF!</v>
      </c>
      <c r="AS108" s="68" t="e">
        <f>IF(#REF!=0,"",T108/#REF!)</f>
        <v>#REF!</v>
      </c>
      <c r="AU108" s="761">
        <f t="shared" si="98"/>
        <v>0</v>
      </c>
      <c r="AV108" s="761">
        <f t="shared" si="98"/>
        <v>0</v>
      </c>
      <c r="AW108" s="761">
        <f t="shared" si="98"/>
        <v>0</v>
      </c>
      <c r="AX108" s="761">
        <f t="shared" si="98"/>
        <v>0</v>
      </c>
      <c r="AY108" s="761">
        <f t="shared" si="98"/>
        <v>0</v>
      </c>
      <c r="AZ108" s="761">
        <f t="shared" si="98"/>
        <v>0</v>
      </c>
      <c r="BA108" s="51">
        <f t="shared" si="98"/>
        <v>2750000</v>
      </c>
      <c r="BB108" s="51">
        <f t="shared" si="98"/>
        <v>0</v>
      </c>
      <c r="BC108" s="51">
        <f t="shared" si="98"/>
        <v>0</v>
      </c>
      <c r="BD108" s="51">
        <f t="shared" si="98"/>
        <v>0</v>
      </c>
      <c r="BE108" s="51">
        <f t="shared" si="98"/>
        <v>0</v>
      </c>
      <c r="BF108" s="51">
        <f t="shared" si="98"/>
        <v>0</v>
      </c>
    </row>
    <row r="109" spans="1:58" s="51" customFormat="1" ht="15" customHeight="1">
      <c r="A109" s="61"/>
      <c r="B109" s="204" t="s">
        <v>163</v>
      </c>
      <c r="C109" s="192">
        <v>3706080.95</v>
      </c>
      <c r="D109" s="335">
        <v>7.1153635150241417E-5</v>
      </c>
      <c r="E109" s="211">
        <v>6330815.7000000002</v>
      </c>
      <c r="F109" s="834">
        <v>8.7369028769195031E-5</v>
      </c>
      <c r="G109" s="12">
        <v>0.70822380444766053</v>
      </c>
      <c r="H109" s="211">
        <f t="shared" si="78"/>
        <v>6794567.4500000002</v>
      </c>
      <c r="I109" s="834">
        <f t="shared" si="79"/>
        <v>8.8131215858104991E-5</v>
      </c>
      <c r="J109" s="12">
        <f t="shared" si="61"/>
        <v>7.3253080167852619E-2</v>
      </c>
      <c r="K109" s="812">
        <f t="shared" si="80"/>
        <v>6105000</v>
      </c>
      <c r="L109" s="834">
        <f t="shared" si="81"/>
        <v>5.1926490020147659E-5</v>
      </c>
      <c r="M109" s="813">
        <f t="shared" si="62"/>
        <v>-0.10148805719781326</v>
      </c>
      <c r="N109" s="59">
        <f t="shared" si="97"/>
        <v>6087491.3488930678</v>
      </c>
      <c r="O109" s="14">
        <f t="shared" si="81"/>
        <v>5.1926490020147672E-5</v>
      </c>
      <c r="P109" s="211">
        <f t="shared" si="97"/>
        <v>4174141.2268832494</v>
      </c>
      <c r="Q109" s="14">
        <f t="shared" si="82"/>
        <v>5.1926490020147666E-5</v>
      </c>
      <c r="R109" s="211">
        <f t="shared" si="64"/>
        <v>3990128.3029584689</v>
      </c>
      <c r="S109" s="14">
        <f t="shared" si="83"/>
        <v>5.1926490020147672E-5</v>
      </c>
      <c r="T109" s="192">
        <f t="shared" si="65"/>
        <v>390500</v>
      </c>
      <c r="U109" s="14">
        <f t="shared" si="84"/>
        <v>6.2365778281209976E-5</v>
      </c>
      <c r="V109" s="87">
        <f t="shared" si="66"/>
        <v>374000</v>
      </c>
      <c r="W109" s="14">
        <f t="shared" si="84"/>
        <v>6.9501674782188199E-5</v>
      </c>
      <c r="X109" s="87">
        <f t="shared" si="67"/>
        <v>489500</v>
      </c>
      <c r="Y109" s="14">
        <f t="shared" si="85"/>
        <v>5.5770997823388094E-5</v>
      </c>
      <c r="Z109" s="87">
        <f t="shared" si="68"/>
        <v>550000</v>
      </c>
      <c r="AA109" s="14">
        <f t="shared" si="86"/>
        <v>5.4398082210325709E-5</v>
      </c>
      <c r="AB109" s="87">
        <f t="shared" si="69"/>
        <v>583000</v>
      </c>
      <c r="AC109" s="14">
        <f t="shared" si="87"/>
        <v>5.9051585801169936E-5</v>
      </c>
      <c r="AD109" s="87">
        <f t="shared" si="70"/>
        <v>583000</v>
      </c>
      <c r="AE109" s="14">
        <f t="shared" si="88"/>
        <v>6.091943092562576E-5</v>
      </c>
      <c r="AF109" s="87">
        <f t="shared" si="71"/>
        <v>522500</v>
      </c>
      <c r="AG109" s="14">
        <f t="shared" si="89"/>
        <v>4.6266344602101263E-5</v>
      </c>
      <c r="AH109" s="87">
        <f t="shared" si="72"/>
        <v>522500</v>
      </c>
      <c r="AI109" s="14">
        <f t="shared" si="90"/>
        <v>5.1115100040257004E-5</v>
      </c>
      <c r="AJ109" s="87">
        <f t="shared" si="73"/>
        <v>522500</v>
      </c>
      <c r="AK109" s="14">
        <f t="shared" si="91"/>
        <v>4.4177935181423044E-5</v>
      </c>
      <c r="AL109" s="87">
        <f t="shared" si="74"/>
        <v>522500</v>
      </c>
      <c r="AM109" s="14">
        <f t="shared" si="92"/>
        <v>4.2212315489804022E-5</v>
      </c>
      <c r="AN109" s="87">
        <f t="shared" si="75"/>
        <v>522500</v>
      </c>
      <c r="AO109" s="14">
        <f t="shared" si="93"/>
        <v>4.8155146615054789E-5</v>
      </c>
      <c r="AP109" s="87">
        <f t="shared" si="76"/>
        <v>522500</v>
      </c>
      <c r="AQ109" s="14">
        <f t="shared" si="94"/>
        <v>4.7386588375842449E-5</v>
      </c>
      <c r="AR109" s="176" t="e">
        <f>IF(#REF!=0,"",T109/#REF!)</f>
        <v>#REF!</v>
      </c>
      <c r="AS109" s="68" t="e">
        <f>IF(#REF!=0,"",T109/#REF!)</f>
        <v>#REF!</v>
      </c>
      <c r="AU109" s="761">
        <f t="shared" si="98"/>
        <v>390500</v>
      </c>
      <c r="AV109" s="761">
        <f t="shared" si="98"/>
        <v>374000</v>
      </c>
      <c r="AW109" s="761">
        <f t="shared" si="98"/>
        <v>489500</v>
      </c>
      <c r="AX109" s="761">
        <f t="shared" si="98"/>
        <v>550000</v>
      </c>
      <c r="AY109" s="761">
        <f t="shared" si="98"/>
        <v>583000</v>
      </c>
      <c r="AZ109" s="761">
        <f t="shared" si="98"/>
        <v>583000</v>
      </c>
      <c r="BA109" s="51">
        <f t="shared" si="98"/>
        <v>522500</v>
      </c>
      <c r="BB109" s="51">
        <f t="shared" si="98"/>
        <v>522500</v>
      </c>
      <c r="BC109" s="51">
        <f t="shared" si="98"/>
        <v>522500</v>
      </c>
      <c r="BD109" s="51">
        <f t="shared" si="98"/>
        <v>522500</v>
      </c>
      <c r="BE109" s="51">
        <f t="shared" si="98"/>
        <v>522500</v>
      </c>
      <c r="BF109" s="51">
        <f t="shared" si="98"/>
        <v>522500</v>
      </c>
    </row>
    <row r="110" spans="1:58" s="51" customFormat="1" ht="15" customHeight="1">
      <c r="A110" s="61"/>
      <c r="B110" s="204" t="s">
        <v>186</v>
      </c>
      <c r="C110" s="192">
        <v>27642048.280000001</v>
      </c>
      <c r="D110" s="335">
        <v>5.3070406304009041E-4</v>
      </c>
      <c r="E110" s="211">
        <v>38025019.340000004</v>
      </c>
      <c r="F110" s="834">
        <v>5.247679234550546E-4</v>
      </c>
      <c r="G110" s="12">
        <v>0.37562234733206978</v>
      </c>
      <c r="H110" s="211">
        <f t="shared" si="78"/>
        <v>35711176.270000003</v>
      </c>
      <c r="I110" s="834">
        <f t="shared" si="79"/>
        <v>4.6320378854995502E-4</v>
      </c>
      <c r="J110" s="12">
        <f t="shared" si="61"/>
        <v>-6.0850542883642361E-2</v>
      </c>
      <c r="K110" s="812">
        <f t="shared" si="80"/>
        <v>46200000</v>
      </c>
      <c r="L110" s="834">
        <f t="shared" si="81"/>
        <v>3.929572217740904E-4</v>
      </c>
      <c r="M110" s="813">
        <f t="shared" si="62"/>
        <v>0.29371263636620604</v>
      </c>
      <c r="N110" s="59">
        <f t="shared" si="97"/>
        <v>46067502.099731311</v>
      </c>
      <c r="O110" s="14">
        <f t="shared" si="81"/>
        <v>3.929572217740904E-4</v>
      </c>
      <c r="P110" s="211">
        <f t="shared" si="97"/>
        <v>31588095.771008372</v>
      </c>
      <c r="Q110" s="14">
        <f t="shared" si="82"/>
        <v>3.9295722177409045E-4</v>
      </c>
      <c r="R110" s="211">
        <f t="shared" si="64"/>
        <v>30195565.535901919</v>
      </c>
      <c r="S110" s="14">
        <f t="shared" si="83"/>
        <v>3.929572217740904E-4</v>
      </c>
      <c r="T110" s="192">
        <f t="shared" si="65"/>
        <v>3850000</v>
      </c>
      <c r="U110" s="14">
        <f t="shared" si="84"/>
        <v>6.148738703781265E-4</v>
      </c>
      <c r="V110" s="87">
        <f t="shared" si="66"/>
        <v>3850000</v>
      </c>
      <c r="W110" s="14">
        <f t="shared" si="84"/>
        <v>7.1545841687546663E-4</v>
      </c>
      <c r="X110" s="87">
        <f t="shared" si="67"/>
        <v>3850000</v>
      </c>
      <c r="Y110" s="14">
        <f t="shared" si="85"/>
        <v>4.3864829748732208E-4</v>
      </c>
      <c r="Z110" s="87">
        <f t="shared" si="68"/>
        <v>3850000</v>
      </c>
      <c r="AA110" s="14">
        <f t="shared" si="86"/>
        <v>3.8078657547227995E-4</v>
      </c>
      <c r="AB110" s="87">
        <f t="shared" si="69"/>
        <v>3850000</v>
      </c>
      <c r="AC110" s="14">
        <f t="shared" si="87"/>
        <v>3.8996330246055617E-4</v>
      </c>
      <c r="AD110" s="87">
        <f t="shared" si="70"/>
        <v>3850000</v>
      </c>
      <c r="AE110" s="14">
        <f t="shared" si="88"/>
        <v>4.022981287541324E-4</v>
      </c>
      <c r="AF110" s="87">
        <f t="shared" si="71"/>
        <v>3850000</v>
      </c>
      <c r="AG110" s="14">
        <f t="shared" si="89"/>
        <v>3.4090990759443035E-4</v>
      </c>
      <c r="AH110" s="87">
        <f t="shared" si="72"/>
        <v>3850000</v>
      </c>
      <c r="AI110" s="14">
        <f t="shared" si="90"/>
        <v>3.7663757924399899E-4</v>
      </c>
      <c r="AJ110" s="87">
        <f t="shared" si="73"/>
        <v>3850000</v>
      </c>
      <c r="AK110" s="14">
        <f t="shared" si="91"/>
        <v>3.2552162765259082E-4</v>
      </c>
      <c r="AL110" s="87">
        <f t="shared" si="74"/>
        <v>3850000</v>
      </c>
      <c r="AM110" s="14">
        <f t="shared" si="92"/>
        <v>3.1103811413539804E-4</v>
      </c>
      <c r="AN110" s="87">
        <f t="shared" si="75"/>
        <v>3850000</v>
      </c>
      <c r="AO110" s="14">
        <f t="shared" si="93"/>
        <v>3.5482739611093002E-4</v>
      </c>
      <c r="AP110" s="87">
        <f t="shared" si="76"/>
        <v>3850000</v>
      </c>
      <c r="AQ110" s="14">
        <f t="shared" si="94"/>
        <v>3.4916433540094433E-4</v>
      </c>
      <c r="AR110" s="176" t="e">
        <f>IF(#REF!=0,"",T110/#REF!)</f>
        <v>#REF!</v>
      </c>
      <c r="AS110" s="68" t="e">
        <f>IF(#REF!=0,"",T110/#REF!)</f>
        <v>#REF!</v>
      </c>
      <c r="AU110" s="761">
        <f t="shared" si="98"/>
        <v>3850000</v>
      </c>
      <c r="AV110" s="761">
        <f t="shared" si="98"/>
        <v>3850000</v>
      </c>
      <c r="AW110" s="761">
        <f t="shared" si="98"/>
        <v>3850000</v>
      </c>
      <c r="AX110" s="761">
        <f t="shared" si="98"/>
        <v>3850000</v>
      </c>
      <c r="AY110" s="761">
        <f t="shared" si="98"/>
        <v>3850000</v>
      </c>
      <c r="AZ110" s="761">
        <f t="shared" si="98"/>
        <v>3850000</v>
      </c>
      <c r="BA110" s="51">
        <f t="shared" si="98"/>
        <v>3850000</v>
      </c>
      <c r="BB110" s="51">
        <f t="shared" si="98"/>
        <v>3850000</v>
      </c>
      <c r="BC110" s="51">
        <f t="shared" si="98"/>
        <v>3850000</v>
      </c>
      <c r="BD110" s="51">
        <f t="shared" si="98"/>
        <v>3850000</v>
      </c>
      <c r="BE110" s="51">
        <f t="shared" si="98"/>
        <v>3850000</v>
      </c>
      <c r="BF110" s="51">
        <f t="shared" si="98"/>
        <v>3850000</v>
      </c>
    </row>
    <row r="111" spans="1:58" s="51" customFormat="1" ht="15" customHeight="1">
      <c r="A111" s="61"/>
      <c r="B111" s="204" t="s">
        <v>164</v>
      </c>
      <c r="C111" s="192">
        <v>27779096.289999999</v>
      </c>
      <c r="D111" s="335">
        <v>5.3333526949056118E-4</v>
      </c>
      <c r="E111" s="211">
        <v>21388179.86754062</v>
      </c>
      <c r="F111" s="834">
        <v>2.9516962595639524E-4</v>
      </c>
      <c r="G111" s="12">
        <v>-0.23006207098104914</v>
      </c>
      <c r="H111" s="211">
        <f t="shared" si="78"/>
        <v>26015893.75</v>
      </c>
      <c r="I111" s="834">
        <f t="shared" si="79"/>
        <v>3.3744787504063625E-4</v>
      </c>
      <c r="J111" s="12">
        <f t="shared" si="61"/>
        <v>0.21636782143779074</v>
      </c>
      <c r="K111" s="812">
        <f t="shared" si="80"/>
        <v>26291478.07</v>
      </c>
      <c r="L111" s="834">
        <f t="shared" si="81"/>
        <v>2.2362394326237283E-4</v>
      </c>
      <c r="M111" s="813">
        <f t="shared" si="62"/>
        <v>1.0592921490540769E-2</v>
      </c>
      <c r="N111" s="59">
        <f t="shared" si="97"/>
        <v>26216076.216336902</v>
      </c>
      <c r="O111" s="14">
        <f t="shared" si="81"/>
        <v>2.2362394326237283E-4</v>
      </c>
      <c r="P111" s="211">
        <f t="shared" si="97"/>
        <v>17976141.282175895</v>
      </c>
      <c r="Q111" s="14">
        <f t="shared" si="82"/>
        <v>2.2362394326237283E-4</v>
      </c>
      <c r="R111" s="211">
        <f t="shared" si="64"/>
        <v>17183680.716415867</v>
      </c>
      <c r="S111" s="14">
        <f t="shared" si="83"/>
        <v>2.236239432623728E-4</v>
      </c>
      <c r="T111" s="192">
        <f t="shared" si="65"/>
        <v>1760000</v>
      </c>
      <c r="U111" s="14">
        <f t="shared" si="84"/>
        <v>2.8108519788714356E-4</v>
      </c>
      <c r="V111" s="87">
        <f t="shared" si="66"/>
        <v>1760000</v>
      </c>
      <c r="W111" s="14">
        <f t="shared" si="84"/>
        <v>3.2706670485735617E-4</v>
      </c>
      <c r="X111" s="87">
        <f t="shared" si="67"/>
        <v>6160000</v>
      </c>
      <c r="Y111" s="14">
        <f t="shared" si="85"/>
        <v>7.0183727597971539E-4</v>
      </c>
      <c r="Z111" s="87">
        <f t="shared" si="68"/>
        <v>1760000</v>
      </c>
      <c r="AA111" s="14">
        <f t="shared" si="86"/>
        <v>1.7407386307304225E-4</v>
      </c>
      <c r="AB111" s="87">
        <f t="shared" si="69"/>
        <v>1760000</v>
      </c>
      <c r="AC111" s="14">
        <f t="shared" si="87"/>
        <v>1.7826893826768282E-4</v>
      </c>
      <c r="AD111" s="87">
        <f t="shared" si="70"/>
        <v>1760000</v>
      </c>
      <c r="AE111" s="14">
        <f t="shared" si="88"/>
        <v>1.839077160018891E-4</v>
      </c>
      <c r="AF111" s="87">
        <f t="shared" si="71"/>
        <v>1760000</v>
      </c>
      <c r="AG111" s="14">
        <f t="shared" si="89"/>
        <v>1.558445291860253E-4</v>
      </c>
      <c r="AH111" s="87">
        <f t="shared" si="72"/>
        <v>1760000</v>
      </c>
      <c r="AI111" s="14">
        <f t="shared" si="90"/>
        <v>1.7217717908297097E-4</v>
      </c>
      <c r="AJ111" s="87">
        <f t="shared" si="73"/>
        <v>1760000</v>
      </c>
      <c r="AK111" s="14">
        <f t="shared" si="91"/>
        <v>1.4880988692689867E-4</v>
      </c>
      <c r="AL111" s="87">
        <f t="shared" si="74"/>
        <v>1760000</v>
      </c>
      <c r="AM111" s="14">
        <f t="shared" si="92"/>
        <v>1.4218885217618196E-4</v>
      </c>
      <c r="AN111" s="87">
        <f t="shared" si="75"/>
        <v>1760000</v>
      </c>
      <c r="AO111" s="14">
        <f t="shared" si="93"/>
        <v>1.6220680965071087E-4</v>
      </c>
      <c r="AP111" s="87">
        <f t="shared" si="76"/>
        <v>2531478.0699999998</v>
      </c>
      <c r="AQ111" s="14">
        <f t="shared" si="94"/>
        <v>2.2958489815418578E-4</v>
      </c>
      <c r="AR111" s="176" t="e">
        <f>IF(#REF!=0,"",T111/#REF!)</f>
        <v>#REF!</v>
      </c>
      <c r="AS111" s="68" t="e">
        <f>IF(#REF!=0,"",T111/#REF!)</f>
        <v>#REF!</v>
      </c>
      <c r="AU111" s="761">
        <f t="shared" si="98"/>
        <v>1760000</v>
      </c>
      <c r="AV111" s="761">
        <f t="shared" si="98"/>
        <v>1760000</v>
      </c>
      <c r="AW111" s="761">
        <f t="shared" si="98"/>
        <v>6160000</v>
      </c>
      <c r="AX111" s="761">
        <f t="shared" si="98"/>
        <v>1760000</v>
      </c>
      <c r="AY111" s="761">
        <f t="shared" si="98"/>
        <v>1760000</v>
      </c>
      <c r="AZ111" s="761">
        <f t="shared" si="98"/>
        <v>1760000</v>
      </c>
      <c r="BA111" s="51">
        <f t="shared" si="98"/>
        <v>1760000</v>
      </c>
      <c r="BB111" s="51">
        <f t="shared" si="98"/>
        <v>6572500</v>
      </c>
      <c r="BC111" s="51">
        <f t="shared" si="98"/>
        <v>1760000</v>
      </c>
      <c r="BD111" s="51">
        <f t="shared" si="98"/>
        <v>1760000</v>
      </c>
      <c r="BE111" s="51">
        <f t="shared" si="98"/>
        <v>1760000</v>
      </c>
      <c r="BF111" s="51">
        <f t="shared" si="98"/>
        <v>2531478.0699999998</v>
      </c>
    </row>
    <row r="112" spans="1:58" s="51" customFormat="1" ht="15" customHeight="1">
      <c r="A112" s="61"/>
      <c r="B112" s="204" t="s">
        <v>165</v>
      </c>
      <c r="C112" s="192">
        <v>0</v>
      </c>
      <c r="D112" s="335">
        <v>0</v>
      </c>
      <c r="E112" s="211">
        <v>0</v>
      </c>
      <c r="F112" s="834">
        <v>0</v>
      </c>
      <c r="G112" s="12">
        <v>0</v>
      </c>
      <c r="H112" s="211">
        <f t="shared" si="78"/>
        <v>0</v>
      </c>
      <c r="I112" s="834">
        <f t="shared" si="79"/>
        <v>0</v>
      </c>
      <c r="J112" s="12">
        <f t="shared" si="61"/>
        <v>0</v>
      </c>
      <c r="K112" s="812">
        <f t="shared" si="80"/>
        <v>0</v>
      </c>
      <c r="L112" s="834">
        <f t="shared" si="81"/>
        <v>0</v>
      </c>
      <c r="M112" s="813">
        <f t="shared" si="62"/>
        <v>0</v>
      </c>
      <c r="N112" s="59">
        <f t="shared" si="97"/>
        <v>0</v>
      </c>
      <c r="O112" s="14">
        <f t="shared" si="81"/>
        <v>0</v>
      </c>
      <c r="P112" s="211">
        <f t="shared" si="97"/>
        <v>0</v>
      </c>
      <c r="Q112" s="14">
        <f t="shared" si="82"/>
        <v>0</v>
      </c>
      <c r="R112" s="211">
        <f t="shared" si="64"/>
        <v>0</v>
      </c>
      <c r="S112" s="14">
        <f t="shared" si="83"/>
        <v>0</v>
      </c>
      <c r="T112" s="192">
        <f t="shared" si="65"/>
        <v>0</v>
      </c>
      <c r="U112" s="14">
        <f t="shared" si="84"/>
        <v>0</v>
      </c>
      <c r="V112" s="87">
        <f t="shared" si="66"/>
        <v>0</v>
      </c>
      <c r="W112" s="14">
        <f t="shared" si="84"/>
        <v>0</v>
      </c>
      <c r="X112" s="87">
        <f t="shared" si="67"/>
        <v>0</v>
      </c>
      <c r="Y112" s="14">
        <f t="shared" si="85"/>
        <v>0</v>
      </c>
      <c r="Z112" s="87">
        <f t="shared" si="68"/>
        <v>0</v>
      </c>
      <c r="AA112" s="14">
        <f t="shared" si="86"/>
        <v>0</v>
      </c>
      <c r="AB112" s="87">
        <f t="shared" si="69"/>
        <v>0</v>
      </c>
      <c r="AC112" s="14">
        <f t="shared" si="87"/>
        <v>0</v>
      </c>
      <c r="AD112" s="87">
        <f t="shared" si="70"/>
        <v>0</v>
      </c>
      <c r="AE112" s="14">
        <f t="shared" si="88"/>
        <v>0</v>
      </c>
      <c r="AF112" s="87">
        <f t="shared" si="71"/>
        <v>0</v>
      </c>
      <c r="AG112" s="14">
        <f t="shared" si="89"/>
        <v>0</v>
      </c>
      <c r="AH112" s="87">
        <f t="shared" si="72"/>
        <v>0</v>
      </c>
      <c r="AI112" s="14">
        <f t="shared" si="90"/>
        <v>0</v>
      </c>
      <c r="AJ112" s="87">
        <f t="shared" si="73"/>
        <v>0</v>
      </c>
      <c r="AK112" s="14">
        <f t="shared" si="91"/>
        <v>0</v>
      </c>
      <c r="AL112" s="87">
        <f t="shared" si="74"/>
        <v>0</v>
      </c>
      <c r="AM112" s="14">
        <f t="shared" si="92"/>
        <v>0</v>
      </c>
      <c r="AN112" s="87">
        <f t="shared" si="75"/>
        <v>0</v>
      </c>
      <c r="AO112" s="14">
        <f t="shared" si="93"/>
        <v>0</v>
      </c>
      <c r="AP112" s="87">
        <f t="shared" si="76"/>
        <v>0</v>
      </c>
      <c r="AQ112" s="14">
        <f t="shared" si="94"/>
        <v>0</v>
      </c>
      <c r="AR112" s="176" t="e">
        <f>IF(#REF!=0,"",T112/#REF!)</f>
        <v>#REF!</v>
      </c>
      <c r="AS112" s="68" t="e">
        <f>IF(#REF!=0,"",T112/#REF!)</f>
        <v>#REF!</v>
      </c>
      <c r="AU112" s="761">
        <f t="shared" si="98"/>
        <v>0</v>
      </c>
      <c r="AV112" s="761">
        <f t="shared" si="98"/>
        <v>0</v>
      </c>
      <c r="AW112" s="761">
        <f t="shared" si="98"/>
        <v>0</v>
      </c>
      <c r="AX112" s="761">
        <f t="shared" si="98"/>
        <v>0</v>
      </c>
      <c r="AY112" s="761">
        <f t="shared" si="98"/>
        <v>0</v>
      </c>
      <c r="AZ112" s="761">
        <f t="shared" si="98"/>
        <v>0</v>
      </c>
      <c r="BA112" s="51">
        <f t="shared" si="98"/>
        <v>0</v>
      </c>
      <c r="BB112" s="51">
        <f t="shared" si="98"/>
        <v>0</v>
      </c>
      <c r="BC112" s="51">
        <f t="shared" si="98"/>
        <v>0</v>
      </c>
      <c r="BD112" s="51">
        <f t="shared" si="98"/>
        <v>0</v>
      </c>
      <c r="BE112" s="51">
        <f t="shared" si="98"/>
        <v>0</v>
      </c>
      <c r="BF112" s="51">
        <f t="shared" si="98"/>
        <v>0</v>
      </c>
    </row>
    <row r="113" spans="1:58" s="51" customFormat="1" ht="15" customHeight="1">
      <c r="A113" s="61"/>
      <c r="B113" s="204" t="s">
        <v>166</v>
      </c>
      <c r="C113" s="192">
        <v>0</v>
      </c>
      <c r="D113" s="335">
        <v>0</v>
      </c>
      <c r="E113" s="211">
        <v>0</v>
      </c>
      <c r="F113" s="834">
        <v>0</v>
      </c>
      <c r="G113" s="12">
        <v>0</v>
      </c>
      <c r="H113" s="211">
        <f t="shared" si="78"/>
        <v>0</v>
      </c>
      <c r="I113" s="834">
        <f t="shared" si="79"/>
        <v>0</v>
      </c>
      <c r="J113" s="12">
        <f t="shared" si="61"/>
        <v>0</v>
      </c>
      <c r="K113" s="812">
        <f t="shared" si="80"/>
        <v>0</v>
      </c>
      <c r="L113" s="834">
        <f t="shared" si="81"/>
        <v>0</v>
      </c>
      <c r="M113" s="813">
        <f t="shared" si="62"/>
        <v>0</v>
      </c>
      <c r="N113" s="59">
        <f t="shared" si="97"/>
        <v>0</v>
      </c>
      <c r="O113" s="14">
        <f t="shared" si="81"/>
        <v>0</v>
      </c>
      <c r="P113" s="211">
        <f t="shared" si="97"/>
        <v>0</v>
      </c>
      <c r="Q113" s="14">
        <f t="shared" si="82"/>
        <v>0</v>
      </c>
      <c r="R113" s="211">
        <f t="shared" si="64"/>
        <v>0</v>
      </c>
      <c r="S113" s="14">
        <f t="shared" si="83"/>
        <v>0</v>
      </c>
      <c r="T113" s="192">
        <f t="shared" si="65"/>
        <v>0</v>
      </c>
      <c r="U113" s="14">
        <f t="shared" si="84"/>
        <v>0</v>
      </c>
      <c r="V113" s="87">
        <f t="shared" si="66"/>
        <v>0</v>
      </c>
      <c r="W113" s="14">
        <f t="shared" si="84"/>
        <v>0</v>
      </c>
      <c r="X113" s="87">
        <f t="shared" si="67"/>
        <v>0</v>
      </c>
      <c r="Y113" s="14">
        <f t="shared" si="85"/>
        <v>0</v>
      </c>
      <c r="Z113" s="87">
        <f t="shared" si="68"/>
        <v>0</v>
      </c>
      <c r="AA113" s="14">
        <f t="shared" si="86"/>
        <v>0</v>
      </c>
      <c r="AB113" s="87">
        <f t="shared" si="69"/>
        <v>0</v>
      </c>
      <c r="AC113" s="14">
        <f t="shared" si="87"/>
        <v>0</v>
      </c>
      <c r="AD113" s="87">
        <f t="shared" si="70"/>
        <v>0</v>
      </c>
      <c r="AE113" s="14">
        <f t="shared" si="88"/>
        <v>0</v>
      </c>
      <c r="AF113" s="87">
        <f t="shared" si="71"/>
        <v>0</v>
      </c>
      <c r="AG113" s="14">
        <f t="shared" si="89"/>
        <v>0</v>
      </c>
      <c r="AH113" s="87">
        <f t="shared" si="72"/>
        <v>0</v>
      </c>
      <c r="AI113" s="14">
        <f t="shared" si="90"/>
        <v>0</v>
      </c>
      <c r="AJ113" s="87">
        <f t="shared" si="73"/>
        <v>0</v>
      </c>
      <c r="AK113" s="14">
        <f t="shared" si="91"/>
        <v>0</v>
      </c>
      <c r="AL113" s="87">
        <f t="shared" si="74"/>
        <v>0</v>
      </c>
      <c r="AM113" s="14">
        <f t="shared" si="92"/>
        <v>0</v>
      </c>
      <c r="AN113" s="87">
        <f t="shared" si="75"/>
        <v>0</v>
      </c>
      <c r="AO113" s="14">
        <f t="shared" si="93"/>
        <v>0</v>
      </c>
      <c r="AP113" s="87">
        <f t="shared" si="76"/>
        <v>0</v>
      </c>
      <c r="AQ113" s="14">
        <f t="shared" si="94"/>
        <v>0</v>
      </c>
      <c r="AR113" s="176" t="e">
        <f>IF(#REF!=0,"",T113/#REF!)</f>
        <v>#REF!</v>
      </c>
      <c r="AS113" s="68" t="e">
        <f>IF(#REF!=0,"",T113/#REF!)</f>
        <v>#REF!</v>
      </c>
      <c r="AU113" s="761">
        <f t="shared" si="98"/>
        <v>0</v>
      </c>
      <c r="AV113" s="761">
        <f t="shared" si="98"/>
        <v>0</v>
      </c>
      <c r="AW113" s="761">
        <f t="shared" si="98"/>
        <v>0</v>
      </c>
      <c r="AX113" s="761">
        <f t="shared" si="98"/>
        <v>0</v>
      </c>
      <c r="AY113" s="761">
        <f t="shared" si="98"/>
        <v>0</v>
      </c>
      <c r="AZ113" s="761">
        <f t="shared" si="98"/>
        <v>0</v>
      </c>
      <c r="BA113" s="51">
        <f t="shared" si="98"/>
        <v>0</v>
      </c>
      <c r="BB113" s="51">
        <f t="shared" si="98"/>
        <v>0</v>
      </c>
      <c r="BC113" s="51">
        <f t="shared" si="98"/>
        <v>0</v>
      </c>
      <c r="BD113" s="51">
        <f t="shared" si="98"/>
        <v>0</v>
      </c>
      <c r="BE113" s="51">
        <f t="shared" si="98"/>
        <v>0</v>
      </c>
      <c r="BF113" s="51">
        <f t="shared" si="98"/>
        <v>0</v>
      </c>
    </row>
    <row r="114" spans="1:58" s="51" customFormat="1" ht="15" customHeight="1">
      <c r="A114" s="61"/>
      <c r="B114" s="204" t="s">
        <v>167</v>
      </c>
      <c r="C114" s="192">
        <v>290714.15999999997</v>
      </c>
      <c r="D114" s="335">
        <v>5.581467202881498E-6</v>
      </c>
      <c r="E114" s="211">
        <v>290714.15999999997</v>
      </c>
      <c r="F114" s="834">
        <v>4.0120286251031388E-6</v>
      </c>
      <c r="G114" s="12">
        <v>0</v>
      </c>
      <c r="H114" s="211">
        <f t="shared" si="78"/>
        <v>290714.15999999997</v>
      </c>
      <c r="I114" s="834">
        <f t="shared" si="79"/>
        <v>3.7708055113894956E-6</v>
      </c>
      <c r="J114" s="12">
        <f t="shared" si="61"/>
        <v>0</v>
      </c>
      <c r="K114" s="812">
        <f t="shared" si="80"/>
        <v>290714.15999999997</v>
      </c>
      <c r="L114" s="834">
        <f t="shared" si="81"/>
        <v>2.4726889316880604E-6</v>
      </c>
      <c r="M114" s="813">
        <f t="shared" si="62"/>
        <v>0</v>
      </c>
      <c r="N114" s="59">
        <f t="shared" si="97"/>
        <v>289880.41506973217</v>
      </c>
      <c r="O114" s="14">
        <f t="shared" si="81"/>
        <v>2.4726889316880608E-6</v>
      </c>
      <c r="P114" s="211">
        <f t="shared" si="97"/>
        <v>198768.54389758117</v>
      </c>
      <c r="Q114" s="14">
        <f t="shared" si="82"/>
        <v>2.4726889316880604E-6</v>
      </c>
      <c r="R114" s="211">
        <f t="shared" si="64"/>
        <v>190006.02749988477</v>
      </c>
      <c r="S114" s="14">
        <f t="shared" si="83"/>
        <v>2.4726889316880608E-6</v>
      </c>
      <c r="T114" s="192">
        <f t="shared" si="65"/>
        <v>24226.18</v>
      </c>
      <c r="U114" s="14">
        <f t="shared" si="84"/>
        <v>3.869102613266795E-6</v>
      </c>
      <c r="V114" s="87">
        <f t="shared" si="66"/>
        <v>24226.18</v>
      </c>
      <c r="W114" s="14">
        <f t="shared" si="84"/>
        <v>4.5020323090234006E-6</v>
      </c>
      <c r="X114" s="87">
        <f t="shared" si="67"/>
        <v>24226.18</v>
      </c>
      <c r="Y114" s="14">
        <f t="shared" si="85"/>
        <v>2.7602006783432241E-6</v>
      </c>
      <c r="Z114" s="87">
        <f t="shared" si="68"/>
        <v>24226.18</v>
      </c>
      <c r="AA114" s="14">
        <f t="shared" si="86"/>
        <v>2.3961049659675424E-6</v>
      </c>
      <c r="AB114" s="87">
        <f t="shared" si="69"/>
        <v>24226.18</v>
      </c>
      <c r="AC114" s="14">
        <f t="shared" si="87"/>
        <v>2.4538496516373706E-6</v>
      </c>
      <c r="AD114" s="87">
        <f t="shared" si="70"/>
        <v>24226.18</v>
      </c>
      <c r="AE114" s="14">
        <f t="shared" si="88"/>
        <v>2.5314667223015031E-6</v>
      </c>
      <c r="AF114" s="87">
        <f t="shared" si="71"/>
        <v>24226.18</v>
      </c>
      <c r="AG114" s="14">
        <f t="shared" si="89"/>
        <v>2.14518046367949E-6</v>
      </c>
      <c r="AH114" s="87">
        <f t="shared" si="72"/>
        <v>24226.18</v>
      </c>
      <c r="AI114" s="14">
        <f t="shared" si="90"/>
        <v>2.3699973479297101E-6</v>
      </c>
      <c r="AJ114" s="87">
        <f t="shared" si="73"/>
        <v>24226.18</v>
      </c>
      <c r="AK114" s="14">
        <f t="shared" si="91"/>
        <v>2.0483494923128943E-6</v>
      </c>
      <c r="AL114" s="87">
        <f t="shared" si="74"/>
        <v>24226.18</v>
      </c>
      <c r="AM114" s="14">
        <f t="shared" si="92"/>
        <v>1.9572117765986228E-6</v>
      </c>
      <c r="AN114" s="87">
        <f t="shared" si="75"/>
        <v>24226.18</v>
      </c>
      <c r="AO114" s="14">
        <f t="shared" si="93"/>
        <v>2.2327564589908289E-6</v>
      </c>
      <c r="AP114" s="87">
        <f t="shared" si="76"/>
        <v>24226.18</v>
      </c>
      <c r="AQ114" s="14">
        <f t="shared" si="94"/>
        <v>2.1971215685723766E-6</v>
      </c>
      <c r="AR114" s="176" t="e">
        <f>IF(#REF!=0,"",T114/#REF!)</f>
        <v>#REF!</v>
      </c>
      <c r="AS114" s="68" t="e">
        <f>IF(#REF!=0,"",T114/#REF!)</f>
        <v>#REF!</v>
      </c>
      <c r="AU114" s="761">
        <f t="shared" si="98"/>
        <v>24226.18</v>
      </c>
      <c r="AV114" s="761">
        <f t="shared" si="98"/>
        <v>24226.18</v>
      </c>
      <c r="AW114" s="761">
        <f t="shared" si="98"/>
        <v>24226.18</v>
      </c>
      <c r="AX114" s="761">
        <f t="shared" si="98"/>
        <v>24226.18</v>
      </c>
      <c r="AY114" s="761">
        <f t="shared" si="98"/>
        <v>24226.18</v>
      </c>
      <c r="AZ114" s="761">
        <f t="shared" si="98"/>
        <v>24226.18</v>
      </c>
      <c r="BA114" s="51">
        <f t="shared" si="98"/>
        <v>24226.18</v>
      </c>
      <c r="BB114" s="51">
        <f t="shared" si="98"/>
        <v>24226.18</v>
      </c>
      <c r="BC114" s="51">
        <f t="shared" si="98"/>
        <v>24226.18</v>
      </c>
      <c r="BD114" s="51">
        <f t="shared" si="98"/>
        <v>24226.18</v>
      </c>
      <c r="BE114" s="51">
        <f t="shared" si="98"/>
        <v>24226.18</v>
      </c>
      <c r="BF114" s="51">
        <f t="shared" si="98"/>
        <v>24226.18</v>
      </c>
    </row>
    <row r="115" spans="1:58" s="51" customFormat="1" ht="15" customHeight="1">
      <c r="A115" s="61"/>
      <c r="B115" s="204" t="s">
        <v>175</v>
      </c>
      <c r="C115" s="192">
        <v>1246641739.6949999</v>
      </c>
      <c r="D115" s="335">
        <v>2.3934472210953798E-2</v>
      </c>
      <c r="E115" s="211">
        <v>3156849172.0149999</v>
      </c>
      <c r="F115" s="834">
        <v>4.3566399528861349E-2</v>
      </c>
      <c r="G115" s="824">
        <v>1.5322825888914535</v>
      </c>
      <c r="H115" s="211">
        <f t="shared" si="78"/>
        <v>2599152311.4699998</v>
      </c>
      <c r="I115" s="834">
        <f t="shared" si="79"/>
        <v>3.3713176754210469E-2</v>
      </c>
      <c r="J115" s="12">
        <f t="shared" si="61"/>
        <v>-0.17666249800240699</v>
      </c>
      <c r="K115" s="812">
        <f t="shared" si="80"/>
        <v>4177542167.6922112</v>
      </c>
      <c r="L115" s="834">
        <f t="shared" si="81"/>
        <v>3.5532367187455463E-2</v>
      </c>
      <c r="M115" s="813">
        <f t="shared" si="62"/>
        <v>0.60727101265162986</v>
      </c>
      <c r="N115" s="59">
        <f t="shared" si="97"/>
        <v>4165561311.2960401</v>
      </c>
      <c r="O115" s="14">
        <f t="shared" si="81"/>
        <v>3.553236718745547E-2</v>
      </c>
      <c r="P115" s="211">
        <f t="shared" si="97"/>
        <v>2856290088.3222399</v>
      </c>
      <c r="Q115" s="14">
        <f t="shared" si="82"/>
        <v>3.553236718745547E-2</v>
      </c>
      <c r="R115" s="211">
        <f t="shared" si="64"/>
        <v>2730373339.9035482</v>
      </c>
      <c r="S115" s="14">
        <f t="shared" si="83"/>
        <v>3.553236718745547E-2</v>
      </c>
      <c r="T115" s="192">
        <f t="shared" si="65"/>
        <v>240706009.60469592</v>
      </c>
      <c r="U115" s="14">
        <f t="shared" si="84"/>
        <v>3.8442554739977632E-2</v>
      </c>
      <c r="V115" s="87">
        <f t="shared" si="66"/>
        <v>205989840.45759612</v>
      </c>
      <c r="W115" s="14">
        <f t="shared" si="84"/>
        <v>3.8279783154862773E-2</v>
      </c>
      <c r="X115" s="87">
        <f t="shared" si="67"/>
        <v>317031127.4606005</v>
      </c>
      <c r="Y115" s="14">
        <f t="shared" si="85"/>
        <v>3.6120821898981456E-2</v>
      </c>
      <c r="Z115" s="87">
        <f t="shared" si="68"/>
        <v>367545287.47382796</v>
      </c>
      <c r="AA115" s="14">
        <f t="shared" si="86"/>
        <v>3.6352288661852888E-2</v>
      </c>
      <c r="AB115" s="87">
        <f t="shared" si="69"/>
        <v>363423006.17324913</v>
      </c>
      <c r="AC115" s="14">
        <f t="shared" si="87"/>
        <v>3.6810814461678783E-2</v>
      </c>
      <c r="AD115" s="87">
        <f t="shared" si="70"/>
        <v>352670476.16789061</v>
      </c>
      <c r="AE115" s="14">
        <f t="shared" si="88"/>
        <v>3.6851603280304214E-2</v>
      </c>
      <c r="AF115" s="87">
        <f t="shared" si="71"/>
        <v>351088419.16322398</v>
      </c>
      <c r="AG115" s="14">
        <f t="shared" si="89"/>
        <v>3.1088187151794629E-2</v>
      </c>
      <c r="AH115" s="87">
        <f t="shared" si="72"/>
        <v>347495236.19538671</v>
      </c>
      <c r="AI115" s="14">
        <f t="shared" si="90"/>
        <v>3.3994744041416128E-2</v>
      </c>
      <c r="AJ115" s="87">
        <f t="shared" si="73"/>
        <v>417071753.26400763</v>
      </c>
      <c r="AK115" s="14">
        <f t="shared" si="91"/>
        <v>3.5263863888420656E-2</v>
      </c>
      <c r="AL115" s="87">
        <f t="shared" si="74"/>
        <v>443245697.06065363</v>
      </c>
      <c r="AM115" s="14">
        <f t="shared" si="92"/>
        <v>3.5809430055162503E-2</v>
      </c>
      <c r="AN115" s="87">
        <f t="shared" si="75"/>
        <v>382997947.53686279</v>
      </c>
      <c r="AO115" s="14">
        <f t="shared" si="93"/>
        <v>3.5298224529957303E-2</v>
      </c>
      <c r="AP115" s="87">
        <f t="shared" si="76"/>
        <v>388277367.13421595</v>
      </c>
      <c r="AQ115" s="14">
        <f t="shared" si="94"/>
        <v>3.521366463549272E-2</v>
      </c>
      <c r="AR115" s="176" t="e">
        <f>IF(#REF!=0,"",T115/#REF!)</f>
        <v>#REF!</v>
      </c>
      <c r="AS115" s="68" t="e">
        <f>IF(#REF!=0,"",T115/#REF!)</f>
        <v>#REF!</v>
      </c>
      <c r="AU115" s="761">
        <f t="shared" si="98"/>
        <v>240706009.60469592</v>
      </c>
      <c r="AV115" s="761">
        <f t="shared" si="98"/>
        <v>205989840.45759612</v>
      </c>
      <c r="AW115" s="761">
        <f t="shared" si="98"/>
        <v>317031127.4606005</v>
      </c>
      <c r="AX115" s="761">
        <f t="shared" si="98"/>
        <v>367545287.47382796</v>
      </c>
      <c r="AY115" s="761">
        <f t="shared" si="98"/>
        <v>363423006.17324913</v>
      </c>
      <c r="AZ115" s="761">
        <f t="shared" si="98"/>
        <v>352670476.16789061</v>
      </c>
      <c r="BA115" s="51">
        <f t="shared" si="98"/>
        <v>351088419.16322398</v>
      </c>
      <c r="BB115" s="51">
        <f t="shared" si="98"/>
        <v>347495236.19538671</v>
      </c>
      <c r="BC115" s="51">
        <f t="shared" si="98"/>
        <v>417071753.26400763</v>
      </c>
      <c r="BD115" s="51">
        <f t="shared" si="98"/>
        <v>443245697.06065363</v>
      </c>
      <c r="BE115" s="51">
        <f t="shared" si="98"/>
        <v>382997947.53686279</v>
      </c>
      <c r="BF115" s="51">
        <f t="shared" si="98"/>
        <v>388277367.13421595</v>
      </c>
    </row>
    <row r="116" spans="1:58" s="51" customFormat="1" ht="15" customHeight="1">
      <c r="A116" s="61"/>
      <c r="B116" s="204" t="s">
        <v>176</v>
      </c>
      <c r="C116" s="192">
        <v>0</v>
      </c>
      <c r="D116" s="335">
        <v>0</v>
      </c>
      <c r="E116" s="211">
        <v>0</v>
      </c>
      <c r="F116" s="834">
        <v>0</v>
      </c>
      <c r="G116" s="12">
        <v>0</v>
      </c>
      <c r="H116" s="211">
        <f t="shared" si="78"/>
        <v>0</v>
      </c>
      <c r="I116" s="834">
        <f t="shared" si="79"/>
        <v>0</v>
      </c>
      <c r="J116" s="12">
        <f t="shared" si="61"/>
        <v>0</v>
      </c>
      <c r="K116" s="812">
        <f t="shared" si="80"/>
        <v>0</v>
      </c>
      <c r="L116" s="834">
        <f t="shared" si="81"/>
        <v>0</v>
      </c>
      <c r="M116" s="813">
        <f t="shared" si="62"/>
        <v>0</v>
      </c>
      <c r="N116" s="59">
        <f t="shared" ref="N116:P116" si="99">N55*$E$64/100</f>
        <v>0</v>
      </c>
      <c r="O116" s="14">
        <f t="shared" si="81"/>
        <v>0</v>
      </c>
      <c r="P116" s="211">
        <f t="shared" si="99"/>
        <v>0</v>
      </c>
      <c r="Q116" s="14">
        <f t="shared" si="82"/>
        <v>0</v>
      </c>
      <c r="R116" s="211">
        <f t="shared" si="64"/>
        <v>0</v>
      </c>
      <c r="S116" s="14">
        <f t="shared" si="83"/>
        <v>0</v>
      </c>
      <c r="T116" s="192">
        <f t="shared" si="65"/>
        <v>0</v>
      </c>
      <c r="U116" s="14">
        <f t="shared" si="84"/>
        <v>0</v>
      </c>
      <c r="V116" s="87">
        <f t="shared" si="66"/>
        <v>0</v>
      </c>
      <c r="W116" s="14">
        <f t="shared" si="84"/>
        <v>0</v>
      </c>
      <c r="X116" s="87">
        <f t="shared" si="67"/>
        <v>0</v>
      </c>
      <c r="Y116" s="14">
        <f t="shared" si="85"/>
        <v>0</v>
      </c>
      <c r="Z116" s="87">
        <f t="shared" si="68"/>
        <v>0</v>
      </c>
      <c r="AA116" s="14">
        <f t="shared" si="86"/>
        <v>0</v>
      </c>
      <c r="AB116" s="87">
        <f t="shared" si="69"/>
        <v>0</v>
      </c>
      <c r="AC116" s="14">
        <f t="shared" si="87"/>
        <v>0</v>
      </c>
      <c r="AD116" s="87">
        <f t="shared" si="70"/>
        <v>0</v>
      </c>
      <c r="AE116" s="14">
        <f t="shared" si="88"/>
        <v>0</v>
      </c>
      <c r="AF116" s="87">
        <f t="shared" si="71"/>
        <v>0</v>
      </c>
      <c r="AG116" s="14">
        <f t="shared" si="89"/>
        <v>0</v>
      </c>
      <c r="AH116" s="87">
        <f t="shared" si="72"/>
        <v>0</v>
      </c>
      <c r="AI116" s="14">
        <f t="shared" si="90"/>
        <v>0</v>
      </c>
      <c r="AJ116" s="87">
        <f t="shared" si="73"/>
        <v>0</v>
      </c>
      <c r="AK116" s="14">
        <f t="shared" si="91"/>
        <v>0</v>
      </c>
      <c r="AL116" s="87">
        <f t="shared" si="74"/>
        <v>0</v>
      </c>
      <c r="AM116" s="14">
        <f t="shared" si="92"/>
        <v>0</v>
      </c>
      <c r="AN116" s="87">
        <f t="shared" si="75"/>
        <v>0</v>
      </c>
      <c r="AO116" s="14">
        <f t="shared" si="93"/>
        <v>0</v>
      </c>
      <c r="AP116" s="87">
        <f t="shared" si="76"/>
        <v>0</v>
      </c>
      <c r="AQ116" s="14">
        <f t="shared" si="94"/>
        <v>0</v>
      </c>
      <c r="AR116" s="176" t="e">
        <f>IF(#REF!=0,"",T116/#REF!)</f>
        <v>#REF!</v>
      </c>
      <c r="AS116" s="68" t="e">
        <f>IF(#REF!=0,"",T116/#REF!)</f>
        <v>#REF!</v>
      </c>
      <c r="AU116" s="761">
        <f t="shared" ref="AU116:BF121" si="100">AU55*$E$64/100</f>
        <v>0</v>
      </c>
      <c r="AV116" s="761">
        <f t="shared" si="100"/>
        <v>0</v>
      </c>
      <c r="AW116" s="761">
        <f t="shared" si="100"/>
        <v>0</v>
      </c>
      <c r="AX116" s="761">
        <f t="shared" si="100"/>
        <v>0</v>
      </c>
      <c r="AY116" s="761">
        <f t="shared" si="100"/>
        <v>0</v>
      </c>
      <c r="AZ116" s="761">
        <f t="shared" si="100"/>
        <v>0</v>
      </c>
      <c r="BA116" s="51">
        <f t="shared" si="100"/>
        <v>0</v>
      </c>
      <c r="BB116" s="51">
        <f t="shared" si="100"/>
        <v>0</v>
      </c>
      <c r="BC116" s="51">
        <f t="shared" si="100"/>
        <v>0</v>
      </c>
      <c r="BD116" s="51">
        <f t="shared" si="100"/>
        <v>0</v>
      </c>
      <c r="BE116" s="51">
        <f t="shared" si="100"/>
        <v>0</v>
      </c>
      <c r="BF116" s="51">
        <f t="shared" si="100"/>
        <v>0</v>
      </c>
    </row>
    <row r="117" spans="1:58" s="51" customFormat="1" ht="15" customHeight="1">
      <c r="A117" s="61"/>
      <c r="B117" s="204" t="s">
        <v>171</v>
      </c>
      <c r="C117" s="192">
        <v>16500000</v>
      </c>
      <c r="D117" s="335">
        <v>3.167861133683503E-4</v>
      </c>
      <c r="E117" s="211">
        <v>8800000</v>
      </c>
      <c r="F117" s="834">
        <v>1.2144524333079484E-4</v>
      </c>
      <c r="G117" s="12">
        <v>-0.46666666666666667</v>
      </c>
      <c r="H117" s="211">
        <f t="shared" si="78"/>
        <v>26400000</v>
      </c>
      <c r="I117" s="834">
        <f t="shared" si="79"/>
        <v>3.4243005397701542E-4</v>
      </c>
      <c r="J117" s="12">
        <f t="shared" si="61"/>
        <v>2</v>
      </c>
      <c r="K117" s="812">
        <f t="shared" si="80"/>
        <v>26400000</v>
      </c>
      <c r="L117" s="834">
        <f t="shared" si="81"/>
        <v>2.2454698387090879E-4</v>
      </c>
      <c r="M117" s="813">
        <f t="shared" si="62"/>
        <v>0</v>
      </c>
      <c r="N117" s="59">
        <f>N56*$E$64/100</f>
        <v>26324286.914132185</v>
      </c>
      <c r="O117" s="14">
        <f t="shared" si="81"/>
        <v>2.2454698387090884E-4</v>
      </c>
      <c r="P117" s="211">
        <f>P56*$E$64/100</f>
        <v>18050340.440576211</v>
      </c>
      <c r="Q117" s="14">
        <f t="shared" si="82"/>
        <v>2.2454698387090879E-4</v>
      </c>
      <c r="R117" s="211">
        <f t="shared" si="64"/>
        <v>17254608.877658237</v>
      </c>
      <c r="S117" s="14">
        <f t="shared" si="83"/>
        <v>2.2454698387090876E-4</v>
      </c>
      <c r="T117" s="192">
        <f t="shared" si="65"/>
        <v>2200000</v>
      </c>
      <c r="U117" s="14">
        <f t="shared" si="84"/>
        <v>3.5135649735892942E-4</v>
      </c>
      <c r="V117" s="87">
        <f t="shared" si="66"/>
        <v>2200000</v>
      </c>
      <c r="W117" s="14">
        <f t="shared" si="84"/>
        <v>4.0883338107169524E-4</v>
      </c>
      <c r="X117" s="87">
        <f t="shared" si="67"/>
        <v>2200000</v>
      </c>
      <c r="Y117" s="14">
        <f t="shared" si="85"/>
        <v>2.5065616999275547E-4</v>
      </c>
      <c r="Z117" s="87">
        <f t="shared" si="68"/>
        <v>2200000</v>
      </c>
      <c r="AA117" s="14">
        <f t="shared" si="86"/>
        <v>2.1759232884130283E-4</v>
      </c>
      <c r="AB117" s="87">
        <f t="shared" si="69"/>
        <v>2200000</v>
      </c>
      <c r="AC117" s="14">
        <f t="shared" si="87"/>
        <v>2.2283617283460353E-4</v>
      </c>
      <c r="AD117" s="87">
        <f t="shared" si="70"/>
        <v>2200000</v>
      </c>
      <c r="AE117" s="14">
        <f t="shared" si="88"/>
        <v>2.2988464500236136E-4</v>
      </c>
      <c r="AF117" s="87">
        <f t="shared" si="71"/>
        <v>2200000</v>
      </c>
      <c r="AG117" s="14">
        <f t="shared" si="89"/>
        <v>1.9480566148253163E-4</v>
      </c>
      <c r="AH117" s="87">
        <f t="shared" si="72"/>
        <v>2200000</v>
      </c>
      <c r="AI117" s="14">
        <f t="shared" si="90"/>
        <v>2.152214738537137E-4</v>
      </c>
      <c r="AJ117" s="87">
        <f t="shared" si="73"/>
        <v>2200000</v>
      </c>
      <c r="AK117" s="14">
        <f t="shared" si="91"/>
        <v>1.8601235865862333E-4</v>
      </c>
      <c r="AL117" s="87">
        <f t="shared" si="74"/>
        <v>2200000</v>
      </c>
      <c r="AM117" s="14">
        <f t="shared" si="92"/>
        <v>1.7773606522022745E-4</v>
      </c>
      <c r="AN117" s="87">
        <f t="shared" si="75"/>
        <v>2200000</v>
      </c>
      <c r="AO117" s="14">
        <f t="shared" si="93"/>
        <v>2.0275851206338858E-4</v>
      </c>
      <c r="AP117" s="87">
        <f t="shared" si="76"/>
        <v>2200000</v>
      </c>
      <c r="AQ117" s="14">
        <f t="shared" si="94"/>
        <v>1.995224773719682E-4</v>
      </c>
      <c r="AR117" s="176" t="e">
        <f>IF(#REF!=0,"",T117/#REF!)</f>
        <v>#REF!</v>
      </c>
      <c r="AS117" s="68" t="e">
        <f>IF(#REF!=0,"",T117/#REF!)</f>
        <v>#REF!</v>
      </c>
      <c r="AU117" s="761">
        <f t="shared" si="100"/>
        <v>2200000</v>
      </c>
      <c r="AV117" s="761">
        <f t="shared" si="100"/>
        <v>2200000</v>
      </c>
      <c r="AW117" s="761">
        <f t="shared" si="100"/>
        <v>2200000</v>
      </c>
      <c r="AX117" s="761">
        <f t="shared" si="100"/>
        <v>2200000</v>
      </c>
      <c r="AY117" s="761">
        <f t="shared" si="100"/>
        <v>2200000</v>
      </c>
      <c r="AZ117" s="761">
        <f t="shared" si="100"/>
        <v>2200000</v>
      </c>
      <c r="BA117" s="51">
        <f t="shared" si="100"/>
        <v>2200000</v>
      </c>
      <c r="BB117" s="51">
        <f t="shared" si="100"/>
        <v>2200000</v>
      </c>
      <c r="BC117" s="51">
        <f t="shared" si="100"/>
        <v>2200000</v>
      </c>
      <c r="BD117" s="51">
        <f t="shared" si="100"/>
        <v>2200000</v>
      </c>
      <c r="BE117" s="51">
        <f t="shared" si="100"/>
        <v>2200000</v>
      </c>
      <c r="BF117" s="51">
        <f t="shared" si="100"/>
        <v>2200000</v>
      </c>
    </row>
    <row r="118" spans="1:58" s="51" customFormat="1" ht="15" customHeight="1">
      <c r="A118" s="61"/>
      <c r="B118" s="204" t="s">
        <v>172</v>
      </c>
      <c r="C118" s="192">
        <v>1562568493.7282188</v>
      </c>
      <c r="D118" s="335">
        <v>2.9999999999999992E-2</v>
      </c>
      <c r="E118" s="211">
        <v>2171314569.892776</v>
      </c>
      <c r="F118" s="834">
        <v>2.9965434805491853E-2</v>
      </c>
      <c r="G118" s="12">
        <v>0.38958041110384622</v>
      </c>
      <c r="H118" s="211">
        <f t="shared" si="78"/>
        <v>2312881100.2470026</v>
      </c>
      <c r="I118" s="834">
        <f t="shared" si="79"/>
        <v>2.9999999999999995E-2</v>
      </c>
      <c r="J118" s="12">
        <f t="shared" si="61"/>
        <v>6.5198535632364607E-2</v>
      </c>
      <c r="K118" s="812">
        <f t="shared" si="80"/>
        <v>3527101483.827179</v>
      </c>
      <c r="L118" s="834">
        <f t="shared" si="81"/>
        <v>3.0000000000000002E-2</v>
      </c>
      <c r="M118" s="813">
        <f t="shared" si="62"/>
        <v>0.52498175693100024</v>
      </c>
      <c r="N118" s="59">
        <f>N57*$E$64/100</f>
        <v>3516986039.224546</v>
      </c>
      <c r="O118" s="14">
        <f t="shared" si="81"/>
        <v>3.0000000000000006E-2</v>
      </c>
      <c r="P118" s="211">
        <f>P57*$E$64/100</f>
        <v>2411567520.891746</v>
      </c>
      <c r="Q118" s="14">
        <f t="shared" si="82"/>
        <v>3.0000000000000006E-2</v>
      </c>
      <c r="R118" s="211">
        <f t="shared" si="64"/>
        <v>2305255930.8805299</v>
      </c>
      <c r="S118" s="14">
        <f t="shared" si="83"/>
        <v>3.0000000000000002E-2</v>
      </c>
      <c r="T118" s="192">
        <f t="shared" si="65"/>
        <v>187843402.6298295</v>
      </c>
      <c r="U118" s="14">
        <f>+IFERROR(T118/T$68,0)</f>
        <v>3.0000000000000002E-2</v>
      </c>
      <c r="V118" s="87">
        <f t="shared" si="66"/>
        <v>161434958.7281521</v>
      </c>
      <c r="W118" s="14">
        <f t="shared" si="84"/>
        <v>0.03</v>
      </c>
      <c r="X118" s="87">
        <f t="shared" si="67"/>
        <v>263308898.40815625</v>
      </c>
      <c r="Y118" s="14">
        <f t="shared" si="85"/>
        <v>0.03</v>
      </c>
      <c r="Z118" s="87">
        <f t="shared" si="68"/>
        <v>303319516.59994388</v>
      </c>
      <c r="AA118" s="14">
        <f t="shared" si="86"/>
        <v>0.03</v>
      </c>
      <c r="AB118" s="87">
        <f t="shared" si="69"/>
        <v>296181715.74409246</v>
      </c>
      <c r="AC118" s="14">
        <f t="shared" si="87"/>
        <v>0.03</v>
      </c>
      <c r="AD118" s="87">
        <f t="shared" si="70"/>
        <v>287100515.12715024</v>
      </c>
      <c r="AE118" s="14">
        <f t="shared" si="88"/>
        <v>3.0000000000000006E-2</v>
      </c>
      <c r="AF118" s="87">
        <f t="shared" si="71"/>
        <v>338799188.36916488</v>
      </c>
      <c r="AG118" s="14">
        <f t="shared" si="89"/>
        <v>3.0000000000000002E-2</v>
      </c>
      <c r="AH118" s="87">
        <f t="shared" si="72"/>
        <v>306660849.4878177</v>
      </c>
      <c r="AI118" s="14">
        <f t="shared" si="90"/>
        <v>2.9999999999999995E-2</v>
      </c>
      <c r="AJ118" s="87">
        <f t="shared" si="73"/>
        <v>354815134.19829059</v>
      </c>
      <c r="AK118" s="14">
        <f t="shared" si="91"/>
        <v>0.03</v>
      </c>
      <c r="AL118" s="87">
        <f t="shared" si="74"/>
        <v>371337127.99493659</v>
      </c>
      <c r="AM118" s="14">
        <f t="shared" si="92"/>
        <v>0.03</v>
      </c>
      <c r="AN118" s="87">
        <f t="shared" si="75"/>
        <v>325510378.47114581</v>
      </c>
      <c r="AO118" s="14">
        <f t="shared" si="93"/>
        <v>3.0000000000000002E-2</v>
      </c>
      <c r="AP118" s="87">
        <f t="shared" si="76"/>
        <v>330789798.06849885</v>
      </c>
      <c r="AQ118" s="14">
        <f t="shared" si="94"/>
        <v>2.9999999999999995E-2</v>
      </c>
      <c r="AR118" s="176"/>
      <c r="AS118" s="68"/>
      <c r="AU118" s="761">
        <f t="shared" si="100"/>
        <v>187843402.6298295</v>
      </c>
      <c r="AV118" s="761">
        <f t="shared" si="100"/>
        <v>161434958.7281521</v>
      </c>
      <c r="AW118" s="761">
        <f t="shared" si="100"/>
        <v>263308898.40815625</v>
      </c>
      <c r="AX118" s="761">
        <f t="shared" si="100"/>
        <v>303319516.59994388</v>
      </c>
      <c r="AY118" s="761">
        <f t="shared" si="100"/>
        <v>296181715.74409246</v>
      </c>
      <c r="AZ118" s="761">
        <f t="shared" si="100"/>
        <v>287100515.12715024</v>
      </c>
      <c r="BA118" s="51">
        <f t="shared" si="100"/>
        <v>338799188.36916488</v>
      </c>
      <c r="BB118" s="51">
        <f t="shared" si="100"/>
        <v>306660849.4878177</v>
      </c>
      <c r="BC118" s="51">
        <f t="shared" si="100"/>
        <v>354815134.19829059</v>
      </c>
      <c r="BD118" s="51">
        <f t="shared" si="100"/>
        <v>371337127.99493659</v>
      </c>
      <c r="BE118" s="51">
        <f t="shared" si="100"/>
        <v>325510378.47114581</v>
      </c>
      <c r="BF118" s="51">
        <f t="shared" si="100"/>
        <v>330789798.06849885</v>
      </c>
    </row>
    <row r="119" spans="1:58" s="51" customFormat="1" ht="15" customHeight="1">
      <c r="A119" s="61"/>
      <c r="B119" s="204" t="s">
        <v>173</v>
      </c>
      <c r="C119" s="192">
        <v>2083424658.3042922</v>
      </c>
      <c r="D119" s="335">
        <v>0.04</v>
      </c>
      <c r="E119" s="211">
        <v>2895086093.1903682</v>
      </c>
      <c r="F119" s="834">
        <v>3.9953913073989142E-2</v>
      </c>
      <c r="G119" s="12">
        <v>0.38958041110384595</v>
      </c>
      <c r="H119" s="211">
        <f t="shared" si="78"/>
        <v>3083841466.9960046</v>
      </c>
      <c r="I119" s="834">
        <f t="shared" si="79"/>
        <v>4.0000000000000008E-2</v>
      </c>
      <c r="J119" s="12">
        <f t="shared" si="61"/>
        <v>6.519853563236494E-2</v>
      </c>
      <c r="K119" s="812">
        <f t="shared" si="80"/>
        <v>4702801978.4362392</v>
      </c>
      <c r="L119" s="834">
        <f t="shared" si="81"/>
        <v>4.0000000000000008E-2</v>
      </c>
      <c r="M119" s="813">
        <f t="shared" si="62"/>
        <v>0.52498175693099991</v>
      </c>
      <c r="N119" s="59">
        <f>N58*$E$64/100</f>
        <v>4689314718.9660616</v>
      </c>
      <c r="O119" s="14">
        <f t="shared" si="81"/>
        <v>4.0000000000000015E-2</v>
      </c>
      <c r="P119" s="211">
        <f>P58*$E$64/100</f>
        <v>3215423361.1889949</v>
      </c>
      <c r="Q119" s="14">
        <f t="shared" si="82"/>
        <v>4.0000000000000008E-2</v>
      </c>
      <c r="R119" s="211">
        <f t="shared" si="64"/>
        <v>3073674574.5073738</v>
      </c>
      <c r="S119" s="14">
        <f t="shared" si="83"/>
        <v>4.0000000000000008E-2</v>
      </c>
      <c r="T119" s="192">
        <f t="shared" si="65"/>
        <v>250457870.17310596</v>
      </c>
      <c r="U119" s="14">
        <f t="shared" si="84"/>
        <v>0.04</v>
      </c>
      <c r="V119" s="87">
        <f t="shared" si="66"/>
        <v>215246611.63753614</v>
      </c>
      <c r="W119" s="14">
        <f t="shared" si="84"/>
        <v>0.04</v>
      </c>
      <c r="X119" s="87">
        <f t="shared" si="67"/>
        <v>351078531.21087503</v>
      </c>
      <c r="Y119" s="14">
        <f t="shared" si="85"/>
        <v>0.04</v>
      </c>
      <c r="Z119" s="87">
        <f t="shared" si="68"/>
        <v>404426022.13325852</v>
      </c>
      <c r="AA119" s="14">
        <f t="shared" si="86"/>
        <v>0.04</v>
      </c>
      <c r="AB119" s="87">
        <f t="shared" si="69"/>
        <v>394908954.32545662</v>
      </c>
      <c r="AC119" s="14">
        <f t="shared" si="87"/>
        <v>0.04</v>
      </c>
      <c r="AD119" s="87">
        <f t="shared" si="70"/>
        <v>382800686.83620036</v>
      </c>
      <c r="AE119" s="14">
        <f t="shared" si="88"/>
        <v>4.0000000000000008E-2</v>
      </c>
      <c r="AF119" s="87">
        <f t="shared" si="71"/>
        <v>451732251.15888649</v>
      </c>
      <c r="AG119" s="14">
        <f t="shared" si="89"/>
        <v>0.04</v>
      </c>
      <c r="AH119" s="87">
        <f t="shared" si="72"/>
        <v>408881132.65042359</v>
      </c>
      <c r="AI119" s="14">
        <f t="shared" si="90"/>
        <v>3.9999999999999994E-2</v>
      </c>
      <c r="AJ119" s="87">
        <f t="shared" si="73"/>
        <v>473086845.5977208</v>
      </c>
      <c r="AK119" s="14">
        <f t="shared" si="91"/>
        <v>0.04</v>
      </c>
      <c r="AL119" s="87">
        <f t="shared" si="74"/>
        <v>495116170.65991545</v>
      </c>
      <c r="AM119" s="14">
        <f t="shared" si="92"/>
        <v>0.04</v>
      </c>
      <c r="AN119" s="87">
        <f t="shared" si="75"/>
        <v>434013837.96152771</v>
      </c>
      <c r="AO119" s="14">
        <f t="shared" si="93"/>
        <v>0.04</v>
      </c>
      <c r="AP119" s="87">
        <f t="shared" si="76"/>
        <v>441053064.09133178</v>
      </c>
      <c r="AQ119" s="14">
        <f t="shared" si="94"/>
        <v>3.9999999999999994E-2</v>
      </c>
      <c r="AR119" s="176"/>
      <c r="AS119" s="68"/>
      <c r="AU119" s="761">
        <f t="shared" si="100"/>
        <v>250457870.17310596</v>
      </c>
      <c r="AV119" s="761">
        <f t="shared" si="100"/>
        <v>215246611.63753614</v>
      </c>
      <c r="AW119" s="761">
        <f t="shared" si="100"/>
        <v>351078531.21087503</v>
      </c>
      <c r="AX119" s="761">
        <f t="shared" si="100"/>
        <v>404426022.13325852</v>
      </c>
      <c r="AY119" s="761">
        <f t="shared" si="100"/>
        <v>394908954.32545662</v>
      </c>
      <c r="AZ119" s="761">
        <f t="shared" si="100"/>
        <v>382800686.83620036</v>
      </c>
      <c r="BA119" s="51">
        <f t="shared" si="100"/>
        <v>451732251.15888649</v>
      </c>
      <c r="BB119" s="51">
        <f t="shared" si="100"/>
        <v>408881132.65042359</v>
      </c>
      <c r="BC119" s="51">
        <f t="shared" si="100"/>
        <v>473086845.5977208</v>
      </c>
      <c r="BD119" s="51">
        <f t="shared" si="100"/>
        <v>495116170.65991545</v>
      </c>
      <c r="BE119" s="51">
        <f t="shared" si="100"/>
        <v>434013837.96152771</v>
      </c>
      <c r="BF119" s="51">
        <f t="shared" si="100"/>
        <v>441053064.09133178</v>
      </c>
    </row>
    <row r="120" spans="1:58" s="51" customFormat="1" ht="15" customHeight="1">
      <c r="A120" s="61"/>
      <c r="B120" s="204" t="s">
        <v>174</v>
      </c>
      <c r="C120" s="192">
        <v>0</v>
      </c>
      <c r="D120" s="46">
        <v>0</v>
      </c>
      <c r="E120" s="211">
        <v>0</v>
      </c>
      <c r="F120" s="811">
        <v>0</v>
      </c>
      <c r="G120" s="12"/>
      <c r="H120" s="211">
        <f t="shared" si="78"/>
        <v>0</v>
      </c>
      <c r="I120" s="811">
        <f t="shared" si="79"/>
        <v>0</v>
      </c>
      <c r="J120" s="12">
        <f t="shared" si="61"/>
        <v>0</v>
      </c>
      <c r="K120" s="812">
        <f t="shared" si="80"/>
        <v>0</v>
      </c>
      <c r="L120" s="811">
        <f t="shared" si="81"/>
        <v>0</v>
      </c>
      <c r="M120" s="813">
        <f t="shared" si="62"/>
        <v>0</v>
      </c>
      <c r="N120" s="59">
        <f>N59*$E$64/100</f>
        <v>0</v>
      </c>
      <c r="O120" s="14">
        <f t="shared" si="81"/>
        <v>0</v>
      </c>
      <c r="P120" s="211">
        <f>P59*$E$64/100</f>
        <v>0</v>
      </c>
      <c r="Q120" s="14">
        <f t="shared" si="82"/>
        <v>0</v>
      </c>
      <c r="R120" s="211">
        <f t="shared" si="64"/>
        <v>0</v>
      </c>
      <c r="S120" s="14">
        <f t="shared" si="83"/>
        <v>0</v>
      </c>
      <c r="T120" s="192">
        <f t="shared" si="65"/>
        <v>0</v>
      </c>
      <c r="U120" s="14">
        <f t="shared" si="84"/>
        <v>0</v>
      </c>
      <c r="V120" s="87">
        <f t="shared" si="66"/>
        <v>0</v>
      </c>
      <c r="W120" s="14">
        <f t="shared" si="84"/>
        <v>0</v>
      </c>
      <c r="X120" s="87">
        <f t="shared" si="67"/>
        <v>0</v>
      </c>
      <c r="Y120" s="14">
        <f t="shared" si="85"/>
        <v>0</v>
      </c>
      <c r="Z120" s="87">
        <f t="shared" si="68"/>
        <v>0</v>
      </c>
      <c r="AA120" s="14">
        <f t="shared" si="86"/>
        <v>0</v>
      </c>
      <c r="AB120" s="87">
        <f t="shared" si="69"/>
        <v>0</v>
      </c>
      <c r="AC120" s="14">
        <f t="shared" si="87"/>
        <v>0</v>
      </c>
      <c r="AD120" s="87">
        <f t="shared" si="70"/>
        <v>0</v>
      </c>
      <c r="AE120" s="14">
        <f t="shared" si="88"/>
        <v>0</v>
      </c>
      <c r="AF120" s="87">
        <f t="shared" si="71"/>
        <v>0</v>
      </c>
      <c r="AG120" s="14">
        <f t="shared" si="89"/>
        <v>0</v>
      </c>
      <c r="AH120" s="87">
        <f t="shared" si="72"/>
        <v>0</v>
      </c>
      <c r="AI120" s="14">
        <f t="shared" si="90"/>
        <v>0</v>
      </c>
      <c r="AJ120" s="87">
        <f t="shared" si="73"/>
        <v>0</v>
      </c>
      <c r="AK120" s="14">
        <f t="shared" si="91"/>
        <v>0</v>
      </c>
      <c r="AL120" s="87">
        <f t="shared" si="74"/>
        <v>0</v>
      </c>
      <c r="AM120" s="14">
        <f t="shared" si="92"/>
        <v>0</v>
      </c>
      <c r="AN120" s="87">
        <f t="shared" si="75"/>
        <v>0</v>
      </c>
      <c r="AO120" s="14">
        <f t="shared" si="93"/>
        <v>0</v>
      </c>
      <c r="AP120" s="87">
        <f t="shared" si="76"/>
        <v>0</v>
      </c>
      <c r="AQ120" s="14">
        <f t="shared" si="94"/>
        <v>0</v>
      </c>
      <c r="AR120" s="176"/>
      <c r="AS120" s="68"/>
      <c r="AU120" s="761">
        <f t="shared" si="100"/>
        <v>0</v>
      </c>
      <c r="AV120" s="761">
        <f t="shared" si="100"/>
        <v>0</v>
      </c>
      <c r="AW120" s="761">
        <f t="shared" si="100"/>
        <v>0</v>
      </c>
      <c r="AX120" s="761">
        <f t="shared" si="100"/>
        <v>0</v>
      </c>
      <c r="AY120" s="761">
        <f t="shared" si="100"/>
        <v>0</v>
      </c>
      <c r="AZ120" s="761">
        <f t="shared" si="100"/>
        <v>0</v>
      </c>
      <c r="BA120" s="51">
        <f t="shared" si="100"/>
        <v>0</v>
      </c>
      <c r="BB120" s="51">
        <f t="shared" si="100"/>
        <v>0</v>
      </c>
      <c r="BC120" s="51">
        <f t="shared" si="100"/>
        <v>0</v>
      </c>
      <c r="BD120" s="51">
        <f t="shared" si="100"/>
        <v>0</v>
      </c>
      <c r="BE120" s="51">
        <f t="shared" si="100"/>
        <v>0</v>
      </c>
      <c r="BF120" s="51">
        <f t="shared" si="100"/>
        <v>0</v>
      </c>
    </row>
    <row r="121" spans="1:58" s="51" customFormat="1" ht="15" customHeight="1" thickBot="1">
      <c r="B121" s="205" t="s">
        <v>177</v>
      </c>
      <c r="C121" s="193">
        <v>2617372013.4150634</v>
      </c>
      <c r="D121" s="111">
        <v>5.0251339840536459E-2</v>
      </c>
      <c r="E121" s="108">
        <v>6058207775.6305933</v>
      </c>
      <c r="F121" s="835">
        <v>8.3606876984087586E-2</v>
      </c>
      <c r="G121" s="836">
        <v>1.3146147145227696</v>
      </c>
      <c r="H121" s="108">
        <f t="shared" si="78"/>
        <v>8593787662.5645714</v>
      </c>
      <c r="I121" s="835">
        <f t="shared" si="79"/>
        <v>0.11146860504390133</v>
      </c>
      <c r="J121" s="177">
        <f t="shared" si="61"/>
        <v>0.4185363032832019</v>
      </c>
      <c r="K121" s="837">
        <f>K60*$E$64/100</f>
        <v>9605553137.3516884</v>
      </c>
      <c r="L121" s="838">
        <f t="shared" si="81"/>
        <v>8.1700681265305566E-2</v>
      </c>
      <c r="M121" s="839">
        <f t="shared" si="62"/>
        <v>0.11773219382583446</v>
      </c>
      <c r="N121" s="110">
        <f>N60*$E$64/100</f>
        <v>5447242063.0637064</v>
      </c>
      <c r="O121" s="109">
        <f t="shared" si="81"/>
        <v>4.6465143753582488E-2</v>
      </c>
      <c r="P121" s="108">
        <f>P60*$E$64/100</f>
        <v>2782493977.8559031</v>
      </c>
      <c r="Q121" s="109">
        <f t="shared" si="82"/>
        <v>3.461434051193802E-2</v>
      </c>
      <c r="R121" s="108">
        <f t="shared" si="64"/>
        <v>2789433948.6189575</v>
      </c>
      <c r="S121" s="109">
        <f t="shared" si="83"/>
        <v>3.6300966559754018E-2</v>
      </c>
      <c r="T121" s="193">
        <f t="shared" si="65"/>
        <v>601381755.5739429</v>
      </c>
      <c r="U121" s="109">
        <f t="shared" si="84"/>
        <v>9.6045176006374744E-2</v>
      </c>
      <c r="V121" s="110">
        <f t="shared" si="66"/>
        <v>470944947.29469848</v>
      </c>
      <c r="W121" s="109">
        <f t="shared" si="84"/>
        <v>8.75172795914195E-2</v>
      </c>
      <c r="X121" s="110">
        <f t="shared" si="67"/>
        <v>754920157.70313144</v>
      </c>
      <c r="Y121" s="109">
        <f t="shared" si="85"/>
        <v>8.6011543354633582E-2</v>
      </c>
      <c r="Z121" s="110">
        <f t="shared" si="68"/>
        <v>924335136.18184984</v>
      </c>
      <c r="AA121" s="109">
        <f t="shared" si="86"/>
        <v>9.1421924959841583E-2</v>
      </c>
      <c r="AB121" s="110">
        <f t="shared" si="69"/>
        <v>1112072449.836669</v>
      </c>
      <c r="AC121" s="109">
        <f t="shared" si="87"/>
        <v>0.11264089483472951</v>
      </c>
      <c r="AD121" s="110">
        <f t="shared" si="70"/>
        <v>1146659592.7755303</v>
      </c>
      <c r="AE121" s="109">
        <f t="shared" si="88"/>
        <v>0.11981792428352502</v>
      </c>
      <c r="AF121" s="110">
        <f t="shared" si="71"/>
        <v>1285206016.7168543</v>
      </c>
      <c r="AG121" s="109">
        <f t="shared" si="89"/>
        <v>0.11380245828538928</v>
      </c>
      <c r="AH121" s="110">
        <f t="shared" si="72"/>
        <v>252644381.63156131</v>
      </c>
      <c r="AI121" s="109">
        <f t="shared" si="90"/>
        <v>2.4715680079820335E-2</v>
      </c>
      <c r="AJ121" s="110">
        <f t="shared" si="73"/>
        <v>822034609.47462046</v>
      </c>
      <c r="AK121" s="109">
        <f t="shared" si="91"/>
        <v>6.9503907548815663E-2</v>
      </c>
      <c r="AL121" s="110">
        <f t="shared" si="74"/>
        <v>887271786.33506501</v>
      </c>
      <c r="AM121" s="109">
        <f t="shared" si="92"/>
        <v>7.168190731096219E-2</v>
      </c>
      <c r="AN121" s="110">
        <f t="shared" si="75"/>
        <v>663629404.70977473</v>
      </c>
      <c r="AO121" s="109">
        <f t="shared" si="93"/>
        <v>6.1162050300211934E-2</v>
      </c>
      <c r="AP121" s="110">
        <f t="shared" si="76"/>
        <v>684452899.11799252</v>
      </c>
      <c r="AQ121" s="109">
        <f t="shared" si="94"/>
        <v>6.2074426398385313E-2</v>
      </c>
      <c r="AR121" s="177" t="e">
        <f>IF(#REF!=0,"",T121/#REF!)</f>
        <v>#REF!</v>
      </c>
      <c r="AS121" s="111" t="e">
        <f>IF(#REF!=0,"",T121/#REF!)</f>
        <v>#REF!</v>
      </c>
      <c r="AU121" s="761">
        <f t="shared" si="100"/>
        <v>0</v>
      </c>
      <c r="AV121" s="761">
        <f t="shared" si="100"/>
        <v>0</v>
      </c>
      <c r="AW121" s="761">
        <f t="shared" si="100"/>
        <v>0</v>
      </c>
      <c r="AX121" s="761">
        <f t="shared" si="100"/>
        <v>0</v>
      </c>
      <c r="AY121" s="761">
        <f t="shared" si="100"/>
        <v>0</v>
      </c>
      <c r="AZ121" s="761">
        <f t="shared" si="100"/>
        <v>0</v>
      </c>
      <c r="BA121" s="51">
        <f t="shared" si="100"/>
        <v>0</v>
      </c>
      <c r="BB121" s="51">
        <f t="shared" si="100"/>
        <v>0</v>
      </c>
      <c r="BC121" s="51">
        <f t="shared" si="100"/>
        <v>0</v>
      </c>
      <c r="BD121" s="51">
        <f t="shared" si="100"/>
        <v>0</v>
      </c>
      <c r="BE121" s="51">
        <f t="shared" si="100"/>
        <v>0</v>
      </c>
      <c r="BF121" s="51">
        <f t="shared" si="100"/>
        <v>0</v>
      </c>
    </row>
  </sheetData>
  <mergeCells count="30">
    <mergeCell ref="AR4:AS5"/>
    <mergeCell ref="AR64:AS64"/>
    <mergeCell ref="AR3:AS3"/>
    <mergeCell ref="B4:B6"/>
    <mergeCell ref="T4:U5"/>
    <mergeCell ref="V4:W5"/>
    <mergeCell ref="X4:Y5"/>
    <mergeCell ref="Z4:AA5"/>
    <mergeCell ref="AB4:AC5"/>
    <mergeCell ref="AD4:AE5"/>
    <mergeCell ref="AF4:AG5"/>
    <mergeCell ref="AH4:AI5"/>
    <mergeCell ref="AB65:AC66"/>
    <mergeCell ref="AJ4:AK5"/>
    <mergeCell ref="AL4:AM5"/>
    <mergeCell ref="AN4:AO5"/>
    <mergeCell ref="AP4:AQ5"/>
    <mergeCell ref="AP65:AQ66"/>
    <mergeCell ref="B65:B67"/>
    <mergeCell ref="T65:U66"/>
    <mergeCell ref="V65:W66"/>
    <mergeCell ref="X65:Y66"/>
    <mergeCell ref="Z65:AA66"/>
    <mergeCell ref="AR65:AS66"/>
    <mergeCell ref="AD65:AE66"/>
    <mergeCell ref="AF65:AG66"/>
    <mergeCell ref="AH65:AI66"/>
    <mergeCell ref="AJ65:AK66"/>
    <mergeCell ref="AL65:AM66"/>
    <mergeCell ref="AN65:AO66"/>
  </mergeCells>
  <printOptions horizontalCentered="1" verticalCentered="1"/>
  <pageMargins left="0.70866141732283472" right="0.70866141732283472" top="0.74803149606299213" bottom="0.74803149606299213" header="0.31496062992125984" footer="0.31496062992125984"/>
  <pageSetup paperSize="9" scale="86"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6C2BA-7F2C-4CF3-82C8-258FE2705204}">
  <sheetPr>
    <tabColor theme="7" tint="0.39997558519241921"/>
  </sheetPr>
  <dimension ref="A1:BI121"/>
  <sheetViews>
    <sheetView showZeros="0" zoomScaleNormal="100" workbookViewId="0">
      <pane xSplit="2" ySplit="6" topLeftCell="J25" activePane="bottomRight" state="frozen"/>
      <selection activeCell="B116" sqref="B116:C116"/>
      <selection pane="topRight" activeCell="B116" sqref="B116:C116"/>
      <selection pane="bottomLeft" activeCell="B116" sqref="B116:C116"/>
      <selection pane="bottomRight" activeCell="AC77" sqref="AC77"/>
    </sheetView>
  </sheetViews>
  <sheetFormatPr defaultColWidth="9" defaultRowHeight="15" outlineLevelCol="1"/>
  <cols>
    <col min="1" max="1" width="2.42578125" style="1" customWidth="1"/>
    <col min="2" max="2" width="24.140625" style="1" customWidth="1"/>
    <col min="3" max="3" width="14.7109375" style="1" hidden="1" customWidth="1"/>
    <col min="4" max="4" width="7" style="48" hidden="1" customWidth="1"/>
    <col min="5" max="5" width="15.28515625" style="1" hidden="1" customWidth="1"/>
    <col min="6" max="6" width="7" style="48" hidden="1" customWidth="1"/>
    <col min="7" max="7" width="6.28515625" style="1" hidden="1" customWidth="1"/>
    <col min="8" max="8" width="15" style="1" customWidth="1"/>
    <col min="9" max="9" width="7.5703125" style="1" customWidth="1"/>
    <col min="10" max="10" width="5.7109375" style="1" customWidth="1"/>
    <col min="11" max="11" width="15.42578125" style="1" customWidth="1"/>
    <col min="12" max="12" width="7.28515625" style="1" customWidth="1"/>
    <col min="13" max="13" width="6.140625" style="1" customWidth="1"/>
    <col min="14" max="14" width="15.42578125" style="1" customWidth="1"/>
    <col min="15" max="15" width="7.28515625" style="1" customWidth="1"/>
    <col min="16" max="16" width="15.42578125" style="1" customWidth="1"/>
    <col min="17" max="17" width="7.28515625" style="1" customWidth="1"/>
    <col min="18" max="18" width="15.42578125" style="1" customWidth="1"/>
    <col min="19" max="19" width="7.28515625" style="1" customWidth="1"/>
    <col min="20" max="20" width="13.140625" style="3" customWidth="1"/>
    <col min="21" max="21" width="5.85546875" style="48" customWidth="1"/>
    <col min="22" max="22" width="13" style="3" customWidth="1"/>
    <col min="23" max="23" width="5.7109375" style="48" customWidth="1"/>
    <col min="24" max="24" width="13" style="3" customWidth="1"/>
    <col min="25" max="25" width="5.7109375" style="48" customWidth="1"/>
    <col min="26" max="26" width="13" style="3" customWidth="1"/>
    <col min="27" max="27" width="5.7109375" style="48" customWidth="1"/>
    <col min="28" max="28" width="13" style="3" customWidth="1"/>
    <col min="29" max="29" width="5.7109375" style="48" customWidth="1"/>
    <col min="30" max="30" width="13" style="3" customWidth="1"/>
    <col min="31" max="31" width="5.7109375" style="48" customWidth="1"/>
    <col min="32" max="32" width="13" style="3" customWidth="1"/>
    <col min="33" max="33" width="5.7109375" style="48" customWidth="1"/>
    <col min="34" max="34" width="13" style="3" customWidth="1"/>
    <col min="35" max="35" width="5.7109375" style="48" customWidth="1"/>
    <col min="36" max="36" width="13" style="3" customWidth="1"/>
    <col min="37" max="37" width="5.7109375" style="48" customWidth="1"/>
    <col min="38" max="38" width="13" style="3" customWidth="1"/>
    <col min="39" max="39" width="5.7109375" style="48" customWidth="1"/>
    <col min="40" max="40" width="13" style="3" customWidth="1"/>
    <col min="41" max="41" width="5.7109375" style="48" customWidth="1"/>
    <col min="42" max="42" width="13" style="3" customWidth="1"/>
    <col min="43" max="43" width="5.7109375" style="48" customWidth="1"/>
    <col min="44" max="44" width="7.140625" style="48" hidden="1" customWidth="1"/>
    <col min="45" max="45" width="7.85546875" style="48" hidden="1" customWidth="1"/>
    <col min="46" max="46" width="9" style="1"/>
    <col min="47" max="47" width="9" style="753" hidden="1" customWidth="1" outlineLevel="1"/>
    <col min="48" max="58" width="9" style="1" hidden="1" customWidth="1" outlineLevel="1"/>
    <col min="59" max="59" width="9" style="1" collapsed="1"/>
    <col min="60" max="16384" width="9" style="1"/>
  </cols>
  <sheetData>
    <row r="1" spans="1:61" ht="21" customHeight="1">
      <c r="B1" s="43" t="s">
        <v>473</v>
      </c>
      <c r="C1" s="43"/>
      <c r="E1" s="43"/>
      <c r="G1" s="43"/>
      <c r="H1" s="43"/>
      <c r="I1" s="43"/>
      <c r="J1" s="43"/>
      <c r="K1" s="43"/>
      <c r="L1" s="43"/>
      <c r="M1" s="43"/>
      <c r="N1" s="43"/>
      <c r="O1" s="43"/>
      <c r="P1" s="43"/>
      <c r="Q1" s="43"/>
      <c r="R1" s="43"/>
      <c r="S1" s="887"/>
      <c r="T1" s="888">
        <v>1</v>
      </c>
      <c r="U1" s="889">
        <f>+T1*1.12</f>
        <v>1.1200000000000001</v>
      </c>
      <c r="V1" s="888">
        <v>2</v>
      </c>
      <c r="W1" s="889">
        <f>+V1*1.12</f>
        <v>2.2400000000000002</v>
      </c>
      <c r="X1" s="888">
        <v>3</v>
      </c>
      <c r="Y1" s="889">
        <f>+X1*1.12</f>
        <v>3.3600000000000003</v>
      </c>
      <c r="Z1" s="888">
        <v>4</v>
      </c>
      <c r="AA1" s="889">
        <f>+Z1*1.12</f>
        <v>4.4800000000000004</v>
      </c>
      <c r="AB1" s="888">
        <v>5</v>
      </c>
      <c r="AC1" s="888">
        <f>+AB1*1.12</f>
        <v>5.6000000000000005</v>
      </c>
      <c r="AD1" s="888">
        <v>6</v>
      </c>
      <c r="AE1" s="888">
        <f>+AD1*1.12</f>
        <v>6.7200000000000006</v>
      </c>
      <c r="AF1" s="888">
        <v>7</v>
      </c>
      <c r="AG1" s="888">
        <f>+AF1*1.12</f>
        <v>7.8400000000000007</v>
      </c>
      <c r="AH1" s="888">
        <v>8</v>
      </c>
      <c r="AI1" s="888">
        <f>+AH1*1.12</f>
        <v>8.9600000000000009</v>
      </c>
      <c r="AJ1" s="888">
        <v>9</v>
      </c>
      <c r="AK1" s="888">
        <f>+AJ1*1.12</f>
        <v>10.080000000000002</v>
      </c>
      <c r="AL1" s="888">
        <v>10</v>
      </c>
      <c r="AM1" s="888">
        <f>+AL1*1.12</f>
        <v>11.200000000000001</v>
      </c>
      <c r="AN1" s="888">
        <v>11</v>
      </c>
      <c r="AO1" s="888">
        <f>+AN1*1.12</f>
        <v>12.32</v>
      </c>
      <c r="AP1" s="888">
        <v>12</v>
      </c>
      <c r="AQ1" s="888">
        <f>+AP1*1.12</f>
        <v>13.440000000000001</v>
      </c>
    </row>
    <row r="2" spans="1:61" ht="9" customHeight="1"/>
    <row r="3" spans="1:61" ht="21" customHeight="1" thickBot="1">
      <c r="B3" s="36" t="s">
        <v>474</v>
      </c>
      <c r="C3" s="232"/>
      <c r="E3" s="36"/>
      <c r="G3" s="36"/>
      <c r="H3" s="36"/>
      <c r="I3" s="36"/>
      <c r="J3" s="36"/>
      <c r="K3" s="36"/>
      <c r="L3" s="36"/>
      <c r="M3" s="36"/>
      <c r="N3" s="36"/>
      <c r="O3" s="36"/>
      <c r="P3" s="36"/>
      <c r="Q3" s="36"/>
      <c r="R3" s="36"/>
      <c r="S3" s="36"/>
      <c r="T3" s="301" t="s">
        <v>178</v>
      </c>
      <c r="AR3" s="905" t="s">
        <v>475</v>
      </c>
      <c r="AS3" s="905"/>
    </row>
    <row r="4" spans="1:61" ht="21" customHeight="1" thickBot="1">
      <c r="B4" s="978" t="s">
        <v>126</v>
      </c>
      <c r="C4" s="733" t="s">
        <v>476</v>
      </c>
      <c r="D4" s="734"/>
      <c r="E4" s="734"/>
      <c r="F4" s="734"/>
      <c r="G4" s="734"/>
      <c r="H4" s="734"/>
      <c r="I4" s="734"/>
      <c r="J4" s="734"/>
      <c r="K4" s="735"/>
      <c r="L4" s="735"/>
      <c r="M4" s="735"/>
      <c r="N4" s="735"/>
      <c r="O4" s="735"/>
      <c r="P4" s="735"/>
      <c r="Q4" s="735"/>
      <c r="R4" s="735"/>
      <c r="S4" s="735"/>
      <c r="T4" s="981" t="s">
        <v>477</v>
      </c>
      <c r="U4" s="910"/>
      <c r="V4" s="909" t="s">
        <v>478</v>
      </c>
      <c r="W4" s="910"/>
      <c r="X4" s="909" t="s">
        <v>479</v>
      </c>
      <c r="Y4" s="910"/>
      <c r="Z4" s="909" t="s">
        <v>93</v>
      </c>
      <c r="AA4" s="910"/>
      <c r="AB4" s="909" t="s">
        <v>94</v>
      </c>
      <c r="AC4" s="910"/>
      <c r="AD4" s="909" t="s">
        <v>95</v>
      </c>
      <c r="AE4" s="910"/>
      <c r="AF4" s="909" t="s">
        <v>96</v>
      </c>
      <c r="AG4" s="910"/>
      <c r="AH4" s="909" t="s">
        <v>480</v>
      </c>
      <c r="AI4" s="910"/>
      <c r="AJ4" s="909" t="s">
        <v>481</v>
      </c>
      <c r="AK4" s="910"/>
      <c r="AL4" s="909" t="s">
        <v>482</v>
      </c>
      <c r="AM4" s="910"/>
      <c r="AN4" s="909" t="s">
        <v>483</v>
      </c>
      <c r="AO4" s="910"/>
      <c r="AP4" s="909" t="s">
        <v>484</v>
      </c>
      <c r="AQ4" s="910"/>
      <c r="AR4" s="936" t="s">
        <v>485</v>
      </c>
      <c r="AS4" s="936"/>
      <c r="AU4" s="753">
        <v>1</v>
      </c>
      <c r="AV4" s="753">
        <v>2</v>
      </c>
      <c r="AW4" s="753">
        <v>3</v>
      </c>
      <c r="AX4" s="753">
        <v>4</v>
      </c>
      <c r="AY4" s="753">
        <v>5</v>
      </c>
      <c r="AZ4" s="753">
        <v>6</v>
      </c>
      <c r="BA4" s="753">
        <v>7</v>
      </c>
      <c r="BB4" s="753">
        <v>8</v>
      </c>
      <c r="BC4" s="753">
        <v>9</v>
      </c>
      <c r="BD4" s="753">
        <v>10</v>
      </c>
      <c r="BE4" s="753">
        <v>11</v>
      </c>
      <c r="BF4" s="753">
        <v>12</v>
      </c>
      <c r="BG4" s="753"/>
      <c r="BH4" s="753"/>
      <c r="BI4" s="753"/>
    </row>
    <row r="5" spans="1:61" s="38" customFormat="1" ht="15.75" customHeight="1">
      <c r="B5" s="979"/>
      <c r="C5" s="736" t="s">
        <v>228</v>
      </c>
      <c r="D5" s="737"/>
      <c r="E5" s="738" t="s">
        <v>355</v>
      </c>
      <c r="F5" s="737"/>
      <c r="G5" s="737"/>
      <c r="H5" s="738" t="s">
        <v>213</v>
      </c>
      <c r="I5" s="737"/>
      <c r="J5" s="737"/>
      <c r="K5" s="795" t="s">
        <v>214</v>
      </c>
      <c r="L5" s="796"/>
      <c r="M5" s="797"/>
      <c r="N5" s="798" t="s">
        <v>356</v>
      </c>
      <c r="O5" s="741"/>
      <c r="P5" s="740" t="s">
        <v>486</v>
      </c>
      <c r="Q5" s="741"/>
      <c r="R5" s="740" t="s">
        <v>487</v>
      </c>
      <c r="S5" s="741"/>
      <c r="T5" s="982"/>
      <c r="U5" s="912"/>
      <c r="V5" s="911"/>
      <c r="W5" s="912"/>
      <c r="X5" s="911"/>
      <c r="Y5" s="912"/>
      <c r="Z5" s="911"/>
      <c r="AA5" s="912"/>
      <c r="AB5" s="911"/>
      <c r="AC5" s="912"/>
      <c r="AD5" s="911"/>
      <c r="AE5" s="912"/>
      <c r="AF5" s="911"/>
      <c r="AG5" s="912"/>
      <c r="AH5" s="911"/>
      <c r="AI5" s="912"/>
      <c r="AJ5" s="911"/>
      <c r="AK5" s="912"/>
      <c r="AL5" s="911"/>
      <c r="AM5" s="912"/>
      <c r="AN5" s="911"/>
      <c r="AO5" s="912"/>
      <c r="AP5" s="911"/>
      <c r="AQ5" s="912"/>
      <c r="AR5" s="937"/>
      <c r="AS5" s="937"/>
      <c r="AU5" s="760"/>
      <c r="AV5" s="760"/>
      <c r="AW5" s="760"/>
      <c r="AX5" s="760"/>
      <c r="AY5" s="760"/>
      <c r="AZ5" s="760"/>
      <c r="BA5" s="760"/>
      <c r="BB5" s="760"/>
      <c r="BC5" s="760"/>
      <c r="BD5" s="760"/>
      <c r="BE5" s="760"/>
      <c r="BF5" s="760"/>
      <c r="BG5" s="760"/>
      <c r="BH5" s="760"/>
      <c r="BI5" s="760"/>
    </row>
    <row r="6" spans="1:61" s="38" customFormat="1" ht="21" customHeight="1" thickBot="1">
      <c r="B6" s="980"/>
      <c r="C6" s="207" t="s">
        <v>488</v>
      </c>
      <c r="D6" s="101" t="s">
        <v>489</v>
      </c>
      <c r="E6" s="210" t="s">
        <v>488</v>
      </c>
      <c r="F6" s="799" t="s">
        <v>489</v>
      </c>
      <c r="G6" s="800" t="s">
        <v>490</v>
      </c>
      <c r="H6" s="801" t="s">
        <v>488</v>
      </c>
      <c r="I6" s="802" t="s">
        <v>489</v>
      </c>
      <c r="J6" s="800" t="s">
        <v>490</v>
      </c>
      <c r="K6" s="803" t="s">
        <v>488</v>
      </c>
      <c r="L6" s="799" t="s">
        <v>489</v>
      </c>
      <c r="M6" s="804"/>
      <c r="N6" s="104" t="s">
        <v>488</v>
      </c>
      <c r="O6" s="101" t="s">
        <v>489</v>
      </c>
      <c r="P6" s="210" t="s">
        <v>488</v>
      </c>
      <c r="Q6" s="101" t="s">
        <v>489</v>
      </c>
      <c r="R6" s="210" t="s">
        <v>488</v>
      </c>
      <c r="S6" s="101" t="s">
        <v>489</v>
      </c>
      <c r="T6" s="179" t="s">
        <v>488</v>
      </c>
      <c r="U6" s="100" t="s">
        <v>489</v>
      </c>
      <c r="V6" s="104" t="s">
        <v>488</v>
      </c>
      <c r="W6" s="100" t="s">
        <v>489</v>
      </c>
      <c r="X6" s="104" t="s">
        <v>488</v>
      </c>
      <c r="Y6" s="100" t="s">
        <v>489</v>
      </c>
      <c r="Z6" s="104" t="s">
        <v>488</v>
      </c>
      <c r="AA6" s="100" t="s">
        <v>489</v>
      </c>
      <c r="AB6" s="104" t="s">
        <v>488</v>
      </c>
      <c r="AC6" s="100" t="s">
        <v>489</v>
      </c>
      <c r="AD6" s="104" t="s">
        <v>488</v>
      </c>
      <c r="AE6" s="100" t="s">
        <v>489</v>
      </c>
      <c r="AF6" s="104" t="s">
        <v>488</v>
      </c>
      <c r="AG6" s="100" t="s">
        <v>489</v>
      </c>
      <c r="AH6" s="104" t="s">
        <v>488</v>
      </c>
      <c r="AI6" s="100" t="s">
        <v>489</v>
      </c>
      <c r="AJ6" s="104" t="s">
        <v>488</v>
      </c>
      <c r="AK6" s="100" t="s">
        <v>489</v>
      </c>
      <c r="AL6" s="104" t="s">
        <v>488</v>
      </c>
      <c r="AM6" s="100" t="s">
        <v>489</v>
      </c>
      <c r="AN6" s="104" t="s">
        <v>488</v>
      </c>
      <c r="AO6" s="100" t="s">
        <v>489</v>
      </c>
      <c r="AP6" s="104" t="s">
        <v>488</v>
      </c>
      <c r="AQ6" s="100" t="s">
        <v>489</v>
      </c>
      <c r="AR6" s="208" t="s">
        <v>491</v>
      </c>
      <c r="AS6" s="103" t="s">
        <v>492</v>
      </c>
      <c r="AU6" s="760"/>
      <c r="AV6" s="760"/>
      <c r="AW6" s="760"/>
      <c r="AX6" s="760"/>
      <c r="AY6" s="760"/>
      <c r="AZ6" s="760"/>
      <c r="BA6" s="760"/>
      <c r="BB6" s="760"/>
      <c r="BC6" s="760"/>
      <c r="BD6" s="760"/>
      <c r="BE6" s="760"/>
      <c r="BF6" s="760"/>
      <c r="BG6" s="760"/>
      <c r="BH6" s="760"/>
      <c r="BI6" s="760"/>
    </row>
    <row r="7" spans="1:61" s="51" customFormat="1" ht="15" customHeight="1">
      <c r="B7" s="194" t="s">
        <v>127</v>
      </c>
      <c r="C7" s="180">
        <v>947011208320.13281</v>
      </c>
      <c r="D7" s="47">
        <v>1</v>
      </c>
      <c r="E7" s="50">
        <v>1317466173328.7402</v>
      </c>
      <c r="F7" s="805">
        <v>1</v>
      </c>
      <c r="G7" s="175">
        <v>0.39118329514361649</v>
      </c>
      <c r="H7" s="50">
        <v>1393240692795.3069</v>
      </c>
      <c r="I7" s="805">
        <v>1</v>
      </c>
      <c r="J7" s="175">
        <f>IFERROR((H7-E7)/E7,0)</f>
        <v>5.7515343468070239E-2</v>
      </c>
      <c r="K7" s="806">
        <f>+T7+V7+X7+Z7+AB7+AD7+AF7+AH7+AJ7+AL7+AN7+AP7</f>
        <v>668549862121.21008</v>
      </c>
      <c r="L7" s="805">
        <v>1</v>
      </c>
      <c r="M7" s="807">
        <f>IFERROR((K7-H7)/H7,0)</f>
        <v>-0.52014762016470006</v>
      </c>
      <c r="N7" s="140">
        <v>2155631111715.0767</v>
      </c>
      <c r="O7" s="31">
        <v>1</v>
      </c>
      <c r="P7" s="50">
        <v>1485680494543.6829</v>
      </c>
      <c r="Q7" s="31">
        <v>1</v>
      </c>
      <c r="R7" s="50">
        <v>1421249227870.2188</v>
      </c>
      <c r="S7" s="31">
        <v>1</v>
      </c>
      <c r="T7" s="180">
        <f>SUM(T8+T11+T15)</f>
        <v>139470669671.42993</v>
      </c>
      <c r="U7" s="31">
        <v>1</v>
      </c>
      <c r="V7" s="140">
        <f>SUM(V8+V11+V15)</f>
        <v>92458479865.529984</v>
      </c>
      <c r="W7" s="31">
        <v>1</v>
      </c>
      <c r="X7" s="140">
        <f>SUM(X8+X11+X15)</f>
        <v>153037925647.66003</v>
      </c>
      <c r="Y7" s="31">
        <v>1</v>
      </c>
      <c r="Z7" s="140">
        <f>SUM(Z8+Z11+Z15)</f>
        <v>146285557822.60999</v>
      </c>
      <c r="AA7" s="31">
        <v>1</v>
      </c>
      <c r="AB7" s="140">
        <f>SUM(AB8+AB11+AB15)</f>
        <v>137297229113.98012</v>
      </c>
      <c r="AC7" s="31">
        <v>1</v>
      </c>
      <c r="AD7" s="140">
        <f>SUM(AD8+AD11+AD15)</f>
        <v>0</v>
      </c>
      <c r="AE7" s="31">
        <v>1</v>
      </c>
      <c r="AF7" s="140">
        <f>SUM(AF8+AF11+AF15)</f>
        <v>0</v>
      </c>
      <c r="AG7" s="31">
        <v>1</v>
      </c>
      <c r="AH7" s="140">
        <f>SUM(AH8+AH11+AH15)</f>
        <v>0</v>
      </c>
      <c r="AI7" s="31">
        <v>1</v>
      </c>
      <c r="AJ7" s="140">
        <f>SUM(AJ8+AJ11+AJ15)</f>
        <v>0</v>
      </c>
      <c r="AK7" s="31">
        <v>1</v>
      </c>
      <c r="AL7" s="140">
        <f>SUM(AL8+AL11+AL15)</f>
        <v>0</v>
      </c>
      <c r="AM7" s="31">
        <v>1</v>
      </c>
      <c r="AN7" s="140">
        <f>SUM(AN8+AN11+AN15)</f>
        <v>0</v>
      </c>
      <c r="AO7" s="31">
        <v>1</v>
      </c>
      <c r="AP7" s="140">
        <f>SUM(AP8+AP11+AP15)</f>
        <v>0</v>
      </c>
      <c r="AQ7" s="31">
        <v>1</v>
      </c>
      <c r="AR7" s="175" t="e">
        <f>IF(#REF!=0,"",T7/#REF!)</f>
        <v>#REF!</v>
      </c>
      <c r="AS7" s="47" t="e">
        <f>IF(#REF!=0,"",T7/#REF!)</f>
        <v>#REF!</v>
      </c>
      <c r="AU7" s="761"/>
    </row>
    <row r="8" spans="1:61" s="56" customFormat="1" ht="15" customHeight="1">
      <c r="A8" s="215"/>
      <c r="B8" s="195" t="s">
        <v>128</v>
      </c>
      <c r="C8" s="181">
        <v>947011208320.13281</v>
      </c>
      <c r="D8" s="55">
        <v>1</v>
      </c>
      <c r="E8" s="53">
        <v>1315948224177.4402</v>
      </c>
      <c r="F8" s="808">
        <v>0.99884782684972873</v>
      </c>
      <c r="G8" s="22">
        <v>0.38958041110384611</v>
      </c>
      <c r="H8" s="53">
        <v>1393240692795.3069</v>
      </c>
      <c r="I8" s="808">
        <f t="shared" ref="I8:I58" si="0">IFERROR(H8/H$7,0)</f>
        <v>1</v>
      </c>
      <c r="J8" s="22">
        <f t="shared" ref="J8:J60" si="1">IFERROR((H8-E8)/E8,0)</f>
        <v>5.8735189726920989E-2</v>
      </c>
      <c r="K8" s="809">
        <f>+T8+V8+X8+Z8+AB8+AD8+AF8+AH8+AJ8+AL8+AN8+AP8</f>
        <v>665199908422.41003</v>
      </c>
      <c r="L8" s="808">
        <f t="shared" ref="L8:L58" si="2">IFERROR(K8/K$7,0)</f>
        <v>0.9949892238580812</v>
      </c>
      <c r="M8" s="810">
        <f t="shared" ref="M8:M59" si="3">IFERROR((K8-H8)/H8,0)</f>
        <v>-0.52255205302122165</v>
      </c>
      <c r="N8" s="141">
        <f>SUM(N9:N10)</f>
        <v>2155631111715.0767</v>
      </c>
      <c r="O8" s="54">
        <f t="shared" ref="O8:O58" si="4">IFERROR(N8/N$7,0)</f>
        <v>1</v>
      </c>
      <c r="P8" s="53">
        <f>SUM(P9:P10)</f>
        <v>1485680494543.6829</v>
      </c>
      <c r="Q8" s="54">
        <f>IFERROR(P8/P$7,0)</f>
        <v>1</v>
      </c>
      <c r="R8" s="53">
        <f>SUM(R9:R10)</f>
        <v>1421249227870.2188</v>
      </c>
      <c r="S8" s="54">
        <f t="shared" ref="S8:S58" si="5">IFERROR(R8/R$7,0)</f>
        <v>1</v>
      </c>
      <c r="T8" s="181">
        <f>SUM(T9:T10)</f>
        <v>139007282994.42993</v>
      </c>
      <c r="U8" s="54">
        <f t="shared" ref="U8:W23" si="6">IFERROR(T8/T$7,0)</f>
        <v>0.99667753314663465</v>
      </c>
      <c r="V8" s="141">
        <f>SUM(V9:V10)</f>
        <v>91571927109.529984</v>
      </c>
      <c r="W8" s="54">
        <f t="shared" ref="W8:W14" si="7">IFERROR(V8/V$7,0)</f>
        <v>0.99041134185539947</v>
      </c>
      <c r="X8" s="141">
        <f>SUM(X9:X10)</f>
        <v>151556750811.86005</v>
      </c>
      <c r="Y8" s="54">
        <f t="shared" ref="Y8:AA26" si="8">IFERROR(X8/X$7,0)</f>
        <v>0.99032151782290812</v>
      </c>
      <c r="Z8" s="141">
        <f>SUM(Z9:Z10)</f>
        <v>145907368952.60999</v>
      </c>
      <c r="AA8" s="54">
        <f t="shared" ref="AA8:AA24" si="9">IFERROR(Z8/Z$7,0)</f>
        <v>0.99741472175634316</v>
      </c>
      <c r="AB8" s="141">
        <f>SUM(AB9:AB10)</f>
        <v>137156578553.98012</v>
      </c>
      <c r="AC8" s="54">
        <f t="shared" ref="AC8:AE23" si="10">IFERROR(AB8/AB$7,0)</f>
        <v>0.99897557612118137</v>
      </c>
      <c r="AD8" s="141">
        <f>SUM(AD9:AD10)</f>
        <v>0</v>
      </c>
      <c r="AE8" s="54">
        <f t="shared" ref="AE8:AE14" si="11">IFERROR(AD8/AD$7,0)</f>
        <v>0</v>
      </c>
      <c r="AF8" s="141">
        <f>SUM(AF9:AF10)</f>
        <v>0</v>
      </c>
      <c r="AG8" s="54">
        <f t="shared" ref="AG8:AI23" si="12">IFERROR(AF8/AF$7,0)</f>
        <v>0</v>
      </c>
      <c r="AH8" s="141">
        <f>SUM(AH9:AH10)</f>
        <v>0</v>
      </c>
      <c r="AI8" s="54">
        <f t="shared" ref="AI8:AI14" si="13">IFERROR(AH8/AH$7,0)</f>
        <v>0</v>
      </c>
      <c r="AJ8" s="141">
        <f>SUM(AJ9:AJ10)</f>
        <v>0</v>
      </c>
      <c r="AK8" s="54">
        <f t="shared" ref="AK8:AM23" si="14">IFERROR(AJ8/AJ$7,0)</f>
        <v>0</v>
      </c>
      <c r="AL8" s="141">
        <f>SUM(AL9:AL10)</f>
        <v>0</v>
      </c>
      <c r="AM8" s="54">
        <f t="shared" ref="AM8:AM14" si="15">IFERROR(AL8/AL$7,0)</f>
        <v>0</v>
      </c>
      <c r="AN8" s="141">
        <f>SUM(AN9:AN10)</f>
        <v>0</v>
      </c>
      <c r="AO8" s="54">
        <f t="shared" ref="AO8:AQ23" si="16">IFERROR(AN8/AN$7,0)</f>
        <v>0</v>
      </c>
      <c r="AP8" s="141">
        <f>SUM(AP9:AP10)</f>
        <v>0</v>
      </c>
      <c r="AQ8" s="54">
        <f t="shared" ref="AQ8:AQ14" si="17">IFERROR(AP8/AP$7,0)</f>
        <v>0</v>
      </c>
      <c r="AR8" s="22" t="e">
        <f>IF(#REF!=0,"",T8/#REF!)</f>
        <v>#REF!</v>
      </c>
      <c r="AS8" s="55" t="e">
        <f>IF(#REF!=0,"",T8/#REF!)</f>
        <v>#REF!</v>
      </c>
      <c r="AU8" s="762"/>
    </row>
    <row r="9" spans="1:61" s="51" customFormat="1" ht="15" customHeight="1">
      <c r="A9" s="61"/>
      <c r="B9" s="196" t="s">
        <v>129</v>
      </c>
      <c r="C9" s="182">
        <v>43687164173.199997</v>
      </c>
      <c r="D9" s="46">
        <v>4.6131623141710223E-2</v>
      </c>
      <c r="E9" s="211">
        <v>31905662262</v>
      </c>
      <c r="F9" s="811">
        <v>2.4217443231492178E-2</v>
      </c>
      <c r="G9" s="12">
        <v>-0.26967879774689951</v>
      </c>
      <c r="H9" s="211">
        <v>22661372620</v>
      </c>
      <c r="I9" s="811">
        <f t="shared" si="0"/>
        <v>1.626522447785652E-2</v>
      </c>
      <c r="J9" s="12">
        <f t="shared" si="1"/>
        <v>-0.28973821530763372</v>
      </c>
      <c r="K9" s="812">
        <f t="shared" ref="K9:K60" si="18">+T9+V9+X9+Z9+AB9+AD9+AF9+AH9+AJ9+AL9+AN9+AP9</f>
        <v>14707178660</v>
      </c>
      <c r="L9" s="811">
        <f t="shared" si="2"/>
        <v>2.1998626420079263E-2</v>
      </c>
      <c r="M9" s="813">
        <f t="shared" si="3"/>
        <v>-0.35100230217210909</v>
      </c>
      <c r="N9" s="59">
        <v>22241921946.300003</v>
      </c>
      <c r="O9" s="14">
        <f t="shared" si="4"/>
        <v>1.0318055731067895E-2</v>
      </c>
      <c r="P9" s="211">
        <v>22241921946.300003</v>
      </c>
      <c r="Q9" s="14">
        <f t="shared" ref="Q9:Q58" si="19">IFERROR(P9/P$7,0)</f>
        <v>1.4970864885139025E-2</v>
      </c>
      <c r="R9" s="211">
        <v>22241921946.300003</v>
      </c>
      <c r="S9" s="14">
        <f t="shared" si="5"/>
        <v>1.5649557804601335E-2</v>
      </c>
      <c r="T9" s="182">
        <v>2478228660</v>
      </c>
      <c r="U9" s="14">
        <f t="shared" si="6"/>
        <v>1.7768815951327264E-2</v>
      </c>
      <c r="V9" s="59">
        <v>2375915080</v>
      </c>
      <c r="W9" s="14">
        <f t="shared" si="7"/>
        <v>2.5697102996452999E-2</v>
      </c>
      <c r="X9" s="59">
        <v>3955674820</v>
      </c>
      <c r="Y9" s="14">
        <f t="shared" si="8"/>
        <v>2.5847676667463262E-2</v>
      </c>
      <c r="Z9" s="59">
        <v>3309221680</v>
      </c>
      <c r="AA9" s="14">
        <f t="shared" si="9"/>
        <v>2.2621656773615724E-2</v>
      </c>
      <c r="AB9" s="59">
        <v>2588138420</v>
      </c>
      <c r="AC9" s="14">
        <f t="shared" si="10"/>
        <v>1.885062383780086E-2</v>
      </c>
      <c r="AD9" s="59">
        <f>+AZ9</f>
        <v>0</v>
      </c>
      <c r="AE9" s="14">
        <f t="shared" si="11"/>
        <v>0</v>
      </c>
      <c r="AF9" s="59">
        <f>+BA9</f>
        <v>0</v>
      </c>
      <c r="AG9" s="14">
        <f t="shared" si="12"/>
        <v>0</v>
      </c>
      <c r="AH9" s="59">
        <f>+BB9</f>
        <v>0</v>
      </c>
      <c r="AI9" s="14">
        <f t="shared" si="13"/>
        <v>0</v>
      </c>
      <c r="AJ9" s="59">
        <f>+BC9</f>
        <v>0</v>
      </c>
      <c r="AK9" s="14">
        <f t="shared" si="14"/>
        <v>0</v>
      </c>
      <c r="AL9" s="59">
        <f>+BD9</f>
        <v>0</v>
      </c>
      <c r="AM9" s="14">
        <f t="shared" si="15"/>
        <v>0</v>
      </c>
      <c r="AN9" s="59">
        <f>+BE9</f>
        <v>0</v>
      </c>
      <c r="AO9" s="14">
        <f t="shared" si="16"/>
        <v>0</v>
      </c>
      <c r="AP9" s="59">
        <f>+BF9</f>
        <v>0</v>
      </c>
      <c r="AQ9" s="14">
        <f t="shared" si="17"/>
        <v>0</v>
      </c>
      <c r="AR9" s="32" t="e">
        <f>IF(#REF!=0,"",T9/#REF!)</f>
        <v>#REF!</v>
      </c>
      <c r="AS9" s="60" t="e">
        <f>IF(#REF!=0,"",T9/#REF!)</f>
        <v>#REF!</v>
      </c>
      <c r="AU9" s="761"/>
    </row>
    <row r="10" spans="1:61" s="51" customFormat="1" ht="15" customHeight="1">
      <c r="A10" s="61"/>
      <c r="B10" s="196" t="s">
        <v>130</v>
      </c>
      <c r="C10" s="182">
        <v>903324044146.93274</v>
      </c>
      <c r="D10" s="46">
        <v>0.95386837685828973</v>
      </c>
      <c r="E10" s="211">
        <v>1284042561915.4402</v>
      </c>
      <c r="F10" s="811">
        <v>0.97463038361823651</v>
      </c>
      <c r="G10" s="12">
        <v>0.42146394777750495</v>
      </c>
      <c r="H10" s="211">
        <v>1370579320175.3069</v>
      </c>
      <c r="I10" s="811">
        <f>IFERROR(H10/H$7,0)</f>
        <v>0.9837347755221435</v>
      </c>
      <c r="J10" s="12">
        <f>IFERROR((H10-E10)/E10,0)</f>
        <v>6.739399520431591E-2</v>
      </c>
      <c r="K10" s="812">
        <f t="shared" si="18"/>
        <v>650492729762.41003</v>
      </c>
      <c r="L10" s="811">
        <f t="shared" si="2"/>
        <v>0.97299059743800198</v>
      </c>
      <c r="M10" s="813">
        <f>IFERROR((K10-H10)/H10,0)</f>
        <v>-0.5253884834048077</v>
      </c>
      <c r="N10" s="59">
        <v>2133389189768.7766</v>
      </c>
      <c r="O10" s="14">
        <f t="shared" si="4"/>
        <v>0.98968194426893208</v>
      </c>
      <c r="P10" s="211">
        <v>1463438572597.3828</v>
      </c>
      <c r="Q10" s="14">
        <f t="shared" si="19"/>
        <v>0.9850291351148609</v>
      </c>
      <c r="R10" s="211">
        <v>1399007305923.9187</v>
      </c>
      <c r="S10" s="14">
        <f t="shared" si="5"/>
        <v>0.98435044219539858</v>
      </c>
      <c r="T10" s="182">
        <v>136529054334.42993</v>
      </c>
      <c r="U10" s="14">
        <f t="shared" si="6"/>
        <v>0.97890871719530737</v>
      </c>
      <c r="V10" s="59">
        <v>89196012029.529984</v>
      </c>
      <c r="W10" s="14">
        <f t="shared" si="7"/>
        <v>0.96471423885894647</v>
      </c>
      <c r="X10" s="59">
        <v>147601075991.86005</v>
      </c>
      <c r="Y10" s="14">
        <f t="shared" si="8"/>
        <v>0.96447384115544488</v>
      </c>
      <c r="Z10" s="59">
        <v>142598147272.60999</v>
      </c>
      <c r="AA10" s="14">
        <f t="shared" si="9"/>
        <v>0.97479306498272744</v>
      </c>
      <c r="AB10" s="59">
        <v>134568440133.98012</v>
      </c>
      <c r="AC10" s="14">
        <f t="shared" si="10"/>
        <v>0.98012495228338048</v>
      </c>
      <c r="AD10" s="59">
        <f>+AZ10</f>
        <v>0</v>
      </c>
      <c r="AE10" s="14">
        <f t="shared" si="11"/>
        <v>0</v>
      </c>
      <c r="AF10" s="59">
        <f>+BA10</f>
        <v>0</v>
      </c>
      <c r="AG10" s="14">
        <f t="shared" si="12"/>
        <v>0</v>
      </c>
      <c r="AH10" s="59">
        <f>+BB10</f>
        <v>0</v>
      </c>
      <c r="AI10" s="14">
        <f t="shared" si="13"/>
        <v>0</v>
      </c>
      <c r="AJ10" s="59">
        <f>+BC10</f>
        <v>0</v>
      </c>
      <c r="AK10" s="14">
        <f t="shared" si="14"/>
        <v>0</v>
      </c>
      <c r="AL10" s="59">
        <f>+BD10</f>
        <v>0</v>
      </c>
      <c r="AM10" s="14">
        <f t="shared" si="15"/>
        <v>0</v>
      </c>
      <c r="AN10" s="59">
        <f>+BE10</f>
        <v>0</v>
      </c>
      <c r="AO10" s="14">
        <f t="shared" si="16"/>
        <v>0</v>
      </c>
      <c r="AP10" s="59">
        <f>+BF10</f>
        <v>0</v>
      </c>
      <c r="AQ10" s="14">
        <f t="shared" si="17"/>
        <v>0</v>
      </c>
      <c r="AR10" s="209" t="e">
        <f>IF(#REF!=0,"",T10/#REF!)</f>
        <v>#REF!</v>
      </c>
      <c r="AS10" s="63" t="e">
        <f>IF(#REF!=0,"",T10/#REF!)</f>
        <v>#REF!</v>
      </c>
      <c r="AT10" s="64"/>
      <c r="AU10" s="761"/>
    </row>
    <row r="11" spans="1:61" s="56" customFormat="1" ht="15" customHeight="1">
      <c r="A11" s="57"/>
      <c r="B11" s="197" t="s">
        <v>131</v>
      </c>
      <c r="C11" s="183">
        <v>0</v>
      </c>
      <c r="D11" s="67">
        <v>0</v>
      </c>
      <c r="E11" s="65">
        <v>1517949151.3</v>
      </c>
      <c r="F11" s="814">
        <v>1.1521731502712627E-3</v>
      </c>
      <c r="G11" s="745">
        <v>0</v>
      </c>
      <c r="H11" s="65">
        <v>0</v>
      </c>
      <c r="I11" s="814">
        <f t="shared" si="0"/>
        <v>0</v>
      </c>
      <c r="J11" s="815">
        <f t="shared" si="1"/>
        <v>-1</v>
      </c>
      <c r="K11" s="816">
        <f t="shared" si="18"/>
        <v>3289953698.8000002</v>
      </c>
      <c r="L11" s="814">
        <f t="shared" si="2"/>
        <v>4.9210296571768966E-3</v>
      </c>
      <c r="M11" s="817">
        <f t="shared" si="3"/>
        <v>0</v>
      </c>
      <c r="N11" s="78"/>
      <c r="O11" s="66">
        <f t="shared" si="4"/>
        <v>0</v>
      </c>
      <c r="P11" s="65"/>
      <c r="Q11" s="66">
        <f t="shared" si="19"/>
        <v>0</v>
      </c>
      <c r="R11" s="65"/>
      <c r="S11" s="66">
        <f t="shared" si="5"/>
        <v>0</v>
      </c>
      <c r="T11" s="183">
        <f>+T13</f>
        <v>403386677</v>
      </c>
      <c r="U11" s="66">
        <f t="shared" si="6"/>
        <v>2.8922688759601784E-3</v>
      </c>
      <c r="V11" s="78">
        <f>SUM(V13+V14)</f>
        <v>886552756</v>
      </c>
      <c r="W11" s="66">
        <f t="shared" si="7"/>
        <v>9.5886581446005502E-3</v>
      </c>
      <c r="X11" s="78">
        <f>SUM(X13+X14)</f>
        <v>1481174835.8</v>
      </c>
      <c r="Y11" s="66">
        <f t="shared" si="8"/>
        <v>9.6784821770919457E-3</v>
      </c>
      <c r="Z11" s="78">
        <f>SUM(Z13+Z14)</f>
        <v>378188870</v>
      </c>
      <c r="AA11" s="66">
        <f t="shared" si="9"/>
        <v>2.585278243656852E-3</v>
      </c>
      <c r="AB11" s="78">
        <f>SUM(AB13+AB14)</f>
        <v>140650560</v>
      </c>
      <c r="AC11" s="66">
        <f t="shared" si="10"/>
        <v>1.0244238788186763E-3</v>
      </c>
      <c r="AD11" s="78"/>
      <c r="AE11" s="66">
        <f t="shared" si="11"/>
        <v>0</v>
      </c>
      <c r="AF11" s="78">
        <f>SUM(AF13+AF14)</f>
        <v>0</v>
      </c>
      <c r="AG11" s="66">
        <f t="shared" si="12"/>
        <v>0</v>
      </c>
      <c r="AH11" s="78">
        <f>SUM(AH13+AH14)</f>
        <v>0</v>
      </c>
      <c r="AI11" s="66">
        <f t="shared" si="13"/>
        <v>0</v>
      </c>
      <c r="AJ11" s="78">
        <f>SUM(AJ13+AJ14)</f>
        <v>0</v>
      </c>
      <c r="AK11" s="66">
        <f t="shared" si="14"/>
        <v>0</v>
      </c>
      <c r="AL11" s="78">
        <f>SUM(AL13+AL14)</f>
        <v>0</v>
      </c>
      <c r="AM11" s="66">
        <f t="shared" si="15"/>
        <v>0</v>
      </c>
      <c r="AN11" s="78">
        <f>SUM(AN13+AN14)</f>
        <v>0</v>
      </c>
      <c r="AO11" s="66">
        <f t="shared" si="16"/>
        <v>0</v>
      </c>
      <c r="AP11" s="78">
        <f>SUM(AP13+AP14)</f>
        <v>0</v>
      </c>
      <c r="AQ11" s="66">
        <f t="shared" si="17"/>
        <v>0</v>
      </c>
      <c r="AR11" s="22" t="e">
        <f>IF(#REF!=0,"",T11/#REF!)</f>
        <v>#REF!</v>
      </c>
      <c r="AS11" s="55" t="e">
        <f>IF(#REF!=0,"",T11/#REF!)</f>
        <v>#REF!</v>
      </c>
      <c r="AU11" s="762"/>
    </row>
    <row r="12" spans="1:61" s="51" customFormat="1" ht="15" customHeight="1">
      <c r="A12" s="61"/>
      <c r="B12" s="196" t="s">
        <v>493</v>
      </c>
      <c r="C12" s="184">
        <v>0</v>
      </c>
      <c r="D12" s="46">
        <v>0</v>
      </c>
      <c r="E12" s="211">
        <v>0</v>
      </c>
      <c r="F12" s="811">
        <v>0</v>
      </c>
      <c r="G12" s="12">
        <v>0</v>
      </c>
      <c r="H12" s="211">
        <v>0</v>
      </c>
      <c r="I12" s="811">
        <f t="shared" si="0"/>
        <v>0</v>
      </c>
      <c r="J12" s="12">
        <f t="shared" si="1"/>
        <v>0</v>
      </c>
      <c r="K12" s="812">
        <f t="shared" si="18"/>
        <v>0</v>
      </c>
      <c r="L12" s="811">
        <f t="shared" si="2"/>
        <v>0</v>
      </c>
      <c r="M12" s="813">
        <f t="shared" si="3"/>
        <v>0</v>
      </c>
      <c r="N12" s="59"/>
      <c r="O12" s="14">
        <f t="shared" si="4"/>
        <v>0</v>
      </c>
      <c r="P12" s="211"/>
      <c r="Q12" s="14">
        <f t="shared" si="19"/>
        <v>0</v>
      </c>
      <c r="R12" s="211"/>
      <c r="S12" s="14">
        <f t="shared" si="5"/>
        <v>0</v>
      </c>
      <c r="T12" s="184">
        <v>0</v>
      </c>
      <c r="U12" s="14">
        <f t="shared" si="6"/>
        <v>0</v>
      </c>
      <c r="V12" s="142"/>
      <c r="W12" s="14">
        <f t="shared" si="7"/>
        <v>0</v>
      </c>
      <c r="X12" s="142"/>
      <c r="Y12" s="14">
        <f t="shared" si="8"/>
        <v>0</v>
      </c>
      <c r="Z12" s="142"/>
      <c r="AA12" s="14">
        <f t="shared" si="9"/>
        <v>0</v>
      </c>
      <c r="AB12" s="142"/>
      <c r="AC12" s="14">
        <f t="shared" si="10"/>
        <v>0</v>
      </c>
      <c r="AD12" s="142"/>
      <c r="AE12" s="14">
        <f t="shared" si="11"/>
        <v>0</v>
      </c>
      <c r="AF12" s="142"/>
      <c r="AG12" s="14">
        <f t="shared" si="12"/>
        <v>0</v>
      </c>
      <c r="AH12" s="142"/>
      <c r="AI12" s="14">
        <f t="shared" si="13"/>
        <v>0</v>
      </c>
      <c r="AJ12" s="142"/>
      <c r="AK12" s="14">
        <f t="shared" si="14"/>
        <v>0</v>
      </c>
      <c r="AL12" s="142"/>
      <c r="AM12" s="14">
        <f t="shared" si="15"/>
        <v>0</v>
      </c>
      <c r="AN12" s="142"/>
      <c r="AO12" s="14">
        <f t="shared" si="16"/>
        <v>0</v>
      </c>
      <c r="AP12" s="142"/>
      <c r="AQ12" s="14">
        <f t="shared" si="17"/>
        <v>0</v>
      </c>
      <c r="AR12" s="176" t="e">
        <f>IF(#REF!=0,"",T12/#REF!)</f>
        <v>#REF!</v>
      </c>
      <c r="AS12" s="68" t="e">
        <f>IF(#REF!=0,"",T12/#REF!)</f>
        <v>#REF!</v>
      </c>
      <c r="AU12" s="761"/>
    </row>
    <row r="13" spans="1:61" s="51" customFormat="1" ht="15" customHeight="1">
      <c r="A13" s="88"/>
      <c r="B13" s="198" t="s">
        <v>494</v>
      </c>
      <c r="C13" s="182">
        <v>0</v>
      </c>
      <c r="D13" s="46">
        <v>0</v>
      </c>
      <c r="E13" s="211">
        <v>1517949151.3</v>
      </c>
      <c r="F13" s="811">
        <v>1.1521731502712627E-3</v>
      </c>
      <c r="G13" s="12">
        <v>0</v>
      </c>
      <c r="H13" s="211">
        <v>1266070738.3599999</v>
      </c>
      <c r="I13" s="811">
        <f t="shared" si="0"/>
        <v>9.0872362895160527E-4</v>
      </c>
      <c r="J13" s="12">
        <f t="shared" si="1"/>
        <v>-0.1659333665586141</v>
      </c>
      <c r="K13" s="812">
        <f t="shared" si="18"/>
        <v>3289953698.8000002</v>
      </c>
      <c r="L13" s="811">
        <f t="shared" si="2"/>
        <v>4.9210296571768966E-3</v>
      </c>
      <c r="M13" s="813">
        <f>IFERROR((K13-H13)/H13,0)</f>
        <v>1.5985544086277752</v>
      </c>
      <c r="N13" s="59"/>
      <c r="O13" s="14">
        <f t="shared" si="4"/>
        <v>0</v>
      </c>
      <c r="P13" s="211"/>
      <c r="Q13" s="14">
        <f t="shared" si="19"/>
        <v>0</v>
      </c>
      <c r="R13" s="211"/>
      <c r="S13" s="14">
        <f t="shared" si="5"/>
        <v>0</v>
      </c>
      <c r="T13" s="184">
        <v>403386677</v>
      </c>
      <c r="U13" s="14">
        <f t="shared" si="6"/>
        <v>2.8922688759601784E-3</v>
      </c>
      <c r="V13" s="59">
        <v>886552756</v>
      </c>
      <c r="W13" s="14">
        <f t="shared" si="7"/>
        <v>9.5886581446005502E-3</v>
      </c>
      <c r="X13" s="59">
        <v>1481174835.8</v>
      </c>
      <c r="Y13" s="14">
        <f t="shared" si="8"/>
        <v>9.6784821770919457E-3</v>
      </c>
      <c r="Z13" s="59">
        <v>378188870</v>
      </c>
      <c r="AA13" s="14">
        <f t="shared" si="9"/>
        <v>2.585278243656852E-3</v>
      </c>
      <c r="AB13" s="59">
        <v>140650560</v>
      </c>
      <c r="AC13" s="14">
        <f t="shared" si="10"/>
        <v>1.0244238788186763E-3</v>
      </c>
      <c r="AD13" s="59">
        <v>0</v>
      </c>
      <c r="AE13" s="14">
        <f t="shared" si="11"/>
        <v>0</v>
      </c>
      <c r="AF13" s="59"/>
      <c r="AG13" s="14">
        <f t="shared" si="12"/>
        <v>0</v>
      </c>
      <c r="AH13" s="59"/>
      <c r="AI13" s="14">
        <f t="shared" si="13"/>
        <v>0</v>
      </c>
      <c r="AJ13" s="59"/>
      <c r="AK13" s="14">
        <f t="shared" si="14"/>
        <v>0</v>
      </c>
      <c r="AL13" s="59"/>
      <c r="AM13" s="14">
        <f t="shared" si="15"/>
        <v>0</v>
      </c>
      <c r="AN13" s="59"/>
      <c r="AO13" s="14">
        <f t="shared" si="16"/>
        <v>0</v>
      </c>
      <c r="AP13" s="59"/>
      <c r="AQ13" s="14">
        <f t="shared" si="17"/>
        <v>0</v>
      </c>
      <c r="AR13" s="176" t="e">
        <f>IF(#REF!=0,"",T13/#REF!)</f>
        <v>#REF!</v>
      </c>
      <c r="AS13" s="68" t="e">
        <f>IF(#REF!=0,"",T13/#REF!)</f>
        <v>#REF!</v>
      </c>
      <c r="AU13" s="761"/>
    </row>
    <row r="14" spans="1:61" s="51" customFormat="1" ht="15" customHeight="1">
      <c r="A14" s="88"/>
      <c r="B14" s="198" t="s">
        <v>132</v>
      </c>
      <c r="C14" s="182">
        <v>0</v>
      </c>
      <c r="D14" s="46">
        <v>0</v>
      </c>
      <c r="E14" s="211">
        <v>0</v>
      </c>
      <c r="F14" s="811">
        <v>0</v>
      </c>
      <c r="G14" s="12">
        <v>0</v>
      </c>
      <c r="H14" s="211">
        <v>0</v>
      </c>
      <c r="I14" s="811">
        <f t="shared" si="0"/>
        <v>0</v>
      </c>
      <c r="J14" s="12">
        <f t="shared" si="1"/>
        <v>0</v>
      </c>
      <c r="K14" s="812">
        <f t="shared" si="18"/>
        <v>0</v>
      </c>
      <c r="L14" s="811">
        <f t="shared" si="2"/>
        <v>0</v>
      </c>
      <c r="M14" s="813">
        <f t="shared" si="3"/>
        <v>0</v>
      </c>
      <c r="N14" s="59"/>
      <c r="O14" s="14">
        <f t="shared" si="4"/>
        <v>0</v>
      </c>
      <c r="P14" s="211"/>
      <c r="Q14" s="14">
        <f t="shared" si="19"/>
        <v>0</v>
      </c>
      <c r="R14" s="211"/>
      <c r="S14" s="14">
        <f t="shared" si="5"/>
        <v>0</v>
      </c>
      <c r="T14" s="182"/>
      <c r="U14" s="14">
        <f t="shared" si="6"/>
        <v>0</v>
      </c>
      <c r="V14" s="59"/>
      <c r="W14" s="14">
        <f t="shared" si="7"/>
        <v>0</v>
      </c>
      <c r="X14" s="59"/>
      <c r="Y14" s="14">
        <f t="shared" si="8"/>
        <v>0</v>
      </c>
      <c r="Z14" s="59"/>
      <c r="AA14" s="14">
        <f t="shared" si="9"/>
        <v>0</v>
      </c>
      <c r="AB14" s="59"/>
      <c r="AC14" s="14">
        <f t="shared" si="10"/>
        <v>0</v>
      </c>
      <c r="AD14" s="59"/>
      <c r="AE14" s="14">
        <f t="shared" si="11"/>
        <v>0</v>
      </c>
      <c r="AF14" s="59"/>
      <c r="AG14" s="14">
        <f t="shared" si="12"/>
        <v>0</v>
      </c>
      <c r="AH14" s="59"/>
      <c r="AI14" s="14">
        <f t="shared" si="13"/>
        <v>0</v>
      </c>
      <c r="AJ14" s="59"/>
      <c r="AK14" s="14">
        <f t="shared" si="14"/>
        <v>0</v>
      </c>
      <c r="AL14" s="59"/>
      <c r="AM14" s="14">
        <f t="shared" si="15"/>
        <v>0</v>
      </c>
      <c r="AN14" s="59"/>
      <c r="AO14" s="14">
        <f t="shared" si="16"/>
        <v>0</v>
      </c>
      <c r="AP14" s="59"/>
      <c r="AQ14" s="14">
        <f t="shared" si="17"/>
        <v>0</v>
      </c>
      <c r="AR14" s="176" t="e">
        <f>IF(#REF!=0,"",T14/#REF!)</f>
        <v>#REF!</v>
      </c>
      <c r="AS14" s="68" t="e">
        <f>IF(#REF!=0,"",T14/#REF!)</f>
        <v>#REF!</v>
      </c>
      <c r="AU14" s="761"/>
    </row>
    <row r="15" spans="1:61" s="56" customFormat="1" ht="15" customHeight="1">
      <c r="A15" s="178"/>
      <c r="B15" s="199" t="s">
        <v>133</v>
      </c>
      <c r="C15" s="185">
        <v>0</v>
      </c>
      <c r="D15" s="72">
        <v>0</v>
      </c>
      <c r="E15" s="211">
        <v>0</v>
      </c>
      <c r="F15" s="818">
        <v>0</v>
      </c>
      <c r="G15" s="746">
        <v>0</v>
      </c>
      <c r="H15" s="211">
        <v>0</v>
      </c>
      <c r="I15" s="818">
        <f t="shared" si="0"/>
        <v>0</v>
      </c>
      <c r="J15" s="746">
        <f t="shared" si="1"/>
        <v>0</v>
      </c>
      <c r="K15" s="812">
        <f t="shared" si="18"/>
        <v>60000000</v>
      </c>
      <c r="L15" s="818">
        <f t="shared" si="2"/>
        <v>8.9746484741809468E-5</v>
      </c>
      <c r="M15" s="819">
        <f t="shared" si="3"/>
        <v>0</v>
      </c>
      <c r="N15" s="59"/>
      <c r="O15" s="70">
        <f t="shared" si="4"/>
        <v>0</v>
      </c>
      <c r="P15" s="211"/>
      <c r="Q15" s="70">
        <f t="shared" si="19"/>
        <v>0</v>
      </c>
      <c r="R15" s="211"/>
      <c r="S15" s="70">
        <f t="shared" si="5"/>
        <v>0</v>
      </c>
      <c r="T15" s="185">
        <v>60000000</v>
      </c>
      <c r="U15" s="70">
        <f t="shared" si="6"/>
        <v>4.3019797740521487E-4</v>
      </c>
      <c r="V15" s="71"/>
      <c r="W15" s="70">
        <f t="shared" si="6"/>
        <v>0</v>
      </c>
      <c r="X15" s="71"/>
      <c r="Y15" s="70">
        <f t="shared" si="8"/>
        <v>0</v>
      </c>
      <c r="Z15" s="71"/>
      <c r="AA15" s="70">
        <f t="shared" si="9"/>
        <v>0</v>
      </c>
      <c r="AB15" s="71"/>
      <c r="AC15" s="70">
        <f t="shared" si="10"/>
        <v>0</v>
      </c>
      <c r="AD15" s="71"/>
      <c r="AE15" s="70">
        <f t="shared" si="10"/>
        <v>0</v>
      </c>
      <c r="AF15" s="71"/>
      <c r="AG15" s="70">
        <f t="shared" si="12"/>
        <v>0</v>
      </c>
      <c r="AH15" s="71"/>
      <c r="AI15" s="70">
        <f t="shared" si="12"/>
        <v>0</v>
      </c>
      <c r="AJ15" s="71"/>
      <c r="AK15" s="70">
        <f t="shared" si="14"/>
        <v>0</v>
      </c>
      <c r="AL15" s="71"/>
      <c r="AM15" s="70">
        <f t="shared" si="14"/>
        <v>0</v>
      </c>
      <c r="AN15" s="71"/>
      <c r="AO15" s="70">
        <f t="shared" si="16"/>
        <v>0</v>
      </c>
      <c r="AP15" s="71"/>
      <c r="AQ15" s="70">
        <f t="shared" si="16"/>
        <v>0</v>
      </c>
      <c r="AR15" s="16" t="e">
        <f>IF(#REF!=0,"",T15/#REF!)</f>
        <v>#REF!</v>
      </c>
      <c r="AS15" s="73" t="e">
        <f>IF(#REF!=0,"",T15/#REF!)</f>
        <v>#REF!</v>
      </c>
      <c r="AU15" s="762"/>
    </row>
    <row r="16" spans="1:61" s="56" customFormat="1" ht="15" customHeight="1">
      <c r="B16" s="200" t="s">
        <v>134</v>
      </c>
      <c r="C16" s="186">
        <v>786768711953.24536</v>
      </c>
      <c r="D16" s="76">
        <v>0.83079134126497245</v>
      </c>
      <c r="E16" s="74">
        <v>1036129294908.3175</v>
      </c>
      <c r="F16" s="820">
        <v>0.78645608963940949</v>
      </c>
      <c r="G16" s="27">
        <v>0.31694267853637104</v>
      </c>
      <c r="H16" s="74">
        <v>1071981330231.1007</v>
      </c>
      <c r="I16" s="820">
        <f t="shared" si="0"/>
        <v>0.76941574831578285</v>
      </c>
      <c r="J16" s="27">
        <f t="shared" si="1"/>
        <v>3.4601893314825723E-2</v>
      </c>
      <c r="K16" s="821">
        <f t="shared" si="18"/>
        <v>523551150334.31396</v>
      </c>
      <c r="L16" s="820">
        <f t="shared" si="2"/>
        <v>0.78311458875058837</v>
      </c>
      <c r="M16" s="822">
        <f t="shared" si="3"/>
        <v>-0.51160422707973341</v>
      </c>
      <c r="N16" s="823">
        <f>N17+N21</f>
        <v>1780764822489.1321</v>
      </c>
      <c r="O16" s="75">
        <f t="shared" si="4"/>
        <v>0.82609905415231688</v>
      </c>
      <c r="P16" s="74">
        <f>P17+P21</f>
        <v>1243744979403.948</v>
      </c>
      <c r="Q16" s="75">
        <f t="shared" si="19"/>
        <v>0.83715508413264605</v>
      </c>
      <c r="R16" s="74">
        <f>R17+R21</f>
        <v>1187312317640.885</v>
      </c>
      <c r="S16" s="75">
        <f t="shared" si="5"/>
        <v>0.8354005014448489</v>
      </c>
      <c r="T16" s="186">
        <f>T17+T21</f>
        <v>105874159419.84143</v>
      </c>
      <c r="U16" s="75">
        <f t="shared" si="6"/>
        <v>0.75911415403155102</v>
      </c>
      <c r="V16" s="823">
        <f>V17+V21</f>
        <v>73006328374.658386</v>
      </c>
      <c r="W16" s="75">
        <f t="shared" si="6"/>
        <v>0.78961203429731408</v>
      </c>
      <c r="X16" s="823">
        <f>X17+X21</f>
        <v>120402991024.42389</v>
      </c>
      <c r="Y16" s="75">
        <f t="shared" si="8"/>
        <v>0.78675263347223023</v>
      </c>
      <c r="Z16" s="823">
        <f>Z17+Z21</f>
        <v>115490537467.96672</v>
      </c>
      <c r="AA16" s="75">
        <f t="shared" si="9"/>
        <v>0.78948694038555622</v>
      </c>
      <c r="AB16" s="823">
        <f>AB17+AB21</f>
        <v>108777134047.42349</v>
      </c>
      <c r="AC16" s="75">
        <f t="shared" si="10"/>
        <v>0.79227479497870945</v>
      </c>
      <c r="AD16" s="823">
        <f>AD17+AD21</f>
        <v>0</v>
      </c>
      <c r="AE16" s="75">
        <f t="shared" si="10"/>
        <v>0</v>
      </c>
      <c r="AF16" s="823">
        <f>AF17+AF21</f>
        <v>0</v>
      </c>
      <c r="AG16" s="75">
        <f t="shared" si="12"/>
        <v>0</v>
      </c>
      <c r="AH16" s="823">
        <f>AH17+AH21</f>
        <v>0</v>
      </c>
      <c r="AI16" s="75">
        <f t="shared" si="12"/>
        <v>0</v>
      </c>
      <c r="AJ16" s="823">
        <f>AJ17+AJ21</f>
        <v>0</v>
      </c>
      <c r="AK16" s="75">
        <f t="shared" si="14"/>
        <v>0</v>
      </c>
      <c r="AL16" s="823">
        <f>AL17+AL21</f>
        <v>0</v>
      </c>
      <c r="AM16" s="75">
        <f t="shared" si="14"/>
        <v>0</v>
      </c>
      <c r="AN16" s="823">
        <f>AN17+AN21</f>
        <v>0</v>
      </c>
      <c r="AO16" s="75">
        <f t="shared" si="16"/>
        <v>0</v>
      </c>
      <c r="AP16" s="823">
        <f>AP17+AP21</f>
        <v>0</v>
      </c>
      <c r="AQ16" s="75">
        <f t="shared" si="16"/>
        <v>0</v>
      </c>
      <c r="AR16" s="27" t="e">
        <f>IF(#REF!=0,"",T16/#REF!)</f>
        <v>#REF!</v>
      </c>
      <c r="AS16" s="76" t="e">
        <f>IF(#REF!=0,"",T16/#REF!)</f>
        <v>#REF!</v>
      </c>
      <c r="AU16" s="762"/>
    </row>
    <row r="17" spans="1:47" s="56" customFormat="1" ht="15" customHeight="1">
      <c r="A17" s="215"/>
      <c r="B17" s="201" t="s">
        <v>135</v>
      </c>
      <c r="C17" s="181">
        <v>786768029889.24536</v>
      </c>
      <c r="D17" s="55">
        <v>0.83079062103696033</v>
      </c>
      <c r="E17" s="53">
        <v>1034153293911.3175</v>
      </c>
      <c r="F17" s="808">
        <v>0.78495624012751852</v>
      </c>
      <c r="G17" s="22">
        <v>0.31443227816068858</v>
      </c>
      <c r="H17" s="53">
        <v>1071981330231.1007</v>
      </c>
      <c r="I17" s="808">
        <f t="shared" si="0"/>
        <v>0.76941574831578285</v>
      </c>
      <c r="J17" s="22">
        <f t="shared" si="1"/>
        <v>3.657875146992192E-2</v>
      </c>
      <c r="K17" s="809">
        <f t="shared" si="18"/>
        <v>520902513140.31396</v>
      </c>
      <c r="L17" s="808">
        <f t="shared" si="2"/>
        <v>0.77915282412528986</v>
      </c>
      <c r="M17" s="810">
        <f t="shared" si="3"/>
        <v>-0.51407501376165166</v>
      </c>
      <c r="N17" s="141">
        <f>N18+N19-N20</f>
        <v>1780764822489.1321</v>
      </c>
      <c r="O17" s="54">
        <f t="shared" si="4"/>
        <v>0.82609905415231688</v>
      </c>
      <c r="P17" s="53">
        <f>P18+P19-P20</f>
        <v>1243744979403.948</v>
      </c>
      <c r="Q17" s="54">
        <f t="shared" si="19"/>
        <v>0.83715508413264605</v>
      </c>
      <c r="R17" s="53">
        <f>R18+R19-R20</f>
        <v>1187312317640.885</v>
      </c>
      <c r="S17" s="54">
        <f t="shared" si="5"/>
        <v>0.8354005014448489</v>
      </c>
      <c r="T17" s="181">
        <f>T18+T19-T20</f>
        <v>105535971319.84143</v>
      </c>
      <c r="U17" s="54">
        <f t="shared" si="6"/>
        <v>0.7566893567548425</v>
      </c>
      <c r="V17" s="141">
        <f>V18+V19-V20</f>
        <v>72242811830.658386</v>
      </c>
      <c r="W17" s="54">
        <f t="shared" si="6"/>
        <v>0.78135409467825001</v>
      </c>
      <c r="X17" s="141">
        <f>X18+X19-X20</f>
        <v>119251420974.42389</v>
      </c>
      <c r="Y17" s="54">
        <f t="shared" si="8"/>
        <v>0.77922789707027929</v>
      </c>
      <c r="Z17" s="141">
        <f>Z18+Z19-Z20</f>
        <v>115193255767.96672</v>
      </c>
      <c r="AA17" s="54">
        <f t="shared" si="9"/>
        <v>0.78745473909087682</v>
      </c>
      <c r="AB17" s="141">
        <f>AB18+AB19-AB20</f>
        <v>108679053247.42349</v>
      </c>
      <c r="AC17" s="54">
        <f t="shared" si="10"/>
        <v>0.79156042659245029</v>
      </c>
      <c r="AD17" s="141">
        <f>AD18+AD19-AD20</f>
        <v>0</v>
      </c>
      <c r="AE17" s="54">
        <f t="shared" si="10"/>
        <v>0</v>
      </c>
      <c r="AF17" s="141">
        <f>AF18+AF19-AF20</f>
        <v>0</v>
      </c>
      <c r="AG17" s="54">
        <f t="shared" si="12"/>
        <v>0</v>
      </c>
      <c r="AH17" s="141">
        <f>AH18+AH19-AH20</f>
        <v>0</v>
      </c>
      <c r="AI17" s="54">
        <f t="shared" si="12"/>
        <v>0</v>
      </c>
      <c r="AJ17" s="141">
        <f>AJ18+AJ19-AJ20</f>
        <v>0</v>
      </c>
      <c r="AK17" s="54">
        <f t="shared" si="14"/>
        <v>0</v>
      </c>
      <c r="AL17" s="141">
        <f>AL18+AL19-AL20</f>
        <v>0</v>
      </c>
      <c r="AM17" s="54">
        <f t="shared" si="14"/>
        <v>0</v>
      </c>
      <c r="AN17" s="141">
        <f>AN18+AN19-AN20</f>
        <v>0</v>
      </c>
      <c r="AO17" s="54">
        <f t="shared" si="16"/>
        <v>0</v>
      </c>
      <c r="AP17" s="141">
        <f>AP18+AP19-AP20</f>
        <v>0</v>
      </c>
      <c r="AQ17" s="54">
        <f t="shared" si="16"/>
        <v>0</v>
      </c>
      <c r="AR17" s="22" t="e">
        <f>IF(#REF!=0,"",T17/#REF!)</f>
        <v>#REF!</v>
      </c>
      <c r="AS17" s="55" t="e">
        <f>IF(#REF!=0,"",T17/#REF!)</f>
        <v>#REF!</v>
      </c>
      <c r="AU17" s="762"/>
    </row>
    <row r="18" spans="1:47" s="51" customFormat="1" ht="15" customHeight="1">
      <c r="A18" s="52"/>
      <c r="B18" s="202" t="s">
        <v>136</v>
      </c>
      <c r="C18" s="187">
        <v>166972010822</v>
      </c>
      <c r="D18" s="46">
        <v>0.17631471449866501</v>
      </c>
      <c r="E18" s="212">
        <v>0</v>
      </c>
      <c r="F18" s="811">
        <v>0</v>
      </c>
      <c r="G18" s="824">
        <v>-1</v>
      </c>
      <c r="H18" s="212">
        <v>0</v>
      </c>
      <c r="I18" s="811">
        <f t="shared" si="0"/>
        <v>0</v>
      </c>
      <c r="J18" s="12">
        <f t="shared" si="1"/>
        <v>0</v>
      </c>
      <c r="K18" s="825">
        <f t="shared" si="18"/>
        <v>99121130713</v>
      </c>
      <c r="L18" s="811">
        <f t="shared" si="2"/>
        <v>0.14826288408541927</v>
      </c>
      <c r="M18" s="813">
        <f t="shared" si="3"/>
        <v>0</v>
      </c>
      <c r="N18" s="143"/>
      <c r="O18" s="14">
        <f t="shared" si="4"/>
        <v>0</v>
      </c>
      <c r="P18" s="212"/>
      <c r="Q18" s="14">
        <f t="shared" si="19"/>
        <v>0</v>
      </c>
      <c r="R18" s="212"/>
      <c r="S18" s="14">
        <f t="shared" si="5"/>
        <v>0</v>
      </c>
      <c r="T18" s="187">
        <v>17351033696</v>
      </c>
      <c r="U18" s="14">
        <f t="shared" si="6"/>
        <v>0.12440632669848216</v>
      </c>
      <c r="V18" s="143">
        <f>+T20</f>
        <v>19864150419</v>
      </c>
      <c r="W18" s="14">
        <f t="shared" si="6"/>
        <v>0.21484400833639139</v>
      </c>
      <c r="X18" s="143">
        <f>+V20</f>
        <v>23456686382</v>
      </c>
      <c r="Y18" s="14">
        <f t="shared" si="8"/>
        <v>0.15327368221132612</v>
      </c>
      <c r="Z18" s="143">
        <f>+X20</f>
        <v>18455374743</v>
      </c>
      <c r="AA18" s="14">
        <f t="shared" si="9"/>
        <v>0.12615992321934821</v>
      </c>
      <c r="AB18" s="143">
        <f>+Z20</f>
        <v>19993885473</v>
      </c>
      <c r="AC18" s="14">
        <f t="shared" si="10"/>
        <v>0.14562482871669366</v>
      </c>
      <c r="AD18" s="143"/>
      <c r="AE18" s="14">
        <f t="shared" si="10"/>
        <v>0</v>
      </c>
      <c r="AF18" s="143">
        <f>+AD20</f>
        <v>0</v>
      </c>
      <c r="AG18" s="14">
        <f t="shared" si="12"/>
        <v>0</v>
      </c>
      <c r="AH18" s="143"/>
      <c r="AI18" s="14">
        <f t="shared" si="12"/>
        <v>0</v>
      </c>
      <c r="AJ18" s="143"/>
      <c r="AK18" s="14">
        <f t="shared" si="14"/>
        <v>0</v>
      </c>
      <c r="AL18" s="143"/>
      <c r="AM18" s="14">
        <f t="shared" si="14"/>
        <v>0</v>
      </c>
      <c r="AN18" s="143"/>
      <c r="AO18" s="14">
        <f t="shared" si="16"/>
        <v>0</v>
      </c>
      <c r="AP18" s="143"/>
      <c r="AQ18" s="14">
        <f t="shared" si="16"/>
        <v>0</v>
      </c>
      <c r="AR18" s="176"/>
      <c r="AS18" s="68"/>
      <c r="AU18" s="761"/>
    </row>
    <row r="19" spans="1:47" s="51" customFormat="1" ht="15" customHeight="1">
      <c r="A19" s="52"/>
      <c r="B19" s="202" t="s">
        <v>137</v>
      </c>
      <c r="C19" s="187">
        <v>777750627737.13892</v>
      </c>
      <c r="D19" s="46">
        <v>0.82126866176880964</v>
      </c>
      <c r="E19" s="211">
        <v>1034153293911.3175</v>
      </c>
      <c r="F19" s="811">
        <v>0.78495624012751852</v>
      </c>
      <c r="G19" s="12">
        <v>0.32967207872294579</v>
      </c>
      <c r="H19" s="211">
        <v>1071981330231.1007</v>
      </c>
      <c r="I19" s="811">
        <f t="shared" si="0"/>
        <v>0.76941574831578285</v>
      </c>
      <c r="J19" s="12">
        <f t="shared" si="1"/>
        <v>3.657875146992192E-2</v>
      </c>
      <c r="K19" s="812">
        <f t="shared" si="18"/>
        <v>534810232873.31396</v>
      </c>
      <c r="L19" s="811">
        <f t="shared" si="2"/>
        <v>0.79995564007214059</v>
      </c>
      <c r="M19" s="813">
        <f t="shared" si="3"/>
        <v>-0.50110116865746335</v>
      </c>
      <c r="N19" s="59">
        <v>1780764822489.1321</v>
      </c>
      <c r="O19" s="14">
        <f t="shared" si="4"/>
        <v>0.82609905415231688</v>
      </c>
      <c r="P19" s="211">
        <v>1243744979403.948</v>
      </c>
      <c r="Q19" s="14">
        <f t="shared" si="19"/>
        <v>0.83715508413264605</v>
      </c>
      <c r="R19" s="211">
        <v>1187312317640.885</v>
      </c>
      <c r="S19" s="14">
        <f t="shared" si="5"/>
        <v>0.8354005014448489</v>
      </c>
      <c r="T19" s="187">
        <f>+'2026-실적-MC'!T41</f>
        <v>108049088042.84143</v>
      </c>
      <c r="U19" s="14">
        <f t="shared" si="6"/>
        <v>0.77470831894180614</v>
      </c>
      <c r="V19" s="143">
        <f>+'2026-실적-MC'!V41</f>
        <v>75835347793.658386</v>
      </c>
      <c r="W19" s="14">
        <f t="shared" si="6"/>
        <v>0.82020976230576148</v>
      </c>
      <c r="X19" s="143">
        <f>+'2026-실적-MC'!X41</f>
        <v>114250109335.42387</v>
      </c>
      <c r="Y19" s="14">
        <f t="shared" si="8"/>
        <v>0.74654768647650427</v>
      </c>
      <c r="Z19" s="143">
        <f>+'2026-실적-MC'!Z41</f>
        <v>116731766497.96672</v>
      </c>
      <c r="AA19" s="14">
        <f t="shared" si="9"/>
        <v>0.79797191353311148</v>
      </c>
      <c r="AB19" s="143">
        <f>+'2026-실적-MC'!AB41</f>
        <v>119943921203.42349</v>
      </c>
      <c r="AC19" s="14">
        <f t="shared" si="10"/>
        <v>0.87360773394668856</v>
      </c>
      <c r="AD19" s="143">
        <f>+'2026-실적-MC'!AD41</f>
        <v>0</v>
      </c>
      <c r="AE19" s="14">
        <f t="shared" si="10"/>
        <v>0</v>
      </c>
      <c r="AF19" s="143">
        <f>+'2026-실적-MC'!AF41</f>
        <v>0</v>
      </c>
      <c r="AG19" s="14">
        <f t="shared" si="12"/>
        <v>0</v>
      </c>
      <c r="AH19" s="143">
        <f>+'2026-실적-MC'!AH41</f>
        <v>0</v>
      </c>
      <c r="AI19" s="14">
        <f t="shared" si="12"/>
        <v>0</v>
      </c>
      <c r="AJ19" s="143">
        <f>+'2026-실적-MC'!AJ41</f>
        <v>0</v>
      </c>
      <c r="AK19" s="14">
        <f t="shared" si="14"/>
        <v>0</v>
      </c>
      <c r="AL19" s="143">
        <f>+'2026-실적-MC'!AL41</f>
        <v>0</v>
      </c>
      <c r="AM19" s="14">
        <f t="shared" si="14"/>
        <v>0</v>
      </c>
      <c r="AN19" s="143">
        <f>+'2026-실적-MC'!AN41</f>
        <v>0</v>
      </c>
      <c r="AO19" s="14">
        <f t="shared" si="16"/>
        <v>0</v>
      </c>
      <c r="AP19" s="143">
        <f>+'2026-실적-MC'!AP41</f>
        <v>0</v>
      </c>
      <c r="AQ19" s="14">
        <f t="shared" si="16"/>
        <v>0</v>
      </c>
      <c r="AR19" s="176"/>
      <c r="AS19" s="68"/>
      <c r="AU19" s="761"/>
    </row>
    <row r="20" spans="1:47" s="51" customFormat="1" ht="15" customHeight="1">
      <c r="A20" s="52"/>
      <c r="B20" s="202" t="s">
        <v>138</v>
      </c>
      <c r="C20" s="187">
        <v>160037480040.60272</v>
      </c>
      <c r="D20" s="46">
        <v>0.1689921709844249</v>
      </c>
      <c r="E20" s="212">
        <v>0</v>
      </c>
      <c r="F20" s="811">
        <v>0</v>
      </c>
      <c r="G20" s="824">
        <v>-1</v>
      </c>
      <c r="H20" s="212">
        <v>0</v>
      </c>
      <c r="I20" s="811">
        <f t="shared" si="0"/>
        <v>0</v>
      </c>
      <c r="J20" s="12">
        <f t="shared" si="1"/>
        <v>0</v>
      </c>
      <c r="K20" s="825">
        <f t="shared" si="18"/>
        <v>113028850446</v>
      </c>
      <c r="L20" s="811">
        <f t="shared" si="2"/>
        <v>0.16906570003227003</v>
      </c>
      <c r="M20" s="813">
        <f t="shared" si="3"/>
        <v>0</v>
      </c>
      <c r="N20" s="143"/>
      <c r="O20" s="14">
        <f t="shared" si="4"/>
        <v>0</v>
      </c>
      <c r="P20" s="212"/>
      <c r="Q20" s="14">
        <f t="shared" si="19"/>
        <v>0</v>
      </c>
      <c r="R20" s="212"/>
      <c r="S20" s="14">
        <f t="shared" si="5"/>
        <v>0</v>
      </c>
      <c r="T20" s="187">
        <v>19864150419</v>
      </c>
      <c r="U20" s="14">
        <f t="shared" si="6"/>
        <v>0.14242528888544587</v>
      </c>
      <c r="V20" s="143">
        <v>23456686382</v>
      </c>
      <c r="W20" s="14">
        <f t="shared" si="6"/>
        <v>0.25369967596390292</v>
      </c>
      <c r="X20" s="143">
        <v>18455374743</v>
      </c>
      <c r="Y20" s="14">
        <f t="shared" si="8"/>
        <v>0.1205934716175512</v>
      </c>
      <c r="Z20" s="143">
        <v>19993885473</v>
      </c>
      <c r="AA20" s="14">
        <f t="shared" si="9"/>
        <v>0.13667709766158292</v>
      </c>
      <c r="AB20" s="143">
        <v>31258753429</v>
      </c>
      <c r="AC20" s="14">
        <f t="shared" si="10"/>
        <v>0.22767213607093195</v>
      </c>
      <c r="AD20" s="143"/>
      <c r="AE20" s="14">
        <f t="shared" si="10"/>
        <v>0</v>
      </c>
      <c r="AF20" s="143"/>
      <c r="AG20" s="14">
        <f t="shared" si="12"/>
        <v>0</v>
      </c>
      <c r="AH20" s="143"/>
      <c r="AI20" s="14">
        <f t="shared" si="12"/>
        <v>0</v>
      </c>
      <c r="AJ20" s="143"/>
      <c r="AK20" s="14">
        <f t="shared" si="14"/>
        <v>0</v>
      </c>
      <c r="AL20" s="143"/>
      <c r="AM20" s="14">
        <f t="shared" si="14"/>
        <v>0</v>
      </c>
      <c r="AN20" s="143"/>
      <c r="AO20" s="14">
        <f t="shared" si="16"/>
        <v>0</v>
      </c>
      <c r="AP20" s="143"/>
      <c r="AQ20" s="14">
        <f t="shared" si="16"/>
        <v>0</v>
      </c>
      <c r="AR20" s="176"/>
      <c r="AS20" s="68"/>
      <c r="AU20" s="761"/>
    </row>
    <row r="21" spans="1:47" s="56" customFormat="1" ht="15" customHeight="1">
      <c r="A21" s="57"/>
      <c r="B21" s="197" t="s">
        <v>139</v>
      </c>
      <c r="C21" s="183">
        <v>682064</v>
      </c>
      <c r="D21" s="67">
        <v>7.2022801209490165E-7</v>
      </c>
      <c r="E21" s="65">
        <v>1976000997</v>
      </c>
      <c r="F21" s="814">
        <v>1.4998495118909889E-3</v>
      </c>
      <c r="G21" s="815">
        <v>2896.0902979779025</v>
      </c>
      <c r="H21" s="65">
        <v>0</v>
      </c>
      <c r="I21" s="814">
        <f t="shared" si="0"/>
        <v>0</v>
      </c>
      <c r="J21" s="815">
        <f t="shared" si="1"/>
        <v>-1</v>
      </c>
      <c r="K21" s="816">
        <f t="shared" si="18"/>
        <v>2648637194</v>
      </c>
      <c r="L21" s="814">
        <f t="shared" si="2"/>
        <v>3.9617646252985E-3</v>
      </c>
      <c r="M21" s="817">
        <f t="shared" si="3"/>
        <v>0</v>
      </c>
      <c r="N21" s="78"/>
      <c r="O21" s="66">
        <f t="shared" si="4"/>
        <v>0</v>
      </c>
      <c r="P21" s="65"/>
      <c r="Q21" s="66">
        <f t="shared" si="19"/>
        <v>0</v>
      </c>
      <c r="R21" s="65"/>
      <c r="S21" s="66">
        <f t="shared" si="5"/>
        <v>0</v>
      </c>
      <c r="T21" s="183">
        <f>+T22</f>
        <v>338188100</v>
      </c>
      <c r="U21" s="66">
        <f t="shared" si="6"/>
        <v>2.4247972767085426E-3</v>
      </c>
      <c r="V21" s="78">
        <v>763516544</v>
      </c>
      <c r="W21" s="66">
        <f t="shared" si="6"/>
        <v>8.2579396190640957E-3</v>
      </c>
      <c r="X21" s="78">
        <f>+X22</f>
        <v>1151570050</v>
      </c>
      <c r="Y21" s="66">
        <f t="shared" si="8"/>
        <v>7.5247364019508821E-3</v>
      </c>
      <c r="Z21" s="78">
        <f>+Z22</f>
        <v>297281700</v>
      </c>
      <c r="AA21" s="66">
        <f t="shared" si="9"/>
        <v>2.0322012946793573E-3</v>
      </c>
      <c r="AB21" s="78">
        <f>+AB22</f>
        <v>98080800</v>
      </c>
      <c r="AC21" s="66">
        <f t="shared" si="10"/>
        <v>7.1436838625910072E-4</v>
      </c>
      <c r="AD21" s="78"/>
      <c r="AE21" s="66">
        <f t="shared" si="10"/>
        <v>0</v>
      </c>
      <c r="AF21" s="78">
        <f>SUM(AF23+AF27)</f>
        <v>0</v>
      </c>
      <c r="AG21" s="66">
        <f t="shared" si="12"/>
        <v>0</v>
      </c>
      <c r="AH21" s="78">
        <f>SUM(AH23+AH27)</f>
        <v>0</v>
      </c>
      <c r="AI21" s="66">
        <f t="shared" si="12"/>
        <v>0</v>
      </c>
      <c r="AJ21" s="78">
        <f>SUM(AJ23+AJ27)</f>
        <v>0</v>
      </c>
      <c r="AK21" s="66">
        <f t="shared" si="14"/>
        <v>0</v>
      </c>
      <c r="AL21" s="78">
        <f>SUM(AL23+AL27)</f>
        <v>0</v>
      </c>
      <c r="AM21" s="66">
        <f t="shared" si="14"/>
        <v>0</v>
      </c>
      <c r="AN21" s="78">
        <f>SUM(AN23+AN27)</f>
        <v>0</v>
      </c>
      <c r="AO21" s="66">
        <f t="shared" si="16"/>
        <v>0</v>
      </c>
      <c r="AP21" s="78">
        <f>SUM(AP23+AP27)</f>
        <v>0</v>
      </c>
      <c r="AQ21" s="66">
        <f t="shared" si="16"/>
        <v>0</v>
      </c>
      <c r="AR21" s="22" t="e">
        <f>IF(#REF!=0,"",T21/#REF!)</f>
        <v>#REF!</v>
      </c>
      <c r="AS21" s="55" t="e">
        <f>IF(#REF!=0,"",T21/#REF!)</f>
        <v>#REF!</v>
      </c>
      <c r="AU21" s="762"/>
    </row>
    <row r="22" spans="1:47" s="56" customFormat="1" ht="15" customHeight="1">
      <c r="A22" s="57"/>
      <c r="B22" s="196" t="s">
        <v>495</v>
      </c>
      <c r="C22" s="183">
        <v>0</v>
      </c>
      <c r="D22" s="67">
        <v>0</v>
      </c>
      <c r="E22" s="65">
        <v>0</v>
      </c>
      <c r="F22" s="814">
        <v>0</v>
      </c>
      <c r="G22" s="745">
        <v>0</v>
      </c>
      <c r="H22" s="65">
        <v>0</v>
      </c>
      <c r="I22" s="814">
        <f t="shared" si="0"/>
        <v>0</v>
      </c>
      <c r="J22" s="745">
        <f t="shared" si="1"/>
        <v>0</v>
      </c>
      <c r="K22" s="816">
        <f t="shared" si="18"/>
        <v>2648637194</v>
      </c>
      <c r="L22" s="814">
        <f t="shared" si="2"/>
        <v>3.9617646252985E-3</v>
      </c>
      <c r="M22" s="817">
        <f t="shared" si="3"/>
        <v>0</v>
      </c>
      <c r="N22" s="78"/>
      <c r="O22" s="66">
        <f t="shared" si="4"/>
        <v>0</v>
      </c>
      <c r="P22" s="65"/>
      <c r="Q22" s="66">
        <f t="shared" si="19"/>
        <v>0</v>
      </c>
      <c r="R22" s="65"/>
      <c r="S22" s="66">
        <f t="shared" si="5"/>
        <v>0</v>
      </c>
      <c r="T22" s="900">
        <v>338188100</v>
      </c>
      <c r="U22" s="901">
        <f t="shared" si="6"/>
        <v>2.4247972767085426E-3</v>
      </c>
      <c r="V22" s="902">
        <v>763516544</v>
      </c>
      <c r="W22" s="901">
        <f t="shared" si="6"/>
        <v>8.2579396190640957E-3</v>
      </c>
      <c r="X22" s="902">
        <v>1151570050</v>
      </c>
      <c r="Y22" s="901">
        <f t="shared" si="8"/>
        <v>7.5247364019508821E-3</v>
      </c>
      <c r="Z22" s="902">
        <v>297281700</v>
      </c>
      <c r="AA22" s="901">
        <f t="shared" si="9"/>
        <v>2.0322012946793573E-3</v>
      </c>
      <c r="AB22" s="902">
        <v>98080800</v>
      </c>
      <c r="AC22" s="901">
        <f t="shared" si="10"/>
        <v>7.1436838625910072E-4</v>
      </c>
      <c r="AD22" s="902"/>
      <c r="AE22" s="901">
        <f t="shared" si="10"/>
        <v>0</v>
      </c>
      <c r="AF22" s="902"/>
      <c r="AG22" s="901">
        <f t="shared" si="12"/>
        <v>0</v>
      </c>
      <c r="AH22" s="902"/>
      <c r="AI22" s="901">
        <f t="shared" si="12"/>
        <v>0</v>
      </c>
      <c r="AJ22" s="902"/>
      <c r="AK22" s="901">
        <f t="shared" si="14"/>
        <v>0</v>
      </c>
      <c r="AL22" s="902"/>
      <c r="AM22" s="901">
        <f t="shared" si="14"/>
        <v>0</v>
      </c>
      <c r="AN22" s="902"/>
      <c r="AO22" s="901">
        <f t="shared" si="16"/>
        <v>0</v>
      </c>
      <c r="AP22" s="902"/>
      <c r="AQ22" s="901">
        <f t="shared" si="16"/>
        <v>0</v>
      </c>
      <c r="AR22" s="22"/>
      <c r="AS22" s="55"/>
      <c r="AU22" s="762"/>
    </row>
    <row r="23" spans="1:47" s="51" customFormat="1" ht="15" customHeight="1">
      <c r="A23" s="61"/>
      <c r="B23" s="196" t="s">
        <v>496</v>
      </c>
      <c r="C23" s="188">
        <v>0</v>
      </c>
      <c r="D23" s="46">
        <v>0</v>
      </c>
      <c r="E23" s="213">
        <v>1976000997</v>
      </c>
      <c r="F23" s="811">
        <v>1.4998495118909889E-3</v>
      </c>
      <c r="G23" s="12">
        <v>0</v>
      </c>
      <c r="H23" s="211">
        <v>1051178058</v>
      </c>
      <c r="I23" s="811">
        <f t="shared" si="0"/>
        <v>7.5448417738286494E-4</v>
      </c>
      <c r="J23" s="12">
        <f t="shared" si="1"/>
        <v>-0.4680275669921638</v>
      </c>
      <c r="K23" s="812">
        <f t="shared" si="18"/>
        <v>0</v>
      </c>
      <c r="L23" s="811">
        <f t="shared" si="2"/>
        <v>0</v>
      </c>
      <c r="M23" s="813">
        <f t="shared" si="3"/>
        <v>-1</v>
      </c>
      <c r="N23" s="79"/>
      <c r="O23" s="14">
        <f t="shared" si="4"/>
        <v>0</v>
      </c>
      <c r="P23" s="213"/>
      <c r="Q23" s="14">
        <f t="shared" si="19"/>
        <v>0</v>
      </c>
      <c r="R23" s="213"/>
      <c r="S23" s="14">
        <f t="shared" si="5"/>
        <v>0</v>
      </c>
      <c r="T23" s="188"/>
      <c r="U23" s="14">
        <f t="shared" si="6"/>
        <v>0</v>
      </c>
      <c r="V23" s="79"/>
      <c r="W23" s="14">
        <f t="shared" si="6"/>
        <v>0</v>
      </c>
      <c r="X23" s="79"/>
      <c r="Y23" s="14">
        <f t="shared" si="8"/>
        <v>0</v>
      </c>
      <c r="Z23" s="79"/>
      <c r="AA23" s="14">
        <f t="shared" si="9"/>
        <v>0</v>
      </c>
      <c r="AB23" s="79"/>
      <c r="AC23" s="14">
        <f t="shared" si="10"/>
        <v>0</v>
      </c>
      <c r="AD23" s="79">
        <v>0</v>
      </c>
      <c r="AE23" s="14">
        <f t="shared" si="10"/>
        <v>0</v>
      </c>
      <c r="AF23" s="79"/>
      <c r="AG23" s="14">
        <f t="shared" si="12"/>
        <v>0</v>
      </c>
      <c r="AH23" s="79"/>
      <c r="AI23" s="14">
        <f t="shared" si="12"/>
        <v>0</v>
      </c>
      <c r="AJ23" s="79"/>
      <c r="AK23" s="14">
        <f t="shared" si="14"/>
        <v>0</v>
      </c>
      <c r="AL23" s="79"/>
      <c r="AM23" s="14">
        <f t="shared" si="14"/>
        <v>0</v>
      </c>
      <c r="AN23" s="79"/>
      <c r="AO23" s="14">
        <f t="shared" si="16"/>
        <v>0</v>
      </c>
      <c r="AP23" s="79"/>
      <c r="AQ23" s="14">
        <f t="shared" si="16"/>
        <v>0</v>
      </c>
      <c r="AR23" s="176" t="e">
        <f>IF(#REF!=0,"",T23/#REF!)</f>
        <v>#REF!</v>
      </c>
      <c r="AS23" s="68" t="e">
        <f>IF(#REF!=0,"",T23/#REF!)</f>
        <v>#REF!</v>
      </c>
      <c r="AU23" s="761"/>
    </row>
    <row r="24" spans="1:47" s="51" customFormat="1" ht="15" customHeight="1">
      <c r="A24" s="52"/>
      <c r="B24" s="202" t="s">
        <v>140</v>
      </c>
      <c r="C24" s="188">
        <v>0</v>
      </c>
      <c r="D24" s="46">
        <v>0</v>
      </c>
      <c r="E24" s="213">
        <v>0</v>
      </c>
      <c r="F24" s="811">
        <v>0</v>
      </c>
      <c r="G24" s="12">
        <v>0</v>
      </c>
      <c r="H24" s="213">
        <v>0</v>
      </c>
      <c r="I24" s="811">
        <f t="shared" si="0"/>
        <v>0</v>
      </c>
      <c r="J24" s="12">
        <f t="shared" si="1"/>
        <v>0</v>
      </c>
      <c r="K24" s="826">
        <f t="shared" si="18"/>
        <v>0</v>
      </c>
      <c r="L24" s="811">
        <f t="shared" si="2"/>
        <v>0</v>
      </c>
      <c r="M24" s="813">
        <f t="shared" si="3"/>
        <v>0</v>
      </c>
      <c r="N24" s="79"/>
      <c r="O24" s="14">
        <f t="shared" si="4"/>
        <v>0</v>
      </c>
      <c r="P24" s="213"/>
      <c r="Q24" s="14">
        <f t="shared" si="19"/>
        <v>0</v>
      </c>
      <c r="R24" s="213"/>
      <c r="S24" s="14">
        <f t="shared" si="5"/>
        <v>0</v>
      </c>
      <c r="T24" s="188"/>
      <c r="U24" s="14">
        <f t="shared" ref="U24:W39" si="20">IFERROR(T24/T$7,0)</f>
        <v>0</v>
      </c>
      <c r="V24" s="79"/>
      <c r="W24" s="14">
        <f>IFERROR(V24/V$7,0)</f>
        <v>0</v>
      </c>
      <c r="X24" s="79"/>
      <c r="Y24" s="14">
        <f t="shared" si="8"/>
        <v>0</v>
      </c>
      <c r="Z24" s="79"/>
      <c r="AA24" s="14">
        <f t="shared" si="9"/>
        <v>0</v>
      </c>
      <c r="AB24" s="79"/>
      <c r="AC24" s="14">
        <f t="shared" ref="AC24:AE39" si="21">IFERROR(AB24/AB$7,0)</f>
        <v>0</v>
      </c>
      <c r="AD24" s="79"/>
      <c r="AE24" s="14">
        <f>IFERROR(AD24/AD$7,0)</f>
        <v>0</v>
      </c>
      <c r="AF24" s="79"/>
      <c r="AG24" s="14">
        <f t="shared" ref="AG24:AI39" si="22">IFERROR(AF24/AF$7,0)</f>
        <v>0</v>
      </c>
      <c r="AH24" s="79"/>
      <c r="AI24" s="14">
        <f>IFERROR(AH24/AH$7,0)</f>
        <v>0</v>
      </c>
      <c r="AJ24" s="79"/>
      <c r="AK24" s="14">
        <f t="shared" ref="AK24:AM39" si="23">IFERROR(AJ24/AJ$7,0)</f>
        <v>0</v>
      </c>
      <c r="AL24" s="79"/>
      <c r="AM24" s="14">
        <f>IFERROR(AL24/AL$7,0)</f>
        <v>0</v>
      </c>
      <c r="AN24" s="79"/>
      <c r="AO24" s="14">
        <f t="shared" ref="AO24:AQ39" si="24">IFERROR(AN24/AN$7,0)</f>
        <v>0</v>
      </c>
      <c r="AP24" s="79"/>
      <c r="AQ24" s="14">
        <f>IFERROR(AP24/AP$7,0)</f>
        <v>0</v>
      </c>
      <c r="AR24" s="176" t="e">
        <f>IF(#REF!=0,"",T24/#REF!)</f>
        <v>#REF!</v>
      </c>
      <c r="AS24" s="68"/>
      <c r="AU24" s="761"/>
    </row>
    <row r="25" spans="1:47" s="51" customFormat="1" ht="15" customHeight="1">
      <c r="A25" s="52"/>
      <c r="B25" s="202" t="s">
        <v>141</v>
      </c>
      <c r="C25" s="188">
        <v>0</v>
      </c>
      <c r="D25" s="46">
        <v>0</v>
      </c>
      <c r="E25" s="211">
        <v>0</v>
      </c>
      <c r="F25" s="811">
        <v>0</v>
      </c>
      <c r="G25" s="12">
        <v>0</v>
      </c>
      <c r="H25" s="211">
        <v>0</v>
      </c>
      <c r="I25" s="811">
        <f t="shared" si="0"/>
        <v>0</v>
      </c>
      <c r="J25" s="12">
        <f t="shared" si="1"/>
        <v>0</v>
      </c>
      <c r="K25" s="812">
        <f t="shared" si="18"/>
        <v>0</v>
      </c>
      <c r="L25" s="811">
        <f t="shared" si="2"/>
        <v>0</v>
      </c>
      <c r="M25" s="813">
        <f t="shared" si="3"/>
        <v>0</v>
      </c>
      <c r="N25" s="59"/>
      <c r="O25" s="14">
        <f t="shared" si="4"/>
        <v>0</v>
      </c>
      <c r="P25" s="211"/>
      <c r="Q25" s="14">
        <f t="shared" si="19"/>
        <v>0</v>
      </c>
      <c r="R25" s="211"/>
      <c r="S25" s="14">
        <f t="shared" si="5"/>
        <v>0</v>
      </c>
      <c r="T25" s="188"/>
      <c r="U25" s="14">
        <f t="shared" si="20"/>
        <v>0</v>
      </c>
      <c r="V25" s="79"/>
      <c r="W25" s="14">
        <f t="shared" si="20"/>
        <v>0</v>
      </c>
      <c r="X25" s="79"/>
      <c r="Y25" s="14">
        <f t="shared" si="8"/>
        <v>0</v>
      </c>
      <c r="Z25" s="79"/>
      <c r="AA25" s="14">
        <f>IFERROR(Z25/Z$7,0)</f>
        <v>0</v>
      </c>
      <c r="AB25" s="79"/>
      <c r="AC25" s="14">
        <f t="shared" si="21"/>
        <v>0</v>
      </c>
      <c r="AD25" s="79"/>
      <c r="AE25" s="14">
        <f t="shared" si="21"/>
        <v>0</v>
      </c>
      <c r="AF25" s="79"/>
      <c r="AG25" s="14">
        <f t="shared" si="22"/>
        <v>0</v>
      </c>
      <c r="AH25" s="79"/>
      <c r="AI25" s="14">
        <f t="shared" si="22"/>
        <v>0</v>
      </c>
      <c r="AJ25" s="79"/>
      <c r="AK25" s="14">
        <f t="shared" si="23"/>
        <v>0</v>
      </c>
      <c r="AL25" s="79"/>
      <c r="AM25" s="14">
        <f t="shared" si="23"/>
        <v>0</v>
      </c>
      <c r="AN25" s="79"/>
      <c r="AO25" s="14">
        <f t="shared" si="24"/>
        <v>0</v>
      </c>
      <c r="AP25" s="79"/>
      <c r="AQ25" s="14">
        <f t="shared" si="24"/>
        <v>0</v>
      </c>
      <c r="AR25" s="176" t="e">
        <f>IF(#REF!=0,"",T25/#REF!)</f>
        <v>#REF!</v>
      </c>
      <c r="AS25" s="68"/>
      <c r="AU25" s="761"/>
    </row>
    <row r="26" spans="1:47" s="51" customFormat="1" ht="15" customHeight="1">
      <c r="A26" s="52"/>
      <c r="B26" s="202" t="s">
        <v>142</v>
      </c>
      <c r="C26" s="188">
        <v>0</v>
      </c>
      <c r="D26" s="46">
        <v>0</v>
      </c>
      <c r="E26" s="213">
        <v>0</v>
      </c>
      <c r="F26" s="811">
        <v>0</v>
      </c>
      <c r="G26" s="12">
        <v>0</v>
      </c>
      <c r="H26" s="213">
        <v>0</v>
      </c>
      <c r="I26" s="811">
        <f t="shared" si="0"/>
        <v>0</v>
      </c>
      <c r="J26" s="12">
        <f t="shared" si="1"/>
        <v>0</v>
      </c>
      <c r="K26" s="826">
        <f t="shared" si="18"/>
        <v>0</v>
      </c>
      <c r="L26" s="811">
        <f t="shared" si="2"/>
        <v>0</v>
      </c>
      <c r="M26" s="813">
        <f t="shared" si="3"/>
        <v>0</v>
      </c>
      <c r="N26" s="79"/>
      <c r="O26" s="14">
        <f t="shared" si="4"/>
        <v>0</v>
      </c>
      <c r="P26" s="213"/>
      <c r="Q26" s="14">
        <f t="shared" si="19"/>
        <v>0</v>
      </c>
      <c r="R26" s="213"/>
      <c r="S26" s="14">
        <f t="shared" si="5"/>
        <v>0</v>
      </c>
      <c r="T26" s="188"/>
      <c r="U26" s="14">
        <f t="shared" si="20"/>
        <v>0</v>
      </c>
      <c r="V26" s="79"/>
      <c r="W26" s="14">
        <f t="shared" si="20"/>
        <v>0</v>
      </c>
      <c r="X26" s="79"/>
      <c r="Y26" s="14">
        <f t="shared" si="8"/>
        <v>0</v>
      </c>
      <c r="Z26" s="79"/>
      <c r="AA26" s="14">
        <f t="shared" si="8"/>
        <v>0</v>
      </c>
      <c r="AB26" s="79"/>
      <c r="AC26" s="14">
        <f t="shared" si="21"/>
        <v>0</v>
      </c>
      <c r="AD26" s="79"/>
      <c r="AE26" s="14">
        <f t="shared" si="21"/>
        <v>0</v>
      </c>
      <c r="AF26" s="79"/>
      <c r="AG26" s="14">
        <f t="shared" si="22"/>
        <v>0</v>
      </c>
      <c r="AH26" s="79"/>
      <c r="AI26" s="14">
        <f t="shared" si="22"/>
        <v>0</v>
      </c>
      <c r="AJ26" s="79"/>
      <c r="AK26" s="14">
        <f t="shared" si="23"/>
        <v>0</v>
      </c>
      <c r="AL26" s="79"/>
      <c r="AM26" s="14">
        <f t="shared" si="23"/>
        <v>0</v>
      </c>
      <c r="AN26" s="79"/>
      <c r="AO26" s="14">
        <f t="shared" si="24"/>
        <v>0</v>
      </c>
      <c r="AP26" s="79"/>
      <c r="AQ26" s="14">
        <f t="shared" si="24"/>
        <v>0</v>
      </c>
      <c r="AR26" s="176" t="e">
        <f>IF(#REF!=0,"",T26/#REF!)</f>
        <v>#REF!</v>
      </c>
      <c r="AS26" s="68"/>
      <c r="AU26" s="761"/>
    </row>
    <row r="27" spans="1:47" s="51" customFormat="1" ht="15" customHeight="1">
      <c r="A27" s="88"/>
      <c r="B27" s="198" t="s">
        <v>143</v>
      </c>
      <c r="C27" s="189">
        <v>0</v>
      </c>
      <c r="D27" s="83">
        <v>0</v>
      </c>
      <c r="E27" s="214">
        <v>0</v>
      </c>
      <c r="F27" s="827">
        <v>0</v>
      </c>
      <c r="G27" s="747">
        <v>0</v>
      </c>
      <c r="H27" s="214">
        <v>0</v>
      </c>
      <c r="I27" s="827">
        <f t="shared" si="0"/>
        <v>0</v>
      </c>
      <c r="J27" s="747">
        <f t="shared" si="1"/>
        <v>0</v>
      </c>
      <c r="K27" s="828">
        <f t="shared" si="18"/>
        <v>0</v>
      </c>
      <c r="L27" s="827">
        <f t="shared" si="2"/>
        <v>0</v>
      </c>
      <c r="M27" s="829">
        <f t="shared" si="3"/>
        <v>0</v>
      </c>
      <c r="N27" s="82"/>
      <c r="O27" s="81">
        <f t="shared" si="4"/>
        <v>0</v>
      </c>
      <c r="P27" s="214"/>
      <c r="Q27" s="81">
        <f t="shared" si="19"/>
        <v>0</v>
      </c>
      <c r="R27" s="214"/>
      <c r="S27" s="81">
        <f t="shared" si="5"/>
        <v>0</v>
      </c>
      <c r="T27" s="189"/>
      <c r="U27" s="81">
        <f t="shared" si="20"/>
        <v>0</v>
      </c>
      <c r="V27" s="82"/>
      <c r="W27" s="81">
        <f t="shared" si="20"/>
        <v>0</v>
      </c>
      <c r="X27" s="82"/>
      <c r="Y27" s="81">
        <f t="shared" ref="Y27:AA42" si="25">IFERROR(X27/X$7,0)</f>
        <v>0</v>
      </c>
      <c r="Z27" s="82"/>
      <c r="AA27" s="81">
        <f t="shared" si="25"/>
        <v>0</v>
      </c>
      <c r="AB27" s="82"/>
      <c r="AC27" s="81">
        <f t="shared" si="21"/>
        <v>0</v>
      </c>
      <c r="AD27" s="82"/>
      <c r="AE27" s="81">
        <f t="shared" si="21"/>
        <v>0</v>
      </c>
      <c r="AF27" s="82"/>
      <c r="AG27" s="81">
        <f t="shared" si="22"/>
        <v>0</v>
      </c>
      <c r="AH27" s="82"/>
      <c r="AI27" s="81">
        <f t="shared" si="22"/>
        <v>0</v>
      </c>
      <c r="AJ27" s="82"/>
      <c r="AK27" s="81">
        <f t="shared" si="23"/>
        <v>0</v>
      </c>
      <c r="AL27" s="82"/>
      <c r="AM27" s="81">
        <f t="shared" si="23"/>
        <v>0</v>
      </c>
      <c r="AN27" s="82"/>
      <c r="AO27" s="81">
        <f t="shared" si="24"/>
        <v>0</v>
      </c>
      <c r="AP27" s="82"/>
      <c r="AQ27" s="81">
        <f t="shared" si="24"/>
        <v>0</v>
      </c>
      <c r="AR27" s="32" t="e">
        <f>IF(#REF!=0,"",T27/#REF!)</f>
        <v>#REF!</v>
      </c>
      <c r="AS27" s="60" t="e">
        <f>IF(#REF!=0,"",T27/#REF!)</f>
        <v>#REF!</v>
      </c>
      <c r="AU27" s="761"/>
    </row>
    <row r="28" spans="1:47" s="56" customFormat="1" ht="15" customHeight="1">
      <c r="B28" s="200" t="s">
        <v>144</v>
      </c>
      <c r="C28" s="190">
        <v>160242496366.88736</v>
      </c>
      <c r="D28" s="76">
        <v>0.16920865873502747</v>
      </c>
      <c r="E28" s="84">
        <v>281336878420.42273</v>
      </c>
      <c r="F28" s="820">
        <v>0.21354391036059053</v>
      </c>
      <c r="G28" s="27">
        <v>0.75569455543353858</v>
      </c>
      <c r="H28" s="84">
        <v>321259362564.20618</v>
      </c>
      <c r="I28" s="820">
        <f t="shared" si="0"/>
        <v>0.2305842516842172</v>
      </c>
      <c r="J28" s="27">
        <f t="shared" si="1"/>
        <v>0.14190277637233287</v>
      </c>
      <c r="K28" s="830">
        <f t="shared" si="18"/>
        <v>144998711786.89612</v>
      </c>
      <c r="L28" s="820">
        <f t="shared" si="2"/>
        <v>0.21688541124941166</v>
      </c>
      <c r="M28" s="822">
        <f t="shared" si="3"/>
        <v>-0.54865529636380017</v>
      </c>
      <c r="N28" s="831">
        <f>N7-N16</f>
        <v>374866289225.94458</v>
      </c>
      <c r="O28" s="75">
        <f t="shared" si="4"/>
        <v>0.17390094584768315</v>
      </c>
      <c r="P28" s="84">
        <f>P7-P16</f>
        <v>241935515139.73486</v>
      </c>
      <c r="Q28" s="75">
        <f t="shared" si="19"/>
        <v>0.16284491586735397</v>
      </c>
      <c r="R28" s="84">
        <f>R7-R16</f>
        <v>233936910229.33374</v>
      </c>
      <c r="S28" s="75">
        <f t="shared" si="5"/>
        <v>0.16459949855515113</v>
      </c>
      <c r="T28" s="190">
        <f>T7-T16</f>
        <v>33596510251.588501</v>
      </c>
      <c r="U28" s="75">
        <f t="shared" si="20"/>
        <v>0.240885845968449</v>
      </c>
      <c r="V28" s="831">
        <f>V7-V16</f>
        <v>19452151490.871597</v>
      </c>
      <c r="W28" s="75">
        <f t="shared" si="20"/>
        <v>0.21038796570268589</v>
      </c>
      <c r="X28" s="831">
        <f>X7-X16</f>
        <v>32634934623.236145</v>
      </c>
      <c r="Y28" s="75">
        <f t="shared" si="25"/>
        <v>0.21324736652776982</v>
      </c>
      <c r="Z28" s="831">
        <f>Z7-Z16</f>
        <v>30795020354.643265</v>
      </c>
      <c r="AA28" s="75">
        <f t="shared" si="25"/>
        <v>0.21051305961444383</v>
      </c>
      <c r="AB28" s="831">
        <f>AB7-AB16</f>
        <v>28520095066.556625</v>
      </c>
      <c r="AC28" s="75">
        <f t="shared" si="21"/>
        <v>0.20772520502129058</v>
      </c>
      <c r="AD28" s="831">
        <f>AD7-AD16</f>
        <v>0</v>
      </c>
      <c r="AE28" s="75">
        <f t="shared" si="21"/>
        <v>0</v>
      </c>
      <c r="AF28" s="831">
        <f>AF7-AF16</f>
        <v>0</v>
      </c>
      <c r="AG28" s="75">
        <f t="shared" si="22"/>
        <v>0</v>
      </c>
      <c r="AH28" s="831">
        <f>AH7-AH16</f>
        <v>0</v>
      </c>
      <c r="AI28" s="75">
        <f t="shared" si="22"/>
        <v>0</v>
      </c>
      <c r="AJ28" s="831">
        <f>AJ7-AJ16</f>
        <v>0</v>
      </c>
      <c r="AK28" s="75">
        <f t="shared" si="23"/>
        <v>0</v>
      </c>
      <c r="AL28" s="831">
        <f>AL7-AL16</f>
        <v>0</v>
      </c>
      <c r="AM28" s="75">
        <f t="shared" si="23"/>
        <v>0</v>
      </c>
      <c r="AN28" s="831">
        <f>AN7-AN16</f>
        <v>0</v>
      </c>
      <c r="AO28" s="75">
        <f t="shared" si="24"/>
        <v>0</v>
      </c>
      <c r="AP28" s="831">
        <f>AP7-AP16</f>
        <v>0</v>
      </c>
      <c r="AQ28" s="75">
        <f t="shared" si="24"/>
        <v>0</v>
      </c>
      <c r="AR28" s="27" t="e">
        <f>IF(#REF!=0,"",T28/#REF!)</f>
        <v>#REF!</v>
      </c>
      <c r="AS28" s="76" t="e">
        <f>IF(#REF!=0,"",T28/#REF!)</f>
        <v>#REF!</v>
      </c>
      <c r="AU28" s="762"/>
    </row>
    <row r="29" spans="1:47" s="56" customFormat="1" ht="15" customHeight="1">
      <c r="B29" s="200" t="s">
        <v>208</v>
      </c>
      <c r="C29" s="190">
        <v>112653914304.7953</v>
      </c>
      <c r="D29" s="76">
        <v>0.11895731889449102</v>
      </c>
      <c r="E29" s="84">
        <v>171187646136.23013</v>
      </c>
      <c r="F29" s="820">
        <v>0.12993703337650295</v>
      </c>
      <c r="G29" s="27">
        <v>0.5195889747165513</v>
      </c>
      <c r="H29" s="84">
        <v>169810159507.49274</v>
      </c>
      <c r="I29" s="820">
        <f t="shared" si="0"/>
        <v>0.12188142392453148</v>
      </c>
      <c r="J29" s="27">
        <f t="shared" si="1"/>
        <v>-8.0466474060937807E-3</v>
      </c>
      <c r="K29" s="830">
        <f t="shared" si="18"/>
        <v>84091966562.398682</v>
      </c>
      <c r="L29" s="820">
        <f t="shared" si="2"/>
        <v>0.12578263990001776</v>
      </c>
      <c r="M29" s="822">
        <f t="shared" si="3"/>
        <v>-0.50478836598296584</v>
      </c>
      <c r="N29" s="831">
        <f>SUM(N30:N59)</f>
        <v>271140971882.13239</v>
      </c>
      <c r="O29" s="75">
        <f t="shared" si="4"/>
        <v>0.12578263990001773</v>
      </c>
      <c r="P29" s="84">
        <f>SUM(P30:P59)</f>
        <v>186872814651.66833</v>
      </c>
      <c r="Q29" s="75">
        <f t="shared" si="19"/>
        <v>0.12578263990001773</v>
      </c>
      <c r="R29" s="84">
        <f>SUM(R30:R59)</f>
        <v>178768479837.37799</v>
      </c>
      <c r="S29" s="75">
        <f t="shared" si="5"/>
        <v>0.12578263990001776</v>
      </c>
      <c r="T29" s="190">
        <f>SUM(T30:T59)</f>
        <v>15843655496.000095</v>
      </c>
      <c r="U29" s="76">
        <f t="shared" si="20"/>
        <v>0.11359847581807096</v>
      </c>
      <c r="V29" s="84">
        <f>SUM(V30:V59)</f>
        <v>12562261365.587101</v>
      </c>
      <c r="W29" s="75">
        <f t="shared" si="20"/>
        <v>0.1358692180950567</v>
      </c>
      <c r="X29" s="84">
        <f>SUM(X30:X59)</f>
        <v>20815861870.250183</v>
      </c>
      <c r="Y29" s="75">
        <f t="shared" si="25"/>
        <v>0.13601766870634829</v>
      </c>
      <c r="Z29" s="84">
        <f>SUM(Z30:Z59)</f>
        <v>18453752856.582699</v>
      </c>
      <c r="AA29" s="75">
        <f t="shared" si="25"/>
        <v>0.12614883609330896</v>
      </c>
      <c r="AB29" s="84">
        <f>SUM(AB30:AB59)</f>
        <v>16416434973.978607</v>
      </c>
      <c r="AC29" s="75">
        <f t="shared" si="21"/>
        <v>0.11956858182731543</v>
      </c>
      <c r="AD29" s="84">
        <f>SUM(AD30:AD59)</f>
        <v>0</v>
      </c>
      <c r="AE29" s="75">
        <f t="shared" si="21"/>
        <v>0</v>
      </c>
      <c r="AF29" s="84">
        <f>SUM(AF30:AF59)</f>
        <v>0</v>
      </c>
      <c r="AG29" s="75">
        <f t="shared" si="22"/>
        <v>0</v>
      </c>
      <c r="AH29" s="84">
        <f>SUM(AH30:AH59)</f>
        <v>0</v>
      </c>
      <c r="AI29" s="75">
        <f t="shared" si="22"/>
        <v>0</v>
      </c>
      <c r="AJ29" s="84">
        <f>SUM(AJ30:AJ59)</f>
        <v>0</v>
      </c>
      <c r="AK29" s="75">
        <f t="shared" si="23"/>
        <v>0</v>
      </c>
      <c r="AL29" s="84">
        <f>SUM(AL30:AL59)</f>
        <v>0</v>
      </c>
      <c r="AM29" s="75">
        <f t="shared" si="23"/>
        <v>0</v>
      </c>
      <c r="AN29" s="84">
        <f>SUM(AN30:AN59)</f>
        <v>0</v>
      </c>
      <c r="AO29" s="75">
        <f t="shared" si="24"/>
        <v>0</v>
      </c>
      <c r="AP29" s="84">
        <f>SUM(AP30:AP59)</f>
        <v>0</v>
      </c>
      <c r="AQ29" s="75">
        <f t="shared" si="24"/>
        <v>0</v>
      </c>
      <c r="AR29" s="27" t="e">
        <f>IF(#REF!=0,"",T29/#REF!)</f>
        <v>#REF!</v>
      </c>
      <c r="AS29" s="76" t="e">
        <f>IF(#REF!=0,"",T29/#REF!)</f>
        <v>#REF!</v>
      </c>
      <c r="AU29" s="762"/>
    </row>
    <row r="30" spans="1:47" s="51" customFormat="1" ht="15" customHeight="1">
      <c r="A30" s="52"/>
      <c r="B30" s="203" t="s">
        <v>146</v>
      </c>
      <c r="C30" s="191">
        <v>7709749594</v>
      </c>
      <c r="D30" s="336">
        <v>8.1411386964215897E-3</v>
      </c>
      <c r="E30" s="211">
        <v>6714820569</v>
      </c>
      <c r="F30" s="832">
        <v>5.0967688620301961E-3</v>
      </c>
      <c r="G30" s="176">
        <v>-0.12904816335076422</v>
      </c>
      <c r="H30" s="211">
        <v>9294082081</v>
      </c>
      <c r="I30" s="832">
        <f>IFERROR(H30/H$7,0)</f>
        <v>6.6708373715046766E-3</v>
      </c>
      <c r="J30" s="176">
        <f t="shared" si="1"/>
        <v>0.3841147332972018</v>
      </c>
      <c r="K30" s="812">
        <f t="shared" si="18"/>
        <v>4327624079</v>
      </c>
      <c r="L30" s="832">
        <f t="shared" si="2"/>
        <v>6.4731508062376786E-3</v>
      </c>
      <c r="M30" s="833">
        <f t="shared" si="3"/>
        <v>-0.53436777927246715</v>
      </c>
      <c r="N30" s="59">
        <f>+$K30/$K$7*N$7</f>
        <v>13953725268.749472</v>
      </c>
      <c r="O30" s="337">
        <f t="shared" si="4"/>
        <v>6.4731508062376786E-3</v>
      </c>
      <c r="P30" s="211">
        <f>+$K30/$K$7*P$7</f>
        <v>9617033891.0670338</v>
      </c>
      <c r="Q30" s="337">
        <f t="shared" si="19"/>
        <v>6.4731508062376786E-3</v>
      </c>
      <c r="R30" s="211">
        <f>+$K30/$K$7*R$7</f>
        <v>9199960585.2527847</v>
      </c>
      <c r="S30" s="337">
        <f t="shared" si="5"/>
        <v>6.4731508062376786E-3</v>
      </c>
      <c r="T30" s="191">
        <v>856209001</v>
      </c>
      <c r="U30" s="337">
        <f t="shared" si="20"/>
        <v>6.1389896744389934E-3</v>
      </c>
      <c r="V30" s="86">
        <v>821933759</v>
      </c>
      <c r="W30" s="337">
        <f t="shared" si="20"/>
        <v>8.8897606817179581E-3</v>
      </c>
      <c r="X30" s="86">
        <v>889001753</v>
      </c>
      <c r="Y30" s="85">
        <f t="shared" si="25"/>
        <v>5.8090290314490615E-3</v>
      </c>
      <c r="Z30" s="86">
        <v>879604939</v>
      </c>
      <c r="AA30" s="85">
        <f t="shared" si="25"/>
        <v>6.0129308189577667E-3</v>
      </c>
      <c r="AB30" s="86">
        <v>880874627</v>
      </c>
      <c r="AC30" s="85">
        <f t="shared" si="21"/>
        <v>6.4158223198279105E-3</v>
      </c>
      <c r="AD30" s="86">
        <f t="shared" ref="AD30:AD56" si="26">+AZ30</f>
        <v>0</v>
      </c>
      <c r="AE30" s="85">
        <f t="shared" si="21"/>
        <v>0</v>
      </c>
      <c r="AF30" s="86">
        <f t="shared" ref="AF30:AF56" si="27">+BA30</f>
        <v>0</v>
      </c>
      <c r="AG30" s="85">
        <f t="shared" si="22"/>
        <v>0</v>
      </c>
      <c r="AH30" s="86">
        <f>+BB30</f>
        <v>0</v>
      </c>
      <c r="AI30" s="85">
        <f t="shared" si="22"/>
        <v>0</v>
      </c>
      <c r="AJ30" s="86">
        <f>+BC30</f>
        <v>0</v>
      </c>
      <c r="AK30" s="85">
        <f t="shared" si="23"/>
        <v>0</v>
      </c>
      <c r="AL30" s="86">
        <f>+BD30</f>
        <v>0</v>
      </c>
      <c r="AM30" s="85">
        <f t="shared" si="23"/>
        <v>0</v>
      </c>
      <c r="AN30" s="86">
        <f>+BE30</f>
        <v>0</v>
      </c>
      <c r="AO30" s="85">
        <f t="shared" si="24"/>
        <v>0</v>
      </c>
      <c r="AP30" s="86">
        <f>+BF30</f>
        <v>0</v>
      </c>
      <c r="AQ30" s="85">
        <f t="shared" si="24"/>
        <v>0</v>
      </c>
      <c r="AR30" s="176" t="e">
        <f>IF(#REF!=0,"",T30/#REF!)</f>
        <v>#REF!</v>
      </c>
      <c r="AS30" s="68" t="e">
        <f>IF(#REF!=0,"",T30/#REF!)</f>
        <v>#REF!</v>
      </c>
      <c r="AT30" s="51" t="s">
        <v>64</v>
      </c>
      <c r="AU30" s="761"/>
    </row>
    <row r="31" spans="1:47" s="51" customFormat="1" ht="15" customHeight="1">
      <c r="A31" s="52"/>
      <c r="B31" s="203" t="s">
        <v>327</v>
      </c>
      <c r="C31" s="192">
        <v>609320300</v>
      </c>
      <c r="D31" s="335">
        <v>6.434140321114574E-4</v>
      </c>
      <c r="E31" s="211">
        <v>568063900</v>
      </c>
      <c r="F31" s="834">
        <v>4.3117911601837694E-4</v>
      </c>
      <c r="G31" s="12">
        <v>-6.7708888083984731E-2</v>
      </c>
      <c r="H31" s="211">
        <v>898595500</v>
      </c>
      <c r="I31" s="834">
        <f>IFERROR(H31/H$7,0)</f>
        <v>6.4496788289833602E-4</v>
      </c>
      <c r="J31" s="12">
        <f t="shared" si="1"/>
        <v>0.58185637214404928</v>
      </c>
      <c r="K31" s="812">
        <f t="shared" si="18"/>
        <v>432198500</v>
      </c>
      <c r="L31" s="834">
        <f t="shared" si="2"/>
        <v>6.4647160142804899E-4</v>
      </c>
      <c r="M31" s="813">
        <f t="shared" si="3"/>
        <v>-0.51902886226338774</v>
      </c>
      <c r="N31" s="59">
        <f t="shared" ref="N31:R58" si="28">+$K31/$K$7*N$7</f>
        <v>1393554296.8785713</v>
      </c>
      <c r="O31" s="302">
        <f t="shared" si="4"/>
        <v>6.4647160142804899E-4</v>
      </c>
      <c r="P31" s="211">
        <f t="shared" si="28"/>
        <v>960450248.51807046</v>
      </c>
      <c r="Q31" s="302">
        <f t="shared" si="19"/>
        <v>6.4647160142804899E-4</v>
      </c>
      <c r="R31" s="211">
        <f t="shared" si="28"/>
        <v>918797264.36963844</v>
      </c>
      <c r="S31" s="302">
        <f t="shared" si="5"/>
        <v>6.4647160142804899E-4</v>
      </c>
      <c r="T31" s="191">
        <v>78451000</v>
      </c>
      <c r="U31" s="337">
        <f t="shared" si="20"/>
        <v>5.6249102542360856E-4</v>
      </c>
      <c r="V31" s="86">
        <v>78115500</v>
      </c>
      <c r="W31" s="337">
        <f t="shared" si="20"/>
        <v>8.4487112608394425E-4</v>
      </c>
      <c r="X31" s="86">
        <v>92457000</v>
      </c>
      <c r="Y31" s="85">
        <f t="shared" si="25"/>
        <v>6.0414436231228199E-4</v>
      </c>
      <c r="Z31" s="86">
        <v>91587500</v>
      </c>
      <c r="AA31" s="85">
        <f t="shared" si="25"/>
        <v>6.2608709542647813E-4</v>
      </c>
      <c r="AB31" s="86">
        <v>91587500</v>
      </c>
      <c r="AC31" s="85">
        <f t="shared" si="21"/>
        <v>6.6707464230007698E-4</v>
      </c>
      <c r="AD31" s="86">
        <f t="shared" si="26"/>
        <v>0</v>
      </c>
      <c r="AE31" s="85">
        <f t="shared" si="21"/>
        <v>0</v>
      </c>
      <c r="AF31" s="86">
        <f t="shared" si="27"/>
        <v>0</v>
      </c>
      <c r="AG31" s="85">
        <f t="shared" si="22"/>
        <v>0</v>
      </c>
      <c r="AH31" s="86">
        <f t="shared" ref="AH31:AH56" si="29">+BB31</f>
        <v>0</v>
      </c>
      <c r="AI31" s="85">
        <f t="shared" si="22"/>
        <v>0</v>
      </c>
      <c r="AJ31" s="86">
        <f t="shared" ref="AJ31:AJ56" si="30">+BC31</f>
        <v>0</v>
      </c>
      <c r="AK31" s="85">
        <f t="shared" si="23"/>
        <v>0</v>
      </c>
      <c r="AL31" s="86">
        <f t="shared" ref="AL31:AL56" si="31">+BD31</f>
        <v>0</v>
      </c>
      <c r="AM31" s="85">
        <f t="shared" si="23"/>
        <v>0</v>
      </c>
      <c r="AN31" s="86">
        <f t="shared" ref="AN31:AN56" si="32">+BE31</f>
        <v>0</v>
      </c>
      <c r="AO31" s="85">
        <f t="shared" si="24"/>
        <v>0</v>
      </c>
      <c r="AP31" s="86">
        <f>+BF31</f>
        <v>0</v>
      </c>
      <c r="AQ31" s="85">
        <f t="shared" si="24"/>
        <v>0</v>
      </c>
      <c r="AR31" s="176"/>
      <c r="AS31" s="68"/>
      <c r="AU31" s="761"/>
    </row>
    <row r="32" spans="1:47" s="51" customFormat="1" ht="15" customHeight="1">
      <c r="A32" s="61"/>
      <c r="B32" s="204" t="s">
        <v>182</v>
      </c>
      <c r="C32" s="192">
        <v>2605695929</v>
      </c>
      <c r="D32" s="335">
        <v>2.7514942865588094E-3</v>
      </c>
      <c r="E32" s="211">
        <v>2610299478</v>
      </c>
      <c r="F32" s="834">
        <v>1.9813028454497296E-3</v>
      </c>
      <c r="G32" s="12">
        <v>1.7667253299838118E-3</v>
      </c>
      <c r="H32" s="211">
        <v>2924281795</v>
      </c>
      <c r="I32" s="811">
        <f t="shared" si="0"/>
        <v>2.0989063914957241E-3</v>
      </c>
      <c r="J32" s="12">
        <f t="shared" si="1"/>
        <v>0.12028593640166219</v>
      </c>
      <c r="K32" s="812">
        <f t="shared" si="18"/>
        <v>1086686006</v>
      </c>
      <c r="L32" s="811">
        <f t="shared" si="2"/>
        <v>1.6254374842769477E-3</v>
      </c>
      <c r="M32" s="813">
        <f t="shared" si="3"/>
        <v>-0.62839217210255216</v>
      </c>
      <c r="N32" s="59">
        <f t="shared" si="28"/>
        <v>3503843611.2552743</v>
      </c>
      <c r="O32" s="302">
        <f t="shared" si="4"/>
        <v>1.6254374842769477E-3</v>
      </c>
      <c r="P32" s="211">
        <f t="shared" si="28"/>
        <v>2414880765.4904156</v>
      </c>
      <c r="Q32" s="302">
        <f t="shared" si="19"/>
        <v>1.6254374842769477E-3</v>
      </c>
      <c r="R32" s="211">
        <f t="shared" si="28"/>
        <v>2310151769.4799228</v>
      </c>
      <c r="S32" s="302">
        <f t="shared" si="5"/>
        <v>1.6254374842769477E-3</v>
      </c>
      <c r="T32" s="192">
        <v>209242706</v>
      </c>
      <c r="U32" s="302">
        <f t="shared" si="20"/>
        <v>1.5002631484665669E-3</v>
      </c>
      <c r="V32" s="87">
        <v>181200000</v>
      </c>
      <c r="W32" s="302">
        <f t="shared" si="20"/>
        <v>1.9597986065046078E-3</v>
      </c>
      <c r="X32" s="87">
        <v>196310000</v>
      </c>
      <c r="Y32" s="14">
        <f t="shared" si="25"/>
        <v>1.2827539263173592E-3</v>
      </c>
      <c r="Z32" s="87">
        <v>260930000</v>
      </c>
      <c r="AA32" s="14">
        <f t="shared" si="25"/>
        <v>1.783703079673874E-3</v>
      </c>
      <c r="AB32" s="87">
        <v>239003300</v>
      </c>
      <c r="AC32" s="14">
        <f t="shared" si="21"/>
        <v>1.740772931415728E-3</v>
      </c>
      <c r="AD32" s="87">
        <f t="shared" si="26"/>
        <v>0</v>
      </c>
      <c r="AE32" s="14">
        <f t="shared" si="21"/>
        <v>0</v>
      </c>
      <c r="AF32" s="87">
        <f t="shared" si="27"/>
        <v>0</v>
      </c>
      <c r="AG32" s="14">
        <f t="shared" si="22"/>
        <v>0</v>
      </c>
      <c r="AH32" s="87">
        <f t="shared" si="29"/>
        <v>0</v>
      </c>
      <c r="AI32" s="14">
        <f t="shared" si="22"/>
        <v>0</v>
      </c>
      <c r="AJ32" s="87">
        <f t="shared" si="30"/>
        <v>0</v>
      </c>
      <c r="AK32" s="14">
        <f t="shared" si="23"/>
        <v>0</v>
      </c>
      <c r="AL32" s="87">
        <f t="shared" si="31"/>
        <v>0</v>
      </c>
      <c r="AM32" s="14">
        <f t="shared" si="23"/>
        <v>0</v>
      </c>
      <c r="AN32" s="87">
        <f t="shared" si="32"/>
        <v>0</v>
      </c>
      <c r="AO32" s="14">
        <f t="shared" si="24"/>
        <v>0</v>
      </c>
      <c r="AP32" s="87">
        <f t="shared" ref="AP32:AP56" si="33">+BF32</f>
        <v>0</v>
      </c>
      <c r="AQ32" s="14">
        <f t="shared" si="24"/>
        <v>0</v>
      </c>
      <c r="AR32" s="176" t="e">
        <f>IF(#REF!=0,"",T32/#REF!)</f>
        <v>#REF!</v>
      </c>
      <c r="AS32" s="68" t="e">
        <f>IF(#REF!=0,"",T32/#REF!)</f>
        <v>#REF!</v>
      </c>
      <c r="AU32" s="761"/>
    </row>
    <row r="33" spans="1:47" s="51" customFormat="1" ht="15" customHeight="1">
      <c r="A33" s="61"/>
      <c r="B33" s="204" t="s">
        <v>148</v>
      </c>
      <c r="C33" s="192">
        <v>0</v>
      </c>
      <c r="D33" s="335">
        <v>0</v>
      </c>
      <c r="E33" s="211">
        <v>0</v>
      </c>
      <c r="F33" s="834">
        <v>0</v>
      </c>
      <c r="G33" s="12">
        <v>0</v>
      </c>
      <c r="H33" s="211">
        <v>0</v>
      </c>
      <c r="I33" s="834">
        <f t="shared" si="0"/>
        <v>0</v>
      </c>
      <c r="J33" s="12">
        <f t="shared" si="1"/>
        <v>0</v>
      </c>
      <c r="K33" s="812">
        <f t="shared" si="18"/>
        <v>0</v>
      </c>
      <c r="L33" s="834">
        <f t="shared" si="2"/>
        <v>0</v>
      </c>
      <c r="M33" s="813">
        <f t="shared" si="3"/>
        <v>0</v>
      </c>
      <c r="N33" s="59">
        <f t="shared" si="28"/>
        <v>0</v>
      </c>
      <c r="O33" s="302">
        <f t="shared" si="4"/>
        <v>0</v>
      </c>
      <c r="P33" s="211">
        <f t="shared" si="28"/>
        <v>0</v>
      </c>
      <c r="Q33" s="302">
        <f t="shared" si="19"/>
        <v>0</v>
      </c>
      <c r="R33" s="211">
        <f t="shared" si="28"/>
        <v>0</v>
      </c>
      <c r="S33" s="302">
        <f t="shared" si="5"/>
        <v>0</v>
      </c>
      <c r="T33" s="192">
        <v>0</v>
      </c>
      <c r="U33" s="302">
        <f t="shared" si="20"/>
        <v>0</v>
      </c>
      <c r="V33" s="87">
        <v>0</v>
      </c>
      <c r="W33" s="302">
        <f t="shared" si="20"/>
        <v>0</v>
      </c>
      <c r="X33" s="87">
        <v>0</v>
      </c>
      <c r="Y33" s="14">
        <f t="shared" si="25"/>
        <v>0</v>
      </c>
      <c r="Z33" s="87">
        <v>0</v>
      </c>
      <c r="AA33" s="14">
        <f t="shared" si="25"/>
        <v>0</v>
      </c>
      <c r="AB33" s="87">
        <v>0</v>
      </c>
      <c r="AC33" s="14">
        <f t="shared" si="21"/>
        <v>0</v>
      </c>
      <c r="AD33" s="87">
        <f t="shared" si="26"/>
        <v>0</v>
      </c>
      <c r="AE33" s="14">
        <f t="shared" si="21"/>
        <v>0</v>
      </c>
      <c r="AF33" s="87">
        <f t="shared" si="27"/>
        <v>0</v>
      </c>
      <c r="AG33" s="14">
        <f t="shared" si="22"/>
        <v>0</v>
      </c>
      <c r="AH33" s="87">
        <f t="shared" si="29"/>
        <v>0</v>
      </c>
      <c r="AI33" s="14">
        <f t="shared" si="22"/>
        <v>0</v>
      </c>
      <c r="AJ33" s="87">
        <f t="shared" si="30"/>
        <v>0</v>
      </c>
      <c r="AK33" s="14">
        <f t="shared" si="23"/>
        <v>0</v>
      </c>
      <c r="AL33" s="87">
        <f t="shared" si="31"/>
        <v>0</v>
      </c>
      <c r="AM33" s="14">
        <f t="shared" si="23"/>
        <v>0</v>
      </c>
      <c r="AN33" s="87">
        <f t="shared" si="32"/>
        <v>0</v>
      </c>
      <c r="AO33" s="14">
        <f t="shared" si="24"/>
        <v>0</v>
      </c>
      <c r="AP33" s="87">
        <f t="shared" si="33"/>
        <v>0</v>
      </c>
      <c r="AQ33" s="14">
        <f t="shared" si="24"/>
        <v>0</v>
      </c>
      <c r="AR33" s="176" t="e">
        <f>IF(#REF!=0,"",T33/#REF!)</f>
        <v>#REF!</v>
      </c>
      <c r="AS33" s="68" t="e">
        <f>IF(#REF!=0,"",T33/#REF!)</f>
        <v>#REF!</v>
      </c>
      <c r="AU33" s="761"/>
    </row>
    <row r="34" spans="1:47" s="51" customFormat="1" ht="15" customHeight="1">
      <c r="A34" s="61"/>
      <c r="B34" s="204" t="s">
        <v>149</v>
      </c>
      <c r="C34" s="192">
        <v>1855464415.9032259</v>
      </c>
      <c r="D34" s="335">
        <v>1.9592845360241972E-3</v>
      </c>
      <c r="E34" s="211">
        <v>1707707476.9354839</v>
      </c>
      <c r="F34" s="834">
        <v>1.2962059379640473E-3</v>
      </c>
      <c r="G34" s="12">
        <v>-7.9633399434294733E-2</v>
      </c>
      <c r="H34" s="211">
        <v>356964108</v>
      </c>
      <c r="I34" s="834">
        <f t="shared" si="0"/>
        <v>2.5621137097554234E-4</v>
      </c>
      <c r="J34" s="12">
        <f t="shared" si="1"/>
        <v>-0.79096882058478812</v>
      </c>
      <c r="K34" s="812">
        <f>+T34+V34+X34+Z34+AB34+AD34+AF34+AH34+AJ34+AL34+AN34+AP34</f>
        <v>189257200</v>
      </c>
      <c r="L34" s="834">
        <f t="shared" si="2"/>
        <v>2.8308614020129301E-4</v>
      </c>
      <c r="M34" s="813">
        <f>IFERROR((K34-H34)/H34,0)</f>
        <v>-0.46981448342139764</v>
      </c>
      <c r="N34" s="59">
        <f t="shared" si="28"/>
        <v>610229291.11324334</v>
      </c>
      <c r="O34" s="302">
        <f t="shared" si="4"/>
        <v>2.8308614020129301E-4</v>
      </c>
      <c r="P34" s="211">
        <f t="shared" si="28"/>
        <v>420575556.77271932</v>
      </c>
      <c r="Q34" s="302">
        <f t="shared" si="19"/>
        <v>2.8308614020129301E-4</v>
      </c>
      <c r="R34" s="211">
        <f t="shared" si="28"/>
        <v>402335958.18184817</v>
      </c>
      <c r="S34" s="302">
        <f t="shared" si="5"/>
        <v>2.8308614020129301E-4</v>
      </c>
      <c r="T34" s="192">
        <v>0</v>
      </c>
      <c r="U34" s="302">
        <f t="shared" si="20"/>
        <v>0</v>
      </c>
      <c r="V34" s="87">
        <v>170086000</v>
      </c>
      <c r="W34" s="302">
        <f t="shared" si="20"/>
        <v>1.8395932990394189E-3</v>
      </c>
      <c r="X34" s="87">
        <v>6097500</v>
      </c>
      <c r="Y34" s="14">
        <f t="shared" si="25"/>
        <v>3.9843064875554471E-5</v>
      </c>
      <c r="Z34" s="87">
        <v>993700</v>
      </c>
      <c r="AA34" s="14">
        <f t="shared" si="25"/>
        <v>6.792878359222506E-6</v>
      </c>
      <c r="AB34" s="87">
        <v>12080000</v>
      </c>
      <c r="AC34" s="14">
        <f t="shared" si="21"/>
        <v>8.7984295662453169E-5</v>
      </c>
      <c r="AD34" s="87">
        <f t="shared" si="26"/>
        <v>0</v>
      </c>
      <c r="AE34" s="14">
        <f t="shared" si="21"/>
        <v>0</v>
      </c>
      <c r="AF34" s="87">
        <f t="shared" si="27"/>
        <v>0</v>
      </c>
      <c r="AG34" s="14">
        <f t="shared" si="22"/>
        <v>0</v>
      </c>
      <c r="AH34" s="87">
        <f t="shared" si="29"/>
        <v>0</v>
      </c>
      <c r="AI34" s="14">
        <f t="shared" si="22"/>
        <v>0</v>
      </c>
      <c r="AJ34" s="87">
        <f t="shared" si="30"/>
        <v>0</v>
      </c>
      <c r="AK34" s="14">
        <f t="shared" si="23"/>
        <v>0</v>
      </c>
      <c r="AL34" s="87">
        <f t="shared" si="31"/>
        <v>0</v>
      </c>
      <c r="AM34" s="14">
        <f t="shared" si="23"/>
        <v>0</v>
      </c>
      <c r="AN34" s="87">
        <f t="shared" si="32"/>
        <v>0</v>
      </c>
      <c r="AO34" s="14">
        <f t="shared" si="24"/>
        <v>0</v>
      </c>
      <c r="AP34" s="87">
        <f t="shared" si="33"/>
        <v>0</v>
      </c>
      <c r="AQ34" s="14">
        <f t="shared" si="24"/>
        <v>0</v>
      </c>
      <c r="AR34" s="176" t="e">
        <f>IF(#REF!=0,"",T34/#REF!)</f>
        <v>#REF!</v>
      </c>
      <c r="AS34" s="68" t="e">
        <f>IF(#REF!=0,"",T34/#REF!)</f>
        <v>#REF!</v>
      </c>
      <c r="AU34" s="761"/>
    </row>
    <row r="35" spans="1:47" s="51" customFormat="1" ht="15" customHeight="1">
      <c r="A35" s="61"/>
      <c r="B35" s="204" t="s">
        <v>150</v>
      </c>
      <c r="C35" s="192">
        <v>168468922</v>
      </c>
      <c r="D35" s="335">
        <v>1.7789538341245255E-4</v>
      </c>
      <c r="E35" s="211">
        <v>75941730</v>
      </c>
      <c r="F35" s="834">
        <v>5.7642261742572022E-5</v>
      </c>
      <c r="G35" s="12">
        <v>-0.54922409962354957</v>
      </c>
      <c r="H35" s="211">
        <v>260156291</v>
      </c>
      <c r="I35" s="834">
        <f t="shared" si="0"/>
        <v>1.8672745660194538E-4</v>
      </c>
      <c r="J35" s="12">
        <f t="shared" si="1"/>
        <v>2.4257356396805814</v>
      </c>
      <c r="K35" s="812">
        <f t="shared" si="18"/>
        <v>27231626</v>
      </c>
      <c r="L35" s="834">
        <f t="shared" si="2"/>
        <v>4.0732378455061027E-5</v>
      </c>
      <c r="M35" s="813">
        <f t="shared" si="3"/>
        <v>-0.89532589853842892</v>
      </c>
      <c r="N35" s="59">
        <f t="shared" si="28"/>
        <v>87803982.251882434</v>
      </c>
      <c r="O35" s="302">
        <f t="shared" si="4"/>
        <v>4.0732378455061027E-5</v>
      </c>
      <c r="P35" s="211">
        <f t="shared" si="28"/>
        <v>60515300.167055517</v>
      </c>
      <c r="Q35" s="302">
        <f t="shared" si="19"/>
        <v>4.0732378455061027E-5</v>
      </c>
      <c r="R35" s="211">
        <f t="shared" si="28"/>
        <v>57890861.42857302</v>
      </c>
      <c r="S35" s="302">
        <f t="shared" si="5"/>
        <v>4.0732378455061027E-5</v>
      </c>
      <c r="T35" s="192">
        <v>13656095</v>
      </c>
      <c r="U35" s="302">
        <f t="shared" si="20"/>
        <v>9.7913740804224465E-5</v>
      </c>
      <c r="V35" s="87">
        <v>2668687</v>
      </c>
      <c r="W35" s="302">
        <f t="shared" si="20"/>
        <v>2.8863626179894935E-5</v>
      </c>
      <c r="X35" s="87">
        <v>5398718</v>
      </c>
      <c r="Y35" s="14">
        <f t="shared" si="25"/>
        <v>3.527699409902807E-5</v>
      </c>
      <c r="Z35" s="87">
        <v>2717391</v>
      </c>
      <c r="AA35" s="14">
        <f t="shared" si="25"/>
        <v>1.857593490736239E-5</v>
      </c>
      <c r="AB35" s="87">
        <v>2790735</v>
      </c>
      <c r="AC35" s="14">
        <f t="shared" si="21"/>
        <v>2.0326229582413598E-5</v>
      </c>
      <c r="AD35" s="87">
        <f t="shared" si="26"/>
        <v>0</v>
      </c>
      <c r="AE35" s="14">
        <f t="shared" si="21"/>
        <v>0</v>
      </c>
      <c r="AF35" s="87">
        <f t="shared" si="27"/>
        <v>0</v>
      </c>
      <c r="AG35" s="14">
        <f t="shared" si="22"/>
        <v>0</v>
      </c>
      <c r="AH35" s="87">
        <f t="shared" si="29"/>
        <v>0</v>
      </c>
      <c r="AI35" s="14">
        <f t="shared" si="22"/>
        <v>0</v>
      </c>
      <c r="AJ35" s="87">
        <f t="shared" si="30"/>
        <v>0</v>
      </c>
      <c r="AK35" s="14">
        <f t="shared" si="23"/>
        <v>0</v>
      </c>
      <c r="AL35" s="87">
        <f t="shared" si="31"/>
        <v>0</v>
      </c>
      <c r="AM35" s="14">
        <f t="shared" si="23"/>
        <v>0</v>
      </c>
      <c r="AN35" s="87">
        <f t="shared" si="32"/>
        <v>0</v>
      </c>
      <c r="AO35" s="14">
        <f t="shared" si="24"/>
        <v>0</v>
      </c>
      <c r="AP35" s="87">
        <f t="shared" si="33"/>
        <v>0</v>
      </c>
      <c r="AQ35" s="14">
        <f t="shared" si="24"/>
        <v>0</v>
      </c>
      <c r="AR35" s="176" t="e">
        <f>IF(#REF!=0,"",T35/#REF!)</f>
        <v>#REF!</v>
      </c>
      <c r="AS35" s="68" t="e">
        <f>IF(#REF!=0,"",T35/#REF!)</f>
        <v>#REF!</v>
      </c>
      <c r="AU35" s="761"/>
    </row>
    <row r="36" spans="1:47" s="51" customFormat="1" ht="15" customHeight="1">
      <c r="A36" s="61"/>
      <c r="B36" s="204" t="s">
        <v>151</v>
      </c>
      <c r="C36" s="192">
        <v>140932973</v>
      </c>
      <c r="D36" s="335">
        <v>1.4881869587372217E-4</v>
      </c>
      <c r="E36" s="211">
        <v>407562330</v>
      </c>
      <c r="F36" s="834">
        <v>3.093531646207232E-4</v>
      </c>
      <c r="G36" s="824">
        <v>1.8918876918888243</v>
      </c>
      <c r="H36" s="211">
        <v>711954280</v>
      </c>
      <c r="I36" s="834">
        <f t="shared" si="0"/>
        <v>5.1100594727216992E-4</v>
      </c>
      <c r="J36" s="12">
        <f t="shared" si="1"/>
        <v>0.74685987294262446</v>
      </c>
      <c r="K36" s="812">
        <f t="shared" si="18"/>
        <v>108906897</v>
      </c>
      <c r="L36" s="834">
        <f t="shared" si="2"/>
        <v>1.6290018616480525E-4</v>
      </c>
      <c r="M36" s="813">
        <f t="shared" si="3"/>
        <v>-0.84703105233105702</v>
      </c>
      <c r="N36" s="59">
        <f t="shared" si="28"/>
        <v>351152709.40103209</v>
      </c>
      <c r="O36" s="302">
        <f t="shared" si="4"/>
        <v>1.6290018616480525E-4</v>
      </c>
      <c r="P36" s="211">
        <f t="shared" si="28"/>
        <v>242017629.14258587</v>
      </c>
      <c r="Q36" s="302">
        <f t="shared" si="19"/>
        <v>1.6290018616480525E-4</v>
      </c>
      <c r="R36" s="211">
        <f t="shared" si="28"/>
        <v>231521763.80664435</v>
      </c>
      <c r="S36" s="302">
        <f t="shared" si="5"/>
        <v>1.6290018616480525E-4</v>
      </c>
      <c r="T36" s="192">
        <v>32936588</v>
      </c>
      <c r="U36" s="302">
        <f t="shared" si="20"/>
        <v>2.3615422567048119E-4</v>
      </c>
      <c r="V36" s="87">
        <v>7139514</v>
      </c>
      <c r="W36" s="302">
        <f t="shared" si="20"/>
        <v>7.7218595962031669E-5</v>
      </c>
      <c r="X36" s="87">
        <v>36084055</v>
      </c>
      <c r="Y36" s="14">
        <f t="shared" si="25"/>
        <v>2.3578505032194761E-4</v>
      </c>
      <c r="Z36" s="87">
        <v>572400</v>
      </c>
      <c r="AA36" s="14">
        <f t="shared" si="25"/>
        <v>3.9128948101227358E-6</v>
      </c>
      <c r="AB36" s="87">
        <v>32174340</v>
      </c>
      <c r="AC36" s="14">
        <f t="shared" si="21"/>
        <v>2.3434078173048789E-4</v>
      </c>
      <c r="AD36" s="87">
        <f t="shared" si="26"/>
        <v>0</v>
      </c>
      <c r="AE36" s="14">
        <f t="shared" si="21"/>
        <v>0</v>
      </c>
      <c r="AF36" s="87">
        <f t="shared" si="27"/>
        <v>0</v>
      </c>
      <c r="AG36" s="14">
        <f t="shared" si="22"/>
        <v>0</v>
      </c>
      <c r="AH36" s="87">
        <f t="shared" si="29"/>
        <v>0</v>
      </c>
      <c r="AI36" s="14">
        <f t="shared" si="22"/>
        <v>0</v>
      </c>
      <c r="AJ36" s="87">
        <f t="shared" si="30"/>
        <v>0</v>
      </c>
      <c r="AK36" s="14">
        <f t="shared" si="23"/>
        <v>0</v>
      </c>
      <c r="AL36" s="87">
        <f t="shared" si="31"/>
        <v>0</v>
      </c>
      <c r="AM36" s="14">
        <f t="shared" si="23"/>
        <v>0</v>
      </c>
      <c r="AN36" s="87">
        <f t="shared" si="32"/>
        <v>0</v>
      </c>
      <c r="AO36" s="14">
        <f t="shared" si="24"/>
        <v>0</v>
      </c>
      <c r="AP36" s="87">
        <f t="shared" si="33"/>
        <v>0</v>
      </c>
      <c r="AQ36" s="14">
        <f t="shared" si="24"/>
        <v>0</v>
      </c>
      <c r="AR36" s="176" t="e">
        <f>IF(#REF!=0,"",T36/#REF!)</f>
        <v>#REF!</v>
      </c>
      <c r="AS36" s="68" t="e">
        <f>IF(#REF!=0,"",T36/#REF!)</f>
        <v>#REF!</v>
      </c>
      <c r="AU36" s="761"/>
    </row>
    <row r="37" spans="1:47" s="51" customFormat="1" ht="15" customHeight="1">
      <c r="A37" s="61"/>
      <c r="B37" s="204" t="s">
        <v>152</v>
      </c>
      <c r="C37" s="192">
        <v>60602529</v>
      </c>
      <c r="D37" s="335">
        <v>6.3993465407342462E-5</v>
      </c>
      <c r="E37" s="211">
        <v>87939377.780000001</v>
      </c>
      <c r="F37" s="834">
        <v>6.6748869580317467E-5</v>
      </c>
      <c r="G37" s="12">
        <v>0.45108429022821805</v>
      </c>
      <c r="H37" s="211">
        <v>109467136</v>
      </c>
      <c r="I37" s="834">
        <f t="shared" si="0"/>
        <v>7.857015414929656E-5</v>
      </c>
      <c r="J37" s="12">
        <f t="shared" si="1"/>
        <v>0.24480225768547617</v>
      </c>
      <c r="K37" s="812">
        <f t="shared" si="18"/>
        <v>45653128</v>
      </c>
      <c r="L37" s="834">
        <f t="shared" si="2"/>
        <v>6.8286795924464577E-5</v>
      </c>
      <c r="M37" s="813">
        <f t="shared" si="3"/>
        <v>-0.58295128868631407</v>
      </c>
      <c r="N37" s="59">
        <f t="shared" si="28"/>
        <v>147201141.81411415</v>
      </c>
      <c r="O37" s="302">
        <f t="shared" si="4"/>
        <v>6.8286795924464577E-5</v>
      </c>
      <c r="P37" s="211">
        <f t="shared" si="28"/>
        <v>101452360.73986208</v>
      </c>
      <c r="Q37" s="302">
        <f t="shared" si="19"/>
        <v>6.8286795924464577E-5</v>
      </c>
      <c r="R37" s="211">
        <f t="shared" si="28"/>
        <v>97052555.981376484</v>
      </c>
      <c r="S37" s="302">
        <f t="shared" si="5"/>
        <v>6.8286795924464577E-5</v>
      </c>
      <c r="T37" s="192">
        <v>8260080</v>
      </c>
      <c r="U37" s="302">
        <f t="shared" si="20"/>
        <v>5.9224495153421121E-5</v>
      </c>
      <c r="V37" s="87">
        <v>7316096</v>
      </c>
      <c r="W37" s="302">
        <f t="shared" si="20"/>
        <v>7.912844782480097E-5</v>
      </c>
      <c r="X37" s="87">
        <v>14814544</v>
      </c>
      <c r="Y37" s="14">
        <f t="shared" si="25"/>
        <v>9.680308941267014E-5</v>
      </c>
      <c r="Z37" s="87">
        <v>7793143</v>
      </c>
      <c r="AA37" s="14">
        <f t="shared" si="25"/>
        <v>5.3273495456401691E-5</v>
      </c>
      <c r="AB37" s="87">
        <v>7469265</v>
      </c>
      <c r="AC37" s="14">
        <f t="shared" si="21"/>
        <v>5.4402153985199773E-5</v>
      </c>
      <c r="AD37" s="87">
        <f t="shared" si="26"/>
        <v>0</v>
      </c>
      <c r="AE37" s="14">
        <f t="shared" si="21"/>
        <v>0</v>
      </c>
      <c r="AF37" s="87">
        <f t="shared" si="27"/>
        <v>0</v>
      </c>
      <c r="AG37" s="14">
        <f t="shared" si="22"/>
        <v>0</v>
      </c>
      <c r="AH37" s="87">
        <f t="shared" si="29"/>
        <v>0</v>
      </c>
      <c r="AI37" s="14">
        <f t="shared" si="22"/>
        <v>0</v>
      </c>
      <c r="AJ37" s="87">
        <f t="shared" si="30"/>
        <v>0</v>
      </c>
      <c r="AK37" s="14">
        <f t="shared" si="23"/>
        <v>0</v>
      </c>
      <c r="AL37" s="87">
        <f t="shared" si="31"/>
        <v>0</v>
      </c>
      <c r="AM37" s="14">
        <f t="shared" si="23"/>
        <v>0</v>
      </c>
      <c r="AN37" s="87">
        <f t="shared" si="32"/>
        <v>0</v>
      </c>
      <c r="AO37" s="14">
        <f t="shared" si="24"/>
        <v>0</v>
      </c>
      <c r="AP37" s="87">
        <f t="shared" si="33"/>
        <v>0</v>
      </c>
      <c r="AQ37" s="14">
        <f t="shared" si="24"/>
        <v>0</v>
      </c>
      <c r="AR37" s="176" t="e">
        <f>IF(#REF!=0,"",T37/#REF!)</f>
        <v>#REF!</v>
      </c>
      <c r="AS37" s="68" t="e">
        <f>IF(#REF!=0,"",T37/#REF!)</f>
        <v>#REF!</v>
      </c>
      <c r="AU37" s="761"/>
    </row>
    <row r="38" spans="1:47" s="51" customFormat="1" ht="15" customHeight="1">
      <c r="A38" s="61"/>
      <c r="B38" s="204" t="s">
        <v>153</v>
      </c>
      <c r="C38" s="192">
        <v>761027777.20000005</v>
      </c>
      <c r="D38" s="335">
        <v>8.0361010568180951E-4</v>
      </c>
      <c r="E38" s="211">
        <v>796627238</v>
      </c>
      <c r="F38" s="834">
        <v>6.0466617976780634E-4</v>
      </c>
      <c r="G38" s="12">
        <v>4.6778135919005127E-2</v>
      </c>
      <c r="H38" s="211">
        <v>932654642</v>
      </c>
      <c r="I38" s="834">
        <f t="shared" si="0"/>
        <v>6.6941386856048742E-4</v>
      </c>
      <c r="J38" s="12">
        <f t="shared" si="1"/>
        <v>0.17075414637027514</v>
      </c>
      <c r="K38" s="812">
        <f t="shared" si="18"/>
        <v>342353732</v>
      </c>
      <c r="L38" s="834">
        <f t="shared" si="2"/>
        <v>5.1208406642065879E-4</v>
      </c>
      <c r="M38" s="813">
        <f t="shared" si="3"/>
        <v>-0.63292550470144981</v>
      </c>
      <c r="N38" s="59">
        <f t="shared" si="28"/>
        <v>1103864345.3899419</v>
      </c>
      <c r="O38" s="302">
        <f t="shared" si="4"/>
        <v>5.1208406642065879E-4</v>
      </c>
      <c r="P38" s="211">
        <f t="shared" si="28"/>
        <v>760793309.04778445</v>
      </c>
      <c r="Q38" s="302">
        <f t="shared" si="19"/>
        <v>5.1208406642065879E-4</v>
      </c>
      <c r="R38" s="211">
        <f t="shared" si="28"/>
        <v>727799084.00500309</v>
      </c>
      <c r="S38" s="302">
        <f t="shared" si="5"/>
        <v>5.1208406642065879E-4</v>
      </c>
      <c r="T38" s="192">
        <v>47475174</v>
      </c>
      <c r="U38" s="302">
        <f t="shared" si="20"/>
        <v>3.4039539719601074E-4</v>
      </c>
      <c r="V38" s="87">
        <v>44195153</v>
      </c>
      <c r="W38" s="302">
        <f t="shared" si="20"/>
        <v>4.7799999593630207E-4</v>
      </c>
      <c r="X38" s="87">
        <v>51872812</v>
      </c>
      <c r="Y38" s="14">
        <f t="shared" si="25"/>
        <v>3.3895396700179425E-4</v>
      </c>
      <c r="Z38" s="87">
        <v>92057958</v>
      </c>
      <c r="AA38" s="14">
        <f t="shared" si="25"/>
        <v>6.2930312035062335E-4</v>
      </c>
      <c r="AB38" s="87">
        <v>106752635</v>
      </c>
      <c r="AC38" s="14">
        <f t="shared" si="21"/>
        <v>7.7752942057830678E-4</v>
      </c>
      <c r="AD38" s="87">
        <f t="shared" si="26"/>
        <v>0</v>
      </c>
      <c r="AE38" s="14">
        <f t="shared" si="21"/>
        <v>0</v>
      </c>
      <c r="AF38" s="87">
        <f t="shared" si="27"/>
        <v>0</v>
      </c>
      <c r="AG38" s="14">
        <f t="shared" si="22"/>
        <v>0</v>
      </c>
      <c r="AH38" s="87">
        <f t="shared" si="29"/>
        <v>0</v>
      </c>
      <c r="AI38" s="14">
        <f t="shared" si="22"/>
        <v>0</v>
      </c>
      <c r="AJ38" s="87">
        <f t="shared" si="30"/>
        <v>0</v>
      </c>
      <c r="AK38" s="14">
        <f t="shared" si="23"/>
        <v>0</v>
      </c>
      <c r="AL38" s="87">
        <f t="shared" si="31"/>
        <v>0</v>
      </c>
      <c r="AM38" s="14">
        <f t="shared" si="23"/>
        <v>0</v>
      </c>
      <c r="AN38" s="87">
        <f t="shared" si="32"/>
        <v>0</v>
      </c>
      <c r="AO38" s="14">
        <f t="shared" si="24"/>
        <v>0</v>
      </c>
      <c r="AP38" s="87">
        <f t="shared" si="33"/>
        <v>0</v>
      </c>
      <c r="AQ38" s="14">
        <f t="shared" si="24"/>
        <v>0</v>
      </c>
      <c r="AR38" s="176" t="e">
        <f>IF(#REF!=0,"",T38/#REF!)</f>
        <v>#REF!</v>
      </c>
      <c r="AS38" s="68" t="e">
        <f>IF(#REF!=0,"",T38/#REF!)</f>
        <v>#REF!</v>
      </c>
      <c r="AU38" s="761"/>
    </row>
    <row r="39" spans="1:47" s="51" customFormat="1" ht="15" customHeight="1">
      <c r="A39" s="61"/>
      <c r="B39" s="204" t="s">
        <v>154</v>
      </c>
      <c r="C39" s="192">
        <v>344847403</v>
      </c>
      <c r="D39" s="335">
        <v>3.6414289500513063E-4</v>
      </c>
      <c r="E39" s="211">
        <v>225926140</v>
      </c>
      <c r="F39" s="834">
        <v>1.7148534404429514E-4</v>
      </c>
      <c r="G39" s="12">
        <v>-0.34485184451280326</v>
      </c>
      <c r="H39" s="211">
        <v>382402614.17333335</v>
      </c>
      <c r="I39" s="834">
        <f>IFERROR(H39/H$7,0)</f>
        <v>2.7446988603678073E-4</v>
      </c>
      <c r="J39" s="12">
        <f>IFERROR((H39-E39)/E39,0)</f>
        <v>0.69260013105758078</v>
      </c>
      <c r="K39" s="812">
        <f t="shared" si="18"/>
        <v>236384781</v>
      </c>
      <c r="L39" s="834">
        <f t="shared" si="2"/>
        <v>3.5357838568687454E-4</v>
      </c>
      <c r="M39" s="813">
        <f>IFERROR((K39-H39)/H39,0)</f>
        <v>-0.38184318768058212</v>
      </c>
      <c r="N39" s="59">
        <f t="shared" si="28"/>
        <v>762184568.61661947</v>
      </c>
      <c r="O39" s="302">
        <f t="shared" si="4"/>
        <v>3.5357838568687454E-4</v>
      </c>
      <c r="P39" s="211">
        <f t="shared" si="28"/>
        <v>525304510.90723282</v>
      </c>
      <c r="Q39" s="302">
        <f t="shared" si="19"/>
        <v>3.5357838568687454E-4</v>
      </c>
      <c r="R39" s="211">
        <f t="shared" si="28"/>
        <v>502523007.64906883</v>
      </c>
      <c r="S39" s="302">
        <f t="shared" si="5"/>
        <v>3.5357838568687454E-4</v>
      </c>
      <c r="T39" s="192">
        <v>57206346</v>
      </c>
      <c r="U39" s="302">
        <f t="shared" si="20"/>
        <v>4.1016757239904837E-4</v>
      </c>
      <c r="V39" s="87">
        <f>28774669+445356</f>
        <v>29220025</v>
      </c>
      <c r="W39" s="302">
        <f t="shared" si="20"/>
        <v>3.1603401918890619E-4</v>
      </c>
      <c r="X39" s="87">
        <v>137683782</v>
      </c>
      <c r="Y39" s="14">
        <f t="shared" si="25"/>
        <v>8.996709895100777E-4</v>
      </c>
      <c r="Z39" s="87">
        <v>5639457</v>
      </c>
      <c r="AA39" s="14">
        <f t="shared" si="25"/>
        <v>3.8551016819025743E-5</v>
      </c>
      <c r="AB39" s="87">
        <v>6635171</v>
      </c>
      <c r="AC39" s="14">
        <f t="shared" si="21"/>
        <v>4.83270568737529E-5</v>
      </c>
      <c r="AD39" s="87">
        <f t="shared" si="26"/>
        <v>0</v>
      </c>
      <c r="AE39" s="14">
        <f t="shared" si="21"/>
        <v>0</v>
      </c>
      <c r="AF39" s="87">
        <f t="shared" si="27"/>
        <v>0</v>
      </c>
      <c r="AG39" s="14">
        <f t="shared" si="22"/>
        <v>0</v>
      </c>
      <c r="AH39" s="87">
        <f t="shared" si="29"/>
        <v>0</v>
      </c>
      <c r="AI39" s="14">
        <f t="shared" si="22"/>
        <v>0</v>
      </c>
      <c r="AJ39" s="87">
        <f t="shared" si="30"/>
        <v>0</v>
      </c>
      <c r="AK39" s="14">
        <f t="shared" si="23"/>
        <v>0</v>
      </c>
      <c r="AL39" s="87">
        <f t="shared" si="31"/>
        <v>0</v>
      </c>
      <c r="AM39" s="14">
        <f t="shared" si="23"/>
        <v>0</v>
      </c>
      <c r="AN39" s="87">
        <f t="shared" si="32"/>
        <v>0</v>
      </c>
      <c r="AO39" s="14">
        <f t="shared" si="24"/>
        <v>0</v>
      </c>
      <c r="AP39" s="87">
        <f t="shared" si="33"/>
        <v>0</v>
      </c>
      <c r="AQ39" s="14">
        <f t="shared" si="24"/>
        <v>0</v>
      </c>
      <c r="AR39" s="176" t="e">
        <f>IF(#REF!=0,"",T39/#REF!)</f>
        <v>#REF!</v>
      </c>
      <c r="AS39" s="68" t="e">
        <f>IF(#REF!=0,"",T39/#REF!)</f>
        <v>#REF!</v>
      </c>
      <c r="AU39" s="761"/>
    </row>
    <row r="40" spans="1:47" s="51" customFormat="1" ht="15" customHeight="1">
      <c r="A40" s="61"/>
      <c r="B40" s="204" t="s">
        <v>155</v>
      </c>
      <c r="C40" s="192">
        <v>4465625967.8827944</v>
      </c>
      <c r="D40" s="335">
        <v>4.7154943137412263E-3</v>
      </c>
      <c r="E40" s="211">
        <v>3788556104.5021868</v>
      </c>
      <c r="F40" s="834">
        <v>2.8756382373977271E-3</v>
      </c>
      <c r="G40" s="12">
        <v>-0.15161813108624822</v>
      </c>
      <c r="H40" s="211">
        <v>4153734811.3339987</v>
      </c>
      <c r="I40" s="834">
        <f t="shared" si="0"/>
        <v>2.9813476112302011E-3</v>
      </c>
      <c r="J40" s="12">
        <f t="shared" si="1"/>
        <v>9.6389942964773934E-2</v>
      </c>
      <c r="K40" s="812">
        <f t="shared" si="18"/>
        <v>1946423597.9139786</v>
      </c>
      <c r="L40" s="834">
        <f t="shared" si="2"/>
        <v>2.911411262188079E-3</v>
      </c>
      <c r="M40" s="813">
        <f t="shared" si="3"/>
        <v>-0.53140398067712169</v>
      </c>
      <c r="N40" s="59">
        <f t="shared" si="28"/>
        <v>6275928695.7702837</v>
      </c>
      <c r="O40" s="302">
        <f t="shared" si="4"/>
        <v>2.911411262188079E-3</v>
      </c>
      <c r="P40" s="211">
        <f t="shared" si="28"/>
        <v>4325426923.8276329</v>
      </c>
      <c r="Q40" s="302">
        <f t="shared" si="19"/>
        <v>2.911411262188079E-3</v>
      </c>
      <c r="R40" s="211">
        <f t="shared" si="28"/>
        <v>4137841008.3974662</v>
      </c>
      <c r="S40" s="302">
        <f t="shared" si="5"/>
        <v>2.911411262188079E-3</v>
      </c>
      <c r="T40" s="192">
        <f>467063315-T41-T53</f>
        <v>340738115</v>
      </c>
      <c r="U40" s="302">
        <f t="shared" ref="U40:W58" si="34">IFERROR(T40/T$7,0)</f>
        <v>2.4430807982977584E-3</v>
      </c>
      <c r="V40" s="87">
        <f>529524139-V41-V53</f>
        <v>403198939</v>
      </c>
      <c r="W40" s="302">
        <f t="shared" si="34"/>
        <v>4.3608648940195163E-3</v>
      </c>
      <c r="X40" s="87">
        <v>380810666.91397846</v>
      </c>
      <c r="Y40" s="14">
        <f t="shared" si="25"/>
        <v>2.4883417969916864E-3</v>
      </c>
      <c r="Z40" s="87">
        <v>395166440</v>
      </c>
      <c r="AA40" s="14">
        <f t="shared" si="25"/>
        <v>2.701335975210827E-3</v>
      </c>
      <c r="AB40" s="87">
        <v>426509437</v>
      </c>
      <c r="AC40" s="14">
        <f t="shared" ref="AC40:AE44" si="35">IFERROR(AB40/AB$7,0)</f>
        <v>3.1064679145558316E-3</v>
      </c>
      <c r="AD40" s="87">
        <f t="shared" si="26"/>
        <v>0</v>
      </c>
      <c r="AE40" s="14">
        <f t="shared" si="35"/>
        <v>0</v>
      </c>
      <c r="AF40" s="87">
        <f t="shared" si="27"/>
        <v>0</v>
      </c>
      <c r="AG40" s="14">
        <f t="shared" ref="AG40:AI44" si="36">IFERROR(AF40/AF$7,0)</f>
        <v>0</v>
      </c>
      <c r="AH40" s="87">
        <f t="shared" si="29"/>
        <v>0</v>
      </c>
      <c r="AI40" s="14">
        <f t="shared" si="36"/>
        <v>0</v>
      </c>
      <c r="AJ40" s="87">
        <f t="shared" si="30"/>
        <v>0</v>
      </c>
      <c r="AK40" s="14">
        <f t="shared" ref="AK40:AM44" si="37">IFERROR(AJ40/AJ$7,0)</f>
        <v>0</v>
      </c>
      <c r="AL40" s="87">
        <f t="shared" si="31"/>
        <v>0</v>
      </c>
      <c r="AM40" s="14">
        <f t="shared" si="37"/>
        <v>0</v>
      </c>
      <c r="AN40" s="87">
        <f t="shared" si="32"/>
        <v>0</v>
      </c>
      <c r="AO40" s="14">
        <f t="shared" ref="AO40:AQ44" si="38">IFERROR(AN40/AN$7,0)</f>
        <v>0</v>
      </c>
      <c r="AP40" s="87">
        <f t="shared" si="33"/>
        <v>0</v>
      </c>
      <c r="AQ40" s="14">
        <f t="shared" si="38"/>
        <v>0</v>
      </c>
      <c r="AR40" s="176" t="e">
        <f>IF(#REF!=0,"",T40/#REF!)</f>
        <v>#REF!</v>
      </c>
      <c r="AS40" s="68" t="e">
        <f>IF(#REF!=0,"",T40/#REF!)</f>
        <v>#REF!</v>
      </c>
      <c r="AU40" s="761"/>
    </row>
    <row r="41" spans="1:47" s="51" customFormat="1" ht="15" customHeight="1">
      <c r="A41" s="61"/>
      <c r="B41" s="204" t="s">
        <v>156</v>
      </c>
      <c r="C41" s="192">
        <v>1510616688</v>
      </c>
      <c r="D41" s="335">
        <v>1.5951412979362996E-3</v>
      </c>
      <c r="E41" s="211">
        <v>1510616688</v>
      </c>
      <c r="F41" s="834">
        <v>1.1466075703357463E-3</v>
      </c>
      <c r="G41" s="12">
        <v>0</v>
      </c>
      <c r="H41" s="211">
        <v>1510616688</v>
      </c>
      <c r="I41" s="834">
        <f t="shared" si="0"/>
        <v>1.0842467463171763E-3</v>
      </c>
      <c r="J41" s="12">
        <f t="shared" si="1"/>
        <v>0</v>
      </c>
      <c r="K41" s="812">
        <f t="shared" si="18"/>
        <v>629423620</v>
      </c>
      <c r="L41" s="834">
        <f t="shared" si="2"/>
        <v>9.4147595514107462E-4</v>
      </c>
      <c r="M41" s="813">
        <f t="shared" si="3"/>
        <v>-0.58333333333333337</v>
      </c>
      <c r="N41" s="59">
        <f t="shared" si="28"/>
        <v>2029474859.8337684</v>
      </c>
      <c r="O41" s="302">
        <f t="shared" si="4"/>
        <v>9.4147595514107462E-4</v>
      </c>
      <c r="P41" s="211">
        <f t="shared" si="28"/>
        <v>1398732462.6349778</v>
      </c>
      <c r="Q41" s="302">
        <f t="shared" si="19"/>
        <v>9.4147595514107452E-4</v>
      </c>
      <c r="R41" s="211">
        <f t="shared" si="28"/>
        <v>1338071974.302629</v>
      </c>
      <c r="S41" s="302">
        <f t="shared" si="5"/>
        <v>9.4147595514107462E-4</v>
      </c>
      <c r="T41" s="192">
        <v>125884724</v>
      </c>
      <c r="U41" s="302">
        <f t="shared" si="34"/>
        <v>9.0258922751689516E-4</v>
      </c>
      <c r="V41" s="87">
        <v>125884724</v>
      </c>
      <c r="W41" s="302">
        <f t="shared" si="34"/>
        <v>1.3615270787826555E-3</v>
      </c>
      <c r="X41" s="87">
        <v>125884724</v>
      </c>
      <c r="Y41" s="14">
        <f t="shared" si="25"/>
        <v>8.2257207464916254E-4</v>
      </c>
      <c r="Z41" s="87">
        <v>125884724</v>
      </c>
      <c r="AA41" s="14">
        <f t="shared" si="25"/>
        <v>8.6054102587933788E-4</v>
      </c>
      <c r="AB41" s="87">
        <v>125884724</v>
      </c>
      <c r="AC41" s="14">
        <f t="shared" si="35"/>
        <v>9.1687738210284066E-4</v>
      </c>
      <c r="AD41" s="87">
        <f t="shared" si="26"/>
        <v>0</v>
      </c>
      <c r="AE41" s="14">
        <f t="shared" si="35"/>
        <v>0</v>
      </c>
      <c r="AF41" s="87">
        <f t="shared" si="27"/>
        <v>0</v>
      </c>
      <c r="AG41" s="14">
        <f t="shared" si="36"/>
        <v>0</v>
      </c>
      <c r="AH41" s="87">
        <f t="shared" si="29"/>
        <v>0</v>
      </c>
      <c r="AI41" s="14">
        <f t="shared" si="36"/>
        <v>0</v>
      </c>
      <c r="AJ41" s="87">
        <f t="shared" si="30"/>
        <v>0</v>
      </c>
      <c r="AK41" s="14">
        <f t="shared" si="37"/>
        <v>0</v>
      </c>
      <c r="AL41" s="87">
        <f t="shared" si="31"/>
        <v>0</v>
      </c>
      <c r="AM41" s="14">
        <f t="shared" si="37"/>
        <v>0</v>
      </c>
      <c r="AN41" s="87">
        <f t="shared" si="32"/>
        <v>0</v>
      </c>
      <c r="AO41" s="14">
        <f t="shared" si="38"/>
        <v>0</v>
      </c>
      <c r="AP41" s="87">
        <f t="shared" si="33"/>
        <v>0</v>
      </c>
      <c r="AQ41" s="14">
        <f t="shared" si="38"/>
        <v>0</v>
      </c>
      <c r="AR41" s="176" t="e">
        <f>IF(#REF!=0,"",T41/#REF!)</f>
        <v>#REF!</v>
      </c>
      <c r="AS41" s="68" t="e">
        <f>IF(#REF!=0,"",T41/#REF!)</f>
        <v>#REF!</v>
      </c>
      <c r="AU41" s="761"/>
    </row>
    <row r="42" spans="1:47" s="51" customFormat="1" ht="15" customHeight="1">
      <c r="A42" s="61"/>
      <c r="B42" s="204" t="s">
        <v>157</v>
      </c>
      <c r="C42" s="192">
        <v>75214700</v>
      </c>
      <c r="D42" s="335">
        <v>7.9423241603888197E-5</v>
      </c>
      <c r="E42" s="211">
        <v>141360000</v>
      </c>
      <c r="F42" s="834">
        <v>1.0729687248275725E-4</v>
      </c>
      <c r="G42" s="12">
        <v>0.87941984745003299</v>
      </c>
      <c r="H42" s="211">
        <v>158184500</v>
      </c>
      <c r="I42" s="834">
        <f t="shared" si="0"/>
        <v>1.1353709435706258E-4</v>
      </c>
      <c r="J42" s="12">
        <f t="shared" si="1"/>
        <v>0.11901881720430108</v>
      </c>
      <c r="K42" s="812">
        <f t="shared" si="18"/>
        <v>29280000</v>
      </c>
      <c r="L42" s="834">
        <f t="shared" si="2"/>
        <v>4.379628455400302E-5</v>
      </c>
      <c r="M42" s="813">
        <f t="shared" si="3"/>
        <v>-0.81489968991905026</v>
      </c>
      <c r="N42" s="59">
        <f t="shared" si="28"/>
        <v>94408633.562135369</v>
      </c>
      <c r="O42" s="302">
        <f t="shared" si="4"/>
        <v>4.379628455400302E-5</v>
      </c>
      <c r="P42" s="211">
        <f t="shared" si="28"/>
        <v>65067285.695367068</v>
      </c>
      <c r="Q42" s="302">
        <f t="shared" si="19"/>
        <v>4.379628455400302E-5</v>
      </c>
      <c r="R42" s="211">
        <f t="shared" si="28"/>
        <v>62245435.605961181</v>
      </c>
      <c r="S42" s="302">
        <f t="shared" si="5"/>
        <v>4.379628455400302E-5</v>
      </c>
      <c r="T42" s="192">
        <v>0</v>
      </c>
      <c r="U42" s="302">
        <f t="shared" si="34"/>
        <v>0</v>
      </c>
      <c r="V42" s="87">
        <v>0</v>
      </c>
      <c r="W42" s="302">
        <f t="shared" si="34"/>
        <v>0</v>
      </c>
      <c r="X42" s="87">
        <v>29280000</v>
      </c>
      <c r="Y42" s="14">
        <f t="shared" si="25"/>
        <v>1.9132512333845591E-4</v>
      </c>
      <c r="Z42" s="87">
        <v>0</v>
      </c>
      <c r="AA42" s="14">
        <f t="shared" si="25"/>
        <v>0</v>
      </c>
      <c r="AB42" s="87">
        <v>0</v>
      </c>
      <c r="AC42" s="14">
        <f t="shared" si="35"/>
        <v>0</v>
      </c>
      <c r="AD42" s="87">
        <f t="shared" si="26"/>
        <v>0</v>
      </c>
      <c r="AE42" s="14">
        <f t="shared" si="35"/>
        <v>0</v>
      </c>
      <c r="AF42" s="87">
        <f t="shared" si="27"/>
        <v>0</v>
      </c>
      <c r="AG42" s="14">
        <f t="shared" si="36"/>
        <v>0</v>
      </c>
      <c r="AH42" s="87">
        <f t="shared" si="29"/>
        <v>0</v>
      </c>
      <c r="AI42" s="14">
        <f t="shared" si="36"/>
        <v>0</v>
      </c>
      <c r="AJ42" s="87">
        <f t="shared" si="30"/>
        <v>0</v>
      </c>
      <c r="AK42" s="14">
        <f t="shared" si="37"/>
        <v>0</v>
      </c>
      <c r="AL42" s="87">
        <f t="shared" si="31"/>
        <v>0</v>
      </c>
      <c r="AM42" s="14">
        <f t="shared" si="37"/>
        <v>0</v>
      </c>
      <c r="AN42" s="87">
        <f t="shared" si="32"/>
        <v>0</v>
      </c>
      <c r="AO42" s="14">
        <f t="shared" si="38"/>
        <v>0</v>
      </c>
      <c r="AP42" s="87">
        <f t="shared" si="33"/>
        <v>0</v>
      </c>
      <c r="AQ42" s="14">
        <f t="shared" si="38"/>
        <v>0</v>
      </c>
      <c r="AR42" s="176" t="e">
        <f>IF(#REF!=0,"",T42/#REF!)</f>
        <v>#REF!</v>
      </c>
      <c r="AS42" s="68" t="e">
        <f>IF(#REF!=0,"",T42/#REF!)</f>
        <v>#REF!</v>
      </c>
      <c r="AU42" s="761"/>
    </row>
    <row r="43" spans="1:47" s="51" customFormat="1" ht="15" customHeight="1">
      <c r="A43" s="61"/>
      <c r="B43" s="204" t="s">
        <v>158</v>
      </c>
      <c r="C43" s="192">
        <v>0</v>
      </c>
      <c r="D43" s="335">
        <v>0</v>
      </c>
      <c r="E43" s="211">
        <v>0</v>
      </c>
      <c r="F43" s="834">
        <v>0</v>
      </c>
      <c r="G43" s="12">
        <v>0</v>
      </c>
      <c r="H43" s="211">
        <v>0</v>
      </c>
      <c r="I43" s="834">
        <f t="shared" si="0"/>
        <v>0</v>
      </c>
      <c r="J43" s="12">
        <f t="shared" si="1"/>
        <v>0</v>
      </c>
      <c r="K43" s="812">
        <f t="shared" si="18"/>
        <v>0</v>
      </c>
      <c r="L43" s="834">
        <f t="shared" si="2"/>
        <v>0</v>
      </c>
      <c r="M43" s="813">
        <f t="shared" si="3"/>
        <v>0</v>
      </c>
      <c r="N43" s="59">
        <f t="shared" si="28"/>
        <v>0</v>
      </c>
      <c r="O43" s="302">
        <f t="shared" si="4"/>
        <v>0</v>
      </c>
      <c r="P43" s="211">
        <f t="shared" si="28"/>
        <v>0</v>
      </c>
      <c r="Q43" s="302">
        <f t="shared" si="19"/>
        <v>0</v>
      </c>
      <c r="R43" s="211">
        <f t="shared" si="28"/>
        <v>0</v>
      </c>
      <c r="S43" s="302">
        <f t="shared" si="5"/>
        <v>0</v>
      </c>
      <c r="T43" s="192">
        <v>0</v>
      </c>
      <c r="U43" s="302">
        <f t="shared" si="34"/>
        <v>0</v>
      </c>
      <c r="V43" s="87">
        <v>0</v>
      </c>
      <c r="W43" s="302">
        <f t="shared" si="34"/>
        <v>0</v>
      </c>
      <c r="X43" s="87">
        <v>0</v>
      </c>
      <c r="Y43" s="14">
        <f t="shared" ref="Y43:AA44" si="39">IFERROR(X43/X$7,0)</f>
        <v>0</v>
      </c>
      <c r="Z43" s="87">
        <v>0</v>
      </c>
      <c r="AA43" s="14">
        <f t="shared" si="39"/>
        <v>0</v>
      </c>
      <c r="AB43" s="87">
        <v>0</v>
      </c>
      <c r="AC43" s="14">
        <f t="shared" si="35"/>
        <v>0</v>
      </c>
      <c r="AD43" s="87">
        <f t="shared" si="26"/>
        <v>0</v>
      </c>
      <c r="AE43" s="14">
        <f t="shared" si="35"/>
        <v>0</v>
      </c>
      <c r="AF43" s="87">
        <f t="shared" si="27"/>
        <v>0</v>
      </c>
      <c r="AG43" s="14">
        <f t="shared" si="36"/>
        <v>0</v>
      </c>
      <c r="AH43" s="87">
        <f t="shared" si="29"/>
        <v>0</v>
      </c>
      <c r="AI43" s="14">
        <f t="shared" si="36"/>
        <v>0</v>
      </c>
      <c r="AJ43" s="87">
        <f t="shared" si="30"/>
        <v>0</v>
      </c>
      <c r="AK43" s="14">
        <f t="shared" si="37"/>
        <v>0</v>
      </c>
      <c r="AL43" s="87">
        <f t="shared" si="31"/>
        <v>0</v>
      </c>
      <c r="AM43" s="14">
        <f t="shared" si="37"/>
        <v>0</v>
      </c>
      <c r="AN43" s="87">
        <f t="shared" si="32"/>
        <v>0</v>
      </c>
      <c r="AO43" s="14">
        <f t="shared" si="38"/>
        <v>0</v>
      </c>
      <c r="AP43" s="87">
        <f t="shared" si="33"/>
        <v>0</v>
      </c>
      <c r="AQ43" s="14">
        <f t="shared" si="38"/>
        <v>0</v>
      </c>
      <c r="AR43" s="176" t="e">
        <f>IF(#REF!=0,"",T43/#REF!)</f>
        <v>#REF!</v>
      </c>
      <c r="AS43" s="68" t="e">
        <f>IF(#REF!=0,"",T43/#REF!)</f>
        <v>#REF!</v>
      </c>
      <c r="AU43" s="761"/>
    </row>
    <row r="44" spans="1:47" s="51" customFormat="1" ht="15" customHeight="1">
      <c r="A44" s="61"/>
      <c r="B44" s="204" t="s">
        <v>159</v>
      </c>
      <c r="C44" s="192">
        <v>1637882898.4000001</v>
      </c>
      <c r="D44" s="335">
        <v>1.729528525122082E-3</v>
      </c>
      <c r="E44" s="211">
        <v>1656210301</v>
      </c>
      <c r="F44" s="834">
        <v>1.2571178938244624E-3</v>
      </c>
      <c r="G44" s="12">
        <v>1.118969043385422E-2</v>
      </c>
      <c r="H44" s="211">
        <v>2482272434</v>
      </c>
      <c r="I44" s="834">
        <f t="shared" si="0"/>
        <v>1.7816536990602329E-3</v>
      </c>
      <c r="J44" s="12">
        <f t="shared" si="1"/>
        <v>0.49876645043279438</v>
      </c>
      <c r="K44" s="812">
        <f t="shared" si="18"/>
        <v>1044482633</v>
      </c>
      <c r="L44" s="834">
        <f t="shared" si="2"/>
        <v>1.5623107447603245E-3</v>
      </c>
      <c r="M44" s="813">
        <f t="shared" si="3"/>
        <v>-0.57922320745556011</v>
      </c>
      <c r="N44" s="59">
        <f t="shared" si="28"/>
        <v>3367765647.5721078</v>
      </c>
      <c r="O44" s="302">
        <f t="shared" si="4"/>
        <v>1.5623107447603245E-3</v>
      </c>
      <c r="P44" s="211">
        <f t="shared" si="28"/>
        <v>2321094599.9064283</v>
      </c>
      <c r="Q44" s="302">
        <f t="shared" si="19"/>
        <v>1.5623107447603245E-3</v>
      </c>
      <c r="R44" s="211">
        <f t="shared" si="28"/>
        <v>2220432939.6839576</v>
      </c>
      <c r="S44" s="302">
        <f t="shared" si="5"/>
        <v>1.5623107447603245E-3</v>
      </c>
      <c r="T44" s="192">
        <v>213807415</v>
      </c>
      <c r="U44" s="302">
        <f t="shared" si="34"/>
        <v>1.5329919581206232E-3</v>
      </c>
      <c r="V44" s="87">
        <v>177458731</v>
      </c>
      <c r="W44" s="302">
        <f t="shared" si="34"/>
        <v>1.9193342920854086E-3</v>
      </c>
      <c r="X44" s="87">
        <v>197966778</v>
      </c>
      <c r="Y44" s="14">
        <f t="shared" si="39"/>
        <v>1.2935798571641639E-3</v>
      </c>
      <c r="Z44" s="87">
        <v>217374927</v>
      </c>
      <c r="AA44" s="14">
        <f t="shared" si="39"/>
        <v>1.485963004383488E-3</v>
      </c>
      <c r="AB44" s="87">
        <v>237874782</v>
      </c>
      <c r="AC44" s="14">
        <f t="shared" si="35"/>
        <v>1.7325534064676815E-3</v>
      </c>
      <c r="AD44" s="87">
        <f t="shared" si="26"/>
        <v>0</v>
      </c>
      <c r="AE44" s="14">
        <f t="shared" si="35"/>
        <v>0</v>
      </c>
      <c r="AF44" s="87">
        <f t="shared" si="27"/>
        <v>0</v>
      </c>
      <c r="AG44" s="14">
        <f t="shared" si="36"/>
        <v>0</v>
      </c>
      <c r="AH44" s="87">
        <f t="shared" si="29"/>
        <v>0</v>
      </c>
      <c r="AI44" s="14">
        <f t="shared" si="36"/>
        <v>0</v>
      </c>
      <c r="AJ44" s="87">
        <f t="shared" si="30"/>
        <v>0</v>
      </c>
      <c r="AK44" s="14">
        <f t="shared" si="37"/>
        <v>0</v>
      </c>
      <c r="AL44" s="87">
        <f t="shared" si="31"/>
        <v>0</v>
      </c>
      <c r="AM44" s="14">
        <f t="shared" si="37"/>
        <v>0</v>
      </c>
      <c r="AN44" s="87">
        <f t="shared" si="32"/>
        <v>0</v>
      </c>
      <c r="AO44" s="14">
        <f t="shared" si="38"/>
        <v>0</v>
      </c>
      <c r="AP44" s="87">
        <f t="shared" si="33"/>
        <v>0</v>
      </c>
      <c r="AQ44" s="14">
        <f t="shared" si="38"/>
        <v>0</v>
      </c>
      <c r="AR44" s="176" t="e">
        <f>IF(#REF!=0,"",T44/#REF!)</f>
        <v>#REF!</v>
      </c>
      <c r="AS44" s="68" t="e">
        <f>IF(#REF!=0,"",T44/#REF!)</f>
        <v>#REF!</v>
      </c>
      <c r="AU44" s="761"/>
    </row>
    <row r="45" spans="1:47" s="51" customFormat="1" ht="15" customHeight="1">
      <c r="A45" s="61"/>
      <c r="B45" s="204" t="s">
        <v>160</v>
      </c>
      <c r="C45" s="192">
        <v>361125000</v>
      </c>
      <c r="D45" s="335">
        <v>3.8133128396715166E-4</v>
      </c>
      <c r="E45" s="211">
        <v>0</v>
      </c>
      <c r="F45" s="834">
        <v>0</v>
      </c>
      <c r="G45" s="824">
        <v>-1</v>
      </c>
      <c r="H45" s="211">
        <v>0</v>
      </c>
      <c r="I45" s="834">
        <f>IFERROR(H45/H$7,0)</f>
        <v>0</v>
      </c>
      <c r="J45" s="12">
        <f t="shared" si="1"/>
        <v>0</v>
      </c>
      <c r="K45" s="812">
        <f t="shared" si="18"/>
        <v>0</v>
      </c>
      <c r="L45" s="834">
        <f t="shared" si="2"/>
        <v>0</v>
      </c>
      <c r="M45" s="813">
        <f t="shared" si="3"/>
        <v>0</v>
      </c>
      <c r="N45" s="59">
        <f t="shared" si="28"/>
        <v>0</v>
      </c>
      <c r="O45" s="302">
        <f t="shared" si="4"/>
        <v>0</v>
      </c>
      <c r="P45" s="211">
        <f t="shared" si="28"/>
        <v>0</v>
      </c>
      <c r="Q45" s="302">
        <f t="shared" si="19"/>
        <v>0</v>
      </c>
      <c r="R45" s="211">
        <f t="shared" si="28"/>
        <v>0</v>
      </c>
      <c r="S45" s="302">
        <f t="shared" si="5"/>
        <v>0</v>
      </c>
      <c r="T45" s="192">
        <v>0</v>
      </c>
      <c r="U45" s="302">
        <f>IFERROR(T45/T$7,0)</f>
        <v>0</v>
      </c>
      <c r="V45" s="87">
        <v>0</v>
      </c>
      <c r="W45" s="302">
        <f>IFERROR(V45/V$7,0)</f>
        <v>0</v>
      </c>
      <c r="X45" s="87">
        <v>0</v>
      </c>
      <c r="Y45" s="14">
        <f>IFERROR(X45/X$7,0)</f>
        <v>0</v>
      </c>
      <c r="Z45" s="87">
        <v>0</v>
      </c>
      <c r="AA45" s="14">
        <f>IFERROR(Z45/Z$7,0)</f>
        <v>0</v>
      </c>
      <c r="AB45" s="87">
        <v>0</v>
      </c>
      <c r="AC45" s="14">
        <f>IFERROR(AB45/AB$7,0)</f>
        <v>0</v>
      </c>
      <c r="AD45" s="87">
        <f t="shared" si="26"/>
        <v>0</v>
      </c>
      <c r="AE45" s="14">
        <f>IFERROR(AD45/AD$7,0)</f>
        <v>0</v>
      </c>
      <c r="AF45" s="87">
        <f t="shared" si="27"/>
        <v>0</v>
      </c>
      <c r="AG45" s="14">
        <f>IFERROR(AF45/AF$7,0)</f>
        <v>0</v>
      </c>
      <c r="AH45" s="87">
        <f t="shared" si="29"/>
        <v>0</v>
      </c>
      <c r="AI45" s="14">
        <f>IFERROR(AH45/AH$7,0)</f>
        <v>0</v>
      </c>
      <c r="AJ45" s="87">
        <f t="shared" si="30"/>
        <v>0</v>
      </c>
      <c r="AK45" s="14">
        <f>IFERROR(AJ45/AJ$7,0)</f>
        <v>0</v>
      </c>
      <c r="AL45" s="87">
        <f t="shared" si="31"/>
        <v>0</v>
      </c>
      <c r="AM45" s="14">
        <f>IFERROR(AL45/AL$7,0)</f>
        <v>0</v>
      </c>
      <c r="AN45" s="87">
        <f t="shared" si="32"/>
        <v>0</v>
      </c>
      <c r="AO45" s="14">
        <f>IFERROR(AN45/AN$7,0)</f>
        <v>0</v>
      </c>
      <c r="AP45" s="87">
        <f t="shared" si="33"/>
        <v>0</v>
      </c>
      <c r="AQ45" s="14">
        <f>IFERROR(AP45/AP$7,0)</f>
        <v>0</v>
      </c>
      <c r="AR45" s="176" t="e">
        <f>IF(#REF!=0,"",T45/#REF!)</f>
        <v>#REF!</v>
      </c>
      <c r="AS45" s="68" t="e">
        <f>IF(#REF!=0,"",T45/#REF!)</f>
        <v>#REF!</v>
      </c>
      <c r="AU45" s="761"/>
    </row>
    <row r="46" spans="1:47" s="51" customFormat="1" ht="15" customHeight="1">
      <c r="A46" s="61"/>
      <c r="B46" s="204" t="s">
        <v>161</v>
      </c>
      <c r="C46" s="192">
        <v>0</v>
      </c>
      <c r="D46" s="46">
        <v>0</v>
      </c>
      <c r="E46" s="211">
        <v>0</v>
      </c>
      <c r="F46" s="834">
        <v>0</v>
      </c>
      <c r="G46" s="12">
        <v>0</v>
      </c>
      <c r="H46" s="211">
        <v>0</v>
      </c>
      <c r="I46" s="834">
        <f t="shared" si="0"/>
        <v>0</v>
      </c>
      <c r="J46" s="12">
        <f t="shared" si="1"/>
        <v>0</v>
      </c>
      <c r="K46" s="812">
        <f t="shared" si="18"/>
        <v>0</v>
      </c>
      <c r="L46" s="834">
        <f t="shared" si="2"/>
        <v>0</v>
      </c>
      <c r="M46" s="813">
        <f t="shared" si="3"/>
        <v>0</v>
      </c>
      <c r="N46" s="59">
        <f t="shared" si="28"/>
        <v>0</v>
      </c>
      <c r="O46" s="302">
        <f t="shared" si="4"/>
        <v>0</v>
      </c>
      <c r="P46" s="211">
        <f t="shared" si="28"/>
        <v>0</v>
      </c>
      <c r="Q46" s="302">
        <f t="shared" si="19"/>
        <v>0</v>
      </c>
      <c r="R46" s="211">
        <f t="shared" si="28"/>
        <v>0</v>
      </c>
      <c r="S46" s="302">
        <f t="shared" si="5"/>
        <v>0</v>
      </c>
      <c r="T46" s="192">
        <v>0</v>
      </c>
      <c r="U46" s="302">
        <f t="shared" si="34"/>
        <v>0</v>
      </c>
      <c r="V46" s="87">
        <v>0</v>
      </c>
      <c r="W46" s="302">
        <f t="shared" si="34"/>
        <v>0</v>
      </c>
      <c r="X46" s="87">
        <v>0</v>
      </c>
      <c r="Y46" s="14">
        <f t="shared" ref="Y46:AA47" si="40">IFERROR(X46/X$7,0)</f>
        <v>0</v>
      </c>
      <c r="Z46" s="87">
        <v>0</v>
      </c>
      <c r="AA46" s="14">
        <f t="shared" si="40"/>
        <v>0</v>
      </c>
      <c r="AB46" s="87">
        <v>0</v>
      </c>
      <c r="AC46" s="14">
        <f t="shared" ref="AC46:AE47" si="41">IFERROR(AB46/AB$7,0)</f>
        <v>0</v>
      </c>
      <c r="AD46" s="87">
        <f t="shared" si="26"/>
        <v>0</v>
      </c>
      <c r="AE46" s="14">
        <f t="shared" si="41"/>
        <v>0</v>
      </c>
      <c r="AF46" s="87">
        <f t="shared" si="27"/>
        <v>0</v>
      </c>
      <c r="AG46" s="14">
        <f t="shared" ref="AG46:AI47" si="42">IFERROR(AF46/AF$7,0)</f>
        <v>0</v>
      </c>
      <c r="AH46" s="87">
        <f t="shared" si="29"/>
        <v>0</v>
      </c>
      <c r="AI46" s="14">
        <f t="shared" si="42"/>
        <v>0</v>
      </c>
      <c r="AJ46" s="87">
        <f t="shared" si="30"/>
        <v>0</v>
      </c>
      <c r="AK46" s="14">
        <f t="shared" ref="AK46:AM47" si="43">IFERROR(AJ46/AJ$7,0)</f>
        <v>0</v>
      </c>
      <c r="AL46" s="87">
        <f t="shared" si="31"/>
        <v>0</v>
      </c>
      <c r="AM46" s="14">
        <f t="shared" si="43"/>
        <v>0</v>
      </c>
      <c r="AN46" s="87">
        <f t="shared" si="32"/>
        <v>0</v>
      </c>
      <c r="AO46" s="14">
        <f t="shared" ref="AO46:AQ47" si="44">IFERROR(AN46/AN$7,0)</f>
        <v>0</v>
      </c>
      <c r="AP46" s="87">
        <f t="shared" si="33"/>
        <v>0</v>
      </c>
      <c r="AQ46" s="14">
        <f t="shared" si="44"/>
        <v>0</v>
      </c>
      <c r="AR46" s="176" t="e">
        <f>IF(#REF!=0,"",T46/#REF!)</f>
        <v>#REF!</v>
      </c>
      <c r="AS46" s="68" t="e">
        <f>IF(#REF!=0,"",T46/#REF!)</f>
        <v>#REF!</v>
      </c>
      <c r="AU46" s="761"/>
    </row>
    <row r="47" spans="1:47" s="51" customFormat="1" ht="15" customHeight="1">
      <c r="A47" s="61"/>
      <c r="B47" s="204" t="s">
        <v>162</v>
      </c>
      <c r="C47" s="192">
        <v>10015000</v>
      </c>
      <c r="D47" s="335">
        <v>1.0575376417946761E-5</v>
      </c>
      <c r="E47" s="211">
        <v>21750000</v>
      </c>
      <c r="F47" s="834">
        <v>1.6508962765279926E-5</v>
      </c>
      <c r="G47" s="824">
        <v>1.1717423864203695</v>
      </c>
      <c r="H47" s="211">
        <v>13000000</v>
      </c>
      <c r="I47" s="834">
        <f t="shared" si="0"/>
        <v>9.3307639284621032E-6</v>
      </c>
      <c r="J47" s="824">
        <f t="shared" si="1"/>
        <v>-0.40229885057471265</v>
      </c>
      <c r="K47" s="812">
        <f t="shared" si="18"/>
        <v>18500000</v>
      </c>
      <c r="L47" s="834">
        <f t="shared" si="2"/>
        <v>2.7671832795391252E-5</v>
      </c>
      <c r="M47" s="813">
        <f t="shared" si="3"/>
        <v>0.42307692307692307</v>
      </c>
      <c r="N47" s="59">
        <f t="shared" si="28"/>
        <v>59650263.691922963</v>
      </c>
      <c r="O47" s="302">
        <f t="shared" si="4"/>
        <v>2.7671832795391252E-5</v>
      </c>
      <c r="P47" s="211">
        <f t="shared" si="28"/>
        <v>41111502.232386976</v>
      </c>
      <c r="Q47" s="302">
        <f t="shared" si="19"/>
        <v>2.7671832795391252E-5</v>
      </c>
      <c r="R47" s="211">
        <f t="shared" si="28"/>
        <v>39328570.994203612</v>
      </c>
      <c r="S47" s="302">
        <f t="shared" si="5"/>
        <v>2.7671832795391252E-5</v>
      </c>
      <c r="T47" s="192">
        <v>0</v>
      </c>
      <c r="U47" s="302">
        <f>IFERROR(T47/T$7,0)</f>
        <v>0</v>
      </c>
      <c r="V47" s="87">
        <v>0</v>
      </c>
      <c r="W47" s="302">
        <f t="shared" si="34"/>
        <v>0</v>
      </c>
      <c r="X47" s="87">
        <v>0</v>
      </c>
      <c r="Y47" s="14">
        <f t="shared" si="40"/>
        <v>0</v>
      </c>
      <c r="Z47" s="87">
        <v>0</v>
      </c>
      <c r="AA47" s="14">
        <f t="shared" si="40"/>
        <v>0</v>
      </c>
      <c r="AB47" s="87">
        <v>18500000</v>
      </c>
      <c r="AC47" s="14">
        <f t="shared" si="41"/>
        <v>1.3474416140359135E-4</v>
      </c>
      <c r="AD47" s="87">
        <f t="shared" si="26"/>
        <v>0</v>
      </c>
      <c r="AE47" s="14">
        <f t="shared" si="41"/>
        <v>0</v>
      </c>
      <c r="AF47" s="87">
        <f t="shared" si="27"/>
        <v>0</v>
      </c>
      <c r="AG47" s="14">
        <f t="shared" si="42"/>
        <v>0</v>
      </c>
      <c r="AH47" s="87">
        <f t="shared" si="29"/>
        <v>0</v>
      </c>
      <c r="AI47" s="14">
        <f t="shared" si="42"/>
        <v>0</v>
      </c>
      <c r="AJ47" s="87">
        <f t="shared" si="30"/>
        <v>0</v>
      </c>
      <c r="AK47" s="14">
        <f t="shared" si="43"/>
        <v>0</v>
      </c>
      <c r="AL47" s="87">
        <f t="shared" si="31"/>
        <v>0</v>
      </c>
      <c r="AM47" s="14">
        <f t="shared" si="43"/>
        <v>0</v>
      </c>
      <c r="AN47" s="87">
        <f t="shared" si="32"/>
        <v>0</v>
      </c>
      <c r="AO47" s="14">
        <f t="shared" si="44"/>
        <v>0</v>
      </c>
      <c r="AP47" s="87">
        <f t="shared" si="33"/>
        <v>0</v>
      </c>
      <c r="AQ47" s="14">
        <f t="shared" si="44"/>
        <v>0</v>
      </c>
      <c r="AR47" s="176" t="e">
        <f>IF(#REF!=0,"",T47/#REF!)</f>
        <v>#REF!</v>
      </c>
      <c r="AS47" s="68" t="e">
        <f>IF(#REF!=0,"",T47/#REF!)</f>
        <v>#REF!</v>
      </c>
      <c r="AU47" s="761"/>
    </row>
    <row r="48" spans="1:47" s="51" customFormat="1" ht="15" customHeight="1">
      <c r="A48" s="61"/>
      <c r="B48" s="204" t="s">
        <v>163</v>
      </c>
      <c r="C48" s="192">
        <v>67383290</v>
      </c>
      <c r="D48" s="335">
        <v>7.1153635150241417E-5</v>
      </c>
      <c r="E48" s="211">
        <v>115105740</v>
      </c>
      <c r="F48" s="834">
        <v>8.7369028769195031E-5</v>
      </c>
      <c r="G48" s="12">
        <v>0.70822380444766053</v>
      </c>
      <c r="H48" s="211">
        <v>124269100</v>
      </c>
      <c r="I48" s="834">
        <f>IFERROR(H48/H$7,0)</f>
        <v>8.9194279669419229E-5</v>
      </c>
      <c r="J48" s="12">
        <f t="shared" si="1"/>
        <v>7.9608193301220251E-2</v>
      </c>
      <c r="K48" s="812">
        <f t="shared" si="18"/>
        <v>59938730</v>
      </c>
      <c r="L48" s="834">
        <f t="shared" si="2"/>
        <v>8.9654838623140623E-5</v>
      </c>
      <c r="M48" s="813">
        <f t="shared" si="3"/>
        <v>-0.51766987931835029</v>
      </c>
      <c r="N48" s="59">
        <f t="shared" si="28"/>
        <v>193262759.45183641</v>
      </c>
      <c r="O48" s="302">
        <f t="shared" si="4"/>
        <v>8.9654838623140623E-5</v>
      </c>
      <c r="P48" s="211">
        <f t="shared" si="28"/>
        <v>133198444.98386164</v>
      </c>
      <c r="Q48" s="302">
        <f t="shared" si="19"/>
        <v>8.9654838623140623E-5</v>
      </c>
      <c r="R48" s="211">
        <f t="shared" si="28"/>
        <v>127421870.16796768</v>
      </c>
      <c r="S48" s="302">
        <f t="shared" si="5"/>
        <v>8.9654838623140623E-5</v>
      </c>
      <c r="T48" s="192">
        <v>9241160</v>
      </c>
      <c r="U48" s="302">
        <f>IFERROR(T48/T$7,0)</f>
        <v>6.6258805681299591E-5</v>
      </c>
      <c r="V48" s="87">
        <v>12992960</v>
      </c>
      <c r="W48" s="302">
        <f>IFERROR(V48/V$7,0)</f>
        <v>1.4052751049873128E-4</v>
      </c>
      <c r="X48" s="87">
        <v>9069510</v>
      </c>
      <c r="Y48" s="14">
        <f>IFERROR(X48/X$7,0)</f>
        <v>5.9263152983926205E-5</v>
      </c>
      <c r="Z48" s="87">
        <v>15187910</v>
      </c>
      <c r="AA48" s="14">
        <f>IFERROR(Z48/Z$7,0)</f>
        <v>1.0382371456256324E-4</v>
      </c>
      <c r="AB48" s="87">
        <v>13447190</v>
      </c>
      <c r="AC48" s="14">
        <f>IFERROR(AB48/AB$7,0)</f>
        <v>9.794218052890593E-5</v>
      </c>
      <c r="AD48" s="87">
        <f t="shared" si="26"/>
        <v>0</v>
      </c>
      <c r="AE48" s="14">
        <f>IFERROR(AD48/AD$7,0)</f>
        <v>0</v>
      </c>
      <c r="AF48" s="87">
        <f t="shared" si="27"/>
        <v>0</v>
      </c>
      <c r="AG48" s="14">
        <f>IFERROR(AF48/AF$7,0)</f>
        <v>0</v>
      </c>
      <c r="AH48" s="87">
        <f t="shared" si="29"/>
        <v>0</v>
      </c>
      <c r="AI48" s="14">
        <f>IFERROR(AH48/AH$7,0)</f>
        <v>0</v>
      </c>
      <c r="AJ48" s="87">
        <f t="shared" si="30"/>
        <v>0</v>
      </c>
      <c r="AK48" s="14">
        <f>IFERROR(AJ48/AJ$7,0)</f>
        <v>0</v>
      </c>
      <c r="AL48" s="87">
        <f t="shared" si="31"/>
        <v>0</v>
      </c>
      <c r="AM48" s="14">
        <f>IFERROR(AL48/AL$7,0)</f>
        <v>0</v>
      </c>
      <c r="AN48" s="87">
        <f t="shared" si="32"/>
        <v>0</v>
      </c>
      <c r="AO48" s="14">
        <f>IFERROR(AN48/AN$7,0)</f>
        <v>0</v>
      </c>
      <c r="AP48" s="87">
        <f t="shared" si="33"/>
        <v>0</v>
      </c>
      <c r="AQ48" s="14">
        <f>IFERROR(AP48/AP$7,0)</f>
        <v>0</v>
      </c>
      <c r="AR48" s="176" t="e">
        <f>IF(#REF!=0,"",T48/#REF!)</f>
        <v>#REF!</v>
      </c>
      <c r="AS48" s="68" t="e">
        <f>IF(#REF!=0,"",T48/#REF!)</f>
        <v>#REF!</v>
      </c>
      <c r="AU48" s="761"/>
    </row>
    <row r="49" spans="1:47" s="51" customFormat="1" ht="15" customHeight="1">
      <c r="A49" s="61"/>
      <c r="B49" s="204" t="s">
        <v>186</v>
      </c>
      <c r="C49" s="192">
        <v>502582696</v>
      </c>
      <c r="D49" s="335">
        <v>5.3070406304009041E-4</v>
      </c>
      <c r="E49" s="211">
        <v>691363988</v>
      </c>
      <c r="F49" s="834">
        <v>5.247679234550546E-4</v>
      </c>
      <c r="G49" s="12">
        <v>0.37562234733206973</v>
      </c>
      <c r="H49" s="211">
        <v>652520338</v>
      </c>
      <c r="I49" s="834">
        <f>IFERROR(H49/H$7,0)</f>
        <v>4.6834717172294612E-4</v>
      </c>
      <c r="J49" s="12">
        <f t="shared" si="1"/>
        <v>-5.6184080562784532E-2</v>
      </c>
      <c r="K49" s="812">
        <f t="shared" si="18"/>
        <v>345239807</v>
      </c>
      <c r="L49" s="834">
        <f t="shared" si="2"/>
        <v>5.1640098451984572E-4</v>
      </c>
      <c r="M49" s="813">
        <f t="shared" si="3"/>
        <v>-0.47091333879619246</v>
      </c>
      <c r="N49" s="59">
        <f t="shared" si="28"/>
        <v>1113170028.3512752</v>
      </c>
      <c r="O49" s="302">
        <f t="shared" si="4"/>
        <v>5.1640098451984572E-4</v>
      </c>
      <c r="P49" s="211">
        <f t="shared" si="28"/>
        <v>767206870.06428909</v>
      </c>
      <c r="Q49" s="302">
        <f t="shared" si="19"/>
        <v>5.1640098451984572E-4</v>
      </c>
      <c r="R49" s="211">
        <f t="shared" si="28"/>
        <v>733934500.52025151</v>
      </c>
      <c r="S49" s="302">
        <f t="shared" si="5"/>
        <v>5.1640098451984572E-4</v>
      </c>
      <c r="T49" s="192">
        <v>62161852</v>
      </c>
      <c r="U49" s="302">
        <f>IFERROR(T49/T$7,0)</f>
        <v>4.4569838336937185E-4</v>
      </c>
      <c r="V49" s="87">
        <v>77717667</v>
      </c>
      <c r="W49" s="302">
        <f>IFERROR(V49/V$7,0)</f>
        <v>8.4056829739177232E-4</v>
      </c>
      <c r="X49" s="87">
        <v>65187488</v>
      </c>
      <c r="Y49" s="14">
        <f>IFERROR(X49/X$7,0)</f>
        <v>4.2595642697145197E-4</v>
      </c>
      <c r="Z49" s="87">
        <v>66257800</v>
      </c>
      <c r="AA49" s="14">
        <f>IFERROR(Z49/Z$7,0)</f>
        <v>4.5293466413373553E-4</v>
      </c>
      <c r="AB49" s="87">
        <v>73915000</v>
      </c>
      <c r="AC49" s="14">
        <f>IFERROR(AB49/AB$7,0)</f>
        <v>5.3835755081872738E-4</v>
      </c>
      <c r="AD49" s="87">
        <f t="shared" si="26"/>
        <v>0</v>
      </c>
      <c r="AE49" s="14">
        <f>IFERROR(AD49/AD$7,0)</f>
        <v>0</v>
      </c>
      <c r="AF49" s="87">
        <f t="shared" si="27"/>
        <v>0</v>
      </c>
      <c r="AG49" s="14">
        <f>IFERROR(AF49/AF$7,0)</f>
        <v>0</v>
      </c>
      <c r="AH49" s="87">
        <f t="shared" si="29"/>
        <v>0</v>
      </c>
      <c r="AI49" s="14">
        <f>IFERROR(AH49/AH$7,0)</f>
        <v>0</v>
      </c>
      <c r="AJ49" s="87">
        <f t="shared" si="30"/>
        <v>0</v>
      </c>
      <c r="AK49" s="14">
        <f>IFERROR(AJ49/AJ$7,0)</f>
        <v>0</v>
      </c>
      <c r="AL49" s="87">
        <f t="shared" si="31"/>
        <v>0</v>
      </c>
      <c r="AM49" s="14">
        <f>IFERROR(AL49/AL$7,0)</f>
        <v>0</v>
      </c>
      <c r="AN49" s="87">
        <f t="shared" si="32"/>
        <v>0</v>
      </c>
      <c r="AO49" s="14">
        <f>IFERROR(AN49/AN$7,0)</f>
        <v>0</v>
      </c>
      <c r="AP49" s="87">
        <f t="shared" si="33"/>
        <v>0</v>
      </c>
      <c r="AQ49" s="14">
        <f>IFERROR(AP49/AP$7,0)</f>
        <v>0</v>
      </c>
      <c r="AR49" s="176" t="e">
        <f>IF(#REF!=0,"",T49/#REF!)</f>
        <v>#REF!</v>
      </c>
      <c r="AS49" s="68" t="e">
        <f>IF(#REF!=0,"",T49/#REF!)</f>
        <v>#REF!</v>
      </c>
      <c r="AU49" s="761"/>
    </row>
    <row r="50" spans="1:47" s="51" customFormat="1" ht="15" customHeight="1">
      <c r="A50" s="61"/>
      <c r="B50" s="204" t="s">
        <v>164</v>
      </c>
      <c r="C50" s="192">
        <v>505074478</v>
      </c>
      <c r="D50" s="335">
        <v>5.3333526949056118E-4</v>
      </c>
      <c r="E50" s="211">
        <v>388875997.59164762</v>
      </c>
      <c r="F50" s="834">
        <v>2.9516962595639524E-4</v>
      </c>
      <c r="G50" s="12">
        <v>-0.23006207098104919</v>
      </c>
      <c r="H50" s="211">
        <v>430303453</v>
      </c>
      <c r="I50" s="834">
        <f t="shared" si="0"/>
        <v>3.0885076442654523E-4</v>
      </c>
      <c r="J50" s="12">
        <f t="shared" si="1"/>
        <v>0.10653127388915032</v>
      </c>
      <c r="K50" s="812">
        <f t="shared" si="18"/>
        <v>298424998</v>
      </c>
      <c r="L50" s="834">
        <f t="shared" si="2"/>
        <v>4.4637657549302531E-4</v>
      </c>
      <c r="M50" s="813">
        <f t="shared" si="3"/>
        <v>-0.30647779858740759</v>
      </c>
      <c r="N50" s="59">
        <f t="shared" si="28"/>
        <v>962223233.673599</v>
      </c>
      <c r="O50" s="302">
        <f t="shared" si="4"/>
        <v>4.4637657549302531E-4</v>
      </c>
      <c r="P50" s="211">
        <f t="shared" si="28"/>
        <v>663172971.43119347</v>
      </c>
      <c r="Q50" s="302">
        <f t="shared" si="19"/>
        <v>4.4637657549302531E-4</v>
      </c>
      <c r="R50" s="211">
        <f t="shared" si="28"/>
        <v>634412363.25881469</v>
      </c>
      <c r="S50" s="302">
        <f t="shared" si="5"/>
        <v>4.4637657549302537E-4</v>
      </c>
      <c r="T50" s="192">
        <v>22772744</v>
      </c>
      <c r="U50" s="302">
        <f t="shared" si="34"/>
        <v>1.6327980681277903E-4</v>
      </c>
      <c r="V50" s="87">
        <v>16680784</v>
      </c>
      <c r="W50" s="302">
        <f t="shared" si="34"/>
        <v>1.8041378167000198E-4</v>
      </c>
      <c r="X50" s="87">
        <v>94002905</v>
      </c>
      <c r="Y50" s="14">
        <f t="shared" ref="Y50:AA58" si="45">IFERROR(X50/X$7,0)</f>
        <v>6.1424581261264181E-4</v>
      </c>
      <c r="Z50" s="87">
        <v>87995611</v>
      </c>
      <c r="AA50" s="14">
        <f t="shared" si="45"/>
        <v>6.0153314045331783E-4</v>
      </c>
      <c r="AB50" s="87">
        <v>76972954</v>
      </c>
      <c r="AC50" s="14">
        <f t="shared" ref="AC50:AE58" si="46">IFERROR(AB50/AB$7,0)</f>
        <v>5.606300614857953E-4</v>
      </c>
      <c r="AD50" s="87">
        <f t="shared" si="26"/>
        <v>0</v>
      </c>
      <c r="AE50" s="14">
        <f t="shared" si="46"/>
        <v>0</v>
      </c>
      <c r="AF50" s="87">
        <f t="shared" si="27"/>
        <v>0</v>
      </c>
      <c r="AG50" s="14">
        <f t="shared" ref="AG50:AI58" si="47">IFERROR(AF50/AF$7,0)</f>
        <v>0</v>
      </c>
      <c r="AH50" s="87">
        <f t="shared" si="29"/>
        <v>0</v>
      </c>
      <c r="AI50" s="14">
        <f t="shared" si="47"/>
        <v>0</v>
      </c>
      <c r="AJ50" s="87">
        <f t="shared" si="30"/>
        <v>0</v>
      </c>
      <c r="AK50" s="14">
        <f t="shared" ref="AK50:AM58" si="48">IFERROR(AJ50/AJ$7,0)</f>
        <v>0</v>
      </c>
      <c r="AL50" s="87">
        <f t="shared" si="31"/>
        <v>0</v>
      </c>
      <c r="AM50" s="14">
        <f t="shared" si="48"/>
        <v>0</v>
      </c>
      <c r="AN50" s="87">
        <f t="shared" si="32"/>
        <v>0</v>
      </c>
      <c r="AO50" s="14">
        <f t="shared" ref="AO50:AQ58" si="49">IFERROR(AN50/AN$7,0)</f>
        <v>0</v>
      </c>
      <c r="AP50" s="87">
        <f t="shared" si="33"/>
        <v>0</v>
      </c>
      <c r="AQ50" s="14">
        <f t="shared" si="49"/>
        <v>0</v>
      </c>
      <c r="AR50" s="176" t="e">
        <f>IF(#REF!=0,"",T50/#REF!)</f>
        <v>#REF!</v>
      </c>
      <c r="AS50" s="68" t="e">
        <f>IF(#REF!=0,"",T50/#REF!)</f>
        <v>#REF!</v>
      </c>
      <c r="AU50" s="761"/>
    </row>
    <row r="51" spans="1:47" s="51" customFormat="1" ht="15" customHeight="1">
      <c r="A51" s="61"/>
      <c r="B51" s="204" t="s">
        <v>165</v>
      </c>
      <c r="C51" s="192">
        <v>0</v>
      </c>
      <c r="D51" s="46">
        <v>0</v>
      </c>
      <c r="E51" s="211">
        <v>0</v>
      </c>
      <c r="F51" s="811">
        <v>0</v>
      </c>
      <c r="G51" s="12">
        <v>0</v>
      </c>
      <c r="H51" s="211">
        <v>0</v>
      </c>
      <c r="I51" s="834">
        <f t="shared" si="0"/>
        <v>0</v>
      </c>
      <c r="J51" s="12">
        <f t="shared" si="1"/>
        <v>0</v>
      </c>
      <c r="K51" s="812">
        <f t="shared" si="18"/>
        <v>0</v>
      </c>
      <c r="L51" s="834">
        <f t="shared" si="2"/>
        <v>0</v>
      </c>
      <c r="M51" s="813">
        <f t="shared" si="3"/>
        <v>0</v>
      </c>
      <c r="N51" s="59">
        <f t="shared" si="28"/>
        <v>0</v>
      </c>
      <c r="O51" s="302">
        <f t="shared" si="4"/>
        <v>0</v>
      </c>
      <c r="P51" s="211">
        <f t="shared" si="28"/>
        <v>0</v>
      </c>
      <c r="Q51" s="302">
        <f t="shared" si="19"/>
        <v>0</v>
      </c>
      <c r="R51" s="211">
        <f t="shared" si="28"/>
        <v>0</v>
      </c>
      <c r="S51" s="302">
        <f t="shared" si="5"/>
        <v>0</v>
      </c>
      <c r="T51" s="192">
        <v>0</v>
      </c>
      <c r="U51" s="302">
        <f t="shared" si="34"/>
        <v>0</v>
      </c>
      <c r="V51" s="87">
        <v>0</v>
      </c>
      <c r="W51" s="302">
        <f t="shared" si="34"/>
        <v>0</v>
      </c>
      <c r="X51" s="87">
        <v>0</v>
      </c>
      <c r="Y51" s="14">
        <f t="shared" si="45"/>
        <v>0</v>
      </c>
      <c r="Z51" s="87">
        <v>0</v>
      </c>
      <c r="AA51" s="14">
        <f t="shared" si="45"/>
        <v>0</v>
      </c>
      <c r="AB51" s="87">
        <v>0</v>
      </c>
      <c r="AC51" s="14">
        <f t="shared" si="46"/>
        <v>0</v>
      </c>
      <c r="AD51" s="87">
        <f t="shared" si="26"/>
        <v>0</v>
      </c>
      <c r="AE51" s="14">
        <f t="shared" si="46"/>
        <v>0</v>
      </c>
      <c r="AF51" s="87">
        <f t="shared" si="27"/>
        <v>0</v>
      </c>
      <c r="AG51" s="14">
        <f t="shared" si="47"/>
        <v>0</v>
      </c>
      <c r="AH51" s="87">
        <f t="shared" si="29"/>
        <v>0</v>
      </c>
      <c r="AI51" s="14">
        <f t="shared" si="47"/>
        <v>0</v>
      </c>
      <c r="AJ51" s="87">
        <f t="shared" si="30"/>
        <v>0</v>
      </c>
      <c r="AK51" s="14">
        <f t="shared" si="48"/>
        <v>0</v>
      </c>
      <c r="AL51" s="87">
        <f t="shared" si="31"/>
        <v>0</v>
      </c>
      <c r="AM51" s="14">
        <f t="shared" si="48"/>
        <v>0</v>
      </c>
      <c r="AN51" s="87">
        <f t="shared" si="32"/>
        <v>0</v>
      </c>
      <c r="AO51" s="14">
        <f t="shared" si="49"/>
        <v>0</v>
      </c>
      <c r="AP51" s="87">
        <f t="shared" si="33"/>
        <v>0</v>
      </c>
      <c r="AQ51" s="14">
        <f t="shared" si="49"/>
        <v>0</v>
      </c>
      <c r="AR51" s="176" t="e">
        <f>IF(#REF!=0,"",T51/#REF!)</f>
        <v>#REF!</v>
      </c>
      <c r="AS51" s="68" t="e">
        <f>IF(#REF!=0,"",T51/#REF!)</f>
        <v>#REF!</v>
      </c>
      <c r="AU51" s="761"/>
    </row>
    <row r="52" spans="1:47" s="51" customFormat="1" ht="15" customHeight="1">
      <c r="A52" s="61"/>
      <c r="B52" s="204" t="s">
        <v>166</v>
      </c>
      <c r="C52" s="192">
        <v>0</v>
      </c>
      <c r="D52" s="46">
        <v>0</v>
      </c>
      <c r="E52" s="211">
        <v>0</v>
      </c>
      <c r="F52" s="811">
        <v>0</v>
      </c>
      <c r="G52" s="12">
        <v>0</v>
      </c>
      <c r="H52" s="211">
        <v>0</v>
      </c>
      <c r="I52" s="834">
        <f t="shared" si="0"/>
        <v>0</v>
      </c>
      <c r="J52" s="12">
        <f t="shared" si="1"/>
        <v>0</v>
      </c>
      <c r="K52" s="812">
        <f t="shared" si="18"/>
        <v>0</v>
      </c>
      <c r="L52" s="834">
        <f t="shared" si="2"/>
        <v>0</v>
      </c>
      <c r="M52" s="813">
        <f t="shared" si="3"/>
        <v>0</v>
      </c>
      <c r="N52" s="59">
        <f t="shared" si="28"/>
        <v>0</v>
      </c>
      <c r="O52" s="302">
        <f t="shared" si="4"/>
        <v>0</v>
      </c>
      <c r="P52" s="211">
        <f t="shared" si="28"/>
        <v>0</v>
      </c>
      <c r="Q52" s="302">
        <f t="shared" si="19"/>
        <v>0</v>
      </c>
      <c r="R52" s="211">
        <f t="shared" si="28"/>
        <v>0</v>
      </c>
      <c r="S52" s="302">
        <f t="shared" si="5"/>
        <v>0</v>
      </c>
      <c r="T52" s="192">
        <v>0</v>
      </c>
      <c r="U52" s="302">
        <f t="shared" si="34"/>
        <v>0</v>
      </c>
      <c r="V52" s="87">
        <v>0</v>
      </c>
      <c r="W52" s="302">
        <f t="shared" si="34"/>
        <v>0</v>
      </c>
      <c r="X52" s="87">
        <v>0</v>
      </c>
      <c r="Y52" s="14">
        <f t="shared" si="45"/>
        <v>0</v>
      </c>
      <c r="Z52" s="87">
        <v>0</v>
      </c>
      <c r="AA52" s="14">
        <f t="shared" si="45"/>
        <v>0</v>
      </c>
      <c r="AB52" s="87">
        <v>0</v>
      </c>
      <c r="AC52" s="14">
        <f t="shared" si="46"/>
        <v>0</v>
      </c>
      <c r="AD52" s="87">
        <f t="shared" si="26"/>
        <v>0</v>
      </c>
      <c r="AE52" s="14">
        <f t="shared" si="46"/>
        <v>0</v>
      </c>
      <c r="AF52" s="87">
        <f t="shared" si="27"/>
        <v>0</v>
      </c>
      <c r="AG52" s="14">
        <f t="shared" si="47"/>
        <v>0</v>
      </c>
      <c r="AH52" s="87">
        <f t="shared" si="29"/>
        <v>0</v>
      </c>
      <c r="AI52" s="14">
        <f t="shared" si="47"/>
        <v>0</v>
      </c>
      <c r="AJ52" s="87">
        <f t="shared" si="30"/>
        <v>0</v>
      </c>
      <c r="AK52" s="14">
        <f t="shared" si="48"/>
        <v>0</v>
      </c>
      <c r="AL52" s="87">
        <f t="shared" si="31"/>
        <v>0</v>
      </c>
      <c r="AM52" s="14">
        <f t="shared" si="48"/>
        <v>0</v>
      </c>
      <c r="AN52" s="87">
        <f t="shared" si="32"/>
        <v>0</v>
      </c>
      <c r="AO52" s="14">
        <f t="shared" si="49"/>
        <v>0</v>
      </c>
      <c r="AP52" s="87">
        <f t="shared" si="33"/>
        <v>0</v>
      </c>
      <c r="AQ52" s="14">
        <f t="shared" si="49"/>
        <v>0</v>
      </c>
      <c r="AR52" s="176" t="e">
        <f>IF(#REF!=0,"",T52/#REF!)</f>
        <v>#REF!</v>
      </c>
      <c r="AS52" s="68" t="e">
        <f>IF(#REF!=0,"",T52/#REF!)</f>
        <v>#REF!</v>
      </c>
      <c r="AU52" s="761"/>
    </row>
    <row r="53" spans="1:47" s="51" customFormat="1" ht="15" customHeight="1">
      <c r="A53" s="61"/>
      <c r="B53" s="204" t="s">
        <v>167</v>
      </c>
      <c r="C53" s="192">
        <v>5285712</v>
      </c>
      <c r="D53" s="46">
        <v>5.5814672028814988E-6</v>
      </c>
      <c r="E53" s="211">
        <v>5285712</v>
      </c>
      <c r="F53" s="811">
        <v>4.0120286251031397E-6</v>
      </c>
      <c r="G53" s="12">
        <v>0</v>
      </c>
      <c r="H53" s="211">
        <v>5285712</v>
      </c>
      <c r="I53" s="834">
        <f t="shared" si="0"/>
        <v>3.7938254512184063E-6</v>
      </c>
      <c r="J53" s="12">
        <f t="shared" si="1"/>
        <v>0</v>
      </c>
      <c r="K53" s="812">
        <f t="shared" si="18"/>
        <v>2202380</v>
      </c>
      <c r="L53" s="834">
        <f t="shared" si="2"/>
        <v>3.2942643844277719E-6</v>
      </c>
      <c r="M53" s="813">
        <f t="shared" si="3"/>
        <v>-0.58333333333333337</v>
      </c>
      <c r="N53" s="59">
        <f t="shared" si="28"/>
        <v>7101218.7972874204</v>
      </c>
      <c r="O53" s="302">
        <f t="shared" si="4"/>
        <v>3.2942643844277719E-6</v>
      </c>
      <c r="P53" s="211">
        <f t="shared" si="28"/>
        <v>4894224.3398142932</v>
      </c>
      <c r="Q53" s="302">
        <f t="shared" si="19"/>
        <v>3.2942643844277719E-6</v>
      </c>
      <c r="R53" s="211">
        <f t="shared" si="28"/>
        <v>4681970.7127683321</v>
      </c>
      <c r="S53" s="302">
        <f t="shared" si="5"/>
        <v>3.2942643844277719E-6</v>
      </c>
      <c r="T53" s="192">
        <v>440476</v>
      </c>
      <c r="U53" s="302">
        <f t="shared" si="34"/>
        <v>3.1581980715923238E-6</v>
      </c>
      <c r="V53" s="87">
        <v>440476</v>
      </c>
      <c r="W53" s="302">
        <f t="shared" si="34"/>
        <v>4.7640411203020068E-6</v>
      </c>
      <c r="X53" s="87">
        <v>440476</v>
      </c>
      <c r="Y53" s="14">
        <f t="shared" si="45"/>
        <v>2.8782146525829815E-6</v>
      </c>
      <c r="Z53" s="87">
        <v>440476</v>
      </c>
      <c r="AA53" s="14">
        <f t="shared" si="45"/>
        <v>3.0110696268057689E-6</v>
      </c>
      <c r="AB53" s="87">
        <v>440476</v>
      </c>
      <c r="AC53" s="14">
        <f t="shared" si="46"/>
        <v>3.2081929318058544E-6</v>
      </c>
      <c r="AD53" s="87">
        <f t="shared" si="26"/>
        <v>0</v>
      </c>
      <c r="AE53" s="14">
        <f t="shared" si="46"/>
        <v>0</v>
      </c>
      <c r="AF53" s="87">
        <f t="shared" si="27"/>
        <v>0</v>
      </c>
      <c r="AG53" s="14">
        <f t="shared" si="47"/>
        <v>0</v>
      </c>
      <c r="AH53" s="87">
        <f t="shared" si="29"/>
        <v>0</v>
      </c>
      <c r="AI53" s="14">
        <f t="shared" si="47"/>
        <v>0</v>
      </c>
      <c r="AJ53" s="87">
        <f t="shared" si="30"/>
        <v>0</v>
      </c>
      <c r="AK53" s="14">
        <f t="shared" si="48"/>
        <v>0</v>
      </c>
      <c r="AL53" s="87">
        <f t="shared" si="31"/>
        <v>0</v>
      </c>
      <c r="AM53" s="14">
        <f t="shared" si="48"/>
        <v>0</v>
      </c>
      <c r="AN53" s="87">
        <f t="shared" si="32"/>
        <v>0</v>
      </c>
      <c r="AO53" s="14">
        <f t="shared" si="49"/>
        <v>0</v>
      </c>
      <c r="AP53" s="87">
        <f t="shared" si="33"/>
        <v>0</v>
      </c>
      <c r="AQ53" s="14">
        <f t="shared" si="49"/>
        <v>0</v>
      </c>
      <c r="AR53" s="176" t="e">
        <f>IF(#REF!=0,"",T53/#REF!)</f>
        <v>#REF!</v>
      </c>
      <c r="AS53" s="68" t="e">
        <f>IF(#REF!=0,"",T53/#REF!)</f>
        <v>#REF!</v>
      </c>
      <c r="AU53" s="761"/>
    </row>
    <row r="54" spans="1:47" s="51" customFormat="1" ht="15" customHeight="1">
      <c r="A54" s="61"/>
      <c r="B54" s="204" t="s">
        <v>175</v>
      </c>
      <c r="C54" s="192">
        <v>22666213449</v>
      </c>
      <c r="D54" s="46">
        <v>2.3934472210953801E-2</v>
      </c>
      <c r="E54" s="211">
        <v>57397257673</v>
      </c>
      <c r="F54" s="811">
        <v>4.3566399528861356E-2</v>
      </c>
      <c r="G54" s="824">
        <v>1.5322825888914535</v>
      </c>
      <c r="H54" s="211">
        <v>46442565528.313919</v>
      </c>
      <c r="I54" s="834">
        <f t="shared" si="0"/>
        <v>3.3334201167448389E-2</v>
      </c>
      <c r="J54" s="12">
        <f t="shared" si="1"/>
        <v>-0.19085741355617467</v>
      </c>
      <c r="K54" s="812">
        <f t="shared" si="18"/>
        <v>25923264499</v>
      </c>
      <c r="L54" s="834">
        <f t="shared" si="2"/>
        <v>3.8775364363623242E-2</v>
      </c>
      <c r="M54" s="813">
        <f t="shared" si="3"/>
        <v>-0.44182100613723063</v>
      </c>
      <c r="N54" s="59">
        <f t="shared" si="28"/>
        <v>83585381790.314331</v>
      </c>
      <c r="O54" s="302">
        <f t="shared" si="4"/>
        <v>3.8775364363623242E-2</v>
      </c>
      <c r="P54" s="211">
        <f t="shared" si="28"/>
        <v>57607802503.859276</v>
      </c>
      <c r="Q54" s="302">
        <f t="shared" si="19"/>
        <v>3.8775364363623242E-2</v>
      </c>
      <c r="R54" s="211">
        <f t="shared" si="28"/>
        <v>55109456662.185928</v>
      </c>
      <c r="S54" s="302">
        <f t="shared" si="5"/>
        <v>3.8775364363623242E-2</v>
      </c>
      <c r="T54" s="192">
        <v>3962225143</v>
      </c>
      <c r="U54" s="302">
        <f>IFERROR(T54/T$7,0)</f>
        <v>2.8409020709044806E-2</v>
      </c>
      <c r="V54" s="87">
        <v>3893918760</v>
      </c>
      <c r="W54" s="302">
        <f t="shared" si="34"/>
        <v>4.2115323177097957E-2</v>
      </c>
      <c r="X54" s="87">
        <v>7730844363</v>
      </c>
      <c r="Y54" s="14">
        <f t="shared" si="45"/>
        <v>5.0515872652369585E-2</v>
      </c>
      <c r="Z54" s="87">
        <v>5923559433</v>
      </c>
      <c r="AA54" s="14">
        <f t="shared" si="45"/>
        <v>4.0493125371836608E-2</v>
      </c>
      <c r="AB54" s="87">
        <v>4412716800</v>
      </c>
      <c r="AC54" s="14">
        <f t="shared" si="46"/>
        <v>3.2139882417704824E-2</v>
      </c>
      <c r="AD54" s="87">
        <f t="shared" si="26"/>
        <v>0</v>
      </c>
      <c r="AE54" s="14">
        <f t="shared" si="46"/>
        <v>0</v>
      </c>
      <c r="AF54" s="87">
        <f t="shared" si="27"/>
        <v>0</v>
      </c>
      <c r="AG54" s="14">
        <f t="shared" si="47"/>
        <v>0</v>
      </c>
      <c r="AH54" s="87">
        <f t="shared" si="29"/>
        <v>0</v>
      </c>
      <c r="AI54" s="14">
        <f t="shared" si="47"/>
        <v>0</v>
      </c>
      <c r="AJ54" s="87">
        <f t="shared" si="30"/>
        <v>0</v>
      </c>
      <c r="AK54" s="14">
        <f t="shared" si="48"/>
        <v>0</v>
      </c>
      <c r="AL54" s="87">
        <f t="shared" si="31"/>
        <v>0</v>
      </c>
      <c r="AM54" s="14">
        <f t="shared" si="48"/>
        <v>0</v>
      </c>
      <c r="AN54" s="87">
        <f t="shared" si="32"/>
        <v>0</v>
      </c>
      <c r="AO54" s="14">
        <f t="shared" si="49"/>
        <v>0</v>
      </c>
      <c r="AP54" s="87">
        <f t="shared" si="33"/>
        <v>0</v>
      </c>
      <c r="AQ54" s="14">
        <f t="shared" si="49"/>
        <v>0</v>
      </c>
      <c r="AR54" s="176" t="e">
        <f>IF(#REF!=0,"",T54/#REF!)</f>
        <v>#REF!</v>
      </c>
      <c r="AS54" s="68" t="e">
        <f>IF(#REF!=0,"",T54/#REF!)</f>
        <v>#REF!</v>
      </c>
      <c r="AU54" s="761"/>
    </row>
    <row r="55" spans="1:47" s="51" customFormat="1" ht="15" customHeight="1">
      <c r="A55" s="61"/>
      <c r="B55" s="204" t="s">
        <v>176</v>
      </c>
      <c r="C55" s="192">
        <v>0</v>
      </c>
      <c r="D55" s="46">
        <v>0</v>
      </c>
      <c r="E55" s="211">
        <v>0</v>
      </c>
      <c r="F55" s="811">
        <v>0</v>
      </c>
      <c r="G55" s="12">
        <v>0</v>
      </c>
      <c r="H55" s="211">
        <v>0</v>
      </c>
      <c r="I55" s="834">
        <f t="shared" si="0"/>
        <v>0</v>
      </c>
      <c r="J55" s="12">
        <f t="shared" si="1"/>
        <v>0</v>
      </c>
      <c r="K55" s="812">
        <f t="shared" si="18"/>
        <v>0</v>
      </c>
      <c r="L55" s="834">
        <f t="shared" si="2"/>
        <v>0</v>
      </c>
      <c r="M55" s="813">
        <f t="shared" si="3"/>
        <v>0</v>
      </c>
      <c r="N55" s="59">
        <f t="shared" si="28"/>
        <v>0</v>
      </c>
      <c r="O55" s="302">
        <f t="shared" si="4"/>
        <v>0</v>
      </c>
      <c r="P55" s="211">
        <f t="shared" si="28"/>
        <v>0</v>
      </c>
      <c r="Q55" s="302">
        <f t="shared" si="19"/>
        <v>0</v>
      </c>
      <c r="R55" s="211">
        <f t="shared" si="28"/>
        <v>0</v>
      </c>
      <c r="S55" s="302">
        <f t="shared" si="5"/>
        <v>0</v>
      </c>
      <c r="T55" s="192">
        <v>0</v>
      </c>
      <c r="U55" s="302">
        <f t="shared" si="34"/>
        <v>0</v>
      </c>
      <c r="V55" s="87">
        <v>0</v>
      </c>
      <c r="W55" s="302">
        <f t="shared" si="34"/>
        <v>0</v>
      </c>
      <c r="X55" s="87">
        <v>0</v>
      </c>
      <c r="Y55" s="14">
        <f t="shared" si="45"/>
        <v>0</v>
      </c>
      <c r="Z55" s="87">
        <v>0</v>
      </c>
      <c r="AA55" s="14">
        <f t="shared" si="45"/>
        <v>0</v>
      </c>
      <c r="AB55" s="87">
        <v>0</v>
      </c>
      <c r="AC55" s="14">
        <f t="shared" si="46"/>
        <v>0</v>
      </c>
      <c r="AD55" s="87">
        <f t="shared" si="26"/>
        <v>0</v>
      </c>
      <c r="AE55" s="14">
        <f t="shared" si="46"/>
        <v>0</v>
      </c>
      <c r="AF55" s="87">
        <f t="shared" si="27"/>
        <v>0</v>
      </c>
      <c r="AG55" s="14">
        <f t="shared" si="47"/>
        <v>0</v>
      </c>
      <c r="AH55" s="87">
        <f t="shared" si="29"/>
        <v>0</v>
      </c>
      <c r="AI55" s="14">
        <f t="shared" si="47"/>
        <v>0</v>
      </c>
      <c r="AJ55" s="87">
        <f t="shared" si="30"/>
        <v>0</v>
      </c>
      <c r="AK55" s="14">
        <f t="shared" si="48"/>
        <v>0</v>
      </c>
      <c r="AL55" s="87">
        <f t="shared" si="31"/>
        <v>0</v>
      </c>
      <c r="AM55" s="14">
        <f t="shared" si="48"/>
        <v>0</v>
      </c>
      <c r="AN55" s="87">
        <f t="shared" si="32"/>
        <v>0</v>
      </c>
      <c r="AO55" s="14">
        <f t="shared" si="49"/>
        <v>0</v>
      </c>
      <c r="AP55" s="87">
        <f t="shared" si="33"/>
        <v>0</v>
      </c>
      <c r="AQ55" s="14">
        <f t="shared" si="49"/>
        <v>0</v>
      </c>
      <c r="AR55" s="176" t="e">
        <f>IF(#REF!=0,"",T55/#REF!)</f>
        <v>#REF!</v>
      </c>
      <c r="AS55" s="68" t="e">
        <f>IF(#REF!=0,"",T55/#REF!)</f>
        <v>#REF!</v>
      </c>
      <c r="AU55" s="761"/>
    </row>
    <row r="56" spans="1:47" s="51" customFormat="1" ht="15" customHeight="1">
      <c r="A56" s="61"/>
      <c r="B56" s="204" t="s">
        <v>171</v>
      </c>
      <c r="C56" s="192">
        <v>300000000</v>
      </c>
      <c r="D56" s="46">
        <v>3.167861133683503E-4</v>
      </c>
      <c r="E56" s="211">
        <v>160000000</v>
      </c>
      <c r="F56" s="811">
        <v>1.2144524333079484E-4</v>
      </c>
      <c r="G56" s="12">
        <v>-0.46666666666666667</v>
      </c>
      <c r="H56" s="211">
        <v>440000000</v>
      </c>
      <c r="I56" s="834">
        <f t="shared" si="0"/>
        <v>3.1581047142487117E-4</v>
      </c>
      <c r="J56" s="12">
        <f t="shared" si="1"/>
        <v>1.75</v>
      </c>
      <c r="K56" s="812">
        <f t="shared" si="18"/>
        <v>200000000</v>
      </c>
      <c r="L56" s="834">
        <f t="shared" si="2"/>
        <v>2.9915494913936486E-4</v>
      </c>
      <c r="M56" s="813">
        <f t="shared" si="3"/>
        <v>-0.54545454545454541</v>
      </c>
      <c r="N56" s="59">
        <f t="shared" si="28"/>
        <v>644867715.58835626</v>
      </c>
      <c r="O56" s="302">
        <f t="shared" si="4"/>
        <v>2.9915494913936486E-4</v>
      </c>
      <c r="P56" s="211">
        <f t="shared" si="28"/>
        <v>444448672.7825619</v>
      </c>
      <c r="Q56" s="302">
        <f t="shared" si="19"/>
        <v>2.9915494913936486E-4</v>
      </c>
      <c r="R56" s="211">
        <f t="shared" si="28"/>
        <v>425173740.47787684</v>
      </c>
      <c r="S56" s="302">
        <f t="shared" si="5"/>
        <v>2.9915494913936486E-4</v>
      </c>
      <c r="T56" s="192">
        <v>40000000</v>
      </c>
      <c r="U56" s="302">
        <f t="shared" si="34"/>
        <v>2.8679865160347658E-4</v>
      </c>
      <c r="V56" s="87">
        <v>40000000</v>
      </c>
      <c r="W56" s="302">
        <f t="shared" si="34"/>
        <v>4.3262662395245207E-4</v>
      </c>
      <c r="X56" s="87">
        <v>40000000</v>
      </c>
      <c r="Y56" s="14">
        <f t="shared" si="45"/>
        <v>2.6137311931483044E-4</v>
      </c>
      <c r="Z56" s="87">
        <v>40000000</v>
      </c>
      <c r="AA56" s="14">
        <f t="shared" si="45"/>
        <v>2.7343779246140711E-4</v>
      </c>
      <c r="AB56" s="87">
        <v>40000000</v>
      </c>
      <c r="AC56" s="14">
        <f t="shared" si="46"/>
        <v>2.9133872735911644E-4</v>
      </c>
      <c r="AD56" s="87">
        <f t="shared" si="26"/>
        <v>0</v>
      </c>
      <c r="AE56" s="14">
        <f t="shared" si="46"/>
        <v>0</v>
      </c>
      <c r="AF56" s="87">
        <f t="shared" si="27"/>
        <v>0</v>
      </c>
      <c r="AG56" s="14">
        <f t="shared" si="47"/>
        <v>0</v>
      </c>
      <c r="AH56" s="87">
        <f t="shared" si="29"/>
        <v>0</v>
      </c>
      <c r="AI56" s="14">
        <f t="shared" si="47"/>
        <v>0</v>
      </c>
      <c r="AJ56" s="87">
        <f t="shared" si="30"/>
        <v>0</v>
      </c>
      <c r="AK56" s="14">
        <f t="shared" si="48"/>
        <v>0</v>
      </c>
      <c r="AL56" s="87">
        <f t="shared" si="31"/>
        <v>0</v>
      </c>
      <c r="AM56" s="14">
        <f t="shared" si="48"/>
        <v>0</v>
      </c>
      <c r="AN56" s="87">
        <f t="shared" si="32"/>
        <v>0</v>
      </c>
      <c r="AO56" s="14">
        <f t="shared" si="49"/>
        <v>0</v>
      </c>
      <c r="AP56" s="87">
        <f t="shared" si="33"/>
        <v>0</v>
      </c>
      <c r="AQ56" s="14">
        <f t="shared" si="49"/>
        <v>0</v>
      </c>
      <c r="AR56" s="176" t="e">
        <f>IF(#REF!=0,"",T56/#REF!)</f>
        <v>#REF!</v>
      </c>
      <c r="AS56" s="68" t="e">
        <f>IF(#REF!=0,"",T56/#REF!)</f>
        <v>#REF!</v>
      </c>
      <c r="AU56" s="761"/>
    </row>
    <row r="57" spans="1:47" s="51" customFormat="1" ht="15" customHeight="1">
      <c r="A57" s="61"/>
      <c r="B57" s="204" t="s">
        <v>172</v>
      </c>
      <c r="C57" s="192">
        <v>28410336249.603977</v>
      </c>
      <c r="D57" s="46">
        <v>2.9999999999999992E-2</v>
      </c>
      <c r="E57" s="211">
        <v>39478446725.323204</v>
      </c>
      <c r="F57" s="811">
        <v>2.996543480549186E-2</v>
      </c>
      <c r="G57" s="12">
        <v>0.38958041110384639</v>
      </c>
      <c r="H57" s="211">
        <v>41797220783.8592</v>
      </c>
      <c r="I57" s="834">
        <f t="shared" si="0"/>
        <v>2.9999999999999995E-2</v>
      </c>
      <c r="J57" s="12">
        <f t="shared" si="1"/>
        <v>5.873518972692085E-2</v>
      </c>
      <c r="K57" s="812">
        <f>+T57+V57+X57+Z57+AB57+AD57+AF57+AH57+AJ57+AL57+AN57+AP57</f>
        <v>20056495863.636299</v>
      </c>
      <c r="L57" s="834">
        <f>IFERROR(K57/K$7,0)</f>
        <v>2.9999999999999995E-2</v>
      </c>
      <c r="M57" s="813">
        <f t="shared" si="3"/>
        <v>-0.52014762016470006</v>
      </c>
      <c r="N57" s="59">
        <f t="shared" si="28"/>
        <v>64668933351.452293</v>
      </c>
      <c r="O57" s="302">
        <f t="shared" si="4"/>
        <v>2.9999999999999995E-2</v>
      </c>
      <c r="P57" s="211">
        <f t="shared" si="28"/>
        <v>44570414836.310478</v>
      </c>
      <c r="Q57" s="302">
        <f t="shared" si="19"/>
        <v>2.9999999999999995E-2</v>
      </c>
      <c r="R57" s="211">
        <f t="shared" si="28"/>
        <v>42637476836.10656</v>
      </c>
      <c r="S57" s="302">
        <f t="shared" si="5"/>
        <v>0.03</v>
      </c>
      <c r="T57" s="87">
        <f>+T7*0.03</f>
        <v>4184120090.1428976</v>
      </c>
      <c r="U57" s="302">
        <f t="shared" si="34"/>
        <v>0.03</v>
      </c>
      <c r="V57" s="87">
        <f>+V7*0.03</f>
        <v>2773754395.9658995</v>
      </c>
      <c r="W57" s="302">
        <f t="shared" si="34"/>
        <v>0.03</v>
      </c>
      <c r="X57" s="87">
        <f>+X7*0.03</f>
        <v>4591137769.429801</v>
      </c>
      <c r="Y57" s="14">
        <f t="shared" si="45"/>
        <v>0.03</v>
      </c>
      <c r="Z57" s="87">
        <f>+Z7*0.03</f>
        <v>4388566734.678299</v>
      </c>
      <c r="AA57" s="14">
        <f t="shared" si="45"/>
        <v>2.9999999999999995E-2</v>
      </c>
      <c r="AB57" s="87">
        <f>+AB7*0.03</f>
        <v>4118916873.4194036</v>
      </c>
      <c r="AC57" s="14">
        <f t="shared" si="46"/>
        <v>0.03</v>
      </c>
      <c r="AD57" s="87">
        <f>+AD8*0.03</f>
        <v>0</v>
      </c>
      <c r="AE57" s="14">
        <f t="shared" si="46"/>
        <v>0</v>
      </c>
      <c r="AF57" s="87">
        <f>+AF8*0.03</f>
        <v>0</v>
      </c>
      <c r="AG57" s="14">
        <f t="shared" si="47"/>
        <v>0</v>
      </c>
      <c r="AH57" s="87">
        <f>+AH8*0.03</f>
        <v>0</v>
      </c>
      <c r="AI57" s="14">
        <f t="shared" si="47"/>
        <v>0</v>
      </c>
      <c r="AJ57" s="87">
        <f>+AJ8*0.03</f>
        <v>0</v>
      </c>
      <c r="AK57" s="14">
        <f t="shared" si="48"/>
        <v>0</v>
      </c>
      <c r="AL57" s="87">
        <f>+AL8*0.03</f>
        <v>0</v>
      </c>
      <c r="AM57" s="14">
        <f t="shared" si="48"/>
        <v>0</v>
      </c>
      <c r="AN57" s="87">
        <f>+AN8*0.03</f>
        <v>0</v>
      </c>
      <c r="AO57" s="14">
        <f t="shared" si="49"/>
        <v>0</v>
      </c>
      <c r="AP57" s="87">
        <f>+AP8*0.03</f>
        <v>0</v>
      </c>
      <c r="AQ57" s="14">
        <f t="shared" si="49"/>
        <v>0</v>
      </c>
      <c r="AR57" s="176"/>
      <c r="AS57" s="68"/>
      <c r="AU57" s="761"/>
    </row>
    <row r="58" spans="1:47" s="51" customFormat="1" ht="15" customHeight="1">
      <c r="A58" s="61"/>
      <c r="B58" s="204" t="s">
        <v>173</v>
      </c>
      <c r="C58" s="192">
        <v>37880448332.805313</v>
      </c>
      <c r="D58" s="46">
        <v>0.04</v>
      </c>
      <c r="E58" s="211">
        <v>52637928967.097603</v>
      </c>
      <c r="F58" s="811">
        <v>3.9953913073989142E-2</v>
      </c>
      <c r="G58" s="12">
        <v>0.38958041110384595</v>
      </c>
      <c r="H58" s="211">
        <v>55729627711.812286</v>
      </c>
      <c r="I58" s="834">
        <f t="shared" si="0"/>
        <v>4.0000000000000008E-2</v>
      </c>
      <c r="J58" s="12">
        <f t="shared" si="1"/>
        <v>5.8735189726921287E-2</v>
      </c>
      <c r="K58" s="812">
        <f t="shared" si="18"/>
        <v>26741994484.848404</v>
      </c>
      <c r="L58" s="834">
        <f t="shared" si="2"/>
        <v>0.04</v>
      </c>
      <c r="M58" s="813">
        <f t="shared" si="3"/>
        <v>-0.52014762016470006</v>
      </c>
      <c r="N58" s="59">
        <f t="shared" si="28"/>
        <v>86225244468.603073</v>
      </c>
      <c r="O58" s="302">
        <f t="shared" si="4"/>
        <v>0.04</v>
      </c>
      <c r="P58" s="211">
        <f t="shared" si="28"/>
        <v>59427219781.747314</v>
      </c>
      <c r="Q58" s="302">
        <f t="shared" si="19"/>
        <v>0.04</v>
      </c>
      <c r="R58" s="211">
        <f t="shared" si="28"/>
        <v>56849969114.808754</v>
      </c>
      <c r="S58" s="302">
        <f t="shared" si="5"/>
        <v>0.04</v>
      </c>
      <c r="T58" s="87">
        <f>+T7*0.04</f>
        <v>5578826786.8571978</v>
      </c>
      <c r="U58" s="302">
        <f t="shared" si="34"/>
        <v>0.04</v>
      </c>
      <c r="V58" s="87">
        <f>+V7*0.04</f>
        <v>3698339194.6211996</v>
      </c>
      <c r="W58" s="302">
        <f t="shared" si="34"/>
        <v>0.04</v>
      </c>
      <c r="X58" s="87">
        <f>+X7*0.04</f>
        <v>6121517025.9064016</v>
      </c>
      <c r="Y58" s="14">
        <f t="shared" si="45"/>
        <v>0.04</v>
      </c>
      <c r="Z58" s="87">
        <f>+Z7*0.04</f>
        <v>5851422312.9043999</v>
      </c>
      <c r="AA58" s="14">
        <f t="shared" si="45"/>
        <v>0.04</v>
      </c>
      <c r="AB58" s="87">
        <f>+AB7*0.04</f>
        <v>5491889164.5592051</v>
      </c>
      <c r="AC58" s="14">
        <f t="shared" si="46"/>
        <v>0.04</v>
      </c>
      <c r="AD58" s="87">
        <f>+AD8*0.04</f>
        <v>0</v>
      </c>
      <c r="AE58" s="14">
        <f t="shared" si="46"/>
        <v>0</v>
      </c>
      <c r="AF58" s="87">
        <f>+AF8*0.04</f>
        <v>0</v>
      </c>
      <c r="AG58" s="14">
        <f t="shared" si="47"/>
        <v>0</v>
      </c>
      <c r="AH58" s="87">
        <f>+AH8*0.04</f>
        <v>0</v>
      </c>
      <c r="AI58" s="14">
        <f t="shared" si="47"/>
        <v>0</v>
      </c>
      <c r="AJ58" s="87">
        <f>+AJ8*0.04</f>
        <v>0</v>
      </c>
      <c r="AK58" s="14">
        <f t="shared" si="48"/>
        <v>0</v>
      </c>
      <c r="AL58" s="87">
        <f>+AL8*0.04</f>
        <v>0</v>
      </c>
      <c r="AM58" s="14">
        <f t="shared" si="48"/>
        <v>0</v>
      </c>
      <c r="AN58" s="87">
        <f>+AN8*0.04</f>
        <v>0</v>
      </c>
      <c r="AO58" s="14">
        <f t="shared" si="49"/>
        <v>0</v>
      </c>
      <c r="AP58" s="87">
        <f>+AP8*0.04</f>
        <v>0</v>
      </c>
      <c r="AQ58" s="14">
        <f t="shared" si="49"/>
        <v>0</v>
      </c>
      <c r="AR58" s="176"/>
      <c r="AS58" s="68"/>
      <c r="AU58" s="761"/>
    </row>
    <row r="59" spans="1:47" s="51" customFormat="1" ht="15" customHeight="1">
      <c r="A59" s="61"/>
      <c r="B59" s="204" t="s">
        <v>174</v>
      </c>
      <c r="C59" s="192">
        <v>0</v>
      </c>
      <c r="D59" s="46"/>
      <c r="E59" s="211">
        <v>0</v>
      </c>
      <c r="F59" s="811"/>
      <c r="G59" s="12"/>
      <c r="H59" s="211">
        <v>0</v>
      </c>
      <c r="I59" s="834"/>
      <c r="J59" s="12">
        <f t="shared" si="1"/>
        <v>0</v>
      </c>
      <c r="K59" s="812">
        <f t="shared" si="18"/>
        <v>0</v>
      </c>
      <c r="L59" s="834"/>
      <c r="M59" s="813">
        <f t="shared" si="3"/>
        <v>0</v>
      </c>
      <c r="N59" s="59">
        <f>+K59*$K$7/$H$7</f>
        <v>0</v>
      </c>
      <c r="O59" s="14"/>
      <c r="P59" s="211">
        <f t="shared" ref="P59" si="50">+M59*$K$7/$H$7</f>
        <v>0</v>
      </c>
      <c r="Q59" s="14"/>
      <c r="R59" s="211"/>
      <c r="S59" s="14"/>
      <c r="T59" s="192">
        <v>0</v>
      </c>
      <c r="U59" s="14"/>
      <c r="V59" s="87">
        <f>+AV59</f>
        <v>0</v>
      </c>
      <c r="W59" s="14"/>
      <c r="X59" s="87"/>
      <c r="Y59" s="14"/>
      <c r="Z59" s="87"/>
      <c r="AA59" s="14"/>
      <c r="AB59" s="87">
        <v>0</v>
      </c>
      <c r="AC59" s="14"/>
      <c r="AD59" s="87">
        <v>0</v>
      </c>
      <c r="AE59" s="14"/>
      <c r="AF59" s="87">
        <v>0</v>
      </c>
      <c r="AG59" s="14"/>
      <c r="AH59" s="87"/>
      <c r="AI59" s="14"/>
      <c r="AJ59" s="87"/>
      <c r="AK59" s="14"/>
      <c r="AL59" s="87"/>
      <c r="AM59" s="14"/>
      <c r="AN59" s="87"/>
      <c r="AO59" s="14"/>
      <c r="AP59" s="87"/>
      <c r="AQ59" s="14"/>
      <c r="AR59" s="176"/>
      <c r="AS59" s="68"/>
      <c r="AU59" s="761"/>
    </row>
    <row r="60" spans="1:47" s="51" customFormat="1" ht="15" customHeight="1" thickBot="1">
      <c r="B60" s="205" t="s">
        <v>177</v>
      </c>
      <c r="C60" s="193">
        <v>47588582062.092056</v>
      </c>
      <c r="D60" s="111">
        <v>5.0251339840536452E-2</v>
      </c>
      <c r="E60" s="108">
        <v>110149232284.1926</v>
      </c>
      <c r="F60" s="835">
        <v>8.3606876984087586E-2</v>
      </c>
      <c r="G60" s="836">
        <v>1.3146147145227696</v>
      </c>
      <c r="H60" s="108">
        <v>151449203056.71344</v>
      </c>
      <c r="I60" s="835">
        <f>IFERROR(H60/H$7,0)</f>
        <v>0.10870282775968572</v>
      </c>
      <c r="J60" s="177">
        <f t="shared" si="1"/>
        <v>0.37494560711929503</v>
      </c>
      <c r="K60" s="837">
        <f t="shared" si="18"/>
        <v>60906745224.497452</v>
      </c>
      <c r="L60" s="838">
        <f>IFERROR(K60/K$7,0)</f>
        <v>9.1102771349393943E-2</v>
      </c>
      <c r="M60" s="839">
        <f>IFERROR((K60-H60)/H60,0)</f>
        <v>-0.597840437617294</v>
      </c>
      <c r="N60" s="110">
        <f>N28-N29</f>
        <v>103725317343.81219</v>
      </c>
      <c r="O60" s="109">
        <f>IFERROR(N60/N$7,0)</f>
        <v>4.8118305947665418E-2</v>
      </c>
      <c r="P60" s="108">
        <f>P28-P29</f>
        <v>55062700488.066528</v>
      </c>
      <c r="Q60" s="109">
        <f>IFERROR(P60/P$7,0)</f>
        <v>3.7062275967336224E-2</v>
      </c>
      <c r="R60" s="108">
        <f>R28-R29</f>
        <v>55168430391.95575</v>
      </c>
      <c r="S60" s="109">
        <f>IFERROR(R60/R$7,0)</f>
        <v>3.8816858655133388E-2</v>
      </c>
      <c r="T60" s="193">
        <f>T28-T29</f>
        <v>17752854755.588406</v>
      </c>
      <c r="U60" s="109">
        <f>IFERROR(T60/T$7,0)</f>
        <v>0.12728737015037803</v>
      </c>
      <c r="V60" s="110">
        <f>V28-V29</f>
        <v>6889890125.2844963</v>
      </c>
      <c r="W60" s="109">
        <f>IFERROR(V60/V$7,0)</f>
        <v>7.4518747607629207E-2</v>
      </c>
      <c r="X60" s="110">
        <f>X28-X29</f>
        <v>11819072752.985962</v>
      </c>
      <c r="Y60" s="109">
        <f>IFERROR(X60/X$7,0)</f>
        <v>7.7229697821421542E-2</v>
      </c>
      <c r="Z60" s="110">
        <f>Z28-Z29</f>
        <v>12341267498.060566</v>
      </c>
      <c r="AA60" s="109">
        <f>IFERROR(Z60/Z$7,0)</f>
        <v>8.436422352113486E-2</v>
      </c>
      <c r="AB60" s="110">
        <f>AB28-AB29</f>
        <v>12103660092.578018</v>
      </c>
      <c r="AC60" s="109">
        <f>IFERROR(AB60/AB$7,0)</f>
        <v>8.8156623193975131E-2</v>
      </c>
      <c r="AD60" s="110">
        <f>AD28-AD29</f>
        <v>0</v>
      </c>
      <c r="AE60" s="109">
        <f>IFERROR(AD60/AD$7,0)</f>
        <v>0</v>
      </c>
      <c r="AF60" s="110">
        <f>AF28-AF29</f>
        <v>0</v>
      </c>
      <c r="AG60" s="109">
        <f>IFERROR(AF60/AF$7,0)</f>
        <v>0</v>
      </c>
      <c r="AH60" s="110">
        <f>AH28-AH29</f>
        <v>0</v>
      </c>
      <c r="AI60" s="109">
        <f>IFERROR(AH60/AH$7,0)</f>
        <v>0</v>
      </c>
      <c r="AJ60" s="110">
        <f>AJ28-AJ29</f>
        <v>0</v>
      </c>
      <c r="AK60" s="109">
        <f>IFERROR(AJ60/AJ$7,0)</f>
        <v>0</v>
      </c>
      <c r="AL60" s="110">
        <f>AL28-AL29</f>
        <v>0</v>
      </c>
      <c r="AM60" s="109">
        <f>IFERROR(AL60/AL$7,0)</f>
        <v>0</v>
      </c>
      <c r="AN60" s="110">
        <f>AN28-AN29</f>
        <v>0</v>
      </c>
      <c r="AO60" s="109">
        <f>IFERROR(AN60/AN$7,0)</f>
        <v>0</v>
      </c>
      <c r="AP60" s="110">
        <f>AP28-AP29</f>
        <v>0</v>
      </c>
      <c r="AQ60" s="109">
        <f>IFERROR(AP60/AP$7,0)</f>
        <v>0</v>
      </c>
      <c r="AR60" s="177" t="e">
        <f>IF(#REF!=0,"",T60/#REF!)</f>
        <v>#REF!</v>
      </c>
      <c r="AS60" s="111" t="e">
        <f>IF(#REF!=0,"",T60/#REF!)</f>
        <v>#REF!</v>
      </c>
      <c r="AU60" s="761"/>
    </row>
    <row r="61" spans="1:47">
      <c r="C61" s="242"/>
      <c r="H61" s="742">
        <f>+(H60+H58+H57)*0.1</f>
        <v>24897605155.238495</v>
      </c>
      <c r="I61" s="743">
        <f>IFERROR(H61/H$7,0)</f>
        <v>1.7870282775968572E-2</v>
      </c>
      <c r="J61" s="667"/>
      <c r="K61" s="840">
        <f>+(K60+K58+K57)*0.1</f>
        <v>10770523557.298216</v>
      </c>
      <c r="L61" s="841">
        <f>IFERROR(K61/K$7,0)</f>
        <v>1.6110277134939396E-2</v>
      </c>
      <c r="M61" s="841"/>
      <c r="N61" s="742">
        <f>+(N60+N58+N57)*0.1</f>
        <v>25461949516.386761</v>
      </c>
      <c r="O61" s="743">
        <f>IFERROR(N61/N$7,0)</f>
        <v>1.1811830594766544E-2</v>
      </c>
      <c r="P61" s="742"/>
      <c r="Q61" s="743"/>
      <c r="R61" s="742"/>
      <c r="S61" s="743"/>
    </row>
    <row r="62" spans="1:47" ht="21" customHeight="1">
      <c r="B62" s="43" t="str">
        <f>B1</f>
        <v>2026년 사업계획</v>
      </c>
      <c r="C62" s="43"/>
      <c r="E62" s="43"/>
      <c r="G62" s="43"/>
      <c r="H62" s="744"/>
      <c r="I62" s="744"/>
      <c r="J62" s="744"/>
      <c r="K62" s="744"/>
      <c r="L62" s="744"/>
      <c r="M62" s="744"/>
      <c r="N62" s="744"/>
      <c r="O62" s="744"/>
      <c r="P62" s="744"/>
      <c r="Q62" s="744"/>
      <c r="R62" s="744"/>
      <c r="S62" s="744"/>
    </row>
    <row r="63" spans="1:47" ht="9" customHeight="1"/>
    <row r="64" spans="1:47" ht="21" customHeight="1" thickBot="1">
      <c r="B64" s="36" t="s">
        <v>497</v>
      </c>
      <c r="C64" s="216" t="s">
        <v>498</v>
      </c>
      <c r="D64" s="217"/>
      <c r="E64" s="216">
        <v>5.5</v>
      </c>
      <c r="G64" s="36"/>
      <c r="H64" s="36"/>
      <c r="I64" s="36"/>
      <c r="J64" s="36"/>
      <c r="K64" s="36"/>
      <c r="L64" s="36"/>
      <c r="M64" s="36"/>
      <c r="N64" s="36"/>
      <c r="O64" s="36"/>
      <c r="P64" s="36"/>
      <c r="Q64" s="36"/>
      <c r="R64" s="36"/>
      <c r="S64" s="36"/>
      <c r="T64" s="3" t="s">
        <v>499</v>
      </c>
      <c r="AN64" s="3" t="s">
        <v>499</v>
      </c>
      <c r="AR64" s="905" t="s">
        <v>500</v>
      </c>
      <c r="AS64" s="905"/>
    </row>
    <row r="65" spans="1:58" ht="21" customHeight="1" thickBot="1">
      <c r="B65" s="978" t="s">
        <v>126</v>
      </c>
      <c r="C65" s="733" t="s">
        <v>476</v>
      </c>
      <c r="D65" s="734"/>
      <c r="E65" s="734"/>
      <c r="F65" s="734"/>
      <c r="G65" s="734"/>
      <c r="H65" s="734"/>
      <c r="I65" s="734"/>
      <c r="J65" s="734"/>
      <c r="K65" s="735"/>
      <c r="L65" s="735"/>
      <c r="M65" s="735"/>
      <c r="N65" s="735"/>
      <c r="O65" s="735"/>
      <c r="P65" s="735"/>
      <c r="Q65" s="735"/>
      <c r="R65" s="735"/>
      <c r="S65" s="735"/>
      <c r="T65" s="981" t="s">
        <v>477</v>
      </c>
      <c r="U65" s="910"/>
      <c r="V65" s="909" t="s">
        <v>478</v>
      </c>
      <c r="W65" s="910"/>
      <c r="X65" s="909" t="s">
        <v>479</v>
      </c>
      <c r="Y65" s="910"/>
      <c r="Z65" s="909" t="s">
        <v>93</v>
      </c>
      <c r="AA65" s="910"/>
      <c r="AB65" s="909" t="s">
        <v>94</v>
      </c>
      <c r="AC65" s="910"/>
      <c r="AD65" s="909" t="s">
        <v>95</v>
      </c>
      <c r="AE65" s="910"/>
      <c r="AF65" s="909" t="s">
        <v>96</v>
      </c>
      <c r="AG65" s="910"/>
      <c r="AH65" s="909" t="s">
        <v>480</v>
      </c>
      <c r="AI65" s="910"/>
      <c r="AJ65" s="909" t="s">
        <v>481</v>
      </c>
      <c r="AK65" s="910"/>
      <c r="AL65" s="909" t="s">
        <v>482</v>
      </c>
      <c r="AM65" s="910"/>
      <c r="AN65" s="909" t="s">
        <v>483</v>
      </c>
      <c r="AO65" s="910"/>
      <c r="AP65" s="909" t="s">
        <v>484</v>
      </c>
      <c r="AQ65" s="910"/>
      <c r="AR65" s="936" t="s">
        <v>485</v>
      </c>
      <c r="AS65" s="936"/>
    </row>
    <row r="66" spans="1:58" s="38" customFormat="1" ht="15.75" customHeight="1">
      <c r="B66" s="979"/>
      <c r="C66" s="736" t="s">
        <v>228</v>
      </c>
      <c r="D66" s="737"/>
      <c r="E66" s="842" t="s">
        <v>355</v>
      </c>
      <c r="F66" s="737"/>
      <c r="G66" s="737"/>
      <c r="H66" s="842" t="s">
        <v>213</v>
      </c>
      <c r="I66" s="737"/>
      <c r="J66" s="737"/>
      <c r="K66" s="795" t="s">
        <v>214</v>
      </c>
      <c r="L66" s="796"/>
      <c r="M66" s="797"/>
      <c r="N66" s="843" t="s">
        <v>356</v>
      </c>
      <c r="O66" s="741"/>
      <c r="P66" s="740" t="s">
        <v>486</v>
      </c>
      <c r="Q66" s="741"/>
      <c r="R66" s="740" t="s">
        <v>487</v>
      </c>
      <c r="S66" s="741"/>
      <c r="T66" s="982"/>
      <c r="U66" s="912"/>
      <c r="V66" s="911"/>
      <c r="W66" s="912"/>
      <c r="X66" s="911"/>
      <c r="Y66" s="912"/>
      <c r="Z66" s="911"/>
      <c r="AA66" s="912"/>
      <c r="AB66" s="911"/>
      <c r="AC66" s="912"/>
      <c r="AD66" s="911"/>
      <c r="AE66" s="912"/>
      <c r="AF66" s="911"/>
      <c r="AG66" s="912"/>
      <c r="AH66" s="911"/>
      <c r="AI66" s="912"/>
      <c r="AJ66" s="911"/>
      <c r="AK66" s="912"/>
      <c r="AL66" s="911"/>
      <c r="AM66" s="912"/>
      <c r="AN66" s="911"/>
      <c r="AO66" s="912"/>
      <c r="AP66" s="911"/>
      <c r="AQ66" s="912"/>
      <c r="AR66" s="937"/>
      <c r="AS66" s="937"/>
      <c r="AU66" s="760"/>
    </row>
    <row r="67" spans="1:58" s="38" customFormat="1" ht="21" customHeight="1" thickBot="1">
      <c r="B67" s="980"/>
      <c r="C67" s="207" t="s">
        <v>488</v>
      </c>
      <c r="D67" s="101" t="s">
        <v>489</v>
      </c>
      <c r="E67" s="210" t="s">
        <v>488</v>
      </c>
      <c r="F67" s="799" t="s">
        <v>489</v>
      </c>
      <c r="G67" s="122" t="s">
        <v>490</v>
      </c>
      <c r="H67" s="210" t="s">
        <v>488</v>
      </c>
      <c r="I67" s="799" t="s">
        <v>489</v>
      </c>
      <c r="J67" s="122" t="s">
        <v>490</v>
      </c>
      <c r="K67" s="803" t="s">
        <v>488</v>
      </c>
      <c r="L67" s="799" t="s">
        <v>489</v>
      </c>
      <c r="M67" s="804"/>
      <c r="N67" s="104" t="s">
        <v>488</v>
      </c>
      <c r="O67" s="101" t="s">
        <v>489</v>
      </c>
      <c r="P67" s="210" t="s">
        <v>488</v>
      </c>
      <c r="Q67" s="101" t="s">
        <v>489</v>
      </c>
      <c r="R67" s="210" t="s">
        <v>488</v>
      </c>
      <c r="S67" s="101" t="s">
        <v>489</v>
      </c>
      <c r="T67" s="179" t="s">
        <v>488</v>
      </c>
      <c r="U67" s="100" t="s">
        <v>489</v>
      </c>
      <c r="V67" s="104" t="s">
        <v>488</v>
      </c>
      <c r="W67" s="100" t="s">
        <v>489</v>
      </c>
      <c r="X67" s="104" t="s">
        <v>488</v>
      </c>
      <c r="Y67" s="100" t="s">
        <v>489</v>
      </c>
      <c r="Z67" s="104" t="s">
        <v>488</v>
      </c>
      <c r="AA67" s="100" t="s">
        <v>489</v>
      </c>
      <c r="AB67" s="104" t="s">
        <v>488</v>
      </c>
      <c r="AC67" s="100" t="s">
        <v>489</v>
      </c>
      <c r="AD67" s="104" t="s">
        <v>488</v>
      </c>
      <c r="AE67" s="100" t="s">
        <v>489</v>
      </c>
      <c r="AF67" s="104" t="s">
        <v>488</v>
      </c>
      <c r="AG67" s="100" t="s">
        <v>489</v>
      </c>
      <c r="AH67" s="104" t="s">
        <v>488</v>
      </c>
      <c r="AI67" s="100" t="s">
        <v>489</v>
      </c>
      <c r="AJ67" s="104" t="s">
        <v>488</v>
      </c>
      <c r="AK67" s="100" t="s">
        <v>489</v>
      </c>
      <c r="AL67" s="104" t="s">
        <v>488</v>
      </c>
      <c r="AM67" s="100" t="s">
        <v>489</v>
      </c>
      <c r="AN67" s="104" t="s">
        <v>488</v>
      </c>
      <c r="AO67" s="100" t="s">
        <v>489</v>
      </c>
      <c r="AP67" s="104" t="s">
        <v>488</v>
      </c>
      <c r="AQ67" s="100" t="s">
        <v>489</v>
      </c>
      <c r="AR67" s="208" t="s">
        <v>491</v>
      </c>
      <c r="AS67" s="103" t="s">
        <v>492</v>
      </c>
      <c r="AU67" s="760"/>
    </row>
    <row r="68" spans="1:58" s="51" customFormat="1" ht="15" customHeight="1">
      <c r="B68" s="194" t="s">
        <v>127</v>
      </c>
      <c r="C68" s="180">
        <v>52085616457.607307</v>
      </c>
      <c r="D68" s="47">
        <v>1</v>
      </c>
      <c r="E68" s="50">
        <v>72460639533.080719</v>
      </c>
      <c r="F68" s="805">
        <v>1</v>
      </c>
      <c r="G68" s="175">
        <v>0.39118329514361655</v>
      </c>
      <c r="H68" s="50">
        <f>H7*$E$64/100</f>
        <v>76628238103.741882</v>
      </c>
      <c r="I68" s="805">
        <f>+IFERROR(H68/H$68,0)</f>
        <v>1</v>
      </c>
      <c r="J68" s="175">
        <f t="shared" ref="J68:J121" si="51">IFERROR((H68-E68)/E68,0)</f>
        <v>5.7515343468070197E-2</v>
      </c>
      <c r="K68" s="806">
        <f>K7*$E$64/100</f>
        <v>36770242416.66655</v>
      </c>
      <c r="L68" s="805">
        <f>+IFERROR(K68/K$68,0)</f>
        <v>1</v>
      </c>
      <c r="M68" s="807">
        <f t="shared" ref="M68:M121" si="52">IFERROR((K68-H68)/H68,0)</f>
        <v>-0.52014762016470006</v>
      </c>
      <c r="N68" s="140">
        <f t="shared" ref="N68:P83" si="53">N7*$E$64/100</f>
        <v>118559711144.32922</v>
      </c>
      <c r="O68" s="31">
        <f>+IFERROR(N68/N$68,0)</f>
        <v>1</v>
      </c>
      <c r="P68" s="50">
        <f t="shared" si="53"/>
        <v>81712427199.902557</v>
      </c>
      <c r="Q68" s="31">
        <f>+IFERROR(P68/P$68,0)</f>
        <v>1</v>
      </c>
      <c r="R68" s="50">
        <f t="shared" ref="R68:R121" si="54">R7*$E$64/100</f>
        <v>78168707532.86203</v>
      </c>
      <c r="S68" s="31">
        <f>+IFERROR(R68/R$68,0)</f>
        <v>1</v>
      </c>
      <c r="T68" s="180">
        <f t="shared" ref="T68:T121" si="55">T7*$E$64/100</f>
        <v>7670886831.9286461</v>
      </c>
      <c r="U68" s="31">
        <v>1</v>
      </c>
      <c r="V68" s="140">
        <f t="shared" ref="V68:V121" si="56">V7*$E$64/100</f>
        <v>5085216392.6041489</v>
      </c>
      <c r="W68" s="31">
        <v>1</v>
      </c>
      <c r="X68" s="140">
        <f t="shared" ref="X68:X121" si="57">X7*$E$64/100</f>
        <v>8417085910.6213017</v>
      </c>
      <c r="Y68" s="31">
        <v>1</v>
      </c>
      <c r="Z68" s="140">
        <f t="shared" ref="Z68:Z121" si="58">Z7*$E$64/100</f>
        <v>8045705680.2435493</v>
      </c>
      <c r="AA68" s="31">
        <v>1</v>
      </c>
      <c r="AB68" s="140">
        <f t="shared" ref="AB68:AB121" si="59">AB7*$E$64/100</f>
        <v>7551347601.2689066</v>
      </c>
      <c r="AC68" s="31">
        <v>1</v>
      </c>
      <c r="AD68" s="140">
        <f t="shared" ref="AD68:AD121" si="60">AD7*$E$64/100</f>
        <v>0</v>
      </c>
      <c r="AE68" s="31">
        <v>1</v>
      </c>
      <c r="AF68" s="140">
        <f t="shared" ref="AF68:AF121" si="61">AF7*$E$64/100</f>
        <v>0</v>
      </c>
      <c r="AG68" s="31">
        <v>1</v>
      </c>
      <c r="AH68" s="140">
        <f t="shared" ref="AH68:AH121" si="62">AH7*$E$64/100</f>
        <v>0</v>
      </c>
      <c r="AI68" s="31">
        <v>1</v>
      </c>
      <c r="AJ68" s="140">
        <f t="shared" ref="AJ68:AJ121" si="63">AJ7*$E$64/100</f>
        <v>0</v>
      </c>
      <c r="AK68" s="31">
        <v>1</v>
      </c>
      <c r="AL68" s="140">
        <f t="shared" ref="AL68:AL121" si="64">AL7*$E$64/100</f>
        <v>0</v>
      </c>
      <c r="AM68" s="31">
        <v>1</v>
      </c>
      <c r="AN68" s="140">
        <f t="shared" ref="AN68:AN121" si="65">AN7*$E$64/100</f>
        <v>0</v>
      </c>
      <c r="AO68" s="31">
        <v>1</v>
      </c>
      <c r="AP68" s="140">
        <f t="shared" ref="AP68:AP121" si="66">AP7*$E$64/100</f>
        <v>0</v>
      </c>
      <c r="AQ68" s="31">
        <v>1</v>
      </c>
      <c r="AR68" s="175" t="e">
        <f>IF(#REF!=0,"",T68/#REF!)</f>
        <v>#REF!</v>
      </c>
      <c r="AS68" s="47" t="e">
        <f>IF(#REF!=0,"",T68/#REF!)</f>
        <v>#REF!</v>
      </c>
      <c r="AU68" s="761">
        <f t="shared" ref="AU68:BF83" si="67">AU7*$E$64/100</f>
        <v>0</v>
      </c>
      <c r="AV68" s="51">
        <f t="shared" si="67"/>
        <v>0</v>
      </c>
      <c r="AW68" s="51">
        <f t="shared" si="67"/>
        <v>0</v>
      </c>
      <c r="AX68" s="51">
        <f t="shared" si="67"/>
        <v>0</v>
      </c>
      <c r="AY68" s="51">
        <f t="shared" si="67"/>
        <v>0</v>
      </c>
      <c r="AZ68" s="51">
        <f t="shared" si="67"/>
        <v>0</v>
      </c>
      <c r="BA68" s="51">
        <f t="shared" si="67"/>
        <v>0</v>
      </c>
      <c r="BB68" s="51">
        <f t="shared" si="67"/>
        <v>0</v>
      </c>
      <c r="BC68" s="51">
        <f t="shared" si="67"/>
        <v>0</v>
      </c>
      <c r="BD68" s="51">
        <f t="shared" si="67"/>
        <v>0</v>
      </c>
      <c r="BE68" s="51">
        <f t="shared" si="67"/>
        <v>0</v>
      </c>
      <c r="BF68" s="51">
        <f t="shared" si="67"/>
        <v>0</v>
      </c>
    </row>
    <row r="69" spans="1:58" s="56" customFormat="1" ht="15" customHeight="1">
      <c r="A69" s="215"/>
      <c r="B69" s="195" t="s">
        <v>128</v>
      </c>
      <c r="C69" s="181">
        <v>52085616457.607307</v>
      </c>
      <c r="D69" s="55">
        <v>1</v>
      </c>
      <c r="E69" s="53">
        <v>72377152329.759216</v>
      </c>
      <c r="F69" s="808">
        <v>0.99884782684972873</v>
      </c>
      <c r="G69" s="22">
        <v>0.38958041110384611</v>
      </c>
      <c r="H69" s="53">
        <f t="shared" ref="H69:H121" si="68">H8*$E$64/100</f>
        <v>76628238103.741882</v>
      </c>
      <c r="I69" s="808">
        <f t="shared" ref="I69:I121" si="69">+IFERROR(H69/H$68,0)</f>
        <v>1</v>
      </c>
      <c r="J69" s="22">
        <f t="shared" si="51"/>
        <v>5.8735189726920947E-2</v>
      </c>
      <c r="K69" s="809">
        <f t="shared" ref="K69:K120" si="70">K8*$E$64/100</f>
        <v>36585994963.232552</v>
      </c>
      <c r="L69" s="808">
        <f t="shared" ref="L69:O121" si="71">+IFERROR(K69/K$68,0)</f>
        <v>0.99498922385808131</v>
      </c>
      <c r="M69" s="810">
        <f t="shared" si="52"/>
        <v>-0.52255205302122176</v>
      </c>
      <c r="N69" s="141">
        <f t="shared" si="53"/>
        <v>118559711144.32922</v>
      </c>
      <c r="O69" s="54">
        <f t="shared" si="71"/>
        <v>1</v>
      </c>
      <c r="P69" s="53">
        <f t="shared" si="53"/>
        <v>81712427199.902557</v>
      </c>
      <c r="Q69" s="54">
        <f t="shared" ref="Q69:Q121" si="72">+IFERROR(P69/P$68,0)</f>
        <v>1</v>
      </c>
      <c r="R69" s="53">
        <f t="shared" si="54"/>
        <v>78168707532.86203</v>
      </c>
      <c r="S69" s="54">
        <f t="shared" ref="S69:S121" si="73">+IFERROR(R69/R$68,0)</f>
        <v>1</v>
      </c>
      <c r="T69" s="181">
        <f t="shared" si="55"/>
        <v>7645400564.6936464</v>
      </c>
      <c r="U69" s="54">
        <f>+IFERROR(T69/T$68,0)</f>
        <v>0.99667753314663465</v>
      </c>
      <c r="V69" s="141">
        <f t="shared" si="56"/>
        <v>5036455991.0241489</v>
      </c>
      <c r="W69" s="54">
        <f>+IFERROR(V69/V$68,0)</f>
        <v>0.99041134185539947</v>
      </c>
      <c r="X69" s="141">
        <f t="shared" si="57"/>
        <v>8335621294.6523018</v>
      </c>
      <c r="Y69" s="54">
        <f>+IFERROR(X69/X$68,0)</f>
        <v>0.99032151782290812</v>
      </c>
      <c r="Z69" s="141">
        <f t="shared" si="58"/>
        <v>8024905292.3935499</v>
      </c>
      <c r="AA69" s="54">
        <f>+IFERROR(Z69/Z$68,0)</f>
        <v>0.99741472175634327</v>
      </c>
      <c r="AB69" s="141">
        <f t="shared" si="59"/>
        <v>7543611820.4689064</v>
      </c>
      <c r="AC69" s="54">
        <f>+IFERROR(AB69/AB$68,0)</f>
        <v>0.99897557612118126</v>
      </c>
      <c r="AD69" s="141">
        <f t="shared" si="60"/>
        <v>0</v>
      </c>
      <c r="AE69" s="54">
        <f>+IFERROR(AD69/AD$68,0)</f>
        <v>0</v>
      </c>
      <c r="AF69" s="141">
        <f t="shared" si="61"/>
        <v>0</v>
      </c>
      <c r="AG69" s="54">
        <f>+IFERROR(AF69/AF$68,0)</f>
        <v>0</v>
      </c>
      <c r="AH69" s="141">
        <f t="shared" si="62"/>
        <v>0</v>
      </c>
      <c r="AI69" s="54">
        <f>+IFERROR(AH69/AH$68,0)</f>
        <v>0</v>
      </c>
      <c r="AJ69" s="141">
        <f t="shared" si="63"/>
        <v>0</v>
      </c>
      <c r="AK69" s="54">
        <f>+IFERROR(AJ69/AJ$68,0)</f>
        <v>0</v>
      </c>
      <c r="AL69" s="141">
        <f t="shared" si="64"/>
        <v>0</v>
      </c>
      <c r="AM69" s="54">
        <f>+IFERROR(AL69/AL$68,0)</f>
        <v>0</v>
      </c>
      <c r="AN69" s="141">
        <f t="shared" si="65"/>
        <v>0</v>
      </c>
      <c r="AO69" s="54">
        <f>+IFERROR(AN69/AN$68,0)</f>
        <v>0</v>
      </c>
      <c r="AP69" s="141">
        <f t="shared" si="66"/>
        <v>0</v>
      </c>
      <c r="AQ69" s="54">
        <f>+IFERROR(AP69/AP$68,0)</f>
        <v>0</v>
      </c>
      <c r="AR69" s="22" t="e">
        <f>IF(#REF!=0,"",T69/#REF!)</f>
        <v>#REF!</v>
      </c>
      <c r="AS69" s="55" t="e">
        <f>IF(#REF!=0,"",T69/#REF!)</f>
        <v>#REF!</v>
      </c>
      <c r="AU69" s="762">
        <f t="shared" si="67"/>
        <v>0</v>
      </c>
      <c r="AV69" s="56">
        <f t="shared" si="67"/>
        <v>0</v>
      </c>
      <c r="AW69" s="56">
        <f t="shared" si="67"/>
        <v>0</v>
      </c>
      <c r="AX69" s="56">
        <f t="shared" si="67"/>
        <v>0</v>
      </c>
      <c r="AY69" s="56">
        <f t="shared" si="67"/>
        <v>0</v>
      </c>
      <c r="AZ69" s="56">
        <f t="shared" si="67"/>
        <v>0</v>
      </c>
      <c r="BA69" s="56">
        <f t="shared" si="67"/>
        <v>0</v>
      </c>
      <c r="BB69" s="56">
        <f t="shared" si="67"/>
        <v>0</v>
      </c>
      <c r="BC69" s="56">
        <f t="shared" si="67"/>
        <v>0</v>
      </c>
      <c r="BD69" s="56">
        <f t="shared" si="67"/>
        <v>0</v>
      </c>
      <c r="BE69" s="56">
        <f t="shared" si="67"/>
        <v>0</v>
      </c>
      <c r="BF69" s="56">
        <f t="shared" si="67"/>
        <v>0</v>
      </c>
    </row>
    <row r="70" spans="1:58" s="51" customFormat="1" ht="15" customHeight="1">
      <c r="A70" s="61"/>
      <c r="B70" s="196" t="s">
        <v>129</v>
      </c>
      <c r="C70" s="182">
        <v>2402794029.5259995</v>
      </c>
      <c r="D70" s="46">
        <v>4.613162314171021E-2</v>
      </c>
      <c r="E70" s="211">
        <v>1754811424.4100001</v>
      </c>
      <c r="F70" s="811">
        <v>2.4217443231492178E-2</v>
      </c>
      <c r="G70" s="12">
        <v>-0.2696787977468994</v>
      </c>
      <c r="H70" s="211">
        <f t="shared" si="68"/>
        <v>1246375494.0999999</v>
      </c>
      <c r="I70" s="811">
        <f t="shared" si="69"/>
        <v>1.6265224477856517E-2</v>
      </c>
      <c r="J70" s="12">
        <f t="shared" si="51"/>
        <v>-0.28973821530763383</v>
      </c>
      <c r="K70" s="812">
        <f t="shared" si="70"/>
        <v>808894826.29999995</v>
      </c>
      <c r="L70" s="811">
        <f t="shared" si="71"/>
        <v>2.1998626420079263E-2</v>
      </c>
      <c r="M70" s="813">
        <f t="shared" si="52"/>
        <v>-0.35100230217210909</v>
      </c>
      <c r="N70" s="59">
        <f t="shared" si="53"/>
        <v>1223305707.0465002</v>
      </c>
      <c r="O70" s="14">
        <f t="shared" si="71"/>
        <v>1.0318055731067893E-2</v>
      </c>
      <c r="P70" s="211">
        <f t="shared" si="53"/>
        <v>1223305707.0465002</v>
      </c>
      <c r="Q70" s="14">
        <f t="shared" si="72"/>
        <v>1.4970864885139025E-2</v>
      </c>
      <c r="R70" s="211">
        <f t="shared" si="54"/>
        <v>1223305707.0465002</v>
      </c>
      <c r="S70" s="14">
        <f t="shared" si="73"/>
        <v>1.5649557804601335E-2</v>
      </c>
      <c r="T70" s="182">
        <f t="shared" si="55"/>
        <v>136302576.30000001</v>
      </c>
      <c r="U70" s="14">
        <f t="shared" ref="U70:W121" si="74">+IFERROR(T70/T$68,0)</f>
        <v>1.7768815951327267E-2</v>
      </c>
      <c r="V70" s="59">
        <f t="shared" si="56"/>
        <v>130675329.40000001</v>
      </c>
      <c r="W70" s="14">
        <f t="shared" si="74"/>
        <v>2.5697102996453003E-2</v>
      </c>
      <c r="X70" s="59">
        <f t="shared" si="57"/>
        <v>217562115.09999999</v>
      </c>
      <c r="Y70" s="14">
        <f t="shared" ref="Y70:Y121" si="75">+IFERROR(X70/X$68,0)</f>
        <v>2.5847676667463262E-2</v>
      </c>
      <c r="Z70" s="59">
        <f t="shared" si="58"/>
        <v>182007192.40000001</v>
      </c>
      <c r="AA70" s="14">
        <f t="shared" ref="AA70:AA121" si="76">+IFERROR(Z70/Z$68,0)</f>
        <v>2.2621656773615724E-2</v>
      </c>
      <c r="AB70" s="59">
        <f t="shared" si="59"/>
        <v>142347613.09999999</v>
      </c>
      <c r="AC70" s="14">
        <f t="shared" ref="AC70:AC121" si="77">+IFERROR(AB70/AB$68,0)</f>
        <v>1.885062383780086E-2</v>
      </c>
      <c r="AD70" s="59">
        <f t="shared" si="60"/>
        <v>0</v>
      </c>
      <c r="AE70" s="14">
        <f t="shared" ref="AE70:AE121" si="78">+IFERROR(AD70/AD$68,0)</f>
        <v>0</v>
      </c>
      <c r="AF70" s="59">
        <f t="shared" si="61"/>
        <v>0</v>
      </c>
      <c r="AG70" s="14">
        <f t="shared" ref="AG70:AG121" si="79">+IFERROR(AF70/AF$68,0)</f>
        <v>0</v>
      </c>
      <c r="AH70" s="59">
        <f t="shared" si="62"/>
        <v>0</v>
      </c>
      <c r="AI70" s="14">
        <f t="shared" ref="AI70:AI121" si="80">+IFERROR(AH70/AH$68,0)</f>
        <v>0</v>
      </c>
      <c r="AJ70" s="59">
        <f t="shared" si="63"/>
        <v>0</v>
      </c>
      <c r="AK70" s="14">
        <f t="shared" ref="AK70:AK121" si="81">+IFERROR(AJ70/AJ$68,0)</f>
        <v>0</v>
      </c>
      <c r="AL70" s="59">
        <f t="shared" si="64"/>
        <v>0</v>
      </c>
      <c r="AM70" s="14">
        <f t="shared" ref="AM70:AM121" si="82">+IFERROR(AL70/AL$68,0)</f>
        <v>0</v>
      </c>
      <c r="AN70" s="59">
        <f t="shared" si="65"/>
        <v>0</v>
      </c>
      <c r="AO70" s="14">
        <f t="shared" ref="AO70:AO121" si="83">+IFERROR(AN70/AN$68,0)</f>
        <v>0</v>
      </c>
      <c r="AP70" s="59">
        <f t="shared" si="66"/>
        <v>0</v>
      </c>
      <c r="AQ70" s="14">
        <f t="shared" ref="AQ70:AQ121" si="84">+IFERROR(AP70/AP$68,0)</f>
        <v>0</v>
      </c>
      <c r="AR70" s="32" t="e">
        <f>IF(#REF!=0,"",T70/#REF!)</f>
        <v>#REF!</v>
      </c>
      <c r="AS70" s="60" t="e">
        <f>IF(#REF!=0,"",T70/#REF!)</f>
        <v>#REF!</v>
      </c>
      <c r="AU70" s="761">
        <f t="shared" si="67"/>
        <v>0</v>
      </c>
      <c r="AV70" s="51">
        <f t="shared" si="67"/>
        <v>0</v>
      </c>
      <c r="AW70" s="51">
        <f t="shared" si="67"/>
        <v>0</v>
      </c>
      <c r="AX70" s="51">
        <f t="shared" si="67"/>
        <v>0</v>
      </c>
      <c r="AY70" s="51">
        <f t="shared" si="67"/>
        <v>0</v>
      </c>
      <c r="AZ70" s="51">
        <f t="shared" si="67"/>
        <v>0</v>
      </c>
      <c r="BA70" s="51">
        <f t="shared" si="67"/>
        <v>0</v>
      </c>
      <c r="BB70" s="51">
        <f t="shared" si="67"/>
        <v>0</v>
      </c>
      <c r="BC70" s="51">
        <f t="shared" si="67"/>
        <v>0</v>
      </c>
      <c r="BD70" s="51">
        <f t="shared" si="67"/>
        <v>0</v>
      </c>
      <c r="BE70" s="51">
        <f t="shared" si="67"/>
        <v>0</v>
      </c>
      <c r="BF70" s="51">
        <f t="shared" si="67"/>
        <v>0</v>
      </c>
    </row>
    <row r="71" spans="1:58" s="51" customFormat="1" ht="15" customHeight="1">
      <c r="A71" s="61"/>
      <c r="B71" s="196" t="s">
        <v>130</v>
      </c>
      <c r="C71" s="182">
        <v>49682822428.081299</v>
      </c>
      <c r="D71" s="46">
        <v>0.95386837685828962</v>
      </c>
      <c r="E71" s="211">
        <v>70622340905.349213</v>
      </c>
      <c r="F71" s="811">
        <v>0.97463038361823651</v>
      </c>
      <c r="G71" s="12">
        <v>0.42146394777750507</v>
      </c>
      <c r="H71" s="211">
        <f t="shared" si="68"/>
        <v>75381862609.641876</v>
      </c>
      <c r="I71" s="811">
        <f t="shared" si="69"/>
        <v>0.98373477552214339</v>
      </c>
      <c r="J71" s="12">
        <f t="shared" si="51"/>
        <v>6.739399520431584E-2</v>
      </c>
      <c r="K71" s="812">
        <f t="shared" si="70"/>
        <v>35777100136.932556</v>
      </c>
      <c r="L71" s="811">
        <f t="shared" si="71"/>
        <v>0.9729905974380022</v>
      </c>
      <c r="M71" s="813">
        <f t="shared" si="52"/>
        <v>-0.52538848340480759</v>
      </c>
      <c r="N71" s="59">
        <f t="shared" si="53"/>
        <v>117336405437.28271</v>
      </c>
      <c r="O71" s="14">
        <f t="shared" si="71"/>
        <v>0.98968194426893208</v>
      </c>
      <c r="P71" s="211">
        <f t="shared" si="53"/>
        <v>80489121492.856049</v>
      </c>
      <c r="Q71" s="14">
        <f t="shared" si="72"/>
        <v>0.9850291351148609</v>
      </c>
      <c r="R71" s="211">
        <f t="shared" si="54"/>
        <v>76945401825.815521</v>
      </c>
      <c r="S71" s="14">
        <f t="shared" si="73"/>
        <v>0.98435044219539858</v>
      </c>
      <c r="T71" s="182">
        <f t="shared" si="55"/>
        <v>7509097988.3936462</v>
      </c>
      <c r="U71" s="14">
        <f t="shared" si="74"/>
        <v>0.97890871719530737</v>
      </c>
      <c r="V71" s="59">
        <f t="shared" si="56"/>
        <v>4905780661.6241493</v>
      </c>
      <c r="W71" s="14">
        <f t="shared" si="74"/>
        <v>0.96471423885894658</v>
      </c>
      <c r="X71" s="59">
        <f t="shared" si="57"/>
        <v>8118059179.5523024</v>
      </c>
      <c r="Y71" s="14">
        <f t="shared" si="75"/>
        <v>0.96447384115544488</v>
      </c>
      <c r="Z71" s="59">
        <f t="shared" si="58"/>
        <v>7842898099.9935493</v>
      </c>
      <c r="AA71" s="14">
        <f t="shared" si="76"/>
        <v>0.97479306498272744</v>
      </c>
      <c r="AB71" s="59">
        <f t="shared" si="59"/>
        <v>7401264207.368906</v>
      </c>
      <c r="AC71" s="14">
        <f t="shared" si="77"/>
        <v>0.98012495228338037</v>
      </c>
      <c r="AD71" s="59">
        <f t="shared" si="60"/>
        <v>0</v>
      </c>
      <c r="AE71" s="14">
        <f t="shared" si="78"/>
        <v>0</v>
      </c>
      <c r="AF71" s="59">
        <f t="shared" si="61"/>
        <v>0</v>
      </c>
      <c r="AG71" s="14">
        <f t="shared" si="79"/>
        <v>0</v>
      </c>
      <c r="AH71" s="59">
        <f t="shared" si="62"/>
        <v>0</v>
      </c>
      <c r="AI71" s="14">
        <f t="shared" si="80"/>
        <v>0</v>
      </c>
      <c r="AJ71" s="59">
        <f t="shared" si="63"/>
        <v>0</v>
      </c>
      <c r="AK71" s="14">
        <f t="shared" si="81"/>
        <v>0</v>
      </c>
      <c r="AL71" s="59">
        <f t="shared" si="64"/>
        <v>0</v>
      </c>
      <c r="AM71" s="14">
        <f t="shared" si="82"/>
        <v>0</v>
      </c>
      <c r="AN71" s="59">
        <f t="shared" si="65"/>
        <v>0</v>
      </c>
      <c r="AO71" s="14">
        <f t="shared" si="83"/>
        <v>0</v>
      </c>
      <c r="AP71" s="59">
        <f t="shared" si="66"/>
        <v>0</v>
      </c>
      <c r="AQ71" s="14">
        <f t="shared" si="84"/>
        <v>0</v>
      </c>
      <c r="AR71" s="209" t="e">
        <f>IF(#REF!=0,"",T71/#REF!)</f>
        <v>#REF!</v>
      </c>
      <c r="AS71" s="63" t="e">
        <f>IF(#REF!=0,"",T71/#REF!)</f>
        <v>#REF!</v>
      </c>
      <c r="AT71" s="64"/>
      <c r="AU71" s="761">
        <f t="shared" si="67"/>
        <v>0</v>
      </c>
      <c r="AV71" s="51">
        <f t="shared" si="67"/>
        <v>0</v>
      </c>
      <c r="AW71" s="51">
        <f t="shared" si="67"/>
        <v>0</v>
      </c>
      <c r="AX71" s="51">
        <f t="shared" si="67"/>
        <v>0</v>
      </c>
      <c r="AY71" s="51">
        <f t="shared" si="67"/>
        <v>0</v>
      </c>
      <c r="AZ71" s="51">
        <f t="shared" si="67"/>
        <v>0</v>
      </c>
      <c r="BA71" s="51">
        <f t="shared" si="67"/>
        <v>0</v>
      </c>
      <c r="BB71" s="51">
        <f t="shared" si="67"/>
        <v>0</v>
      </c>
      <c r="BC71" s="51">
        <f t="shared" si="67"/>
        <v>0</v>
      </c>
      <c r="BD71" s="51">
        <f t="shared" si="67"/>
        <v>0</v>
      </c>
      <c r="BE71" s="51">
        <f t="shared" si="67"/>
        <v>0</v>
      </c>
      <c r="BF71" s="51">
        <f t="shared" si="67"/>
        <v>0</v>
      </c>
    </row>
    <row r="72" spans="1:58" s="56" customFormat="1" ht="15" customHeight="1">
      <c r="A72" s="57"/>
      <c r="B72" s="197" t="s">
        <v>131</v>
      </c>
      <c r="C72" s="183">
        <v>0</v>
      </c>
      <c r="D72" s="67">
        <v>0</v>
      </c>
      <c r="E72" s="65">
        <v>83487203.321500003</v>
      </c>
      <c r="F72" s="814">
        <v>1.1521731502712627E-3</v>
      </c>
      <c r="G72" s="745">
        <v>0</v>
      </c>
      <c r="H72" s="65">
        <f t="shared" si="68"/>
        <v>0</v>
      </c>
      <c r="I72" s="814">
        <f t="shared" si="69"/>
        <v>0</v>
      </c>
      <c r="J72" s="815">
        <f t="shared" si="51"/>
        <v>-1</v>
      </c>
      <c r="K72" s="816">
        <f t="shared" si="70"/>
        <v>180947453.43400002</v>
      </c>
      <c r="L72" s="814">
        <f t="shared" si="71"/>
        <v>4.9210296571768975E-3</v>
      </c>
      <c r="M72" s="817">
        <f t="shared" si="52"/>
        <v>0</v>
      </c>
      <c r="N72" s="78">
        <f t="shared" si="53"/>
        <v>0</v>
      </c>
      <c r="O72" s="66">
        <f t="shared" si="71"/>
        <v>0</v>
      </c>
      <c r="P72" s="65">
        <f t="shared" si="53"/>
        <v>0</v>
      </c>
      <c r="Q72" s="66">
        <f t="shared" si="72"/>
        <v>0</v>
      </c>
      <c r="R72" s="65">
        <f t="shared" si="54"/>
        <v>0</v>
      </c>
      <c r="S72" s="66">
        <f t="shared" si="73"/>
        <v>0</v>
      </c>
      <c r="T72" s="183">
        <f t="shared" si="55"/>
        <v>22186267.234999999</v>
      </c>
      <c r="U72" s="66">
        <f t="shared" si="74"/>
        <v>2.8922688759601784E-3</v>
      </c>
      <c r="V72" s="78">
        <f t="shared" si="56"/>
        <v>48760401.579999998</v>
      </c>
      <c r="W72" s="66">
        <f t="shared" si="74"/>
        <v>9.5886581446005502E-3</v>
      </c>
      <c r="X72" s="78">
        <f t="shared" si="57"/>
        <v>81464615.968999997</v>
      </c>
      <c r="Y72" s="66">
        <f t="shared" si="75"/>
        <v>9.6784821770919457E-3</v>
      </c>
      <c r="Z72" s="78">
        <f t="shared" si="58"/>
        <v>20800387.850000001</v>
      </c>
      <c r="AA72" s="66">
        <f t="shared" si="76"/>
        <v>2.585278243656852E-3</v>
      </c>
      <c r="AB72" s="78">
        <f t="shared" si="59"/>
        <v>7735780.7999999998</v>
      </c>
      <c r="AC72" s="66">
        <f t="shared" si="77"/>
        <v>1.0244238788186763E-3</v>
      </c>
      <c r="AD72" s="78">
        <f t="shared" si="60"/>
        <v>0</v>
      </c>
      <c r="AE72" s="66">
        <f t="shared" si="78"/>
        <v>0</v>
      </c>
      <c r="AF72" s="78">
        <f t="shared" si="61"/>
        <v>0</v>
      </c>
      <c r="AG72" s="66">
        <f t="shared" si="79"/>
        <v>0</v>
      </c>
      <c r="AH72" s="78">
        <f t="shared" si="62"/>
        <v>0</v>
      </c>
      <c r="AI72" s="66">
        <f t="shared" si="80"/>
        <v>0</v>
      </c>
      <c r="AJ72" s="78">
        <f t="shared" si="63"/>
        <v>0</v>
      </c>
      <c r="AK72" s="66">
        <f t="shared" si="81"/>
        <v>0</v>
      </c>
      <c r="AL72" s="78">
        <f t="shared" si="64"/>
        <v>0</v>
      </c>
      <c r="AM72" s="66">
        <f t="shared" si="82"/>
        <v>0</v>
      </c>
      <c r="AN72" s="78">
        <f t="shared" si="65"/>
        <v>0</v>
      </c>
      <c r="AO72" s="66">
        <f t="shared" si="83"/>
        <v>0</v>
      </c>
      <c r="AP72" s="78">
        <f t="shared" si="66"/>
        <v>0</v>
      </c>
      <c r="AQ72" s="66">
        <f t="shared" si="84"/>
        <v>0</v>
      </c>
      <c r="AR72" s="22" t="e">
        <f>IF(#REF!=0,"",T72/#REF!)</f>
        <v>#REF!</v>
      </c>
      <c r="AS72" s="55" t="e">
        <f>IF(#REF!=0,"",T72/#REF!)</f>
        <v>#REF!</v>
      </c>
      <c r="AU72" s="762">
        <f t="shared" si="67"/>
        <v>0</v>
      </c>
      <c r="AV72" s="56">
        <f t="shared" si="67"/>
        <v>0</v>
      </c>
      <c r="AW72" s="56">
        <f t="shared" si="67"/>
        <v>0</v>
      </c>
      <c r="AX72" s="56">
        <f t="shared" si="67"/>
        <v>0</v>
      </c>
      <c r="AY72" s="56">
        <f t="shared" si="67"/>
        <v>0</v>
      </c>
      <c r="AZ72" s="56">
        <f t="shared" si="67"/>
        <v>0</v>
      </c>
      <c r="BA72" s="56">
        <f t="shared" si="67"/>
        <v>0</v>
      </c>
      <c r="BB72" s="56">
        <f t="shared" si="67"/>
        <v>0</v>
      </c>
      <c r="BC72" s="56">
        <f t="shared" si="67"/>
        <v>0</v>
      </c>
      <c r="BD72" s="56">
        <f t="shared" si="67"/>
        <v>0</v>
      </c>
      <c r="BE72" s="56">
        <f t="shared" si="67"/>
        <v>0</v>
      </c>
      <c r="BF72" s="56">
        <f t="shared" si="67"/>
        <v>0</v>
      </c>
    </row>
    <row r="73" spans="1:58" s="51" customFormat="1" ht="15" customHeight="1">
      <c r="A73" s="61"/>
      <c r="B73" s="196" t="s">
        <v>493</v>
      </c>
      <c r="C73" s="184">
        <v>0</v>
      </c>
      <c r="D73" s="46">
        <v>0</v>
      </c>
      <c r="E73" s="211">
        <v>0</v>
      </c>
      <c r="F73" s="811">
        <v>0</v>
      </c>
      <c r="G73" s="12">
        <v>0</v>
      </c>
      <c r="H73" s="211">
        <f t="shared" si="68"/>
        <v>0</v>
      </c>
      <c r="I73" s="811">
        <f t="shared" si="69"/>
        <v>0</v>
      </c>
      <c r="J73" s="12">
        <f t="shared" si="51"/>
        <v>0</v>
      </c>
      <c r="K73" s="812">
        <f t="shared" si="70"/>
        <v>0</v>
      </c>
      <c r="L73" s="811">
        <f t="shared" si="71"/>
        <v>0</v>
      </c>
      <c r="M73" s="813">
        <f t="shared" si="52"/>
        <v>0</v>
      </c>
      <c r="N73" s="59">
        <f t="shared" si="53"/>
        <v>0</v>
      </c>
      <c r="O73" s="14">
        <f t="shared" si="71"/>
        <v>0</v>
      </c>
      <c r="P73" s="211">
        <f t="shared" si="53"/>
        <v>0</v>
      </c>
      <c r="Q73" s="14">
        <f t="shared" si="72"/>
        <v>0</v>
      </c>
      <c r="R73" s="211">
        <f t="shared" si="54"/>
        <v>0</v>
      </c>
      <c r="S73" s="14">
        <f t="shared" si="73"/>
        <v>0</v>
      </c>
      <c r="T73" s="184">
        <f t="shared" si="55"/>
        <v>0</v>
      </c>
      <c r="U73" s="14">
        <f t="shared" si="74"/>
        <v>0</v>
      </c>
      <c r="V73" s="142">
        <f t="shared" si="56"/>
        <v>0</v>
      </c>
      <c r="W73" s="14">
        <f t="shared" si="74"/>
        <v>0</v>
      </c>
      <c r="X73" s="142">
        <f t="shared" si="57"/>
        <v>0</v>
      </c>
      <c r="Y73" s="14">
        <f t="shared" si="75"/>
        <v>0</v>
      </c>
      <c r="Z73" s="142">
        <f t="shared" si="58"/>
        <v>0</v>
      </c>
      <c r="AA73" s="14">
        <f t="shared" si="76"/>
        <v>0</v>
      </c>
      <c r="AB73" s="142">
        <f t="shared" si="59"/>
        <v>0</v>
      </c>
      <c r="AC73" s="14">
        <f t="shared" si="77"/>
        <v>0</v>
      </c>
      <c r="AD73" s="142">
        <f t="shared" si="60"/>
        <v>0</v>
      </c>
      <c r="AE73" s="14">
        <f t="shared" si="78"/>
        <v>0</v>
      </c>
      <c r="AF73" s="142">
        <f t="shared" si="61"/>
        <v>0</v>
      </c>
      <c r="AG73" s="14">
        <f t="shared" si="79"/>
        <v>0</v>
      </c>
      <c r="AH73" s="142">
        <f t="shared" si="62"/>
        <v>0</v>
      </c>
      <c r="AI73" s="14">
        <f t="shared" si="80"/>
        <v>0</v>
      </c>
      <c r="AJ73" s="142">
        <f t="shared" si="63"/>
        <v>0</v>
      </c>
      <c r="AK73" s="14">
        <f t="shared" si="81"/>
        <v>0</v>
      </c>
      <c r="AL73" s="142">
        <f t="shared" si="64"/>
        <v>0</v>
      </c>
      <c r="AM73" s="14">
        <f t="shared" si="82"/>
        <v>0</v>
      </c>
      <c r="AN73" s="142">
        <f t="shared" si="65"/>
        <v>0</v>
      </c>
      <c r="AO73" s="14">
        <f t="shared" si="83"/>
        <v>0</v>
      </c>
      <c r="AP73" s="142">
        <f t="shared" si="66"/>
        <v>0</v>
      </c>
      <c r="AQ73" s="14">
        <f t="shared" si="84"/>
        <v>0</v>
      </c>
      <c r="AR73" s="176" t="e">
        <f>IF(#REF!=0,"",T73/#REF!)</f>
        <v>#REF!</v>
      </c>
      <c r="AS73" s="68" t="e">
        <f>IF(#REF!=0,"",T73/#REF!)</f>
        <v>#REF!</v>
      </c>
      <c r="AU73" s="761">
        <f t="shared" si="67"/>
        <v>0</v>
      </c>
      <c r="AV73" s="51">
        <f t="shared" si="67"/>
        <v>0</v>
      </c>
      <c r="AW73" s="51">
        <f t="shared" si="67"/>
        <v>0</v>
      </c>
      <c r="AX73" s="51">
        <f t="shared" si="67"/>
        <v>0</v>
      </c>
      <c r="AY73" s="51">
        <f t="shared" si="67"/>
        <v>0</v>
      </c>
      <c r="AZ73" s="51">
        <f t="shared" si="67"/>
        <v>0</v>
      </c>
      <c r="BA73" s="51">
        <f t="shared" si="67"/>
        <v>0</v>
      </c>
      <c r="BB73" s="51">
        <f t="shared" si="67"/>
        <v>0</v>
      </c>
      <c r="BC73" s="51">
        <f t="shared" si="67"/>
        <v>0</v>
      </c>
      <c r="BD73" s="51">
        <f t="shared" si="67"/>
        <v>0</v>
      </c>
      <c r="BE73" s="51">
        <f t="shared" si="67"/>
        <v>0</v>
      </c>
      <c r="BF73" s="51">
        <f t="shared" si="67"/>
        <v>0</v>
      </c>
    </row>
    <row r="74" spans="1:58" s="51" customFormat="1" ht="15" customHeight="1">
      <c r="A74" s="88"/>
      <c r="B74" s="198" t="s">
        <v>494</v>
      </c>
      <c r="C74" s="182">
        <v>0</v>
      </c>
      <c r="D74" s="46">
        <v>0</v>
      </c>
      <c r="E74" s="211">
        <v>83487203.321500003</v>
      </c>
      <c r="F74" s="811">
        <v>1.1521731502712627E-3</v>
      </c>
      <c r="G74" s="12">
        <v>0</v>
      </c>
      <c r="H74" s="211">
        <f t="shared" si="68"/>
        <v>69633890.609799996</v>
      </c>
      <c r="I74" s="811">
        <f t="shared" si="69"/>
        <v>9.0872362895160527E-4</v>
      </c>
      <c r="J74" s="12">
        <f t="shared" si="51"/>
        <v>-0.16593336655861413</v>
      </c>
      <c r="K74" s="812">
        <f t="shared" si="70"/>
        <v>180947453.43400002</v>
      </c>
      <c r="L74" s="811">
        <f t="shared" si="71"/>
        <v>4.9210296571768975E-3</v>
      </c>
      <c r="M74" s="813">
        <f t="shared" si="52"/>
        <v>1.5985544086277752</v>
      </c>
      <c r="N74" s="59">
        <f t="shared" si="53"/>
        <v>0</v>
      </c>
      <c r="O74" s="14">
        <f t="shared" si="71"/>
        <v>0</v>
      </c>
      <c r="P74" s="211">
        <f t="shared" si="53"/>
        <v>0</v>
      </c>
      <c r="Q74" s="14">
        <f t="shared" si="72"/>
        <v>0</v>
      </c>
      <c r="R74" s="211">
        <f t="shared" si="54"/>
        <v>0</v>
      </c>
      <c r="S74" s="14">
        <f t="shared" si="73"/>
        <v>0</v>
      </c>
      <c r="T74" s="182">
        <f t="shared" si="55"/>
        <v>22186267.234999999</v>
      </c>
      <c r="U74" s="14">
        <f t="shared" si="74"/>
        <v>2.8922688759601784E-3</v>
      </c>
      <c r="V74" s="59">
        <f t="shared" si="56"/>
        <v>48760401.579999998</v>
      </c>
      <c r="W74" s="14">
        <f t="shared" si="74"/>
        <v>9.5886581446005502E-3</v>
      </c>
      <c r="X74" s="59">
        <f t="shared" si="57"/>
        <v>81464615.968999997</v>
      </c>
      <c r="Y74" s="14">
        <f t="shared" si="75"/>
        <v>9.6784821770919457E-3</v>
      </c>
      <c r="Z74" s="59">
        <f t="shared" si="58"/>
        <v>20800387.850000001</v>
      </c>
      <c r="AA74" s="14">
        <f t="shared" si="76"/>
        <v>2.585278243656852E-3</v>
      </c>
      <c r="AB74" s="59">
        <f t="shared" si="59"/>
        <v>7735780.7999999998</v>
      </c>
      <c r="AC74" s="14">
        <f t="shared" si="77"/>
        <v>1.0244238788186763E-3</v>
      </c>
      <c r="AD74" s="59">
        <f t="shared" si="60"/>
        <v>0</v>
      </c>
      <c r="AE74" s="14">
        <f t="shared" si="78"/>
        <v>0</v>
      </c>
      <c r="AF74" s="59">
        <f t="shared" si="61"/>
        <v>0</v>
      </c>
      <c r="AG74" s="14">
        <f t="shared" si="79"/>
        <v>0</v>
      </c>
      <c r="AH74" s="59">
        <f t="shared" si="62"/>
        <v>0</v>
      </c>
      <c r="AI74" s="14">
        <f t="shared" si="80"/>
        <v>0</v>
      </c>
      <c r="AJ74" s="59">
        <f t="shared" si="63"/>
        <v>0</v>
      </c>
      <c r="AK74" s="14">
        <f t="shared" si="81"/>
        <v>0</v>
      </c>
      <c r="AL74" s="59">
        <f t="shared" si="64"/>
        <v>0</v>
      </c>
      <c r="AM74" s="14">
        <f t="shared" si="82"/>
        <v>0</v>
      </c>
      <c r="AN74" s="59">
        <f t="shared" si="65"/>
        <v>0</v>
      </c>
      <c r="AO74" s="14">
        <f t="shared" si="83"/>
        <v>0</v>
      </c>
      <c r="AP74" s="59">
        <f t="shared" si="66"/>
        <v>0</v>
      </c>
      <c r="AQ74" s="14">
        <f t="shared" si="84"/>
        <v>0</v>
      </c>
      <c r="AR74" s="176" t="e">
        <f>IF(#REF!=0,"",T74/#REF!)</f>
        <v>#REF!</v>
      </c>
      <c r="AS74" s="68" t="e">
        <f>IF(#REF!=0,"",T74/#REF!)</f>
        <v>#REF!</v>
      </c>
      <c r="AU74" s="761">
        <f t="shared" si="67"/>
        <v>0</v>
      </c>
      <c r="AV74" s="51">
        <f t="shared" si="67"/>
        <v>0</v>
      </c>
      <c r="AW74" s="51">
        <f t="shared" si="67"/>
        <v>0</v>
      </c>
      <c r="AX74" s="51">
        <f t="shared" si="67"/>
        <v>0</v>
      </c>
      <c r="AY74" s="51">
        <f t="shared" si="67"/>
        <v>0</v>
      </c>
      <c r="AZ74" s="51">
        <f t="shared" si="67"/>
        <v>0</v>
      </c>
      <c r="BA74" s="51">
        <f t="shared" si="67"/>
        <v>0</v>
      </c>
      <c r="BB74" s="51">
        <f t="shared" si="67"/>
        <v>0</v>
      </c>
      <c r="BC74" s="51">
        <f t="shared" si="67"/>
        <v>0</v>
      </c>
      <c r="BD74" s="51">
        <f t="shared" si="67"/>
        <v>0</v>
      </c>
      <c r="BE74" s="51">
        <f t="shared" si="67"/>
        <v>0</v>
      </c>
      <c r="BF74" s="51">
        <f t="shared" si="67"/>
        <v>0</v>
      </c>
    </row>
    <row r="75" spans="1:58" s="51" customFormat="1" ht="15" customHeight="1">
      <c r="A75" s="88"/>
      <c r="B75" s="198" t="s">
        <v>132</v>
      </c>
      <c r="C75" s="182">
        <v>0</v>
      </c>
      <c r="D75" s="46">
        <v>0</v>
      </c>
      <c r="E75" s="211">
        <v>0</v>
      </c>
      <c r="F75" s="811">
        <v>0</v>
      </c>
      <c r="G75" s="12">
        <v>0</v>
      </c>
      <c r="H75" s="211">
        <f t="shared" si="68"/>
        <v>0</v>
      </c>
      <c r="I75" s="811">
        <f t="shared" si="69"/>
        <v>0</v>
      </c>
      <c r="J75" s="12">
        <f t="shared" si="51"/>
        <v>0</v>
      </c>
      <c r="K75" s="812">
        <f t="shared" si="70"/>
        <v>0</v>
      </c>
      <c r="L75" s="811">
        <f t="shared" si="71"/>
        <v>0</v>
      </c>
      <c r="M75" s="813">
        <f t="shared" si="52"/>
        <v>0</v>
      </c>
      <c r="N75" s="59">
        <f t="shared" si="53"/>
        <v>0</v>
      </c>
      <c r="O75" s="14">
        <f t="shared" si="71"/>
        <v>0</v>
      </c>
      <c r="P75" s="211">
        <f t="shared" si="53"/>
        <v>0</v>
      </c>
      <c r="Q75" s="14">
        <f t="shared" si="72"/>
        <v>0</v>
      </c>
      <c r="R75" s="211">
        <f t="shared" si="54"/>
        <v>0</v>
      </c>
      <c r="S75" s="14">
        <f t="shared" si="73"/>
        <v>0</v>
      </c>
      <c r="T75" s="182">
        <f t="shared" si="55"/>
        <v>0</v>
      </c>
      <c r="U75" s="14">
        <f t="shared" si="74"/>
        <v>0</v>
      </c>
      <c r="V75" s="59">
        <f t="shared" si="56"/>
        <v>0</v>
      </c>
      <c r="W75" s="14">
        <f t="shared" si="74"/>
        <v>0</v>
      </c>
      <c r="X75" s="59">
        <f t="shared" si="57"/>
        <v>0</v>
      </c>
      <c r="Y75" s="14">
        <f t="shared" si="75"/>
        <v>0</v>
      </c>
      <c r="Z75" s="59">
        <f t="shared" si="58"/>
        <v>0</v>
      </c>
      <c r="AA75" s="14">
        <f t="shared" si="76"/>
        <v>0</v>
      </c>
      <c r="AB75" s="59">
        <f t="shared" si="59"/>
        <v>0</v>
      </c>
      <c r="AC75" s="14">
        <f t="shared" si="77"/>
        <v>0</v>
      </c>
      <c r="AD75" s="59">
        <f t="shared" si="60"/>
        <v>0</v>
      </c>
      <c r="AE75" s="14">
        <f t="shared" si="78"/>
        <v>0</v>
      </c>
      <c r="AF75" s="59">
        <f t="shared" si="61"/>
        <v>0</v>
      </c>
      <c r="AG75" s="14">
        <f t="shared" si="79"/>
        <v>0</v>
      </c>
      <c r="AH75" s="59">
        <f t="shared" si="62"/>
        <v>0</v>
      </c>
      <c r="AI75" s="14">
        <f t="shared" si="80"/>
        <v>0</v>
      </c>
      <c r="AJ75" s="59">
        <f t="shared" si="63"/>
        <v>0</v>
      </c>
      <c r="AK75" s="14">
        <f t="shared" si="81"/>
        <v>0</v>
      </c>
      <c r="AL75" s="59">
        <f t="shared" si="64"/>
        <v>0</v>
      </c>
      <c r="AM75" s="14">
        <f t="shared" si="82"/>
        <v>0</v>
      </c>
      <c r="AN75" s="59">
        <f t="shared" si="65"/>
        <v>0</v>
      </c>
      <c r="AO75" s="14">
        <f t="shared" si="83"/>
        <v>0</v>
      </c>
      <c r="AP75" s="59">
        <f t="shared" si="66"/>
        <v>0</v>
      </c>
      <c r="AQ75" s="14">
        <f t="shared" si="84"/>
        <v>0</v>
      </c>
      <c r="AR75" s="176" t="e">
        <f>IF(#REF!=0,"",T75/#REF!)</f>
        <v>#REF!</v>
      </c>
      <c r="AS75" s="68" t="e">
        <f>IF(#REF!=0,"",T75/#REF!)</f>
        <v>#REF!</v>
      </c>
      <c r="AU75" s="761">
        <f t="shared" si="67"/>
        <v>0</v>
      </c>
      <c r="AV75" s="51">
        <f t="shared" si="67"/>
        <v>0</v>
      </c>
      <c r="AW75" s="51">
        <f t="shared" si="67"/>
        <v>0</v>
      </c>
      <c r="AX75" s="51">
        <f t="shared" si="67"/>
        <v>0</v>
      </c>
      <c r="AY75" s="51">
        <f t="shared" si="67"/>
        <v>0</v>
      </c>
      <c r="AZ75" s="51">
        <f t="shared" si="67"/>
        <v>0</v>
      </c>
      <c r="BA75" s="51">
        <f t="shared" si="67"/>
        <v>0</v>
      </c>
      <c r="BB75" s="51">
        <f t="shared" si="67"/>
        <v>0</v>
      </c>
      <c r="BC75" s="51">
        <f t="shared" si="67"/>
        <v>0</v>
      </c>
      <c r="BD75" s="51">
        <f t="shared" si="67"/>
        <v>0</v>
      </c>
      <c r="BE75" s="51">
        <f t="shared" si="67"/>
        <v>0</v>
      </c>
      <c r="BF75" s="51">
        <f t="shared" si="67"/>
        <v>0</v>
      </c>
    </row>
    <row r="76" spans="1:58" s="56" customFormat="1" ht="15" customHeight="1">
      <c r="A76" s="178"/>
      <c r="B76" s="199" t="s">
        <v>133</v>
      </c>
      <c r="C76" s="185">
        <v>0</v>
      </c>
      <c r="D76" s="72">
        <v>0</v>
      </c>
      <c r="E76" s="211">
        <v>0</v>
      </c>
      <c r="F76" s="818">
        <v>0</v>
      </c>
      <c r="G76" s="746">
        <v>0</v>
      </c>
      <c r="H76" s="211">
        <f t="shared" si="68"/>
        <v>0</v>
      </c>
      <c r="I76" s="818">
        <f t="shared" si="69"/>
        <v>0</v>
      </c>
      <c r="J76" s="746">
        <f t="shared" si="51"/>
        <v>0</v>
      </c>
      <c r="K76" s="812">
        <f t="shared" si="70"/>
        <v>3300000</v>
      </c>
      <c r="L76" s="818">
        <f t="shared" si="71"/>
        <v>8.9746484741809468E-5</v>
      </c>
      <c r="M76" s="819">
        <f t="shared" si="52"/>
        <v>0</v>
      </c>
      <c r="N76" s="59">
        <f t="shared" si="53"/>
        <v>0</v>
      </c>
      <c r="O76" s="70">
        <f t="shared" si="71"/>
        <v>0</v>
      </c>
      <c r="P76" s="211">
        <f t="shared" si="53"/>
        <v>0</v>
      </c>
      <c r="Q76" s="70">
        <f t="shared" si="72"/>
        <v>0</v>
      </c>
      <c r="R76" s="211">
        <f t="shared" si="54"/>
        <v>0</v>
      </c>
      <c r="S76" s="70">
        <f t="shared" si="73"/>
        <v>0</v>
      </c>
      <c r="T76" s="185">
        <f t="shared" si="55"/>
        <v>3300000</v>
      </c>
      <c r="U76" s="70">
        <f t="shared" si="74"/>
        <v>4.3019797740521487E-4</v>
      </c>
      <c r="V76" s="71">
        <f t="shared" si="56"/>
        <v>0</v>
      </c>
      <c r="W76" s="70">
        <f t="shared" si="74"/>
        <v>0</v>
      </c>
      <c r="X76" s="71">
        <f t="shared" si="57"/>
        <v>0</v>
      </c>
      <c r="Y76" s="70">
        <f t="shared" si="75"/>
        <v>0</v>
      </c>
      <c r="Z76" s="71">
        <f t="shared" si="58"/>
        <v>0</v>
      </c>
      <c r="AA76" s="70">
        <f t="shared" si="76"/>
        <v>0</v>
      </c>
      <c r="AB76" s="71">
        <f t="shared" si="59"/>
        <v>0</v>
      </c>
      <c r="AC76" s="70">
        <f t="shared" si="77"/>
        <v>0</v>
      </c>
      <c r="AD76" s="71">
        <f t="shared" si="60"/>
        <v>0</v>
      </c>
      <c r="AE76" s="70">
        <f t="shared" si="78"/>
        <v>0</v>
      </c>
      <c r="AF76" s="71">
        <f t="shared" si="61"/>
        <v>0</v>
      </c>
      <c r="AG76" s="70">
        <f t="shared" si="79"/>
        <v>0</v>
      </c>
      <c r="AH76" s="71">
        <f t="shared" si="62"/>
        <v>0</v>
      </c>
      <c r="AI76" s="70">
        <f t="shared" si="80"/>
        <v>0</v>
      </c>
      <c r="AJ76" s="71">
        <f t="shared" si="63"/>
        <v>0</v>
      </c>
      <c r="AK76" s="70">
        <f t="shared" si="81"/>
        <v>0</v>
      </c>
      <c r="AL76" s="71">
        <f t="shared" si="64"/>
        <v>0</v>
      </c>
      <c r="AM76" s="70">
        <f t="shared" si="82"/>
        <v>0</v>
      </c>
      <c r="AN76" s="71">
        <f t="shared" si="65"/>
        <v>0</v>
      </c>
      <c r="AO76" s="70">
        <f t="shared" si="83"/>
        <v>0</v>
      </c>
      <c r="AP76" s="71">
        <f t="shared" si="66"/>
        <v>0</v>
      </c>
      <c r="AQ76" s="70">
        <f t="shared" si="84"/>
        <v>0</v>
      </c>
      <c r="AR76" s="16" t="e">
        <f>IF(#REF!=0,"",T76/#REF!)</f>
        <v>#REF!</v>
      </c>
      <c r="AS76" s="73" t="e">
        <f>IF(#REF!=0,"",T76/#REF!)</f>
        <v>#REF!</v>
      </c>
      <c r="AU76" s="762">
        <f t="shared" si="67"/>
        <v>0</v>
      </c>
      <c r="AV76" s="56">
        <f t="shared" si="67"/>
        <v>0</v>
      </c>
      <c r="AW76" s="56">
        <f t="shared" si="67"/>
        <v>0</v>
      </c>
      <c r="AX76" s="56">
        <f t="shared" si="67"/>
        <v>0</v>
      </c>
      <c r="AY76" s="56">
        <f t="shared" si="67"/>
        <v>0</v>
      </c>
      <c r="AZ76" s="56">
        <f t="shared" si="67"/>
        <v>0</v>
      </c>
      <c r="BA76" s="56">
        <f t="shared" si="67"/>
        <v>0</v>
      </c>
      <c r="BB76" s="56">
        <f t="shared" si="67"/>
        <v>0</v>
      </c>
      <c r="BC76" s="56">
        <f t="shared" si="67"/>
        <v>0</v>
      </c>
      <c r="BD76" s="56">
        <f t="shared" si="67"/>
        <v>0</v>
      </c>
      <c r="BE76" s="56">
        <f t="shared" si="67"/>
        <v>0</v>
      </c>
      <c r="BF76" s="56">
        <f t="shared" si="67"/>
        <v>0</v>
      </c>
    </row>
    <row r="77" spans="1:58" s="56" customFormat="1" ht="15" customHeight="1">
      <c r="B77" s="200" t="s">
        <v>134</v>
      </c>
      <c r="C77" s="186">
        <v>43272279157.428497</v>
      </c>
      <c r="D77" s="76">
        <v>0.83079134126497245</v>
      </c>
      <c r="E77" s="74">
        <v>56987111219.957458</v>
      </c>
      <c r="F77" s="820">
        <v>0.78645608963940938</v>
      </c>
      <c r="G77" s="27">
        <v>0.31694267853637087</v>
      </c>
      <c r="H77" s="74">
        <f t="shared" si="68"/>
        <v>58958973162.710541</v>
      </c>
      <c r="I77" s="820">
        <f t="shared" si="69"/>
        <v>0.76941574831578274</v>
      </c>
      <c r="J77" s="27">
        <f t="shared" si="51"/>
        <v>3.4601893314825834E-2</v>
      </c>
      <c r="K77" s="821">
        <f t="shared" si="70"/>
        <v>28795313268.387264</v>
      </c>
      <c r="L77" s="820">
        <f t="shared" si="71"/>
        <v>0.78311458875058837</v>
      </c>
      <c r="M77" s="822">
        <f t="shared" si="52"/>
        <v>-0.51160422707973352</v>
      </c>
      <c r="N77" s="823">
        <f t="shared" si="53"/>
        <v>97942065236.902267</v>
      </c>
      <c r="O77" s="75">
        <f t="shared" si="71"/>
        <v>0.82609905415231677</v>
      </c>
      <c r="P77" s="74">
        <f t="shared" si="53"/>
        <v>68405973867.21714</v>
      </c>
      <c r="Q77" s="75">
        <f t="shared" si="72"/>
        <v>0.83715508413264605</v>
      </c>
      <c r="R77" s="74">
        <f t="shared" si="54"/>
        <v>65302177470.248672</v>
      </c>
      <c r="S77" s="75">
        <f t="shared" si="73"/>
        <v>0.83540050144484879</v>
      </c>
      <c r="T77" s="186">
        <f t="shared" si="55"/>
        <v>5823078768.091279</v>
      </c>
      <c r="U77" s="75">
        <f t="shared" si="74"/>
        <v>0.75911415403155102</v>
      </c>
      <c r="V77" s="823">
        <f t="shared" si="56"/>
        <v>4015348060.6062107</v>
      </c>
      <c r="W77" s="75">
        <f t="shared" si="74"/>
        <v>0.78961203429731408</v>
      </c>
      <c r="X77" s="823">
        <f t="shared" si="57"/>
        <v>6622164506.3433142</v>
      </c>
      <c r="Y77" s="75">
        <f t="shared" si="75"/>
        <v>0.78675263347223023</v>
      </c>
      <c r="Z77" s="823">
        <f t="shared" si="58"/>
        <v>6351979560.7381706</v>
      </c>
      <c r="AA77" s="75">
        <f t="shared" si="76"/>
        <v>0.78948694038555634</v>
      </c>
      <c r="AB77" s="823">
        <f t="shared" si="59"/>
        <v>5982742372.6082926</v>
      </c>
      <c r="AC77" s="75">
        <f t="shared" si="77"/>
        <v>0.79227479497870945</v>
      </c>
      <c r="AD77" s="823">
        <f t="shared" si="60"/>
        <v>0</v>
      </c>
      <c r="AE77" s="75">
        <f t="shared" si="78"/>
        <v>0</v>
      </c>
      <c r="AF77" s="823">
        <f t="shared" si="61"/>
        <v>0</v>
      </c>
      <c r="AG77" s="75">
        <f t="shared" si="79"/>
        <v>0</v>
      </c>
      <c r="AH77" s="823">
        <f t="shared" si="62"/>
        <v>0</v>
      </c>
      <c r="AI77" s="75">
        <f t="shared" si="80"/>
        <v>0</v>
      </c>
      <c r="AJ77" s="823">
        <f t="shared" si="63"/>
        <v>0</v>
      </c>
      <c r="AK77" s="75">
        <f t="shared" si="81"/>
        <v>0</v>
      </c>
      <c r="AL77" s="823">
        <f t="shared" si="64"/>
        <v>0</v>
      </c>
      <c r="AM77" s="75">
        <f t="shared" si="82"/>
        <v>0</v>
      </c>
      <c r="AN77" s="823">
        <f t="shared" si="65"/>
        <v>0</v>
      </c>
      <c r="AO77" s="75">
        <f t="shared" si="83"/>
        <v>0</v>
      </c>
      <c r="AP77" s="823">
        <f t="shared" si="66"/>
        <v>0</v>
      </c>
      <c r="AQ77" s="75">
        <f t="shared" si="84"/>
        <v>0</v>
      </c>
      <c r="AR77" s="27" t="e">
        <f>IF(#REF!=0,"",T77/#REF!)</f>
        <v>#REF!</v>
      </c>
      <c r="AS77" s="76" t="e">
        <f>IF(#REF!=0,"",T77/#REF!)</f>
        <v>#REF!</v>
      </c>
      <c r="AU77" s="762">
        <f t="shared" si="67"/>
        <v>0</v>
      </c>
      <c r="AV77" s="56">
        <f t="shared" si="67"/>
        <v>0</v>
      </c>
      <c r="AW77" s="56">
        <f t="shared" si="67"/>
        <v>0</v>
      </c>
      <c r="AX77" s="56">
        <f t="shared" si="67"/>
        <v>0</v>
      </c>
      <c r="AY77" s="56">
        <f t="shared" si="67"/>
        <v>0</v>
      </c>
      <c r="AZ77" s="56">
        <f t="shared" si="67"/>
        <v>0</v>
      </c>
      <c r="BA77" s="56">
        <f t="shared" si="67"/>
        <v>0</v>
      </c>
      <c r="BB77" s="56">
        <f t="shared" si="67"/>
        <v>0</v>
      </c>
      <c r="BC77" s="56">
        <f t="shared" si="67"/>
        <v>0</v>
      </c>
      <c r="BD77" s="56">
        <f t="shared" si="67"/>
        <v>0</v>
      </c>
      <c r="BE77" s="56">
        <f t="shared" si="67"/>
        <v>0</v>
      </c>
      <c r="BF77" s="56">
        <f t="shared" si="67"/>
        <v>0</v>
      </c>
    </row>
    <row r="78" spans="1:58" s="56" customFormat="1" ht="15" customHeight="1">
      <c r="A78" s="215"/>
      <c r="B78" s="201" t="s">
        <v>135</v>
      </c>
      <c r="C78" s="181">
        <v>43272241643.908493</v>
      </c>
      <c r="D78" s="55">
        <v>0.83079062103696022</v>
      </c>
      <c r="E78" s="53">
        <v>56878431165.122459</v>
      </c>
      <c r="F78" s="808">
        <v>0.78495624012751841</v>
      </c>
      <c r="G78" s="22">
        <v>0.31443227816068858</v>
      </c>
      <c r="H78" s="53">
        <f t="shared" si="68"/>
        <v>58958973162.710541</v>
      </c>
      <c r="I78" s="808">
        <f t="shared" si="69"/>
        <v>0.76941574831578274</v>
      </c>
      <c r="J78" s="22">
        <f t="shared" si="51"/>
        <v>3.6578751469922018E-2</v>
      </c>
      <c r="K78" s="809">
        <f t="shared" si="70"/>
        <v>28649638222.717266</v>
      </c>
      <c r="L78" s="808">
        <f t="shared" si="71"/>
        <v>0.77915282412528986</v>
      </c>
      <c r="M78" s="810">
        <f t="shared" si="52"/>
        <v>-0.51407501376165166</v>
      </c>
      <c r="N78" s="141">
        <f t="shared" si="53"/>
        <v>97942065236.902267</v>
      </c>
      <c r="O78" s="54">
        <f t="shared" si="71"/>
        <v>0.82609905415231677</v>
      </c>
      <c r="P78" s="53">
        <f t="shared" si="53"/>
        <v>68405973867.21714</v>
      </c>
      <c r="Q78" s="54">
        <f t="shared" si="72"/>
        <v>0.83715508413264605</v>
      </c>
      <c r="R78" s="53">
        <f t="shared" si="54"/>
        <v>65302177470.248672</v>
      </c>
      <c r="S78" s="54">
        <f t="shared" si="73"/>
        <v>0.83540050144484879</v>
      </c>
      <c r="T78" s="181">
        <f t="shared" si="55"/>
        <v>5804478422.591279</v>
      </c>
      <c r="U78" s="54">
        <f t="shared" si="74"/>
        <v>0.7566893567548425</v>
      </c>
      <c r="V78" s="141">
        <f t="shared" si="56"/>
        <v>3973354650.6862111</v>
      </c>
      <c r="W78" s="54">
        <f t="shared" si="74"/>
        <v>0.78135409467825001</v>
      </c>
      <c r="X78" s="141">
        <f t="shared" si="57"/>
        <v>6558828153.5933142</v>
      </c>
      <c r="Y78" s="54">
        <f t="shared" si="75"/>
        <v>0.7792278970702794</v>
      </c>
      <c r="Z78" s="141">
        <f t="shared" si="58"/>
        <v>6335629067.2381706</v>
      </c>
      <c r="AA78" s="54">
        <f t="shared" si="76"/>
        <v>0.78745473909087693</v>
      </c>
      <c r="AB78" s="141">
        <f t="shared" si="59"/>
        <v>5977347928.6082926</v>
      </c>
      <c r="AC78" s="54">
        <f t="shared" si="77"/>
        <v>0.79156042659245041</v>
      </c>
      <c r="AD78" s="141">
        <f t="shared" si="60"/>
        <v>0</v>
      </c>
      <c r="AE78" s="54">
        <f t="shared" si="78"/>
        <v>0</v>
      </c>
      <c r="AF78" s="141">
        <f t="shared" si="61"/>
        <v>0</v>
      </c>
      <c r="AG78" s="54">
        <f t="shared" si="79"/>
        <v>0</v>
      </c>
      <c r="AH78" s="141">
        <f t="shared" si="62"/>
        <v>0</v>
      </c>
      <c r="AI78" s="54">
        <f t="shared" si="80"/>
        <v>0</v>
      </c>
      <c r="AJ78" s="141">
        <f t="shared" si="63"/>
        <v>0</v>
      </c>
      <c r="AK78" s="54">
        <f t="shared" si="81"/>
        <v>0</v>
      </c>
      <c r="AL78" s="141">
        <f t="shared" si="64"/>
        <v>0</v>
      </c>
      <c r="AM78" s="54">
        <f t="shared" si="82"/>
        <v>0</v>
      </c>
      <c r="AN78" s="141">
        <f t="shared" si="65"/>
        <v>0</v>
      </c>
      <c r="AO78" s="54">
        <f t="shared" si="83"/>
        <v>0</v>
      </c>
      <c r="AP78" s="141">
        <f t="shared" si="66"/>
        <v>0</v>
      </c>
      <c r="AQ78" s="54">
        <f t="shared" si="84"/>
        <v>0</v>
      </c>
      <c r="AR78" s="22" t="e">
        <f>IF(#REF!=0,"",T78/#REF!)</f>
        <v>#REF!</v>
      </c>
      <c r="AS78" s="55" t="e">
        <f>IF(#REF!=0,"",T78/#REF!)</f>
        <v>#REF!</v>
      </c>
      <c r="AU78" s="762">
        <f t="shared" si="67"/>
        <v>0</v>
      </c>
      <c r="AV78" s="56">
        <f t="shared" si="67"/>
        <v>0</v>
      </c>
      <c r="AW78" s="56">
        <f t="shared" si="67"/>
        <v>0</v>
      </c>
      <c r="AX78" s="56">
        <f t="shared" si="67"/>
        <v>0</v>
      </c>
      <c r="AY78" s="56">
        <f t="shared" si="67"/>
        <v>0</v>
      </c>
      <c r="AZ78" s="56">
        <f t="shared" si="67"/>
        <v>0</v>
      </c>
      <c r="BA78" s="56">
        <f t="shared" si="67"/>
        <v>0</v>
      </c>
      <c r="BB78" s="56">
        <f t="shared" si="67"/>
        <v>0</v>
      </c>
      <c r="BC78" s="56">
        <f t="shared" si="67"/>
        <v>0</v>
      </c>
      <c r="BD78" s="56">
        <f t="shared" si="67"/>
        <v>0</v>
      </c>
      <c r="BE78" s="56">
        <f t="shared" si="67"/>
        <v>0</v>
      </c>
      <c r="BF78" s="56">
        <f t="shared" si="67"/>
        <v>0</v>
      </c>
    </row>
    <row r="79" spans="1:58" s="51" customFormat="1" ht="15" customHeight="1">
      <c r="A79" s="52"/>
      <c r="B79" s="202" t="s">
        <v>136</v>
      </c>
      <c r="C79" s="187">
        <v>9183460595.2099991</v>
      </c>
      <c r="D79" s="46">
        <v>0.17631471449866498</v>
      </c>
      <c r="E79" s="212">
        <v>0</v>
      </c>
      <c r="F79" s="811">
        <v>0</v>
      </c>
      <c r="G79" s="12">
        <v>-1</v>
      </c>
      <c r="H79" s="212">
        <f t="shared" si="68"/>
        <v>0</v>
      </c>
      <c r="I79" s="811">
        <f t="shared" si="69"/>
        <v>0</v>
      </c>
      <c r="J79" s="12">
        <f t="shared" si="51"/>
        <v>0</v>
      </c>
      <c r="K79" s="825">
        <f t="shared" si="70"/>
        <v>5451662189.2150002</v>
      </c>
      <c r="L79" s="811">
        <f t="shared" si="71"/>
        <v>0.14826288408541929</v>
      </c>
      <c r="M79" s="813">
        <f t="shared" si="52"/>
        <v>0</v>
      </c>
      <c r="N79" s="143">
        <f t="shared" si="53"/>
        <v>0</v>
      </c>
      <c r="O79" s="14">
        <f t="shared" si="71"/>
        <v>0</v>
      </c>
      <c r="P79" s="212">
        <f t="shared" si="53"/>
        <v>0</v>
      </c>
      <c r="Q79" s="14">
        <f t="shared" si="72"/>
        <v>0</v>
      </c>
      <c r="R79" s="212">
        <f t="shared" si="54"/>
        <v>0</v>
      </c>
      <c r="S79" s="14">
        <f t="shared" si="73"/>
        <v>0</v>
      </c>
      <c r="T79" s="187">
        <f t="shared" si="55"/>
        <v>954306853.27999997</v>
      </c>
      <c r="U79" s="14">
        <f t="shared" si="74"/>
        <v>0.12440632669848216</v>
      </c>
      <c r="V79" s="143">
        <f t="shared" si="56"/>
        <v>1092528273.0450001</v>
      </c>
      <c r="W79" s="14">
        <f t="shared" si="74"/>
        <v>0.21484400833639142</v>
      </c>
      <c r="X79" s="143">
        <f t="shared" si="57"/>
        <v>1290117751.01</v>
      </c>
      <c r="Y79" s="14">
        <f t="shared" si="75"/>
        <v>0.15327368221132612</v>
      </c>
      <c r="Z79" s="143">
        <f t="shared" si="58"/>
        <v>1015045610.865</v>
      </c>
      <c r="AA79" s="14">
        <f t="shared" si="76"/>
        <v>0.12615992321934821</v>
      </c>
      <c r="AB79" s="143">
        <f t="shared" si="59"/>
        <v>1099663701.0150001</v>
      </c>
      <c r="AC79" s="14">
        <f t="shared" si="77"/>
        <v>0.14562482871669366</v>
      </c>
      <c r="AD79" s="143">
        <f t="shared" si="60"/>
        <v>0</v>
      </c>
      <c r="AE79" s="14">
        <f t="shared" si="78"/>
        <v>0</v>
      </c>
      <c r="AF79" s="143">
        <f t="shared" si="61"/>
        <v>0</v>
      </c>
      <c r="AG79" s="14">
        <f t="shared" si="79"/>
        <v>0</v>
      </c>
      <c r="AH79" s="143">
        <f t="shared" si="62"/>
        <v>0</v>
      </c>
      <c r="AI79" s="14">
        <f t="shared" si="80"/>
        <v>0</v>
      </c>
      <c r="AJ79" s="143">
        <f t="shared" si="63"/>
        <v>0</v>
      </c>
      <c r="AK79" s="14">
        <f t="shared" si="81"/>
        <v>0</v>
      </c>
      <c r="AL79" s="143">
        <f t="shared" si="64"/>
        <v>0</v>
      </c>
      <c r="AM79" s="14">
        <f t="shared" si="82"/>
        <v>0</v>
      </c>
      <c r="AN79" s="143">
        <f t="shared" si="65"/>
        <v>0</v>
      </c>
      <c r="AO79" s="14">
        <f t="shared" si="83"/>
        <v>0</v>
      </c>
      <c r="AP79" s="143">
        <f t="shared" si="66"/>
        <v>0</v>
      </c>
      <c r="AQ79" s="14">
        <f t="shared" si="84"/>
        <v>0</v>
      </c>
      <c r="AR79" s="176"/>
      <c r="AS79" s="68"/>
      <c r="AU79" s="761">
        <f t="shared" si="67"/>
        <v>0</v>
      </c>
      <c r="AV79" s="51">
        <f t="shared" si="67"/>
        <v>0</v>
      </c>
      <c r="AW79" s="51">
        <f t="shared" si="67"/>
        <v>0</v>
      </c>
      <c r="AX79" s="51">
        <f t="shared" si="67"/>
        <v>0</v>
      </c>
      <c r="AY79" s="51">
        <f t="shared" si="67"/>
        <v>0</v>
      </c>
      <c r="AZ79" s="51">
        <f t="shared" si="67"/>
        <v>0</v>
      </c>
      <c r="BA79" s="51">
        <f t="shared" si="67"/>
        <v>0</v>
      </c>
      <c r="BB79" s="51">
        <f t="shared" si="67"/>
        <v>0</v>
      </c>
      <c r="BC79" s="51">
        <f t="shared" si="67"/>
        <v>0</v>
      </c>
      <c r="BD79" s="51">
        <f t="shared" si="67"/>
        <v>0</v>
      </c>
      <c r="BE79" s="51">
        <f t="shared" si="67"/>
        <v>0</v>
      </c>
      <c r="BF79" s="51">
        <f t="shared" si="67"/>
        <v>0</v>
      </c>
    </row>
    <row r="80" spans="1:58" s="51" customFormat="1" ht="15" customHeight="1">
      <c r="A80" s="52"/>
      <c r="B80" s="202" t="s">
        <v>137</v>
      </c>
      <c r="C80" s="187">
        <v>42776284525.542641</v>
      </c>
      <c r="D80" s="46">
        <v>0.82126866176880964</v>
      </c>
      <c r="E80" s="211">
        <v>56878431165.122459</v>
      </c>
      <c r="F80" s="811">
        <v>0.78495624012751841</v>
      </c>
      <c r="G80" s="12">
        <v>0.32967207872294574</v>
      </c>
      <c r="H80" s="211">
        <f t="shared" si="68"/>
        <v>58958973162.710541</v>
      </c>
      <c r="I80" s="811">
        <f t="shared" si="69"/>
        <v>0.76941574831578274</v>
      </c>
      <c r="J80" s="12">
        <f t="shared" si="51"/>
        <v>3.6578751469922018E-2</v>
      </c>
      <c r="K80" s="812">
        <f t="shared" si="70"/>
        <v>29414562808.032265</v>
      </c>
      <c r="L80" s="811">
        <f t="shared" si="71"/>
        <v>0.79995564007214059</v>
      </c>
      <c r="M80" s="813">
        <f t="shared" si="52"/>
        <v>-0.50110116865746346</v>
      </c>
      <c r="N80" s="59">
        <f t="shared" si="53"/>
        <v>97942065236.902267</v>
      </c>
      <c r="O80" s="14">
        <f t="shared" si="71"/>
        <v>0.82609905415231677</v>
      </c>
      <c r="P80" s="211">
        <f t="shared" si="53"/>
        <v>68405973867.21714</v>
      </c>
      <c r="Q80" s="14">
        <f t="shared" si="72"/>
        <v>0.83715508413264605</v>
      </c>
      <c r="R80" s="211">
        <f t="shared" si="54"/>
        <v>65302177470.248672</v>
      </c>
      <c r="S80" s="14">
        <f t="shared" si="73"/>
        <v>0.83540050144484879</v>
      </c>
      <c r="T80" s="187">
        <f t="shared" si="55"/>
        <v>5942699842.3562794</v>
      </c>
      <c r="U80" s="14">
        <f t="shared" si="74"/>
        <v>0.77470831894180625</v>
      </c>
      <c r="V80" s="143">
        <f t="shared" si="56"/>
        <v>4170944128.6512108</v>
      </c>
      <c r="W80" s="14">
        <f t="shared" si="74"/>
        <v>0.82020976230576148</v>
      </c>
      <c r="X80" s="143">
        <f t="shared" si="57"/>
        <v>6283756013.4483128</v>
      </c>
      <c r="Y80" s="14">
        <f t="shared" si="75"/>
        <v>0.74654768647650427</v>
      </c>
      <c r="Z80" s="143">
        <f t="shared" si="58"/>
        <v>6420247157.3881702</v>
      </c>
      <c r="AA80" s="14">
        <f t="shared" si="76"/>
        <v>0.79797191353311159</v>
      </c>
      <c r="AB80" s="143">
        <f t="shared" si="59"/>
        <v>6596915666.1882925</v>
      </c>
      <c r="AC80" s="14">
        <f t="shared" si="77"/>
        <v>0.87360773394668867</v>
      </c>
      <c r="AD80" s="143">
        <f t="shared" si="60"/>
        <v>0</v>
      </c>
      <c r="AE80" s="14">
        <f t="shared" si="78"/>
        <v>0</v>
      </c>
      <c r="AF80" s="143">
        <f t="shared" si="61"/>
        <v>0</v>
      </c>
      <c r="AG80" s="14">
        <f t="shared" si="79"/>
        <v>0</v>
      </c>
      <c r="AH80" s="143">
        <f t="shared" si="62"/>
        <v>0</v>
      </c>
      <c r="AI80" s="14">
        <f t="shared" si="80"/>
        <v>0</v>
      </c>
      <c r="AJ80" s="143">
        <f t="shared" si="63"/>
        <v>0</v>
      </c>
      <c r="AK80" s="14">
        <f t="shared" si="81"/>
        <v>0</v>
      </c>
      <c r="AL80" s="143">
        <f t="shared" si="64"/>
        <v>0</v>
      </c>
      <c r="AM80" s="14">
        <f t="shared" si="82"/>
        <v>0</v>
      </c>
      <c r="AN80" s="143">
        <f t="shared" si="65"/>
        <v>0</v>
      </c>
      <c r="AO80" s="14">
        <f t="shared" si="83"/>
        <v>0</v>
      </c>
      <c r="AP80" s="143">
        <f t="shared" si="66"/>
        <v>0</v>
      </c>
      <c r="AQ80" s="14">
        <f t="shared" si="84"/>
        <v>0</v>
      </c>
      <c r="AR80" s="176"/>
      <c r="AS80" s="68"/>
      <c r="AU80" s="761">
        <f t="shared" si="67"/>
        <v>0</v>
      </c>
      <c r="AV80" s="51">
        <f t="shared" si="67"/>
        <v>0</v>
      </c>
      <c r="AW80" s="51">
        <f t="shared" si="67"/>
        <v>0</v>
      </c>
      <c r="AX80" s="51">
        <f t="shared" si="67"/>
        <v>0</v>
      </c>
      <c r="AY80" s="51">
        <f t="shared" si="67"/>
        <v>0</v>
      </c>
      <c r="AZ80" s="51">
        <f t="shared" si="67"/>
        <v>0</v>
      </c>
      <c r="BA80" s="51">
        <f t="shared" si="67"/>
        <v>0</v>
      </c>
      <c r="BB80" s="51">
        <f t="shared" si="67"/>
        <v>0</v>
      </c>
      <c r="BC80" s="51">
        <f t="shared" si="67"/>
        <v>0</v>
      </c>
      <c r="BD80" s="51">
        <f t="shared" si="67"/>
        <v>0</v>
      </c>
      <c r="BE80" s="51">
        <f t="shared" si="67"/>
        <v>0</v>
      </c>
      <c r="BF80" s="51">
        <f t="shared" si="67"/>
        <v>0</v>
      </c>
    </row>
    <row r="81" spans="1:58" s="51" customFormat="1" ht="15" customHeight="1">
      <c r="A81" s="52"/>
      <c r="B81" s="202" t="s">
        <v>138</v>
      </c>
      <c r="C81" s="187">
        <v>8802061402.2331486</v>
      </c>
      <c r="D81" s="46">
        <v>0.16899217098442487</v>
      </c>
      <c r="E81" s="212">
        <v>0</v>
      </c>
      <c r="F81" s="811">
        <v>0</v>
      </c>
      <c r="G81" s="824">
        <v>-1</v>
      </c>
      <c r="H81" s="212">
        <f t="shared" si="68"/>
        <v>0</v>
      </c>
      <c r="I81" s="811">
        <f t="shared" si="69"/>
        <v>0</v>
      </c>
      <c r="J81" s="12">
        <f t="shared" si="51"/>
        <v>0</v>
      </c>
      <c r="K81" s="825">
        <f t="shared" si="70"/>
        <v>6216586774.5299997</v>
      </c>
      <c r="L81" s="811">
        <f t="shared" si="71"/>
        <v>0.16906570003227006</v>
      </c>
      <c r="M81" s="813">
        <f t="shared" si="52"/>
        <v>0</v>
      </c>
      <c r="N81" s="143">
        <f t="shared" si="53"/>
        <v>0</v>
      </c>
      <c r="O81" s="14">
        <f t="shared" si="71"/>
        <v>0</v>
      </c>
      <c r="P81" s="212">
        <f t="shared" si="53"/>
        <v>0</v>
      </c>
      <c r="Q81" s="14">
        <f t="shared" si="72"/>
        <v>0</v>
      </c>
      <c r="R81" s="212">
        <f t="shared" si="54"/>
        <v>0</v>
      </c>
      <c r="S81" s="14">
        <f t="shared" si="73"/>
        <v>0</v>
      </c>
      <c r="T81" s="187">
        <f t="shared" si="55"/>
        <v>1092528273.0450001</v>
      </c>
      <c r="U81" s="14">
        <f t="shared" si="74"/>
        <v>0.14242528888544587</v>
      </c>
      <c r="V81" s="143">
        <f t="shared" si="56"/>
        <v>1290117751.01</v>
      </c>
      <c r="W81" s="14">
        <f t="shared" si="74"/>
        <v>0.25369967596390292</v>
      </c>
      <c r="X81" s="143">
        <f t="shared" si="57"/>
        <v>1015045610.865</v>
      </c>
      <c r="Y81" s="14">
        <f t="shared" si="75"/>
        <v>0.1205934716175512</v>
      </c>
      <c r="Z81" s="143">
        <f t="shared" si="58"/>
        <v>1099663701.0150001</v>
      </c>
      <c r="AA81" s="14">
        <f t="shared" si="76"/>
        <v>0.13667709766158292</v>
      </c>
      <c r="AB81" s="143">
        <f t="shared" si="59"/>
        <v>1719231438.595</v>
      </c>
      <c r="AC81" s="14">
        <f t="shared" si="77"/>
        <v>0.22767213607093195</v>
      </c>
      <c r="AD81" s="143">
        <f t="shared" si="60"/>
        <v>0</v>
      </c>
      <c r="AE81" s="14">
        <f t="shared" si="78"/>
        <v>0</v>
      </c>
      <c r="AF81" s="143">
        <f t="shared" si="61"/>
        <v>0</v>
      </c>
      <c r="AG81" s="14">
        <f t="shared" si="79"/>
        <v>0</v>
      </c>
      <c r="AH81" s="143">
        <f t="shared" si="62"/>
        <v>0</v>
      </c>
      <c r="AI81" s="14">
        <f t="shared" si="80"/>
        <v>0</v>
      </c>
      <c r="AJ81" s="143">
        <f t="shared" si="63"/>
        <v>0</v>
      </c>
      <c r="AK81" s="14">
        <f t="shared" si="81"/>
        <v>0</v>
      </c>
      <c r="AL81" s="143">
        <f t="shared" si="64"/>
        <v>0</v>
      </c>
      <c r="AM81" s="14">
        <f t="shared" si="82"/>
        <v>0</v>
      </c>
      <c r="AN81" s="143">
        <f t="shared" si="65"/>
        <v>0</v>
      </c>
      <c r="AO81" s="14">
        <f t="shared" si="83"/>
        <v>0</v>
      </c>
      <c r="AP81" s="143">
        <f t="shared" si="66"/>
        <v>0</v>
      </c>
      <c r="AQ81" s="14">
        <f t="shared" si="84"/>
        <v>0</v>
      </c>
      <c r="AR81" s="176"/>
      <c r="AS81" s="68"/>
      <c r="AU81" s="761">
        <f t="shared" si="67"/>
        <v>0</v>
      </c>
      <c r="AV81" s="51">
        <f t="shared" si="67"/>
        <v>0</v>
      </c>
      <c r="AW81" s="51">
        <f t="shared" si="67"/>
        <v>0</v>
      </c>
      <c r="AX81" s="51">
        <f t="shared" si="67"/>
        <v>0</v>
      </c>
      <c r="AY81" s="51">
        <f t="shared" si="67"/>
        <v>0</v>
      </c>
      <c r="AZ81" s="51">
        <f t="shared" si="67"/>
        <v>0</v>
      </c>
      <c r="BA81" s="51">
        <f t="shared" si="67"/>
        <v>0</v>
      </c>
      <c r="BB81" s="51">
        <f t="shared" si="67"/>
        <v>0</v>
      </c>
      <c r="BC81" s="51">
        <f t="shared" si="67"/>
        <v>0</v>
      </c>
      <c r="BD81" s="51">
        <f t="shared" si="67"/>
        <v>0</v>
      </c>
      <c r="BE81" s="51">
        <f t="shared" si="67"/>
        <v>0</v>
      </c>
      <c r="BF81" s="51">
        <f t="shared" si="67"/>
        <v>0</v>
      </c>
    </row>
    <row r="82" spans="1:58" s="56" customFormat="1" ht="15" customHeight="1">
      <c r="A82" s="57"/>
      <c r="B82" s="197" t="s">
        <v>139</v>
      </c>
      <c r="C82" s="183">
        <v>37513.519999999997</v>
      </c>
      <c r="D82" s="67">
        <v>7.2022801209490154E-7</v>
      </c>
      <c r="E82" s="65">
        <v>108680054.83499999</v>
      </c>
      <c r="F82" s="814">
        <v>1.4998495118909887E-3</v>
      </c>
      <c r="G82" s="815">
        <v>2896.0902979779025</v>
      </c>
      <c r="H82" s="65">
        <f t="shared" si="68"/>
        <v>0</v>
      </c>
      <c r="I82" s="814">
        <f t="shared" si="69"/>
        <v>0</v>
      </c>
      <c r="J82" s="815">
        <f t="shared" si="51"/>
        <v>-1</v>
      </c>
      <c r="K82" s="816">
        <f t="shared" si="70"/>
        <v>145675045.66999999</v>
      </c>
      <c r="L82" s="814">
        <f t="shared" si="71"/>
        <v>3.9617646252985009E-3</v>
      </c>
      <c r="M82" s="817">
        <f t="shared" si="52"/>
        <v>0</v>
      </c>
      <c r="N82" s="78">
        <f t="shared" si="53"/>
        <v>0</v>
      </c>
      <c r="O82" s="66">
        <f t="shared" si="71"/>
        <v>0</v>
      </c>
      <c r="P82" s="65">
        <f t="shared" si="53"/>
        <v>0</v>
      </c>
      <c r="Q82" s="66">
        <f t="shared" si="72"/>
        <v>0</v>
      </c>
      <c r="R82" s="65">
        <f t="shared" si="54"/>
        <v>0</v>
      </c>
      <c r="S82" s="66">
        <f t="shared" si="73"/>
        <v>0</v>
      </c>
      <c r="T82" s="183">
        <f t="shared" si="55"/>
        <v>18600345.5</v>
      </c>
      <c r="U82" s="66">
        <f t="shared" si="74"/>
        <v>2.4247972767085426E-3</v>
      </c>
      <c r="V82" s="78">
        <f t="shared" si="56"/>
        <v>41993409.920000002</v>
      </c>
      <c r="W82" s="66">
        <f t="shared" si="74"/>
        <v>8.2579396190640957E-3</v>
      </c>
      <c r="X82" s="78">
        <f t="shared" si="57"/>
        <v>63336352.75</v>
      </c>
      <c r="Y82" s="66">
        <f t="shared" si="75"/>
        <v>7.5247364019508821E-3</v>
      </c>
      <c r="Z82" s="78">
        <f t="shared" si="58"/>
        <v>16350493.5</v>
      </c>
      <c r="AA82" s="66">
        <f t="shared" si="76"/>
        <v>2.0322012946793573E-3</v>
      </c>
      <c r="AB82" s="78">
        <f t="shared" si="59"/>
        <v>5394444</v>
      </c>
      <c r="AC82" s="66">
        <f t="shared" si="77"/>
        <v>7.1436838625910072E-4</v>
      </c>
      <c r="AD82" s="78">
        <f t="shared" si="60"/>
        <v>0</v>
      </c>
      <c r="AE82" s="66">
        <f t="shared" si="78"/>
        <v>0</v>
      </c>
      <c r="AF82" s="78">
        <f t="shared" si="61"/>
        <v>0</v>
      </c>
      <c r="AG82" s="66">
        <f t="shared" si="79"/>
        <v>0</v>
      </c>
      <c r="AH82" s="78">
        <f t="shared" si="62"/>
        <v>0</v>
      </c>
      <c r="AI82" s="66">
        <f t="shared" si="80"/>
        <v>0</v>
      </c>
      <c r="AJ82" s="78">
        <f t="shared" si="63"/>
        <v>0</v>
      </c>
      <c r="AK82" s="66">
        <f t="shared" si="81"/>
        <v>0</v>
      </c>
      <c r="AL82" s="78">
        <f t="shared" si="64"/>
        <v>0</v>
      </c>
      <c r="AM82" s="66">
        <f t="shared" si="82"/>
        <v>0</v>
      </c>
      <c r="AN82" s="78">
        <f t="shared" si="65"/>
        <v>0</v>
      </c>
      <c r="AO82" s="66">
        <f t="shared" si="83"/>
        <v>0</v>
      </c>
      <c r="AP82" s="78">
        <f t="shared" si="66"/>
        <v>0</v>
      </c>
      <c r="AQ82" s="66">
        <f t="shared" si="84"/>
        <v>0</v>
      </c>
      <c r="AR82" s="22" t="e">
        <f>IF(#REF!=0,"",T82/#REF!)</f>
        <v>#REF!</v>
      </c>
      <c r="AS82" s="55" t="e">
        <f>IF(#REF!=0,"",T82/#REF!)</f>
        <v>#REF!</v>
      </c>
      <c r="AU82" s="762">
        <f t="shared" si="67"/>
        <v>0</v>
      </c>
      <c r="AV82" s="56">
        <f t="shared" si="67"/>
        <v>0</v>
      </c>
      <c r="AW82" s="56">
        <f t="shared" si="67"/>
        <v>0</v>
      </c>
      <c r="AX82" s="56">
        <f t="shared" si="67"/>
        <v>0</v>
      </c>
      <c r="AY82" s="56">
        <f t="shared" si="67"/>
        <v>0</v>
      </c>
      <c r="AZ82" s="56">
        <f t="shared" si="67"/>
        <v>0</v>
      </c>
      <c r="BA82" s="56">
        <f t="shared" si="67"/>
        <v>0</v>
      </c>
      <c r="BB82" s="56">
        <f t="shared" si="67"/>
        <v>0</v>
      </c>
      <c r="BC82" s="56">
        <f t="shared" si="67"/>
        <v>0</v>
      </c>
      <c r="BD82" s="56">
        <f t="shared" si="67"/>
        <v>0</v>
      </c>
      <c r="BE82" s="56">
        <f t="shared" si="67"/>
        <v>0</v>
      </c>
      <c r="BF82" s="56">
        <f t="shared" si="67"/>
        <v>0</v>
      </c>
    </row>
    <row r="83" spans="1:58" s="56" customFormat="1" ht="15" customHeight="1">
      <c r="A83" s="57"/>
      <c r="B83" s="196" t="s">
        <v>495</v>
      </c>
      <c r="C83" s="183">
        <v>0</v>
      </c>
      <c r="D83" s="67">
        <v>0</v>
      </c>
      <c r="E83" s="65">
        <v>0</v>
      </c>
      <c r="F83" s="814">
        <v>0</v>
      </c>
      <c r="G83" s="745">
        <v>0</v>
      </c>
      <c r="H83" s="65">
        <f t="shared" si="68"/>
        <v>0</v>
      </c>
      <c r="I83" s="814">
        <f t="shared" si="69"/>
        <v>0</v>
      </c>
      <c r="J83" s="745">
        <f t="shared" si="51"/>
        <v>0</v>
      </c>
      <c r="K83" s="816">
        <f t="shared" si="70"/>
        <v>145675045.66999999</v>
      </c>
      <c r="L83" s="814">
        <f t="shared" si="71"/>
        <v>3.9617646252985009E-3</v>
      </c>
      <c r="M83" s="817">
        <f t="shared" si="52"/>
        <v>0</v>
      </c>
      <c r="N83" s="78">
        <f t="shared" si="53"/>
        <v>0</v>
      </c>
      <c r="O83" s="66">
        <f t="shared" si="71"/>
        <v>0</v>
      </c>
      <c r="P83" s="65">
        <f t="shared" si="53"/>
        <v>0</v>
      </c>
      <c r="Q83" s="66">
        <f t="shared" si="72"/>
        <v>0</v>
      </c>
      <c r="R83" s="65">
        <f t="shared" si="54"/>
        <v>0</v>
      </c>
      <c r="S83" s="66">
        <f t="shared" si="73"/>
        <v>0</v>
      </c>
      <c r="T83" s="183">
        <f t="shared" si="55"/>
        <v>18600345.5</v>
      </c>
      <c r="U83" s="66">
        <f t="shared" si="74"/>
        <v>2.4247972767085426E-3</v>
      </c>
      <c r="V83" s="78">
        <f t="shared" si="56"/>
        <v>41993409.920000002</v>
      </c>
      <c r="W83" s="66">
        <f t="shared" si="74"/>
        <v>8.2579396190640957E-3</v>
      </c>
      <c r="X83" s="78">
        <f t="shared" si="57"/>
        <v>63336352.75</v>
      </c>
      <c r="Y83" s="66">
        <f t="shared" si="75"/>
        <v>7.5247364019508821E-3</v>
      </c>
      <c r="Z83" s="78">
        <f t="shared" si="58"/>
        <v>16350493.5</v>
      </c>
      <c r="AA83" s="66">
        <f t="shared" si="76"/>
        <v>2.0322012946793573E-3</v>
      </c>
      <c r="AB83" s="78">
        <f t="shared" si="59"/>
        <v>5394444</v>
      </c>
      <c r="AC83" s="66">
        <f t="shared" si="77"/>
        <v>7.1436838625910072E-4</v>
      </c>
      <c r="AD83" s="78">
        <f t="shared" si="60"/>
        <v>0</v>
      </c>
      <c r="AE83" s="66">
        <f t="shared" si="78"/>
        <v>0</v>
      </c>
      <c r="AF83" s="78">
        <f t="shared" si="61"/>
        <v>0</v>
      </c>
      <c r="AG83" s="66">
        <f t="shared" si="79"/>
        <v>0</v>
      </c>
      <c r="AH83" s="78">
        <f t="shared" si="62"/>
        <v>0</v>
      </c>
      <c r="AI83" s="66">
        <f t="shared" si="80"/>
        <v>0</v>
      </c>
      <c r="AJ83" s="78">
        <f t="shared" si="63"/>
        <v>0</v>
      </c>
      <c r="AK83" s="66">
        <f t="shared" si="81"/>
        <v>0</v>
      </c>
      <c r="AL83" s="78">
        <f t="shared" si="64"/>
        <v>0</v>
      </c>
      <c r="AM83" s="66">
        <f t="shared" si="82"/>
        <v>0</v>
      </c>
      <c r="AN83" s="78">
        <f t="shared" si="65"/>
        <v>0</v>
      </c>
      <c r="AO83" s="66">
        <f t="shared" si="83"/>
        <v>0</v>
      </c>
      <c r="AP83" s="78">
        <f t="shared" si="66"/>
        <v>0</v>
      </c>
      <c r="AQ83" s="66">
        <f t="shared" si="84"/>
        <v>0</v>
      </c>
      <c r="AR83" s="22"/>
      <c r="AS83" s="55"/>
      <c r="AU83" s="762">
        <f t="shared" si="67"/>
        <v>0</v>
      </c>
      <c r="AV83" s="56">
        <f t="shared" si="67"/>
        <v>0</v>
      </c>
      <c r="AW83" s="56">
        <f t="shared" si="67"/>
        <v>0</v>
      </c>
      <c r="AX83" s="56">
        <f t="shared" si="67"/>
        <v>0</v>
      </c>
      <c r="AY83" s="56">
        <f t="shared" si="67"/>
        <v>0</v>
      </c>
      <c r="AZ83" s="56">
        <f t="shared" si="67"/>
        <v>0</v>
      </c>
      <c r="BA83" s="56">
        <f t="shared" si="67"/>
        <v>0</v>
      </c>
      <c r="BB83" s="56">
        <f t="shared" si="67"/>
        <v>0</v>
      </c>
      <c r="BC83" s="56">
        <f t="shared" si="67"/>
        <v>0</v>
      </c>
      <c r="BD83" s="56">
        <f t="shared" si="67"/>
        <v>0</v>
      </c>
      <c r="BE83" s="56">
        <f t="shared" si="67"/>
        <v>0</v>
      </c>
      <c r="BF83" s="56">
        <f t="shared" si="67"/>
        <v>0</v>
      </c>
    </row>
    <row r="84" spans="1:58" s="51" customFormat="1" ht="15" customHeight="1">
      <c r="A84" s="61"/>
      <c r="B84" s="196" t="s">
        <v>496</v>
      </c>
      <c r="C84" s="188">
        <v>0</v>
      </c>
      <c r="D84" s="46">
        <v>0</v>
      </c>
      <c r="E84" s="213">
        <v>108680054.83499999</v>
      </c>
      <c r="F84" s="811">
        <v>1.4998495118909887E-3</v>
      </c>
      <c r="G84" s="12">
        <v>0</v>
      </c>
      <c r="H84" s="213">
        <f t="shared" si="68"/>
        <v>57814793.189999998</v>
      </c>
      <c r="I84" s="811">
        <f t="shared" si="69"/>
        <v>7.5448417738286494E-4</v>
      </c>
      <c r="J84" s="12">
        <f t="shared" si="51"/>
        <v>-0.4680275669921638</v>
      </c>
      <c r="K84" s="826">
        <f t="shared" si="70"/>
        <v>0</v>
      </c>
      <c r="L84" s="811">
        <f t="shared" si="71"/>
        <v>0</v>
      </c>
      <c r="M84" s="813">
        <f t="shared" si="52"/>
        <v>-1</v>
      </c>
      <c r="N84" s="79">
        <f t="shared" ref="N84:P99" si="85">N23*$E$64/100</f>
        <v>0</v>
      </c>
      <c r="O84" s="14">
        <f t="shared" si="71"/>
        <v>0</v>
      </c>
      <c r="P84" s="213">
        <f t="shared" si="85"/>
        <v>0</v>
      </c>
      <c r="Q84" s="14">
        <f t="shared" si="72"/>
        <v>0</v>
      </c>
      <c r="R84" s="213">
        <f t="shared" si="54"/>
        <v>0</v>
      </c>
      <c r="S84" s="14">
        <f t="shared" si="73"/>
        <v>0</v>
      </c>
      <c r="T84" s="188">
        <f t="shared" si="55"/>
        <v>0</v>
      </c>
      <c r="U84" s="14">
        <f t="shared" si="74"/>
        <v>0</v>
      </c>
      <c r="V84" s="79">
        <f t="shared" si="56"/>
        <v>0</v>
      </c>
      <c r="W84" s="14">
        <f t="shared" si="74"/>
        <v>0</v>
      </c>
      <c r="X84" s="79">
        <f t="shared" si="57"/>
        <v>0</v>
      </c>
      <c r="Y84" s="14">
        <f t="shared" si="75"/>
        <v>0</v>
      </c>
      <c r="Z84" s="79">
        <f t="shared" si="58"/>
        <v>0</v>
      </c>
      <c r="AA84" s="14">
        <f t="shared" si="76"/>
        <v>0</v>
      </c>
      <c r="AB84" s="79">
        <f t="shared" si="59"/>
        <v>0</v>
      </c>
      <c r="AC84" s="14">
        <f t="shared" si="77"/>
        <v>0</v>
      </c>
      <c r="AD84" s="79">
        <f t="shared" si="60"/>
        <v>0</v>
      </c>
      <c r="AE84" s="14">
        <f t="shared" si="78"/>
        <v>0</v>
      </c>
      <c r="AF84" s="79">
        <f t="shared" si="61"/>
        <v>0</v>
      </c>
      <c r="AG84" s="14">
        <f t="shared" si="79"/>
        <v>0</v>
      </c>
      <c r="AH84" s="79">
        <f t="shared" si="62"/>
        <v>0</v>
      </c>
      <c r="AI84" s="14">
        <f t="shared" si="80"/>
        <v>0</v>
      </c>
      <c r="AJ84" s="79">
        <f t="shared" si="63"/>
        <v>0</v>
      </c>
      <c r="AK84" s="14">
        <f t="shared" si="81"/>
        <v>0</v>
      </c>
      <c r="AL84" s="79">
        <f t="shared" si="64"/>
        <v>0</v>
      </c>
      <c r="AM84" s="14">
        <f t="shared" si="82"/>
        <v>0</v>
      </c>
      <c r="AN84" s="79">
        <f t="shared" si="65"/>
        <v>0</v>
      </c>
      <c r="AO84" s="14">
        <f t="shared" si="83"/>
        <v>0</v>
      </c>
      <c r="AP84" s="79">
        <f t="shared" si="66"/>
        <v>0</v>
      </c>
      <c r="AQ84" s="14">
        <f t="shared" si="84"/>
        <v>0</v>
      </c>
      <c r="AR84" s="176" t="e">
        <f>IF(#REF!=0,"",T84/#REF!)</f>
        <v>#REF!</v>
      </c>
      <c r="AS84" s="68" t="e">
        <f>IF(#REF!=0,"",T84/#REF!)</f>
        <v>#REF!</v>
      </c>
      <c r="AU84" s="761">
        <f t="shared" ref="AU84:BF99" si="86">AU23*$E$64/100</f>
        <v>0</v>
      </c>
      <c r="AV84" s="51">
        <f t="shared" si="86"/>
        <v>0</v>
      </c>
      <c r="AW84" s="51">
        <f t="shared" si="86"/>
        <v>0</v>
      </c>
      <c r="AX84" s="51">
        <f t="shared" si="86"/>
        <v>0</v>
      </c>
      <c r="AY84" s="51">
        <f t="shared" si="86"/>
        <v>0</v>
      </c>
      <c r="AZ84" s="51">
        <f t="shared" si="86"/>
        <v>0</v>
      </c>
      <c r="BA84" s="51">
        <f t="shared" si="86"/>
        <v>0</v>
      </c>
      <c r="BB84" s="51">
        <f t="shared" si="86"/>
        <v>0</v>
      </c>
      <c r="BC84" s="51">
        <f t="shared" si="86"/>
        <v>0</v>
      </c>
      <c r="BD84" s="51">
        <f t="shared" si="86"/>
        <v>0</v>
      </c>
      <c r="BE84" s="51">
        <f t="shared" si="86"/>
        <v>0</v>
      </c>
      <c r="BF84" s="51">
        <f t="shared" si="86"/>
        <v>0</v>
      </c>
    </row>
    <row r="85" spans="1:58" s="51" customFormat="1" ht="15" customHeight="1">
      <c r="A85" s="52"/>
      <c r="B85" s="202" t="s">
        <v>140</v>
      </c>
      <c r="C85" s="188">
        <v>0</v>
      </c>
      <c r="D85" s="46">
        <v>0</v>
      </c>
      <c r="E85" s="213">
        <v>0</v>
      </c>
      <c r="F85" s="811">
        <v>0</v>
      </c>
      <c r="G85" s="12">
        <v>0</v>
      </c>
      <c r="H85" s="213">
        <f t="shared" si="68"/>
        <v>0</v>
      </c>
      <c r="I85" s="811">
        <f t="shared" si="69"/>
        <v>0</v>
      </c>
      <c r="J85" s="12">
        <f t="shared" si="51"/>
        <v>0</v>
      </c>
      <c r="K85" s="826">
        <f t="shared" si="70"/>
        <v>0</v>
      </c>
      <c r="L85" s="811">
        <f t="shared" si="71"/>
        <v>0</v>
      </c>
      <c r="M85" s="813">
        <f t="shared" si="52"/>
        <v>0</v>
      </c>
      <c r="N85" s="79">
        <f t="shared" si="85"/>
        <v>0</v>
      </c>
      <c r="O85" s="14">
        <f t="shared" si="71"/>
        <v>0</v>
      </c>
      <c r="P85" s="213">
        <f t="shared" si="85"/>
        <v>0</v>
      </c>
      <c r="Q85" s="14">
        <f t="shared" si="72"/>
        <v>0</v>
      </c>
      <c r="R85" s="213">
        <f t="shared" si="54"/>
        <v>0</v>
      </c>
      <c r="S85" s="14">
        <f t="shared" si="73"/>
        <v>0</v>
      </c>
      <c r="T85" s="188">
        <f t="shared" si="55"/>
        <v>0</v>
      </c>
      <c r="U85" s="14">
        <f t="shared" si="74"/>
        <v>0</v>
      </c>
      <c r="V85" s="79">
        <f t="shared" si="56"/>
        <v>0</v>
      </c>
      <c r="W85" s="14">
        <f t="shared" si="74"/>
        <v>0</v>
      </c>
      <c r="X85" s="79">
        <f t="shared" si="57"/>
        <v>0</v>
      </c>
      <c r="Y85" s="14">
        <f t="shared" si="75"/>
        <v>0</v>
      </c>
      <c r="Z85" s="79">
        <f t="shared" si="58"/>
        <v>0</v>
      </c>
      <c r="AA85" s="14">
        <f t="shared" si="76"/>
        <v>0</v>
      </c>
      <c r="AB85" s="79">
        <f t="shared" si="59"/>
        <v>0</v>
      </c>
      <c r="AC85" s="14">
        <f t="shared" si="77"/>
        <v>0</v>
      </c>
      <c r="AD85" s="79">
        <f t="shared" si="60"/>
        <v>0</v>
      </c>
      <c r="AE85" s="14">
        <f t="shared" si="78"/>
        <v>0</v>
      </c>
      <c r="AF85" s="79">
        <f t="shared" si="61"/>
        <v>0</v>
      </c>
      <c r="AG85" s="14">
        <f t="shared" si="79"/>
        <v>0</v>
      </c>
      <c r="AH85" s="79">
        <f t="shared" si="62"/>
        <v>0</v>
      </c>
      <c r="AI85" s="14">
        <f t="shared" si="80"/>
        <v>0</v>
      </c>
      <c r="AJ85" s="79">
        <f t="shared" si="63"/>
        <v>0</v>
      </c>
      <c r="AK85" s="14">
        <f t="shared" si="81"/>
        <v>0</v>
      </c>
      <c r="AL85" s="79">
        <f t="shared" si="64"/>
        <v>0</v>
      </c>
      <c r="AM85" s="14">
        <f t="shared" si="82"/>
        <v>0</v>
      </c>
      <c r="AN85" s="79">
        <f t="shared" si="65"/>
        <v>0</v>
      </c>
      <c r="AO85" s="14">
        <f t="shared" si="83"/>
        <v>0</v>
      </c>
      <c r="AP85" s="79">
        <f t="shared" si="66"/>
        <v>0</v>
      </c>
      <c r="AQ85" s="14">
        <f t="shared" si="84"/>
        <v>0</v>
      </c>
      <c r="AR85" s="176" t="e">
        <f>IF(#REF!=0,"",T85/#REF!)</f>
        <v>#REF!</v>
      </c>
      <c r="AS85" s="68"/>
      <c r="AU85" s="761">
        <f t="shared" si="86"/>
        <v>0</v>
      </c>
      <c r="AV85" s="51">
        <f t="shared" si="86"/>
        <v>0</v>
      </c>
      <c r="AW85" s="51">
        <f t="shared" si="86"/>
        <v>0</v>
      </c>
      <c r="AX85" s="51">
        <f t="shared" si="86"/>
        <v>0</v>
      </c>
      <c r="AY85" s="51">
        <f t="shared" si="86"/>
        <v>0</v>
      </c>
      <c r="AZ85" s="51">
        <f t="shared" si="86"/>
        <v>0</v>
      </c>
      <c r="BA85" s="51">
        <f t="shared" si="86"/>
        <v>0</v>
      </c>
      <c r="BB85" s="51">
        <f t="shared" si="86"/>
        <v>0</v>
      </c>
      <c r="BC85" s="51">
        <f t="shared" si="86"/>
        <v>0</v>
      </c>
      <c r="BD85" s="51">
        <f t="shared" si="86"/>
        <v>0</v>
      </c>
      <c r="BE85" s="51">
        <f t="shared" si="86"/>
        <v>0</v>
      </c>
      <c r="BF85" s="51">
        <f t="shared" si="86"/>
        <v>0</v>
      </c>
    </row>
    <row r="86" spans="1:58" s="51" customFormat="1" ht="15" customHeight="1">
      <c r="A86" s="52"/>
      <c r="B86" s="202" t="s">
        <v>141</v>
      </c>
      <c r="C86" s="188">
        <v>0</v>
      </c>
      <c r="D86" s="46">
        <v>0</v>
      </c>
      <c r="E86" s="211">
        <v>0</v>
      </c>
      <c r="F86" s="811">
        <v>0</v>
      </c>
      <c r="G86" s="12">
        <v>0</v>
      </c>
      <c r="H86" s="211">
        <f t="shared" si="68"/>
        <v>0</v>
      </c>
      <c r="I86" s="811">
        <f t="shared" si="69"/>
        <v>0</v>
      </c>
      <c r="J86" s="12">
        <f t="shared" si="51"/>
        <v>0</v>
      </c>
      <c r="K86" s="812">
        <f t="shared" si="70"/>
        <v>0</v>
      </c>
      <c r="L86" s="811">
        <f t="shared" si="71"/>
        <v>0</v>
      </c>
      <c r="M86" s="813">
        <f t="shared" si="52"/>
        <v>0</v>
      </c>
      <c r="N86" s="59">
        <f t="shared" si="85"/>
        <v>0</v>
      </c>
      <c r="O86" s="14">
        <f t="shared" si="71"/>
        <v>0</v>
      </c>
      <c r="P86" s="211">
        <f t="shared" si="85"/>
        <v>0</v>
      </c>
      <c r="Q86" s="14">
        <f t="shared" si="72"/>
        <v>0</v>
      </c>
      <c r="R86" s="211">
        <f t="shared" si="54"/>
        <v>0</v>
      </c>
      <c r="S86" s="14">
        <f t="shared" si="73"/>
        <v>0</v>
      </c>
      <c r="T86" s="188">
        <f t="shared" si="55"/>
        <v>0</v>
      </c>
      <c r="U86" s="14">
        <f t="shared" si="74"/>
        <v>0</v>
      </c>
      <c r="V86" s="79">
        <f t="shared" si="56"/>
        <v>0</v>
      </c>
      <c r="W86" s="14">
        <f t="shared" si="74"/>
        <v>0</v>
      </c>
      <c r="X86" s="79">
        <f t="shared" si="57"/>
        <v>0</v>
      </c>
      <c r="Y86" s="14">
        <f t="shared" si="75"/>
        <v>0</v>
      </c>
      <c r="Z86" s="79">
        <f t="shared" si="58"/>
        <v>0</v>
      </c>
      <c r="AA86" s="14">
        <f t="shared" si="76"/>
        <v>0</v>
      </c>
      <c r="AB86" s="79">
        <f t="shared" si="59"/>
        <v>0</v>
      </c>
      <c r="AC86" s="14">
        <f t="shared" si="77"/>
        <v>0</v>
      </c>
      <c r="AD86" s="79">
        <f t="shared" si="60"/>
        <v>0</v>
      </c>
      <c r="AE86" s="14">
        <f t="shared" si="78"/>
        <v>0</v>
      </c>
      <c r="AF86" s="79">
        <f t="shared" si="61"/>
        <v>0</v>
      </c>
      <c r="AG86" s="14">
        <f t="shared" si="79"/>
        <v>0</v>
      </c>
      <c r="AH86" s="79">
        <f t="shared" si="62"/>
        <v>0</v>
      </c>
      <c r="AI86" s="14">
        <f t="shared" si="80"/>
        <v>0</v>
      </c>
      <c r="AJ86" s="79">
        <f t="shared" si="63"/>
        <v>0</v>
      </c>
      <c r="AK86" s="14">
        <f t="shared" si="81"/>
        <v>0</v>
      </c>
      <c r="AL86" s="79">
        <f t="shared" si="64"/>
        <v>0</v>
      </c>
      <c r="AM86" s="14">
        <f t="shared" si="82"/>
        <v>0</v>
      </c>
      <c r="AN86" s="79">
        <f t="shared" si="65"/>
        <v>0</v>
      </c>
      <c r="AO86" s="14">
        <f t="shared" si="83"/>
        <v>0</v>
      </c>
      <c r="AP86" s="79">
        <f t="shared" si="66"/>
        <v>0</v>
      </c>
      <c r="AQ86" s="14">
        <f t="shared" si="84"/>
        <v>0</v>
      </c>
      <c r="AR86" s="176" t="e">
        <f>IF(#REF!=0,"",T86/#REF!)</f>
        <v>#REF!</v>
      </c>
      <c r="AS86" s="68"/>
      <c r="AU86" s="761">
        <f t="shared" si="86"/>
        <v>0</v>
      </c>
      <c r="AV86" s="51">
        <f t="shared" si="86"/>
        <v>0</v>
      </c>
      <c r="AW86" s="51">
        <f t="shared" si="86"/>
        <v>0</v>
      </c>
      <c r="AX86" s="51">
        <f t="shared" si="86"/>
        <v>0</v>
      </c>
      <c r="AY86" s="51">
        <f t="shared" si="86"/>
        <v>0</v>
      </c>
      <c r="AZ86" s="51">
        <f t="shared" si="86"/>
        <v>0</v>
      </c>
      <c r="BA86" s="51">
        <f t="shared" si="86"/>
        <v>0</v>
      </c>
      <c r="BB86" s="51">
        <f t="shared" si="86"/>
        <v>0</v>
      </c>
      <c r="BC86" s="51">
        <f t="shared" si="86"/>
        <v>0</v>
      </c>
      <c r="BD86" s="51">
        <f t="shared" si="86"/>
        <v>0</v>
      </c>
      <c r="BE86" s="51">
        <f t="shared" si="86"/>
        <v>0</v>
      </c>
      <c r="BF86" s="51">
        <f t="shared" si="86"/>
        <v>0</v>
      </c>
    </row>
    <row r="87" spans="1:58" s="51" customFormat="1" ht="15" customHeight="1">
      <c r="A87" s="52"/>
      <c r="B87" s="202" t="s">
        <v>142</v>
      </c>
      <c r="C87" s="188">
        <v>0</v>
      </c>
      <c r="D87" s="46">
        <v>0</v>
      </c>
      <c r="E87" s="213">
        <v>0</v>
      </c>
      <c r="F87" s="811">
        <v>0</v>
      </c>
      <c r="G87" s="12">
        <v>0</v>
      </c>
      <c r="H87" s="213">
        <f t="shared" si="68"/>
        <v>0</v>
      </c>
      <c r="I87" s="811">
        <f t="shared" si="69"/>
        <v>0</v>
      </c>
      <c r="J87" s="12">
        <f t="shared" si="51"/>
        <v>0</v>
      </c>
      <c r="K87" s="826">
        <f t="shared" si="70"/>
        <v>0</v>
      </c>
      <c r="L87" s="811">
        <f t="shared" si="71"/>
        <v>0</v>
      </c>
      <c r="M87" s="813">
        <f t="shared" si="52"/>
        <v>0</v>
      </c>
      <c r="N87" s="79">
        <f t="shared" si="85"/>
        <v>0</v>
      </c>
      <c r="O87" s="14">
        <f t="shared" si="71"/>
        <v>0</v>
      </c>
      <c r="P87" s="213">
        <f t="shared" si="85"/>
        <v>0</v>
      </c>
      <c r="Q87" s="14">
        <f t="shared" si="72"/>
        <v>0</v>
      </c>
      <c r="R87" s="213">
        <f t="shared" si="54"/>
        <v>0</v>
      </c>
      <c r="S87" s="14">
        <f t="shared" si="73"/>
        <v>0</v>
      </c>
      <c r="T87" s="188">
        <f t="shared" si="55"/>
        <v>0</v>
      </c>
      <c r="U87" s="14">
        <f t="shared" si="74"/>
        <v>0</v>
      </c>
      <c r="V87" s="79">
        <f t="shared" si="56"/>
        <v>0</v>
      </c>
      <c r="W87" s="14">
        <f t="shared" si="74"/>
        <v>0</v>
      </c>
      <c r="X87" s="79">
        <f t="shared" si="57"/>
        <v>0</v>
      </c>
      <c r="Y87" s="14">
        <f t="shared" si="75"/>
        <v>0</v>
      </c>
      <c r="Z87" s="79">
        <f t="shared" si="58"/>
        <v>0</v>
      </c>
      <c r="AA87" s="14">
        <f t="shared" si="76"/>
        <v>0</v>
      </c>
      <c r="AB87" s="79">
        <f t="shared" si="59"/>
        <v>0</v>
      </c>
      <c r="AC87" s="14">
        <f t="shared" si="77"/>
        <v>0</v>
      </c>
      <c r="AD87" s="79">
        <f t="shared" si="60"/>
        <v>0</v>
      </c>
      <c r="AE87" s="14">
        <f t="shared" si="78"/>
        <v>0</v>
      </c>
      <c r="AF87" s="79">
        <f t="shared" si="61"/>
        <v>0</v>
      </c>
      <c r="AG87" s="14">
        <f t="shared" si="79"/>
        <v>0</v>
      </c>
      <c r="AH87" s="79">
        <f t="shared" si="62"/>
        <v>0</v>
      </c>
      <c r="AI87" s="14">
        <f t="shared" si="80"/>
        <v>0</v>
      </c>
      <c r="AJ87" s="79">
        <f t="shared" si="63"/>
        <v>0</v>
      </c>
      <c r="AK87" s="14">
        <f t="shared" si="81"/>
        <v>0</v>
      </c>
      <c r="AL87" s="79">
        <f t="shared" si="64"/>
        <v>0</v>
      </c>
      <c r="AM87" s="14">
        <f t="shared" si="82"/>
        <v>0</v>
      </c>
      <c r="AN87" s="79">
        <f t="shared" si="65"/>
        <v>0</v>
      </c>
      <c r="AO87" s="14">
        <f t="shared" si="83"/>
        <v>0</v>
      </c>
      <c r="AP87" s="79">
        <f t="shared" si="66"/>
        <v>0</v>
      </c>
      <c r="AQ87" s="14">
        <f t="shared" si="84"/>
        <v>0</v>
      </c>
      <c r="AR87" s="176" t="e">
        <f>IF(#REF!=0,"",T87/#REF!)</f>
        <v>#REF!</v>
      </c>
      <c r="AS87" s="68"/>
      <c r="AU87" s="761">
        <f t="shared" si="86"/>
        <v>0</v>
      </c>
      <c r="AV87" s="51">
        <f t="shared" si="86"/>
        <v>0</v>
      </c>
      <c r="AW87" s="51">
        <f t="shared" si="86"/>
        <v>0</v>
      </c>
      <c r="AX87" s="51">
        <f t="shared" si="86"/>
        <v>0</v>
      </c>
      <c r="AY87" s="51">
        <f t="shared" si="86"/>
        <v>0</v>
      </c>
      <c r="AZ87" s="51">
        <f t="shared" si="86"/>
        <v>0</v>
      </c>
      <c r="BA87" s="51">
        <f t="shared" si="86"/>
        <v>0</v>
      </c>
      <c r="BB87" s="51">
        <f t="shared" si="86"/>
        <v>0</v>
      </c>
      <c r="BC87" s="51">
        <f t="shared" si="86"/>
        <v>0</v>
      </c>
      <c r="BD87" s="51">
        <f t="shared" si="86"/>
        <v>0</v>
      </c>
      <c r="BE87" s="51">
        <f t="shared" si="86"/>
        <v>0</v>
      </c>
      <c r="BF87" s="51">
        <f t="shared" si="86"/>
        <v>0</v>
      </c>
    </row>
    <row r="88" spans="1:58" s="51" customFormat="1" ht="15" customHeight="1">
      <c r="A88" s="88"/>
      <c r="B88" s="198" t="s">
        <v>143</v>
      </c>
      <c r="C88" s="189">
        <v>0</v>
      </c>
      <c r="D88" s="83">
        <v>0</v>
      </c>
      <c r="E88" s="214">
        <v>0</v>
      </c>
      <c r="F88" s="827">
        <v>0</v>
      </c>
      <c r="G88" s="747">
        <v>0</v>
      </c>
      <c r="H88" s="214">
        <f t="shared" si="68"/>
        <v>0</v>
      </c>
      <c r="I88" s="827">
        <f t="shared" si="69"/>
        <v>0</v>
      </c>
      <c r="J88" s="747">
        <f t="shared" si="51"/>
        <v>0</v>
      </c>
      <c r="K88" s="828">
        <f t="shared" si="70"/>
        <v>0</v>
      </c>
      <c r="L88" s="827">
        <f t="shared" si="71"/>
        <v>0</v>
      </c>
      <c r="M88" s="829">
        <f t="shared" si="52"/>
        <v>0</v>
      </c>
      <c r="N88" s="82">
        <f t="shared" si="85"/>
        <v>0</v>
      </c>
      <c r="O88" s="81">
        <f t="shared" si="71"/>
        <v>0</v>
      </c>
      <c r="P88" s="214">
        <f t="shared" si="85"/>
        <v>0</v>
      </c>
      <c r="Q88" s="81">
        <f t="shared" si="72"/>
        <v>0</v>
      </c>
      <c r="R88" s="214">
        <f t="shared" si="54"/>
        <v>0</v>
      </c>
      <c r="S88" s="81">
        <f t="shared" si="73"/>
        <v>0</v>
      </c>
      <c r="T88" s="189">
        <f t="shared" si="55"/>
        <v>0</v>
      </c>
      <c r="U88" s="81">
        <f t="shared" si="74"/>
        <v>0</v>
      </c>
      <c r="V88" s="82">
        <f t="shared" si="56"/>
        <v>0</v>
      </c>
      <c r="W88" s="81">
        <f t="shared" si="74"/>
        <v>0</v>
      </c>
      <c r="X88" s="82">
        <f t="shared" si="57"/>
        <v>0</v>
      </c>
      <c r="Y88" s="81">
        <f t="shared" si="75"/>
        <v>0</v>
      </c>
      <c r="Z88" s="82">
        <f t="shared" si="58"/>
        <v>0</v>
      </c>
      <c r="AA88" s="81">
        <f t="shared" si="76"/>
        <v>0</v>
      </c>
      <c r="AB88" s="82">
        <f t="shared" si="59"/>
        <v>0</v>
      </c>
      <c r="AC88" s="81">
        <f t="shared" si="77"/>
        <v>0</v>
      </c>
      <c r="AD88" s="82">
        <f t="shared" si="60"/>
        <v>0</v>
      </c>
      <c r="AE88" s="81">
        <f t="shared" si="78"/>
        <v>0</v>
      </c>
      <c r="AF88" s="82">
        <f t="shared" si="61"/>
        <v>0</v>
      </c>
      <c r="AG88" s="81">
        <f t="shared" si="79"/>
        <v>0</v>
      </c>
      <c r="AH88" s="82">
        <f t="shared" si="62"/>
        <v>0</v>
      </c>
      <c r="AI88" s="81">
        <f t="shared" si="80"/>
        <v>0</v>
      </c>
      <c r="AJ88" s="82">
        <f t="shared" si="63"/>
        <v>0</v>
      </c>
      <c r="AK88" s="81">
        <f t="shared" si="81"/>
        <v>0</v>
      </c>
      <c r="AL88" s="82">
        <f t="shared" si="64"/>
        <v>0</v>
      </c>
      <c r="AM88" s="81">
        <f t="shared" si="82"/>
        <v>0</v>
      </c>
      <c r="AN88" s="82">
        <f t="shared" si="65"/>
        <v>0</v>
      </c>
      <c r="AO88" s="81">
        <f t="shared" si="83"/>
        <v>0</v>
      </c>
      <c r="AP88" s="82">
        <f t="shared" si="66"/>
        <v>0</v>
      </c>
      <c r="AQ88" s="81">
        <f t="shared" si="84"/>
        <v>0</v>
      </c>
      <c r="AR88" s="32" t="e">
        <f>IF(#REF!=0,"",T88/#REF!)</f>
        <v>#REF!</v>
      </c>
      <c r="AS88" s="60" t="e">
        <f>IF(#REF!=0,"",T88/#REF!)</f>
        <v>#REF!</v>
      </c>
      <c r="AU88" s="761">
        <f t="shared" si="86"/>
        <v>0</v>
      </c>
      <c r="AV88" s="51">
        <f t="shared" si="86"/>
        <v>0</v>
      </c>
      <c r="AW88" s="51">
        <f t="shared" si="86"/>
        <v>0</v>
      </c>
      <c r="AX88" s="51">
        <f t="shared" si="86"/>
        <v>0</v>
      </c>
      <c r="AY88" s="51">
        <f t="shared" si="86"/>
        <v>0</v>
      </c>
      <c r="AZ88" s="51">
        <f t="shared" si="86"/>
        <v>0</v>
      </c>
      <c r="BA88" s="51">
        <f t="shared" si="86"/>
        <v>0</v>
      </c>
      <c r="BB88" s="51">
        <f t="shared" si="86"/>
        <v>0</v>
      </c>
      <c r="BC88" s="51">
        <f t="shared" si="86"/>
        <v>0</v>
      </c>
      <c r="BD88" s="51">
        <f t="shared" si="86"/>
        <v>0</v>
      </c>
      <c r="BE88" s="51">
        <f t="shared" si="86"/>
        <v>0</v>
      </c>
      <c r="BF88" s="51">
        <f t="shared" si="86"/>
        <v>0</v>
      </c>
    </row>
    <row r="89" spans="1:58" s="56" customFormat="1" ht="15" customHeight="1">
      <c r="B89" s="200" t="s">
        <v>144</v>
      </c>
      <c r="C89" s="190">
        <v>8813337300.1788044</v>
      </c>
      <c r="D89" s="76">
        <v>0.16920865873502744</v>
      </c>
      <c r="E89" s="84">
        <v>15473528313.123249</v>
      </c>
      <c r="F89" s="820">
        <v>0.21354391036059051</v>
      </c>
      <c r="G89" s="27">
        <v>0.75569455543353858</v>
      </c>
      <c r="H89" s="84">
        <f t="shared" si="68"/>
        <v>17669264941.031342</v>
      </c>
      <c r="I89" s="820">
        <f t="shared" si="69"/>
        <v>0.2305842516842172</v>
      </c>
      <c r="J89" s="27">
        <f t="shared" si="51"/>
        <v>0.14190277637233306</v>
      </c>
      <c r="K89" s="830">
        <f t="shared" si="70"/>
        <v>7974929148.2792873</v>
      </c>
      <c r="L89" s="820">
        <f t="shared" si="71"/>
        <v>0.21688541124941171</v>
      </c>
      <c r="M89" s="822">
        <f t="shared" si="52"/>
        <v>-0.54865529636380017</v>
      </c>
      <c r="N89" s="831">
        <f t="shared" si="85"/>
        <v>20617645907.426952</v>
      </c>
      <c r="O89" s="75">
        <f t="shared" si="71"/>
        <v>0.17390094584768315</v>
      </c>
      <c r="P89" s="84">
        <f t="shared" si="85"/>
        <v>13306453332.685417</v>
      </c>
      <c r="Q89" s="75">
        <f t="shared" si="72"/>
        <v>0.16284491586735395</v>
      </c>
      <c r="R89" s="84">
        <f t="shared" si="54"/>
        <v>12866530062.613354</v>
      </c>
      <c r="S89" s="75">
        <f t="shared" si="73"/>
        <v>0.1645994985551511</v>
      </c>
      <c r="T89" s="190">
        <f t="shared" si="55"/>
        <v>1847808063.8373675</v>
      </c>
      <c r="U89" s="75">
        <f t="shared" si="74"/>
        <v>0.240885845968449</v>
      </c>
      <c r="V89" s="831">
        <f t="shared" si="56"/>
        <v>1069868331.9979379</v>
      </c>
      <c r="W89" s="75">
        <f t="shared" si="74"/>
        <v>0.21038796570268592</v>
      </c>
      <c r="X89" s="831">
        <f t="shared" si="57"/>
        <v>1794921404.277988</v>
      </c>
      <c r="Y89" s="75">
        <f t="shared" si="75"/>
        <v>0.21324736652776982</v>
      </c>
      <c r="Z89" s="831">
        <f t="shared" si="58"/>
        <v>1693726119.5053797</v>
      </c>
      <c r="AA89" s="75">
        <f t="shared" si="76"/>
        <v>0.21051305961444383</v>
      </c>
      <c r="AB89" s="831">
        <f t="shared" si="59"/>
        <v>1568605228.6606143</v>
      </c>
      <c r="AC89" s="75">
        <f t="shared" si="77"/>
        <v>0.20772520502129055</v>
      </c>
      <c r="AD89" s="831">
        <f t="shared" si="60"/>
        <v>0</v>
      </c>
      <c r="AE89" s="75">
        <f t="shared" si="78"/>
        <v>0</v>
      </c>
      <c r="AF89" s="831">
        <f t="shared" si="61"/>
        <v>0</v>
      </c>
      <c r="AG89" s="75">
        <f t="shared" si="79"/>
        <v>0</v>
      </c>
      <c r="AH89" s="831">
        <f t="shared" si="62"/>
        <v>0</v>
      </c>
      <c r="AI89" s="75">
        <f t="shared" si="80"/>
        <v>0</v>
      </c>
      <c r="AJ89" s="831">
        <f t="shared" si="63"/>
        <v>0</v>
      </c>
      <c r="AK89" s="75">
        <f t="shared" si="81"/>
        <v>0</v>
      </c>
      <c r="AL89" s="831">
        <f t="shared" si="64"/>
        <v>0</v>
      </c>
      <c r="AM89" s="75">
        <f t="shared" si="82"/>
        <v>0</v>
      </c>
      <c r="AN89" s="831">
        <f t="shared" si="65"/>
        <v>0</v>
      </c>
      <c r="AO89" s="75">
        <f t="shared" si="83"/>
        <v>0</v>
      </c>
      <c r="AP89" s="831">
        <f t="shared" si="66"/>
        <v>0</v>
      </c>
      <c r="AQ89" s="75">
        <f t="shared" si="84"/>
        <v>0</v>
      </c>
      <c r="AR89" s="27" t="e">
        <f>IF(#REF!=0,"",T89/#REF!)</f>
        <v>#REF!</v>
      </c>
      <c r="AS89" s="76" t="e">
        <f>IF(#REF!=0,"",T89/#REF!)</f>
        <v>#REF!</v>
      </c>
      <c r="AU89" s="762">
        <f t="shared" si="86"/>
        <v>0</v>
      </c>
      <c r="AV89" s="56">
        <f t="shared" si="86"/>
        <v>0</v>
      </c>
      <c r="AW89" s="56">
        <f t="shared" si="86"/>
        <v>0</v>
      </c>
      <c r="AX89" s="56">
        <f t="shared" si="86"/>
        <v>0</v>
      </c>
      <c r="AY89" s="56">
        <f t="shared" si="86"/>
        <v>0</v>
      </c>
      <c r="AZ89" s="56">
        <f t="shared" si="86"/>
        <v>0</v>
      </c>
      <c r="BA89" s="56">
        <f t="shared" si="86"/>
        <v>0</v>
      </c>
      <c r="BB89" s="56">
        <f t="shared" si="86"/>
        <v>0</v>
      </c>
      <c r="BC89" s="56">
        <f t="shared" si="86"/>
        <v>0</v>
      </c>
      <c r="BD89" s="56">
        <f t="shared" si="86"/>
        <v>0</v>
      </c>
      <c r="BE89" s="56">
        <f t="shared" si="86"/>
        <v>0</v>
      </c>
      <c r="BF89" s="56">
        <f t="shared" si="86"/>
        <v>0</v>
      </c>
    </row>
    <row r="90" spans="1:58" s="56" customFormat="1" ht="15" customHeight="1">
      <c r="B90" s="200" t="s">
        <v>145</v>
      </c>
      <c r="C90" s="190">
        <v>6195965286.7637415</v>
      </c>
      <c r="D90" s="76">
        <v>0.118957318894491</v>
      </c>
      <c r="E90" s="190">
        <v>9415320537.4926567</v>
      </c>
      <c r="F90" s="820">
        <v>0.12993703337650292</v>
      </c>
      <c r="G90" s="27">
        <v>0.5195889747165513</v>
      </c>
      <c r="H90" s="84">
        <f t="shared" si="68"/>
        <v>9339558772.9121017</v>
      </c>
      <c r="I90" s="820">
        <f t="shared" si="69"/>
        <v>0.1218814239245315</v>
      </c>
      <c r="J90" s="27">
        <f t="shared" si="51"/>
        <v>-8.0466474060935864E-3</v>
      </c>
      <c r="K90" s="830">
        <f t="shared" si="70"/>
        <v>4625058160.9319277</v>
      </c>
      <c r="L90" s="820">
        <f t="shared" si="71"/>
        <v>0.12578263990001776</v>
      </c>
      <c r="M90" s="822">
        <f t="shared" si="52"/>
        <v>-0.50478836598296595</v>
      </c>
      <c r="N90" s="831">
        <f t="shared" si="85"/>
        <v>14912753453.517281</v>
      </c>
      <c r="O90" s="75">
        <f t="shared" si="71"/>
        <v>0.12578263990001773</v>
      </c>
      <c r="P90" s="84">
        <f t="shared" si="85"/>
        <v>10278004805.841759</v>
      </c>
      <c r="Q90" s="75">
        <f t="shared" si="72"/>
        <v>0.12578263990001776</v>
      </c>
      <c r="R90" s="84">
        <f t="shared" si="54"/>
        <v>9832266391.0557899</v>
      </c>
      <c r="S90" s="75">
        <f t="shared" si="73"/>
        <v>0.12578263990001776</v>
      </c>
      <c r="T90" s="190">
        <f t="shared" si="55"/>
        <v>871401052.28000522</v>
      </c>
      <c r="U90" s="75">
        <f t="shared" si="74"/>
        <v>0.11359847581807095</v>
      </c>
      <c r="V90" s="831">
        <f t="shared" si="56"/>
        <v>690924375.10729051</v>
      </c>
      <c r="W90" s="483">
        <f t="shared" si="74"/>
        <v>0.1358692180950567</v>
      </c>
      <c r="X90" s="831">
        <f t="shared" si="57"/>
        <v>1144872402.86376</v>
      </c>
      <c r="Y90" s="75">
        <f t="shared" si="75"/>
        <v>0.13601766870634827</v>
      </c>
      <c r="Z90" s="831">
        <f t="shared" si="58"/>
        <v>1014956407.1120485</v>
      </c>
      <c r="AA90" s="75">
        <f t="shared" si="76"/>
        <v>0.12614883609330899</v>
      </c>
      <c r="AB90" s="831">
        <f t="shared" si="59"/>
        <v>902903923.56882334</v>
      </c>
      <c r="AC90" s="75">
        <f t="shared" si="77"/>
        <v>0.11956858182731543</v>
      </c>
      <c r="AD90" s="831">
        <f t="shared" si="60"/>
        <v>0</v>
      </c>
      <c r="AE90" s="75">
        <f t="shared" si="78"/>
        <v>0</v>
      </c>
      <c r="AF90" s="831">
        <f t="shared" si="61"/>
        <v>0</v>
      </c>
      <c r="AG90" s="75">
        <f t="shared" si="79"/>
        <v>0</v>
      </c>
      <c r="AH90" s="831">
        <f t="shared" si="62"/>
        <v>0</v>
      </c>
      <c r="AI90" s="75">
        <f t="shared" si="80"/>
        <v>0</v>
      </c>
      <c r="AJ90" s="831">
        <f t="shared" si="63"/>
        <v>0</v>
      </c>
      <c r="AK90" s="75">
        <f t="shared" si="81"/>
        <v>0</v>
      </c>
      <c r="AL90" s="831">
        <f t="shared" si="64"/>
        <v>0</v>
      </c>
      <c r="AM90" s="75">
        <f t="shared" si="82"/>
        <v>0</v>
      </c>
      <c r="AN90" s="831">
        <f t="shared" si="65"/>
        <v>0</v>
      </c>
      <c r="AO90" s="75">
        <f t="shared" si="83"/>
        <v>0</v>
      </c>
      <c r="AP90" s="831">
        <f t="shared" si="66"/>
        <v>0</v>
      </c>
      <c r="AQ90" s="75">
        <f t="shared" si="84"/>
        <v>0</v>
      </c>
      <c r="AR90" s="27" t="e">
        <f>IF(#REF!=0,"",T90/#REF!)</f>
        <v>#REF!</v>
      </c>
      <c r="AS90" s="76" t="e">
        <f>IF(#REF!=0,"",T90/#REF!)</f>
        <v>#REF!</v>
      </c>
      <c r="AU90" s="762">
        <f t="shared" si="86"/>
        <v>0</v>
      </c>
      <c r="AV90" s="56">
        <f t="shared" si="86"/>
        <v>0</v>
      </c>
      <c r="AW90" s="56">
        <f t="shared" si="86"/>
        <v>0</v>
      </c>
      <c r="AX90" s="56">
        <f t="shared" si="86"/>
        <v>0</v>
      </c>
      <c r="AY90" s="56">
        <f t="shared" si="86"/>
        <v>0</v>
      </c>
      <c r="AZ90" s="56">
        <f t="shared" si="86"/>
        <v>0</v>
      </c>
      <c r="BA90" s="56">
        <f t="shared" si="86"/>
        <v>0</v>
      </c>
      <c r="BB90" s="56">
        <f t="shared" si="86"/>
        <v>0</v>
      </c>
      <c r="BC90" s="56">
        <f t="shared" si="86"/>
        <v>0</v>
      </c>
      <c r="BD90" s="56">
        <f t="shared" si="86"/>
        <v>0</v>
      </c>
      <c r="BE90" s="56">
        <f t="shared" si="86"/>
        <v>0</v>
      </c>
      <c r="BF90" s="56">
        <f t="shared" si="86"/>
        <v>0</v>
      </c>
    </row>
    <row r="91" spans="1:58" s="51" customFormat="1" ht="15" customHeight="1">
      <c r="A91" s="52"/>
      <c r="B91" s="203" t="s">
        <v>146</v>
      </c>
      <c r="C91" s="191">
        <v>424036227.67000002</v>
      </c>
      <c r="D91" s="336">
        <v>8.1411386964215897E-3</v>
      </c>
      <c r="E91" s="211">
        <v>369315131.29500002</v>
      </c>
      <c r="F91" s="844">
        <v>5.0967688620301953E-3</v>
      </c>
      <c r="G91" s="176">
        <v>-0.12904816335076419</v>
      </c>
      <c r="H91" s="211">
        <f t="shared" si="68"/>
        <v>511174514.45499998</v>
      </c>
      <c r="I91" s="844">
        <f t="shared" si="69"/>
        <v>6.6708373715046766E-3</v>
      </c>
      <c r="J91" s="176">
        <f t="shared" si="51"/>
        <v>0.38411473329720169</v>
      </c>
      <c r="K91" s="812">
        <f t="shared" si="70"/>
        <v>238019324.345</v>
      </c>
      <c r="L91" s="844">
        <f t="shared" si="71"/>
        <v>6.4731508062376795E-3</v>
      </c>
      <c r="M91" s="833">
        <f t="shared" si="52"/>
        <v>-0.53436777927246715</v>
      </c>
      <c r="N91" s="59">
        <f t="shared" si="85"/>
        <v>767454889.78122103</v>
      </c>
      <c r="O91" s="85">
        <f t="shared" si="71"/>
        <v>6.4731508062376786E-3</v>
      </c>
      <c r="P91" s="211">
        <f t="shared" si="85"/>
        <v>528936864.00868684</v>
      </c>
      <c r="Q91" s="85">
        <f t="shared" si="72"/>
        <v>6.4731508062376786E-3</v>
      </c>
      <c r="R91" s="211">
        <f t="shared" si="54"/>
        <v>505997832.18890321</v>
      </c>
      <c r="S91" s="85">
        <f t="shared" si="73"/>
        <v>6.4731508062376795E-3</v>
      </c>
      <c r="T91" s="191">
        <f t="shared" si="55"/>
        <v>47091495.055</v>
      </c>
      <c r="U91" s="85">
        <f t="shared" si="74"/>
        <v>6.1389896744389934E-3</v>
      </c>
      <c r="V91" s="86">
        <f t="shared" si="56"/>
        <v>45206356.744999997</v>
      </c>
      <c r="W91" s="85">
        <f t="shared" si="74"/>
        <v>8.8897606817179581E-3</v>
      </c>
      <c r="X91" s="86">
        <f t="shared" si="57"/>
        <v>48895096.414999999</v>
      </c>
      <c r="Y91" s="85">
        <f t="shared" si="75"/>
        <v>5.8090290314490615E-3</v>
      </c>
      <c r="Z91" s="86">
        <f t="shared" si="58"/>
        <v>48378271.645000003</v>
      </c>
      <c r="AA91" s="85">
        <f t="shared" si="76"/>
        <v>6.0129308189577667E-3</v>
      </c>
      <c r="AB91" s="86">
        <f t="shared" si="59"/>
        <v>48448104.484999999</v>
      </c>
      <c r="AC91" s="85">
        <f t="shared" si="77"/>
        <v>6.4158223198279097E-3</v>
      </c>
      <c r="AD91" s="86">
        <f t="shared" si="60"/>
        <v>0</v>
      </c>
      <c r="AE91" s="85">
        <f t="shared" si="78"/>
        <v>0</v>
      </c>
      <c r="AF91" s="86">
        <f t="shared" si="61"/>
        <v>0</v>
      </c>
      <c r="AG91" s="85">
        <f t="shared" si="79"/>
        <v>0</v>
      </c>
      <c r="AH91" s="86">
        <f t="shared" si="62"/>
        <v>0</v>
      </c>
      <c r="AI91" s="85">
        <f t="shared" si="80"/>
        <v>0</v>
      </c>
      <c r="AJ91" s="86">
        <f t="shared" si="63"/>
        <v>0</v>
      </c>
      <c r="AK91" s="85">
        <f t="shared" si="81"/>
        <v>0</v>
      </c>
      <c r="AL91" s="86">
        <f t="shared" si="64"/>
        <v>0</v>
      </c>
      <c r="AM91" s="85">
        <f t="shared" si="82"/>
        <v>0</v>
      </c>
      <c r="AN91" s="86">
        <f t="shared" si="65"/>
        <v>0</v>
      </c>
      <c r="AO91" s="85">
        <f t="shared" si="83"/>
        <v>0</v>
      </c>
      <c r="AP91" s="86">
        <f t="shared" si="66"/>
        <v>0</v>
      </c>
      <c r="AQ91" s="85">
        <f t="shared" si="84"/>
        <v>0</v>
      </c>
      <c r="AR91" s="176" t="e">
        <f>IF(#REF!=0,"",T91/#REF!)</f>
        <v>#REF!</v>
      </c>
      <c r="AS91" s="68" t="e">
        <f>IF(#REF!=0,"",T91/#REF!)</f>
        <v>#REF!</v>
      </c>
      <c r="AT91" s="51" t="s">
        <v>64</v>
      </c>
      <c r="AU91" s="761">
        <f t="shared" si="86"/>
        <v>0</v>
      </c>
      <c r="AV91" s="51">
        <f t="shared" si="86"/>
        <v>0</v>
      </c>
      <c r="AW91" s="51">
        <f t="shared" si="86"/>
        <v>0</v>
      </c>
      <c r="AX91" s="51">
        <f t="shared" si="86"/>
        <v>0</v>
      </c>
      <c r="AY91" s="51">
        <f t="shared" si="86"/>
        <v>0</v>
      </c>
      <c r="AZ91" s="51">
        <f t="shared" si="86"/>
        <v>0</v>
      </c>
      <c r="BA91" s="51">
        <f t="shared" si="86"/>
        <v>0</v>
      </c>
      <c r="BB91" s="51">
        <f t="shared" si="86"/>
        <v>0</v>
      </c>
      <c r="BC91" s="51">
        <f t="shared" si="86"/>
        <v>0</v>
      </c>
      <c r="BD91" s="51">
        <f t="shared" si="86"/>
        <v>0</v>
      </c>
      <c r="BE91" s="51">
        <f t="shared" si="86"/>
        <v>0</v>
      </c>
      <c r="BF91" s="51">
        <f t="shared" si="86"/>
        <v>0</v>
      </c>
    </row>
    <row r="92" spans="1:58" s="51" customFormat="1" ht="15" customHeight="1">
      <c r="A92" s="52"/>
      <c r="B92" s="203" t="s">
        <v>327</v>
      </c>
      <c r="C92" s="191">
        <v>33512616.5</v>
      </c>
      <c r="D92" s="336">
        <v>6.434140321114574E-4</v>
      </c>
      <c r="E92" s="211">
        <v>31243514.5</v>
      </c>
      <c r="F92" s="844">
        <v>4.3117911601837694E-4</v>
      </c>
      <c r="G92" s="176">
        <v>-6.7708888083984731E-2</v>
      </c>
      <c r="H92" s="211">
        <f t="shared" si="68"/>
        <v>49422752.5</v>
      </c>
      <c r="I92" s="844">
        <f t="shared" si="69"/>
        <v>6.4496788289833591E-4</v>
      </c>
      <c r="J92" s="176">
        <f t="shared" si="51"/>
        <v>0.58185637214404928</v>
      </c>
      <c r="K92" s="812">
        <f t="shared" si="70"/>
        <v>23770917.5</v>
      </c>
      <c r="L92" s="844">
        <f t="shared" si="71"/>
        <v>6.4647160142804899E-4</v>
      </c>
      <c r="M92" s="833">
        <f t="shared" si="52"/>
        <v>-0.51902886226338774</v>
      </c>
      <c r="N92" s="59">
        <f t="shared" si="85"/>
        <v>76645486.328321412</v>
      </c>
      <c r="O92" s="85">
        <f t="shared" si="71"/>
        <v>6.4647160142804888E-4</v>
      </c>
      <c r="P92" s="211">
        <f t="shared" si="85"/>
        <v>52824763.668493874</v>
      </c>
      <c r="Q92" s="85">
        <f t="shared" si="72"/>
        <v>6.4647160142804899E-4</v>
      </c>
      <c r="R92" s="211">
        <f t="shared" si="54"/>
        <v>50533849.540330112</v>
      </c>
      <c r="S92" s="85">
        <f t="shared" si="73"/>
        <v>6.4647160142804899E-4</v>
      </c>
      <c r="T92" s="191">
        <f t="shared" si="55"/>
        <v>4314805</v>
      </c>
      <c r="U92" s="85">
        <f t="shared" si="74"/>
        <v>5.6249102542360856E-4</v>
      </c>
      <c r="V92" s="86">
        <f t="shared" si="56"/>
        <v>4296352.5</v>
      </c>
      <c r="W92" s="85">
        <f t="shared" si="74"/>
        <v>8.4487112608394425E-4</v>
      </c>
      <c r="X92" s="86">
        <f t="shared" si="57"/>
        <v>5085135</v>
      </c>
      <c r="Y92" s="85">
        <f t="shared" si="75"/>
        <v>6.0414436231228199E-4</v>
      </c>
      <c r="Z92" s="86">
        <f t="shared" si="58"/>
        <v>5037312.5</v>
      </c>
      <c r="AA92" s="85">
        <f t="shared" si="76"/>
        <v>6.2608709542647813E-4</v>
      </c>
      <c r="AB92" s="86">
        <f t="shared" si="59"/>
        <v>5037312.5</v>
      </c>
      <c r="AC92" s="85">
        <f t="shared" si="77"/>
        <v>6.6707464230007698E-4</v>
      </c>
      <c r="AD92" s="86">
        <f t="shared" si="60"/>
        <v>0</v>
      </c>
      <c r="AE92" s="85">
        <f t="shared" si="78"/>
        <v>0</v>
      </c>
      <c r="AF92" s="86">
        <f t="shared" si="61"/>
        <v>0</v>
      </c>
      <c r="AG92" s="85">
        <f t="shared" si="79"/>
        <v>0</v>
      </c>
      <c r="AH92" s="86">
        <f t="shared" si="62"/>
        <v>0</v>
      </c>
      <c r="AI92" s="85">
        <f t="shared" si="80"/>
        <v>0</v>
      </c>
      <c r="AJ92" s="86">
        <f t="shared" si="63"/>
        <v>0</v>
      </c>
      <c r="AK92" s="85">
        <f t="shared" si="81"/>
        <v>0</v>
      </c>
      <c r="AL92" s="86">
        <f t="shared" si="64"/>
        <v>0</v>
      </c>
      <c r="AM92" s="85">
        <f t="shared" si="82"/>
        <v>0</v>
      </c>
      <c r="AN92" s="86">
        <f t="shared" si="65"/>
        <v>0</v>
      </c>
      <c r="AO92" s="85">
        <f t="shared" si="83"/>
        <v>0</v>
      </c>
      <c r="AP92" s="86">
        <f t="shared" si="66"/>
        <v>0</v>
      </c>
      <c r="AQ92" s="85">
        <f t="shared" si="84"/>
        <v>0</v>
      </c>
      <c r="AR92" s="176"/>
      <c r="AS92" s="68"/>
      <c r="AU92" s="761">
        <f t="shared" si="86"/>
        <v>0</v>
      </c>
      <c r="AV92" s="51">
        <f t="shared" si="86"/>
        <v>0</v>
      </c>
      <c r="AW92" s="51">
        <f t="shared" si="86"/>
        <v>0</v>
      </c>
      <c r="AX92" s="51">
        <f t="shared" si="86"/>
        <v>0</v>
      </c>
      <c r="AY92" s="51">
        <f t="shared" si="86"/>
        <v>0</v>
      </c>
      <c r="AZ92" s="51">
        <f t="shared" si="86"/>
        <v>0</v>
      </c>
      <c r="BA92" s="51">
        <f t="shared" si="86"/>
        <v>0</v>
      </c>
      <c r="BB92" s="51">
        <f t="shared" si="86"/>
        <v>0</v>
      </c>
      <c r="BC92" s="51">
        <f t="shared" si="86"/>
        <v>0</v>
      </c>
      <c r="BD92" s="51">
        <f t="shared" si="86"/>
        <v>0</v>
      </c>
      <c r="BE92" s="51">
        <f t="shared" si="86"/>
        <v>0</v>
      </c>
      <c r="BF92" s="51">
        <f t="shared" si="86"/>
        <v>0</v>
      </c>
    </row>
    <row r="93" spans="1:58" s="51" customFormat="1" ht="15" customHeight="1">
      <c r="A93" s="61"/>
      <c r="B93" s="204" t="s">
        <v>147</v>
      </c>
      <c r="C93" s="192">
        <v>143313276.095</v>
      </c>
      <c r="D93" s="335">
        <v>2.7514942865588094E-3</v>
      </c>
      <c r="E93" s="211">
        <v>143566471.28999999</v>
      </c>
      <c r="F93" s="834">
        <v>1.9813028454497296E-3</v>
      </c>
      <c r="G93" s="12">
        <v>1.7667253299837619E-3</v>
      </c>
      <c r="H93" s="211">
        <f t="shared" si="68"/>
        <v>160835498.72499999</v>
      </c>
      <c r="I93" s="834">
        <f t="shared" si="69"/>
        <v>2.0989063914957236E-3</v>
      </c>
      <c r="J93" s="12">
        <f t="shared" si="51"/>
        <v>0.12028593640166221</v>
      </c>
      <c r="K93" s="812">
        <f t="shared" si="70"/>
        <v>59767730.329999998</v>
      </c>
      <c r="L93" s="834">
        <f t="shared" si="71"/>
        <v>1.6254374842769479E-3</v>
      </c>
      <c r="M93" s="813">
        <f t="shared" si="52"/>
        <v>-0.62839217210255205</v>
      </c>
      <c r="N93" s="59">
        <f t="shared" si="85"/>
        <v>192711398.61904007</v>
      </c>
      <c r="O93" s="14">
        <f t="shared" si="71"/>
        <v>1.6254374842769475E-3</v>
      </c>
      <c r="P93" s="211">
        <f t="shared" si="85"/>
        <v>132818442.10197285</v>
      </c>
      <c r="Q93" s="14">
        <f t="shared" si="72"/>
        <v>1.6254374842769477E-3</v>
      </c>
      <c r="R93" s="211">
        <f t="shared" si="54"/>
        <v>127058347.32139575</v>
      </c>
      <c r="S93" s="14">
        <f t="shared" si="73"/>
        <v>1.6254374842769477E-3</v>
      </c>
      <c r="T93" s="192">
        <f t="shared" si="55"/>
        <v>11508348.83</v>
      </c>
      <c r="U93" s="14">
        <f t="shared" si="74"/>
        <v>1.5002631484665669E-3</v>
      </c>
      <c r="V93" s="87">
        <f t="shared" si="56"/>
        <v>9966000</v>
      </c>
      <c r="W93" s="14">
        <f t="shared" si="74"/>
        <v>1.9597986065046078E-3</v>
      </c>
      <c r="X93" s="87">
        <f t="shared" si="57"/>
        <v>10797050</v>
      </c>
      <c r="Y93" s="14">
        <f t="shared" si="75"/>
        <v>1.2827539263173592E-3</v>
      </c>
      <c r="Z93" s="87">
        <f t="shared" si="58"/>
        <v>14351150</v>
      </c>
      <c r="AA93" s="14">
        <f t="shared" si="76"/>
        <v>1.783703079673874E-3</v>
      </c>
      <c r="AB93" s="87">
        <f t="shared" si="59"/>
        <v>13145181.5</v>
      </c>
      <c r="AC93" s="14">
        <f t="shared" si="77"/>
        <v>1.740772931415728E-3</v>
      </c>
      <c r="AD93" s="87">
        <f t="shared" si="60"/>
        <v>0</v>
      </c>
      <c r="AE93" s="14">
        <f t="shared" si="78"/>
        <v>0</v>
      </c>
      <c r="AF93" s="87">
        <f t="shared" si="61"/>
        <v>0</v>
      </c>
      <c r="AG93" s="14">
        <f t="shared" si="79"/>
        <v>0</v>
      </c>
      <c r="AH93" s="87">
        <f t="shared" si="62"/>
        <v>0</v>
      </c>
      <c r="AI93" s="14">
        <f t="shared" si="80"/>
        <v>0</v>
      </c>
      <c r="AJ93" s="87">
        <f t="shared" si="63"/>
        <v>0</v>
      </c>
      <c r="AK93" s="14">
        <f t="shared" si="81"/>
        <v>0</v>
      </c>
      <c r="AL93" s="87">
        <f t="shared" si="64"/>
        <v>0</v>
      </c>
      <c r="AM93" s="14">
        <f t="shared" si="82"/>
        <v>0</v>
      </c>
      <c r="AN93" s="87">
        <f t="shared" si="65"/>
        <v>0</v>
      </c>
      <c r="AO93" s="14">
        <f t="shared" si="83"/>
        <v>0</v>
      </c>
      <c r="AP93" s="87">
        <f t="shared" si="66"/>
        <v>0</v>
      </c>
      <c r="AQ93" s="14">
        <f t="shared" si="84"/>
        <v>0</v>
      </c>
      <c r="AR93" s="176" t="e">
        <f>IF(#REF!=0,"",T93/#REF!)</f>
        <v>#REF!</v>
      </c>
      <c r="AS93" s="68" t="e">
        <f>IF(#REF!=0,"",T93/#REF!)</f>
        <v>#REF!</v>
      </c>
      <c r="AU93" s="761">
        <f t="shared" si="86"/>
        <v>0</v>
      </c>
      <c r="AV93" s="51">
        <f t="shared" si="86"/>
        <v>0</v>
      </c>
      <c r="AW93" s="51">
        <f t="shared" si="86"/>
        <v>0</v>
      </c>
      <c r="AX93" s="51">
        <f t="shared" si="86"/>
        <v>0</v>
      </c>
      <c r="AY93" s="51">
        <f t="shared" si="86"/>
        <v>0</v>
      </c>
      <c r="AZ93" s="51">
        <f t="shared" si="86"/>
        <v>0</v>
      </c>
      <c r="BA93" s="51">
        <f t="shared" si="86"/>
        <v>0</v>
      </c>
      <c r="BB93" s="51">
        <f t="shared" si="86"/>
        <v>0</v>
      </c>
      <c r="BC93" s="51">
        <f t="shared" si="86"/>
        <v>0</v>
      </c>
      <c r="BD93" s="51">
        <f t="shared" si="86"/>
        <v>0</v>
      </c>
      <c r="BE93" s="51">
        <f t="shared" si="86"/>
        <v>0</v>
      </c>
      <c r="BF93" s="51">
        <f t="shared" si="86"/>
        <v>0</v>
      </c>
    </row>
    <row r="94" spans="1:58" s="51" customFormat="1" ht="15" customHeight="1">
      <c r="A94" s="61"/>
      <c r="B94" s="204" t="s">
        <v>148</v>
      </c>
      <c r="C94" s="192">
        <v>0</v>
      </c>
      <c r="D94" s="335">
        <v>0</v>
      </c>
      <c r="E94" s="211">
        <v>0</v>
      </c>
      <c r="F94" s="834">
        <v>0</v>
      </c>
      <c r="G94" s="12">
        <v>0</v>
      </c>
      <c r="H94" s="211">
        <f t="shared" si="68"/>
        <v>0</v>
      </c>
      <c r="I94" s="834">
        <f t="shared" si="69"/>
        <v>0</v>
      </c>
      <c r="J94" s="12">
        <f t="shared" si="51"/>
        <v>0</v>
      </c>
      <c r="K94" s="812">
        <f t="shared" si="70"/>
        <v>0</v>
      </c>
      <c r="L94" s="834">
        <f t="shared" si="71"/>
        <v>0</v>
      </c>
      <c r="M94" s="813">
        <f t="shared" si="52"/>
        <v>0</v>
      </c>
      <c r="N94" s="59">
        <f t="shared" si="85"/>
        <v>0</v>
      </c>
      <c r="O94" s="14">
        <f t="shared" si="71"/>
        <v>0</v>
      </c>
      <c r="P94" s="211">
        <f t="shared" si="85"/>
        <v>0</v>
      </c>
      <c r="Q94" s="14">
        <f t="shared" si="72"/>
        <v>0</v>
      </c>
      <c r="R94" s="211">
        <f t="shared" si="54"/>
        <v>0</v>
      </c>
      <c r="S94" s="14">
        <f t="shared" si="73"/>
        <v>0</v>
      </c>
      <c r="T94" s="192">
        <f t="shared" si="55"/>
        <v>0</v>
      </c>
      <c r="U94" s="14">
        <f t="shared" si="74"/>
        <v>0</v>
      </c>
      <c r="V94" s="87">
        <f t="shared" si="56"/>
        <v>0</v>
      </c>
      <c r="W94" s="14">
        <f t="shared" si="74"/>
        <v>0</v>
      </c>
      <c r="X94" s="87">
        <f t="shared" si="57"/>
        <v>0</v>
      </c>
      <c r="Y94" s="14">
        <f t="shared" si="75"/>
        <v>0</v>
      </c>
      <c r="Z94" s="87">
        <f t="shared" si="58"/>
        <v>0</v>
      </c>
      <c r="AA94" s="14">
        <f t="shared" si="76"/>
        <v>0</v>
      </c>
      <c r="AB94" s="87">
        <f t="shared" si="59"/>
        <v>0</v>
      </c>
      <c r="AC94" s="14">
        <f t="shared" si="77"/>
        <v>0</v>
      </c>
      <c r="AD94" s="87">
        <f t="shared" si="60"/>
        <v>0</v>
      </c>
      <c r="AE94" s="14">
        <f t="shared" si="78"/>
        <v>0</v>
      </c>
      <c r="AF94" s="87">
        <f t="shared" si="61"/>
        <v>0</v>
      </c>
      <c r="AG94" s="14">
        <f t="shared" si="79"/>
        <v>0</v>
      </c>
      <c r="AH94" s="87">
        <f t="shared" si="62"/>
        <v>0</v>
      </c>
      <c r="AI94" s="14">
        <f t="shared" si="80"/>
        <v>0</v>
      </c>
      <c r="AJ94" s="87">
        <f t="shared" si="63"/>
        <v>0</v>
      </c>
      <c r="AK94" s="14">
        <f t="shared" si="81"/>
        <v>0</v>
      </c>
      <c r="AL94" s="87">
        <f t="shared" si="64"/>
        <v>0</v>
      </c>
      <c r="AM94" s="14">
        <f t="shared" si="82"/>
        <v>0</v>
      </c>
      <c r="AN94" s="87">
        <f t="shared" si="65"/>
        <v>0</v>
      </c>
      <c r="AO94" s="14">
        <f t="shared" si="83"/>
        <v>0</v>
      </c>
      <c r="AP94" s="87">
        <f t="shared" si="66"/>
        <v>0</v>
      </c>
      <c r="AQ94" s="14">
        <f t="shared" si="84"/>
        <v>0</v>
      </c>
      <c r="AR94" s="176" t="e">
        <f>IF(#REF!=0,"",T94/#REF!)</f>
        <v>#REF!</v>
      </c>
      <c r="AS94" s="68" t="e">
        <f>IF(#REF!=0,"",T94/#REF!)</f>
        <v>#REF!</v>
      </c>
      <c r="AU94" s="761">
        <f t="shared" si="86"/>
        <v>0</v>
      </c>
      <c r="AV94" s="51">
        <f t="shared" si="86"/>
        <v>0</v>
      </c>
      <c r="AW94" s="51">
        <f t="shared" si="86"/>
        <v>0</v>
      </c>
      <c r="AX94" s="51">
        <f t="shared" si="86"/>
        <v>0</v>
      </c>
      <c r="AY94" s="51">
        <f t="shared" si="86"/>
        <v>0</v>
      </c>
      <c r="AZ94" s="51">
        <f t="shared" si="86"/>
        <v>0</v>
      </c>
      <c r="BA94" s="51">
        <f t="shared" si="86"/>
        <v>0</v>
      </c>
      <c r="BB94" s="51">
        <f t="shared" si="86"/>
        <v>0</v>
      </c>
      <c r="BC94" s="51">
        <f t="shared" si="86"/>
        <v>0</v>
      </c>
      <c r="BD94" s="51">
        <f t="shared" si="86"/>
        <v>0</v>
      </c>
      <c r="BE94" s="51">
        <f t="shared" si="86"/>
        <v>0</v>
      </c>
      <c r="BF94" s="51">
        <f t="shared" si="86"/>
        <v>0</v>
      </c>
    </row>
    <row r="95" spans="1:58" s="51" customFormat="1" ht="15" customHeight="1">
      <c r="A95" s="61"/>
      <c r="B95" s="204" t="s">
        <v>149</v>
      </c>
      <c r="C95" s="192">
        <v>102050542.87467743</v>
      </c>
      <c r="D95" s="335">
        <v>1.9592845360241976E-3</v>
      </c>
      <c r="E95" s="211">
        <v>93923911.231451601</v>
      </c>
      <c r="F95" s="834">
        <v>1.2962059379640471E-3</v>
      </c>
      <c r="G95" s="12">
        <v>-7.9633399434294982E-2</v>
      </c>
      <c r="H95" s="211">
        <f t="shared" si="68"/>
        <v>19633025.940000001</v>
      </c>
      <c r="I95" s="834">
        <f t="shared" si="69"/>
        <v>2.5621137097554234E-4</v>
      </c>
      <c r="J95" s="12">
        <f t="shared" si="51"/>
        <v>-0.79096882058478812</v>
      </c>
      <c r="K95" s="812">
        <f t="shared" si="70"/>
        <v>10409146</v>
      </c>
      <c r="L95" s="834">
        <f t="shared" si="71"/>
        <v>2.8308614020129306E-4</v>
      </c>
      <c r="M95" s="813">
        <f t="shared" si="52"/>
        <v>-0.4698144834213977</v>
      </c>
      <c r="N95" s="59">
        <f t="shared" si="85"/>
        <v>33562611.011228383</v>
      </c>
      <c r="O95" s="14">
        <f t="shared" si="71"/>
        <v>2.8308614020129301E-4</v>
      </c>
      <c r="P95" s="211">
        <f t="shared" si="85"/>
        <v>23131655.622499563</v>
      </c>
      <c r="Q95" s="14">
        <f t="shared" si="72"/>
        <v>2.8308614020129301E-4</v>
      </c>
      <c r="R95" s="211">
        <f t="shared" si="54"/>
        <v>22128477.70000165</v>
      </c>
      <c r="S95" s="14">
        <f t="shared" si="73"/>
        <v>2.8308614020129301E-4</v>
      </c>
      <c r="T95" s="192">
        <f t="shared" si="55"/>
        <v>0</v>
      </c>
      <c r="U95" s="14">
        <f t="shared" si="74"/>
        <v>0</v>
      </c>
      <c r="V95" s="87">
        <f t="shared" si="56"/>
        <v>9354730</v>
      </c>
      <c r="W95" s="14">
        <f t="shared" si="74"/>
        <v>1.8395932990394191E-3</v>
      </c>
      <c r="X95" s="87">
        <f t="shared" si="57"/>
        <v>335362.5</v>
      </c>
      <c r="Y95" s="14">
        <f t="shared" si="75"/>
        <v>3.9843064875554471E-5</v>
      </c>
      <c r="Z95" s="87">
        <f t="shared" si="58"/>
        <v>54653.5</v>
      </c>
      <c r="AA95" s="14">
        <f t="shared" si="76"/>
        <v>6.792878359222506E-6</v>
      </c>
      <c r="AB95" s="87">
        <f t="shared" si="59"/>
        <v>664400</v>
      </c>
      <c r="AC95" s="14">
        <f t="shared" si="77"/>
        <v>8.7984295662453169E-5</v>
      </c>
      <c r="AD95" s="87">
        <f t="shared" si="60"/>
        <v>0</v>
      </c>
      <c r="AE95" s="14">
        <f t="shared" si="78"/>
        <v>0</v>
      </c>
      <c r="AF95" s="87">
        <f t="shared" si="61"/>
        <v>0</v>
      </c>
      <c r="AG95" s="14">
        <f t="shared" si="79"/>
        <v>0</v>
      </c>
      <c r="AH95" s="87">
        <f t="shared" si="62"/>
        <v>0</v>
      </c>
      <c r="AI95" s="14">
        <f t="shared" si="80"/>
        <v>0</v>
      </c>
      <c r="AJ95" s="87">
        <f t="shared" si="63"/>
        <v>0</v>
      </c>
      <c r="AK95" s="14">
        <f t="shared" si="81"/>
        <v>0</v>
      </c>
      <c r="AL95" s="87">
        <f t="shared" si="64"/>
        <v>0</v>
      </c>
      <c r="AM95" s="14">
        <f t="shared" si="82"/>
        <v>0</v>
      </c>
      <c r="AN95" s="87">
        <f t="shared" si="65"/>
        <v>0</v>
      </c>
      <c r="AO95" s="14">
        <f t="shared" si="83"/>
        <v>0</v>
      </c>
      <c r="AP95" s="87">
        <f t="shared" si="66"/>
        <v>0</v>
      </c>
      <c r="AQ95" s="14">
        <f t="shared" si="84"/>
        <v>0</v>
      </c>
      <c r="AR95" s="176" t="e">
        <f>IF(#REF!=0,"",T95/#REF!)</f>
        <v>#REF!</v>
      </c>
      <c r="AS95" s="68" t="e">
        <f>IF(#REF!=0,"",T95/#REF!)</f>
        <v>#REF!</v>
      </c>
      <c r="AU95" s="761">
        <f t="shared" si="86"/>
        <v>0</v>
      </c>
      <c r="AV95" s="51">
        <f t="shared" si="86"/>
        <v>0</v>
      </c>
      <c r="AW95" s="51">
        <f t="shared" si="86"/>
        <v>0</v>
      </c>
      <c r="AX95" s="51">
        <f t="shared" si="86"/>
        <v>0</v>
      </c>
      <c r="AY95" s="51">
        <f t="shared" si="86"/>
        <v>0</v>
      </c>
      <c r="AZ95" s="51">
        <f t="shared" si="86"/>
        <v>0</v>
      </c>
      <c r="BA95" s="51">
        <f t="shared" si="86"/>
        <v>0</v>
      </c>
      <c r="BB95" s="51">
        <f t="shared" si="86"/>
        <v>0</v>
      </c>
      <c r="BC95" s="51">
        <f t="shared" si="86"/>
        <v>0</v>
      </c>
      <c r="BD95" s="51">
        <f t="shared" si="86"/>
        <v>0</v>
      </c>
      <c r="BE95" s="51">
        <f t="shared" si="86"/>
        <v>0</v>
      </c>
      <c r="BF95" s="51">
        <f t="shared" si="86"/>
        <v>0</v>
      </c>
    </row>
    <row r="96" spans="1:58" s="51" customFormat="1" ht="15" customHeight="1">
      <c r="A96" s="61"/>
      <c r="B96" s="204" t="s">
        <v>150</v>
      </c>
      <c r="C96" s="192">
        <v>9265790.7100000009</v>
      </c>
      <c r="D96" s="335">
        <v>1.7789538341245255E-4</v>
      </c>
      <c r="E96" s="211">
        <v>4176795.15</v>
      </c>
      <c r="F96" s="834">
        <v>5.7642261742572015E-5</v>
      </c>
      <c r="G96" s="12">
        <v>-0.54922409962354957</v>
      </c>
      <c r="H96" s="211">
        <f t="shared" si="68"/>
        <v>14308596.005000001</v>
      </c>
      <c r="I96" s="834">
        <f t="shared" si="69"/>
        <v>1.8672745660194538E-4</v>
      </c>
      <c r="J96" s="12">
        <f t="shared" si="51"/>
        <v>2.4257356396805814</v>
      </c>
      <c r="K96" s="812">
        <f t="shared" si="70"/>
        <v>1497739.43</v>
      </c>
      <c r="L96" s="834">
        <f t="shared" si="71"/>
        <v>4.0732378455061034E-5</v>
      </c>
      <c r="M96" s="813">
        <f t="shared" si="52"/>
        <v>-0.89532589853842903</v>
      </c>
      <c r="N96" s="59">
        <f t="shared" si="85"/>
        <v>4829219.0238535339</v>
      </c>
      <c r="O96" s="14">
        <f t="shared" si="71"/>
        <v>4.073237845506102E-5</v>
      </c>
      <c r="P96" s="211">
        <f t="shared" si="85"/>
        <v>3328341.5091880537</v>
      </c>
      <c r="Q96" s="14">
        <f t="shared" si="72"/>
        <v>4.0732378455061027E-5</v>
      </c>
      <c r="R96" s="211">
        <f t="shared" si="54"/>
        <v>3183997.3785715164</v>
      </c>
      <c r="S96" s="14">
        <f t="shared" si="73"/>
        <v>4.0732378455061034E-5</v>
      </c>
      <c r="T96" s="192">
        <f t="shared" si="55"/>
        <v>751085.22499999998</v>
      </c>
      <c r="U96" s="14">
        <f t="shared" si="74"/>
        <v>9.7913740804224465E-5</v>
      </c>
      <c r="V96" s="87">
        <f t="shared" si="56"/>
        <v>146777.785</v>
      </c>
      <c r="W96" s="14">
        <f t="shared" si="74"/>
        <v>2.8863626179894938E-5</v>
      </c>
      <c r="X96" s="87">
        <f t="shared" si="57"/>
        <v>296929.49</v>
      </c>
      <c r="Y96" s="14">
        <f t="shared" si="75"/>
        <v>3.527699409902807E-5</v>
      </c>
      <c r="Z96" s="87">
        <f t="shared" si="58"/>
        <v>149456.505</v>
      </c>
      <c r="AA96" s="14">
        <f t="shared" si="76"/>
        <v>1.857593490736239E-5</v>
      </c>
      <c r="AB96" s="87">
        <f t="shared" si="59"/>
        <v>153490.42499999999</v>
      </c>
      <c r="AC96" s="14">
        <f t="shared" si="77"/>
        <v>2.0326229582413595E-5</v>
      </c>
      <c r="AD96" s="87">
        <f t="shared" si="60"/>
        <v>0</v>
      </c>
      <c r="AE96" s="14">
        <f t="shared" si="78"/>
        <v>0</v>
      </c>
      <c r="AF96" s="87">
        <f t="shared" si="61"/>
        <v>0</v>
      </c>
      <c r="AG96" s="14">
        <f t="shared" si="79"/>
        <v>0</v>
      </c>
      <c r="AH96" s="87">
        <f t="shared" si="62"/>
        <v>0</v>
      </c>
      <c r="AI96" s="14">
        <f t="shared" si="80"/>
        <v>0</v>
      </c>
      <c r="AJ96" s="87">
        <f t="shared" si="63"/>
        <v>0</v>
      </c>
      <c r="AK96" s="14">
        <f t="shared" si="81"/>
        <v>0</v>
      </c>
      <c r="AL96" s="87">
        <f t="shared" si="64"/>
        <v>0</v>
      </c>
      <c r="AM96" s="14">
        <f t="shared" si="82"/>
        <v>0</v>
      </c>
      <c r="AN96" s="87">
        <f t="shared" si="65"/>
        <v>0</v>
      </c>
      <c r="AO96" s="14">
        <f t="shared" si="83"/>
        <v>0</v>
      </c>
      <c r="AP96" s="87">
        <f t="shared" si="66"/>
        <v>0</v>
      </c>
      <c r="AQ96" s="14">
        <f t="shared" si="84"/>
        <v>0</v>
      </c>
      <c r="AR96" s="176" t="e">
        <f>IF(#REF!=0,"",T96/#REF!)</f>
        <v>#REF!</v>
      </c>
      <c r="AS96" s="68" t="e">
        <f>IF(#REF!=0,"",T96/#REF!)</f>
        <v>#REF!</v>
      </c>
      <c r="AU96" s="761">
        <f t="shared" si="86"/>
        <v>0</v>
      </c>
      <c r="AV96" s="51">
        <f t="shared" si="86"/>
        <v>0</v>
      </c>
      <c r="AW96" s="51">
        <f t="shared" si="86"/>
        <v>0</v>
      </c>
      <c r="AX96" s="51">
        <f t="shared" si="86"/>
        <v>0</v>
      </c>
      <c r="AY96" s="51">
        <f t="shared" si="86"/>
        <v>0</v>
      </c>
      <c r="AZ96" s="51">
        <f t="shared" si="86"/>
        <v>0</v>
      </c>
      <c r="BA96" s="51">
        <f t="shared" si="86"/>
        <v>0</v>
      </c>
      <c r="BB96" s="51">
        <f t="shared" si="86"/>
        <v>0</v>
      </c>
      <c r="BC96" s="51">
        <f t="shared" si="86"/>
        <v>0</v>
      </c>
      <c r="BD96" s="51">
        <f t="shared" si="86"/>
        <v>0</v>
      </c>
      <c r="BE96" s="51">
        <f t="shared" si="86"/>
        <v>0</v>
      </c>
      <c r="BF96" s="51">
        <f t="shared" si="86"/>
        <v>0</v>
      </c>
    </row>
    <row r="97" spans="1:58" s="51" customFormat="1" ht="15" customHeight="1">
      <c r="A97" s="61"/>
      <c r="B97" s="204" t="s">
        <v>151</v>
      </c>
      <c r="C97" s="192">
        <v>7751313.5149999997</v>
      </c>
      <c r="D97" s="335">
        <v>1.4881869587372217E-4</v>
      </c>
      <c r="E97" s="211">
        <v>22415928.149999999</v>
      </c>
      <c r="F97" s="834">
        <v>3.0935316462072314E-4</v>
      </c>
      <c r="G97" s="824">
        <v>1.8918876918888241</v>
      </c>
      <c r="H97" s="211">
        <f t="shared" si="68"/>
        <v>39157485.399999999</v>
      </c>
      <c r="I97" s="834">
        <f t="shared" si="69"/>
        <v>5.1100594727216981E-4</v>
      </c>
      <c r="J97" s="12">
        <f t="shared" si="51"/>
        <v>0.74685987294262457</v>
      </c>
      <c r="K97" s="812">
        <f t="shared" si="70"/>
        <v>5989879.335</v>
      </c>
      <c r="L97" s="834">
        <f t="shared" si="71"/>
        <v>1.6290018616480525E-4</v>
      </c>
      <c r="M97" s="813">
        <f t="shared" si="52"/>
        <v>-0.84703105233105691</v>
      </c>
      <c r="N97" s="59">
        <f t="shared" si="85"/>
        <v>19313399.017056767</v>
      </c>
      <c r="O97" s="14">
        <f t="shared" si="71"/>
        <v>1.6290018616480525E-4</v>
      </c>
      <c r="P97" s="211">
        <f t="shared" si="85"/>
        <v>13310969.602842223</v>
      </c>
      <c r="Q97" s="14">
        <f t="shared" si="72"/>
        <v>1.6290018616480525E-4</v>
      </c>
      <c r="R97" s="211">
        <f t="shared" si="54"/>
        <v>12733697.009365439</v>
      </c>
      <c r="S97" s="14">
        <f t="shared" si="73"/>
        <v>1.6290018616480525E-4</v>
      </c>
      <c r="T97" s="192">
        <f t="shared" si="55"/>
        <v>1811512.34</v>
      </c>
      <c r="U97" s="14">
        <f t="shared" si="74"/>
        <v>2.3615422567048119E-4</v>
      </c>
      <c r="V97" s="87">
        <f t="shared" si="56"/>
        <v>392673.27</v>
      </c>
      <c r="W97" s="14">
        <f t="shared" si="74"/>
        <v>7.7218595962031682E-5</v>
      </c>
      <c r="X97" s="87">
        <f t="shared" si="57"/>
        <v>1984623.0249999999</v>
      </c>
      <c r="Y97" s="14">
        <f t="shared" si="75"/>
        <v>2.3578505032194761E-4</v>
      </c>
      <c r="Z97" s="87">
        <f t="shared" si="58"/>
        <v>31482</v>
      </c>
      <c r="AA97" s="14">
        <f t="shared" si="76"/>
        <v>3.9128948101227358E-6</v>
      </c>
      <c r="AB97" s="87">
        <f t="shared" si="59"/>
        <v>1769588.7</v>
      </c>
      <c r="AC97" s="14">
        <f t="shared" si="77"/>
        <v>2.3434078173048786E-4</v>
      </c>
      <c r="AD97" s="87">
        <f t="shared" si="60"/>
        <v>0</v>
      </c>
      <c r="AE97" s="14">
        <f t="shared" si="78"/>
        <v>0</v>
      </c>
      <c r="AF97" s="87">
        <f t="shared" si="61"/>
        <v>0</v>
      </c>
      <c r="AG97" s="14">
        <f t="shared" si="79"/>
        <v>0</v>
      </c>
      <c r="AH97" s="87">
        <f t="shared" si="62"/>
        <v>0</v>
      </c>
      <c r="AI97" s="14">
        <f t="shared" si="80"/>
        <v>0</v>
      </c>
      <c r="AJ97" s="87">
        <f t="shared" si="63"/>
        <v>0</v>
      </c>
      <c r="AK97" s="14">
        <f t="shared" si="81"/>
        <v>0</v>
      </c>
      <c r="AL97" s="87">
        <f t="shared" si="64"/>
        <v>0</v>
      </c>
      <c r="AM97" s="14">
        <f t="shared" si="82"/>
        <v>0</v>
      </c>
      <c r="AN97" s="87">
        <f t="shared" si="65"/>
        <v>0</v>
      </c>
      <c r="AO97" s="14">
        <f t="shared" si="83"/>
        <v>0</v>
      </c>
      <c r="AP97" s="87">
        <f t="shared" si="66"/>
        <v>0</v>
      </c>
      <c r="AQ97" s="14">
        <f t="shared" si="84"/>
        <v>0</v>
      </c>
      <c r="AR97" s="176" t="e">
        <f>IF(#REF!=0,"",T97/#REF!)</f>
        <v>#REF!</v>
      </c>
      <c r="AS97" s="68" t="e">
        <f>IF(#REF!=0,"",T97/#REF!)</f>
        <v>#REF!</v>
      </c>
      <c r="AU97" s="761">
        <f t="shared" si="86"/>
        <v>0</v>
      </c>
      <c r="AV97" s="51">
        <f t="shared" si="86"/>
        <v>0</v>
      </c>
      <c r="AW97" s="51">
        <f t="shared" si="86"/>
        <v>0</v>
      </c>
      <c r="AX97" s="51">
        <f t="shared" si="86"/>
        <v>0</v>
      </c>
      <c r="AY97" s="51">
        <f t="shared" si="86"/>
        <v>0</v>
      </c>
      <c r="AZ97" s="51">
        <f t="shared" si="86"/>
        <v>0</v>
      </c>
      <c r="BA97" s="51">
        <f t="shared" si="86"/>
        <v>0</v>
      </c>
      <c r="BB97" s="51">
        <f t="shared" si="86"/>
        <v>0</v>
      </c>
      <c r="BC97" s="51">
        <f t="shared" si="86"/>
        <v>0</v>
      </c>
      <c r="BD97" s="51">
        <f t="shared" si="86"/>
        <v>0</v>
      </c>
      <c r="BE97" s="51">
        <f t="shared" si="86"/>
        <v>0</v>
      </c>
      <c r="BF97" s="51">
        <f t="shared" si="86"/>
        <v>0</v>
      </c>
    </row>
    <row r="98" spans="1:58" s="51" customFormat="1" ht="15" customHeight="1">
      <c r="A98" s="61"/>
      <c r="B98" s="204" t="s">
        <v>152</v>
      </c>
      <c r="C98" s="192">
        <v>3333139.0950000002</v>
      </c>
      <c r="D98" s="335">
        <v>6.3993465407342462E-5</v>
      </c>
      <c r="E98" s="211">
        <v>4836665.7779000001</v>
      </c>
      <c r="F98" s="834">
        <v>6.6748869580317453E-5</v>
      </c>
      <c r="G98" s="12">
        <v>0.451084290228218</v>
      </c>
      <c r="H98" s="211">
        <f t="shared" si="68"/>
        <v>6020692.4800000004</v>
      </c>
      <c r="I98" s="834">
        <f t="shared" si="69"/>
        <v>7.857015414929656E-5</v>
      </c>
      <c r="J98" s="12">
        <f t="shared" si="51"/>
        <v>0.24480225768547625</v>
      </c>
      <c r="K98" s="812">
        <f t="shared" si="70"/>
        <v>2510922.04</v>
      </c>
      <c r="L98" s="834">
        <f t="shared" si="71"/>
        <v>6.8286795924464577E-5</v>
      </c>
      <c r="M98" s="813">
        <f t="shared" si="52"/>
        <v>-0.58295128868631407</v>
      </c>
      <c r="N98" s="59">
        <f t="shared" si="85"/>
        <v>8096062.7997762784</v>
      </c>
      <c r="O98" s="14">
        <f t="shared" si="71"/>
        <v>6.8286795924464577E-5</v>
      </c>
      <c r="P98" s="211">
        <f t="shared" si="85"/>
        <v>5579879.8406924149</v>
      </c>
      <c r="Q98" s="14">
        <f t="shared" si="72"/>
        <v>6.8286795924464577E-5</v>
      </c>
      <c r="R98" s="211">
        <f t="shared" si="54"/>
        <v>5337890.5789757064</v>
      </c>
      <c r="S98" s="14">
        <f t="shared" si="73"/>
        <v>6.8286795924464577E-5</v>
      </c>
      <c r="T98" s="192">
        <f t="shared" si="55"/>
        <v>454304.4</v>
      </c>
      <c r="U98" s="14">
        <f t="shared" si="74"/>
        <v>5.9224495153421128E-5</v>
      </c>
      <c r="V98" s="87">
        <f t="shared" si="56"/>
        <v>402385.28</v>
      </c>
      <c r="W98" s="14">
        <f t="shared" si="74"/>
        <v>7.912844782480097E-5</v>
      </c>
      <c r="X98" s="87">
        <f t="shared" si="57"/>
        <v>814799.92</v>
      </c>
      <c r="Y98" s="14">
        <f t="shared" si="75"/>
        <v>9.6803089412670154E-5</v>
      </c>
      <c r="Z98" s="87">
        <f t="shared" si="58"/>
        <v>428622.86499999999</v>
      </c>
      <c r="AA98" s="14">
        <f t="shared" si="76"/>
        <v>5.3273495456401691E-5</v>
      </c>
      <c r="AB98" s="87">
        <f t="shared" si="59"/>
        <v>410809.57500000001</v>
      </c>
      <c r="AC98" s="14">
        <f t="shared" si="77"/>
        <v>5.4402153985199773E-5</v>
      </c>
      <c r="AD98" s="87">
        <f t="shared" si="60"/>
        <v>0</v>
      </c>
      <c r="AE98" s="14">
        <f t="shared" si="78"/>
        <v>0</v>
      </c>
      <c r="AF98" s="87">
        <f t="shared" si="61"/>
        <v>0</v>
      </c>
      <c r="AG98" s="14">
        <f t="shared" si="79"/>
        <v>0</v>
      </c>
      <c r="AH98" s="87">
        <f t="shared" si="62"/>
        <v>0</v>
      </c>
      <c r="AI98" s="14">
        <f t="shared" si="80"/>
        <v>0</v>
      </c>
      <c r="AJ98" s="87">
        <f t="shared" si="63"/>
        <v>0</v>
      </c>
      <c r="AK98" s="14">
        <f t="shared" si="81"/>
        <v>0</v>
      </c>
      <c r="AL98" s="87">
        <f t="shared" si="64"/>
        <v>0</v>
      </c>
      <c r="AM98" s="14">
        <f t="shared" si="82"/>
        <v>0</v>
      </c>
      <c r="AN98" s="87">
        <f t="shared" si="65"/>
        <v>0</v>
      </c>
      <c r="AO98" s="14">
        <f t="shared" si="83"/>
        <v>0</v>
      </c>
      <c r="AP98" s="87">
        <f t="shared" si="66"/>
        <v>0</v>
      </c>
      <c r="AQ98" s="14">
        <f t="shared" si="84"/>
        <v>0</v>
      </c>
      <c r="AR98" s="176" t="e">
        <f>IF(#REF!=0,"",T98/#REF!)</f>
        <v>#REF!</v>
      </c>
      <c r="AS98" s="68" t="e">
        <f>IF(#REF!=0,"",T98/#REF!)</f>
        <v>#REF!</v>
      </c>
      <c r="AU98" s="761">
        <f t="shared" si="86"/>
        <v>0</v>
      </c>
      <c r="AV98" s="51">
        <f t="shared" si="86"/>
        <v>0</v>
      </c>
      <c r="AW98" s="51">
        <f t="shared" si="86"/>
        <v>0</v>
      </c>
      <c r="AX98" s="51">
        <f t="shared" si="86"/>
        <v>0</v>
      </c>
      <c r="AY98" s="51">
        <f t="shared" si="86"/>
        <v>0</v>
      </c>
      <c r="AZ98" s="51">
        <f t="shared" si="86"/>
        <v>0</v>
      </c>
      <c r="BA98" s="51">
        <f t="shared" si="86"/>
        <v>0</v>
      </c>
      <c r="BB98" s="51">
        <f t="shared" si="86"/>
        <v>0</v>
      </c>
      <c r="BC98" s="51">
        <f t="shared" si="86"/>
        <v>0</v>
      </c>
      <c r="BD98" s="51">
        <f t="shared" si="86"/>
        <v>0</v>
      </c>
      <c r="BE98" s="51">
        <f t="shared" si="86"/>
        <v>0</v>
      </c>
      <c r="BF98" s="51">
        <f t="shared" si="86"/>
        <v>0</v>
      </c>
    </row>
    <row r="99" spans="1:58" s="51" customFormat="1" ht="15" customHeight="1">
      <c r="A99" s="61"/>
      <c r="B99" s="204" t="s">
        <v>153</v>
      </c>
      <c r="C99" s="192">
        <v>41856527.746000007</v>
      </c>
      <c r="D99" s="335">
        <v>8.0361010568180951E-4</v>
      </c>
      <c r="E99" s="211">
        <v>43814498.090000004</v>
      </c>
      <c r="F99" s="834">
        <v>6.0466617976780634E-4</v>
      </c>
      <c r="G99" s="12">
        <v>4.6778135919005107E-2</v>
      </c>
      <c r="H99" s="211">
        <f t="shared" si="68"/>
        <v>51296005.310000002</v>
      </c>
      <c r="I99" s="834">
        <f t="shared" si="69"/>
        <v>6.6941386856048742E-4</v>
      </c>
      <c r="J99" s="12">
        <f t="shared" si="51"/>
        <v>0.17075414637027508</v>
      </c>
      <c r="K99" s="812">
        <f t="shared" si="70"/>
        <v>18829455.260000002</v>
      </c>
      <c r="L99" s="834">
        <f t="shared" si="71"/>
        <v>5.120840664206589E-4</v>
      </c>
      <c r="M99" s="813">
        <f t="shared" si="52"/>
        <v>-0.63292550470144981</v>
      </c>
      <c r="N99" s="59">
        <f t="shared" si="85"/>
        <v>60712538.996446811</v>
      </c>
      <c r="O99" s="14">
        <f t="shared" si="71"/>
        <v>5.1208406642065879E-4</v>
      </c>
      <c r="P99" s="211">
        <f t="shared" si="85"/>
        <v>41843631.997628145</v>
      </c>
      <c r="Q99" s="14">
        <f t="shared" si="72"/>
        <v>5.1208406642065879E-4</v>
      </c>
      <c r="R99" s="211">
        <f t="shared" si="54"/>
        <v>40028949.62027517</v>
      </c>
      <c r="S99" s="14">
        <f t="shared" si="73"/>
        <v>5.1208406642065879E-4</v>
      </c>
      <c r="T99" s="192">
        <f t="shared" si="55"/>
        <v>2611134.5699999998</v>
      </c>
      <c r="U99" s="14">
        <f t="shared" si="74"/>
        <v>3.4039539719601074E-4</v>
      </c>
      <c r="V99" s="87">
        <f t="shared" si="56"/>
        <v>2430733.415</v>
      </c>
      <c r="W99" s="14">
        <f t="shared" si="74"/>
        <v>4.7799999593630213E-4</v>
      </c>
      <c r="X99" s="87">
        <f t="shared" si="57"/>
        <v>2853004.66</v>
      </c>
      <c r="Y99" s="14">
        <f t="shared" si="75"/>
        <v>3.3895396700179425E-4</v>
      </c>
      <c r="Z99" s="87">
        <f t="shared" si="58"/>
        <v>5063187.6900000004</v>
      </c>
      <c r="AA99" s="14">
        <f t="shared" si="76"/>
        <v>6.2930312035062335E-4</v>
      </c>
      <c r="AB99" s="87">
        <f t="shared" si="59"/>
        <v>5871394.9249999998</v>
      </c>
      <c r="AC99" s="14">
        <f t="shared" si="77"/>
        <v>7.7752942057830678E-4</v>
      </c>
      <c r="AD99" s="87">
        <f t="shared" si="60"/>
        <v>0</v>
      </c>
      <c r="AE99" s="14">
        <f t="shared" si="78"/>
        <v>0</v>
      </c>
      <c r="AF99" s="87">
        <f t="shared" si="61"/>
        <v>0</v>
      </c>
      <c r="AG99" s="14">
        <f t="shared" si="79"/>
        <v>0</v>
      </c>
      <c r="AH99" s="87">
        <f t="shared" si="62"/>
        <v>0</v>
      </c>
      <c r="AI99" s="14">
        <f t="shared" si="80"/>
        <v>0</v>
      </c>
      <c r="AJ99" s="87">
        <f t="shared" si="63"/>
        <v>0</v>
      </c>
      <c r="AK99" s="14">
        <f t="shared" si="81"/>
        <v>0</v>
      </c>
      <c r="AL99" s="87">
        <f t="shared" si="64"/>
        <v>0</v>
      </c>
      <c r="AM99" s="14">
        <f t="shared" si="82"/>
        <v>0</v>
      </c>
      <c r="AN99" s="87">
        <f t="shared" si="65"/>
        <v>0</v>
      </c>
      <c r="AO99" s="14">
        <f t="shared" si="83"/>
        <v>0</v>
      </c>
      <c r="AP99" s="87">
        <f t="shared" si="66"/>
        <v>0</v>
      </c>
      <c r="AQ99" s="14">
        <f t="shared" si="84"/>
        <v>0</v>
      </c>
      <c r="AR99" s="176" t="e">
        <f>IF(#REF!=0,"",T99/#REF!)</f>
        <v>#REF!</v>
      </c>
      <c r="AS99" s="68" t="e">
        <f>IF(#REF!=0,"",T99/#REF!)</f>
        <v>#REF!</v>
      </c>
      <c r="AU99" s="761">
        <f t="shared" si="86"/>
        <v>0</v>
      </c>
      <c r="AV99" s="51">
        <f t="shared" si="86"/>
        <v>0</v>
      </c>
      <c r="AW99" s="51">
        <f t="shared" si="86"/>
        <v>0</v>
      </c>
      <c r="AX99" s="51">
        <f t="shared" si="86"/>
        <v>0</v>
      </c>
      <c r="AY99" s="51">
        <f t="shared" si="86"/>
        <v>0</v>
      </c>
      <c r="AZ99" s="51">
        <f t="shared" si="86"/>
        <v>0</v>
      </c>
      <c r="BA99" s="51">
        <f t="shared" si="86"/>
        <v>0</v>
      </c>
      <c r="BB99" s="51">
        <f t="shared" si="86"/>
        <v>0</v>
      </c>
      <c r="BC99" s="51">
        <f t="shared" si="86"/>
        <v>0</v>
      </c>
      <c r="BD99" s="51">
        <f t="shared" si="86"/>
        <v>0</v>
      </c>
      <c r="BE99" s="51">
        <f t="shared" si="86"/>
        <v>0</v>
      </c>
      <c r="BF99" s="51">
        <f t="shared" si="86"/>
        <v>0</v>
      </c>
    </row>
    <row r="100" spans="1:58" s="51" customFormat="1" ht="15" customHeight="1">
      <c r="A100" s="61"/>
      <c r="B100" s="204" t="s">
        <v>154</v>
      </c>
      <c r="C100" s="192">
        <v>18966607.164999999</v>
      </c>
      <c r="D100" s="335">
        <v>3.6414289500513058E-4</v>
      </c>
      <c r="E100" s="211">
        <v>12425937.699999999</v>
      </c>
      <c r="F100" s="834">
        <v>1.7148534404429512E-4</v>
      </c>
      <c r="G100" s="12">
        <v>-0.34485184451280326</v>
      </c>
      <c r="H100" s="211">
        <f t="shared" si="68"/>
        <v>21032143.779533334</v>
      </c>
      <c r="I100" s="834">
        <f t="shared" si="69"/>
        <v>2.7446988603678073E-4</v>
      </c>
      <c r="J100" s="12">
        <f t="shared" si="51"/>
        <v>0.69260013105758089</v>
      </c>
      <c r="K100" s="812">
        <f t="shared" si="70"/>
        <v>13001162.955</v>
      </c>
      <c r="L100" s="834">
        <f t="shared" si="71"/>
        <v>3.5357838568687459E-4</v>
      </c>
      <c r="M100" s="813">
        <f t="shared" si="52"/>
        <v>-0.38184318768058206</v>
      </c>
      <c r="N100" s="59">
        <f t="shared" ref="N100:P115" si="87">N39*$E$64/100</f>
        <v>41920151.273914069</v>
      </c>
      <c r="O100" s="14">
        <f t="shared" si="71"/>
        <v>3.5357838568687448E-4</v>
      </c>
      <c r="P100" s="211">
        <f t="shared" si="87"/>
        <v>28891748.099897806</v>
      </c>
      <c r="Q100" s="14">
        <f t="shared" si="72"/>
        <v>3.5357838568687454E-4</v>
      </c>
      <c r="R100" s="211">
        <f t="shared" si="54"/>
        <v>27638765.420698784</v>
      </c>
      <c r="S100" s="14">
        <f t="shared" si="73"/>
        <v>3.5357838568687454E-4</v>
      </c>
      <c r="T100" s="192">
        <f t="shared" si="55"/>
        <v>3146349.03</v>
      </c>
      <c r="U100" s="14">
        <f t="shared" si="74"/>
        <v>4.1016757239904837E-4</v>
      </c>
      <c r="V100" s="87">
        <f t="shared" si="56"/>
        <v>1607101.375</v>
      </c>
      <c r="W100" s="14">
        <f t="shared" si="74"/>
        <v>3.1603401918890619E-4</v>
      </c>
      <c r="X100" s="87">
        <f t="shared" si="57"/>
        <v>7572608.0099999998</v>
      </c>
      <c r="Y100" s="14">
        <f t="shared" si="75"/>
        <v>8.996709895100777E-4</v>
      </c>
      <c r="Z100" s="87">
        <f t="shared" si="58"/>
        <v>310170.13500000001</v>
      </c>
      <c r="AA100" s="14">
        <f t="shared" si="76"/>
        <v>3.8551016819025743E-5</v>
      </c>
      <c r="AB100" s="87">
        <f t="shared" si="59"/>
        <v>364934.40500000003</v>
      </c>
      <c r="AC100" s="14">
        <f t="shared" si="77"/>
        <v>4.8327056873752906E-5</v>
      </c>
      <c r="AD100" s="87">
        <f t="shared" si="60"/>
        <v>0</v>
      </c>
      <c r="AE100" s="14">
        <f t="shared" si="78"/>
        <v>0</v>
      </c>
      <c r="AF100" s="87">
        <f t="shared" si="61"/>
        <v>0</v>
      </c>
      <c r="AG100" s="14">
        <f t="shared" si="79"/>
        <v>0</v>
      </c>
      <c r="AH100" s="87">
        <f t="shared" si="62"/>
        <v>0</v>
      </c>
      <c r="AI100" s="14">
        <f t="shared" si="80"/>
        <v>0</v>
      </c>
      <c r="AJ100" s="87">
        <f t="shared" si="63"/>
        <v>0</v>
      </c>
      <c r="AK100" s="14">
        <f t="shared" si="81"/>
        <v>0</v>
      </c>
      <c r="AL100" s="87">
        <f t="shared" si="64"/>
        <v>0</v>
      </c>
      <c r="AM100" s="14">
        <f t="shared" si="82"/>
        <v>0</v>
      </c>
      <c r="AN100" s="87">
        <f t="shared" si="65"/>
        <v>0</v>
      </c>
      <c r="AO100" s="14">
        <f t="shared" si="83"/>
        <v>0</v>
      </c>
      <c r="AP100" s="87">
        <f t="shared" si="66"/>
        <v>0</v>
      </c>
      <c r="AQ100" s="14">
        <f t="shared" si="84"/>
        <v>0</v>
      </c>
      <c r="AR100" s="176" t="e">
        <f>IF(#REF!=0,"",T100/#REF!)</f>
        <v>#REF!</v>
      </c>
      <c r="AS100" s="68" t="e">
        <f>IF(#REF!=0,"",T100/#REF!)</f>
        <v>#REF!</v>
      </c>
      <c r="AU100" s="761">
        <f t="shared" ref="AU100:BF115" si="88">AU39*$E$64/100</f>
        <v>0</v>
      </c>
      <c r="AV100" s="51">
        <f t="shared" si="88"/>
        <v>0</v>
      </c>
      <c r="AW100" s="51">
        <f t="shared" si="88"/>
        <v>0</v>
      </c>
      <c r="AX100" s="51">
        <f t="shared" si="88"/>
        <v>0</v>
      </c>
      <c r="AY100" s="51">
        <f t="shared" si="88"/>
        <v>0</v>
      </c>
      <c r="AZ100" s="51">
        <f t="shared" si="88"/>
        <v>0</v>
      </c>
      <c r="BA100" s="51">
        <f t="shared" si="88"/>
        <v>0</v>
      </c>
      <c r="BB100" s="51">
        <f t="shared" si="88"/>
        <v>0</v>
      </c>
      <c r="BC100" s="51">
        <f t="shared" si="88"/>
        <v>0</v>
      </c>
      <c r="BD100" s="51">
        <f t="shared" si="88"/>
        <v>0</v>
      </c>
      <c r="BE100" s="51">
        <f t="shared" si="88"/>
        <v>0</v>
      </c>
      <c r="BF100" s="51">
        <f t="shared" si="88"/>
        <v>0</v>
      </c>
    </row>
    <row r="101" spans="1:58" s="51" customFormat="1" ht="15" customHeight="1">
      <c r="A101" s="61"/>
      <c r="B101" s="204" t="s">
        <v>155</v>
      </c>
      <c r="C101" s="192">
        <v>245609428.23355371</v>
      </c>
      <c r="D101" s="335">
        <v>4.7154943137412263E-3</v>
      </c>
      <c r="E101" s="211">
        <v>208370585.74762028</v>
      </c>
      <c r="F101" s="834">
        <v>2.8756382373977267E-3</v>
      </c>
      <c r="G101" s="12">
        <v>-0.15161813108624822</v>
      </c>
      <c r="H101" s="211">
        <f t="shared" si="68"/>
        <v>228455414.62336993</v>
      </c>
      <c r="I101" s="834">
        <f t="shared" si="69"/>
        <v>2.9813476112302011E-3</v>
      </c>
      <c r="J101" s="12">
        <f t="shared" si="51"/>
        <v>9.6389942964773892E-2</v>
      </c>
      <c r="K101" s="812">
        <f t="shared" si="70"/>
        <v>107053297.88526882</v>
      </c>
      <c r="L101" s="834">
        <f t="shared" si="71"/>
        <v>2.9114112621880794E-3</v>
      </c>
      <c r="M101" s="813">
        <f t="shared" si="52"/>
        <v>-0.53140398067712169</v>
      </c>
      <c r="N101" s="59">
        <f t="shared" si="87"/>
        <v>345176078.26736557</v>
      </c>
      <c r="O101" s="14">
        <f t="shared" si="71"/>
        <v>2.9114112621880786E-3</v>
      </c>
      <c r="P101" s="211">
        <f t="shared" si="87"/>
        <v>237898480.81051978</v>
      </c>
      <c r="Q101" s="14">
        <f t="shared" si="72"/>
        <v>2.9114112621880786E-3</v>
      </c>
      <c r="R101" s="211">
        <f t="shared" si="54"/>
        <v>227581255.46186066</v>
      </c>
      <c r="S101" s="14">
        <f t="shared" si="73"/>
        <v>2.911411262188079E-3</v>
      </c>
      <c r="T101" s="192">
        <f t="shared" si="55"/>
        <v>18740596.324999999</v>
      </c>
      <c r="U101" s="14">
        <f t="shared" si="74"/>
        <v>2.4430807982977584E-3</v>
      </c>
      <c r="V101" s="87">
        <f t="shared" si="56"/>
        <v>22175941.645</v>
      </c>
      <c r="W101" s="14">
        <f t="shared" si="74"/>
        <v>4.3608648940195163E-3</v>
      </c>
      <c r="X101" s="87">
        <f t="shared" si="57"/>
        <v>20944586.680268813</v>
      </c>
      <c r="Y101" s="14">
        <f t="shared" si="75"/>
        <v>2.488341796991686E-3</v>
      </c>
      <c r="Z101" s="87">
        <f t="shared" si="58"/>
        <v>21734154.199999999</v>
      </c>
      <c r="AA101" s="14">
        <f t="shared" si="76"/>
        <v>2.701335975210827E-3</v>
      </c>
      <c r="AB101" s="87">
        <f t="shared" si="59"/>
        <v>23458019.035</v>
      </c>
      <c r="AC101" s="14">
        <f t="shared" si="77"/>
        <v>3.1064679145558316E-3</v>
      </c>
      <c r="AD101" s="87">
        <f t="shared" si="60"/>
        <v>0</v>
      </c>
      <c r="AE101" s="14">
        <f t="shared" si="78"/>
        <v>0</v>
      </c>
      <c r="AF101" s="87">
        <f t="shared" si="61"/>
        <v>0</v>
      </c>
      <c r="AG101" s="14">
        <f t="shared" si="79"/>
        <v>0</v>
      </c>
      <c r="AH101" s="87">
        <f t="shared" si="62"/>
        <v>0</v>
      </c>
      <c r="AI101" s="14">
        <f t="shared" si="80"/>
        <v>0</v>
      </c>
      <c r="AJ101" s="87">
        <f t="shared" si="63"/>
        <v>0</v>
      </c>
      <c r="AK101" s="14">
        <f t="shared" si="81"/>
        <v>0</v>
      </c>
      <c r="AL101" s="87">
        <f t="shared" si="64"/>
        <v>0</v>
      </c>
      <c r="AM101" s="14">
        <f t="shared" si="82"/>
        <v>0</v>
      </c>
      <c r="AN101" s="87">
        <f t="shared" si="65"/>
        <v>0</v>
      </c>
      <c r="AO101" s="14">
        <f t="shared" si="83"/>
        <v>0</v>
      </c>
      <c r="AP101" s="87">
        <f t="shared" si="66"/>
        <v>0</v>
      </c>
      <c r="AQ101" s="14">
        <f t="shared" si="84"/>
        <v>0</v>
      </c>
      <c r="AR101" s="176" t="e">
        <f>IF(#REF!=0,"",T101/#REF!)</f>
        <v>#REF!</v>
      </c>
      <c r="AS101" s="68" t="e">
        <f>IF(#REF!=0,"",T101/#REF!)</f>
        <v>#REF!</v>
      </c>
      <c r="AU101" s="761">
        <f t="shared" si="88"/>
        <v>0</v>
      </c>
      <c r="AV101" s="51">
        <f t="shared" si="88"/>
        <v>0</v>
      </c>
      <c r="AW101" s="51">
        <f t="shared" si="88"/>
        <v>0</v>
      </c>
      <c r="AX101" s="51">
        <f t="shared" si="88"/>
        <v>0</v>
      </c>
      <c r="AY101" s="51">
        <f t="shared" si="88"/>
        <v>0</v>
      </c>
      <c r="AZ101" s="51">
        <f t="shared" si="88"/>
        <v>0</v>
      </c>
      <c r="BA101" s="51">
        <f t="shared" si="88"/>
        <v>0</v>
      </c>
      <c r="BB101" s="51">
        <f t="shared" si="88"/>
        <v>0</v>
      </c>
      <c r="BC101" s="51">
        <f t="shared" si="88"/>
        <v>0</v>
      </c>
      <c r="BD101" s="51">
        <f t="shared" si="88"/>
        <v>0</v>
      </c>
      <c r="BE101" s="51">
        <f t="shared" si="88"/>
        <v>0</v>
      </c>
      <c r="BF101" s="51">
        <f t="shared" si="88"/>
        <v>0</v>
      </c>
    </row>
    <row r="102" spans="1:58" s="51" customFormat="1" ht="15" customHeight="1">
      <c r="A102" s="61"/>
      <c r="B102" s="204" t="s">
        <v>156</v>
      </c>
      <c r="C102" s="192">
        <v>83083917.840000004</v>
      </c>
      <c r="D102" s="335">
        <v>1.5951412979362996E-3</v>
      </c>
      <c r="E102" s="211">
        <v>83083917.840000004</v>
      </c>
      <c r="F102" s="834">
        <v>1.1466075703357463E-3</v>
      </c>
      <c r="G102" s="12">
        <v>0</v>
      </c>
      <c r="H102" s="211">
        <f t="shared" si="68"/>
        <v>83083917.840000004</v>
      </c>
      <c r="I102" s="834">
        <f t="shared" si="69"/>
        <v>1.0842467463171763E-3</v>
      </c>
      <c r="J102" s="12">
        <f t="shared" si="51"/>
        <v>0</v>
      </c>
      <c r="K102" s="812">
        <f t="shared" si="70"/>
        <v>34618299.100000001</v>
      </c>
      <c r="L102" s="834">
        <f t="shared" si="71"/>
        <v>9.4147595514107473E-4</v>
      </c>
      <c r="M102" s="813">
        <f t="shared" si="52"/>
        <v>-0.58333333333333337</v>
      </c>
      <c r="N102" s="59">
        <f t="shared" si="87"/>
        <v>111621117.29085726</v>
      </c>
      <c r="O102" s="14">
        <f t="shared" si="71"/>
        <v>9.4147595514107452E-4</v>
      </c>
      <c r="P102" s="211">
        <f t="shared" si="87"/>
        <v>76930285.444923788</v>
      </c>
      <c r="Q102" s="14">
        <f t="shared" si="72"/>
        <v>9.4147595514107462E-4</v>
      </c>
      <c r="R102" s="211">
        <f t="shared" si="54"/>
        <v>73593958.58664459</v>
      </c>
      <c r="S102" s="14">
        <f t="shared" si="73"/>
        <v>9.4147595514107452E-4</v>
      </c>
      <c r="T102" s="192">
        <f t="shared" si="55"/>
        <v>6923659.8200000003</v>
      </c>
      <c r="U102" s="14">
        <f t="shared" si="74"/>
        <v>9.0258922751689516E-4</v>
      </c>
      <c r="V102" s="87">
        <f t="shared" si="56"/>
        <v>6923659.8200000003</v>
      </c>
      <c r="W102" s="14">
        <f t="shared" si="74"/>
        <v>1.3615270787826555E-3</v>
      </c>
      <c r="X102" s="87">
        <f t="shared" si="57"/>
        <v>6923659.8200000003</v>
      </c>
      <c r="Y102" s="14">
        <f t="shared" si="75"/>
        <v>8.2257207464916265E-4</v>
      </c>
      <c r="Z102" s="87">
        <f t="shared" si="58"/>
        <v>6923659.8200000003</v>
      </c>
      <c r="AA102" s="14">
        <f t="shared" si="76"/>
        <v>8.6054102587933788E-4</v>
      </c>
      <c r="AB102" s="87">
        <f t="shared" si="59"/>
        <v>6923659.8200000003</v>
      </c>
      <c r="AC102" s="14">
        <f t="shared" si="77"/>
        <v>9.1687738210284066E-4</v>
      </c>
      <c r="AD102" s="87">
        <f t="shared" si="60"/>
        <v>0</v>
      </c>
      <c r="AE102" s="14">
        <f t="shared" si="78"/>
        <v>0</v>
      </c>
      <c r="AF102" s="87">
        <f t="shared" si="61"/>
        <v>0</v>
      </c>
      <c r="AG102" s="14">
        <f t="shared" si="79"/>
        <v>0</v>
      </c>
      <c r="AH102" s="87">
        <f t="shared" si="62"/>
        <v>0</v>
      </c>
      <c r="AI102" s="14">
        <f t="shared" si="80"/>
        <v>0</v>
      </c>
      <c r="AJ102" s="87">
        <f t="shared" si="63"/>
        <v>0</v>
      </c>
      <c r="AK102" s="14">
        <f t="shared" si="81"/>
        <v>0</v>
      </c>
      <c r="AL102" s="87">
        <f t="shared" si="64"/>
        <v>0</v>
      </c>
      <c r="AM102" s="14">
        <f t="shared" si="82"/>
        <v>0</v>
      </c>
      <c r="AN102" s="87">
        <f t="shared" si="65"/>
        <v>0</v>
      </c>
      <c r="AO102" s="14">
        <f t="shared" si="83"/>
        <v>0</v>
      </c>
      <c r="AP102" s="87">
        <f t="shared" si="66"/>
        <v>0</v>
      </c>
      <c r="AQ102" s="14">
        <f t="shared" si="84"/>
        <v>0</v>
      </c>
      <c r="AR102" s="176" t="e">
        <f>IF(#REF!=0,"",T102/#REF!)</f>
        <v>#REF!</v>
      </c>
      <c r="AS102" s="68" t="e">
        <f>IF(#REF!=0,"",T102/#REF!)</f>
        <v>#REF!</v>
      </c>
      <c r="AU102" s="761">
        <f t="shared" si="88"/>
        <v>0</v>
      </c>
      <c r="AV102" s="51">
        <f t="shared" si="88"/>
        <v>0</v>
      </c>
      <c r="AW102" s="51">
        <f t="shared" si="88"/>
        <v>0</v>
      </c>
      <c r="AX102" s="51">
        <f t="shared" si="88"/>
        <v>0</v>
      </c>
      <c r="AY102" s="51">
        <f t="shared" si="88"/>
        <v>0</v>
      </c>
      <c r="AZ102" s="51">
        <f t="shared" si="88"/>
        <v>0</v>
      </c>
      <c r="BA102" s="51">
        <f t="shared" si="88"/>
        <v>0</v>
      </c>
      <c r="BB102" s="51">
        <f t="shared" si="88"/>
        <v>0</v>
      </c>
      <c r="BC102" s="51">
        <f t="shared" si="88"/>
        <v>0</v>
      </c>
      <c r="BD102" s="51">
        <f t="shared" si="88"/>
        <v>0</v>
      </c>
      <c r="BE102" s="51">
        <f t="shared" si="88"/>
        <v>0</v>
      </c>
      <c r="BF102" s="51">
        <f t="shared" si="88"/>
        <v>0</v>
      </c>
    </row>
    <row r="103" spans="1:58" s="51" customFormat="1" ht="15" customHeight="1">
      <c r="A103" s="61"/>
      <c r="B103" s="204" t="s">
        <v>157</v>
      </c>
      <c r="C103" s="192">
        <v>4136808.5</v>
      </c>
      <c r="D103" s="335">
        <v>7.9423241603888183E-5</v>
      </c>
      <c r="E103" s="211">
        <v>7774800</v>
      </c>
      <c r="F103" s="834">
        <v>1.0729687248275724E-4</v>
      </c>
      <c r="G103" s="12">
        <v>0.87941984745003299</v>
      </c>
      <c r="H103" s="211">
        <f t="shared" si="68"/>
        <v>8700147.5</v>
      </c>
      <c r="I103" s="834">
        <f t="shared" si="69"/>
        <v>1.1353709435706258E-4</v>
      </c>
      <c r="J103" s="12">
        <f t="shared" si="51"/>
        <v>0.11901881720430108</v>
      </c>
      <c r="K103" s="812">
        <f t="shared" si="70"/>
        <v>1610400</v>
      </c>
      <c r="L103" s="834">
        <f t="shared" si="71"/>
        <v>4.3796284554003026E-5</v>
      </c>
      <c r="M103" s="813">
        <f t="shared" si="52"/>
        <v>-0.81489968991905026</v>
      </c>
      <c r="N103" s="59">
        <f t="shared" si="87"/>
        <v>5192474.8459174456</v>
      </c>
      <c r="O103" s="14">
        <f t="shared" si="71"/>
        <v>4.379628455400302E-5</v>
      </c>
      <c r="P103" s="211">
        <f t="shared" si="87"/>
        <v>3578700.7132451888</v>
      </c>
      <c r="Q103" s="14">
        <f t="shared" si="72"/>
        <v>4.379628455400302E-5</v>
      </c>
      <c r="R103" s="211">
        <f t="shared" si="54"/>
        <v>3423498.9583278652</v>
      </c>
      <c r="S103" s="14">
        <f t="shared" si="73"/>
        <v>4.3796284554003026E-5</v>
      </c>
      <c r="T103" s="192">
        <f t="shared" si="55"/>
        <v>0</v>
      </c>
      <c r="U103" s="14">
        <f t="shared" si="74"/>
        <v>0</v>
      </c>
      <c r="V103" s="87">
        <f t="shared" si="56"/>
        <v>0</v>
      </c>
      <c r="W103" s="14">
        <f t="shared" si="74"/>
        <v>0</v>
      </c>
      <c r="X103" s="87">
        <f t="shared" si="57"/>
        <v>1610400</v>
      </c>
      <c r="Y103" s="14">
        <f t="shared" si="75"/>
        <v>1.9132512333845591E-4</v>
      </c>
      <c r="Z103" s="87">
        <f t="shared" si="58"/>
        <v>0</v>
      </c>
      <c r="AA103" s="14">
        <f t="shared" si="76"/>
        <v>0</v>
      </c>
      <c r="AB103" s="87">
        <f t="shared" si="59"/>
        <v>0</v>
      </c>
      <c r="AC103" s="14">
        <f t="shared" si="77"/>
        <v>0</v>
      </c>
      <c r="AD103" s="87">
        <f t="shared" si="60"/>
        <v>0</v>
      </c>
      <c r="AE103" s="14">
        <f t="shared" si="78"/>
        <v>0</v>
      </c>
      <c r="AF103" s="87">
        <f t="shared" si="61"/>
        <v>0</v>
      </c>
      <c r="AG103" s="14">
        <f t="shared" si="79"/>
        <v>0</v>
      </c>
      <c r="AH103" s="87">
        <f t="shared" si="62"/>
        <v>0</v>
      </c>
      <c r="AI103" s="14">
        <f t="shared" si="80"/>
        <v>0</v>
      </c>
      <c r="AJ103" s="87">
        <f t="shared" si="63"/>
        <v>0</v>
      </c>
      <c r="AK103" s="14">
        <f t="shared" si="81"/>
        <v>0</v>
      </c>
      <c r="AL103" s="87">
        <f t="shared" si="64"/>
        <v>0</v>
      </c>
      <c r="AM103" s="14">
        <f t="shared" si="82"/>
        <v>0</v>
      </c>
      <c r="AN103" s="87">
        <f t="shared" si="65"/>
        <v>0</v>
      </c>
      <c r="AO103" s="14">
        <f t="shared" si="83"/>
        <v>0</v>
      </c>
      <c r="AP103" s="87">
        <f t="shared" si="66"/>
        <v>0</v>
      </c>
      <c r="AQ103" s="14">
        <f t="shared" si="84"/>
        <v>0</v>
      </c>
      <c r="AR103" s="176" t="e">
        <f>IF(#REF!=0,"",T103/#REF!)</f>
        <v>#REF!</v>
      </c>
      <c r="AS103" s="68" t="e">
        <f>IF(#REF!=0,"",T103/#REF!)</f>
        <v>#REF!</v>
      </c>
      <c r="AU103" s="761">
        <f t="shared" si="88"/>
        <v>0</v>
      </c>
      <c r="AV103" s="51">
        <f t="shared" si="88"/>
        <v>0</v>
      </c>
      <c r="AW103" s="51">
        <f t="shared" si="88"/>
        <v>0</v>
      </c>
      <c r="AX103" s="51">
        <f t="shared" si="88"/>
        <v>0</v>
      </c>
      <c r="AY103" s="51">
        <f t="shared" si="88"/>
        <v>0</v>
      </c>
      <c r="AZ103" s="51">
        <f t="shared" si="88"/>
        <v>0</v>
      </c>
      <c r="BA103" s="51">
        <f t="shared" si="88"/>
        <v>0</v>
      </c>
      <c r="BB103" s="51">
        <f t="shared" si="88"/>
        <v>0</v>
      </c>
      <c r="BC103" s="51">
        <f t="shared" si="88"/>
        <v>0</v>
      </c>
      <c r="BD103" s="51">
        <f t="shared" si="88"/>
        <v>0</v>
      </c>
      <c r="BE103" s="51">
        <f t="shared" si="88"/>
        <v>0</v>
      </c>
      <c r="BF103" s="51">
        <f t="shared" si="88"/>
        <v>0</v>
      </c>
    </row>
    <row r="104" spans="1:58" s="51" customFormat="1" ht="15" customHeight="1">
      <c r="A104" s="61"/>
      <c r="B104" s="204" t="s">
        <v>158</v>
      </c>
      <c r="C104" s="192">
        <v>0</v>
      </c>
      <c r="D104" s="335">
        <v>0</v>
      </c>
      <c r="E104" s="211">
        <v>0</v>
      </c>
      <c r="F104" s="834">
        <v>0</v>
      </c>
      <c r="G104" s="12">
        <v>0</v>
      </c>
      <c r="H104" s="211">
        <f t="shared" si="68"/>
        <v>0</v>
      </c>
      <c r="I104" s="834">
        <f t="shared" si="69"/>
        <v>0</v>
      </c>
      <c r="J104" s="12">
        <f t="shared" si="51"/>
        <v>0</v>
      </c>
      <c r="K104" s="812">
        <f t="shared" si="70"/>
        <v>0</v>
      </c>
      <c r="L104" s="834">
        <f t="shared" si="71"/>
        <v>0</v>
      </c>
      <c r="M104" s="813">
        <f t="shared" si="52"/>
        <v>0</v>
      </c>
      <c r="N104" s="59">
        <f t="shared" si="87"/>
        <v>0</v>
      </c>
      <c r="O104" s="14">
        <f t="shared" si="71"/>
        <v>0</v>
      </c>
      <c r="P104" s="211">
        <f t="shared" si="87"/>
        <v>0</v>
      </c>
      <c r="Q104" s="14">
        <f t="shared" si="72"/>
        <v>0</v>
      </c>
      <c r="R104" s="211">
        <f t="shared" si="54"/>
        <v>0</v>
      </c>
      <c r="S104" s="14">
        <f t="shared" si="73"/>
        <v>0</v>
      </c>
      <c r="T104" s="192">
        <f t="shared" si="55"/>
        <v>0</v>
      </c>
      <c r="U104" s="14">
        <f t="shared" si="74"/>
        <v>0</v>
      </c>
      <c r="V104" s="87">
        <f t="shared" si="56"/>
        <v>0</v>
      </c>
      <c r="W104" s="14">
        <f t="shared" si="74"/>
        <v>0</v>
      </c>
      <c r="X104" s="87">
        <f t="shared" si="57"/>
        <v>0</v>
      </c>
      <c r="Y104" s="14">
        <f t="shared" si="75"/>
        <v>0</v>
      </c>
      <c r="Z104" s="87">
        <f t="shared" si="58"/>
        <v>0</v>
      </c>
      <c r="AA104" s="14">
        <f t="shared" si="76"/>
        <v>0</v>
      </c>
      <c r="AB104" s="87">
        <f t="shared" si="59"/>
        <v>0</v>
      </c>
      <c r="AC104" s="14">
        <f t="shared" si="77"/>
        <v>0</v>
      </c>
      <c r="AD104" s="87">
        <f t="shared" si="60"/>
        <v>0</v>
      </c>
      <c r="AE104" s="14">
        <f t="shared" si="78"/>
        <v>0</v>
      </c>
      <c r="AF104" s="87">
        <f t="shared" si="61"/>
        <v>0</v>
      </c>
      <c r="AG104" s="14">
        <f t="shared" si="79"/>
        <v>0</v>
      </c>
      <c r="AH104" s="87">
        <f t="shared" si="62"/>
        <v>0</v>
      </c>
      <c r="AI104" s="14">
        <f t="shared" si="80"/>
        <v>0</v>
      </c>
      <c r="AJ104" s="87">
        <f t="shared" si="63"/>
        <v>0</v>
      </c>
      <c r="AK104" s="14">
        <f t="shared" si="81"/>
        <v>0</v>
      </c>
      <c r="AL104" s="87">
        <f t="shared" si="64"/>
        <v>0</v>
      </c>
      <c r="AM104" s="14">
        <f t="shared" si="82"/>
        <v>0</v>
      </c>
      <c r="AN104" s="87">
        <f t="shared" si="65"/>
        <v>0</v>
      </c>
      <c r="AO104" s="14">
        <f t="shared" si="83"/>
        <v>0</v>
      </c>
      <c r="AP104" s="87">
        <f t="shared" si="66"/>
        <v>0</v>
      </c>
      <c r="AQ104" s="14">
        <f t="shared" si="84"/>
        <v>0</v>
      </c>
      <c r="AR104" s="176" t="e">
        <f>IF(#REF!=0,"",T104/#REF!)</f>
        <v>#REF!</v>
      </c>
      <c r="AS104" s="68" t="e">
        <f>IF(#REF!=0,"",T104/#REF!)</f>
        <v>#REF!</v>
      </c>
      <c r="AU104" s="761">
        <f t="shared" si="88"/>
        <v>0</v>
      </c>
      <c r="AV104" s="51">
        <f t="shared" si="88"/>
        <v>0</v>
      </c>
      <c r="AW104" s="51">
        <f t="shared" si="88"/>
        <v>0</v>
      </c>
      <c r="AX104" s="51">
        <f t="shared" si="88"/>
        <v>0</v>
      </c>
      <c r="AY104" s="51">
        <f t="shared" si="88"/>
        <v>0</v>
      </c>
      <c r="AZ104" s="51">
        <f t="shared" si="88"/>
        <v>0</v>
      </c>
      <c r="BA104" s="51">
        <f t="shared" si="88"/>
        <v>0</v>
      </c>
      <c r="BB104" s="51">
        <f t="shared" si="88"/>
        <v>0</v>
      </c>
      <c r="BC104" s="51">
        <f t="shared" si="88"/>
        <v>0</v>
      </c>
      <c r="BD104" s="51">
        <f t="shared" si="88"/>
        <v>0</v>
      </c>
      <c r="BE104" s="51">
        <f t="shared" si="88"/>
        <v>0</v>
      </c>
      <c r="BF104" s="51">
        <f t="shared" si="88"/>
        <v>0</v>
      </c>
    </row>
    <row r="105" spans="1:58" s="51" customFormat="1" ht="15" customHeight="1">
      <c r="A105" s="61"/>
      <c r="B105" s="204" t="s">
        <v>159</v>
      </c>
      <c r="C105" s="192">
        <v>90083559.412</v>
      </c>
      <c r="D105" s="335">
        <v>1.7295285251220818E-3</v>
      </c>
      <c r="E105" s="211">
        <v>91091566.555000007</v>
      </c>
      <c r="F105" s="834">
        <v>1.2571178938244624E-3</v>
      </c>
      <c r="G105" s="12">
        <v>1.1189690433854354E-2</v>
      </c>
      <c r="H105" s="211">
        <f t="shared" si="68"/>
        <v>136524983.87</v>
      </c>
      <c r="I105" s="834">
        <f t="shared" si="69"/>
        <v>1.7816536990602329E-3</v>
      </c>
      <c r="J105" s="12">
        <f t="shared" si="51"/>
        <v>0.49876645043279433</v>
      </c>
      <c r="K105" s="812">
        <f t="shared" si="70"/>
        <v>57446544.814999998</v>
      </c>
      <c r="L105" s="834">
        <f t="shared" si="71"/>
        <v>1.5623107447603247E-3</v>
      </c>
      <c r="M105" s="813">
        <f t="shared" si="52"/>
        <v>-0.57922320745556011</v>
      </c>
      <c r="N105" s="59">
        <f t="shared" si="87"/>
        <v>185227110.61646593</v>
      </c>
      <c r="O105" s="14">
        <f t="shared" si="71"/>
        <v>1.5623107447603245E-3</v>
      </c>
      <c r="P105" s="211">
        <f t="shared" si="87"/>
        <v>127660202.99485356</v>
      </c>
      <c r="Q105" s="14">
        <f t="shared" si="72"/>
        <v>1.5623107447603245E-3</v>
      </c>
      <c r="R105" s="211">
        <f t="shared" si="54"/>
        <v>122123811.68261766</v>
      </c>
      <c r="S105" s="14">
        <f t="shared" si="73"/>
        <v>1.5623107447603245E-3</v>
      </c>
      <c r="T105" s="192">
        <f t="shared" si="55"/>
        <v>11759407.824999999</v>
      </c>
      <c r="U105" s="14">
        <f t="shared" si="74"/>
        <v>1.5329919581206232E-3</v>
      </c>
      <c r="V105" s="87">
        <f t="shared" si="56"/>
        <v>9760230.2050000001</v>
      </c>
      <c r="W105" s="14">
        <f t="shared" si="74"/>
        <v>1.9193342920854088E-3</v>
      </c>
      <c r="X105" s="87">
        <f t="shared" si="57"/>
        <v>10888172.789999999</v>
      </c>
      <c r="Y105" s="14">
        <f t="shared" si="75"/>
        <v>1.2935798571641639E-3</v>
      </c>
      <c r="Z105" s="87">
        <f t="shared" si="58"/>
        <v>11955620.984999999</v>
      </c>
      <c r="AA105" s="14">
        <f t="shared" si="76"/>
        <v>1.485963004383488E-3</v>
      </c>
      <c r="AB105" s="87">
        <f t="shared" si="59"/>
        <v>13083113.01</v>
      </c>
      <c r="AC105" s="14">
        <f t="shared" si="77"/>
        <v>1.7325534064676815E-3</v>
      </c>
      <c r="AD105" s="87">
        <f t="shared" si="60"/>
        <v>0</v>
      </c>
      <c r="AE105" s="14">
        <f t="shared" si="78"/>
        <v>0</v>
      </c>
      <c r="AF105" s="87">
        <f t="shared" si="61"/>
        <v>0</v>
      </c>
      <c r="AG105" s="14">
        <f t="shared" si="79"/>
        <v>0</v>
      </c>
      <c r="AH105" s="87">
        <f t="shared" si="62"/>
        <v>0</v>
      </c>
      <c r="AI105" s="14">
        <f t="shared" si="80"/>
        <v>0</v>
      </c>
      <c r="AJ105" s="87">
        <f t="shared" si="63"/>
        <v>0</v>
      </c>
      <c r="AK105" s="14">
        <f t="shared" si="81"/>
        <v>0</v>
      </c>
      <c r="AL105" s="87">
        <f t="shared" si="64"/>
        <v>0</v>
      </c>
      <c r="AM105" s="14">
        <f t="shared" si="82"/>
        <v>0</v>
      </c>
      <c r="AN105" s="87">
        <f t="shared" si="65"/>
        <v>0</v>
      </c>
      <c r="AO105" s="14">
        <f t="shared" si="83"/>
        <v>0</v>
      </c>
      <c r="AP105" s="87">
        <f t="shared" si="66"/>
        <v>0</v>
      </c>
      <c r="AQ105" s="14">
        <f t="shared" si="84"/>
        <v>0</v>
      </c>
      <c r="AR105" s="176" t="e">
        <f>IF(#REF!=0,"",T105/#REF!)</f>
        <v>#REF!</v>
      </c>
      <c r="AS105" s="68" t="e">
        <f>IF(#REF!=0,"",T105/#REF!)</f>
        <v>#REF!</v>
      </c>
      <c r="AU105" s="761">
        <f t="shared" si="88"/>
        <v>0</v>
      </c>
      <c r="AV105" s="51">
        <f t="shared" si="88"/>
        <v>0</v>
      </c>
      <c r="AW105" s="51">
        <f t="shared" si="88"/>
        <v>0</v>
      </c>
      <c r="AX105" s="51">
        <f t="shared" si="88"/>
        <v>0</v>
      </c>
      <c r="AY105" s="51">
        <f t="shared" si="88"/>
        <v>0</v>
      </c>
      <c r="AZ105" s="51">
        <f t="shared" si="88"/>
        <v>0</v>
      </c>
      <c r="BA105" s="51">
        <f t="shared" si="88"/>
        <v>0</v>
      </c>
      <c r="BB105" s="51">
        <f t="shared" si="88"/>
        <v>0</v>
      </c>
      <c r="BC105" s="51">
        <f t="shared" si="88"/>
        <v>0</v>
      </c>
      <c r="BD105" s="51">
        <f t="shared" si="88"/>
        <v>0</v>
      </c>
      <c r="BE105" s="51">
        <f t="shared" si="88"/>
        <v>0</v>
      </c>
      <c r="BF105" s="51">
        <f t="shared" si="88"/>
        <v>0</v>
      </c>
    </row>
    <row r="106" spans="1:58" s="51" customFormat="1" ht="15" customHeight="1">
      <c r="A106" s="61"/>
      <c r="B106" s="204" t="s">
        <v>160</v>
      </c>
      <c r="C106" s="192">
        <v>19861875</v>
      </c>
      <c r="D106" s="335">
        <v>3.8133128396715166E-4</v>
      </c>
      <c r="E106" s="211">
        <v>0</v>
      </c>
      <c r="F106" s="834">
        <v>0</v>
      </c>
      <c r="G106" s="824">
        <v>-1</v>
      </c>
      <c r="H106" s="211">
        <f t="shared" si="68"/>
        <v>0</v>
      </c>
      <c r="I106" s="834">
        <f t="shared" si="69"/>
        <v>0</v>
      </c>
      <c r="J106" s="12">
        <f t="shared" si="51"/>
        <v>0</v>
      </c>
      <c r="K106" s="812">
        <f t="shared" si="70"/>
        <v>0</v>
      </c>
      <c r="L106" s="834">
        <f t="shared" si="71"/>
        <v>0</v>
      </c>
      <c r="M106" s="813">
        <f t="shared" si="52"/>
        <v>0</v>
      </c>
      <c r="N106" s="59">
        <f t="shared" si="87"/>
        <v>0</v>
      </c>
      <c r="O106" s="14">
        <f t="shared" si="71"/>
        <v>0</v>
      </c>
      <c r="P106" s="211">
        <f t="shared" si="87"/>
        <v>0</v>
      </c>
      <c r="Q106" s="14">
        <f t="shared" si="72"/>
        <v>0</v>
      </c>
      <c r="R106" s="211">
        <f t="shared" si="54"/>
        <v>0</v>
      </c>
      <c r="S106" s="14">
        <f t="shared" si="73"/>
        <v>0</v>
      </c>
      <c r="T106" s="192">
        <f t="shared" si="55"/>
        <v>0</v>
      </c>
      <c r="U106" s="14">
        <f t="shared" si="74"/>
        <v>0</v>
      </c>
      <c r="V106" s="87">
        <f t="shared" si="56"/>
        <v>0</v>
      </c>
      <c r="W106" s="14">
        <f t="shared" si="74"/>
        <v>0</v>
      </c>
      <c r="X106" s="87">
        <f t="shared" si="57"/>
        <v>0</v>
      </c>
      <c r="Y106" s="14">
        <f t="shared" si="75"/>
        <v>0</v>
      </c>
      <c r="Z106" s="87">
        <f t="shared" si="58"/>
        <v>0</v>
      </c>
      <c r="AA106" s="14">
        <f t="shared" si="76"/>
        <v>0</v>
      </c>
      <c r="AB106" s="87">
        <f t="shared" si="59"/>
        <v>0</v>
      </c>
      <c r="AC106" s="14">
        <f t="shared" si="77"/>
        <v>0</v>
      </c>
      <c r="AD106" s="87">
        <f t="shared" si="60"/>
        <v>0</v>
      </c>
      <c r="AE106" s="14">
        <f t="shared" si="78"/>
        <v>0</v>
      </c>
      <c r="AF106" s="87">
        <f t="shared" si="61"/>
        <v>0</v>
      </c>
      <c r="AG106" s="14">
        <f t="shared" si="79"/>
        <v>0</v>
      </c>
      <c r="AH106" s="87">
        <f t="shared" si="62"/>
        <v>0</v>
      </c>
      <c r="AI106" s="14">
        <f t="shared" si="80"/>
        <v>0</v>
      </c>
      <c r="AJ106" s="87">
        <f t="shared" si="63"/>
        <v>0</v>
      </c>
      <c r="AK106" s="14">
        <f t="shared" si="81"/>
        <v>0</v>
      </c>
      <c r="AL106" s="87">
        <f t="shared" si="64"/>
        <v>0</v>
      </c>
      <c r="AM106" s="14">
        <f t="shared" si="82"/>
        <v>0</v>
      </c>
      <c r="AN106" s="87">
        <f t="shared" si="65"/>
        <v>0</v>
      </c>
      <c r="AO106" s="14">
        <f t="shared" si="83"/>
        <v>0</v>
      </c>
      <c r="AP106" s="87">
        <f t="shared" si="66"/>
        <v>0</v>
      </c>
      <c r="AQ106" s="14">
        <f t="shared" si="84"/>
        <v>0</v>
      </c>
      <c r="AR106" s="176" t="e">
        <f>IF(#REF!=0,"",T106/#REF!)</f>
        <v>#REF!</v>
      </c>
      <c r="AS106" s="68" t="e">
        <f>IF(#REF!=0,"",T106/#REF!)</f>
        <v>#REF!</v>
      </c>
      <c r="AU106" s="761">
        <f t="shared" si="88"/>
        <v>0</v>
      </c>
      <c r="AV106" s="51">
        <f t="shared" si="88"/>
        <v>0</v>
      </c>
      <c r="AW106" s="51">
        <f t="shared" si="88"/>
        <v>0</v>
      </c>
      <c r="AX106" s="51">
        <f t="shared" si="88"/>
        <v>0</v>
      </c>
      <c r="AY106" s="51">
        <f t="shared" si="88"/>
        <v>0</v>
      </c>
      <c r="AZ106" s="51">
        <f t="shared" si="88"/>
        <v>0</v>
      </c>
      <c r="BA106" s="51">
        <f t="shared" si="88"/>
        <v>0</v>
      </c>
      <c r="BB106" s="51">
        <f t="shared" si="88"/>
        <v>0</v>
      </c>
      <c r="BC106" s="51">
        <f t="shared" si="88"/>
        <v>0</v>
      </c>
      <c r="BD106" s="51">
        <f t="shared" si="88"/>
        <v>0</v>
      </c>
      <c r="BE106" s="51">
        <f t="shared" si="88"/>
        <v>0</v>
      </c>
      <c r="BF106" s="51">
        <f t="shared" si="88"/>
        <v>0</v>
      </c>
    </row>
    <row r="107" spans="1:58" s="51" customFormat="1" ht="15" customHeight="1">
      <c r="A107" s="61"/>
      <c r="B107" s="204" t="s">
        <v>161</v>
      </c>
      <c r="C107" s="192">
        <v>0</v>
      </c>
      <c r="D107" s="335">
        <v>0</v>
      </c>
      <c r="E107" s="211">
        <v>0</v>
      </c>
      <c r="F107" s="834">
        <v>0</v>
      </c>
      <c r="G107" s="824">
        <v>0</v>
      </c>
      <c r="H107" s="211">
        <f t="shared" si="68"/>
        <v>0</v>
      </c>
      <c r="I107" s="834">
        <f t="shared" si="69"/>
        <v>0</v>
      </c>
      <c r="J107" s="12">
        <f t="shared" si="51"/>
        <v>0</v>
      </c>
      <c r="K107" s="812">
        <f t="shared" si="70"/>
        <v>0</v>
      </c>
      <c r="L107" s="834">
        <f t="shared" si="71"/>
        <v>0</v>
      </c>
      <c r="M107" s="813">
        <f t="shared" si="52"/>
        <v>0</v>
      </c>
      <c r="N107" s="59">
        <f t="shared" si="87"/>
        <v>0</v>
      </c>
      <c r="O107" s="14">
        <f t="shared" si="71"/>
        <v>0</v>
      </c>
      <c r="P107" s="211">
        <f t="shared" si="87"/>
        <v>0</v>
      </c>
      <c r="Q107" s="14">
        <f t="shared" si="72"/>
        <v>0</v>
      </c>
      <c r="R107" s="211">
        <f t="shared" si="54"/>
        <v>0</v>
      </c>
      <c r="S107" s="14">
        <f t="shared" si="73"/>
        <v>0</v>
      </c>
      <c r="T107" s="192">
        <f t="shared" si="55"/>
        <v>0</v>
      </c>
      <c r="U107" s="14">
        <f t="shared" si="74"/>
        <v>0</v>
      </c>
      <c r="V107" s="87">
        <f t="shared" si="56"/>
        <v>0</v>
      </c>
      <c r="W107" s="14">
        <f t="shared" si="74"/>
        <v>0</v>
      </c>
      <c r="X107" s="87">
        <f t="shared" si="57"/>
        <v>0</v>
      </c>
      <c r="Y107" s="14">
        <f t="shared" si="75"/>
        <v>0</v>
      </c>
      <c r="Z107" s="87">
        <f t="shared" si="58"/>
        <v>0</v>
      </c>
      <c r="AA107" s="14">
        <f t="shared" si="76"/>
        <v>0</v>
      </c>
      <c r="AB107" s="87">
        <f t="shared" si="59"/>
        <v>0</v>
      </c>
      <c r="AC107" s="14">
        <f t="shared" si="77"/>
        <v>0</v>
      </c>
      <c r="AD107" s="87">
        <f t="shared" si="60"/>
        <v>0</v>
      </c>
      <c r="AE107" s="14">
        <f t="shared" si="78"/>
        <v>0</v>
      </c>
      <c r="AF107" s="87">
        <f t="shared" si="61"/>
        <v>0</v>
      </c>
      <c r="AG107" s="14">
        <f t="shared" si="79"/>
        <v>0</v>
      </c>
      <c r="AH107" s="87">
        <f t="shared" si="62"/>
        <v>0</v>
      </c>
      <c r="AI107" s="14">
        <f t="shared" si="80"/>
        <v>0</v>
      </c>
      <c r="AJ107" s="87">
        <f t="shared" si="63"/>
        <v>0</v>
      </c>
      <c r="AK107" s="14">
        <f t="shared" si="81"/>
        <v>0</v>
      </c>
      <c r="AL107" s="87">
        <f t="shared" si="64"/>
        <v>0</v>
      </c>
      <c r="AM107" s="14">
        <f t="shared" si="82"/>
        <v>0</v>
      </c>
      <c r="AN107" s="87">
        <f t="shared" si="65"/>
        <v>0</v>
      </c>
      <c r="AO107" s="14">
        <f t="shared" si="83"/>
        <v>0</v>
      </c>
      <c r="AP107" s="87">
        <f t="shared" si="66"/>
        <v>0</v>
      </c>
      <c r="AQ107" s="14">
        <f t="shared" si="84"/>
        <v>0</v>
      </c>
      <c r="AR107" s="176" t="e">
        <f>IF(#REF!=0,"",T107/#REF!)</f>
        <v>#REF!</v>
      </c>
      <c r="AS107" s="68" t="e">
        <f>IF(#REF!=0,"",T107/#REF!)</f>
        <v>#REF!</v>
      </c>
      <c r="AU107" s="761">
        <f t="shared" si="88"/>
        <v>0</v>
      </c>
      <c r="AV107" s="51">
        <f t="shared" si="88"/>
        <v>0</v>
      </c>
      <c r="AW107" s="51">
        <f t="shared" si="88"/>
        <v>0</v>
      </c>
      <c r="AX107" s="51">
        <f t="shared" si="88"/>
        <v>0</v>
      </c>
      <c r="AY107" s="51">
        <f t="shared" si="88"/>
        <v>0</v>
      </c>
      <c r="AZ107" s="51">
        <f t="shared" si="88"/>
        <v>0</v>
      </c>
      <c r="BA107" s="51">
        <f t="shared" si="88"/>
        <v>0</v>
      </c>
      <c r="BB107" s="51">
        <f t="shared" si="88"/>
        <v>0</v>
      </c>
      <c r="BC107" s="51">
        <f t="shared" si="88"/>
        <v>0</v>
      </c>
      <c r="BD107" s="51">
        <f t="shared" si="88"/>
        <v>0</v>
      </c>
      <c r="BE107" s="51">
        <f t="shared" si="88"/>
        <v>0</v>
      </c>
      <c r="BF107" s="51">
        <f t="shared" si="88"/>
        <v>0</v>
      </c>
    </row>
    <row r="108" spans="1:58" s="51" customFormat="1" ht="15" customHeight="1">
      <c r="A108" s="61"/>
      <c r="B108" s="204" t="s">
        <v>162</v>
      </c>
      <c r="C108" s="192">
        <v>550825</v>
      </c>
      <c r="D108" s="335">
        <v>1.0575376417946761E-5</v>
      </c>
      <c r="E108" s="211">
        <v>1196250</v>
      </c>
      <c r="F108" s="834">
        <v>1.6508962765279923E-5</v>
      </c>
      <c r="G108" s="824">
        <v>1.1717423864203695</v>
      </c>
      <c r="H108" s="211">
        <f t="shared" si="68"/>
        <v>715000</v>
      </c>
      <c r="I108" s="834">
        <f t="shared" si="69"/>
        <v>9.3307639284621032E-6</v>
      </c>
      <c r="J108" s="824">
        <f t="shared" si="51"/>
        <v>-0.40229885057471265</v>
      </c>
      <c r="K108" s="812">
        <f t="shared" si="70"/>
        <v>1017500</v>
      </c>
      <c r="L108" s="834">
        <f t="shared" si="71"/>
        <v>2.7671832795391255E-5</v>
      </c>
      <c r="M108" s="813">
        <f t="shared" si="52"/>
        <v>0.42307692307692307</v>
      </c>
      <c r="N108" s="59">
        <f t="shared" si="87"/>
        <v>3280764.5030557634</v>
      </c>
      <c r="O108" s="14">
        <f t="shared" si="71"/>
        <v>2.7671832795391255E-5</v>
      </c>
      <c r="P108" s="211">
        <f t="shared" si="87"/>
        <v>2261132.6227812837</v>
      </c>
      <c r="Q108" s="14">
        <f t="shared" si="72"/>
        <v>2.7671832795391252E-5</v>
      </c>
      <c r="R108" s="211">
        <f t="shared" si="54"/>
        <v>2163071.4046811988</v>
      </c>
      <c r="S108" s="14">
        <f t="shared" si="73"/>
        <v>2.7671832795391252E-5</v>
      </c>
      <c r="T108" s="192">
        <f t="shared" si="55"/>
        <v>0</v>
      </c>
      <c r="U108" s="14">
        <f t="shared" si="74"/>
        <v>0</v>
      </c>
      <c r="V108" s="87">
        <f t="shared" si="56"/>
        <v>0</v>
      </c>
      <c r="W108" s="14">
        <f t="shared" si="74"/>
        <v>0</v>
      </c>
      <c r="X108" s="87">
        <f t="shared" si="57"/>
        <v>0</v>
      </c>
      <c r="Y108" s="14">
        <f t="shared" si="75"/>
        <v>0</v>
      </c>
      <c r="Z108" s="87">
        <f t="shared" si="58"/>
        <v>0</v>
      </c>
      <c r="AA108" s="14">
        <f t="shared" si="76"/>
        <v>0</v>
      </c>
      <c r="AB108" s="87">
        <f t="shared" si="59"/>
        <v>1017500</v>
      </c>
      <c r="AC108" s="14">
        <f t="shared" si="77"/>
        <v>1.3474416140359135E-4</v>
      </c>
      <c r="AD108" s="87">
        <f t="shared" si="60"/>
        <v>0</v>
      </c>
      <c r="AE108" s="14">
        <f t="shared" si="78"/>
        <v>0</v>
      </c>
      <c r="AF108" s="87">
        <f t="shared" si="61"/>
        <v>0</v>
      </c>
      <c r="AG108" s="14">
        <f t="shared" si="79"/>
        <v>0</v>
      </c>
      <c r="AH108" s="87">
        <f t="shared" si="62"/>
        <v>0</v>
      </c>
      <c r="AI108" s="14">
        <f t="shared" si="80"/>
        <v>0</v>
      </c>
      <c r="AJ108" s="87">
        <f t="shared" si="63"/>
        <v>0</v>
      </c>
      <c r="AK108" s="14">
        <f t="shared" si="81"/>
        <v>0</v>
      </c>
      <c r="AL108" s="87">
        <f t="shared" si="64"/>
        <v>0</v>
      </c>
      <c r="AM108" s="14">
        <f t="shared" si="82"/>
        <v>0</v>
      </c>
      <c r="AN108" s="87">
        <f t="shared" si="65"/>
        <v>0</v>
      </c>
      <c r="AO108" s="14">
        <f t="shared" si="83"/>
        <v>0</v>
      </c>
      <c r="AP108" s="87">
        <f t="shared" si="66"/>
        <v>0</v>
      </c>
      <c r="AQ108" s="14">
        <f t="shared" si="84"/>
        <v>0</v>
      </c>
      <c r="AR108" s="176" t="e">
        <f>IF(#REF!=0,"",T108/#REF!)</f>
        <v>#REF!</v>
      </c>
      <c r="AS108" s="68" t="e">
        <f>IF(#REF!=0,"",T108/#REF!)</f>
        <v>#REF!</v>
      </c>
      <c r="AU108" s="761">
        <f t="shared" si="88"/>
        <v>0</v>
      </c>
      <c r="AV108" s="51">
        <f t="shared" si="88"/>
        <v>0</v>
      </c>
      <c r="AW108" s="51">
        <f t="shared" si="88"/>
        <v>0</v>
      </c>
      <c r="AX108" s="51">
        <f t="shared" si="88"/>
        <v>0</v>
      </c>
      <c r="AY108" s="51">
        <f t="shared" si="88"/>
        <v>0</v>
      </c>
      <c r="AZ108" s="51">
        <f t="shared" si="88"/>
        <v>0</v>
      </c>
      <c r="BA108" s="51">
        <f t="shared" si="88"/>
        <v>0</v>
      </c>
      <c r="BB108" s="51">
        <f t="shared" si="88"/>
        <v>0</v>
      </c>
      <c r="BC108" s="51">
        <f t="shared" si="88"/>
        <v>0</v>
      </c>
      <c r="BD108" s="51">
        <f t="shared" si="88"/>
        <v>0</v>
      </c>
      <c r="BE108" s="51">
        <f t="shared" si="88"/>
        <v>0</v>
      </c>
      <c r="BF108" s="51">
        <f t="shared" si="88"/>
        <v>0</v>
      </c>
    </row>
    <row r="109" spans="1:58" s="51" customFormat="1" ht="15" customHeight="1">
      <c r="A109" s="61"/>
      <c r="B109" s="204" t="s">
        <v>163</v>
      </c>
      <c r="C109" s="192">
        <v>3706080.95</v>
      </c>
      <c r="D109" s="335">
        <v>7.1153635150241417E-5</v>
      </c>
      <c r="E109" s="211">
        <v>6330815.7000000002</v>
      </c>
      <c r="F109" s="834">
        <v>8.7369028769195031E-5</v>
      </c>
      <c r="G109" s="12">
        <v>0.70822380444766053</v>
      </c>
      <c r="H109" s="211">
        <f t="shared" si="68"/>
        <v>6834800.5</v>
      </c>
      <c r="I109" s="834">
        <f t="shared" si="69"/>
        <v>8.9194279669419229E-5</v>
      </c>
      <c r="J109" s="12">
        <f t="shared" si="51"/>
        <v>7.9608193301220223E-2</v>
      </c>
      <c r="K109" s="812">
        <f t="shared" si="70"/>
        <v>3296630.15</v>
      </c>
      <c r="L109" s="834">
        <f t="shared" si="71"/>
        <v>8.9654838623140623E-5</v>
      </c>
      <c r="M109" s="813">
        <f t="shared" si="52"/>
        <v>-0.51766987931835029</v>
      </c>
      <c r="N109" s="59">
        <f t="shared" si="87"/>
        <v>10629451.769851003</v>
      </c>
      <c r="O109" s="14">
        <f t="shared" si="71"/>
        <v>8.9654838623140623E-5</v>
      </c>
      <c r="P109" s="211">
        <f t="shared" si="87"/>
        <v>7325914.4741123905</v>
      </c>
      <c r="Q109" s="14">
        <f t="shared" si="72"/>
        <v>8.9654838623140623E-5</v>
      </c>
      <c r="R109" s="211">
        <f t="shared" si="54"/>
        <v>7008202.8592382213</v>
      </c>
      <c r="S109" s="14">
        <f t="shared" si="73"/>
        <v>8.9654838623140609E-5</v>
      </c>
      <c r="T109" s="192">
        <f t="shared" si="55"/>
        <v>508263.8</v>
      </c>
      <c r="U109" s="14">
        <f t="shared" si="74"/>
        <v>6.6258805681299591E-5</v>
      </c>
      <c r="V109" s="87">
        <f t="shared" si="56"/>
        <v>714612.8</v>
      </c>
      <c r="W109" s="14">
        <f t="shared" si="74"/>
        <v>1.4052751049873131E-4</v>
      </c>
      <c r="X109" s="87">
        <f t="shared" si="57"/>
        <v>498823.05</v>
      </c>
      <c r="Y109" s="14">
        <f t="shared" si="75"/>
        <v>5.9263152983926205E-5</v>
      </c>
      <c r="Z109" s="87">
        <f t="shared" si="58"/>
        <v>835335.05</v>
      </c>
      <c r="AA109" s="14">
        <f t="shared" si="76"/>
        <v>1.0382371456256325E-4</v>
      </c>
      <c r="AB109" s="87">
        <f t="shared" si="59"/>
        <v>739595.45</v>
      </c>
      <c r="AC109" s="14">
        <f t="shared" si="77"/>
        <v>9.794218052890593E-5</v>
      </c>
      <c r="AD109" s="87">
        <f t="shared" si="60"/>
        <v>0</v>
      </c>
      <c r="AE109" s="14">
        <f t="shared" si="78"/>
        <v>0</v>
      </c>
      <c r="AF109" s="87">
        <f t="shared" si="61"/>
        <v>0</v>
      </c>
      <c r="AG109" s="14">
        <f t="shared" si="79"/>
        <v>0</v>
      </c>
      <c r="AH109" s="87">
        <f t="shared" si="62"/>
        <v>0</v>
      </c>
      <c r="AI109" s="14">
        <f t="shared" si="80"/>
        <v>0</v>
      </c>
      <c r="AJ109" s="87">
        <f t="shared" si="63"/>
        <v>0</v>
      </c>
      <c r="AK109" s="14">
        <f t="shared" si="81"/>
        <v>0</v>
      </c>
      <c r="AL109" s="87">
        <f t="shared" si="64"/>
        <v>0</v>
      </c>
      <c r="AM109" s="14">
        <f t="shared" si="82"/>
        <v>0</v>
      </c>
      <c r="AN109" s="87">
        <f t="shared" si="65"/>
        <v>0</v>
      </c>
      <c r="AO109" s="14">
        <f t="shared" si="83"/>
        <v>0</v>
      </c>
      <c r="AP109" s="87">
        <f t="shared" si="66"/>
        <v>0</v>
      </c>
      <c r="AQ109" s="14">
        <f t="shared" si="84"/>
        <v>0</v>
      </c>
      <c r="AR109" s="176" t="e">
        <f>IF(#REF!=0,"",T109/#REF!)</f>
        <v>#REF!</v>
      </c>
      <c r="AS109" s="68" t="e">
        <f>IF(#REF!=0,"",T109/#REF!)</f>
        <v>#REF!</v>
      </c>
      <c r="AU109" s="761">
        <f t="shared" si="88"/>
        <v>0</v>
      </c>
      <c r="AV109" s="51">
        <f t="shared" si="88"/>
        <v>0</v>
      </c>
      <c r="AW109" s="51">
        <f t="shared" si="88"/>
        <v>0</v>
      </c>
      <c r="AX109" s="51">
        <f t="shared" si="88"/>
        <v>0</v>
      </c>
      <c r="AY109" s="51">
        <f t="shared" si="88"/>
        <v>0</v>
      </c>
      <c r="AZ109" s="51">
        <f t="shared" si="88"/>
        <v>0</v>
      </c>
      <c r="BA109" s="51">
        <f t="shared" si="88"/>
        <v>0</v>
      </c>
      <c r="BB109" s="51">
        <f t="shared" si="88"/>
        <v>0</v>
      </c>
      <c r="BC109" s="51">
        <f t="shared" si="88"/>
        <v>0</v>
      </c>
      <c r="BD109" s="51">
        <f t="shared" si="88"/>
        <v>0</v>
      </c>
      <c r="BE109" s="51">
        <f t="shared" si="88"/>
        <v>0</v>
      </c>
      <c r="BF109" s="51">
        <f t="shared" si="88"/>
        <v>0</v>
      </c>
    </row>
    <row r="110" spans="1:58" s="51" customFormat="1" ht="15" customHeight="1">
      <c r="A110" s="61"/>
      <c r="B110" s="204" t="s">
        <v>186</v>
      </c>
      <c r="C110" s="192">
        <v>27642048.280000001</v>
      </c>
      <c r="D110" s="335">
        <v>5.3070406304009041E-4</v>
      </c>
      <c r="E110" s="211">
        <v>38025019.340000004</v>
      </c>
      <c r="F110" s="834">
        <v>5.247679234550546E-4</v>
      </c>
      <c r="G110" s="12">
        <v>0.37562234733206978</v>
      </c>
      <c r="H110" s="211">
        <f t="shared" si="68"/>
        <v>35888618.590000004</v>
      </c>
      <c r="I110" s="834">
        <f t="shared" si="69"/>
        <v>4.6834717172294612E-4</v>
      </c>
      <c r="J110" s="12">
        <f t="shared" si="51"/>
        <v>-5.6184080562784532E-2</v>
      </c>
      <c r="K110" s="812">
        <f t="shared" si="70"/>
        <v>18988189.385000002</v>
      </c>
      <c r="L110" s="834">
        <f t="shared" si="71"/>
        <v>5.1640098451984583E-4</v>
      </c>
      <c r="M110" s="813">
        <f t="shared" si="52"/>
        <v>-0.47091333879619246</v>
      </c>
      <c r="N110" s="59">
        <f t="shared" si="87"/>
        <v>61224351.559320137</v>
      </c>
      <c r="O110" s="14">
        <f t="shared" si="71"/>
        <v>5.1640098451984572E-4</v>
      </c>
      <c r="P110" s="211">
        <f t="shared" si="87"/>
        <v>42196377.853535898</v>
      </c>
      <c r="Q110" s="14">
        <f t="shared" si="72"/>
        <v>5.1640098451984572E-4</v>
      </c>
      <c r="R110" s="211">
        <f t="shared" si="54"/>
        <v>40366397.528613836</v>
      </c>
      <c r="S110" s="14">
        <f t="shared" si="73"/>
        <v>5.1640098451984572E-4</v>
      </c>
      <c r="T110" s="192">
        <f t="shared" si="55"/>
        <v>3418901.86</v>
      </c>
      <c r="U110" s="14">
        <f t="shared" si="74"/>
        <v>4.4569838336937185E-4</v>
      </c>
      <c r="V110" s="87">
        <f t="shared" si="56"/>
        <v>4274471.6849999996</v>
      </c>
      <c r="W110" s="14">
        <f t="shared" si="74"/>
        <v>8.4056829739177232E-4</v>
      </c>
      <c r="X110" s="87">
        <f t="shared" si="57"/>
        <v>3585311.84</v>
      </c>
      <c r="Y110" s="14">
        <f t="shared" si="75"/>
        <v>4.2595642697145197E-4</v>
      </c>
      <c r="Z110" s="87">
        <f t="shared" si="58"/>
        <v>3644179</v>
      </c>
      <c r="AA110" s="14">
        <f t="shared" si="76"/>
        <v>4.5293466413373553E-4</v>
      </c>
      <c r="AB110" s="87">
        <f t="shared" si="59"/>
        <v>4065325</v>
      </c>
      <c r="AC110" s="14">
        <f t="shared" si="77"/>
        <v>5.3835755081872727E-4</v>
      </c>
      <c r="AD110" s="87">
        <f t="shared" si="60"/>
        <v>0</v>
      </c>
      <c r="AE110" s="14">
        <f t="shared" si="78"/>
        <v>0</v>
      </c>
      <c r="AF110" s="87">
        <f t="shared" si="61"/>
        <v>0</v>
      </c>
      <c r="AG110" s="14">
        <f t="shared" si="79"/>
        <v>0</v>
      </c>
      <c r="AH110" s="87">
        <f t="shared" si="62"/>
        <v>0</v>
      </c>
      <c r="AI110" s="14">
        <f t="shared" si="80"/>
        <v>0</v>
      </c>
      <c r="AJ110" s="87">
        <f t="shared" si="63"/>
        <v>0</v>
      </c>
      <c r="AK110" s="14">
        <f t="shared" si="81"/>
        <v>0</v>
      </c>
      <c r="AL110" s="87">
        <f t="shared" si="64"/>
        <v>0</v>
      </c>
      <c r="AM110" s="14">
        <f t="shared" si="82"/>
        <v>0</v>
      </c>
      <c r="AN110" s="87">
        <f t="shared" si="65"/>
        <v>0</v>
      </c>
      <c r="AO110" s="14">
        <f t="shared" si="83"/>
        <v>0</v>
      </c>
      <c r="AP110" s="87">
        <f t="shared" si="66"/>
        <v>0</v>
      </c>
      <c r="AQ110" s="14">
        <f t="shared" si="84"/>
        <v>0</v>
      </c>
      <c r="AR110" s="176" t="e">
        <f>IF(#REF!=0,"",T110/#REF!)</f>
        <v>#REF!</v>
      </c>
      <c r="AS110" s="68" t="e">
        <f>IF(#REF!=0,"",T110/#REF!)</f>
        <v>#REF!</v>
      </c>
      <c r="AU110" s="761">
        <f t="shared" si="88"/>
        <v>0</v>
      </c>
      <c r="AV110" s="51">
        <f t="shared" si="88"/>
        <v>0</v>
      </c>
      <c r="AW110" s="51">
        <f t="shared" si="88"/>
        <v>0</v>
      </c>
      <c r="AX110" s="51">
        <f t="shared" si="88"/>
        <v>0</v>
      </c>
      <c r="AY110" s="51">
        <f t="shared" si="88"/>
        <v>0</v>
      </c>
      <c r="AZ110" s="51">
        <f t="shared" si="88"/>
        <v>0</v>
      </c>
      <c r="BA110" s="51">
        <f t="shared" si="88"/>
        <v>0</v>
      </c>
      <c r="BB110" s="51">
        <f t="shared" si="88"/>
        <v>0</v>
      </c>
      <c r="BC110" s="51">
        <f t="shared" si="88"/>
        <v>0</v>
      </c>
      <c r="BD110" s="51">
        <f t="shared" si="88"/>
        <v>0</v>
      </c>
      <c r="BE110" s="51">
        <f t="shared" si="88"/>
        <v>0</v>
      </c>
      <c r="BF110" s="51">
        <f t="shared" si="88"/>
        <v>0</v>
      </c>
    </row>
    <row r="111" spans="1:58" s="51" customFormat="1" ht="15" customHeight="1">
      <c r="A111" s="61"/>
      <c r="B111" s="204" t="s">
        <v>164</v>
      </c>
      <c r="C111" s="192">
        <v>27779096.289999999</v>
      </c>
      <c r="D111" s="335">
        <v>5.3333526949056118E-4</v>
      </c>
      <c r="E111" s="211">
        <v>21388179.86754062</v>
      </c>
      <c r="F111" s="834">
        <v>2.9516962595639524E-4</v>
      </c>
      <c r="G111" s="12">
        <v>-0.23006207098104914</v>
      </c>
      <c r="H111" s="211">
        <f t="shared" si="68"/>
        <v>23666689.914999999</v>
      </c>
      <c r="I111" s="834">
        <f t="shared" si="69"/>
        <v>3.0885076442654523E-4</v>
      </c>
      <c r="J111" s="12">
        <f t="shared" si="51"/>
        <v>0.10653127388915024</v>
      </c>
      <c r="K111" s="812">
        <f t="shared" si="70"/>
        <v>16413374.890000001</v>
      </c>
      <c r="L111" s="834">
        <f t="shared" si="71"/>
        <v>4.4637657549302537E-4</v>
      </c>
      <c r="M111" s="813">
        <f t="shared" si="52"/>
        <v>-0.30647779858740754</v>
      </c>
      <c r="N111" s="59">
        <f t="shared" si="87"/>
        <v>52922277.85204795</v>
      </c>
      <c r="O111" s="14">
        <f t="shared" si="71"/>
        <v>4.4637657549302531E-4</v>
      </c>
      <c r="P111" s="211">
        <f t="shared" si="87"/>
        <v>36474513.428715639</v>
      </c>
      <c r="Q111" s="14">
        <f t="shared" si="72"/>
        <v>4.4637657549302531E-4</v>
      </c>
      <c r="R111" s="211">
        <f t="shared" si="54"/>
        <v>34892679.979234807</v>
      </c>
      <c r="S111" s="14">
        <f t="shared" si="73"/>
        <v>4.4637657549302537E-4</v>
      </c>
      <c r="T111" s="192">
        <f t="shared" si="55"/>
        <v>1252500.92</v>
      </c>
      <c r="U111" s="14">
        <f t="shared" si="74"/>
        <v>1.6327980681277903E-4</v>
      </c>
      <c r="V111" s="87">
        <f t="shared" si="56"/>
        <v>917443.12</v>
      </c>
      <c r="W111" s="14">
        <f t="shared" si="74"/>
        <v>1.8041378167000198E-4</v>
      </c>
      <c r="X111" s="87">
        <f t="shared" si="57"/>
        <v>5170159.7750000004</v>
      </c>
      <c r="Y111" s="14">
        <f t="shared" si="75"/>
        <v>6.1424581261264192E-4</v>
      </c>
      <c r="Z111" s="87">
        <f t="shared" si="58"/>
        <v>4839758.6050000004</v>
      </c>
      <c r="AA111" s="14">
        <f t="shared" si="76"/>
        <v>6.0153314045331783E-4</v>
      </c>
      <c r="AB111" s="87">
        <f t="shared" si="59"/>
        <v>4233512.47</v>
      </c>
      <c r="AC111" s="14">
        <f t="shared" si="77"/>
        <v>5.606300614857953E-4</v>
      </c>
      <c r="AD111" s="87">
        <f t="shared" si="60"/>
        <v>0</v>
      </c>
      <c r="AE111" s="14">
        <f t="shared" si="78"/>
        <v>0</v>
      </c>
      <c r="AF111" s="87">
        <f t="shared" si="61"/>
        <v>0</v>
      </c>
      <c r="AG111" s="14">
        <f t="shared" si="79"/>
        <v>0</v>
      </c>
      <c r="AH111" s="87">
        <f t="shared" si="62"/>
        <v>0</v>
      </c>
      <c r="AI111" s="14">
        <f t="shared" si="80"/>
        <v>0</v>
      </c>
      <c r="AJ111" s="87">
        <f t="shared" si="63"/>
        <v>0</v>
      </c>
      <c r="AK111" s="14">
        <f t="shared" si="81"/>
        <v>0</v>
      </c>
      <c r="AL111" s="87">
        <f t="shared" si="64"/>
        <v>0</v>
      </c>
      <c r="AM111" s="14">
        <f t="shared" si="82"/>
        <v>0</v>
      </c>
      <c r="AN111" s="87">
        <f t="shared" si="65"/>
        <v>0</v>
      </c>
      <c r="AO111" s="14">
        <f t="shared" si="83"/>
        <v>0</v>
      </c>
      <c r="AP111" s="87">
        <f t="shared" si="66"/>
        <v>0</v>
      </c>
      <c r="AQ111" s="14">
        <f t="shared" si="84"/>
        <v>0</v>
      </c>
      <c r="AR111" s="176" t="e">
        <f>IF(#REF!=0,"",T111/#REF!)</f>
        <v>#REF!</v>
      </c>
      <c r="AS111" s="68" t="e">
        <f>IF(#REF!=0,"",T111/#REF!)</f>
        <v>#REF!</v>
      </c>
      <c r="AU111" s="761">
        <f t="shared" si="88"/>
        <v>0</v>
      </c>
      <c r="AV111" s="51">
        <f t="shared" si="88"/>
        <v>0</v>
      </c>
      <c r="AW111" s="51">
        <f t="shared" si="88"/>
        <v>0</v>
      </c>
      <c r="AX111" s="51">
        <f t="shared" si="88"/>
        <v>0</v>
      </c>
      <c r="AY111" s="51">
        <f t="shared" si="88"/>
        <v>0</v>
      </c>
      <c r="AZ111" s="51">
        <f t="shared" si="88"/>
        <v>0</v>
      </c>
      <c r="BA111" s="51">
        <f t="shared" si="88"/>
        <v>0</v>
      </c>
      <c r="BB111" s="51">
        <f t="shared" si="88"/>
        <v>0</v>
      </c>
      <c r="BC111" s="51">
        <f t="shared" si="88"/>
        <v>0</v>
      </c>
      <c r="BD111" s="51">
        <f t="shared" si="88"/>
        <v>0</v>
      </c>
      <c r="BE111" s="51">
        <f t="shared" si="88"/>
        <v>0</v>
      </c>
      <c r="BF111" s="51">
        <f t="shared" si="88"/>
        <v>0</v>
      </c>
    </row>
    <row r="112" spans="1:58" s="51" customFormat="1" ht="15" customHeight="1">
      <c r="A112" s="61"/>
      <c r="B112" s="204" t="s">
        <v>165</v>
      </c>
      <c r="C112" s="192">
        <v>0</v>
      </c>
      <c r="D112" s="335">
        <v>0</v>
      </c>
      <c r="E112" s="211">
        <v>0</v>
      </c>
      <c r="F112" s="834">
        <v>0</v>
      </c>
      <c r="G112" s="12">
        <v>0</v>
      </c>
      <c r="H112" s="211">
        <f t="shared" si="68"/>
        <v>0</v>
      </c>
      <c r="I112" s="834">
        <f t="shared" si="69"/>
        <v>0</v>
      </c>
      <c r="J112" s="12">
        <f t="shared" si="51"/>
        <v>0</v>
      </c>
      <c r="K112" s="812">
        <f t="shared" si="70"/>
        <v>0</v>
      </c>
      <c r="L112" s="834">
        <f t="shared" si="71"/>
        <v>0</v>
      </c>
      <c r="M112" s="813">
        <f t="shared" si="52"/>
        <v>0</v>
      </c>
      <c r="N112" s="59">
        <f t="shared" si="87"/>
        <v>0</v>
      </c>
      <c r="O112" s="14">
        <f t="shared" si="71"/>
        <v>0</v>
      </c>
      <c r="P112" s="211">
        <f t="shared" si="87"/>
        <v>0</v>
      </c>
      <c r="Q112" s="14">
        <f t="shared" si="72"/>
        <v>0</v>
      </c>
      <c r="R112" s="211">
        <f t="shared" si="54"/>
        <v>0</v>
      </c>
      <c r="S112" s="14">
        <f t="shared" si="73"/>
        <v>0</v>
      </c>
      <c r="T112" s="192">
        <f t="shared" si="55"/>
        <v>0</v>
      </c>
      <c r="U112" s="14">
        <f t="shared" si="74"/>
        <v>0</v>
      </c>
      <c r="V112" s="87">
        <f t="shared" si="56"/>
        <v>0</v>
      </c>
      <c r="W112" s="14">
        <f t="shared" si="74"/>
        <v>0</v>
      </c>
      <c r="X112" s="87">
        <f t="shared" si="57"/>
        <v>0</v>
      </c>
      <c r="Y112" s="14">
        <f t="shared" si="75"/>
        <v>0</v>
      </c>
      <c r="Z112" s="87">
        <f t="shared" si="58"/>
        <v>0</v>
      </c>
      <c r="AA112" s="14">
        <f t="shared" si="76"/>
        <v>0</v>
      </c>
      <c r="AB112" s="87">
        <f t="shared" si="59"/>
        <v>0</v>
      </c>
      <c r="AC112" s="14">
        <f t="shared" si="77"/>
        <v>0</v>
      </c>
      <c r="AD112" s="87">
        <f t="shared" si="60"/>
        <v>0</v>
      </c>
      <c r="AE112" s="14">
        <f t="shared" si="78"/>
        <v>0</v>
      </c>
      <c r="AF112" s="87">
        <f t="shared" si="61"/>
        <v>0</v>
      </c>
      <c r="AG112" s="14">
        <f t="shared" si="79"/>
        <v>0</v>
      </c>
      <c r="AH112" s="87">
        <f t="shared" si="62"/>
        <v>0</v>
      </c>
      <c r="AI112" s="14">
        <f t="shared" si="80"/>
        <v>0</v>
      </c>
      <c r="AJ112" s="87">
        <f t="shared" si="63"/>
        <v>0</v>
      </c>
      <c r="AK112" s="14">
        <f t="shared" si="81"/>
        <v>0</v>
      </c>
      <c r="AL112" s="87">
        <f t="shared" si="64"/>
        <v>0</v>
      </c>
      <c r="AM112" s="14">
        <f t="shared" si="82"/>
        <v>0</v>
      </c>
      <c r="AN112" s="87">
        <f t="shared" si="65"/>
        <v>0</v>
      </c>
      <c r="AO112" s="14">
        <f t="shared" si="83"/>
        <v>0</v>
      </c>
      <c r="AP112" s="87">
        <f t="shared" si="66"/>
        <v>0</v>
      </c>
      <c r="AQ112" s="14">
        <f t="shared" si="84"/>
        <v>0</v>
      </c>
      <c r="AR112" s="176" t="e">
        <f>IF(#REF!=0,"",T112/#REF!)</f>
        <v>#REF!</v>
      </c>
      <c r="AS112" s="68" t="e">
        <f>IF(#REF!=0,"",T112/#REF!)</f>
        <v>#REF!</v>
      </c>
      <c r="AU112" s="761">
        <f t="shared" si="88"/>
        <v>0</v>
      </c>
      <c r="AV112" s="51">
        <f t="shared" si="88"/>
        <v>0</v>
      </c>
      <c r="AW112" s="51">
        <f t="shared" si="88"/>
        <v>0</v>
      </c>
      <c r="AX112" s="51">
        <f t="shared" si="88"/>
        <v>0</v>
      </c>
      <c r="AY112" s="51">
        <f t="shared" si="88"/>
        <v>0</v>
      </c>
      <c r="AZ112" s="51">
        <f t="shared" si="88"/>
        <v>0</v>
      </c>
      <c r="BA112" s="51">
        <f t="shared" si="88"/>
        <v>0</v>
      </c>
      <c r="BB112" s="51">
        <f t="shared" si="88"/>
        <v>0</v>
      </c>
      <c r="BC112" s="51">
        <f t="shared" si="88"/>
        <v>0</v>
      </c>
      <c r="BD112" s="51">
        <f t="shared" si="88"/>
        <v>0</v>
      </c>
      <c r="BE112" s="51">
        <f t="shared" si="88"/>
        <v>0</v>
      </c>
      <c r="BF112" s="51">
        <f t="shared" si="88"/>
        <v>0</v>
      </c>
    </row>
    <row r="113" spans="1:58" s="51" customFormat="1" ht="15" customHeight="1">
      <c r="A113" s="61"/>
      <c r="B113" s="204" t="s">
        <v>166</v>
      </c>
      <c r="C113" s="192">
        <v>0</v>
      </c>
      <c r="D113" s="335">
        <v>0</v>
      </c>
      <c r="E113" s="211">
        <v>0</v>
      </c>
      <c r="F113" s="834">
        <v>0</v>
      </c>
      <c r="G113" s="12">
        <v>0</v>
      </c>
      <c r="H113" s="211">
        <f t="shared" si="68"/>
        <v>0</v>
      </c>
      <c r="I113" s="834">
        <f t="shared" si="69"/>
        <v>0</v>
      </c>
      <c r="J113" s="12">
        <f t="shared" si="51"/>
        <v>0</v>
      </c>
      <c r="K113" s="812">
        <f t="shared" si="70"/>
        <v>0</v>
      </c>
      <c r="L113" s="834">
        <f t="shared" si="71"/>
        <v>0</v>
      </c>
      <c r="M113" s="813">
        <f t="shared" si="52"/>
        <v>0</v>
      </c>
      <c r="N113" s="59">
        <f t="shared" si="87"/>
        <v>0</v>
      </c>
      <c r="O113" s="14">
        <f t="shared" si="71"/>
        <v>0</v>
      </c>
      <c r="P113" s="211">
        <f t="shared" si="87"/>
        <v>0</v>
      </c>
      <c r="Q113" s="14">
        <f t="shared" si="72"/>
        <v>0</v>
      </c>
      <c r="R113" s="211">
        <f t="shared" si="54"/>
        <v>0</v>
      </c>
      <c r="S113" s="14">
        <f t="shared" si="73"/>
        <v>0</v>
      </c>
      <c r="T113" s="192">
        <f t="shared" si="55"/>
        <v>0</v>
      </c>
      <c r="U113" s="14">
        <f t="shared" si="74"/>
        <v>0</v>
      </c>
      <c r="V113" s="87">
        <f t="shared" si="56"/>
        <v>0</v>
      </c>
      <c r="W113" s="14">
        <f t="shared" si="74"/>
        <v>0</v>
      </c>
      <c r="X113" s="87">
        <f t="shared" si="57"/>
        <v>0</v>
      </c>
      <c r="Y113" s="14">
        <f t="shared" si="75"/>
        <v>0</v>
      </c>
      <c r="Z113" s="87">
        <f t="shared" si="58"/>
        <v>0</v>
      </c>
      <c r="AA113" s="14">
        <f t="shared" si="76"/>
        <v>0</v>
      </c>
      <c r="AB113" s="87">
        <f t="shared" si="59"/>
        <v>0</v>
      </c>
      <c r="AC113" s="14">
        <f t="shared" si="77"/>
        <v>0</v>
      </c>
      <c r="AD113" s="87">
        <f t="shared" si="60"/>
        <v>0</v>
      </c>
      <c r="AE113" s="14">
        <f t="shared" si="78"/>
        <v>0</v>
      </c>
      <c r="AF113" s="87">
        <f t="shared" si="61"/>
        <v>0</v>
      </c>
      <c r="AG113" s="14">
        <f t="shared" si="79"/>
        <v>0</v>
      </c>
      <c r="AH113" s="87">
        <f t="shared" si="62"/>
        <v>0</v>
      </c>
      <c r="AI113" s="14">
        <f t="shared" si="80"/>
        <v>0</v>
      </c>
      <c r="AJ113" s="87">
        <f t="shared" si="63"/>
        <v>0</v>
      </c>
      <c r="AK113" s="14">
        <f t="shared" si="81"/>
        <v>0</v>
      </c>
      <c r="AL113" s="87">
        <f t="shared" si="64"/>
        <v>0</v>
      </c>
      <c r="AM113" s="14">
        <f t="shared" si="82"/>
        <v>0</v>
      </c>
      <c r="AN113" s="87">
        <f t="shared" si="65"/>
        <v>0</v>
      </c>
      <c r="AO113" s="14">
        <f t="shared" si="83"/>
        <v>0</v>
      </c>
      <c r="AP113" s="87">
        <f t="shared" si="66"/>
        <v>0</v>
      </c>
      <c r="AQ113" s="14">
        <f t="shared" si="84"/>
        <v>0</v>
      </c>
      <c r="AR113" s="176" t="e">
        <f>IF(#REF!=0,"",T113/#REF!)</f>
        <v>#REF!</v>
      </c>
      <c r="AS113" s="68" t="e">
        <f>IF(#REF!=0,"",T113/#REF!)</f>
        <v>#REF!</v>
      </c>
      <c r="AU113" s="761">
        <f t="shared" si="88"/>
        <v>0</v>
      </c>
      <c r="AV113" s="51">
        <f t="shared" si="88"/>
        <v>0</v>
      </c>
      <c r="AW113" s="51">
        <f t="shared" si="88"/>
        <v>0</v>
      </c>
      <c r="AX113" s="51">
        <f t="shared" si="88"/>
        <v>0</v>
      </c>
      <c r="AY113" s="51">
        <f t="shared" si="88"/>
        <v>0</v>
      </c>
      <c r="AZ113" s="51">
        <f t="shared" si="88"/>
        <v>0</v>
      </c>
      <c r="BA113" s="51">
        <f t="shared" si="88"/>
        <v>0</v>
      </c>
      <c r="BB113" s="51">
        <f t="shared" si="88"/>
        <v>0</v>
      </c>
      <c r="BC113" s="51">
        <f t="shared" si="88"/>
        <v>0</v>
      </c>
      <c r="BD113" s="51">
        <f t="shared" si="88"/>
        <v>0</v>
      </c>
      <c r="BE113" s="51">
        <f t="shared" si="88"/>
        <v>0</v>
      </c>
      <c r="BF113" s="51">
        <f t="shared" si="88"/>
        <v>0</v>
      </c>
    </row>
    <row r="114" spans="1:58" s="51" customFormat="1" ht="15" customHeight="1">
      <c r="A114" s="61"/>
      <c r="B114" s="204" t="s">
        <v>167</v>
      </c>
      <c r="C114" s="192">
        <v>290714.15999999997</v>
      </c>
      <c r="D114" s="335">
        <v>5.581467202881498E-6</v>
      </c>
      <c r="E114" s="211">
        <v>290714.15999999997</v>
      </c>
      <c r="F114" s="834">
        <v>4.0120286251031388E-6</v>
      </c>
      <c r="G114" s="12">
        <v>0</v>
      </c>
      <c r="H114" s="211">
        <f t="shared" si="68"/>
        <v>290714.15999999997</v>
      </c>
      <c r="I114" s="834">
        <f t="shared" si="69"/>
        <v>3.7938254512184059E-6</v>
      </c>
      <c r="J114" s="12">
        <f t="shared" si="51"/>
        <v>0</v>
      </c>
      <c r="K114" s="812">
        <f t="shared" si="70"/>
        <v>121130.9</v>
      </c>
      <c r="L114" s="834">
        <f t="shared" si="71"/>
        <v>3.2942643844277723E-6</v>
      </c>
      <c r="M114" s="813">
        <f t="shared" si="52"/>
        <v>-0.58333333333333337</v>
      </c>
      <c r="N114" s="59">
        <f t="shared" si="87"/>
        <v>390567.03385080816</v>
      </c>
      <c r="O114" s="14">
        <f t="shared" si="71"/>
        <v>3.2942643844277719E-6</v>
      </c>
      <c r="P114" s="211">
        <f t="shared" si="87"/>
        <v>269182.33868978615</v>
      </c>
      <c r="Q114" s="14">
        <f t="shared" si="72"/>
        <v>3.2942643844277723E-6</v>
      </c>
      <c r="R114" s="211">
        <f t="shared" si="54"/>
        <v>257508.38920225826</v>
      </c>
      <c r="S114" s="14">
        <f t="shared" si="73"/>
        <v>3.2942643844277719E-6</v>
      </c>
      <c r="T114" s="192">
        <f t="shared" si="55"/>
        <v>24226.18</v>
      </c>
      <c r="U114" s="14">
        <f t="shared" si="74"/>
        <v>3.1581980715923238E-6</v>
      </c>
      <c r="V114" s="87">
        <f t="shared" si="56"/>
        <v>24226.18</v>
      </c>
      <c r="W114" s="14">
        <f t="shared" si="74"/>
        <v>4.7640411203020068E-6</v>
      </c>
      <c r="X114" s="87">
        <f t="shared" si="57"/>
        <v>24226.18</v>
      </c>
      <c r="Y114" s="14">
        <f t="shared" si="75"/>
        <v>2.8782146525829819E-6</v>
      </c>
      <c r="Z114" s="87">
        <f t="shared" si="58"/>
        <v>24226.18</v>
      </c>
      <c r="AA114" s="14">
        <f t="shared" si="76"/>
        <v>3.0110696268057689E-6</v>
      </c>
      <c r="AB114" s="87">
        <f t="shared" si="59"/>
        <v>24226.18</v>
      </c>
      <c r="AC114" s="14">
        <f t="shared" si="77"/>
        <v>3.2081929318058544E-6</v>
      </c>
      <c r="AD114" s="87">
        <f t="shared" si="60"/>
        <v>0</v>
      </c>
      <c r="AE114" s="14">
        <f t="shared" si="78"/>
        <v>0</v>
      </c>
      <c r="AF114" s="87">
        <f t="shared" si="61"/>
        <v>0</v>
      </c>
      <c r="AG114" s="14">
        <f t="shared" si="79"/>
        <v>0</v>
      </c>
      <c r="AH114" s="87">
        <f t="shared" si="62"/>
        <v>0</v>
      </c>
      <c r="AI114" s="14">
        <f t="shared" si="80"/>
        <v>0</v>
      </c>
      <c r="AJ114" s="87">
        <f t="shared" si="63"/>
        <v>0</v>
      </c>
      <c r="AK114" s="14">
        <f t="shared" si="81"/>
        <v>0</v>
      </c>
      <c r="AL114" s="87">
        <f t="shared" si="64"/>
        <v>0</v>
      </c>
      <c r="AM114" s="14">
        <f t="shared" si="82"/>
        <v>0</v>
      </c>
      <c r="AN114" s="87">
        <f t="shared" si="65"/>
        <v>0</v>
      </c>
      <c r="AO114" s="14">
        <f t="shared" si="83"/>
        <v>0</v>
      </c>
      <c r="AP114" s="87">
        <f t="shared" si="66"/>
        <v>0</v>
      </c>
      <c r="AQ114" s="14">
        <f t="shared" si="84"/>
        <v>0</v>
      </c>
      <c r="AR114" s="176" t="e">
        <f>IF(#REF!=0,"",T114/#REF!)</f>
        <v>#REF!</v>
      </c>
      <c r="AS114" s="68" t="e">
        <f>IF(#REF!=0,"",T114/#REF!)</f>
        <v>#REF!</v>
      </c>
      <c r="AU114" s="761">
        <f t="shared" si="88"/>
        <v>0</v>
      </c>
      <c r="AV114" s="51">
        <f t="shared" si="88"/>
        <v>0</v>
      </c>
      <c r="AW114" s="51">
        <f t="shared" si="88"/>
        <v>0</v>
      </c>
      <c r="AX114" s="51">
        <f t="shared" si="88"/>
        <v>0</v>
      </c>
      <c r="AY114" s="51">
        <f t="shared" si="88"/>
        <v>0</v>
      </c>
      <c r="AZ114" s="51">
        <f t="shared" si="88"/>
        <v>0</v>
      </c>
      <c r="BA114" s="51">
        <f t="shared" si="88"/>
        <v>0</v>
      </c>
      <c r="BB114" s="51">
        <f t="shared" si="88"/>
        <v>0</v>
      </c>
      <c r="BC114" s="51">
        <f t="shared" si="88"/>
        <v>0</v>
      </c>
      <c r="BD114" s="51">
        <f t="shared" si="88"/>
        <v>0</v>
      </c>
      <c r="BE114" s="51">
        <f t="shared" si="88"/>
        <v>0</v>
      </c>
      <c r="BF114" s="51">
        <f t="shared" si="88"/>
        <v>0</v>
      </c>
    </row>
    <row r="115" spans="1:58" s="51" customFormat="1" ht="15" customHeight="1">
      <c r="A115" s="61"/>
      <c r="B115" s="204" t="s">
        <v>175</v>
      </c>
      <c r="C115" s="192">
        <v>1246641739.6949999</v>
      </c>
      <c r="D115" s="335">
        <v>2.3934472210953798E-2</v>
      </c>
      <c r="E115" s="211">
        <v>3156849172.0149999</v>
      </c>
      <c r="F115" s="834">
        <v>4.3566399528861349E-2</v>
      </c>
      <c r="G115" s="824">
        <v>1.5322825888914535</v>
      </c>
      <c r="H115" s="211">
        <f t="shared" si="68"/>
        <v>2554341104.0572658</v>
      </c>
      <c r="I115" s="834">
        <f t="shared" si="69"/>
        <v>3.3334201167448389E-2</v>
      </c>
      <c r="J115" s="12">
        <f t="shared" si="51"/>
        <v>-0.19085741355617458</v>
      </c>
      <c r="K115" s="812">
        <f t="shared" si="70"/>
        <v>1425779547.4449999</v>
      </c>
      <c r="L115" s="834">
        <f t="shared" si="71"/>
        <v>3.8775364363623242E-2</v>
      </c>
      <c r="M115" s="813">
        <f t="shared" si="52"/>
        <v>-0.44182100613723069</v>
      </c>
      <c r="N115" s="59">
        <f t="shared" si="87"/>
        <v>4597195998.467288</v>
      </c>
      <c r="O115" s="14">
        <f t="shared" si="71"/>
        <v>3.8775364363623235E-2</v>
      </c>
      <c r="P115" s="211">
        <f t="shared" si="87"/>
        <v>3168429137.7122602</v>
      </c>
      <c r="Q115" s="14">
        <f t="shared" si="72"/>
        <v>3.8775364363623242E-2</v>
      </c>
      <c r="R115" s="211">
        <f t="shared" si="54"/>
        <v>3031020116.4202256</v>
      </c>
      <c r="S115" s="14">
        <f t="shared" si="73"/>
        <v>3.8775364363623235E-2</v>
      </c>
      <c r="T115" s="192">
        <f t="shared" si="55"/>
        <v>217922382.86500001</v>
      </c>
      <c r="U115" s="14">
        <f t="shared" si="74"/>
        <v>2.8409020709044806E-2</v>
      </c>
      <c r="V115" s="87">
        <f t="shared" si="56"/>
        <v>214165531.80000001</v>
      </c>
      <c r="W115" s="14">
        <f t="shared" si="74"/>
        <v>4.2115323177097964E-2</v>
      </c>
      <c r="X115" s="87">
        <f t="shared" si="57"/>
        <v>425196439.96499997</v>
      </c>
      <c r="Y115" s="14">
        <f t="shared" si="75"/>
        <v>5.0515872652369585E-2</v>
      </c>
      <c r="Z115" s="87">
        <f t="shared" si="58"/>
        <v>325795768.815</v>
      </c>
      <c r="AA115" s="14">
        <f t="shared" si="76"/>
        <v>4.0493125371836608E-2</v>
      </c>
      <c r="AB115" s="87">
        <f t="shared" si="59"/>
        <v>242699424</v>
      </c>
      <c r="AC115" s="14">
        <f t="shared" si="77"/>
        <v>3.2139882417704817E-2</v>
      </c>
      <c r="AD115" s="87">
        <f t="shared" si="60"/>
        <v>0</v>
      </c>
      <c r="AE115" s="14">
        <f t="shared" si="78"/>
        <v>0</v>
      </c>
      <c r="AF115" s="87">
        <f t="shared" si="61"/>
        <v>0</v>
      </c>
      <c r="AG115" s="14">
        <f t="shared" si="79"/>
        <v>0</v>
      </c>
      <c r="AH115" s="87">
        <f t="shared" si="62"/>
        <v>0</v>
      </c>
      <c r="AI115" s="14">
        <f t="shared" si="80"/>
        <v>0</v>
      </c>
      <c r="AJ115" s="87">
        <f t="shared" si="63"/>
        <v>0</v>
      </c>
      <c r="AK115" s="14">
        <f t="shared" si="81"/>
        <v>0</v>
      </c>
      <c r="AL115" s="87">
        <f t="shared" si="64"/>
        <v>0</v>
      </c>
      <c r="AM115" s="14">
        <f t="shared" si="82"/>
        <v>0</v>
      </c>
      <c r="AN115" s="87">
        <f t="shared" si="65"/>
        <v>0</v>
      </c>
      <c r="AO115" s="14">
        <f t="shared" si="83"/>
        <v>0</v>
      </c>
      <c r="AP115" s="87">
        <f t="shared" si="66"/>
        <v>0</v>
      </c>
      <c r="AQ115" s="14">
        <f t="shared" si="84"/>
        <v>0</v>
      </c>
      <c r="AR115" s="176" t="e">
        <f>IF(#REF!=0,"",T115/#REF!)</f>
        <v>#REF!</v>
      </c>
      <c r="AS115" s="68" t="e">
        <f>IF(#REF!=0,"",T115/#REF!)</f>
        <v>#REF!</v>
      </c>
      <c r="AU115" s="761">
        <f t="shared" si="88"/>
        <v>0</v>
      </c>
      <c r="AV115" s="51">
        <f t="shared" si="88"/>
        <v>0</v>
      </c>
      <c r="AW115" s="51">
        <f t="shared" si="88"/>
        <v>0</v>
      </c>
      <c r="AX115" s="51">
        <f t="shared" si="88"/>
        <v>0</v>
      </c>
      <c r="AY115" s="51">
        <f t="shared" si="88"/>
        <v>0</v>
      </c>
      <c r="AZ115" s="51">
        <f t="shared" si="88"/>
        <v>0</v>
      </c>
      <c r="BA115" s="51">
        <f t="shared" si="88"/>
        <v>0</v>
      </c>
      <c r="BB115" s="51">
        <f t="shared" si="88"/>
        <v>0</v>
      </c>
      <c r="BC115" s="51">
        <f t="shared" si="88"/>
        <v>0</v>
      </c>
      <c r="BD115" s="51">
        <f t="shared" si="88"/>
        <v>0</v>
      </c>
      <c r="BE115" s="51">
        <f t="shared" si="88"/>
        <v>0</v>
      </c>
      <c r="BF115" s="51">
        <f t="shared" si="88"/>
        <v>0</v>
      </c>
    </row>
    <row r="116" spans="1:58" s="51" customFormat="1" ht="15" customHeight="1">
      <c r="A116" s="61"/>
      <c r="B116" s="204" t="s">
        <v>176</v>
      </c>
      <c r="C116" s="192">
        <v>0</v>
      </c>
      <c r="D116" s="335">
        <v>0</v>
      </c>
      <c r="E116" s="211">
        <v>0</v>
      </c>
      <c r="F116" s="834">
        <v>0</v>
      </c>
      <c r="G116" s="12">
        <v>0</v>
      </c>
      <c r="H116" s="211">
        <f t="shared" si="68"/>
        <v>0</v>
      </c>
      <c r="I116" s="834">
        <f t="shared" si="69"/>
        <v>0</v>
      </c>
      <c r="J116" s="12">
        <f t="shared" si="51"/>
        <v>0</v>
      </c>
      <c r="K116" s="812">
        <f t="shared" si="70"/>
        <v>0</v>
      </c>
      <c r="L116" s="834">
        <f t="shared" si="71"/>
        <v>0</v>
      </c>
      <c r="M116" s="813">
        <f t="shared" si="52"/>
        <v>0</v>
      </c>
      <c r="N116" s="59">
        <f t="shared" ref="N116:P116" si="89">N55*$E$64/100</f>
        <v>0</v>
      </c>
      <c r="O116" s="14">
        <f t="shared" si="71"/>
        <v>0</v>
      </c>
      <c r="P116" s="211">
        <f t="shared" si="89"/>
        <v>0</v>
      </c>
      <c r="Q116" s="14">
        <f t="shared" si="72"/>
        <v>0</v>
      </c>
      <c r="R116" s="211">
        <f t="shared" si="54"/>
        <v>0</v>
      </c>
      <c r="S116" s="14">
        <f t="shared" si="73"/>
        <v>0</v>
      </c>
      <c r="T116" s="192">
        <f t="shared" si="55"/>
        <v>0</v>
      </c>
      <c r="U116" s="14">
        <f t="shared" si="74"/>
        <v>0</v>
      </c>
      <c r="V116" s="87">
        <f t="shared" si="56"/>
        <v>0</v>
      </c>
      <c r="W116" s="14">
        <f t="shared" si="74"/>
        <v>0</v>
      </c>
      <c r="X116" s="87">
        <f t="shared" si="57"/>
        <v>0</v>
      </c>
      <c r="Y116" s="14">
        <f t="shared" si="75"/>
        <v>0</v>
      </c>
      <c r="Z116" s="87">
        <f t="shared" si="58"/>
        <v>0</v>
      </c>
      <c r="AA116" s="14">
        <f t="shared" si="76"/>
        <v>0</v>
      </c>
      <c r="AB116" s="87">
        <f t="shared" si="59"/>
        <v>0</v>
      </c>
      <c r="AC116" s="14">
        <f t="shared" si="77"/>
        <v>0</v>
      </c>
      <c r="AD116" s="87">
        <f t="shared" si="60"/>
        <v>0</v>
      </c>
      <c r="AE116" s="14">
        <f t="shared" si="78"/>
        <v>0</v>
      </c>
      <c r="AF116" s="87">
        <f t="shared" si="61"/>
        <v>0</v>
      </c>
      <c r="AG116" s="14">
        <f t="shared" si="79"/>
        <v>0</v>
      </c>
      <c r="AH116" s="87">
        <f t="shared" si="62"/>
        <v>0</v>
      </c>
      <c r="AI116" s="14">
        <f t="shared" si="80"/>
        <v>0</v>
      </c>
      <c r="AJ116" s="87">
        <f t="shared" si="63"/>
        <v>0</v>
      </c>
      <c r="AK116" s="14">
        <f t="shared" si="81"/>
        <v>0</v>
      </c>
      <c r="AL116" s="87">
        <f t="shared" si="64"/>
        <v>0</v>
      </c>
      <c r="AM116" s="14">
        <f t="shared" si="82"/>
        <v>0</v>
      </c>
      <c r="AN116" s="87">
        <f t="shared" si="65"/>
        <v>0</v>
      </c>
      <c r="AO116" s="14">
        <f t="shared" si="83"/>
        <v>0</v>
      </c>
      <c r="AP116" s="87">
        <f t="shared" si="66"/>
        <v>0</v>
      </c>
      <c r="AQ116" s="14">
        <f t="shared" si="84"/>
        <v>0</v>
      </c>
      <c r="AR116" s="176" t="e">
        <f>IF(#REF!=0,"",T116/#REF!)</f>
        <v>#REF!</v>
      </c>
      <c r="AS116" s="68" t="e">
        <f>IF(#REF!=0,"",T116/#REF!)</f>
        <v>#REF!</v>
      </c>
      <c r="AU116" s="761">
        <f t="shared" ref="AU116:BF121" si="90">AU55*$E$64/100</f>
        <v>0</v>
      </c>
      <c r="AV116" s="51">
        <f t="shared" si="90"/>
        <v>0</v>
      </c>
      <c r="AW116" s="51">
        <f t="shared" si="90"/>
        <v>0</v>
      </c>
      <c r="AX116" s="51">
        <f t="shared" si="90"/>
        <v>0</v>
      </c>
      <c r="AY116" s="51">
        <f t="shared" si="90"/>
        <v>0</v>
      </c>
      <c r="AZ116" s="51">
        <f t="shared" si="90"/>
        <v>0</v>
      </c>
      <c r="BA116" s="51">
        <f t="shared" si="90"/>
        <v>0</v>
      </c>
      <c r="BB116" s="51">
        <f t="shared" si="90"/>
        <v>0</v>
      </c>
      <c r="BC116" s="51">
        <f t="shared" si="90"/>
        <v>0</v>
      </c>
      <c r="BD116" s="51">
        <f t="shared" si="90"/>
        <v>0</v>
      </c>
      <c r="BE116" s="51">
        <f t="shared" si="90"/>
        <v>0</v>
      </c>
      <c r="BF116" s="51">
        <f t="shared" si="90"/>
        <v>0</v>
      </c>
    </row>
    <row r="117" spans="1:58" s="51" customFormat="1" ht="15" customHeight="1">
      <c r="A117" s="61"/>
      <c r="B117" s="204" t="s">
        <v>171</v>
      </c>
      <c r="C117" s="192">
        <v>16500000</v>
      </c>
      <c r="D117" s="335">
        <v>3.167861133683503E-4</v>
      </c>
      <c r="E117" s="211">
        <v>8800000</v>
      </c>
      <c r="F117" s="834">
        <v>1.2144524333079484E-4</v>
      </c>
      <c r="G117" s="12">
        <v>-0.46666666666666667</v>
      </c>
      <c r="H117" s="211">
        <f t="shared" si="68"/>
        <v>24200000</v>
      </c>
      <c r="I117" s="834">
        <f t="shared" si="69"/>
        <v>3.1581047142487117E-4</v>
      </c>
      <c r="J117" s="12">
        <f t="shared" si="51"/>
        <v>1.75</v>
      </c>
      <c r="K117" s="812">
        <f t="shared" si="70"/>
        <v>11000000</v>
      </c>
      <c r="L117" s="834">
        <f t="shared" si="71"/>
        <v>2.9915494913936491E-4</v>
      </c>
      <c r="M117" s="813">
        <f t="shared" si="52"/>
        <v>-0.54545454545454541</v>
      </c>
      <c r="N117" s="59">
        <f>N56*$E$64/100</f>
        <v>35467724.357359596</v>
      </c>
      <c r="O117" s="14">
        <f t="shared" si="71"/>
        <v>2.9915494913936486E-4</v>
      </c>
      <c r="P117" s="211">
        <f>P56*$E$64/100</f>
        <v>24444677.003040906</v>
      </c>
      <c r="Q117" s="14">
        <f t="shared" si="72"/>
        <v>2.9915494913936491E-4</v>
      </c>
      <c r="R117" s="211">
        <f t="shared" si="54"/>
        <v>23384555.726283226</v>
      </c>
      <c r="S117" s="14">
        <f t="shared" si="73"/>
        <v>2.9915494913936486E-4</v>
      </c>
      <c r="T117" s="192">
        <f t="shared" si="55"/>
        <v>2200000</v>
      </c>
      <c r="U117" s="14">
        <f t="shared" si="74"/>
        <v>2.8679865160347658E-4</v>
      </c>
      <c r="V117" s="87">
        <f t="shared" si="56"/>
        <v>2200000</v>
      </c>
      <c r="W117" s="14">
        <f t="shared" si="74"/>
        <v>4.3262662395245207E-4</v>
      </c>
      <c r="X117" s="87">
        <f t="shared" si="57"/>
        <v>2200000</v>
      </c>
      <c r="Y117" s="14">
        <f t="shared" si="75"/>
        <v>2.613731193148305E-4</v>
      </c>
      <c r="Z117" s="87">
        <f t="shared" si="58"/>
        <v>2200000</v>
      </c>
      <c r="AA117" s="14">
        <f t="shared" si="76"/>
        <v>2.7343779246140711E-4</v>
      </c>
      <c r="AB117" s="87">
        <f t="shared" si="59"/>
        <v>2200000</v>
      </c>
      <c r="AC117" s="14">
        <f t="shared" si="77"/>
        <v>2.9133872735911644E-4</v>
      </c>
      <c r="AD117" s="87">
        <f t="shared" si="60"/>
        <v>0</v>
      </c>
      <c r="AE117" s="14">
        <f t="shared" si="78"/>
        <v>0</v>
      </c>
      <c r="AF117" s="87">
        <f t="shared" si="61"/>
        <v>0</v>
      </c>
      <c r="AG117" s="14">
        <f t="shared" si="79"/>
        <v>0</v>
      </c>
      <c r="AH117" s="87">
        <f t="shared" si="62"/>
        <v>0</v>
      </c>
      <c r="AI117" s="14">
        <f t="shared" si="80"/>
        <v>0</v>
      </c>
      <c r="AJ117" s="87">
        <f t="shared" si="63"/>
        <v>0</v>
      </c>
      <c r="AK117" s="14">
        <f t="shared" si="81"/>
        <v>0</v>
      </c>
      <c r="AL117" s="87">
        <f t="shared" si="64"/>
        <v>0</v>
      </c>
      <c r="AM117" s="14">
        <f t="shared" si="82"/>
        <v>0</v>
      </c>
      <c r="AN117" s="87">
        <f t="shared" si="65"/>
        <v>0</v>
      </c>
      <c r="AO117" s="14">
        <f t="shared" si="83"/>
        <v>0</v>
      </c>
      <c r="AP117" s="87">
        <f t="shared" si="66"/>
        <v>0</v>
      </c>
      <c r="AQ117" s="14">
        <f t="shared" si="84"/>
        <v>0</v>
      </c>
      <c r="AR117" s="176" t="e">
        <f>IF(#REF!=0,"",T117/#REF!)</f>
        <v>#REF!</v>
      </c>
      <c r="AS117" s="68" t="e">
        <f>IF(#REF!=0,"",T117/#REF!)</f>
        <v>#REF!</v>
      </c>
      <c r="AU117" s="761">
        <f t="shared" si="90"/>
        <v>0</v>
      </c>
      <c r="AV117" s="51">
        <f t="shared" si="90"/>
        <v>0</v>
      </c>
      <c r="AW117" s="51">
        <f t="shared" si="90"/>
        <v>0</v>
      </c>
      <c r="AX117" s="51">
        <f t="shared" si="90"/>
        <v>0</v>
      </c>
      <c r="AY117" s="51">
        <f t="shared" si="90"/>
        <v>0</v>
      </c>
      <c r="AZ117" s="51">
        <f t="shared" si="90"/>
        <v>0</v>
      </c>
      <c r="BA117" s="51">
        <f t="shared" si="90"/>
        <v>0</v>
      </c>
      <c r="BB117" s="51">
        <f t="shared" si="90"/>
        <v>0</v>
      </c>
      <c r="BC117" s="51">
        <f t="shared" si="90"/>
        <v>0</v>
      </c>
      <c r="BD117" s="51">
        <f t="shared" si="90"/>
        <v>0</v>
      </c>
      <c r="BE117" s="51">
        <f t="shared" si="90"/>
        <v>0</v>
      </c>
      <c r="BF117" s="51">
        <f t="shared" si="90"/>
        <v>0</v>
      </c>
    </row>
    <row r="118" spans="1:58" s="51" customFormat="1" ht="15" customHeight="1">
      <c r="A118" s="61"/>
      <c r="B118" s="204" t="s">
        <v>172</v>
      </c>
      <c r="C118" s="192">
        <v>1562568493.7282188</v>
      </c>
      <c r="D118" s="335">
        <v>2.9999999999999992E-2</v>
      </c>
      <c r="E118" s="211">
        <v>2171314569.892776</v>
      </c>
      <c r="F118" s="834">
        <v>2.9965434805491853E-2</v>
      </c>
      <c r="G118" s="12">
        <v>0.38958041110384622</v>
      </c>
      <c r="H118" s="211">
        <f t="shared" si="68"/>
        <v>2298847143.1122561</v>
      </c>
      <c r="I118" s="834">
        <f t="shared" si="69"/>
        <v>2.9999999999999995E-2</v>
      </c>
      <c r="J118" s="12">
        <f t="shared" si="51"/>
        <v>5.8735189726920989E-2</v>
      </c>
      <c r="K118" s="812">
        <f t="shared" si="70"/>
        <v>1103107272.4999964</v>
      </c>
      <c r="L118" s="834">
        <f t="shared" si="71"/>
        <v>0.03</v>
      </c>
      <c r="M118" s="813">
        <f t="shared" si="52"/>
        <v>-0.52014762016470006</v>
      </c>
      <c r="N118" s="59">
        <f>N57*$E$64/100</f>
        <v>3556791334.3298759</v>
      </c>
      <c r="O118" s="14">
        <f t="shared" si="71"/>
        <v>2.9999999999999992E-2</v>
      </c>
      <c r="P118" s="211">
        <f>P57*$E$64/100</f>
        <v>2451372815.9970765</v>
      </c>
      <c r="Q118" s="14">
        <f t="shared" si="72"/>
        <v>0.03</v>
      </c>
      <c r="R118" s="211">
        <f t="shared" si="54"/>
        <v>2345061225.9858608</v>
      </c>
      <c r="S118" s="14">
        <f t="shared" si="73"/>
        <v>0.03</v>
      </c>
      <c r="T118" s="192">
        <f t="shared" si="55"/>
        <v>230126604.9578594</v>
      </c>
      <c r="U118" s="14">
        <f>+IFERROR(T118/T$68,0)</f>
        <v>3.0000000000000002E-2</v>
      </c>
      <c r="V118" s="87">
        <f t="shared" si="56"/>
        <v>152556491.77812445</v>
      </c>
      <c r="W118" s="14">
        <f t="shared" si="74"/>
        <v>0.03</v>
      </c>
      <c r="X118" s="87">
        <f t="shared" si="57"/>
        <v>252512577.31863907</v>
      </c>
      <c r="Y118" s="14">
        <f t="shared" si="75"/>
        <v>3.0000000000000002E-2</v>
      </c>
      <c r="Z118" s="87">
        <f t="shared" si="58"/>
        <v>241371170.40730643</v>
      </c>
      <c r="AA118" s="14">
        <f t="shared" si="76"/>
        <v>2.9999999999999995E-2</v>
      </c>
      <c r="AB118" s="87">
        <f t="shared" si="59"/>
        <v>226540428.03806722</v>
      </c>
      <c r="AC118" s="14">
        <f t="shared" si="77"/>
        <v>3.0000000000000002E-2</v>
      </c>
      <c r="AD118" s="87">
        <f t="shared" si="60"/>
        <v>0</v>
      </c>
      <c r="AE118" s="14">
        <f t="shared" si="78"/>
        <v>0</v>
      </c>
      <c r="AF118" s="87">
        <f t="shared" si="61"/>
        <v>0</v>
      </c>
      <c r="AG118" s="14">
        <f t="shared" si="79"/>
        <v>0</v>
      </c>
      <c r="AH118" s="87">
        <f t="shared" si="62"/>
        <v>0</v>
      </c>
      <c r="AI118" s="14">
        <f t="shared" si="80"/>
        <v>0</v>
      </c>
      <c r="AJ118" s="87">
        <f t="shared" si="63"/>
        <v>0</v>
      </c>
      <c r="AK118" s="14">
        <f t="shared" si="81"/>
        <v>0</v>
      </c>
      <c r="AL118" s="87">
        <f t="shared" si="64"/>
        <v>0</v>
      </c>
      <c r="AM118" s="14">
        <f t="shared" si="82"/>
        <v>0</v>
      </c>
      <c r="AN118" s="87">
        <f t="shared" si="65"/>
        <v>0</v>
      </c>
      <c r="AO118" s="14">
        <f t="shared" si="83"/>
        <v>0</v>
      </c>
      <c r="AP118" s="87">
        <f t="shared" si="66"/>
        <v>0</v>
      </c>
      <c r="AQ118" s="14">
        <f t="shared" si="84"/>
        <v>0</v>
      </c>
      <c r="AR118" s="176"/>
      <c r="AS118" s="68"/>
      <c r="AU118" s="761">
        <f t="shared" si="90"/>
        <v>0</v>
      </c>
      <c r="AV118" s="51">
        <f t="shared" si="90"/>
        <v>0</v>
      </c>
      <c r="AW118" s="51">
        <f t="shared" si="90"/>
        <v>0</v>
      </c>
      <c r="AX118" s="51">
        <f t="shared" si="90"/>
        <v>0</v>
      </c>
      <c r="AY118" s="51">
        <f t="shared" si="90"/>
        <v>0</v>
      </c>
      <c r="AZ118" s="51">
        <f t="shared" si="90"/>
        <v>0</v>
      </c>
      <c r="BA118" s="51">
        <f t="shared" si="90"/>
        <v>0</v>
      </c>
      <c r="BB118" s="51">
        <f t="shared" si="90"/>
        <v>0</v>
      </c>
      <c r="BC118" s="51">
        <f t="shared" si="90"/>
        <v>0</v>
      </c>
      <c r="BD118" s="51">
        <f t="shared" si="90"/>
        <v>0</v>
      </c>
      <c r="BE118" s="51">
        <f t="shared" si="90"/>
        <v>0</v>
      </c>
      <c r="BF118" s="51">
        <f t="shared" si="90"/>
        <v>0</v>
      </c>
    </row>
    <row r="119" spans="1:58" s="51" customFormat="1" ht="15" customHeight="1">
      <c r="A119" s="61"/>
      <c r="B119" s="204" t="s">
        <v>173</v>
      </c>
      <c r="C119" s="192">
        <v>2083424658.3042922</v>
      </c>
      <c r="D119" s="335">
        <v>0.04</v>
      </c>
      <c r="E119" s="211">
        <v>2895086093.1903682</v>
      </c>
      <c r="F119" s="834">
        <v>3.9953913073989142E-2</v>
      </c>
      <c r="G119" s="12">
        <v>0.38958041110384595</v>
      </c>
      <c r="H119" s="211">
        <f t="shared" si="68"/>
        <v>3065129524.1496758</v>
      </c>
      <c r="I119" s="834">
        <f t="shared" si="69"/>
        <v>4.0000000000000008E-2</v>
      </c>
      <c r="J119" s="12">
        <f t="shared" si="51"/>
        <v>5.8735189726921315E-2</v>
      </c>
      <c r="K119" s="812">
        <f t="shared" si="70"/>
        <v>1470809696.6666622</v>
      </c>
      <c r="L119" s="834">
        <f t="shared" si="71"/>
        <v>4.0000000000000008E-2</v>
      </c>
      <c r="M119" s="813">
        <f t="shared" si="52"/>
        <v>-0.52014762016470018</v>
      </c>
      <c r="N119" s="59">
        <f>N58*$E$64/100</f>
        <v>4742388445.7731686</v>
      </c>
      <c r="O119" s="14">
        <f t="shared" si="71"/>
        <v>3.9999999999999994E-2</v>
      </c>
      <c r="P119" s="211">
        <f>P58*$E$64/100</f>
        <v>3268497087.9961023</v>
      </c>
      <c r="Q119" s="14">
        <f t="shared" si="72"/>
        <v>0.04</v>
      </c>
      <c r="R119" s="211">
        <f t="shared" si="54"/>
        <v>3126748301.3144813</v>
      </c>
      <c r="S119" s="14">
        <f t="shared" si="73"/>
        <v>0.04</v>
      </c>
      <c r="T119" s="192">
        <f t="shared" si="55"/>
        <v>306835473.27714586</v>
      </c>
      <c r="U119" s="14">
        <f t="shared" si="74"/>
        <v>0.04</v>
      </c>
      <c r="V119" s="87">
        <f t="shared" si="56"/>
        <v>203408655.704166</v>
      </c>
      <c r="W119" s="14">
        <f t="shared" si="74"/>
        <v>4.0000000000000008E-2</v>
      </c>
      <c r="X119" s="87">
        <f t="shared" si="57"/>
        <v>336683436.42485213</v>
      </c>
      <c r="Y119" s="14">
        <f t="shared" si="75"/>
        <v>4.0000000000000008E-2</v>
      </c>
      <c r="Z119" s="87">
        <f t="shared" si="58"/>
        <v>321828227.20974195</v>
      </c>
      <c r="AA119" s="14">
        <f t="shared" si="76"/>
        <v>3.9999999999999994E-2</v>
      </c>
      <c r="AB119" s="87">
        <f t="shared" si="59"/>
        <v>302053904.05075628</v>
      </c>
      <c r="AC119" s="14">
        <f t="shared" si="77"/>
        <v>0.04</v>
      </c>
      <c r="AD119" s="87">
        <f t="shared" si="60"/>
        <v>0</v>
      </c>
      <c r="AE119" s="14">
        <f t="shared" si="78"/>
        <v>0</v>
      </c>
      <c r="AF119" s="87">
        <f t="shared" si="61"/>
        <v>0</v>
      </c>
      <c r="AG119" s="14">
        <f t="shared" si="79"/>
        <v>0</v>
      </c>
      <c r="AH119" s="87">
        <f t="shared" si="62"/>
        <v>0</v>
      </c>
      <c r="AI119" s="14">
        <f t="shared" si="80"/>
        <v>0</v>
      </c>
      <c r="AJ119" s="87">
        <f t="shared" si="63"/>
        <v>0</v>
      </c>
      <c r="AK119" s="14">
        <f t="shared" si="81"/>
        <v>0</v>
      </c>
      <c r="AL119" s="87">
        <f t="shared" si="64"/>
        <v>0</v>
      </c>
      <c r="AM119" s="14">
        <f t="shared" si="82"/>
        <v>0</v>
      </c>
      <c r="AN119" s="87">
        <f t="shared" si="65"/>
        <v>0</v>
      </c>
      <c r="AO119" s="14">
        <f t="shared" si="83"/>
        <v>0</v>
      </c>
      <c r="AP119" s="87">
        <f t="shared" si="66"/>
        <v>0</v>
      </c>
      <c r="AQ119" s="14">
        <f t="shared" si="84"/>
        <v>0</v>
      </c>
      <c r="AR119" s="176"/>
      <c r="AS119" s="68"/>
      <c r="AU119" s="761">
        <f t="shared" si="90"/>
        <v>0</v>
      </c>
      <c r="AV119" s="51">
        <f t="shared" si="90"/>
        <v>0</v>
      </c>
      <c r="AW119" s="51">
        <f t="shared" si="90"/>
        <v>0</v>
      </c>
      <c r="AX119" s="51">
        <f t="shared" si="90"/>
        <v>0</v>
      </c>
      <c r="AY119" s="51">
        <f t="shared" si="90"/>
        <v>0</v>
      </c>
      <c r="AZ119" s="51">
        <f t="shared" si="90"/>
        <v>0</v>
      </c>
      <c r="BA119" s="51">
        <f t="shared" si="90"/>
        <v>0</v>
      </c>
      <c r="BB119" s="51">
        <f t="shared" si="90"/>
        <v>0</v>
      </c>
      <c r="BC119" s="51">
        <f t="shared" si="90"/>
        <v>0</v>
      </c>
      <c r="BD119" s="51">
        <f t="shared" si="90"/>
        <v>0</v>
      </c>
      <c r="BE119" s="51">
        <f t="shared" si="90"/>
        <v>0</v>
      </c>
      <c r="BF119" s="51">
        <f t="shared" si="90"/>
        <v>0</v>
      </c>
    </row>
    <row r="120" spans="1:58" s="51" customFormat="1" ht="15" customHeight="1">
      <c r="A120" s="61"/>
      <c r="B120" s="204" t="s">
        <v>174</v>
      </c>
      <c r="C120" s="192">
        <v>0</v>
      </c>
      <c r="D120" s="46">
        <v>0</v>
      </c>
      <c r="E120" s="211">
        <v>0</v>
      </c>
      <c r="F120" s="811">
        <v>0</v>
      </c>
      <c r="G120" s="12"/>
      <c r="H120" s="211">
        <f t="shared" si="68"/>
        <v>0</v>
      </c>
      <c r="I120" s="811">
        <f t="shared" si="69"/>
        <v>0</v>
      </c>
      <c r="J120" s="12">
        <f t="shared" si="51"/>
        <v>0</v>
      </c>
      <c r="K120" s="812">
        <f t="shared" si="70"/>
        <v>0</v>
      </c>
      <c r="L120" s="811">
        <f t="shared" si="71"/>
        <v>0</v>
      </c>
      <c r="M120" s="813">
        <f t="shared" si="52"/>
        <v>0</v>
      </c>
      <c r="N120" s="59">
        <f>N59*$E$64/100</f>
        <v>0</v>
      </c>
      <c r="O120" s="14">
        <f t="shared" si="71"/>
        <v>0</v>
      </c>
      <c r="P120" s="211">
        <f>P59*$E$64/100</f>
        <v>0</v>
      </c>
      <c r="Q120" s="14">
        <f t="shared" si="72"/>
        <v>0</v>
      </c>
      <c r="R120" s="211">
        <f t="shared" si="54"/>
        <v>0</v>
      </c>
      <c r="S120" s="14">
        <f t="shared" si="73"/>
        <v>0</v>
      </c>
      <c r="T120" s="192">
        <f t="shared" si="55"/>
        <v>0</v>
      </c>
      <c r="U120" s="14">
        <f t="shared" si="74"/>
        <v>0</v>
      </c>
      <c r="V120" s="87">
        <f t="shared" si="56"/>
        <v>0</v>
      </c>
      <c r="W120" s="14">
        <f t="shared" si="74"/>
        <v>0</v>
      </c>
      <c r="X120" s="87">
        <f t="shared" si="57"/>
        <v>0</v>
      </c>
      <c r="Y120" s="14">
        <f t="shared" si="75"/>
        <v>0</v>
      </c>
      <c r="Z120" s="87">
        <f t="shared" si="58"/>
        <v>0</v>
      </c>
      <c r="AA120" s="14">
        <f t="shared" si="76"/>
        <v>0</v>
      </c>
      <c r="AB120" s="87">
        <f t="shared" si="59"/>
        <v>0</v>
      </c>
      <c r="AC120" s="14">
        <f t="shared" si="77"/>
        <v>0</v>
      </c>
      <c r="AD120" s="87">
        <f t="shared" si="60"/>
        <v>0</v>
      </c>
      <c r="AE120" s="14">
        <f t="shared" si="78"/>
        <v>0</v>
      </c>
      <c r="AF120" s="87">
        <f t="shared" si="61"/>
        <v>0</v>
      </c>
      <c r="AG120" s="14">
        <f t="shared" si="79"/>
        <v>0</v>
      </c>
      <c r="AH120" s="87">
        <f t="shared" si="62"/>
        <v>0</v>
      </c>
      <c r="AI120" s="14">
        <f t="shared" si="80"/>
        <v>0</v>
      </c>
      <c r="AJ120" s="87">
        <f t="shared" si="63"/>
        <v>0</v>
      </c>
      <c r="AK120" s="14">
        <f t="shared" si="81"/>
        <v>0</v>
      </c>
      <c r="AL120" s="87">
        <f t="shared" si="64"/>
        <v>0</v>
      </c>
      <c r="AM120" s="14">
        <f t="shared" si="82"/>
        <v>0</v>
      </c>
      <c r="AN120" s="87">
        <f t="shared" si="65"/>
        <v>0</v>
      </c>
      <c r="AO120" s="14">
        <f t="shared" si="83"/>
        <v>0</v>
      </c>
      <c r="AP120" s="87">
        <f t="shared" si="66"/>
        <v>0</v>
      </c>
      <c r="AQ120" s="14">
        <f t="shared" si="84"/>
        <v>0</v>
      </c>
      <c r="AR120" s="176"/>
      <c r="AS120" s="68"/>
      <c r="AU120" s="761">
        <f t="shared" si="90"/>
        <v>0</v>
      </c>
      <c r="AV120" s="51">
        <f t="shared" si="90"/>
        <v>0</v>
      </c>
      <c r="AW120" s="51">
        <f t="shared" si="90"/>
        <v>0</v>
      </c>
      <c r="AX120" s="51">
        <f t="shared" si="90"/>
        <v>0</v>
      </c>
      <c r="AY120" s="51">
        <f t="shared" si="90"/>
        <v>0</v>
      </c>
      <c r="AZ120" s="51">
        <f t="shared" si="90"/>
        <v>0</v>
      </c>
      <c r="BA120" s="51">
        <f t="shared" si="90"/>
        <v>0</v>
      </c>
      <c r="BB120" s="51">
        <f t="shared" si="90"/>
        <v>0</v>
      </c>
      <c r="BC120" s="51">
        <f t="shared" si="90"/>
        <v>0</v>
      </c>
      <c r="BD120" s="51">
        <f t="shared" si="90"/>
        <v>0</v>
      </c>
      <c r="BE120" s="51">
        <f t="shared" si="90"/>
        <v>0</v>
      </c>
      <c r="BF120" s="51">
        <f t="shared" si="90"/>
        <v>0</v>
      </c>
    </row>
    <row r="121" spans="1:58" s="51" customFormat="1" ht="15" customHeight="1" thickBot="1">
      <c r="B121" s="205" t="s">
        <v>177</v>
      </c>
      <c r="C121" s="193">
        <v>2617372013.4150634</v>
      </c>
      <c r="D121" s="111">
        <v>5.0251339840536459E-2</v>
      </c>
      <c r="E121" s="108">
        <v>6058207775.6305933</v>
      </c>
      <c r="F121" s="835">
        <v>8.3606876984087586E-2</v>
      </c>
      <c r="G121" s="836">
        <v>1.3146147145227696</v>
      </c>
      <c r="H121" s="108">
        <f t="shared" si="68"/>
        <v>8329706168.1192398</v>
      </c>
      <c r="I121" s="835">
        <f t="shared" si="69"/>
        <v>0.10870282775968572</v>
      </c>
      <c r="J121" s="177">
        <f t="shared" si="51"/>
        <v>0.37494560711929498</v>
      </c>
      <c r="K121" s="837">
        <f>K60*$E$64/100</f>
        <v>3349870987.3473597</v>
      </c>
      <c r="L121" s="838">
        <f t="shared" si="71"/>
        <v>9.1102771349393957E-2</v>
      </c>
      <c r="M121" s="839">
        <f t="shared" si="52"/>
        <v>-0.59784043761729411</v>
      </c>
      <c r="N121" s="110">
        <f>N60*$E$64/100</f>
        <v>5704892453.9096708</v>
      </c>
      <c r="O121" s="109">
        <f t="shared" si="71"/>
        <v>4.8118305947665418E-2</v>
      </c>
      <c r="P121" s="108">
        <f>P60*$E$64/100</f>
        <v>3028448526.8436589</v>
      </c>
      <c r="Q121" s="109">
        <f t="shared" si="72"/>
        <v>3.7062275967336217E-2</v>
      </c>
      <c r="R121" s="108">
        <f t="shared" si="54"/>
        <v>3034263671.5575657</v>
      </c>
      <c r="S121" s="109">
        <f t="shared" si="73"/>
        <v>3.8816858655133388E-2</v>
      </c>
      <c r="T121" s="193">
        <f t="shared" si="55"/>
        <v>976407011.55736232</v>
      </c>
      <c r="U121" s="109">
        <f t="shared" si="74"/>
        <v>0.12728737015037805</v>
      </c>
      <c r="V121" s="110">
        <f t="shared" si="56"/>
        <v>378943956.89064729</v>
      </c>
      <c r="W121" s="109">
        <f t="shared" si="74"/>
        <v>7.4518747607629221E-2</v>
      </c>
      <c r="X121" s="110">
        <f t="shared" si="57"/>
        <v>650049001.41422796</v>
      </c>
      <c r="Y121" s="109">
        <f t="shared" si="75"/>
        <v>7.7229697821421556E-2</v>
      </c>
      <c r="Z121" s="110">
        <f t="shared" si="58"/>
        <v>678769712.39333117</v>
      </c>
      <c r="AA121" s="109">
        <f t="shared" si="76"/>
        <v>8.436422352113486E-2</v>
      </c>
      <c r="AB121" s="110">
        <f t="shared" si="59"/>
        <v>665701305.09179103</v>
      </c>
      <c r="AC121" s="109">
        <f t="shared" si="77"/>
        <v>8.8156623193975145E-2</v>
      </c>
      <c r="AD121" s="110">
        <f t="shared" si="60"/>
        <v>0</v>
      </c>
      <c r="AE121" s="109">
        <f t="shared" si="78"/>
        <v>0</v>
      </c>
      <c r="AF121" s="110">
        <f t="shared" si="61"/>
        <v>0</v>
      </c>
      <c r="AG121" s="109">
        <f t="shared" si="79"/>
        <v>0</v>
      </c>
      <c r="AH121" s="110">
        <f t="shared" si="62"/>
        <v>0</v>
      </c>
      <c r="AI121" s="109">
        <f t="shared" si="80"/>
        <v>0</v>
      </c>
      <c r="AJ121" s="110">
        <f t="shared" si="63"/>
        <v>0</v>
      </c>
      <c r="AK121" s="109">
        <f t="shared" si="81"/>
        <v>0</v>
      </c>
      <c r="AL121" s="110">
        <f t="shared" si="64"/>
        <v>0</v>
      </c>
      <c r="AM121" s="109">
        <f t="shared" si="82"/>
        <v>0</v>
      </c>
      <c r="AN121" s="110">
        <f t="shared" si="65"/>
        <v>0</v>
      </c>
      <c r="AO121" s="109">
        <f t="shared" si="83"/>
        <v>0</v>
      </c>
      <c r="AP121" s="110">
        <f t="shared" si="66"/>
        <v>0</v>
      </c>
      <c r="AQ121" s="109">
        <f t="shared" si="84"/>
        <v>0</v>
      </c>
      <c r="AR121" s="177" t="e">
        <f>IF(#REF!=0,"",T121/#REF!)</f>
        <v>#REF!</v>
      </c>
      <c r="AS121" s="111" t="e">
        <f>IF(#REF!=0,"",T121/#REF!)</f>
        <v>#REF!</v>
      </c>
      <c r="AU121" s="761">
        <f t="shared" si="90"/>
        <v>0</v>
      </c>
      <c r="AV121" s="51">
        <f t="shared" si="90"/>
        <v>0</v>
      </c>
      <c r="AW121" s="51">
        <f t="shared" si="90"/>
        <v>0</v>
      </c>
      <c r="AX121" s="51">
        <f t="shared" si="90"/>
        <v>0</v>
      </c>
      <c r="AY121" s="51">
        <f t="shared" si="90"/>
        <v>0</v>
      </c>
      <c r="AZ121" s="51">
        <f t="shared" si="90"/>
        <v>0</v>
      </c>
      <c r="BA121" s="51">
        <f t="shared" si="90"/>
        <v>0</v>
      </c>
      <c r="BB121" s="51">
        <f t="shared" si="90"/>
        <v>0</v>
      </c>
      <c r="BC121" s="51">
        <f t="shared" si="90"/>
        <v>0</v>
      </c>
      <c r="BD121" s="51">
        <f t="shared" si="90"/>
        <v>0</v>
      </c>
      <c r="BE121" s="51">
        <f t="shared" si="90"/>
        <v>0</v>
      </c>
      <c r="BF121" s="51">
        <f t="shared" si="90"/>
        <v>0</v>
      </c>
    </row>
  </sheetData>
  <mergeCells count="30">
    <mergeCell ref="AR4:AS5"/>
    <mergeCell ref="AR64:AS64"/>
    <mergeCell ref="AR3:AS3"/>
    <mergeCell ref="B4:B6"/>
    <mergeCell ref="T4:U5"/>
    <mergeCell ref="V4:W5"/>
    <mergeCell ref="X4:Y5"/>
    <mergeCell ref="Z4:AA5"/>
    <mergeCell ref="AB4:AC5"/>
    <mergeCell ref="AD4:AE5"/>
    <mergeCell ref="AF4:AG5"/>
    <mergeCell ref="AH4:AI5"/>
    <mergeCell ref="AB65:AC66"/>
    <mergeCell ref="AJ4:AK5"/>
    <mergeCell ref="AL4:AM5"/>
    <mergeCell ref="AN4:AO5"/>
    <mergeCell ref="AP4:AQ5"/>
    <mergeCell ref="AP65:AQ66"/>
    <mergeCell ref="B65:B67"/>
    <mergeCell ref="T65:U66"/>
    <mergeCell ref="V65:W66"/>
    <mergeCell ref="X65:Y66"/>
    <mergeCell ref="Z65:AA66"/>
    <mergeCell ref="AR65:AS66"/>
    <mergeCell ref="AD65:AE66"/>
    <mergeCell ref="AF65:AG66"/>
    <mergeCell ref="AH65:AI66"/>
    <mergeCell ref="AJ65:AK66"/>
    <mergeCell ref="AL65:AM66"/>
    <mergeCell ref="AN65:AO66"/>
  </mergeCells>
  <printOptions horizontalCentered="1" verticalCentered="1"/>
  <pageMargins left="0.70866141732283472" right="0.70866141732283472" top="0.74803149606299213" bottom="0.74803149606299213" header="0.31496062992125984" footer="0.31496062992125984"/>
  <pageSetup paperSize="9" scale="86"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23E2-CA4A-4F7C-9075-0F096BCB9B94}">
  <sheetPr>
    <tabColor rgb="FF00B050"/>
  </sheetPr>
  <dimension ref="A1:BE83"/>
  <sheetViews>
    <sheetView showZeros="0" zoomScaleNormal="100" workbookViewId="0">
      <pane xSplit="2" ySplit="6" topLeftCell="T7" activePane="bottomRight" state="frozen"/>
      <selection activeCell="I22" sqref="I22"/>
      <selection pane="topRight" activeCell="I22" sqref="I22"/>
      <selection pane="bottomLeft" activeCell="I22" sqref="I22"/>
      <selection pane="bottomRight" activeCell="AE22" sqref="AE22:AP25"/>
    </sheetView>
  </sheetViews>
  <sheetFormatPr defaultColWidth="9" defaultRowHeight="15" outlineLevelCol="1"/>
  <cols>
    <col min="1" max="1" width="6" style="1" customWidth="1"/>
    <col min="2" max="2" width="27.7109375" style="1" customWidth="1"/>
    <col min="3" max="3" width="14.42578125" style="1" hidden="1" customWidth="1"/>
    <col min="4" max="4" width="6.5703125" style="2" hidden="1" customWidth="1"/>
    <col min="5" max="5" width="14.5703125" style="1" hidden="1" customWidth="1"/>
    <col min="6" max="6" width="7" style="2" hidden="1" customWidth="1"/>
    <col min="7" max="7" width="6.7109375" style="1" hidden="1" customWidth="1"/>
    <col min="8" max="8" width="14.42578125" style="1" customWidth="1"/>
    <col min="9" max="10" width="6.5703125" style="2" customWidth="1"/>
    <col min="11" max="11" width="14.42578125" style="1" customWidth="1"/>
    <col min="12" max="12" width="6.5703125" style="2" customWidth="1"/>
    <col min="13" max="13" width="6.140625" style="2" customWidth="1"/>
    <col min="14" max="14" width="14.42578125" style="1" customWidth="1"/>
    <col min="15" max="15" width="6.5703125" style="2" customWidth="1"/>
    <col min="16" max="16" width="14.42578125" style="1" customWidth="1"/>
    <col min="17" max="17" width="6.5703125" style="2" customWidth="1"/>
    <col min="18" max="18" width="14.42578125" style="1" customWidth="1"/>
    <col min="19" max="19" width="6.5703125" style="2" customWidth="1"/>
    <col min="20" max="20" width="13.5703125" style="5" customWidth="1"/>
    <col min="21" max="21" width="6.5703125" style="2" customWidth="1"/>
    <col min="22" max="22" width="12.42578125" style="4" customWidth="1"/>
    <col min="23" max="23" width="6.5703125" style="2" customWidth="1"/>
    <col min="24" max="24" width="12.42578125" style="4" customWidth="1"/>
    <col min="25" max="25" width="6.5703125" style="2" customWidth="1"/>
    <col min="26" max="26" width="12.42578125" style="4" customWidth="1"/>
    <col min="27" max="27" width="6.5703125" style="2" customWidth="1"/>
    <col min="28" max="28" width="12.42578125" style="4" customWidth="1"/>
    <col min="29" max="29" width="6.5703125" style="2" customWidth="1"/>
    <col min="30" max="30" width="12.42578125" style="4" customWidth="1"/>
    <col min="31" max="31" width="6.5703125" style="2" customWidth="1"/>
    <col min="32" max="32" width="12.42578125" style="4" customWidth="1"/>
    <col min="33" max="33" width="6.5703125" style="2" customWidth="1"/>
    <col min="34" max="34" width="12.42578125" style="4" customWidth="1"/>
    <col min="35" max="35" width="6.5703125" style="2" customWidth="1"/>
    <col min="36" max="36" width="12.42578125" style="4" customWidth="1"/>
    <col min="37" max="37" width="6.5703125" style="2" customWidth="1"/>
    <col min="38" max="38" width="12.42578125" style="4" customWidth="1"/>
    <col min="39" max="39" width="6.5703125" style="2" customWidth="1"/>
    <col min="40" max="40" width="12.42578125" style="4" customWidth="1"/>
    <col min="41" max="41" width="6.5703125" style="2" customWidth="1"/>
    <col min="42" max="42" width="12.42578125" style="4" customWidth="1"/>
    <col min="43" max="43" width="6.5703125" style="2" customWidth="1"/>
    <col min="44" max="44" width="9" style="1" customWidth="1"/>
    <col min="45" max="56" width="10.7109375" style="1" hidden="1" customWidth="1" outlineLevel="1"/>
    <col min="57" max="57" width="9" style="1" collapsed="1"/>
    <col min="58" max="16384" width="9" style="1"/>
  </cols>
  <sheetData>
    <row r="1" spans="2:56" s="39" customFormat="1" ht="21" customHeight="1">
      <c r="B1" s="43" t="s">
        <v>473</v>
      </c>
      <c r="C1" s="41"/>
      <c r="D1" s="40"/>
      <c r="E1" s="43"/>
      <c r="F1" s="40"/>
      <c r="G1" s="43"/>
      <c r="H1" s="41"/>
      <c r="I1" s="40"/>
      <c r="J1" s="40"/>
      <c r="K1" s="41"/>
      <c r="L1" s="40"/>
      <c r="M1" s="40"/>
      <c r="N1" s="41"/>
      <c r="O1" s="40"/>
      <c r="P1" s="41"/>
      <c r="Q1" s="40"/>
      <c r="R1" s="41"/>
      <c r="S1" s="40"/>
      <c r="T1" s="667">
        <v>1</v>
      </c>
      <c r="U1" s="661">
        <f>+T1*1.12</f>
        <v>1.1200000000000001</v>
      </c>
      <c r="V1" s="667">
        <v>2</v>
      </c>
      <c r="W1" s="661">
        <f>+V1*1.12</f>
        <v>2.2400000000000002</v>
      </c>
      <c r="X1" s="667">
        <v>3</v>
      </c>
      <c r="Y1" s="661">
        <f>+X1*1.12</f>
        <v>3.3600000000000003</v>
      </c>
      <c r="Z1" s="667">
        <v>4</v>
      </c>
      <c r="AA1" s="661">
        <f>+Z1*1.12</f>
        <v>4.4800000000000004</v>
      </c>
      <c r="AB1" s="667">
        <v>5</v>
      </c>
      <c r="AC1" s="667">
        <f>+AB1*1.12</f>
        <v>5.6000000000000005</v>
      </c>
      <c r="AD1" s="667">
        <v>6</v>
      </c>
      <c r="AE1" s="667">
        <f>+AD1*1.12</f>
        <v>6.7200000000000006</v>
      </c>
      <c r="AF1" s="667">
        <v>7</v>
      </c>
      <c r="AG1" s="667">
        <f>+AF1*1.12</f>
        <v>7.8400000000000007</v>
      </c>
      <c r="AH1" s="667">
        <v>8</v>
      </c>
      <c r="AI1" s="667">
        <f>+AH1*1.12</f>
        <v>8.9600000000000009</v>
      </c>
      <c r="AJ1" s="667">
        <v>9</v>
      </c>
      <c r="AK1" s="667">
        <f>+AJ1*1.12</f>
        <v>10.080000000000002</v>
      </c>
      <c r="AL1" s="667">
        <v>10</v>
      </c>
      <c r="AM1" s="667">
        <f>+AL1*1.12</f>
        <v>11.200000000000001</v>
      </c>
      <c r="AN1" s="667">
        <v>11</v>
      </c>
      <c r="AO1" s="667">
        <f>+AN1*1.12</f>
        <v>12.32</v>
      </c>
      <c r="AP1" s="667">
        <v>12</v>
      </c>
      <c r="AQ1" s="667">
        <f>+AP1*1.12</f>
        <v>13.440000000000001</v>
      </c>
    </row>
    <row r="2" spans="2:56" ht="17.25" customHeight="1">
      <c r="B2" s="38"/>
      <c r="C2" s="38"/>
      <c r="D2" s="32"/>
      <c r="E2" s="38"/>
      <c r="F2" s="32"/>
      <c r="G2" s="38"/>
      <c r="H2" s="748"/>
      <c r="I2" s="32"/>
      <c r="J2" s="32"/>
      <c r="K2" s="38"/>
      <c r="L2" s="32"/>
      <c r="M2" s="32"/>
      <c r="N2" s="38"/>
      <c r="O2" s="32"/>
      <c r="P2" s="38"/>
      <c r="Q2" s="32"/>
      <c r="R2" s="38"/>
      <c r="S2" s="32"/>
      <c r="T2" s="37"/>
      <c r="U2" s="32"/>
      <c r="V2" s="33"/>
      <c r="W2" s="32"/>
      <c r="X2" s="33"/>
      <c r="Y2" s="32"/>
      <c r="Z2" s="33"/>
      <c r="AA2" s="32"/>
      <c r="AB2" s="33"/>
      <c r="AC2" s="32"/>
      <c r="AD2" s="33"/>
      <c r="AE2" s="32"/>
      <c r="AF2" s="33"/>
      <c r="AG2" s="32"/>
      <c r="AH2" s="33"/>
      <c r="AI2" s="32"/>
      <c r="AJ2" s="33"/>
      <c r="AK2" s="32"/>
      <c r="AL2" s="33"/>
      <c r="AM2" s="32"/>
      <c r="AN2" s="33"/>
      <c r="AO2" s="32"/>
      <c r="AP2" s="33"/>
      <c r="AQ2" s="32"/>
    </row>
    <row r="3" spans="2:56" ht="17.25" customHeight="1" thickBot="1">
      <c r="B3" s="36" t="s">
        <v>501</v>
      </c>
      <c r="C3" s="232"/>
      <c r="D3" s="32"/>
      <c r="E3" s="36"/>
      <c r="F3" s="32"/>
      <c r="G3" s="36"/>
      <c r="H3" s="232"/>
      <c r="I3" s="32"/>
      <c r="J3" s="32"/>
      <c r="K3" s="232"/>
      <c r="L3" s="32"/>
      <c r="M3" s="32"/>
      <c r="N3" s="232"/>
      <c r="O3" s="32"/>
      <c r="P3" s="232"/>
      <c r="Q3" s="32"/>
      <c r="R3" s="232"/>
      <c r="S3" s="32"/>
      <c r="T3" s="232" t="s">
        <v>196</v>
      </c>
      <c r="U3" s="32"/>
      <c r="V3" s="33"/>
      <c r="W3" s="32"/>
      <c r="X3" s="33"/>
      <c r="Y3" s="32"/>
      <c r="Z3" s="33"/>
      <c r="AA3" s="32"/>
      <c r="AB3" s="33"/>
      <c r="AC3" s="32"/>
      <c r="AD3" s="33"/>
      <c r="AE3" s="32"/>
      <c r="AF3" s="33"/>
      <c r="AG3" s="32"/>
      <c r="AH3" s="33"/>
      <c r="AI3" s="32"/>
      <c r="AJ3" s="33"/>
      <c r="AK3" s="32"/>
      <c r="AL3" s="33"/>
      <c r="AM3" s="32"/>
      <c r="AN3" s="33"/>
      <c r="AO3" s="32"/>
      <c r="AP3" s="33"/>
      <c r="AQ3" s="32"/>
    </row>
    <row r="4" spans="2:56" ht="17.25" customHeight="1" thickBot="1">
      <c r="B4" s="985" t="s">
        <v>126</v>
      </c>
      <c r="C4" s="794" t="s">
        <v>476</v>
      </c>
      <c r="D4" s="789"/>
      <c r="E4" s="789"/>
      <c r="F4" s="789"/>
      <c r="G4" s="789"/>
      <c r="H4" s="789"/>
      <c r="I4" s="789"/>
      <c r="J4" s="789"/>
      <c r="K4" s="788"/>
      <c r="L4" s="788"/>
      <c r="M4" s="788"/>
      <c r="N4" s="788"/>
      <c r="O4" s="881"/>
      <c r="P4" s="788"/>
      <c r="Q4" s="881"/>
      <c r="R4" s="788"/>
      <c r="S4" s="881"/>
      <c r="T4" s="909" t="s">
        <v>477</v>
      </c>
      <c r="U4" s="910"/>
      <c r="V4" s="909" t="s">
        <v>478</v>
      </c>
      <c r="W4" s="984"/>
      <c r="X4" s="983" t="s">
        <v>479</v>
      </c>
      <c r="Y4" s="984"/>
      <c r="Z4" s="983" t="s">
        <v>502</v>
      </c>
      <c r="AA4" s="984"/>
      <c r="AB4" s="983" t="s">
        <v>503</v>
      </c>
      <c r="AC4" s="984"/>
      <c r="AD4" s="983" t="s">
        <v>504</v>
      </c>
      <c r="AE4" s="984"/>
      <c r="AF4" s="983" t="s">
        <v>505</v>
      </c>
      <c r="AG4" s="984"/>
      <c r="AH4" s="983" t="s">
        <v>480</v>
      </c>
      <c r="AI4" s="984"/>
      <c r="AJ4" s="983" t="s">
        <v>97</v>
      </c>
      <c r="AK4" s="984"/>
      <c r="AL4" s="983" t="s">
        <v>98</v>
      </c>
      <c r="AM4" s="984"/>
      <c r="AN4" s="983" t="s">
        <v>99</v>
      </c>
      <c r="AO4" s="984"/>
      <c r="AP4" s="983" t="s">
        <v>100</v>
      </c>
      <c r="AQ4" s="984"/>
      <c r="AR4" s="845"/>
      <c r="AS4" s="753"/>
      <c r="AT4" s="753"/>
      <c r="AU4" s="753"/>
      <c r="AV4" s="753"/>
      <c r="AW4" s="753"/>
      <c r="AX4" s="753"/>
      <c r="AY4" s="753"/>
      <c r="AZ4" s="753"/>
      <c r="BA4" s="753"/>
      <c r="BB4" s="753"/>
      <c r="BC4" s="753"/>
    </row>
    <row r="5" spans="2:56" ht="19.5" customHeight="1">
      <c r="B5" s="986"/>
      <c r="C5" s="792" t="s">
        <v>506</v>
      </c>
      <c r="D5" s="793"/>
      <c r="E5" s="882" t="s">
        <v>355</v>
      </c>
      <c r="F5" s="793"/>
      <c r="G5" s="793"/>
      <c r="H5" s="790" t="s">
        <v>213</v>
      </c>
      <c r="I5" s="791"/>
      <c r="J5" s="793"/>
      <c r="K5" s="883" t="s">
        <v>214</v>
      </c>
      <c r="L5" s="884"/>
      <c r="M5" s="885"/>
      <c r="N5" s="886" t="s">
        <v>356</v>
      </c>
      <c r="O5" s="791"/>
      <c r="P5" s="790" t="s">
        <v>486</v>
      </c>
      <c r="Q5" s="791"/>
      <c r="R5" s="790" t="s">
        <v>487</v>
      </c>
      <c r="S5" s="791"/>
      <c r="T5" s="911"/>
      <c r="U5" s="912"/>
      <c r="V5" s="911"/>
      <c r="W5" s="975"/>
      <c r="X5" s="950"/>
      <c r="Y5" s="975"/>
      <c r="Z5" s="950"/>
      <c r="AA5" s="975"/>
      <c r="AB5" s="950"/>
      <c r="AC5" s="975"/>
      <c r="AD5" s="950"/>
      <c r="AE5" s="975"/>
      <c r="AF5" s="950"/>
      <c r="AG5" s="975"/>
      <c r="AH5" s="950"/>
      <c r="AI5" s="975"/>
      <c r="AJ5" s="950"/>
      <c r="AK5" s="975"/>
      <c r="AL5" s="950"/>
      <c r="AM5" s="975"/>
      <c r="AN5" s="950"/>
      <c r="AO5" s="975"/>
      <c r="AP5" s="950"/>
      <c r="AQ5" s="975"/>
      <c r="AR5" s="845"/>
      <c r="AS5" s="753"/>
      <c r="AT5" s="753"/>
      <c r="AU5" s="753"/>
      <c r="AV5" s="753"/>
      <c r="AW5" s="753"/>
      <c r="AX5" s="753"/>
      <c r="AY5" s="753"/>
      <c r="AZ5" s="753"/>
      <c r="BA5" s="753"/>
      <c r="BB5" s="753"/>
      <c r="BC5" s="753"/>
    </row>
    <row r="6" spans="2:56" ht="23.25" customHeight="1" thickBot="1">
      <c r="B6" s="987"/>
      <c r="C6" s="264" t="s">
        <v>488</v>
      </c>
      <c r="D6" s="100" t="s">
        <v>489</v>
      </c>
      <c r="E6" s="210" t="s">
        <v>488</v>
      </c>
      <c r="F6" s="101" t="s">
        <v>489</v>
      </c>
      <c r="G6" s="103" t="s">
        <v>507</v>
      </c>
      <c r="H6" s="210" t="s">
        <v>488</v>
      </c>
      <c r="I6" s="101" t="s">
        <v>489</v>
      </c>
      <c r="J6" s="103" t="s">
        <v>507</v>
      </c>
      <c r="K6" s="803" t="s">
        <v>488</v>
      </c>
      <c r="L6" s="101" t="s">
        <v>489</v>
      </c>
      <c r="M6" s="848" t="s">
        <v>507</v>
      </c>
      <c r="N6" s="104" t="s">
        <v>488</v>
      </c>
      <c r="O6" s="100" t="s">
        <v>489</v>
      </c>
      <c r="P6" s="210" t="s">
        <v>488</v>
      </c>
      <c r="Q6" s="100" t="s">
        <v>489</v>
      </c>
      <c r="R6" s="210" t="s">
        <v>488</v>
      </c>
      <c r="S6" s="100" t="s">
        <v>489</v>
      </c>
      <c r="T6" s="218" t="s">
        <v>488</v>
      </c>
      <c r="U6" s="100" t="s">
        <v>489</v>
      </c>
      <c r="V6" s="218" t="s">
        <v>488</v>
      </c>
      <c r="W6" s="100" t="s">
        <v>489</v>
      </c>
      <c r="X6" s="218" t="s">
        <v>488</v>
      </c>
      <c r="Y6" s="100" t="s">
        <v>489</v>
      </c>
      <c r="Z6" s="218" t="s">
        <v>488</v>
      </c>
      <c r="AA6" s="100" t="s">
        <v>489</v>
      </c>
      <c r="AB6" s="218" t="s">
        <v>488</v>
      </c>
      <c r="AC6" s="100" t="s">
        <v>489</v>
      </c>
      <c r="AD6" s="218" t="s">
        <v>488</v>
      </c>
      <c r="AE6" s="100" t="s">
        <v>489</v>
      </c>
      <c r="AF6" s="218" t="s">
        <v>488</v>
      </c>
      <c r="AG6" s="100" t="s">
        <v>489</v>
      </c>
      <c r="AH6" s="218" t="s">
        <v>488</v>
      </c>
      <c r="AI6" s="100" t="s">
        <v>489</v>
      </c>
      <c r="AJ6" s="218" t="s">
        <v>488</v>
      </c>
      <c r="AK6" s="100" t="s">
        <v>489</v>
      </c>
      <c r="AL6" s="218" t="s">
        <v>488</v>
      </c>
      <c r="AM6" s="100" t="s">
        <v>489</v>
      </c>
      <c r="AN6" s="218" t="s">
        <v>488</v>
      </c>
      <c r="AO6" s="100" t="s">
        <v>489</v>
      </c>
      <c r="AP6" s="218" t="s">
        <v>488</v>
      </c>
      <c r="AQ6" s="100" t="s">
        <v>489</v>
      </c>
      <c r="AR6" s="845"/>
      <c r="AS6" s="753">
        <v>1</v>
      </c>
      <c r="AT6" s="753">
        <v>2</v>
      </c>
      <c r="AU6" s="753">
        <v>3</v>
      </c>
      <c r="AV6" s="753">
        <v>4</v>
      </c>
      <c r="AW6" s="753">
        <v>5</v>
      </c>
      <c r="AX6" s="753">
        <v>6</v>
      </c>
      <c r="AY6" s="753">
        <v>7</v>
      </c>
      <c r="AZ6" s="753">
        <v>8</v>
      </c>
      <c r="BA6" s="753">
        <v>9</v>
      </c>
      <c r="BB6" s="753">
        <v>10</v>
      </c>
      <c r="BC6" s="753">
        <v>11</v>
      </c>
      <c r="BD6" s="753">
        <v>12</v>
      </c>
    </row>
    <row r="7" spans="2:56" s="29" customFormat="1" ht="16.5" customHeight="1">
      <c r="B7" s="254" t="s">
        <v>508</v>
      </c>
      <c r="C7" s="265">
        <v>969133209786.11694</v>
      </c>
      <c r="D7" s="31"/>
      <c r="E7" s="245">
        <v>1307194785802.2461</v>
      </c>
      <c r="F7" s="47">
        <v>1</v>
      </c>
      <c r="G7" s="47">
        <v>0.34882880145107992</v>
      </c>
      <c r="H7" s="314">
        <v>1404938498034.5522</v>
      </c>
      <c r="I7" s="47">
        <f>IFERROR(H7/H$7,0)</f>
        <v>1</v>
      </c>
      <c r="J7" s="47">
        <f>IFERROR((H7-E7)/E7,0)</f>
        <v>7.4773639930271973E-2</v>
      </c>
      <c r="K7" s="849">
        <f>+T7+V7+X7+Z7+AB7+AD7+AF7+AH7+AJ7+AL7+AN7+AP7</f>
        <v>2072952139253.3284</v>
      </c>
      <c r="L7" s="47">
        <f>IFERROR(K7/K$7,0)</f>
        <v>1</v>
      </c>
      <c r="M7" s="169">
        <f>IFERROR((K7-H7)/H7,0)</f>
        <v>0.47547536219791692</v>
      </c>
      <c r="N7" s="850">
        <v>2131506690439.1184</v>
      </c>
      <c r="O7" s="31">
        <f>IFERROR(N7/N$7,0)</f>
        <v>1</v>
      </c>
      <c r="P7" s="314">
        <v>1461556073267.7246</v>
      </c>
      <c r="Q7" s="31">
        <f>IFERROR(P7/P$7,0)</f>
        <v>1</v>
      </c>
      <c r="R7" s="314">
        <v>1397124806594.2605</v>
      </c>
      <c r="S7" s="31">
        <f>IFERROR(R7/R$7,0)</f>
        <v>1</v>
      </c>
      <c r="T7" s="245">
        <f>+AS7</f>
        <v>111041479114.53264</v>
      </c>
      <c r="U7" s="31"/>
      <c r="V7" s="245">
        <f>+AT7</f>
        <v>111932375580.56078</v>
      </c>
      <c r="W7" s="31"/>
      <c r="X7" s="245">
        <f>+AU7</f>
        <v>157299126299.92935</v>
      </c>
      <c r="Y7" s="31"/>
      <c r="Z7" s="245">
        <f>+AV7</f>
        <v>181327028732.18842</v>
      </c>
      <c r="AA7" s="31"/>
      <c r="AB7" s="245">
        <f>+AW7</f>
        <v>166187017982.24893</v>
      </c>
      <c r="AC7" s="31"/>
      <c r="AD7" s="245">
        <f>+AX7</f>
        <v>173056731577.07477</v>
      </c>
      <c r="AE7" s="31"/>
      <c r="AF7" s="245">
        <f>+AY7</f>
        <v>158496194595.55655</v>
      </c>
      <c r="AG7" s="31"/>
      <c r="AH7" s="245">
        <f>+AZ7</f>
        <v>175762222502.83011</v>
      </c>
      <c r="AI7" s="31"/>
      <c r="AJ7" s="245">
        <f>+BA7</f>
        <v>215039475271.69125</v>
      </c>
      <c r="AK7" s="31"/>
      <c r="AL7" s="245">
        <f>+BB7</f>
        <v>225052804845.41611</v>
      </c>
      <c r="AM7" s="31"/>
      <c r="AN7" s="245">
        <f>+BC7</f>
        <v>197279017255.23987</v>
      </c>
      <c r="AO7" s="31"/>
      <c r="AP7" s="245">
        <f>+BD7</f>
        <v>200478665496.05991</v>
      </c>
      <c r="AQ7" s="31"/>
      <c r="AS7" s="29">
        <v>111041479114.53264</v>
      </c>
      <c r="AT7" s="29">
        <v>111932375580.56078</v>
      </c>
      <c r="AU7" s="29">
        <v>157299126299.92935</v>
      </c>
      <c r="AV7" s="29">
        <v>181327028732.18842</v>
      </c>
      <c r="AW7" s="29">
        <v>166187017982.24893</v>
      </c>
      <c r="AX7" s="29">
        <v>173056731577.07477</v>
      </c>
      <c r="AY7" s="29">
        <v>158496194595.55655</v>
      </c>
      <c r="AZ7" s="29">
        <v>175762222502.83011</v>
      </c>
      <c r="BA7" s="29">
        <v>215039475271.69125</v>
      </c>
      <c r="BB7" s="29">
        <v>225052804845.41611</v>
      </c>
      <c r="BC7" s="29">
        <v>197279017255.23987</v>
      </c>
      <c r="BD7" s="29">
        <v>200478665496.05991</v>
      </c>
    </row>
    <row r="8" spans="2:56" s="6" customFormat="1" ht="16.5" customHeight="1">
      <c r="B8" s="255" t="s">
        <v>120</v>
      </c>
      <c r="C8" s="266">
        <v>675860823833.50293</v>
      </c>
      <c r="D8" s="75">
        <v>0.6973869195780239</v>
      </c>
      <c r="E8" s="246">
        <v>899790209386</v>
      </c>
      <c r="F8" s="76">
        <v>0.68833674916610421</v>
      </c>
      <c r="G8" s="76">
        <v>0.33132470126373481</v>
      </c>
      <c r="H8" s="315">
        <v>941946144013</v>
      </c>
      <c r="I8" s="76">
        <f>IFERROR(H8/H$7,0)</f>
        <v>0.67045364998591872</v>
      </c>
      <c r="J8" s="76">
        <f>IFERROR((H8-E8)/E8,0)</f>
        <v>4.6850848328041289E-2</v>
      </c>
      <c r="K8" s="851">
        <f t="shared" ref="K8:K41" si="0">+T8+V8+X8+Z8+AB8+AD8+AF8+AH8+AJ8+AL8+AN8+AP8</f>
        <v>1445948707845.6406</v>
      </c>
      <c r="L8" s="76">
        <f>IFERROR(K8/K$7,0)</f>
        <v>0.69753115880739402</v>
      </c>
      <c r="M8" s="170">
        <f>IFERROR((K8-H8)/H8,0)</f>
        <v>0.53506515954874467</v>
      </c>
      <c r="N8" s="852">
        <f>SUM(N9+N10+N11-N12)</f>
        <v>1554384268623.6462</v>
      </c>
      <c r="O8" s="75">
        <f>IFERROR(N8/N$7,0)</f>
        <v>0.72924203128042853</v>
      </c>
      <c r="P8" s="315">
        <f>SUM(P9+P10+P11-P12)</f>
        <v>1083148733150.9285</v>
      </c>
      <c r="Q8" s="75">
        <f>IFERROR(P8/P$7,0)</f>
        <v>0.74109283452207286</v>
      </c>
      <c r="R8" s="315">
        <f>SUM(R9+R10+R11-R12)</f>
        <v>1033042756009.1917</v>
      </c>
      <c r="S8" s="75">
        <f>IFERROR(R8/R$7,0)</f>
        <v>0.73940620847425687</v>
      </c>
      <c r="T8" s="246">
        <f>SUM(T9+T10+T11-T12)</f>
        <v>73371035810.904816</v>
      </c>
      <c r="U8" s="75">
        <f>IFERROR(T8/T$7,0)</f>
        <v>0.66075340850986852</v>
      </c>
      <c r="V8" s="246">
        <f>SUM(V9+V10+V11-V12)</f>
        <v>76603161742.961456</v>
      </c>
      <c r="W8" s="75">
        <f>IFERROR(V8/V$7,0)</f>
        <v>0.68437001667875863</v>
      </c>
      <c r="X8" s="246">
        <f>SUM(X9+X10+X11-X12)</f>
        <v>105306755757.39772</v>
      </c>
      <c r="Y8" s="75">
        <f>IFERROR(X8/X$7,0)</f>
        <v>0.6694681543024249</v>
      </c>
      <c r="Z8" s="246">
        <f>SUM(Z9+Z10+Z11-Z12)</f>
        <v>122413628052.31131</v>
      </c>
      <c r="AA8" s="75">
        <f>IFERROR(Z8/Z$7,0)</f>
        <v>0.67509862654348429</v>
      </c>
      <c r="AB8" s="246">
        <f>SUM(AB9+AB10+AB11-AB12)</f>
        <v>113181230988.40964</v>
      </c>
      <c r="AC8" s="75">
        <f>IFERROR(AB8/AB$7,0)</f>
        <v>0.68104736677144639</v>
      </c>
      <c r="AD8" s="246">
        <f>SUM(AD9+AD10+AD11-AD12)</f>
        <v>118832145948.7283</v>
      </c>
      <c r="AE8" s="75">
        <f>IFERROR(AD8/AD$7,0)</f>
        <v>0.68666583995782726</v>
      </c>
      <c r="AF8" s="246">
        <f>SUM(AF9+AF10+AF11-AF12)</f>
        <v>109788908949.06018</v>
      </c>
      <c r="AG8" s="75">
        <f>IFERROR(AF8/AF$7,0)</f>
        <v>0.69269113513554426</v>
      </c>
      <c r="AH8" s="246">
        <f>SUM(AH9+AH10+AH11-AH12)</f>
        <v>123907944195.2131</v>
      </c>
      <c r="AI8" s="75">
        <f>IFERROR(AH8/AH$7,0)</f>
        <v>0.70497483720210663</v>
      </c>
      <c r="AJ8" s="246">
        <f>SUM(AJ9+AJ10+AJ11-AJ12)</f>
        <v>154138326595.4263</v>
      </c>
      <c r="AK8" s="75">
        <f>IFERROR(AJ8/AJ$7,0)</f>
        <v>0.7167908422427115</v>
      </c>
      <c r="AL8" s="246">
        <f>SUM(AL9+AL10+AL11-AL12)</f>
        <v>161024429282.90323</v>
      </c>
      <c r="AM8" s="75">
        <f>IFERROR(AL8/AL$7,0)</f>
        <v>0.7154962116268998</v>
      </c>
      <c r="AN8" s="246">
        <f>SUM(AN9+AN10+AN11-AN12)</f>
        <v>142625459629.68011</v>
      </c>
      <c r="AO8" s="75">
        <f>IFERROR(AN8/AN$7,0)</f>
        <v>0.72296314942177098</v>
      </c>
      <c r="AP8" s="246">
        <f>SUM(AP9+AP10+AP11-AP12)</f>
        <v>144755680892.64441</v>
      </c>
      <c r="AQ8" s="75">
        <f>IFERROR(AP8/AP$7,0)</f>
        <v>0.72205030163416239</v>
      </c>
    </row>
    <row r="9" spans="2:56" s="6" customFormat="1" ht="16.5" customHeight="1">
      <c r="B9" s="256" t="s">
        <v>509</v>
      </c>
      <c r="C9" s="267">
        <v>92702704477</v>
      </c>
      <c r="D9" s="219"/>
      <c r="E9" s="247">
        <v>1324434041342</v>
      </c>
      <c r="F9" s="229"/>
      <c r="G9" s="229">
        <v>13.286897548610339</v>
      </c>
      <c r="H9" s="316">
        <v>1381762717744</v>
      </c>
      <c r="I9" s="229"/>
      <c r="J9" s="229">
        <f t="shared" ref="J9:J41" si="1">IFERROR((H9-E9)/E9,0)</f>
        <v>4.3285414458171863E-2</v>
      </c>
      <c r="K9" s="853">
        <f t="shared" si="0"/>
        <v>0</v>
      </c>
      <c r="L9" s="229"/>
      <c r="M9" s="171">
        <f t="shared" ref="M9:M41" si="2">IFERROR((K9-H9)/H9,0)</f>
        <v>-1</v>
      </c>
      <c r="N9" s="854"/>
      <c r="O9" s="219"/>
      <c r="P9" s="316"/>
      <c r="Q9" s="219"/>
      <c r="R9" s="316"/>
      <c r="S9" s="219"/>
      <c r="T9" s="247"/>
      <c r="U9" s="219"/>
      <c r="V9" s="247">
        <f>+T12</f>
        <v>0</v>
      </c>
      <c r="W9" s="219"/>
      <c r="X9" s="247">
        <f>+V12</f>
        <v>0</v>
      </c>
      <c r="Y9" s="219"/>
      <c r="Z9" s="247">
        <f>+X12</f>
        <v>0</v>
      </c>
      <c r="AA9" s="219"/>
      <c r="AB9" s="247">
        <f>+Z12</f>
        <v>0</v>
      </c>
      <c r="AC9" s="219"/>
      <c r="AD9" s="247">
        <f>+AB12</f>
        <v>0</v>
      </c>
      <c r="AE9" s="219"/>
      <c r="AF9" s="247"/>
      <c r="AG9" s="219"/>
      <c r="AH9" s="247"/>
      <c r="AI9" s="219"/>
      <c r="AJ9" s="247"/>
      <c r="AK9" s="219"/>
      <c r="AL9" s="247"/>
      <c r="AM9" s="219"/>
      <c r="AN9" s="247"/>
      <c r="AO9" s="219"/>
      <c r="AP9" s="247"/>
      <c r="AQ9" s="219"/>
      <c r="AS9" s="6">
        <v>0</v>
      </c>
      <c r="AT9" s="6">
        <v>0</v>
      </c>
      <c r="AU9" s="6">
        <v>0</v>
      </c>
      <c r="AV9" s="6">
        <v>0</v>
      </c>
      <c r="AW9" s="6">
        <v>0</v>
      </c>
      <c r="AX9" s="6">
        <v>0</v>
      </c>
      <c r="AY9" s="6">
        <v>0</v>
      </c>
      <c r="AZ9" s="6">
        <v>0</v>
      </c>
      <c r="BA9" s="6">
        <v>0</v>
      </c>
      <c r="BB9" s="6">
        <v>0</v>
      </c>
      <c r="BC9" s="6">
        <v>0</v>
      </c>
      <c r="BD9" s="6">
        <v>0</v>
      </c>
    </row>
    <row r="10" spans="2:56" s="6" customFormat="1" ht="16.5" customHeight="1">
      <c r="B10" s="257" t="s">
        <v>510</v>
      </c>
      <c r="C10" s="268">
        <v>451312060232.50293</v>
      </c>
      <c r="D10" s="14">
        <v>0.46568630160977081</v>
      </c>
      <c r="E10" s="248">
        <v>620782592591</v>
      </c>
      <c r="F10" s="46">
        <v>0.47489677845525974</v>
      </c>
      <c r="G10" s="46">
        <v>0.37550632321057575</v>
      </c>
      <c r="H10" s="213">
        <v>641641716194</v>
      </c>
      <c r="I10" s="46">
        <f>IFERROR(H10/H$7,0)</f>
        <v>0.45670448712995537</v>
      </c>
      <c r="J10" s="46">
        <f>IFERROR((H10-E10)/E10,0)</f>
        <v>3.3601334592741949E-2</v>
      </c>
      <c r="K10" s="826">
        <f>+T10+V10+X10+Z10+AB10+AD10+AF10+AH10+AJ10+AL10+AN10+AP10</f>
        <v>979220509174.52441</v>
      </c>
      <c r="L10" s="46">
        <f t="shared" ref="L10:O11" si="3">IFERROR(K10/K$7,0)</f>
        <v>0.47237969976829131</v>
      </c>
      <c r="M10" s="172">
        <f>IFERROR((K10-H10)/H10,0)</f>
        <v>0.52611727769654193</v>
      </c>
      <c r="N10" s="79">
        <v>1073178649752.1108</v>
      </c>
      <c r="O10" s="14">
        <f t="shared" si="3"/>
        <v>0.50348359428842415</v>
      </c>
      <c r="P10" s="213">
        <v>751774706370.72144</v>
      </c>
      <c r="Q10" s="14">
        <f>IFERROR(P10/P$7,0)</f>
        <v>0.51436596933972922</v>
      </c>
      <c r="R10" s="213">
        <v>715660553086.98315</v>
      </c>
      <c r="S10" s="14">
        <f>IFERROR(R10/R$7,0)</f>
        <v>0.51223809763390626</v>
      </c>
      <c r="T10" s="248">
        <f>+AS10</f>
        <v>47856173431.468246</v>
      </c>
      <c r="U10" s="14">
        <f>+IFERROR(T10/T$7,0)</f>
        <v>0.43097564813692252</v>
      </c>
      <c r="V10" s="248">
        <f>+AT10</f>
        <v>52350444860.18428</v>
      </c>
      <c r="W10" s="14">
        <f>+IFERROR(V10/V$7,0)</f>
        <v>0.46769707681676281</v>
      </c>
      <c r="X10" s="248">
        <f>+AU10</f>
        <v>70736299878.979385</v>
      </c>
      <c r="Y10" s="14">
        <f>+IFERROR(X10/X$7,0)</f>
        <v>0.44969289749329749</v>
      </c>
      <c r="Z10" s="248">
        <f>+AV10</f>
        <v>81211180913.764236</v>
      </c>
      <c r="AA10" s="14">
        <f>+IFERROR(Z10/Z$7,0)</f>
        <v>0.44787134869843026</v>
      </c>
      <c r="AB10" s="248">
        <f>+AW10</f>
        <v>76121834004.536713</v>
      </c>
      <c r="AC10" s="14">
        <f>+IFERROR(AB10/AB$7,0)</f>
        <v>0.45804922026260542</v>
      </c>
      <c r="AD10" s="248">
        <f>+AX10</f>
        <v>78994137282.855072</v>
      </c>
      <c r="AE10" s="14">
        <f>+IFERROR(AD10/AD$7,0)</f>
        <v>0.45646382294971999</v>
      </c>
      <c r="AF10" s="248">
        <f>+AY10</f>
        <v>73938110433.513199</v>
      </c>
      <c r="AG10" s="14">
        <f>+IFERROR(AF10/AF$7,0)</f>
        <v>0.46649770123620404</v>
      </c>
      <c r="AH10" s="248">
        <f>+AZ10</f>
        <v>84240679178.23526</v>
      </c>
      <c r="AI10" s="14">
        <f>+IFERROR(AH10/AH$7,0)</f>
        <v>0.47928774442345723</v>
      </c>
      <c r="AJ10" s="248">
        <f>+BA10</f>
        <v>106524007664.07355</v>
      </c>
      <c r="AK10" s="14">
        <f>+IFERROR(AJ10/AJ$7,0)</f>
        <v>0.49536954798408978</v>
      </c>
      <c r="AL10" s="248">
        <f>+BB10</f>
        <v>110994928759.35616</v>
      </c>
      <c r="AM10" s="14">
        <f>+IFERROR(AL10/AL$7,0)</f>
        <v>0.49319504742718567</v>
      </c>
      <c r="AN10" s="248">
        <f>+BC10</f>
        <v>97451019501.211487</v>
      </c>
      <c r="AO10" s="14">
        <f>+IFERROR(AN10/AN$7,0)</f>
        <v>0.49397559282814768</v>
      </c>
      <c r="AP10" s="248">
        <f>+BD10</f>
        <v>98801693266.346909</v>
      </c>
      <c r="AQ10" s="14">
        <f>+IFERROR(AP10/AP$7,0)</f>
        <v>0.49282896522617115</v>
      </c>
      <c r="AS10" s="6">
        <v>47856173431.468246</v>
      </c>
      <c r="AT10" s="6">
        <v>52350444860.18428</v>
      </c>
      <c r="AU10" s="6">
        <v>70736299878.979385</v>
      </c>
      <c r="AV10" s="6">
        <v>81211180913.764236</v>
      </c>
      <c r="AW10" s="6">
        <v>76121834004.536713</v>
      </c>
      <c r="AX10" s="6">
        <v>78994137282.855072</v>
      </c>
      <c r="AY10" s="6">
        <v>73938110433.513199</v>
      </c>
      <c r="AZ10" s="6">
        <v>84240679178.23526</v>
      </c>
      <c r="BA10" s="6">
        <v>106524007664.07355</v>
      </c>
      <c r="BB10" s="6">
        <v>110994928759.35616</v>
      </c>
      <c r="BC10" s="6">
        <v>97451019501.211487</v>
      </c>
      <c r="BD10" s="6">
        <v>98801693266.346909</v>
      </c>
    </row>
    <row r="11" spans="2:56" s="6" customFormat="1" ht="16.5" customHeight="1">
      <c r="B11" s="257" t="s">
        <v>511</v>
      </c>
      <c r="C11" s="268">
        <v>214733301338</v>
      </c>
      <c r="D11" s="14">
        <v>0.22157253427048548</v>
      </c>
      <c r="E11" s="248">
        <v>314554594586</v>
      </c>
      <c r="F11" s="46">
        <v>0.24063329964474489</v>
      </c>
      <c r="G11" s="46">
        <v>0.46486172673737614</v>
      </c>
      <c r="H11" s="213">
        <v>314650789102</v>
      </c>
      <c r="I11" s="46">
        <f>IFERROR(H11/H$7,0)</f>
        <v>0.22396054314276587</v>
      </c>
      <c r="J11" s="46">
        <f t="shared" si="1"/>
        <v>3.0581182934748133E-4</v>
      </c>
      <c r="K11" s="826">
        <f t="shared" si="0"/>
        <v>466728198671.11603</v>
      </c>
      <c r="L11" s="46">
        <f t="shared" si="3"/>
        <v>0.22515145903910266</v>
      </c>
      <c r="M11" s="172">
        <f t="shared" si="2"/>
        <v>0.4833212400424563</v>
      </c>
      <c r="N11" s="79">
        <v>481205618871.5354</v>
      </c>
      <c r="O11" s="14">
        <f t="shared" si="3"/>
        <v>0.22575843699200435</v>
      </c>
      <c r="P11" s="213">
        <v>331374026780.20709</v>
      </c>
      <c r="Q11" s="14">
        <f>IFERROR(P11/P$7,0)</f>
        <v>0.22672686518234372</v>
      </c>
      <c r="R11" s="213">
        <v>317382202922.20844</v>
      </c>
      <c r="S11" s="14">
        <f>IFERROR(R11/R$7,0)</f>
        <v>0.22716811084035066</v>
      </c>
      <c r="T11" s="248">
        <f>+AS11</f>
        <v>25514862379.436562</v>
      </c>
      <c r="U11" s="14">
        <f>+IFERROR(T11/T$7,0)</f>
        <v>0.22977776037294595</v>
      </c>
      <c r="V11" s="248">
        <f>+AT11</f>
        <v>24252716882.777184</v>
      </c>
      <c r="W11" s="14">
        <f>+IFERROR(V11/V$7,0)</f>
        <v>0.2166729398619959</v>
      </c>
      <c r="X11" s="248">
        <f>+AU11</f>
        <v>34570455878.418335</v>
      </c>
      <c r="Y11" s="14">
        <f>+IFERROR(X11/X$7,0)</f>
        <v>0.21977525680912738</v>
      </c>
      <c r="Z11" s="248">
        <f>+AV11</f>
        <v>41202447138.547066</v>
      </c>
      <c r="AA11" s="14">
        <f>+IFERROR(Z11/Z$7,0)</f>
        <v>0.227227277845054</v>
      </c>
      <c r="AB11" s="248">
        <f>+AW11</f>
        <v>37059396983.872925</v>
      </c>
      <c r="AC11" s="14">
        <f>+IFERROR(AB11/AB$7,0)</f>
        <v>0.22299814650884089</v>
      </c>
      <c r="AD11" s="248">
        <f>+AX11</f>
        <v>39838008665.873238</v>
      </c>
      <c r="AE11" s="14">
        <f>+IFERROR(AD11/AD$7,0)</f>
        <v>0.23020201700810736</v>
      </c>
      <c r="AF11" s="248">
        <f>+AY11</f>
        <v>35850798515.546989</v>
      </c>
      <c r="AG11" s="14">
        <f>+IFERROR(AF11/AF$7,0)</f>
        <v>0.22619343389934024</v>
      </c>
      <c r="AH11" s="248">
        <f>+AZ11</f>
        <v>39667265016.977837</v>
      </c>
      <c r="AI11" s="14">
        <f>+IFERROR(AH11/AH$7,0)</f>
        <v>0.2256870927786494</v>
      </c>
      <c r="AJ11" s="248">
        <f>+BA11</f>
        <v>47614318931.352745</v>
      </c>
      <c r="AK11" s="14">
        <f>+IFERROR(AJ11/AJ$7,0)</f>
        <v>0.22142129425862167</v>
      </c>
      <c r="AL11" s="248">
        <f>+BB11</f>
        <v>50029500523.547073</v>
      </c>
      <c r="AM11" s="14">
        <f>+IFERROR(AL11/AL$7,0)</f>
        <v>0.22230116419971416</v>
      </c>
      <c r="AN11" s="248">
        <f>+BC11</f>
        <v>45174440128.468613</v>
      </c>
      <c r="AO11" s="14">
        <f>+IFERROR(AN11/AN$7,0)</f>
        <v>0.22898755659362321</v>
      </c>
      <c r="AP11" s="248">
        <f>+BD11</f>
        <v>45953987626.297508</v>
      </c>
      <c r="AQ11" s="14">
        <f>+IFERROR(AP11/AP$7,0)</f>
        <v>0.22922133640799131</v>
      </c>
      <c r="AS11" s="6">
        <v>25514862379.436562</v>
      </c>
      <c r="AT11" s="6">
        <v>24252716882.777184</v>
      </c>
      <c r="AU11" s="6">
        <v>34570455878.418335</v>
      </c>
      <c r="AV11" s="6">
        <v>41202447138.547066</v>
      </c>
      <c r="AW11" s="6">
        <v>37059396983.872925</v>
      </c>
      <c r="AX11" s="6">
        <v>39838008665.873238</v>
      </c>
      <c r="AY11" s="6">
        <v>35850798515.546989</v>
      </c>
      <c r="AZ11" s="6">
        <v>39667265016.977837</v>
      </c>
      <c r="BA11" s="6">
        <v>47614318931.352745</v>
      </c>
      <c r="BB11" s="6">
        <v>50029500523.547073</v>
      </c>
      <c r="BC11" s="6">
        <v>45174440128.468613</v>
      </c>
      <c r="BD11" s="6">
        <v>45953987626.297508</v>
      </c>
    </row>
    <row r="12" spans="2:56" s="6" customFormat="1" ht="16.5" customHeight="1">
      <c r="B12" s="258" t="s">
        <v>512</v>
      </c>
      <c r="C12" s="269">
        <v>82887242214</v>
      </c>
      <c r="D12" s="9"/>
      <c r="E12" s="249">
        <v>1359981019133</v>
      </c>
      <c r="F12" s="45"/>
      <c r="G12" s="45">
        <v>15.407603665010024</v>
      </c>
      <c r="H12" s="317">
        <v>1396109079027</v>
      </c>
      <c r="I12" s="45"/>
      <c r="J12" s="45">
        <f t="shared" si="1"/>
        <v>2.6565120678692971E-2</v>
      </c>
      <c r="K12" s="855">
        <f t="shared" si="0"/>
        <v>0</v>
      </c>
      <c r="L12" s="45"/>
      <c r="M12" s="173">
        <f t="shared" si="2"/>
        <v>-1</v>
      </c>
      <c r="N12" s="856"/>
      <c r="O12" s="9"/>
      <c r="P12" s="317"/>
      <c r="Q12" s="9"/>
      <c r="R12" s="317"/>
      <c r="S12" s="9"/>
      <c r="T12" s="249"/>
      <c r="U12" s="9"/>
      <c r="V12" s="249"/>
      <c r="W12" s="9"/>
      <c r="X12" s="249"/>
      <c r="Y12" s="9"/>
      <c r="Z12" s="249"/>
      <c r="AA12" s="9"/>
      <c r="AB12" s="249"/>
      <c r="AC12" s="9"/>
      <c r="AD12" s="249"/>
      <c r="AE12" s="9"/>
      <c r="AF12" s="249"/>
      <c r="AG12" s="9"/>
      <c r="AH12" s="249"/>
      <c r="AI12" s="9"/>
      <c r="AJ12" s="249"/>
      <c r="AK12" s="9"/>
      <c r="AL12" s="249"/>
      <c r="AM12" s="9"/>
      <c r="AN12" s="249"/>
      <c r="AO12" s="9"/>
      <c r="AP12" s="249"/>
      <c r="AQ12" s="9"/>
      <c r="AS12" s="6">
        <v>0</v>
      </c>
      <c r="AT12" s="6">
        <v>0</v>
      </c>
      <c r="AU12" s="6">
        <v>0</v>
      </c>
      <c r="AV12" s="6">
        <v>0</v>
      </c>
      <c r="AW12" s="6">
        <v>0</v>
      </c>
      <c r="AX12" s="6">
        <v>0</v>
      </c>
      <c r="AY12" s="6">
        <v>0</v>
      </c>
      <c r="AZ12" s="6">
        <v>0</v>
      </c>
      <c r="BA12" s="6">
        <v>0</v>
      </c>
      <c r="BB12" s="6">
        <v>0</v>
      </c>
      <c r="BC12" s="6">
        <v>0</v>
      </c>
      <c r="BD12" s="6">
        <v>0</v>
      </c>
    </row>
    <row r="13" spans="2:56" s="6" customFormat="1" ht="16.5" customHeight="1">
      <c r="B13" s="259" t="s">
        <v>121</v>
      </c>
      <c r="C13" s="270">
        <v>40718013163</v>
      </c>
      <c r="D13" s="75">
        <v>4.201487757496853E-2</v>
      </c>
      <c r="E13" s="250">
        <v>56997780117</v>
      </c>
      <c r="F13" s="76">
        <v>4.3603126891314486E-2</v>
      </c>
      <c r="G13" s="76">
        <v>0.39981732136167292</v>
      </c>
      <c r="H13" s="239">
        <v>60184278366.5</v>
      </c>
      <c r="I13" s="76">
        <f>IFERROR(H13/H$7,0)</f>
        <v>4.2837660474600976E-2</v>
      </c>
      <c r="J13" s="76">
        <f t="shared" si="1"/>
        <v>5.590565532480455E-2</v>
      </c>
      <c r="K13" s="857">
        <f t="shared" si="0"/>
        <v>92040332220.199997</v>
      </c>
      <c r="L13" s="76">
        <f>IFERROR(K13/K$7,0)</f>
        <v>4.4400606496082767E-2</v>
      </c>
      <c r="M13" s="170">
        <f>IFERROR((K13-H13)/H13,0)</f>
        <v>0.52930856227449319</v>
      </c>
      <c r="N13" s="858">
        <f>SUM(N14:N18)</f>
        <v>94640189805.955002</v>
      </c>
      <c r="O13" s="75">
        <f>IFERROR(N13/N$7,0)</f>
        <v>4.4400606496082767E-2</v>
      </c>
      <c r="P13" s="239">
        <f>SUM(P14:P18)</f>
        <v>64893976081.120155</v>
      </c>
      <c r="Q13" s="75">
        <f>IFERROR(P13/P$7,0)</f>
        <v>4.4400606496082767E-2</v>
      </c>
      <c r="R13" s="239">
        <f>SUM(R14:R18)</f>
        <v>62033188763.5075</v>
      </c>
      <c r="S13" s="75">
        <f>IFERROR(R13/R$7,0)</f>
        <v>4.4400606496082767E-2</v>
      </c>
      <c r="T13" s="250">
        <f>SUM(T14:T18)</f>
        <v>4691815373.3999996</v>
      </c>
      <c r="U13" s="75">
        <f>IFERROR(T13/T$7,0)</f>
        <v>4.2252817693113336E-2</v>
      </c>
      <c r="V13" s="250">
        <f>SUM(V14:V18)</f>
        <v>4805745378</v>
      </c>
      <c r="W13" s="75">
        <f>IFERROR(V13/V$7,0)</f>
        <v>4.293436419153969E-2</v>
      </c>
      <c r="X13" s="250">
        <f>SUM(X14:X18)</f>
        <v>6881857767.1999998</v>
      </c>
      <c r="Y13" s="75">
        <f>IFERROR(X13/X$7,0)</f>
        <v>4.3750133450061575E-2</v>
      </c>
      <c r="Z13" s="250">
        <f>SUM(Z14:Z18)</f>
        <v>8015600252</v>
      </c>
      <c r="AA13" s="75">
        <f>IFERROR(Z13/Z$7,0)</f>
        <v>4.4205214788131053E-2</v>
      </c>
      <c r="AB13" s="250">
        <f>SUM(AB14:AB18)</f>
        <v>7279065951.04</v>
      </c>
      <c r="AC13" s="75">
        <f>IFERROR(AB13/AB$7,0)</f>
        <v>4.380044867173382E-2</v>
      </c>
      <c r="AD13" s="250">
        <f>SUM(AD14:AD18)</f>
        <v>7605850549.6000004</v>
      </c>
      <c r="AE13" s="75">
        <f>IFERROR(AD13/AD$7,0)</f>
        <v>4.3950041586290803E-2</v>
      </c>
      <c r="AF13" s="250">
        <f>SUM(AF14:AF18)</f>
        <v>6873168397.6000004</v>
      </c>
      <c r="AG13" s="75">
        <f>IFERROR(AF13/AF$7,0)</f>
        <v>4.3364879612022497E-2</v>
      </c>
      <c r="AH13" s="250">
        <f>SUM(AH14:AH18)</f>
        <v>7725574784.3200006</v>
      </c>
      <c r="AI13" s="75">
        <f>IFERROR(AH13/AH$7,0)</f>
        <v>4.3954694440641838E-2</v>
      </c>
      <c r="AJ13" s="250">
        <f>SUM(AJ14:AJ18)</f>
        <v>9847081146.3999996</v>
      </c>
      <c r="AK13" s="75">
        <f>IFERROR(AJ13/AJ$7,0)</f>
        <v>4.5791969748618121E-2</v>
      </c>
      <c r="AL13" s="250">
        <f>SUM(AL14:AL18)</f>
        <v>10305271192</v>
      </c>
      <c r="AM13" s="75">
        <f>IFERROR(AL13/AL$7,0)</f>
        <v>4.579045881733608E-2</v>
      </c>
      <c r="AN13" s="250">
        <f>SUM(AN14:AN18)</f>
        <v>8930701055.2000008</v>
      </c>
      <c r="AO13" s="75">
        <f>IFERROR(AN13/AN$7,0)</f>
        <v>4.5269391440882163E-2</v>
      </c>
      <c r="AP13" s="250">
        <f>SUM(AP14:AP18)</f>
        <v>9078600373.4399986</v>
      </c>
      <c r="AQ13" s="75">
        <f>IFERROR(AP13/AP$7,0)</f>
        <v>4.528462093947061E-2</v>
      </c>
      <c r="AS13" s="6">
        <f>+AS14+AS15</f>
        <v>4691815373.3999996</v>
      </c>
      <c r="AT13" s="6">
        <f t="shared" ref="AT13:BD13" si="4">+AT14+AT15</f>
        <v>4805745378</v>
      </c>
      <c r="AU13" s="6">
        <f t="shared" si="4"/>
        <v>6881857767.1999998</v>
      </c>
      <c r="AV13" s="6">
        <f t="shared" si="4"/>
        <v>8015600252</v>
      </c>
      <c r="AW13" s="6">
        <f t="shared" si="4"/>
        <v>7279065951.04</v>
      </c>
      <c r="AX13" s="6">
        <f t="shared" si="4"/>
        <v>7605850549.6000004</v>
      </c>
      <c r="AY13" s="6">
        <f t="shared" si="4"/>
        <v>6873168397.6000004</v>
      </c>
      <c r="AZ13" s="6">
        <f t="shared" si="4"/>
        <v>7725574784.3200006</v>
      </c>
      <c r="BA13" s="6">
        <f t="shared" si="4"/>
        <v>9847081146.3999996</v>
      </c>
      <c r="BB13" s="6">
        <f t="shared" si="4"/>
        <v>10305271192</v>
      </c>
      <c r="BC13" s="6">
        <f t="shared" si="4"/>
        <v>8930701055.2000008</v>
      </c>
      <c r="BD13" s="6">
        <f t="shared" si="4"/>
        <v>9078600373.4399986</v>
      </c>
    </row>
    <row r="14" spans="2:56" s="6" customFormat="1" ht="16.5" customHeight="1">
      <c r="B14" s="260" t="s">
        <v>513</v>
      </c>
      <c r="C14" s="271">
        <v>36366444663</v>
      </c>
      <c r="D14" s="219">
        <v>3.7524712078565441E-2</v>
      </c>
      <c r="E14" s="251">
        <v>51348002117</v>
      </c>
      <c r="F14" s="229">
        <v>3.9281064057708065E-2</v>
      </c>
      <c r="G14" s="229">
        <v>0.41196101496395543</v>
      </c>
      <c r="H14" s="318">
        <v>53774484366.5</v>
      </c>
      <c r="I14" s="229">
        <f>IFERROR(H14/H$7,0)</f>
        <v>3.8275329803922495E-2</v>
      </c>
      <c r="J14" s="229">
        <f>IFERROR((H14-E14)/E14,0)</f>
        <v>4.7255631172778471E-2</v>
      </c>
      <c r="K14" s="859">
        <f t="shared" si="0"/>
        <v>82211197204.199997</v>
      </c>
      <c r="L14" s="229">
        <f t="shared" ref="L14:O15" si="5">IFERROR(K14/K$7,0)</f>
        <v>3.9658994362413137E-2</v>
      </c>
      <c r="M14" s="171">
        <f>IFERROR((K14-H14)/H14,0)</f>
        <v>0.52881423546322792</v>
      </c>
      <c r="N14" s="860">
        <f>+$K14/$K$7*N$7</f>
        <v>84533411819.570877</v>
      </c>
      <c r="O14" s="219">
        <f t="shared" si="5"/>
        <v>3.9658994362413137E-2</v>
      </c>
      <c r="P14" s="318">
        <f>+$K14/$K$7*P$7</f>
        <v>57963844070.075371</v>
      </c>
      <c r="Q14" s="219">
        <f>IFERROR(P14/P$7,0)</f>
        <v>3.9658994362413137E-2</v>
      </c>
      <c r="R14" s="318">
        <f>+$K14/$K$7*R$7</f>
        <v>55408564828.309319</v>
      </c>
      <c r="S14" s="219">
        <f>IFERROR(R14/R$7,0)</f>
        <v>3.9658994362413137E-2</v>
      </c>
      <c r="T14" s="251">
        <f>+AS14</f>
        <v>4036362835.4000001</v>
      </c>
      <c r="U14" s="219">
        <f>+IFERROR(T14/T$7,0)</f>
        <v>3.635004565489202E-2</v>
      </c>
      <c r="V14" s="251">
        <f>+AT14</f>
        <v>4150292840</v>
      </c>
      <c r="W14" s="219">
        <f t="shared" ref="U14:W15" si="6">+IFERROR(V14/V$7,0)</f>
        <v>3.7078573723407858E-2</v>
      </c>
      <c r="X14" s="251">
        <f>+AU14</f>
        <v>6128784627.1999998</v>
      </c>
      <c r="Y14" s="219">
        <f>+IFERROR(X14/X$7,0)</f>
        <v>3.8962610736400206E-2</v>
      </c>
      <c r="Z14" s="251">
        <f>+AV14</f>
        <v>7262527112</v>
      </c>
      <c r="AA14" s="219">
        <f>+IFERROR(Z14/Z$7,0)</f>
        <v>4.005209351732341E-2</v>
      </c>
      <c r="AB14" s="251">
        <f>+AW14</f>
        <v>6399746611.04</v>
      </c>
      <c r="AC14" s="219">
        <f>+IFERROR(AB14/AB$7,0)</f>
        <v>3.8509305291966799E-2</v>
      </c>
      <c r="AD14" s="251">
        <f>+AX14</f>
        <v>6726531209.6000004</v>
      </c>
      <c r="AE14" s="219">
        <f>+IFERROR(AD14/AD$7,0)</f>
        <v>3.8868937072258213E-2</v>
      </c>
      <c r="AF14" s="251">
        <f>+AY14</f>
        <v>5991698117.6000004</v>
      </c>
      <c r="AG14" s="219">
        <f>+IFERROR(AF14/AF$7,0)</f>
        <v>3.780341940000103E-2</v>
      </c>
      <c r="AH14" s="251">
        <f>+AZ14</f>
        <v>6844104504.3200006</v>
      </c>
      <c r="AI14" s="219">
        <f>+IFERROR(AH14/AH$7,0)</f>
        <v>3.8939565094597034E-2</v>
      </c>
      <c r="AJ14" s="251">
        <f>+BA14</f>
        <v>8965610866.3999996</v>
      </c>
      <c r="AK14" s="219">
        <f>+IFERROR(AJ14/AJ$7,0)</f>
        <v>4.1692860601861191E-2</v>
      </c>
      <c r="AL14" s="251">
        <f>+BB14</f>
        <v>9423800912</v>
      </c>
      <c r="AM14" s="219">
        <f>+IFERROR(AL14/AL$7,0)</f>
        <v>4.1873732337941776E-2</v>
      </c>
      <c r="AN14" s="251">
        <f>+BC14</f>
        <v>8049230775.1999998</v>
      </c>
      <c r="AO14" s="219">
        <f>+IFERROR(AN14/AN$7,0)</f>
        <v>4.0801251380859695E-2</v>
      </c>
      <c r="AP14" s="251">
        <f>+BD14</f>
        <v>8232506793.4399996</v>
      </c>
      <c r="AQ14" s="219">
        <f>+IFERROR(AP14/AP$7,0)</f>
        <v>4.1064253760217675E-2</v>
      </c>
      <c r="AS14" s="6">
        <v>4036362835.4000001</v>
      </c>
      <c r="AT14" s="6">
        <v>4150292840</v>
      </c>
      <c r="AU14" s="6">
        <v>6128784627.1999998</v>
      </c>
      <c r="AV14" s="6">
        <v>7262527112</v>
      </c>
      <c r="AW14" s="6">
        <v>6399746611.04</v>
      </c>
      <c r="AX14" s="6">
        <v>6726531209.6000004</v>
      </c>
      <c r="AY14" s="6">
        <v>5991698117.6000004</v>
      </c>
      <c r="AZ14" s="6">
        <v>6844104504.3200006</v>
      </c>
      <c r="BA14" s="6">
        <v>8965610866.3999996</v>
      </c>
      <c r="BB14" s="6">
        <v>9423800912</v>
      </c>
      <c r="BC14" s="6">
        <v>8049230775.1999998</v>
      </c>
      <c r="BD14" s="6">
        <v>8232506793.4399996</v>
      </c>
    </row>
    <row r="15" spans="2:56" s="6" customFormat="1" ht="16.5" customHeight="1">
      <c r="B15" s="261" t="s">
        <v>514</v>
      </c>
      <c r="C15" s="272">
        <v>4351568500</v>
      </c>
      <c r="D15" s="14">
        <v>4.4901654964030905E-3</v>
      </c>
      <c r="E15" s="252">
        <v>5649778000</v>
      </c>
      <c r="F15" s="46">
        <v>4.322062833606425E-3</v>
      </c>
      <c r="G15" s="46">
        <v>0.29833139476030307</v>
      </c>
      <c r="H15" s="319">
        <v>6409794000</v>
      </c>
      <c r="I15" s="46">
        <f>IFERROR(H15/H$7,0)</f>
        <v>4.5623306706784831E-3</v>
      </c>
      <c r="J15" s="46">
        <f t="shared" si="1"/>
        <v>0.13452139181397924</v>
      </c>
      <c r="K15" s="861">
        <f t="shared" si="0"/>
        <v>9829135016</v>
      </c>
      <c r="L15" s="46">
        <f t="shared" si="5"/>
        <v>4.741612133669631E-3</v>
      </c>
      <c r="M15" s="172">
        <f t="shared" si="2"/>
        <v>0.53345567985492204</v>
      </c>
      <c r="N15" s="87">
        <f>+$K15/$K$7*N$7</f>
        <v>10106777986.384123</v>
      </c>
      <c r="O15" s="14">
        <f t="shared" si="5"/>
        <v>4.7416121336696319E-3</v>
      </c>
      <c r="P15" s="319">
        <f t="shared" ref="P15:R30" si="7">+$K15/$K$7*P$7</f>
        <v>6930132011.0447836</v>
      </c>
      <c r="Q15" s="14">
        <f>IFERROR(P15/P$7,0)</f>
        <v>4.741612133669631E-3</v>
      </c>
      <c r="R15" s="319">
        <f t="shared" si="7"/>
        <v>6624623935.1981821</v>
      </c>
      <c r="S15" s="14">
        <f>IFERROR(R15/R$7,0)</f>
        <v>4.741612133669631E-3</v>
      </c>
      <c r="T15" s="252">
        <f>+AS15</f>
        <v>655452538</v>
      </c>
      <c r="U15" s="14">
        <f t="shared" si="6"/>
        <v>5.9027720382213208E-3</v>
      </c>
      <c r="V15" s="252">
        <f>+AT15</f>
        <v>655452538</v>
      </c>
      <c r="W15" s="14">
        <f t="shared" si="6"/>
        <v>5.8557904681318315E-3</v>
      </c>
      <c r="X15" s="252">
        <f>+AU15</f>
        <v>753073140</v>
      </c>
      <c r="Y15" s="14">
        <f>+IFERROR(X15/X$7,0)</f>
        <v>4.7875227136613676E-3</v>
      </c>
      <c r="Z15" s="252">
        <f>+AV15</f>
        <v>753073140</v>
      </c>
      <c r="AA15" s="14">
        <f>+IFERROR(Z15/Z$7,0)</f>
        <v>4.1531212708076411E-3</v>
      </c>
      <c r="AB15" s="252">
        <f>+AW15</f>
        <v>879319340</v>
      </c>
      <c r="AC15" s="14">
        <f>+IFERROR(AB15/AB$7,0)</f>
        <v>5.291143379767025E-3</v>
      </c>
      <c r="AD15" s="252">
        <f>+AX15</f>
        <v>879319340</v>
      </c>
      <c r="AE15" s="14">
        <f>+IFERROR(AD15/AD$7,0)</f>
        <v>5.0811045140325851E-3</v>
      </c>
      <c r="AF15" s="252">
        <f>+AY15</f>
        <v>881470280</v>
      </c>
      <c r="AG15" s="14">
        <f>+IFERROR(AF15/AF$7,0)</f>
        <v>5.5614602120214697E-3</v>
      </c>
      <c r="AH15" s="252">
        <f>+AZ15</f>
        <v>881470280</v>
      </c>
      <c r="AI15" s="14">
        <f>+IFERROR(AH15/AH$7,0)</f>
        <v>5.0151293460448058E-3</v>
      </c>
      <c r="AJ15" s="252">
        <f>+BA15</f>
        <v>881470280</v>
      </c>
      <c r="AK15" s="14">
        <f>+IFERROR(AJ15/AJ$7,0)</f>
        <v>4.0991091467569287E-3</v>
      </c>
      <c r="AL15" s="252">
        <f>+BB15</f>
        <v>881470280</v>
      </c>
      <c r="AM15" s="14">
        <f>+IFERROR(AL15/AL$7,0)</f>
        <v>3.9167264793943043E-3</v>
      </c>
      <c r="AN15" s="252">
        <f>+BC15</f>
        <v>881470280</v>
      </c>
      <c r="AO15" s="14">
        <f>+IFERROR(AN15/AN$7,0)</f>
        <v>4.4681400600224633E-3</v>
      </c>
      <c r="AP15" s="252">
        <f>+BD15</f>
        <v>846093580</v>
      </c>
      <c r="AQ15" s="14">
        <f>+IFERROR(AP15/AP$7,0)</f>
        <v>4.2203671792529398E-3</v>
      </c>
      <c r="AS15" s="6">
        <v>655452538</v>
      </c>
      <c r="AT15" s="6">
        <v>655452538</v>
      </c>
      <c r="AU15" s="6">
        <v>753073140</v>
      </c>
      <c r="AV15" s="6">
        <v>753073140</v>
      </c>
      <c r="AW15" s="6">
        <v>879319340</v>
      </c>
      <c r="AX15" s="6">
        <v>879319340</v>
      </c>
      <c r="AY15" s="6">
        <v>881470280</v>
      </c>
      <c r="AZ15" s="6">
        <v>881470280</v>
      </c>
      <c r="BA15" s="6">
        <v>881470280</v>
      </c>
      <c r="BB15" s="6">
        <v>881470280</v>
      </c>
      <c r="BC15" s="6">
        <v>881470280</v>
      </c>
      <c r="BD15" s="6">
        <v>846093580</v>
      </c>
    </row>
    <row r="16" spans="2:56" s="6" customFormat="1" ht="16.5" customHeight="1">
      <c r="B16" s="261" t="s">
        <v>515</v>
      </c>
      <c r="C16" s="272">
        <v>0</v>
      </c>
      <c r="D16" s="14"/>
      <c r="E16" s="252">
        <v>0</v>
      </c>
      <c r="F16" s="46"/>
      <c r="G16" s="46">
        <v>0</v>
      </c>
      <c r="H16" s="319">
        <v>0</v>
      </c>
      <c r="I16" s="46"/>
      <c r="J16" s="46">
        <f t="shared" si="1"/>
        <v>0</v>
      </c>
      <c r="K16" s="861">
        <f t="shared" si="0"/>
        <v>0</v>
      </c>
      <c r="L16" s="46"/>
      <c r="M16" s="172">
        <f t="shared" si="2"/>
        <v>0</v>
      </c>
      <c r="N16" s="87"/>
      <c r="O16" s="14"/>
      <c r="P16" s="319">
        <f t="shared" si="7"/>
        <v>0</v>
      </c>
      <c r="Q16" s="14"/>
      <c r="R16" s="319"/>
      <c r="S16" s="14"/>
      <c r="T16" s="252"/>
      <c r="U16" s="14"/>
      <c r="V16" s="252"/>
      <c r="W16" s="14"/>
      <c r="X16" s="252"/>
      <c r="Y16" s="14"/>
      <c r="Z16" s="252"/>
      <c r="AA16" s="14"/>
      <c r="AB16" s="252"/>
      <c r="AC16" s="14"/>
      <c r="AD16" s="252"/>
      <c r="AE16" s="14"/>
      <c r="AF16" s="252"/>
      <c r="AG16" s="14"/>
      <c r="AH16" s="252"/>
      <c r="AI16" s="14"/>
      <c r="AJ16" s="252"/>
      <c r="AK16" s="14"/>
      <c r="AL16" s="252"/>
      <c r="AM16" s="14"/>
      <c r="AN16" s="252"/>
      <c r="AO16" s="14"/>
      <c r="AP16" s="252"/>
      <c r="AQ16" s="14"/>
      <c r="AS16" s="6">
        <v>0</v>
      </c>
      <c r="AT16" s="6">
        <v>0</v>
      </c>
      <c r="AU16" s="6">
        <v>0</v>
      </c>
      <c r="AV16" s="6">
        <v>0</v>
      </c>
      <c r="AW16" s="6">
        <v>0</v>
      </c>
      <c r="AX16" s="6">
        <v>0</v>
      </c>
      <c r="AY16" s="6">
        <v>0</v>
      </c>
      <c r="AZ16" s="6">
        <v>0</v>
      </c>
      <c r="BA16" s="6">
        <v>0</v>
      </c>
      <c r="BB16" s="6">
        <v>0</v>
      </c>
      <c r="BC16" s="6">
        <v>0</v>
      </c>
      <c r="BD16" s="6">
        <v>0</v>
      </c>
    </row>
    <row r="17" spans="1:56" s="6" customFormat="1" ht="16.5" customHeight="1">
      <c r="B17" s="261" t="s">
        <v>516</v>
      </c>
      <c r="C17" s="272">
        <v>0</v>
      </c>
      <c r="D17" s="14"/>
      <c r="E17" s="252">
        <v>0</v>
      </c>
      <c r="F17" s="46"/>
      <c r="G17" s="46">
        <v>0</v>
      </c>
      <c r="H17" s="751">
        <v>0</v>
      </c>
      <c r="I17" s="46"/>
      <c r="J17" s="46">
        <f t="shared" si="1"/>
        <v>0</v>
      </c>
      <c r="K17" s="862">
        <f t="shared" si="0"/>
        <v>0</v>
      </c>
      <c r="L17" s="46"/>
      <c r="M17" s="172">
        <f t="shared" si="2"/>
        <v>0</v>
      </c>
      <c r="N17" s="87"/>
      <c r="O17" s="14"/>
      <c r="P17" s="319">
        <f t="shared" si="7"/>
        <v>0</v>
      </c>
      <c r="Q17" s="14"/>
      <c r="R17" s="319"/>
      <c r="S17" s="14"/>
      <c r="T17" s="252"/>
      <c r="U17" s="14"/>
      <c r="V17" s="252"/>
      <c r="W17" s="14"/>
      <c r="X17" s="252"/>
      <c r="Y17" s="14"/>
      <c r="Z17" s="252"/>
      <c r="AA17" s="14"/>
      <c r="AB17" s="252"/>
      <c r="AC17" s="14"/>
      <c r="AD17" s="252"/>
      <c r="AE17" s="14"/>
      <c r="AF17" s="252"/>
      <c r="AG17" s="14"/>
      <c r="AH17" s="252"/>
      <c r="AI17" s="14"/>
      <c r="AJ17" s="252"/>
      <c r="AK17" s="14"/>
      <c r="AL17" s="252"/>
      <c r="AM17" s="14"/>
      <c r="AN17" s="252"/>
      <c r="AO17" s="14"/>
      <c r="AP17" s="252"/>
      <c r="AQ17" s="14"/>
      <c r="AS17" s="6">
        <v>0</v>
      </c>
      <c r="AT17" s="6">
        <v>0</v>
      </c>
      <c r="AU17" s="6">
        <v>0</v>
      </c>
      <c r="AV17" s="6">
        <v>0</v>
      </c>
      <c r="AW17" s="6">
        <v>0</v>
      </c>
      <c r="AX17" s="6">
        <v>0</v>
      </c>
      <c r="AY17" s="6">
        <v>0</v>
      </c>
      <c r="AZ17" s="6">
        <v>0</v>
      </c>
      <c r="BA17" s="6">
        <v>0</v>
      </c>
      <c r="BB17" s="6">
        <v>0</v>
      </c>
      <c r="BC17" s="6">
        <v>0</v>
      </c>
      <c r="BD17" s="6">
        <v>0</v>
      </c>
    </row>
    <row r="18" spans="1:56" s="6" customFormat="1" ht="16.5" customHeight="1">
      <c r="B18" s="258" t="s">
        <v>517</v>
      </c>
      <c r="C18" s="269">
        <v>0</v>
      </c>
      <c r="D18" s="9"/>
      <c r="E18" s="249">
        <v>0</v>
      </c>
      <c r="F18" s="45"/>
      <c r="G18" s="45">
        <v>0</v>
      </c>
      <c r="H18" s="317">
        <v>0</v>
      </c>
      <c r="I18" s="45"/>
      <c r="J18" s="45">
        <f t="shared" si="1"/>
        <v>0</v>
      </c>
      <c r="K18" s="855">
        <f t="shared" si="0"/>
        <v>0</v>
      </c>
      <c r="L18" s="45"/>
      <c r="M18" s="173">
        <f t="shared" si="2"/>
        <v>0</v>
      </c>
      <c r="N18" s="856"/>
      <c r="O18" s="9"/>
      <c r="P18" s="317">
        <f t="shared" si="7"/>
        <v>0</v>
      </c>
      <c r="Q18" s="9"/>
      <c r="R18" s="317"/>
      <c r="S18" s="9"/>
      <c r="T18" s="249"/>
      <c r="U18" s="9"/>
      <c r="V18" s="249"/>
      <c r="W18" s="9"/>
      <c r="X18" s="249"/>
      <c r="Y18" s="9"/>
      <c r="Z18" s="249"/>
      <c r="AA18" s="9"/>
      <c r="AB18" s="249"/>
      <c r="AC18" s="9"/>
      <c r="AD18" s="249"/>
      <c r="AE18" s="9"/>
      <c r="AF18" s="249"/>
      <c r="AG18" s="9"/>
      <c r="AH18" s="249"/>
      <c r="AI18" s="9"/>
      <c r="AJ18" s="249"/>
      <c r="AK18" s="9"/>
      <c r="AL18" s="249"/>
      <c r="AM18" s="9"/>
      <c r="AN18" s="249"/>
      <c r="AO18" s="9"/>
      <c r="AP18" s="249"/>
      <c r="AQ18" s="9"/>
      <c r="AS18" s="6">
        <v>0</v>
      </c>
      <c r="AT18" s="6">
        <v>0</v>
      </c>
      <c r="AU18" s="6">
        <v>0</v>
      </c>
      <c r="AV18" s="6">
        <v>0</v>
      </c>
      <c r="AW18" s="6">
        <v>0</v>
      </c>
      <c r="AX18" s="6">
        <v>0</v>
      </c>
      <c r="AY18" s="6">
        <v>0</v>
      </c>
      <c r="AZ18" s="6">
        <v>0</v>
      </c>
      <c r="BA18" s="6">
        <v>0</v>
      </c>
      <c r="BB18" s="6">
        <v>0</v>
      </c>
      <c r="BC18" s="6">
        <v>0</v>
      </c>
      <c r="BD18" s="6">
        <v>0</v>
      </c>
    </row>
    <row r="19" spans="1:56" s="6" customFormat="1" ht="16.5" customHeight="1">
      <c r="B19" s="262" t="s">
        <v>122</v>
      </c>
      <c r="C19" s="266">
        <v>61171790743.256905</v>
      </c>
      <c r="D19" s="75">
        <v>6.3120105807494956E-2</v>
      </c>
      <c r="E19" s="246">
        <v>77365304408.317642</v>
      </c>
      <c r="F19" s="76">
        <v>5.9184220476244734E-2</v>
      </c>
      <c r="G19" s="76">
        <v>0.26472191623466218</v>
      </c>
      <c r="H19" s="315">
        <v>75854356431.856552</v>
      </c>
      <c r="I19" s="76">
        <f>IFERROR(H19/H$7,0)</f>
        <v>5.3991229180475511E-2</v>
      </c>
      <c r="J19" s="76">
        <f t="shared" si="1"/>
        <v>-1.9530046291637754E-2</v>
      </c>
      <c r="K19" s="851">
        <f t="shared" si="0"/>
        <v>115667559730.29724</v>
      </c>
      <c r="L19" s="76">
        <f>IFERROR(K19/K$7,0)</f>
        <v>5.5798470953584284E-2</v>
      </c>
      <c r="M19" s="170">
        <f t="shared" si="2"/>
        <v>0.52486376750433206</v>
      </c>
      <c r="N19" s="852">
        <f>SUM(N20:N40)</f>
        <v>118934814153.83772</v>
      </c>
      <c r="O19" s="75">
        <f>IFERROR(N19/N$7,0)</f>
        <v>5.5798470953584284E-2</v>
      </c>
      <c r="P19" s="315">
        <f>SUM(P20:P40)</f>
        <v>81552594101.26384</v>
      </c>
      <c r="Q19" s="75">
        <f t="shared" ref="Q19:Q41" si="8">IFERROR(P19/P$7,0)</f>
        <v>5.5798470953584284E-2</v>
      </c>
      <c r="R19" s="315">
        <f>SUM(R20:R40)</f>
        <v>77957427939.281906</v>
      </c>
      <c r="S19" s="75">
        <f t="shared" ref="S19:S41" si="9">IFERROR(R19/R$7,0)</f>
        <v>5.5798470953584284E-2</v>
      </c>
      <c r="T19" s="246">
        <f>SUM(T20:T40)</f>
        <v>7471176914.9109669</v>
      </c>
      <c r="U19" s="75">
        <f>IFERROR(T19/T$7,0)</f>
        <v>6.7282757528877066E-2</v>
      </c>
      <c r="V19" s="246">
        <f>SUM(V20:V40)</f>
        <v>7568680419.9400482</v>
      </c>
      <c r="W19" s="75">
        <f>IFERROR(V19/V$7,0)</f>
        <v>6.7618330984967459E-2</v>
      </c>
      <c r="X19" s="246">
        <f>SUM(X20:X40)</f>
        <v>9217850340.3871231</v>
      </c>
      <c r="Y19" s="75">
        <f>IFERROR(X19/X$7,0)</f>
        <v>5.8600772662977363E-2</v>
      </c>
      <c r="Z19" s="246">
        <f>SUM(Z20:Z40)</f>
        <v>9850850201.5540771</v>
      </c>
      <c r="AA19" s="75">
        <f>IFERROR(Z19/Z$7,0)</f>
        <v>5.432643037516114E-2</v>
      </c>
      <c r="AB19" s="246">
        <f>SUM(AB20:AB40)</f>
        <v>9532550227.9168739</v>
      </c>
      <c r="AC19" s="75">
        <f>IFERROR(AB19/AB$7,0)</f>
        <v>5.7360378347573945E-2</v>
      </c>
      <c r="AD19" s="246">
        <f>SUM(AD20:AD40)</f>
        <v>9814195276.9881668</v>
      </c>
      <c r="AE19" s="75">
        <f>IFERROR(AD19/AD$7,0)</f>
        <v>5.6710855379914479E-2</v>
      </c>
      <c r="AF19" s="246">
        <f>SUM(AF20:AF40)</f>
        <v>9408136774.6176758</v>
      </c>
      <c r="AG19" s="75">
        <f>IFERROR(AF19/AF$7,0)</f>
        <v>5.9358754944400627E-2</v>
      </c>
      <c r="AH19" s="246">
        <f>SUM(AH20:AH40)</f>
        <v>9877185951.9339752</v>
      </c>
      <c r="AI19" s="75">
        <f>IFERROR(AH19/AH$7,0)</f>
        <v>5.619629640137791E-2</v>
      </c>
      <c r="AJ19" s="246">
        <f>SUM(AJ20:AJ40)</f>
        <v>10977217081.598774</v>
      </c>
      <c r="AK19" s="75">
        <f>IFERROR(AJ19/AJ$7,0)</f>
        <v>5.1047451021397947E-2</v>
      </c>
      <c r="AL19" s="246">
        <f>SUM(AL20:AL40)</f>
        <v>11206236583.502508</v>
      </c>
      <c r="AM19" s="75">
        <f>IFERROR(AL19/AL$7,0)</f>
        <v>4.9793809906967516E-2</v>
      </c>
      <c r="AN19" s="246">
        <f>SUM(AN20:AN40)</f>
        <v>10435242776.826815</v>
      </c>
      <c r="AO19" s="75">
        <f>IFERROR(AN19/AN$7,0)</f>
        <v>5.289585746124071E-2</v>
      </c>
      <c r="AP19" s="246">
        <f>SUM(AP20:AP40)</f>
        <v>10308237180.120247</v>
      </c>
      <c r="AQ19" s="75">
        <f>IFERROR(AP19/AP$7,0)</f>
        <v>5.1418125487885588E-2</v>
      </c>
      <c r="AS19" s="6">
        <v>0</v>
      </c>
      <c r="AT19" s="6">
        <v>0</v>
      </c>
      <c r="AU19" s="6">
        <v>0</v>
      </c>
      <c r="AV19" s="6">
        <v>0</v>
      </c>
      <c r="AW19" s="6">
        <v>0</v>
      </c>
      <c r="AX19" s="6">
        <v>0</v>
      </c>
      <c r="AY19" s="6">
        <v>0</v>
      </c>
      <c r="AZ19" s="6">
        <v>0</v>
      </c>
      <c r="BA19" s="6">
        <v>0</v>
      </c>
      <c r="BB19" s="6">
        <v>0</v>
      </c>
      <c r="BC19" s="6">
        <v>0</v>
      </c>
      <c r="BD19" s="6">
        <v>0</v>
      </c>
    </row>
    <row r="20" spans="1:56" s="6" customFormat="1" ht="16.5" customHeight="1">
      <c r="A20" s="114"/>
      <c r="B20" s="260" t="s">
        <v>518</v>
      </c>
      <c r="C20" s="271">
        <v>7834256084</v>
      </c>
      <c r="D20" s="219">
        <v>8.0837763115443988E-3</v>
      </c>
      <c r="E20" s="251">
        <v>10581778254.532463</v>
      </c>
      <c r="F20" s="229">
        <v>8.0950278944375217E-3</v>
      </c>
      <c r="G20" s="229">
        <v>0.35070619865793795</v>
      </c>
      <c r="H20" s="318">
        <v>12682483578</v>
      </c>
      <c r="I20" s="229">
        <f t="shared" ref="I20:I40" si="10">IFERROR(H20/H$7,0)</f>
        <v>9.0270738510918741E-3</v>
      </c>
      <c r="J20" s="229">
        <f t="shared" si="1"/>
        <v>0.1985210115859069</v>
      </c>
      <c r="K20" s="859">
        <f t="shared" si="0"/>
        <v>11991941520</v>
      </c>
      <c r="L20" s="229">
        <f t="shared" ref="L20:O40" si="11">IFERROR(K20/K$7,0)</f>
        <v>5.784958221138412E-3</v>
      </c>
      <c r="M20" s="171">
        <f>IFERROR((K20-H20)/H20,0)</f>
        <v>-5.4448488243885193E-2</v>
      </c>
      <c r="N20" s="860">
        <f>+$K20/$K$7*N$7</f>
        <v>12330677152.267305</v>
      </c>
      <c r="O20" s="219">
        <f t="shared" si="11"/>
        <v>5.7849582211384112E-3</v>
      </c>
      <c r="P20" s="318">
        <f>+$K20/$K$7*P$7</f>
        <v>8455040821.7048988</v>
      </c>
      <c r="Q20" s="219">
        <f t="shared" si="8"/>
        <v>5.784958221138412E-3</v>
      </c>
      <c r="R20" s="318">
        <f t="shared" si="7"/>
        <v>8082308635.8638811</v>
      </c>
      <c r="S20" s="219">
        <f t="shared" si="9"/>
        <v>5.784958221138412E-3</v>
      </c>
      <c r="T20" s="251">
        <f t="shared" ref="T20:T40" si="12">+AS20</f>
        <v>999328460</v>
      </c>
      <c r="U20" s="219">
        <f t="shared" ref="U20:W40" si="13">+IFERROR(T20/T$7,0)</f>
        <v>8.9995960785901677E-3</v>
      </c>
      <c r="V20" s="251">
        <f t="shared" ref="V20:V40" si="14">+AT20</f>
        <v>999328460</v>
      </c>
      <c r="W20" s="219">
        <f t="shared" si="13"/>
        <v>8.9279661475669837E-3</v>
      </c>
      <c r="X20" s="251">
        <f t="shared" ref="X20:X40" si="15">+AU20</f>
        <v>999328460</v>
      </c>
      <c r="Y20" s="219">
        <f t="shared" ref="Y20:Y40" si="16">+IFERROR(X20/X$7,0)</f>
        <v>6.3530452044249456E-3</v>
      </c>
      <c r="Z20" s="251">
        <f t="shared" ref="Z20:Z40" si="17">+AV20</f>
        <v>999328460</v>
      </c>
      <c r="AA20" s="219">
        <f t="shared" ref="AA20:AA40" si="18">+IFERROR(Z20/Z$7,0)</f>
        <v>5.5111941500787598E-3</v>
      </c>
      <c r="AB20" s="251">
        <f t="shared" ref="AB20:AB40" si="19">+AW20</f>
        <v>999328460</v>
      </c>
      <c r="AC20" s="219">
        <f t="shared" ref="AC20:AC40" si="20">+IFERROR(AB20/AB$7,0)</f>
        <v>6.0132763204568847E-3</v>
      </c>
      <c r="AD20" s="251">
        <f t="shared" ref="AD20:AD40" si="21">+AX20</f>
        <v>999328460</v>
      </c>
      <c r="AE20" s="219">
        <f t="shared" ref="AE20:AE40" si="22">+IFERROR(AD20/AD$7,0)</f>
        <v>5.7745714419373869E-3</v>
      </c>
      <c r="AF20" s="251">
        <f t="shared" ref="AF20:AF40" si="23">+AY20</f>
        <v>999328460</v>
      </c>
      <c r="AG20" s="219">
        <f t="shared" ref="AG20:AG40" si="24">+IFERROR(AF20/AF$7,0)</f>
        <v>6.3050627969336512E-3</v>
      </c>
      <c r="AH20" s="251">
        <f>+AZ20</f>
        <v>999328460</v>
      </c>
      <c r="AI20" s="219">
        <f t="shared" ref="AI20:AI40" si="25">+IFERROR(AH20/AH$7,0)</f>
        <v>5.6856840211149976E-3</v>
      </c>
      <c r="AJ20" s="251">
        <f>+BA20</f>
        <v>999328460</v>
      </c>
      <c r="AK20" s="219">
        <f t="shared" ref="AK20:AK40" si="26">+IFERROR(AJ20/AJ$7,0)</f>
        <v>4.6471860979822432E-3</v>
      </c>
      <c r="AL20" s="251">
        <f>+BB20</f>
        <v>999328460</v>
      </c>
      <c r="AM20" s="219">
        <f t="shared" ref="AM20:AM40" si="27">+IFERROR(AL20/AL$7,0)</f>
        <v>4.4404177085747365E-3</v>
      </c>
      <c r="AN20" s="251">
        <f>+BC20</f>
        <v>999328460</v>
      </c>
      <c r="AO20" s="219">
        <f t="shared" ref="AO20:AO40" si="28">+IFERROR(AN20/AN$7,0)</f>
        <v>5.0655587903049391E-3</v>
      </c>
      <c r="AP20" s="251">
        <f>+BD20</f>
        <v>999328460</v>
      </c>
      <c r="AQ20" s="219">
        <f t="shared" ref="AQ20:AQ40" si="29">+IFERROR(AP20/AP$7,0)</f>
        <v>4.9847122511878462E-3</v>
      </c>
      <c r="AS20" s="6">
        <v>999328460</v>
      </c>
      <c r="AT20" s="6">
        <v>999328460</v>
      </c>
      <c r="AU20" s="6">
        <v>999328460</v>
      </c>
      <c r="AV20" s="6">
        <v>999328460</v>
      </c>
      <c r="AW20" s="6">
        <v>999328460</v>
      </c>
      <c r="AX20" s="6">
        <v>999328460</v>
      </c>
      <c r="AY20" s="6">
        <v>999328460</v>
      </c>
      <c r="AZ20" s="6">
        <v>999328460</v>
      </c>
      <c r="BA20" s="6">
        <v>999328460</v>
      </c>
      <c r="BB20" s="6">
        <v>999328460</v>
      </c>
      <c r="BC20" s="6">
        <v>999328460</v>
      </c>
      <c r="BD20" s="6">
        <v>999328460</v>
      </c>
    </row>
    <row r="21" spans="1:56" s="6" customFormat="1" ht="16.5" customHeight="1">
      <c r="B21" s="261" t="s">
        <v>519</v>
      </c>
      <c r="C21" s="272">
        <v>0</v>
      </c>
      <c r="D21" s="14">
        <v>0</v>
      </c>
      <c r="E21" s="252">
        <v>0</v>
      </c>
      <c r="F21" s="46">
        <v>0</v>
      </c>
      <c r="G21" s="46">
        <v>0</v>
      </c>
      <c r="H21" s="319">
        <v>0</v>
      </c>
      <c r="I21" s="46">
        <f t="shared" si="10"/>
        <v>0</v>
      </c>
      <c r="J21" s="46">
        <f t="shared" si="1"/>
        <v>0</v>
      </c>
      <c r="K21" s="861">
        <f t="shared" si="0"/>
        <v>0</v>
      </c>
      <c r="L21" s="46">
        <f t="shared" si="11"/>
        <v>0</v>
      </c>
      <c r="M21" s="172">
        <f t="shared" si="2"/>
        <v>0</v>
      </c>
      <c r="N21" s="87">
        <f t="shared" ref="N21:N40" si="30">+$K21/$K$7*N$7</f>
        <v>0</v>
      </c>
      <c r="O21" s="14">
        <f t="shared" si="11"/>
        <v>0</v>
      </c>
      <c r="P21" s="319">
        <f t="shared" si="7"/>
        <v>0</v>
      </c>
      <c r="Q21" s="14">
        <f t="shared" si="8"/>
        <v>0</v>
      </c>
      <c r="R21" s="319">
        <f t="shared" si="7"/>
        <v>0</v>
      </c>
      <c r="S21" s="14">
        <f t="shared" si="9"/>
        <v>0</v>
      </c>
      <c r="T21" s="252">
        <f t="shared" si="12"/>
        <v>0</v>
      </c>
      <c r="U21" s="14">
        <f t="shared" si="13"/>
        <v>0</v>
      </c>
      <c r="V21" s="252">
        <f t="shared" si="14"/>
        <v>0</v>
      </c>
      <c r="W21" s="14">
        <f t="shared" si="13"/>
        <v>0</v>
      </c>
      <c r="X21" s="252">
        <f t="shared" si="15"/>
        <v>0</v>
      </c>
      <c r="Y21" s="14">
        <f t="shared" si="16"/>
        <v>0</v>
      </c>
      <c r="Z21" s="252">
        <f t="shared" si="17"/>
        <v>0</v>
      </c>
      <c r="AA21" s="14">
        <f t="shared" si="18"/>
        <v>0</v>
      </c>
      <c r="AB21" s="252">
        <f t="shared" si="19"/>
        <v>0</v>
      </c>
      <c r="AC21" s="14">
        <f t="shared" si="20"/>
        <v>0</v>
      </c>
      <c r="AD21" s="252">
        <f t="shared" si="21"/>
        <v>0</v>
      </c>
      <c r="AE21" s="14">
        <f t="shared" si="22"/>
        <v>0</v>
      </c>
      <c r="AF21" s="252">
        <f t="shared" si="23"/>
        <v>0</v>
      </c>
      <c r="AG21" s="14">
        <f t="shared" si="24"/>
        <v>0</v>
      </c>
      <c r="AH21" s="252">
        <f t="shared" ref="AH21:AH40" si="31">+AZ21</f>
        <v>0</v>
      </c>
      <c r="AI21" s="14">
        <f t="shared" si="25"/>
        <v>0</v>
      </c>
      <c r="AJ21" s="252">
        <f t="shared" ref="AJ21:AJ40" si="32">+BA21</f>
        <v>0</v>
      </c>
      <c r="AK21" s="14">
        <f t="shared" si="26"/>
        <v>0</v>
      </c>
      <c r="AL21" s="252">
        <f t="shared" ref="AL21:AL40" si="33">+BB21</f>
        <v>0</v>
      </c>
      <c r="AM21" s="14">
        <f t="shared" si="27"/>
        <v>0</v>
      </c>
      <c r="AN21" s="252">
        <f t="shared" ref="AN21:AN40" si="34">+BC21</f>
        <v>0</v>
      </c>
      <c r="AO21" s="14">
        <f t="shared" si="28"/>
        <v>0</v>
      </c>
      <c r="AP21" s="252">
        <f t="shared" ref="AP21:AP40" si="35">+BD21</f>
        <v>0</v>
      </c>
      <c r="AQ21" s="14">
        <f t="shared" si="29"/>
        <v>0</v>
      </c>
      <c r="AS21" s="6">
        <v>0</v>
      </c>
      <c r="AT21" s="6">
        <v>0</v>
      </c>
      <c r="AU21" s="6">
        <v>0</v>
      </c>
      <c r="AV21" s="6">
        <v>0</v>
      </c>
      <c r="AW21" s="6">
        <v>0</v>
      </c>
      <c r="AX21" s="6">
        <v>0</v>
      </c>
      <c r="AY21" s="6">
        <v>0</v>
      </c>
      <c r="AZ21" s="6">
        <v>0</v>
      </c>
      <c r="BA21" s="6">
        <v>0</v>
      </c>
      <c r="BB21" s="6">
        <v>0</v>
      </c>
      <c r="BC21" s="6">
        <v>0</v>
      </c>
      <c r="BD21" s="6">
        <v>0</v>
      </c>
    </row>
    <row r="22" spans="1:56" s="6" customFormat="1" ht="16.5" customHeight="1">
      <c r="B22" s="261" t="s">
        <v>520</v>
      </c>
      <c r="C22" s="272">
        <v>0</v>
      </c>
      <c r="D22" s="14">
        <v>0</v>
      </c>
      <c r="E22" s="252">
        <v>0</v>
      </c>
      <c r="F22" s="46">
        <v>0</v>
      </c>
      <c r="G22" s="46">
        <v>0</v>
      </c>
      <c r="H22" s="319">
        <v>0</v>
      </c>
      <c r="I22" s="46">
        <f t="shared" si="10"/>
        <v>0</v>
      </c>
      <c r="J22" s="46">
        <f t="shared" si="1"/>
        <v>0</v>
      </c>
      <c r="K22" s="861">
        <f t="shared" si="0"/>
        <v>0</v>
      </c>
      <c r="L22" s="46">
        <f t="shared" si="11"/>
        <v>0</v>
      </c>
      <c r="M22" s="172">
        <f t="shared" si="2"/>
        <v>0</v>
      </c>
      <c r="N22" s="87">
        <f t="shared" si="30"/>
        <v>0</v>
      </c>
      <c r="O22" s="14">
        <f t="shared" si="11"/>
        <v>0</v>
      </c>
      <c r="P22" s="319">
        <f t="shared" si="7"/>
        <v>0</v>
      </c>
      <c r="Q22" s="14">
        <f t="shared" si="8"/>
        <v>0</v>
      </c>
      <c r="R22" s="319">
        <f t="shared" si="7"/>
        <v>0</v>
      </c>
      <c r="S22" s="14">
        <f t="shared" si="9"/>
        <v>0</v>
      </c>
      <c r="T22" s="252">
        <f t="shared" si="12"/>
        <v>0</v>
      </c>
      <c r="U22" s="14">
        <f t="shared" si="13"/>
        <v>0</v>
      </c>
      <c r="V22" s="252">
        <f t="shared" si="14"/>
        <v>0</v>
      </c>
      <c r="W22" s="14">
        <f t="shared" si="13"/>
        <v>0</v>
      </c>
      <c r="X22" s="252">
        <f t="shared" si="15"/>
        <v>0</v>
      </c>
      <c r="Y22" s="14">
        <f t="shared" si="16"/>
        <v>0</v>
      </c>
      <c r="Z22" s="252">
        <f t="shared" si="17"/>
        <v>0</v>
      </c>
      <c r="AA22" s="14">
        <f t="shared" si="18"/>
        <v>0</v>
      </c>
      <c r="AB22" s="252">
        <f t="shared" si="19"/>
        <v>0</v>
      </c>
      <c r="AC22" s="14">
        <f t="shared" si="20"/>
        <v>0</v>
      </c>
      <c r="AD22" s="252">
        <f t="shared" si="21"/>
        <v>0</v>
      </c>
      <c r="AE22" s="14">
        <f t="shared" si="22"/>
        <v>0</v>
      </c>
      <c r="AF22" s="252">
        <f t="shared" si="23"/>
        <v>0</v>
      </c>
      <c r="AG22" s="14">
        <f t="shared" si="24"/>
        <v>0</v>
      </c>
      <c r="AH22" s="252">
        <f t="shared" si="31"/>
        <v>0</v>
      </c>
      <c r="AI22" s="14">
        <f t="shared" si="25"/>
        <v>0</v>
      </c>
      <c r="AJ22" s="252">
        <f t="shared" si="32"/>
        <v>0</v>
      </c>
      <c r="AK22" s="14">
        <f t="shared" si="26"/>
        <v>0</v>
      </c>
      <c r="AL22" s="252">
        <f t="shared" si="33"/>
        <v>0</v>
      </c>
      <c r="AM22" s="14">
        <f t="shared" si="27"/>
        <v>0</v>
      </c>
      <c r="AN22" s="252">
        <f t="shared" si="34"/>
        <v>0</v>
      </c>
      <c r="AO22" s="14">
        <f t="shared" si="28"/>
        <v>0</v>
      </c>
      <c r="AP22" s="252">
        <f t="shared" si="35"/>
        <v>0</v>
      </c>
      <c r="AQ22" s="14">
        <f t="shared" si="29"/>
        <v>0</v>
      </c>
      <c r="AS22" s="6">
        <v>0</v>
      </c>
      <c r="AT22" s="6">
        <v>0</v>
      </c>
      <c r="AU22" s="6">
        <v>0</v>
      </c>
      <c r="AV22" s="6">
        <v>0</v>
      </c>
      <c r="AW22" s="6">
        <v>0</v>
      </c>
      <c r="AX22" s="6">
        <v>0</v>
      </c>
      <c r="AY22" s="6">
        <v>0</v>
      </c>
      <c r="AZ22" s="6">
        <v>0</v>
      </c>
      <c r="BA22" s="6">
        <v>0</v>
      </c>
      <c r="BB22" s="6">
        <v>0</v>
      </c>
      <c r="BC22" s="6">
        <v>0</v>
      </c>
      <c r="BD22" s="6">
        <v>0</v>
      </c>
    </row>
    <row r="23" spans="1:56" s="6" customFormat="1" ht="16.5" customHeight="1">
      <c r="B23" s="261" t="s">
        <v>521</v>
      </c>
      <c r="C23" s="272">
        <v>0</v>
      </c>
      <c r="D23" s="14">
        <v>0</v>
      </c>
      <c r="E23" s="252">
        <v>0</v>
      </c>
      <c r="F23" s="46">
        <v>0</v>
      </c>
      <c r="G23" s="46">
        <v>0</v>
      </c>
      <c r="H23" s="319">
        <v>0</v>
      </c>
      <c r="I23" s="46">
        <f t="shared" si="10"/>
        <v>0</v>
      </c>
      <c r="J23" s="46">
        <f t="shared" si="1"/>
        <v>0</v>
      </c>
      <c r="K23" s="861">
        <f t="shared" si="0"/>
        <v>0</v>
      </c>
      <c r="L23" s="46">
        <f t="shared" si="11"/>
        <v>0</v>
      </c>
      <c r="M23" s="172">
        <f t="shared" si="2"/>
        <v>0</v>
      </c>
      <c r="N23" s="87">
        <f t="shared" si="30"/>
        <v>0</v>
      </c>
      <c r="O23" s="14">
        <f t="shared" si="11"/>
        <v>0</v>
      </c>
      <c r="P23" s="319">
        <f t="shared" si="7"/>
        <v>0</v>
      </c>
      <c r="Q23" s="14">
        <f t="shared" si="8"/>
        <v>0</v>
      </c>
      <c r="R23" s="319">
        <f t="shared" si="7"/>
        <v>0</v>
      </c>
      <c r="S23" s="14">
        <f t="shared" si="9"/>
        <v>0</v>
      </c>
      <c r="T23" s="252">
        <f t="shared" si="12"/>
        <v>0</v>
      </c>
      <c r="U23" s="14">
        <f t="shared" si="13"/>
        <v>0</v>
      </c>
      <c r="V23" s="252">
        <f t="shared" si="14"/>
        <v>0</v>
      </c>
      <c r="W23" s="14">
        <f t="shared" si="13"/>
        <v>0</v>
      </c>
      <c r="X23" s="252">
        <f t="shared" si="15"/>
        <v>0</v>
      </c>
      <c r="Y23" s="14">
        <f t="shared" si="16"/>
        <v>0</v>
      </c>
      <c r="Z23" s="252">
        <f t="shared" si="17"/>
        <v>0</v>
      </c>
      <c r="AA23" s="14">
        <f t="shared" si="18"/>
        <v>0</v>
      </c>
      <c r="AB23" s="252">
        <f t="shared" si="19"/>
        <v>0</v>
      </c>
      <c r="AC23" s="14">
        <f t="shared" si="20"/>
        <v>0</v>
      </c>
      <c r="AD23" s="252">
        <f t="shared" si="21"/>
        <v>0</v>
      </c>
      <c r="AE23" s="14">
        <f t="shared" si="22"/>
        <v>0</v>
      </c>
      <c r="AF23" s="252">
        <f t="shared" si="23"/>
        <v>0</v>
      </c>
      <c r="AG23" s="14">
        <f t="shared" si="24"/>
        <v>0</v>
      </c>
      <c r="AH23" s="252">
        <f t="shared" si="31"/>
        <v>0</v>
      </c>
      <c r="AI23" s="14">
        <f t="shared" si="25"/>
        <v>0</v>
      </c>
      <c r="AJ23" s="252">
        <f t="shared" si="32"/>
        <v>0</v>
      </c>
      <c r="AK23" s="14">
        <f t="shared" si="26"/>
        <v>0</v>
      </c>
      <c r="AL23" s="252">
        <f t="shared" si="33"/>
        <v>0</v>
      </c>
      <c r="AM23" s="14">
        <f t="shared" si="27"/>
        <v>0</v>
      </c>
      <c r="AN23" s="252">
        <f t="shared" si="34"/>
        <v>0</v>
      </c>
      <c r="AO23" s="14">
        <f t="shared" si="28"/>
        <v>0</v>
      </c>
      <c r="AP23" s="252">
        <f t="shared" si="35"/>
        <v>0</v>
      </c>
      <c r="AQ23" s="14">
        <f t="shared" si="29"/>
        <v>0</v>
      </c>
      <c r="AS23" s="6">
        <v>0</v>
      </c>
      <c r="AT23" s="6">
        <v>0</v>
      </c>
      <c r="AU23" s="6">
        <v>0</v>
      </c>
      <c r="AV23" s="6">
        <v>0</v>
      </c>
      <c r="AW23" s="6">
        <v>0</v>
      </c>
      <c r="AX23" s="6">
        <v>0</v>
      </c>
      <c r="AY23" s="6">
        <v>0</v>
      </c>
      <c r="AZ23" s="6">
        <v>0</v>
      </c>
      <c r="BA23" s="6">
        <v>0</v>
      </c>
      <c r="BB23" s="6">
        <v>0</v>
      </c>
      <c r="BC23" s="6">
        <v>0</v>
      </c>
      <c r="BD23" s="6">
        <v>0</v>
      </c>
    </row>
    <row r="24" spans="1:56" s="6" customFormat="1" ht="16.5" customHeight="1">
      <c r="B24" s="261" t="s">
        <v>522</v>
      </c>
      <c r="C24" s="272">
        <v>1994691107.8</v>
      </c>
      <c r="D24" s="14">
        <v>2.0582218085790486E-3</v>
      </c>
      <c r="E24" s="252">
        <v>2220764964</v>
      </c>
      <c r="F24" s="46">
        <v>1.6988783830231401E-3</v>
      </c>
      <c r="G24" s="46">
        <v>0.1133377771204601</v>
      </c>
      <c r="H24" s="319">
        <v>2171471193</v>
      </c>
      <c r="I24" s="46">
        <f>IFERROR(H24/H$7,0)</f>
        <v>1.5455987547054861E-3</v>
      </c>
      <c r="J24" s="46">
        <f>IFERROR((H24-E24)/E24,0)</f>
        <v>-2.2196752830255836E-2</v>
      </c>
      <c r="K24" s="861">
        <f t="shared" si="0"/>
        <v>2584000000</v>
      </c>
      <c r="L24" s="46">
        <f t="shared" si="11"/>
        <v>1.2465314326701E-3</v>
      </c>
      <c r="M24" s="172">
        <f>IFERROR((K24-H24)/H24,0)</f>
        <v>0.18997664271570192</v>
      </c>
      <c r="N24" s="87">
        <f t="shared" si="30"/>
        <v>2656990088.5789776</v>
      </c>
      <c r="O24" s="14">
        <f t="shared" si="11"/>
        <v>1.2465314326701E-3</v>
      </c>
      <c r="P24" s="319">
        <f t="shared" si="7"/>
        <v>1821875585.9381025</v>
      </c>
      <c r="Q24" s="14">
        <f t="shared" si="8"/>
        <v>1.2465314326701E-3</v>
      </c>
      <c r="R24" s="319">
        <f t="shared" si="7"/>
        <v>1741559986.7828798</v>
      </c>
      <c r="S24" s="14">
        <f t="shared" si="9"/>
        <v>1.2465314326701E-3</v>
      </c>
      <c r="T24" s="252">
        <f>+AS24</f>
        <v>96000000</v>
      </c>
      <c r="U24" s="14">
        <f t="shared" si="13"/>
        <v>8.6454179794364728E-4</v>
      </c>
      <c r="V24" s="252">
        <f t="shared" si="14"/>
        <v>112000000</v>
      </c>
      <c r="W24" s="14">
        <f t="shared" si="13"/>
        <v>1.0006041542412415E-3</v>
      </c>
      <c r="X24" s="252">
        <f t="shared" si="15"/>
        <v>152000000</v>
      </c>
      <c r="Y24" s="14">
        <f t="shared" si="16"/>
        <v>9.6631178809076623E-4</v>
      </c>
      <c r="Z24" s="252">
        <f t="shared" si="17"/>
        <v>176000000</v>
      </c>
      <c r="AA24" s="14">
        <f t="shared" si="18"/>
        <v>9.7062198189958656E-4</v>
      </c>
      <c r="AB24" s="252">
        <f t="shared" si="19"/>
        <v>248000000</v>
      </c>
      <c r="AC24" s="14">
        <f t="shared" si="20"/>
        <v>1.4922946630313194E-3</v>
      </c>
      <c r="AD24" s="252">
        <f t="shared" si="21"/>
        <v>336000000</v>
      </c>
      <c r="AE24" s="14">
        <f t="shared" si="22"/>
        <v>1.9415598395856374E-3</v>
      </c>
      <c r="AF24" s="252">
        <f t="shared" si="23"/>
        <v>320000000</v>
      </c>
      <c r="AG24" s="14">
        <f t="shared" si="24"/>
        <v>2.0189759181068138E-3</v>
      </c>
      <c r="AH24" s="252">
        <f t="shared" si="31"/>
        <v>288000000</v>
      </c>
      <c r="AI24" s="14">
        <f t="shared" si="25"/>
        <v>1.6385773683270457E-3</v>
      </c>
      <c r="AJ24" s="252">
        <f t="shared" si="32"/>
        <v>264000000</v>
      </c>
      <c r="AK24" s="14">
        <f t="shared" si="26"/>
        <v>1.2276815671469141E-3</v>
      </c>
      <c r="AL24" s="252">
        <f t="shared" si="33"/>
        <v>232000000</v>
      </c>
      <c r="AM24" s="14">
        <f t="shared" si="27"/>
        <v>1.0308691782773194E-3</v>
      </c>
      <c r="AN24" s="252">
        <f t="shared" si="34"/>
        <v>208000000</v>
      </c>
      <c r="AO24" s="14">
        <f t="shared" si="28"/>
        <v>1.0543442627296206E-3</v>
      </c>
      <c r="AP24" s="252">
        <f t="shared" si="35"/>
        <v>152000000</v>
      </c>
      <c r="AQ24" s="14">
        <f t="shared" si="29"/>
        <v>7.5818541401347929E-4</v>
      </c>
      <c r="AS24" s="6">
        <v>96000000</v>
      </c>
      <c r="AT24" s="6">
        <v>112000000</v>
      </c>
      <c r="AU24" s="6">
        <v>152000000</v>
      </c>
      <c r="AV24" s="6">
        <v>176000000</v>
      </c>
      <c r="AW24" s="6">
        <v>248000000</v>
      </c>
      <c r="AX24" s="6">
        <v>336000000</v>
      </c>
      <c r="AY24" s="6">
        <v>320000000</v>
      </c>
      <c r="AZ24" s="6">
        <v>288000000</v>
      </c>
      <c r="BA24" s="6">
        <v>264000000</v>
      </c>
      <c r="BB24" s="6">
        <v>232000000</v>
      </c>
      <c r="BC24" s="6">
        <v>208000000</v>
      </c>
      <c r="BD24" s="6">
        <v>152000000</v>
      </c>
    </row>
    <row r="25" spans="1:56" s="6" customFormat="1" ht="16.5" customHeight="1">
      <c r="B25" s="261" t="s">
        <v>523</v>
      </c>
      <c r="C25" s="272">
        <v>0</v>
      </c>
      <c r="D25" s="14">
        <v>0</v>
      </c>
      <c r="E25" s="252">
        <v>0</v>
      </c>
      <c r="F25" s="46">
        <v>0</v>
      </c>
      <c r="G25" s="46">
        <v>0</v>
      </c>
      <c r="H25" s="319">
        <v>0</v>
      </c>
      <c r="I25" s="46">
        <f t="shared" si="10"/>
        <v>0</v>
      </c>
      <c r="J25" s="46">
        <f t="shared" si="1"/>
        <v>0</v>
      </c>
      <c r="K25" s="861">
        <f t="shared" si="0"/>
        <v>0</v>
      </c>
      <c r="L25" s="46">
        <f t="shared" si="11"/>
        <v>0</v>
      </c>
      <c r="M25" s="172">
        <f t="shared" si="2"/>
        <v>0</v>
      </c>
      <c r="N25" s="87">
        <f t="shared" si="30"/>
        <v>0</v>
      </c>
      <c r="O25" s="14">
        <f t="shared" si="11"/>
        <v>0</v>
      </c>
      <c r="P25" s="319">
        <f t="shared" si="7"/>
        <v>0</v>
      </c>
      <c r="Q25" s="14">
        <f t="shared" si="8"/>
        <v>0</v>
      </c>
      <c r="R25" s="319">
        <f t="shared" si="7"/>
        <v>0</v>
      </c>
      <c r="S25" s="14">
        <f t="shared" si="9"/>
        <v>0</v>
      </c>
      <c r="T25" s="252">
        <f t="shared" si="12"/>
        <v>0</v>
      </c>
      <c r="U25" s="14">
        <f t="shared" si="13"/>
        <v>0</v>
      </c>
      <c r="V25" s="252">
        <f t="shared" si="14"/>
        <v>0</v>
      </c>
      <c r="W25" s="14">
        <f t="shared" si="13"/>
        <v>0</v>
      </c>
      <c r="X25" s="252">
        <f t="shared" si="15"/>
        <v>0</v>
      </c>
      <c r="Y25" s="14">
        <f t="shared" si="16"/>
        <v>0</v>
      </c>
      <c r="Z25" s="252">
        <f t="shared" si="17"/>
        <v>0</v>
      </c>
      <c r="AA25" s="14">
        <f t="shared" si="18"/>
        <v>0</v>
      </c>
      <c r="AB25" s="252">
        <f t="shared" si="19"/>
        <v>0</v>
      </c>
      <c r="AC25" s="14">
        <f t="shared" si="20"/>
        <v>0</v>
      </c>
      <c r="AD25" s="252">
        <f t="shared" si="21"/>
        <v>0</v>
      </c>
      <c r="AE25" s="14">
        <f t="shared" si="22"/>
        <v>0</v>
      </c>
      <c r="AF25" s="252">
        <f t="shared" si="23"/>
        <v>0</v>
      </c>
      <c r="AG25" s="14">
        <f t="shared" si="24"/>
        <v>0</v>
      </c>
      <c r="AH25" s="252">
        <f t="shared" si="31"/>
        <v>0</v>
      </c>
      <c r="AI25" s="14">
        <f t="shared" si="25"/>
        <v>0</v>
      </c>
      <c r="AJ25" s="252">
        <f t="shared" si="32"/>
        <v>0</v>
      </c>
      <c r="AK25" s="14">
        <f t="shared" si="26"/>
        <v>0</v>
      </c>
      <c r="AL25" s="252">
        <f t="shared" si="33"/>
        <v>0</v>
      </c>
      <c r="AM25" s="14">
        <f t="shared" si="27"/>
        <v>0</v>
      </c>
      <c r="AN25" s="252">
        <f t="shared" si="34"/>
        <v>0</v>
      </c>
      <c r="AO25" s="14">
        <f t="shared" si="28"/>
        <v>0</v>
      </c>
      <c r="AP25" s="252">
        <f t="shared" si="35"/>
        <v>0</v>
      </c>
      <c r="AQ25" s="14">
        <f t="shared" si="29"/>
        <v>0</v>
      </c>
      <c r="AS25" s="6">
        <v>0</v>
      </c>
      <c r="AT25" s="6">
        <v>0</v>
      </c>
      <c r="AU25" s="6">
        <v>0</v>
      </c>
      <c r="AV25" s="6">
        <v>0</v>
      </c>
      <c r="AW25" s="6">
        <v>0</v>
      </c>
      <c r="AX25" s="6">
        <v>0</v>
      </c>
      <c r="AY25" s="6">
        <v>0</v>
      </c>
      <c r="AZ25" s="6">
        <v>0</v>
      </c>
      <c r="BA25" s="6">
        <v>0</v>
      </c>
      <c r="BB25" s="6">
        <v>0</v>
      </c>
      <c r="BC25" s="6">
        <v>0</v>
      </c>
      <c r="BD25" s="6">
        <v>0</v>
      </c>
    </row>
    <row r="26" spans="1:56" s="6" customFormat="1" ht="16.5" customHeight="1">
      <c r="B26" s="261" t="s">
        <v>524</v>
      </c>
      <c r="C26" s="272">
        <v>16656998399.256905</v>
      </c>
      <c r="D26" s="14">
        <v>1.7187522036246208E-2</v>
      </c>
      <c r="E26" s="252">
        <v>19373443138.655174</v>
      </c>
      <c r="F26" s="46">
        <v>1.4820624553490234E-2</v>
      </c>
      <c r="G26" s="46">
        <v>0.16308128717353149</v>
      </c>
      <c r="H26" s="319">
        <v>23601084331.856556</v>
      </c>
      <c r="I26" s="46">
        <f t="shared" si="10"/>
        <v>1.6798660129872904E-2</v>
      </c>
      <c r="J26" s="46">
        <f t="shared" si="1"/>
        <v>0.21821837052630633</v>
      </c>
      <c r="K26" s="861">
        <f t="shared" si="0"/>
        <v>33108267787.612816</v>
      </c>
      <c r="L26" s="46">
        <f t="shared" si="11"/>
        <v>1.5971554364751672E-2</v>
      </c>
      <c r="M26" s="172">
        <f t="shared" si="2"/>
        <v>0.40282824814635909</v>
      </c>
      <c r="N26" s="87">
        <f t="shared" si="30"/>
        <v>34043474985.180294</v>
      </c>
      <c r="O26" s="14">
        <f t="shared" si="11"/>
        <v>1.5971554364751672E-2</v>
      </c>
      <c r="P26" s="319">
        <f t="shared" si="7"/>
        <v>23343322281.328442</v>
      </c>
      <c r="Q26" s="14">
        <f t="shared" si="8"/>
        <v>1.5971554364751672E-2</v>
      </c>
      <c r="R26" s="319">
        <f t="shared" si="7"/>
        <v>22314254802.863396</v>
      </c>
      <c r="S26" s="14">
        <f t="shared" si="9"/>
        <v>1.5971554364751672E-2</v>
      </c>
      <c r="T26" s="252">
        <f t="shared" si="12"/>
        <v>2454176271.1482897</v>
      </c>
      <c r="U26" s="14">
        <f t="shared" si="13"/>
        <v>2.2101437145095607E-2</v>
      </c>
      <c r="V26" s="252">
        <f t="shared" si="14"/>
        <v>2450447775.4260674</v>
      </c>
      <c r="W26" s="14">
        <f t="shared" si="13"/>
        <v>2.1892216284308319E-2</v>
      </c>
      <c r="X26" s="252">
        <f t="shared" si="15"/>
        <v>2876494856.203845</v>
      </c>
      <c r="Y26" s="14">
        <f t="shared" si="16"/>
        <v>1.8286782157448875E-2</v>
      </c>
      <c r="Z26" s="252">
        <f t="shared" si="17"/>
        <v>2847813453.203845</v>
      </c>
      <c r="AA26" s="14">
        <f t="shared" si="18"/>
        <v>1.5705399647892169E-2</v>
      </c>
      <c r="AB26" s="252">
        <f t="shared" si="19"/>
        <v>2836653898.203845</v>
      </c>
      <c r="AC26" s="14">
        <f t="shared" si="20"/>
        <v>1.7069046262728167E-2</v>
      </c>
      <c r="AD26" s="252">
        <f t="shared" si="21"/>
        <v>2829820126.203845</v>
      </c>
      <c r="AE26" s="14">
        <f t="shared" si="22"/>
        <v>1.6351979494906386E-2</v>
      </c>
      <c r="AF26" s="252">
        <f t="shared" si="23"/>
        <v>2826812766.203845</v>
      </c>
      <c r="AG26" s="14">
        <f t="shared" si="24"/>
        <v>1.7835209062382718E-2</v>
      </c>
      <c r="AH26" s="252">
        <f t="shared" si="31"/>
        <v>2828002854.203845</v>
      </c>
      <c r="AI26" s="14">
        <f t="shared" si="25"/>
        <v>1.6089935675217742E-2</v>
      </c>
      <c r="AJ26" s="252">
        <f t="shared" si="32"/>
        <v>2832239001.203845</v>
      </c>
      <c r="AK26" s="14">
        <f t="shared" si="26"/>
        <v>1.317078642247177E-2</v>
      </c>
      <c r="AL26" s="252">
        <f t="shared" si="33"/>
        <v>2825928095.203845</v>
      </c>
      <c r="AM26" s="14">
        <f t="shared" si="27"/>
        <v>1.2556733505920594E-2</v>
      </c>
      <c r="AN26" s="252">
        <f t="shared" si="34"/>
        <v>2837568679.203845</v>
      </c>
      <c r="AO26" s="14">
        <f t="shared" si="28"/>
        <v>1.4383530081826161E-2</v>
      </c>
      <c r="AP26" s="252">
        <f t="shared" si="35"/>
        <v>2662310011.203846</v>
      </c>
      <c r="AQ26" s="14">
        <f t="shared" si="29"/>
        <v>1.3279767224189595E-2</v>
      </c>
      <c r="AS26" s="6">
        <v>2454176271.1482897</v>
      </c>
      <c r="AT26" s="6">
        <v>2450447775.4260674</v>
      </c>
      <c r="AU26" s="6">
        <v>2876494856.203845</v>
      </c>
      <c r="AV26" s="6">
        <v>2847813453.203845</v>
      </c>
      <c r="AW26" s="6">
        <v>2836653898.203845</v>
      </c>
      <c r="AX26" s="6">
        <v>2829820126.203845</v>
      </c>
      <c r="AY26" s="6">
        <v>2826812766.203845</v>
      </c>
      <c r="AZ26" s="6">
        <v>2828002854.203845</v>
      </c>
      <c r="BA26" s="6">
        <v>2832239001.203845</v>
      </c>
      <c r="BB26" s="6">
        <v>2825928095.203845</v>
      </c>
      <c r="BC26" s="6">
        <v>2837568679.203845</v>
      </c>
      <c r="BD26" s="6">
        <v>2662310011.203846</v>
      </c>
    </row>
    <row r="27" spans="1:56" s="6" customFormat="1" ht="16.5" customHeight="1">
      <c r="B27" s="261" t="s">
        <v>525</v>
      </c>
      <c r="C27" s="272">
        <v>188020000</v>
      </c>
      <c r="D27" s="302">
        <v>1.9400841711068298E-4</v>
      </c>
      <c r="E27" s="252">
        <v>208900000</v>
      </c>
      <c r="F27" s="335">
        <v>1.5980785898850932E-4</v>
      </c>
      <c r="G27" s="46">
        <v>0.11105201574300606</v>
      </c>
      <c r="H27" s="319">
        <v>187900000</v>
      </c>
      <c r="I27" s="335">
        <f t="shared" si="10"/>
        <v>1.337425092008397E-4</v>
      </c>
      <c r="J27" s="46">
        <f t="shared" si="1"/>
        <v>-0.10052656773575874</v>
      </c>
      <c r="K27" s="861">
        <f t="shared" si="0"/>
        <v>180000000</v>
      </c>
      <c r="L27" s="335">
        <f t="shared" si="11"/>
        <v>8.6832684938319656E-5</v>
      </c>
      <c r="M27" s="172">
        <f>IFERROR((K27-H27)/H27,0)</f>
        <v>-4.2043640234167109E-2</v>
      </c>
      <c r="N27" s="87">
        <f t="shared" si="30"/>
        <v>185084448.89482042</v>
      </c>
      <c r="O27" s="302">
        <f t="shared" si="11"/>
        <v>8.6832684938319656E-5</v>
      </c>
      <c r="P27" s="319">
        <f t="shared" si="7"/>
        <v>126910838.02974397</v>
      </c>
      <c r="Q27" s="302">
        <f t="shared" si="8"/>
        <v>8.6832684938319656E-5</v>
      </c>
      <c r="R27" s="319">
        <f t="shared" si="7"/>
        <v>121316098.15051021</v>
      </c>
      <c r="S27" s="302">
        <f t="shared" si="9"/>
        <v>8.6832684938319656E-5</v>
      </c>
      <c r="T27" s="252">
        <f t="shared" si="12"/>
        <v>15000000</v>
      </c>
      <c r="U27" s="14">
        <f t="shared" si="13"/>
        <v>1.3508465592869487E-4</v>
      </c>
      <c r="V27" s="252">
        <f t="shared" si="14"/>
        <v>15000000</v>
      </c>
      <c r="W27" s="14">
        <f t="shared" si="13"/>
        <v>1.3400948494302341E-4</v>
      </c>
      <c r="X27" s="252">
        <f t="shared" si="15"/>
        <v>15000000</v>
      </c>
      <c r="Y27" s="14">
        <f t="shared" si="16"/>
        <v>9.5359715930009822E-5</v>
      </c>
      <c r="Z27" s="252">
        <f t="shared" si="17"/>
        <v>15000000</v>
      </c>
      <c r="AA27" s="14">
        <f t="shared" si="18"/>
        <v>8.2723464366442042E-5</v>
      </c>
      <c r="AB27" s="252">
        <f t="shared" si="19"/>
        <v>15000000</v>
      </c>
      <c r="AC27" s="14">
        <f t="shared" si="20"/>
        <v>9.0259757844636252E-5</v>
      </c>
      <c r="AD27" s="252">
        <f t="shared" si="21"/>
        <v>15000000</v>
      </c>
      <c r="AE27" s="14">
        <f t="shared" si="22"/>
        <v>8.6676778552930236E-5</v>
      </c>
      <c r="AF27" s="252">
        <f t="shared" si="23"/>
        <v>15000000</v>
      </c>
      <c r="AG27" s="14">
        <f t="shared" si="24"/>
        <v>9.4639496161256896E-5</v>
      </c>
      <c r="AH27" s="252">
        <f t="shared" si="31"/>
        <v>15000000</v>
      </c>
      <c r="AI27" s="14">
        <f t="shared" si="25"/>
        <v>8.5342571267033621E-5</v>
      </c>
      <c r="AJ27" s="252">
        <f t="shared" si="32"/>
        <v>15000000</v>
      </c>
      <c r="AK27" s="14">
        <f t="shared" si="26"/>
        <v>6.9754634496983759E-5</v>
      </c>
      <c r="AL27" s="252">
        <f t="shared" si="33"/>
        <v>15000000</v>
      </c>
      <c r="AM27" s="14">
        <f t="shared" si="27"/>
        <v>6.6651024457585299E-5</v>
      </c>
      <c r="AN27" s="252">
        <f t="shared" si="34"/>
        <v>15000000</v>
      </c>
      <c r="AO27" s="14">
        <f t="shared" si="28"/>
        <v>7.6034442023770719E-5</v>
      </c>
      <c r="AP27" s="252">
        <f t="shared" si="35"/>
        <v>15000000</v>
      </c>
      <c r="AQ27" s="14">
        <f t="shared" si="29"/>
        <v>7.4820929014488092E-5</v>
      </c>
      <c r="AS27" s="6">
        <v>15000000</v>
      </c>
      <c r="AT27" s="6">
        <v>15000000</v>
      </c>
      <c r="AU27" s="6">
        <v>15000000</v>
      </c>
      <c r="AV27" s="6">
        <v>15000000</v>
      </c>
      <c r="AW27" s="6">
        <v>15000000</v>
      </c>
      <c r="AX27" s="6">
        <v>15000000</v>
      </c>
      <c r="AY27" s="6">
        <v>15000000</v>
      </c>
      <c r="AZ27" s="6">
        <v>15000000</v>
      </c>
      <c r="BA27" s="6">
        <v>15000000</v>
      </c>
      <c r="BB27" s="6">
        <v>15000000</v>
      </c>
      <c r="BC27" s="6">
        <v>15000000</v>
      </c>
      <c r="BD27" s="6">
        <v>15000000</v>
      </c>
    </row>
    <row r="28" spans="1:56" s="6" customFormat="1" ht="16.5" customHeight="1">
      <c r="B28" s="261" t="s">
        <v>526</v>
      </c>
      <c r="C28" s="272">
        <v>197399000</v>
      </c>
      <c r="D28" s="302">
        <v>2.0368613726854434E-4</v>
      </c>
      <c r="E28" s="252">
        <v>707405460</v>
      </c>
      <c r="F28" s="335">
        <v>5.4116300622011285E-4</v>
      </c>
      <c r="G28" s="46">
        <v>2.5836324398806476</v>
      </c>
      <c r="H28" s="319">
        <v>489739018</v>
      </c>
      <c r="I28" s="335">
        <f t="shared" si="10"/>
        <v>3.4858395487426925E-4</v>
      </c>
      <c r="J28" s="46">
        <f t="shared" si="1"/>
        <v>-0.30769686453932654</v>
      </c>
      <c r="K28" s="861">
        <f t="shared" si="0"/>
        <v>736000000</v>
      </c>
      <c r="L28" s="335">
        <f t="shared" si="11"/>
        <v>3.5504920063668481E-4</v>
      </c>
      <c r="M28" s="172">
        <f t="shared" si="2"/>
        <v>0.50284125411465586</v>
      </c>
      <c r="N28" s="87">
        <f t="shared" si="30"/>
        <v>756789746.59215462</v>
      </c>
      <c r="O28" s="302">
        <f t="shared" si="11"/>
        <v>3.5504920063668486E-4</v>
      </c>
      <c r="P28" s="319">
        <f t="shared" si="7"/>
        <v>518924315.49939758</v>
      </c>
      <c r="Q28" s="302">
        <f t="shared" si="8"/>
        <v>3.5504920063668481E-4</v>
      </c>
      <c r="R28" s="319">
        <f t="shared" si="7"/>
        <v>496048045.77097505</v>
      </c>
      <c r="S28" s="302">
        <f t="shared" si="9"/>
        <v>3.5504920063668481E-4</v>
      </c>
      <c r="T28" s="252">
        <f t="shared" si="12"/>
        <v>58000000</v>
      </c>
      <c r="U28" s="14">
        <f t="shared" si="13"/>
        <v>5.2232733625762022E-4</v>
      </c>
      <c r="V28" s="252">
        <f t="shared" si="14"/>
        <v>58000000</v>
      </c>
      <c r="W28" s="14">
        <f t="shared" si="13"/>
        <v>5.181700084463572E-4</v>
      </c>
      <c r="X28" s="252">
        <f t="shared" si="15"/>
        <v>58000000</v>
      </c>
      <c r="Y28" s="14">
        <f t="shared" si="16"/>
        <v>3.6872423492937133E-4</v>
      </c>
      <c r="Z28" s="252">
        <f t="shared" si="17"/>
        <v>58000000</v>
      </c>
      <c r="AA28" s="14">
        <f t="shared" si="18"/>
        <v>3.198640622169092E-4</v>
      </c>
      <c r="AB28" s="252">
        <f t="shared" si="19"/>
        <v>58000000</v>
      </c>
      <c r="AC28" s="14">
        <f t="shared" si="20"/>
        <v>3.4900439699926022E-4</v>
      </c>
      <c r="AD28" s="252">
        <f t="shared" si="21"/>
        <v>78000000</v>
      </c>
      <c r="AE28" s="14">
        <f t="shared" si="22"/>
        <v>4.5071924847523727E-4</v>
      </c>
      <c r="AF28" s="252">
        <f t="shared" si="23"/>
        <v>58000000</v>
      </c>
      <c r="AG28" s="14">
        <f t="shared" si="24"/>
        <v>3.6593938515685999E-4</v>
      </c>
      <c r="AH28" s="252">
        <f t="shared" si="31"/>
        <v>58000000</v>
      </c>
      <c r="AI28" s="14">
        <f t="shared" si="25"/>
        <v>3.2999127556586333E-4</v>
      </c>
      <c r="AJ28" s="252">
        <f t="shared" si="32"/>
        <v>58000000</v>
      </c>
      <c r="AK28" s="14">
        <f t="shared" si="26"/>
        <v>2.6971792005500386E-4</v>
      </c>
      <c r="AL28" s="252">
        <f t="shared" si="33"/>
        <v>58000000</v>
      </c>
      <c r="AM28" s="14">
        <f t="shared" si="27"/>
        <v>2.5771729456932984E-4</v>
      </c>
      <c r="AN28" s="252">
        <f t="shared" si="34"/>
        <v>58000000</v>
      </c>
      <c r="AO28" s="14">
        <f t="shared" si="28"/>
        <v>2.9399984249191345E-4</v>
      </c>
      <c r="AP28" s="252">
        <f t="shared" si="35"/>
        <v>78000000</v>
      </c>
      <c r="AQ28" s="14">
        <f t="shared" si="29"/>
        <v>3.8906883087533805E-4</v>
      </c>
      <c r="AS28" s="6">
        <v>58000000</v>
      </c>
      <c r="AT28" s="6">
        <v>58000000</v>
      </c>
      <c r="AU28" s="6">
        <v>58000000</v>
      </c>
      <c r="AV28" s="6">
        <v>58000000</v>
      </c>
      <c r="AW28" s="6">
        <v>58000000</v>
      </c>
      <c r="AX28" s="6">
        <v>78000000</v>
      </c>
      <c r="AY28" s="6">
        <v>58000000</v>
      </c>
      <c r="AZ28" s="6">
        <v>58000000</v>
      </c>
      <c r="BA28" s="6">
        <v>58000000</v>
      </c>
      <c r="BB28" s="6">
        <v>58000000</v>
      </c>
      <c r="BC28" s="6">
        <v>58000000</v>
      </c>
      <c r="BD28" s="6">
        <v>78000000</v>
      </c>
    </row>
    <row r="29" spans="1:56" s="6" customFormat="1" ht="16.5" customHeight="1">
      <c r="B29" s="261" t="s">
        <v>527</v>
      </c>
      <c r="C29" s="272">
        <v>0</v>
      </c>
      <c r="D29" s="14">
        <v>0</v>
      </c>
      <c r="E29" s="252">
        <v>0</v>
      </c>
      <c r="F29" s="46">
        <v>0</v>
      </c>
      <c r="G29" s="46">
        <v>0</v>
      </c>
      <c r="H29" s="319">
        <v>0</v>
      </c>
      <c r="I29" s="46">
        <f t="shared" si="10"/>
        <v>0</v>
      </c>
      <c r="J29" s="46">
        <f t="shared" si="1"/>
        <v>0</v>
      </c>
      <c r="K29" s="861">
        <f t="shared" si="0"/>
        <v>0</v>
      </c>
      <c r="L29" s="46">
        <f t="shared" si="11"/>
        <v>0</v>
      </c>
      <c r="M29" s="172">
        <f t="shared" si="2"/>
        <v>0</v>
      </c>
      <c r="N29" s="87">
        <f t="shared" si="30"/>
        <v>0</v>
      </c>
      <c r="O29" s="14">
        <f t="shared" si="11"/>
        <v>0</v>
      </c>
      <c r="P29" s="319">
        <f t="shared" si="7"/>
        <v>0</v>
      </c>
      <c r="Q29" s="14">
        <f t="shared" si="8"/>
        <v>0</v>
      </c>
      <c r="R29" s="319">
        <f t="shared" si="7"/>
        <v>0</v>
      </c>
      <c r="S29" s="14">
        <f t="shared" si="9"/>
        <v>0</v>
      </c>
      <c r="T29" s="252">
        <f t="shared" si="12"/>
        <v>0</v>
      </c>
      <c r="U29" s="14">
        <f t="shared" si="13"/>
        <v>0</v>
      </c>
      <c r="V29" s="252">
        <f t="shared" si="14"/>
        <v>0</v>
      </c>
      <c r="W29" s="14">
        <f t="shared" si="13"/>
        <v>0</v>
      </c>
      <c r="X29" s="252">
        <f t="shared" si="15"/>
        <v>0</v>
      </c>
      <c r="Y29" s="14">
        <f t="shared" si="16"/>
        <v>0</v>
      </c>
      <c r="Z29" s="252">
        <f t="shared" si="17"/>
        <v>0</v>
      </c>
      <c r="AA29" s="14">
        <f t="shared" si="18"/>
        <v>0</v>
      </c>
      <c r="AB29" s="252">
        <f t="shared" si="19"/>
        <v>0</v>
      </c>
      <c r="AC29" s="14">
        <f t="shared" si="20"/>
        <v>0</v>
      </c>
      <c r="AD29" s="252">
        <f t="shared" si="21"/>
        <v>0</v>
      </c>
      <c r="AE29" s="14">
        <f t="shared" si="22"/>
        <v>0</v>
      </c>
      <c r="AF29" s="252">
        <f t="shared" si="23"/>
        <v>0</v>
      </c>
      <c r="AG29" s="14">
        <f t="shared" si="24"/>
        <v>0</v>
      </c>
      <c r="AH29" s="252">
        <f t="shared" si="31"/>
        <v>0</v>
      </c>
      <c r="AI29" s="14">
        <f t="shared" si="25"/>
        <v>0</v>
      </c>
      <c r="AJ29" s="252">
        <f t="shared" si="32"/>
        <v>0</v>
      </c>
      <c r="AK29" s="14">
        <f t="shared" si="26"/>
        <v>0</v>
      </c>
      <c r="AL29" s="252">
        <f t="shared" si="33"/>
        <v>0</v>
      </c>
      <c r="AM29" s="14">
        <f t="shared" si="27"/>
        <v>0</v>
      </c>
      <c r="AN29" s="252">
        <f t="shared" si="34"/>
        <v>0</v>
      </c>
      <c r="AO29" s="14">
        <f t="shared" si="28"/>
        <v>0</v>
      </c>
      <c r="AP29" s="252">
        <f t="shared" si="35"/>
        <v>0</v>
      </c>
      <c r="AQ29" s="14">
        <f t="shared" si="29"/>
        <v>0</v>
      </c>
      <c r="AS29" s="6">
        <v>0</v>
      </c>
      <c r="AT29" s="6">
        <v>0</v>
      </c>
      <c r="AU29" s="6">
        <v>0</v>
      </c>
      <c r="AV29" s="6">
        <v>0</v>
      </c>
      <c r="AW29" s="6">
        <v>0</v>
      </c>
      <c r="AX29" s="6">
        <v>0</v>
      </c>
      <c r="AY29" s="6">
        <v>0</v>
      </c>
      <c r="AZ29" s="6">
        <v>0</v>
      </c>
      <c r="BA29" s="6">
        <v>0</v>
      </c>
      <c r="BB29" s="6">
        <v>0</v>
      </c>
      <c r="BC29" s="6">
        <v>0</v>
      </c>
      <c r="BD29" s="6">
        <v>0</v>
      </c>
    </row>
    <row r="30" spans="1:56" s="6" customFormat="1" ht="16.5" customHeight="1">
      <c r="B30" s="261" t="s">
        <v>528</v>
      </c>
      <c r="C30" s="272">
        <v>0</v>
      </c>
      <c r="D30" s="14">
        <v>0</v>
      </c>
      <c r="E30" s="252">
        <v>0</v>
      </c>
      <c r="F30" s="46">
        <v>0</v>
      </c>
      <c r="G30" s="46">
        <v>0</v>
      </c>
      <c r="H30" s="319">
        <v>0</v>
      </c>
      <c r="I30" s="46">
        <f t="shared" si="10"/>
        <v>0</v>
      </c>
      <c r="J30" s="46">
        <f t="shared" si="1"/>
        <v>0</v>
      </c>
      <c r="K30" s="861">
        <f t="shared" si="0"/>
        <v>0</v>
      </c>
      <c r="L30" s="46">
        <f t="shared" si="11"/>
        <v>0</v>
      </c>
      <c r="M30" s="172">
        <f t="shared" si="2"/>
        <v>0</v>
      </c>
      <c r="N30" s="87">
        <f t="shared" si="30"/>
        <v>0</v>
      </c>
      <c r="O30" s="14">
        <f t="shared" si="11"/>
        <v>0</v>
      </c>
      <c r="P30" s="319">
        <f t="shared" si="7"/>
        <v>0</v>
      </c>
      <c r="Q30" s="14">
        <f t="shared" si="8"/>
        <v>0</v>
      </c>
      <c r="R30" s="319">
        <f t="shared" si="7"/>
        <v>0</v>
      </c>
      <c r="S30" s="14">
        <f t="shared" si="9"/>
        <v>0</v>
      </c>
      <c r="T30" s="252">
        <f t="shared" si="12"/>
        <v>0</v>
      </c>
      <c r="U30" s="14">
        <f t="shared" si="13"/>
        <v>0</v>
      </c>
      <c r="V30" s="252">
        <f t="shared" si="14"/>
        <v>0</v>
      </c>
      <c r="W30" s="14">
        <f t="shared" si="13"/>
        <v>0</v>
      </c>
      <c r="X30" s="252">
        <f t="shared" si="15"/>
        <v>0</v>
      </c>
      <c r="Y30" s="14">
        <f t="shared" si="16"/>
        <v>0</v>
      </c>
      <c r="Z30" s="252">
        <f t="shared" si="17"/>
        <v>0</v>
      </c>
      <c r="AA30" s="14">
        <f t="shared" si="18"/>
        <v>0</v>
      </c>
      <c r="AB30" s="252">
        <f t="shared" si="19"/>
        <v>0</v>
      </c>
      <c r="AC30" s="14">
        <f t="shared" si="20"/>
        <v>0</v>
      </c>
      <c r="AD30" s="252">
        <f t="shared" si="21"/>
        <v>0</v>
      </c>
      <c r="AE30" s="14">
        <f t="shared" si="22"/>
        <v>0</v>
      </c>
      <c r="AF30" s="252">
        <f t="shared" si="23"/>
        <v>0</v>
      </c>
      <c r="AG30" s="14">
        <f t="shared" si="24"/>
        <v>0</v>
      </c>
      <c r="AH30" s="252">
        <f t="shared" si="31"/>
        <v>0</v>
      </c>
      <c r="AI30" s="14">
        <f t="shared" si="25"/>
        <v>0</v>
      </c>
      <c r="AJ30" s="252">
        <f t="shared" si="32"/>
        <v>0</v>
      </c>
      <c r="AK30" s="14">
        <f t="shared" si="26"/>
        <v>0</v>
      </c>
      <c r="AL30" s="252">
        <f t="shared" si="33"/>
        <v>0</v>
      </c>
      <c r="AM30" s="14">
        <f t="shared" si="27"/>
        <v>0</v>
      </c>
      <c r="AN30" s="252">
        <f t="shared" si="34"/>
        <v>0</v>
      </c>
      <c r="AO30" s="14">
        <f t="shared" si="28"/>
        <v>0</v>
      </c>
      <c r="AP30" s="252">
        <f t="shared" si="35"/>
        <v>0</v>
      </c>
      <c r="AQ30" s="14">
        <f t="shared" si="29"/>
        <v>0</v>
      </c>
      <c r="AS30" s="6">
        <v>0</v>
      </c>
      <c r="AT30" s="6">
        <v>0</v>
      </c>
      <c r="AU30" s="6">
        <v>0</v>
      </c>
      <c r="AV30" s="6">
        <v>0</v>
      </c>
      <c r="AW30" s="6">
        <v>0</v>
      </c>
      <c r="AX30" s="6">
        <v>0</v>
      </c>
      <c r="AY30" s="6">
        <v>0</v>
      </c>
      <c r="AZ30" s="6">
        <v>0</v>
      </c>
      <c r="BA30" s="6">
        <v>0</v>
      </c>
      <c r="BB30" s="6">
        <v>0</v>
      </c>
      <c r="BC30" s="6">
        <v>0</v>
      </c>
      <c r="BD30" s="6">
        <v>0</v>
      </c>
    </row>
    <row r="31" spans="1:56" s="6" customFormat="1" ht="16.5" customHeight="1">
      <c r="B31" s="261" t="s">
        <v>529</v>
      </c>
      <c r="C31" s="272">
        <v>0</v>
      </c>
      <c r="D31" s="14">
        <v>0</v>
      </c>
      <c r="E31" s="252">
        <v>0</v>
      </c>
      <c r="F31" s="46">
        <v>0</v>
      </c>
      <c r="G31" s="46">
        <v>0</v>
      </c>
      <c r="H31" s="319">
        <v>0</v>
      </c>
      <c r="I31" s="46">
        <f t="shared" si="10"/>
        <v>0</v>
      </c>
      <c r="J31" s="46">
        <f t="shared" si="1"/>
        <v>0</v>
      </c>
      <c r="K31" s="861">
        <f t="shared" si="0"/>
        <v>0</v>
      </c>
      <c r="L31" s="46">
        <f t="shared" si="11"/>
        <v>0</v>
      </c>
      <c r="M31" s="172">
        <f t="shared" si="2"/>
        <v>0</v>
      </c>
      <c r="N31" s="87">
        <f t="shared" si="30"/>
        <v>0</v>
      </c>
      <c r="O31" s="14">
        <f t="shared" si="11"/>
        <v>0</v>
      </c>
      <c r="P31" s="319">
        <f t="shared" ref="P31:P40" si="36">+$K31/$K$7*P$7</f>
        <v>0</v>
      </c>
      <c r="Q31" s="14">
        <f t="shared" si="8"/>
        <v>0</v>
      </c>
      <c r="R31" s="319">
        <f t="shared" ref="R31:R40" si="37">+$K31/$K$7*R$7</f>
        <v>0</v>
      </c>
      <c r="S31" s="14">
        <f t="shared" si="9"/>
        <v>0</v>
      </c>
      <c r="T31" s="252">
        <f t="shared" si="12"/>
        <v>0</v>
      </c>
      <c r="U31" s="14">
        <f t="shared" si="13"/>
        <v>0</v>
      </c>
      <c r="V31" s="252">
        <f t="shared" si="14"/>
        <v>0</v>
      </c>
      <c r="W31" s="14">
        <f t="shared" si="13"/>
        <v>0</v>
      </c>
      <c r="X31" s="252">
        <f t="shared" si="15"/>
        <v>0</v>
      </c>
      <c r="Y31" s="14">
        <f t="shared" si="16"/>
        <v>0</v>
      </c>
      <c r="Z31" s="252">
        <f t="shared" si="17"/>
        <v>0</v>
      </c>
      <c r="AA31" s="14">
        <f t="shared" si="18"/>
        <v>0</v>
      </c>
      <c r="AB31" s="252">
        <f t="shared" si="19"/>
        <v>0</v>
      </c>
      <c r="AC31" s="14">
        <f t="shared" si="20"/>
        <v>0</v>
      </c>
      <c r="AD31" s="252">
        <f t="shared" si="21"/>
        <v>0</v>
      </c>
      <c r="AE31" s="14">
        <f t="shared" si="22"/>
        <v>0</v>
      </c>
      <c r="AF31" s="252">
        <f t="shared" si="23"/>
        <v>0</v>
      </c>
      <c r="AG31" s="14">
        <f t="shared" si="24"/>
        <v>0</v>
      </c>
      <c r="AH31" s="252">
        <f t="shared" si="31"/>
        <v>0</v>
      </c>
      <c r="AI31" s="14">
        <f t="shared" si="25"/>
        <v>0</v>
      </c>
      <c r="AJ31" s="252">
        <f t="shared" si="32"/>
        <v>0</v>
      </c>
      <c r="AK31" s="14">
        <f t="shared" si="26"/>
        <v>0</v>
      </c>
      <c r="AL31" s="252">
        <f t="shared" si="33"/>
        <v>0</v>
      </c>
      <c r="AM31" s="14">
        <f t="shared" si="27"/>
        <v>0</v>
      </c>
      <c r="AN31" s="252">
        <f t="shared" si="34"/>
        <v>0</v>
      </c>
      <c r="AO31" s="14">
        <f t="shared" si="28"/>
        <v>0</v>
      </c>
      <c r="AP31" s="252">
        <f t="shared" si="35"/>
        <v>0</v>
      </c>
      <c r="AQ31" s="14">
        <f t="shared" si="29"/>
        <v>0</v>
      </c>
      <c r="AS31" s="6">
        <v>0</v>
      </c>
      <c r="AT31" s="6">
        <v>0</v>
      </c>
      <c r="AU31" s="6">
        <v>0</v>
      </c>
      <c r="AV31" s="6">
        <v>0</v>
      </c>
      <c r="AW31" s="6">
        <v>0</v>
      </c>
      <c r="AX31" s="6">
        <v>0</v>
      </c>
      <c r="AY31" s="6">
        <v>0</v>
      </c>
      <c r="AZ31" s="6">
        <v>0</v>
      </c>
      <c r="BA31" s="6">
        <v>0</v>
      </c>
      <c r="BB31" s="6">
        <v>0</v>
      </c>
      <c r="BC31" s="6">
        <v>0</v>
      </c>
      <c r="BD31" s="6">
        <v>0</v>
      </c>
    </row>
    <row r="32" spans="1:56" s="6" customFormat="1" ht="16.5" customHeight="1">
      <c r="B32" s="261" t="s">
        <v>530</v>
      </c>
      <c r="C32" s="272">
        <v>5307951949.1999998</v>
      </c>
      <c r="D32" s="14">
        <v>5.477009657291013E-3</v>
      </c>
      <c r="E32" s="252">
        <v>10534104842</v>
      </c>
      <c r="F32" s="46">
        <v>8.0585578801364733E-3</v>
      </c>
      <c r="G32" s="46">
        <v>0.98458933743506705</v>
      </c>
      <c r="H32" s="319">
        <v>650556256</v>
      </c>
      <c r="I32" s="46">
        <f t="shared" si="10"/>
        <v>4.6304963306941898E-4</v>
      </c>
      <c r="J32" s="46">
        <f t="shared" si="1"/>
        <v>-0.93824285349750847</v>
      </c>
      <c r="K32" s="861">
        <f t="shared" si="0"/>
        <v>14688307637.617865</v>
      </c>
      <c r="L32" s="46">
        <f t="shared" si="11"/>
        <v>7.0856954965243689E-3</v>
      </c>
      <c r="M32" s="172">
        <f t="shared" si="2"/>
        <v>21.578074535675306</v>
      </c>
      <c r="N32" s="87">
        <f t="shared" si="30"/>
        <v>15103207357.256023</v>
      </c>
      <c r="O32" s="14">
        <f t="shared" si="11"/>
        <v>7.0856954965243689E-3</v>
      </c>
      <c r="P32" s="319">
        <f t="shared" si="36"/>
        <v>10356141286.270956</v>
      </c>
      <c r="Q32" s="14">
        <f t="shared" si="8"/>
        <v>7.085695496524368E-3</v>
      </c>
      <c r="R32" s="319">
        <f t="shared" si="37"/>
        <v>9899600950.1674309</v>
      </c>
      <c r="S32" s="14">
        <f t="shared" si="9"/>
        <v>7.0856954965243689E-3</v>
      </c>
      <c r="T32" s="252">
        <f t="shared" si="12"/>
        <v>717842601.47202373</v>
      </c>
      <c r="U32" s="14">
        <f t="shared" si="13"/>
        <v>6.4646347220538381E-3</v>
      </c>
      <c r="V32" s="252">
        <f t="shared" si="14"/>
        <v>785256672.9027642</v>
      </c>
      <c r="W32" s="14">
        <f t="shared" si="13"/>
        <v>7.0154561522514421E-3</v>
      </c>
      <c r="X32" s="252">
        <f t="shared" si="15"/>
        <v>1061044498.1846907</v>
      </c>
      <c r="Y32" s="14">
        <f t="shared" si="16"/>
        <v>6.7453934623994622E-3</v>
      </c>
      <c r="Z32" s="252">
        <f t="shared" si="17"/>
        <v>1218167713.7064636</v>
      </c>
      <c r="AA32" s="14">
        <f t="shared" si="18"/>
        <v>6.7180702304764535E-3</v>
      </c>
      <c r="AB32" s="252">
        <f t="shared" si="19"/>
        <v>1141827510.0680506</v>
      </c>
      <c r="AC32" s="14">
        <f t="shared" si="20"/>
        <v>6.8707383039390809E-3</v>
      </c>
      <c r="AD32" s="252">
        <f t="shared" si="21"/>
        <v>1184912059.242826</v>
      </c>
      <c r="AE32" s="14">
        <f t="shared" si="22"/>
        <v>6.8469573442457993E-3</v>
      </c>
      <c r="AF32" s="252">
        <f t="shared" si="23"/>
        <v>1109071656.5026979</v>
      </c>
      <c r="AG32" s="14">
        <f t="shared" si="24"/>
        <v>6.9974655185430605E-3</v>
      </c>
      <c r="AH32" s="252">
        <f t="shared" si="31"/>
        <v>1263610187.6735289</v>
      </c>
      <c r="AI32" s="14">
        <f t="shared" si="25"/>
        <v>7.1893161663518588E-3</v>
      </c>
      <c r="AJ32" s="252">
        <f t="shared" si="32"/>
        <v>1597860114.9611032</v>
      </c>
      <c r="AK32" s="14">
        <f t="shared" si="26"/>
        <v>7.4305432197613467E-3</v>
      </c>
      <c r="AL32" s="252">
        <f t="shared" si="33"/>
        <v>1664923931.3903422</v>
      </c>
      <c r="AM32" s="14">
        <f t="shared" si="27"/>
        <v>7.3979257114077848E-3</v>
      </c>
      <c r="AN32" s="252">
        <f t="shared" si="34"/>
        <v>1461765292.5181723</v>
      </c>
      <c r="AO32" s="14">
        <f t="shared" si="28"/>
        <v>7.4096338924222148E-3</v>
      </c>
      <c r="AP32" s="252">
        <f t="shared" si="35"/>
        <v>1482025398.9952035</v>
      </c>
      <c r="AQ32" s="14">
        <f t="shared" si="29"/>
        <v>7.3924344783925667E-3</v>
      </c>
      <c r="AS32" s="6">
        <v>717842601.47202373</v>
      </c>
      <c r="AT32" s="6">
        <v>785256672.9027642</v>
      </c>
      <c r="AU32" s="6">
        <v>1061044498.1846907</v>
      </c>
      <c r="AV32" s="6">
        <v>1218167713.7064636</v>
      </c>
      <c r="AW32" s="6">
        <v>1141827510.0680506</v>
      </c>
      <c r="AX32" s="6">
        <v>1184912059.242826</v>
      </c>
      <c r="AY32" s="6">
        <v>1109071656.5026979</v>
      </c>
      <c r="AZ32" s="6">
        <v>1263610187.6735289</v>
      </c>
      <c r="BA32" s="6">
        <v>1597860114.9611032</v>
      </c>
      <c r="BB32" s="6">
        <v>1664923931.3903422</v>
      </c>
      <c r="BC32" s="6">
        <v>1461765292.5181723</v>
      </c>
      <c r="BD32" s="6">
        <v>1482025398.9952035</v>
      </c>
    </row>
    <row r="33" spans="2:56" s="6" customFormat="1" ht="16.5" customHeight="1">
      <c r="B33" s="261" t="s">
        <v>531</v>
      </c>
      <c r="C33" s="272">
        <v>0</v>
      </c>
      <c r="D33" s="14">
        <v>0</v>
      </c>
      <c r="E33" s="252">
        <v>0</v>
      </c>
      <c r="F33" s="46">
        <v>0</v>
      </c>
      <c r="G33" s="46">
        <v>0</v>
      </c>
      <c r="H33" s="319">
        <v>0</v>
      </c>
      <c r="I33" s="46">
        <f t="shared" si="10"/>
        <v>0</v>
      </c>
      <c r="J33" s="46">
        <f t="shared" si="1"/>
        <v>0</v>
      </c>
      <c r="K33" s="861">
        <f t="shared" si="0"/>
        <v>0</v>
      </c>
      <c r="L33" s="46">
        <f t="shared" si="11"/>
        <v>0</v>
      </c>
      <c r="M33" s="172">
        <f t="shared" si="2"/>
        <v>0</v>
      </c>
      <c r="N33" s="87">
        <f t="shared" si="30"/>
        <v>0</v>
      </c>
      <c r="O33" s="14">
        <f t="shared" si="11"/>
        <v>0</v>
      </c>
      <c r="P33" s="319">
        <f t="shared" si="36"/>
        <v>0</v>
      </c>
      <c r="Q33" s="14">
        <f t="shared" si="8"/>
        <v>0</v>
      </c>
      <c r="R33" s="319">
        <f t="shared" si="37"/>
        <v>0</v>
      </c>
      <c r="S33" s="14">
        <f t="shared" si="9"/>
        <v>0</v>
      </c>
      <c r="T33" s="252">
        <f t="shared" si="12"/>
        <v>0</v>
      </c>
      <c r="U33" s="14">
        <f t="shared" si="13"/>
        <v>0</v>
      </c>
      <c r="V33" s="252">
        <f t="shared" si="14"/>
        <v>0</v>
      </c>
      <c r="W33" s="14">
        <f t="shared" si="13"/>
        <v>0</v>
      </c>
      <c r="X33" s="252">
        <f t="shared" si="15"/>
        <v>0</v>
      </c>
      <c r="Y33" s="14">
        <f t="shared" si="16"/>
        <v>0</v>
      </c>
      <c r="Z33" s="252">
        <f t="shared" si="17"/>
        <v>0</v>
      </c>
      <c r="AA33" s="14">
        <f t="shared" si="18"/>
        <v>0</v>
      </c>
      <c r="AB33" s="252">
        <f t="shared" si="19"/>
        <v>0</v>
      </c>
      <c r="AC33" s="14">
        <f t="shared" si="20"/>
        <v>0</v>
      </c>
      <c r="AD33" s="252">
        <f t="shared" si="21"/>
        <v>0</v>
      </c>
      <c r="AE33" s="14">
        <f t="shared" si="22"/>
        <v>0</v>
      </c>
      <c r="AF33" s="252">
        <f t="shared" si="23"/>
        <v>0</v>
      </c>
      <c r="AG33" s="14">
        <f t="shared" si="24"/>
        <v>0</v>
      </c>
      <c r="AH33" s="252">
        <f t="shared" si="31"/>
        <v>0</v>
      </c>
      <c r="AI33" s="14">
        <f t="shared" si="25"/>
        <v>0</v>
      </c>
      <c r="AJ33" s="252">
        <f t="shared" si="32"/>
        <v>0</v>
      </c>
      <c r="AK33" s="14">
        <f t="shared" si="26"/>
        <v>0</v>
      </c>
      <c r="AL33" s="252">
        <f t="shared" si="33"/>
        <v>0</v>
      </c>
      <c r="AM33" s="14">
        <f t="shared" si="27"/>
        <v>0</v>
      </c>
      <c r="AN33" s="252">
        <f t="shared" si="34"/>
        <v>0</v>
      </c>
      <c r="AO33" s="14">
        <f t="shared" si="28"/>
        <v>0</v>
      </c>
      <c r="AP33" s="252">
        <f t="shared" si="35"/>
        <v>0</v>
      </c>
      <c r="AQ33" s="14">
        <f t="shared" si="29"/>
        <v>0</v>
      </c>
      <c r="AS33" s="6">
        <v>0</v>
      </c>
      <c r="AT33" s="6">
        <v>0</v>
      </c>
      <c r="AU33" s="6">
        <v>0</v>
      </c>
      <c r="AV33" s="6">
        <v>0</v>
      </c>
      <c r="AW33" s="6">
        <v>0</v>
      </c>
      <c r="AX33" s="6">
        <v>0</v>
      </c>
      <c r="AY33" s="6">
        <v>0</v>
      </c>
      <c r="AZ33" s="6">
        <v>0</v>
      </c>
      <c r="BA33" s="6">
        <v>0</v>
      </c>
      <c r="BB33" s="6">
        <v>0</v>
      </c>
      <c r="BC33" s="6">
        <v>0</v>
      </c>
      <c r="BD33" s="6">
        <v>0</v>
      </c>
    </row>
    <row r="34" spans="2:56" s="6" customFormat="1" ht="16.5" customHeight="1">
      <c r="B34" s="261" t="s">
        <v>532</v>
      </c>
      <c r="C34" s="272">
        <v>0</v>
      </c>
      <c r="D34" s="14">
        <v>0</v>
      </c>
      <c r="E34" s="252">
        <v>0</v>
      </c>
      <c r="F34" s="46">
        <v>0</v>
      </c>
      <c r="G34" s="46">
        <v>0</v>
      </c>
      <c r="H34" s="319">
        <v>0</v>
      </c>
      <c r="I34" s="46">
        <f t="shared" si="10"/>
        <v>0</v>
      </c>
      <c r="J34" s="46">
        <f t="shared" si="1"/>
        <v>0</v>
      </c>
      <c r="K34" s="861">
        <f t="shared" si="0"/>
        <v>0</v>
      </c>
      <c r="L34" s="46">
        <f t="shared" si="11"/>
        <v>0</v>
      </c>
      <c r="M34" s="172">
        <f t="shared" si="2"/>
        <v>0</v>
      </c>
      <c r="N34" s="87">
        <f t="shared" si="30"/>
        <v>0</v>
      </c>
      <c r="O34" s="14">
        <f t="shared" si="11"/>
        <v>0</v>
      </c>
      <c r="P34" s="319">
        <f t="shared" si="36"/>
        <v>0</v>
      </c>
      <c r="Q34" s="14">
        <f t="shared" si="8"/>
        <v>0</v>
      </c>
      <c r="R34" s="319">
        <f t="shared" si="37"/>
        <v>0</v>
      </c>
      <c r="S34" s="14">
        <f t="shared" si="9"/>
        <v>0</v>
      </c>
      <c r="T34" s="252">
        <f t="shared" si="12"/>
        <v>0</v>
      </c>
      <c r="U34" s="14">
        <f t="shared" si="13"/>
        <v>0</v>
      </c>
      <c r="V34" s="252">
        <f t="shared" si="14"/>
        <v>0</v>
      </c>
      <c r="W34" s="14">
        <f t="shared" si="13"/>
        <v>0</v>
      </c>
      <c r="X34" s="252">
        <f t="shared" si="15"/>
        <v>0</v>
      </c>
      <c r="Y34" s="14">
        <f t="shared" si="16"/>
        <v>0</v>
      </c>
      <c r="Z34" s="252">
        <f t="shared" si="17"/>
        <v>0</v>
      </c>
      <c r="AA34" s="14">
        <f t="shared" si="18"/>
        <v>0</v>
      </c>
      <c r="AB34" s="252">
        <f t="shared" si="19"/>
        <v>0</v>
      </c>
      <c r="AC34" s="14">
        <f t="shared" si="20"/>
        <v>0</v>
      </c>
      <c r="AD34" s="252">
        <f t="shared" si="21"/>
        <v>0</v>
      </c>
      <c r="AE34" s="14">
        <f t="shared" si="22"/>
        <v>0</v>
      </c>
      <c r="AF34" s="252">
        <f t="shared" si="23"/>
        <v>0</v>
      </c>
      <c r="AG34" s="14">
        <f t="shared" si="24"/>
        <v>0</v>
      </c>
      <c r="AH34" s="252">
        <f t="shared" si="31"/>
        <v>0</v>
      </c>
      <c r="AI34" s="14">
        <f t="shared" si="25"/>
        <v>0</v>
      </c>
      <c r="AJ34" s="252">
        <f t="shared" si="32"/>
        <v>0</v>
      </c>
      <c r="AK34" s="14">
        <f t="shared" si="26"/>
        <v>0</v>
      </c>
      <c r="AL34" s="252">
        <f t="shared" si="33"/>
        <v>0</v>
      </c>
      <c r="AM34" s="14">
        <f t="shared" si="27"/>
        <v>0</v>
      </c>
      <c r="AN34" s="252">
        <f t="shared" si="34"/>
        <v>0</v>
      </c>
      <c r="AO34" s="14">
        <f t="shared" si="28"/>
        <v>0</v>
      </c>
      <c r="AP34" s="252">
        <f t="shared" si="35"/>
        <v>0</v>
      </c>
      <c r="AQ34" s="14">
        <f t="shared" si="29"/>
        <v>0</v>
      </c>
      <c r="AS34" s="6">
        <v>0</v>
      </c>
      <c r="AT34" s="6">
        <v>0</v>
      </c>
      <c r="AU34" s="6">
        <v>0</v>
      </c>
      <c r="AV34" s="6">
        <v>0</v>
      </c>
      <c r="AW34" s="6">
        <v>0</v>
      </c>
      <c r="AX34" s="6">
        <v>0</v>
      </c>
      <c r="AY34" s="6">
        <v>0</v>
      </c>
      <c r="AZ34" s="6">
        <v>0</v>
      </c>
      <c r="BA34" s="6">
        <v>0</v>
      </c>
      <c r="BB34" s="6">
        <v>0</v>
      </c>
      <c r="BC34" s="6">
        <v>0</v>
      </c>
      <c r="BD34" s="6">
        <v>0</v>
      </c>
    </row>
    <row r="35" spans="2:56" s="6" customFormat="1" ht="16.5" customHeight="1">
      <c r="B35" s="261" t="s">
        <v>533</v>
      </c>
      <c r="C35" s="272">
        <v>1015464300</v>
      </c>
      <c r="D35" s="14">
        <v>1.0478067305361542E-3</v>
      </c>
      <c r="E35" s="252">
        <v>1141142500</v>
      </c>
      <c r="F35" s="46">
        <v>8.7297051089418388E-4</v>
      </c>
      <c r="G35" s="46">
        <v>0.12376427216594418</v>
      </c>
      <c r="H35" s="319">
        <v>1397202341</v>
      </c>
      <c r="I35" s="46">
        <f t="shared" si="10"/>
        <v>9.9449359737428019E-4</v>
      </c>
      <c r="J35" s="46">
        <f t="shared" si="1"/>
        <v>0.22438901451834456</v>
      </c>
      <c r="K35" s="861">
        <f t="shared" si="0"/>
        <v>1800000000</v>
      </c>
      <c r="L35" s="46">
        <f t="shared" si="11"/>
        <v>8.6832684938319658E-4</v>
      </c>
      <c r="M35" s="172">
        <f t="shared" si="2"/>
        <v>0.28828870892938191</v>
      </c>
      <c r="N35" s="87">
        <f t="shared" si="30"/>
        <v>1850844488.9482043</v>
      </c>
      <c r="O35" s="14">
        <f t="shared" si="11"/>
        <v>8.6832684938319658E-4</v>
      </c>
      <c r="P35" s="319">
        <f t="shared" si="36"/>
        <v>1269108380.2974398</v>
      </c>
      <c r="Q35" s="14">
        <f t="shared" si="8"/>
        <v>8.6832684938319658E-4</v>
      </c>
      <c r="R35" s="319">
        <f t="shared" si="37"/>
        <v>1213160981.5051022</v>
      </c>
      <c r="S35" s="14">
        <f t="shared" si="9"/>
        <v>8.6832684938319658E-4</v>
      </c>
      <c r="T35" s="252">
        <f t="shared" si="12"/>
        <v>150000000</v>
      </c>
      <c r="U35" s="14">
        <f t="shared" si="13"/>
        <v>1.3508465592869487E-3</v>
      </c>
      <c r="V35" s="252">
        <f t="shared" si="14"/>
        <v>150000000</v>
      </c>
      <c r="W35" s="14">
        <f t="shared" si="13"/>
        <v>1.3400948494302341E-3</v>
      </c>
      <c r="X35" s="252">
        <f t="shared" si="15"/>
        <v>150000000</v>
      </c>
      <c r="Y35" s="14">
        <f t="shared" si="16"/>
        <v>9.5359715930009822E-4</v>
      </c>
      <c r="Z35" s="252">
        <f t="shared" si="17"/>
        <v>150000000</v>
      </c>
      <c r="AA35" s="14">
        <f t="shared" si="18"/>
        <v>8.2723464366442042E-4</v>
      </c>
      <c r="AB35" s="252">
        <f t="shared" si="19"/>
        <v>150000000</v>
      </c>
      <c r="AC35" s="14">
        <f t="shared" si="20"/>
        <v>9.0259757844636263E-4</v>
      </c>
      <c r="AD35" s="252">
        <f t="shared" si="21"/>
        <v>150000000</v>
      </c>
      <c r="AE35" s="14">
        <f t="shared" si="22"/>
        <v>8.6676778552930247E-4</v>
      </c>
      <c r="AF35" s="252">
        <f t="shared" si="23"/>
        <v>150000000</v>
      </c>
      <c r="AG35" s="14">
        <f t="shared" si="24"/>
        <v>9.4639496161256901E-4</v>
      </c>
      <c r="AH35" s="252">
        <f t="shared" si="31"/>
        <v>150000000</v>
      </c>
      <c r="AI35" s="14">
        <f t="shared" si="25"/>
        <v>8.5342571267033626E-4</v>
      </c>
      <c r="AJ35" s="252">
        <f t="shared" si="32"/>
        <v>150000000</v>
      </c>
      <c r="AK35" s="14">
        <f t="shared" si="26"/>
        <v>6.9754634496983759E-4</v>
      </c>
      <c r="AL35" s="252">
        <f t="shared" si="33"/>
        <v>150000000</v>
      </c>
      <c r="AM35" s="14">
        <f t="shared" si="27"/>
        <v>6.6651024457585299E-4</v>
      </c>
      <c r="AN35" s="252">
        <f t="shared" si="34"/>
        <v>150000000</v>
      </c>
      <c r="AO35" s="14">
        <f t="shared" si="28"/>
        <v>7.6034442023770719E-4</v>
      </c>
      <c r="AP35" s="252">
        <f t="shared" si="35"/>
        <v>150000000</v>
      </c>
      <c r="AQ35" s="14">
        <f t="shared" si="29"/>
        <v>7.4820929014488089E-4</v>
      </c>
      <c r="AS35" s="6">
        <v>150000000</v>
      </c>
      <c r="AT35" s="6">
        <v>150000000</v>
      </c>
      <c r="AU35" s="6">
        <v>150000000</v>
      </c>
      <c r="AV35" s="6">
        <v>150000000</v>
      </c>
      <c r="AW35" s="6">
        <v>150000000</v>
      </c>
      <c r="AX35" s="6">
        <v>150000000</v>
      </c>
      <c r="AY35" s="6">
        <v>150000000</v>
      </c>
      <c r="AZ35" s="6">
        <v>150000000</v>
      </c>
      <c r="BA35" s="6">
        <v>150000000</v>
      </c>
      <c r="BB35" s="6">
        <v>150000000</v>
      </c>
      <c r="BC35" s="6">
        <v>150000000</v>
      </c>
      <c r="BD35" s="6">
        <v>150000000</v>
      </c>
    </row>
    <row r="36" spans="2:56" s="6" customFormat="1" ht="16.5" customHeight="1">
      <c r="B36" s="261" t="s">
        <v>534</v>
      </c>
      <c r="C36" s="272">
        <v>0</v>
      </c>
      <c r="D36" s="14">
        <v>0</v>
      </c>
      <c r="E36" s="252">
        <v>0</v>
      </c>
      <c r="F36" s="46">
        <v>0</v>
      </c>
      <c r="G36" s="46">
        <v>0</v>
      </c>
      <c r="H36" s="319">
        <v>0</v>
      </c>
      <c r="I36" s="46">
        <f t="shared" si="10"/>
        <v>0</v>
      </c>
      <c r="J36" s="46">
        <f t="shared" si="1"/>
        <v>0</v>
      </c>
      <c r="K36" s="861">
        <f t="shared" si="0"/>
        <v>0</v>
      </c>
      <c r="L36" s="46">
        <f t="shared" si="11"/>
        <v>0</v>
      </c>
      <c r="M36" s="172">
        <f t="shared" si="2"/>
        <v>0</v>
      </c>
      <c r="N36" s="87">
        <f t="shared" si="30"/>
        <v>0</v>
      </c>
      <c r="O36" s="14">
        <f t="shared" si="11"/>
        <v>0</v>
      </c>
      <c r="P36" s="319">
        <f t="shared" si="36"/>
        <v>0</v>
      </c>
      <c r="Q36" s="14">
        <f t="shared" si="8"/>
        <v>0</v>
      </c>
      <c r="R36" s="319">
        <f t="shared" si="37"/>
        <v>0</v>
      </c>
      <c r="S36" s="14">
        <f t="shared" si="9"/>
        <v>0</v>
      </c>
      <c r="T36" s="252">
        <f t="shared" si="12"/>
        <v>0</v>
      </c>
      <c r="U36" s="14">
        <f t="shared" si="13"/>
        <v>0</v>
      </c>
      <c r="V36" s="252">
        <f t="shared" si="14"/>
        <v>0</v>
      </c>
      <c r="W36" s="14">
        <f t="shared" si="13"/>
        <v>0</v>
      </c>
      <c r="X36" s="252">
        <f t="shared" si="15"/>
        <v>0</v>
      </c>
      <c r="Y36" s="14">
        <f t="shared" si="16"/>
        <v>0</v>
      </c>
      <c r="Z36" s="252">
        <f t="shared" si="17"/>
        <v>0</v>
      </c>
      <c r="AA36" s="14">
        <f t="shared" si="18"/>
        <v>0</v>
      </c>
      <c r="AB36" s="252">
        <f t="shared" si="19"/>
        <v>0</v>
      </c>
      <c r="AC36" s="14">
        <f t="shared" si="20"/>
        <v>0</v>
      </c>
      <c r="AD36" s="252">
        <f t="shared" si="21"/>
        <v>0</v>
      </c>
      <c r="AE36" s="14">
        <f t="shared" si="22"/>
        <v>0</v>
      </c>
      <c r="AF36" s="252">
        <f t="shared" si="23"/>
        <v>0</v>
      </c>
      <c r="AG36" s="14">
        <f t="shared" si="24"/>
        <v>0</v>
      </c>
      <c r="AH36" s="252">
        <f t="shared" si="31"/>
        <v>0</v>
      </c>
      <c r="AI36" s="14">
        <f t="shared" si="25"/>
        <v>0</v>
      </c>
      <c r="AJ36" s="252">
        <f t="shared" si="32"/>
        <v>0</v>
      </c>
      <c r="AK36" s="14">
        <f t="shared" si="26"/>
        <v>0</v>
      </c>
      <c r="AL36" s="252">
        <f t="shared" si="33"/>
        <v>0</v>
      </c>
      <c r="AM36" s="14">
        <f t="shared" si="27"/>
        <v>0</v>
      </c>
      <c r="AN36" s="252">
        <f t="shared" si="34"/>
        <v>0</v>
      </c>
      <c r="AO36" s="14">
        <f t="shared" si="28"/>
        <v>0</v>
      </c>
      <c r="AP36" s="252">
        <f t="shared" si="35"/>
        <v>0</v>
      </c>
      <c r="AQ36" s="14">
        <f t="shared" si="29"/>
        <v>0</v>
      </c>
      <c r="AS36" s="6">
        <v>0</v>
      </c>
      <c r="AT36" s="6">
        <v>0</v>
      </c>
      <c r="AU36" s="6">
        <v>0</v>
      </c>
      <c r="AV36" s="6">
        <v>0</v>
      </c>
      <c r="AW36" s="6">
        <v>0</v>
      </c>
      <c r="AX36" s="6">
        <v>0</v>
      </c>
      <c r="AY36" s="6">
        <v>0</v>
      </c>
      <c r="AZ36" s="6">
        <v>0</v>
      </c>
      <c r="BA36" s="6">
        <v>0</v>
      </c>
      <c r="BB36" s="6">
        <v>0</v>
      </c>
      <c r="BC36" s="6">
        <v>0</v>
      </c>
      <c r="BD36" s="6">
        <v>0</v>
      </c>
    </row>
    <row r="37" spans="2:56" s="6" customFormat="1" ht="16.5" customHeight="1">
      <c r="B37" s="261" t="s">
        <v>535</v>
      </c>
      <c r="C37" s="272">
        <v>0</v>
      </c>
      <c r="D37" s="14">
        <v>0</v>
      </c>
      <c r="E37" s="252">
        <v>0</v>
      </c>
      <c r="F37" s="46">
        <v>0</v>
      </c>
      <c r="G37" s="46">
        <v>0</v>
      </c>
      <c r="H37" s="319">
        <v>0</v>
      </c>
      <c r="I37" s="46">
        <f t="shared" si="10"/>
        <v>0</v>
      </c>
      <c r="J37" s="46">
        <f t="shared" si="1"/>
        <v>0</v>
      </c>
      <c r="K37" s="861">
        <f t="shared" si="0"/>
        <v>0</v>
      </c>
      <c r="L37" s="46">
        <f t="shared" si="11"/>
        <v>0</v>
      </c>
      <c r="M37" s="172">
        <f t="shared" si="2"/>
        <v>0</v>
      </c>
      <c r="N37" s="87">
        <f t="shared" si="30"/>
        <v>0</v>
      </c>
      <c r="O37" s="14">
        <f t="shared" si="11"/>
        <v>0</v>
      </c>
      <c r="P37" s="319">
        <f t="shared" si="36"/>
        <v>0</v>
      </c>
      <c r="Q37" s="14">
        <f t="shared" si="8"/>
        <v>0</v>
      </c>
      <c r="R37" s="319">
        <f t="shared" si="37"/>
        <v>0</v>
      </c>
      <c r="S37" s="14">
        <f t="shared" si="9"/>
        <v>0</v>
      </c>
      <c r="T37" s="252">
        <f t="shared" si="12"/>
        <v>0</v>
      </c>
      <c r="U37" s="14">
        <f t="shared" si="13"/>
        <v>0</v>
      </c>
      <c r="V37" s="252">
        <f t="shared" si="14"/>
        <v>0</v>
      </c>
      <c r="W37" s="14">
        <f t="shared" si="13"/>
        <v>0</v>
      </c>
      <c r="X37" s="252">
        <f t="shared" si="15"/>
        <v>0</v>
      </c>
      <c r="Y37" s="14">
        <f t="shared" si="16"/>
        <v>0</v>
      </c>
      <c r="Z37" s="252">
        <f t="shared" si="17"/>
        <v>0</v>
      </c>
      <c r="AA37" s="14">
        <f t="shared" si="18"/>
        <v>0</v>
      </c>
      <c r="AB37" s="252">
        <f t="shared" si="19"/>
        <v>0</v>
      </c>
      <c r="AC37" s="14">
        <f t="shared" si="20"/>
        <v>0</v>
      </c>
      <c r="AD37" s="252">
        <f t="shared" si="21"/>
        <v>0</v>
      </c>
      <c r="AE37" s="14">
        <f t="shared" si="22"/>
        <v>0</v>
      </c>
      <c r="AF37" s="252">
        <f t="shared" si="23"/>
        <v>0</v>
      </c>
      <c r="AG37" s="14">
        <f t="shared" si="24"/>
        <v>0</v>
      </c>
      <c r="AH37" s="252">
        <f t="shared" si="31"/>
        <v>0</v>
      </c>
      <c r="AI37" s="14">
        <f t="shared" si="25"/>
        <v>0</v>
      </c>
      <c r="AJ37" s="252">
        <f t="shared" si="32"/>
        <v>0</v>
      </c>
      <c r="AK37" s="14">
        <f t="shared" si="26"/>
        <v>0</v>
      </c>
      <c r="AL37" s="252">
        <f t="shared" si="33"/>
        <v>0</v>
      </c>
      <c r="AM37" s="14">
        <f t="shared" si="27"/>
        <v>0</v>
      </c>
      <c r="AN37" s="252">
        <f t="shared" si="34"/>
        <v>0</v>
      </c>
      <c r="AO37" s="14">
        <f t="shared" si="28"/>
        <v>0</v>
      </c>
      <c r="AP37" s="252">
        <f t="shared" si="35"/>
        <v>0</v>
      </c>
      <c r="AQ37" s="14">
        <f t="shared" si="29"/>
        <v>0</v>
      </c>
      <c r="AS37" s="6">
        <v>0</v>
      </c>
      <c r="AT37" s="6">
        <v>0</v>
      </c>
      <c r="AU37" s="6">
        <v>0</v>
      </c>
      <c r="AV37" s="6">
        <v>0</v>
      </c>
      <c r="AW37" s="6">
        <v>0</v>
      </c>
      <c r="AX37" s="6">
        <v>0</v>
      </c>
      <c r="AY37" s="6">
        <v>0</v>
      </c>
      <c r="AZ37" s="6">
        <v>0</v>
      </c>
      <c r="BA37" s="6">
        <v>0</v>
      </c>
      <c r="BB37" s="6">
        <v>0</v>
      </c>
      <c r="BC37" s="6">
        <v>0</v>
      </c>
      <c r="BD37" s="6">
        <v>0</v>
      </c>
    </row>
    <row r="38" spans="2:56" s="6" customFormat="1" ht="16.5" customHeight="1">
      <c r="B38" s="261" t="s">
        <v>536</v>
      </c>
      <c r="C38" s="272">
        <v>6869974800</v>
      </c>
      <c r="D38" s="14">
        <v>7.0887827706535515E-3</v>
      </c>
      <c r="E38" s="252">
        <v>5543094417</v>
      </c>
      <c r="F38" s="46">
        <v>4.2404502199709397E-3</v>
      </c>
      <c r="G38" s="46">
        <v>-0.19314195781329505</v>
      </c>
      <c r="H38" s="319">
        <v>5067551980</v>
      </c>
      <c r="I38" s="46">
        <f t="shared" si="10"/>
        <v>3.6069564518940041E-3</v>
      </c>
      <c r="J38" s="46">
        <f t="shared" si="1"/>
        <v>-8.5790066202294679E-2</v>
      </c>
      <c r="K38" s="861">
        <f t="shared" si="0"/>
        <v>6720000000</v>
      </c>
      <c r="L38" s="46">
        <f t="shared" si="11"/>
        <v>3.2417535710306004E-3</v>
      </c>
      <c r="M38" s="172">
        <f t="shared" si="2"/>
        <v>0.3260840789639024</v>
      </c>
      <c r="N38" s="87">
        <f t="shared" si="30"/>
        <v>6909819425.4066286</v>
      </c>
      <c r="O38" s="14">
        <f t="shared" si="11"/>
        <v>3.2417535710306004E-3</v>
      </c>
      <c r="P38" s="319">
        <f t="shared" si="36"/>
        <v>4738004619.7771082</v>
      </c>
      <c r="Q38" s="14">
        <f t="shared" si="8"/>
        <v>3.2417535710306004E-3</v>
      </c>
      <c r="R38" s="319">
        <f t="shared" si="37"/>
        <v>4529134330.9523811</v>
      </c>
      <c r="S38" s="14">
        <f t="shared" si="9"/>
        <v>3.2417535710306004E-3</v>
      </c>
      <c r="T38" s="252">
        <f t="shared" si="12"/>
        <v>560000000</v>
      </c>
      <c r="U38" s="14">
        <f t="shared" si="13"/>
        <v>5.0431604880046086E-3</v>
      </c>
      <c r="V38" s="252">
        <f t="shared" si="14"/>
        <v>560000000</v>
      </c>
      <c r="W38" s="14">
        <f t="shared" si="13"/>
        <v>5.0030207712062069E-3</v>
      </c>
      <c r="X38" s="252">
        <f t="shared" si="15"/>
        <v>560000000</v>
      </c>
      <c r="Y38" s="14">
        <f t="shared" si="16"/>
        <v>3.5600960613870335E-3</v>
      </c>
      <c r="Z38" s="252">
        <f t="shared" si="17"/>
        <v>560000000</v>
      </c>
      <c r="AA38" s="14">
        <f t="shared" si="18"/>
        <v>3.0883426696805029E-3</v>
      </c>
      <c r="AB38" s="252">
        <f t="shared" si="19"/>
        <v>560000000</v>
      </c>
      <c r="AC38" s="14">
        <f t="shared" si="20"/>
        <v>3.3696976261997536E-3</v>
      </c>
      <c r="AD38" s="252">
        <f t="shared" si="21"/>
        <v>560000000</v>
      </c>
      <c r="AE38" s="14">
        <f t="shared" si="22"/>
        <v>3.2359330659760622E-3</v>
      </c>
      <c r="AF38" s="252">
        <f t="shared" si="23"/>
        <v>560000000</v>
      </c>
      <c r="AG38" s="14">
        <f t="shared" si="24"/>
        <v>3.5332078566869241E-3</v>
      </c>
      <c r="AH38" s="252">
        <f t="shared" si="31"/>
        <v>560000000</v>
      </c>
      <c r="AI38" s="14">
        <f t="shared" si="25"/>
        <v>3.1861226606359223E-3</v>
      </c>
      <c r="AJ38" s="252">
        <f t="shared" si="32"/>
        <v>560000000</v>
      </c>
      <c r="AK38" s="14">
        <f t="shared" si="26"/>
        <v>2.604173021220727E-3</v>
      </c>
      <c r="AL38" s="252">
        <f t="shared" si="33"/>
        <v>560000000</v>
      </c>
      <c r="AM38" s="14">
        <f t="shared" si="27"/>
        <v>2.4883049130831844E-3</v>
      </c>
      <c r="AN38" s="252">
        <f t="shared" si="34"/>
        <v>560000000</v>
      </c>
      <c r="AO38" s="14">
        <f t="shared" si="28"/>
        <v>2.8386191688874402E-3</v>
      </c>
      <c r="AP38" s="252">
        <f t="shared" si="35"/>
        <v>560000000</v>
      </c>
      <c r="AQ38" s="14">
        <f t="shared" si="29"/>
        <v>2.7933146832075551E-3</v>
      </c>
      <c r="AS38" s="6">
        <v>560000000</v>
      </c>
      <c r="AT38" s="6">
        <v>560000000</v>
      </c>
      <c r="AU38" s="6">
        <v>560000000</v>
      </c>
      <c r="AV38" s="6">
        <v>560000000</v>
      </c>
      <c r="AW38" s="6">
        <v>560000000</v>
      </c>
      <c r="AX38" s="6">
        <v>560000000</v>
      </c>
      <c r="AY38" s="6">
        <v>560000000</v>
      </c>
      <c r="AZ38" s="6">
        <v>560000000</v>
      </c>
      <c r="BA38" s="6">
        <v>560000000</v>
      </c>
      <c r="BB38" s="6">
        <v>560000000</v>
      </c>
      <c r="BC38" s="6">
        <v>560000000</v>
      </c>
      <c r="BD38" s="6">
        <v>560000000</v>
      </c>
    </row>
    <row r="39" spans="2:56" s="6" customFormat="1" ht="16.5" customHeight="1">
      <c r="B39" s="261" t="s">
        <v>537</v>
      </c>
      <c r="C39" s="272">
        <v>0</v>
      </c>
      <c r="D39" s="14">
        <v>0</v>
      </c>
      <c r="E39" s="252">
        <v>0</v>
      </c>
      <c r="F39" s="46">
        <v>0</v>
      </c>
      <c r="G39" s="46">
        <v>0</v>
      </c>
      <c r="H39" s="319">
        <v>0</v>
      </c>
      <c r="I39" s="46">
        <f t="shared" si="10"/>
        <v>0</v>
      </c>
      <c r="J39" s="46">
        <f t="shared" si="1"/>
        <v>0</v>
      </c>
      <c r="K39" s="861">
        <f t="shared" si="0"/>
        <v>0</v>
      </c>
      <c r="L39" s="46">
        <f t="shared" si="11"/>
        <v>0</v>
      </c>
      <c r="M39" s="172">
        <f t="shared" si="2"/>
        <v>0</v>
      </c>
      <c r="N39" s="87">
        <f t="shared" si="30"/>
        <v>0</v>
      </c>
      <c r="O39" s="14">
        <f t="shared" si="11"/>
        <v>0</v>
      </c>
      <c r="P39" s="319">
        <f t="shared" si="36"/>
        <v>0</v>
      </c>
      <c r="Q39" s="14">
        <f t="shared" si="8"/>
        <v>0</v>
      </c>
      <c r="R39" s="319">
        <f t="shared" si="37"/>
        <v>0</v>
      </c>
      <c r="S39" s="14">
        <f t="shared" si="9"/>
        <v>0</v>
      </c>
      <c r="T39" s="252">
        <f t="shared" si="12"/>
        <v>0</v>
      </c>
      <c r="U39" s="14">
        <f t="shared" si="13"/>
        <v>0</v>
      </c>
      <c r="V39" s="252">
        <f t="shared" si="14"/>
        <v>0</v>
      </c>
      <c r="W39" s="14">
        <f t="shared" si="13"/>
        <v>0</v>
      </c>
      <c r="X39" s="252">
        <f t="shared" si="15"/>
        <v>0</v>
      </c>
      <c r="Y39" s="14">
        <f t="shared" si="16"/>
        <v>0</v>
      </c>
      <c r="Z39" s="252">
        <f t="shared" si="17"/>
        <v>0</v>
      </c>
      <c r="AA39" s="14">
        <f t="shared" si="18"/>
        <v>0</v>
      </c>
      <c r="AB39" s="252">
        <f t="shared" si="19"/>
        <v>0</v>
      </c>
      <c r="AC39" s="14">
        <f t="shared" si="20"/>
        <v>0</v>
      </c>
      <c r="AD39" s="252">
        <f t="shared" si="21"/>
        <v>0</v>
      </c>
      <c r="AE39" s="14">
        <f t="shared" si="22"/>
        <v>0</v>
      </c>
      <c r="AF39" s="252">
        <f t="shared" si="23"/>
        <v>0</v>
      </c>
      <c r="AG39" s="14">
        <f t="shared" si="24"/>
        <v>0</v>
      </c>
      <c r="AH39" s="252">
        <f t="shared" si="31"/>
        <v>0</v>
      </c>
      <c r="AI39" s="14">
        <f t="shared" si="25"/>
        <v>0</v>
      </c>
      <c r="AJ39" s="252">
        <f t="shared" si="32"/>
        <v>0</v>
      </c>
      <c r="AK39" s="14">
        <f t="shared" si="26"/>
        <v>0</v>
      </c>
      <c r="AL39" s="252">
        <f t="shared" si="33"/>
        <v>0</v>
      </c>
      <c r="AM39" s="14">
        <f t="shared" si="27"/>
        <v>0</v>
      </c>
      <c r="AN39" s="252">
        <f t="shared" si="34"/>
        <v>0</v>
      </c>
      <c r="AO39" s="14">
        <f t="shared" si="28"/>
        <v>0</v>
      </c>
      <c r="AP39" s="252">
        <f t="shared" si="35"/>
        <v>0</v>
      </c>
      <c r="AQ39" s="14">
        <f t="shared" si="29"/>
        <v>0</v>
      </c>
      <c r="AS39" s="6">
        <v>0</v>
      </c>
      <c r="AT39" s="6">
        <v>0</v>
      </c>
      <c r="AU39" s="6">
        <v>0</v>
      </c>
      <c r="AV39" s="6">
        <v>0</v>
      </c>
      <c r="AW39" s="6">
        <v>0</v>
      </c>
      <c r="AX39" s="6">
        <v>0</v>
      </c>
      <c r="AY39" s="6">
        <v>0</v>
      </c>
      <c r="AZ39" s="6">
        <v>0</v>
      </c>
      <c r="BA39" s="6">
        <v>0</v>
      </c>
      <c r="BB39" s="6">
        <v>0</v>
      </c>
      <c r="BC39" s="6">
        <v>0</v>
      </c>
      <c r="BD39" s="6">
        <v>0</v>
      </c>
    </row>
    <row r="40" spans="2:56" s="6" customFormat="1" ht="16.5" customHeight="1">
      <c r="B40" s="261" t="s">
        <v>538</v>
      </c>
      <c r="C40" s="272">
        <v>21107035103</v>
      </c>
      <c r="D40" s="14">
        <v>2.177929193826535E-2</v>
      </c>
      <c r="E40" s="252">
        <v>27054670832.130001</v>
      </c>
      <c r="F40" s="46">
        <v>2.0696740169083617E-2</v>
      </c>
      <c r="G40" s="46">
        <v>0.28178451876856203</v>
      </c>
      <c r="H40" s="319">
        <v>29606367734</v>
      </c>
      <c r="I40" s="46">
        <f t="shared" si="10"/>
        <v>2.1073070298392435E-2</v>
      </c>
      <c r="J40" s="46">
        <f t="shared" si="1"/>
        <v>9.4316316679765907E-2</v>
      </c>
      <c r="K40" s="861">
        <f t="shared" si="0"/>
        <v>43859042785.066574</v>
      </c>
      <c r="L40" s="46">
        <f t="shared" si="11"/>
        <v>2.1157769132510933E-2</v>
      </c>
      <c r="M40" s="172">
        <f t="shared" si="2"/>
        <v>0.48140572930527981</v>
      </c>
      <c r="N40" s="87">
        <f t="shared" si="30"/>
        <v>45097926460.713318</v>
      </c>
      <c r="O40" s="14">
        <f t="shared" si="11"/>
        <v>2.1157769132510933E-2</v>
      </c>
      <c r="P40" s="319">
        <f t="shared" si="36"/>
        <v>30923265972.417751</v>
      </c>
      <c r="Q40" s="14">
        <f t="shared" si="8"/>
        <v>2.1157769132510933E-2</v>
      </c>
      <c r="R40" s="319">
        <f t="shared" si="37"/>
        <v>29560044107.225353</v>
      </c>
      <c r="S40" s="14">
        <f t="shared" si="9"/>
        <v>2.1157769132510933E-2</v>
      </c>
      <c r="T40" s="252">
        <f t="shared" si="12"/>
        <v>2420829582.2906532</v>
      </c>
      <c r="U40" s="14">
        <f t="shared" si="13"/>
        <v>2.1801128745715936E-2</v>
      </c>
      <c r="V40" s="252">
        <f t="shared" si="14"/>
        <v>2438647511.6112161</v>
      </c>
      <c r="W40" s="14">
        <f t="shared" si="13"/>
        <v>2.1786793132573649E-2</v>
      </c>
      <c r="X40" s="252">
        <f t="shared" si="15"/>
        <v>3345982525.9985871</v>
      </c>
      <c r="Y40" s="14">
        <f t="shared" si="16"/>
        <v>2.12714628790668E-2</v>
      </c>
      <c r="Z40" s="252">
        <f t="shared" si="17"/>
        <v>3826540574.6437683</v>
      </c>
      <c r="AA40" s="14">
        <f t="shared" si="18"/>
        <v>2.1102979524885893E-2</v>
      </c>
      <c r="AB40" s="252">
        <f t="shared" si="19"/>
        <v>3523740359.6449785</v>
      </c>
      <c r="AC40" s="14">
        <f t="shared" si="20"/>
        <v>2.1203463437928484E-2</v>
      </c>
      <c r="AD40" s="252">
        <f t="shared" si="21"/>
        <v>3661134631.5414953</v>
      </c>
      <c r="AE40" s="14">
        <f t="shared" si="22"/>
        <v>2.1155690380705736E-2</v>
      </c>
      <c r="AF40" s="252">
        <f t="shared" si="23"/>
        <v>3369923891.9111319</v>
      </c>
      <c r="AG40" s="14">
        <f t="shared" si="24"/>
        <v>2.1261859948816766E-2</v>
      </c>
      <c r="AH40" s="252">
        <f t="shared" si="31"/>
        <v>3715244450.0566025</v>
      </c>
      <c r="AI40" s="14">
        <f t="shared" si="25"/>
        <v>2.1137900950227117E-2</v>
      </c>
      <c r="AJ40" s="252">
        <f t="shared" si="32"/>
        <v>4500789505.4338255</v>
      </c>
      <c r="AK40" s="14">
        <f t="shared" si="26"/>
        <v>2.0930061793293118E-2</v>
      </c>
      <c r="AL40" s="252">
        <f t="shared" si="33"/>
        <v>4701056096.9083214</v>
      </c>
      <c r="AM40" s="14">
        <f t="shared" si="27"/>
        <v>2.0888680326101135E-2</v>
      </c>
      <c r="AN40" s="252">
        <f t="shared" si="34"/>
        <v>4145580345.1047974</v>
      </c>
      <c r="AO40" s="14">
        <f t="shared" si="28"/>
        <v>2.1013792560316942E-2</v>
      </c>
      <c r="AP40" s="252">
        <f t="shared" si="35"/>
        <v>4209573309.9211984</v>
      </c>
      <c r="AQ40" s="14">
        <f t="shared" si="29"/>
        <v>2.0997612386859842E-2</v>
      </c>
      <c r="AS40" s="6">
        <v>2420829582.2906532</v>
      </c>
      <c r="AT40" s="6">
        <v>2438647511.6112161</v>
      </c>
      <c r="AU40" s="6">
        <v>3345982525.9985871</v>
      </c>
      <c r="AV40" s="6">
        <v>3826540574.6437683</v>
      </c>
      <c r="AW40" s="6">
        <v>3523740359.6449785</v>
      </c>
      <c r="AX40" s="6">
        <v>3661134631.5414953</v>
      </c>
      <c r="AY40" s="6">
        <v>3369923891.9111319</v>
      </c>
      <c r="AZ40" s="6">
        <v>3715244450.0566025</v>
      </c>
      <c r="BA40" s="6">
        <v>4500789505.4338255</v>
      </c>
      <c r="BB40" s="6">
        <v>4701056096.9083214</v>
      </c>
      <c r="BC40" s="6">
        <v>4145580345.1047974</v>
      </c>
      <c r="BD40" s="6">
        <v>4209573309.9211984</v>
      </c>
    </row>
    <row r="41" spans="2:56" s="6" customFormat="1" ht="16.5" customHeight="1" thickBot="1">
      <c r="B41" s="263" t="s">
        <v>170</v>
      </c>
      <c r="C41" s="273">
        <v>777750627739.75989</v>
      </c>
      <c r="D41" s="109">
        <v>0.80252190296048742</v>
      </c>
      <c r="E41" s="253">
        <v>1034153293911.3176</v>
      </c>
      <c r="F41" s="111">
        <v>0.79112409653366345</v>
      </c>
      <c r="G41" s="111">
        <v>0.32967207871846504</v>
      </c>
      <c r="H41" s="108">
        <v>1077984778811.3566</v>
      </c>
      <c r="I41" s="111">
        <f>IFERROR(H41/H$7,0)</f>
        <v>0.76728253964099513</v>
      </c>
      <c r="J41" s="111">
        <f t="shared" si="1"/>
        <v>4.2383933946834818E-2</v>
      </c>
      <c r="K41" s="837">
        <f t="shared" si="0"/>
        <v>1653656599796.1377</v>
      </c>
      <c r="L41" s="863">
        <f>IFERROR(K41/K$7,0)</f>
        <v>0.79773023625706097</v>
      </c>
      <c r="M41" s="174">
        <f t="shared" si="2"/>
        <v>0.53402592717454467</v>
      </c>
      <c r="N41" s="110">
        <f>SUM(N8+N13+N19)</f>
        <v>1767959272583.439</v>
      </c>
      <c r="O41" s="109">
        <f>IFERROR(N41/N$7,0)</f>
        <v>0.82944110873009558</v>
      </c>
      <c r="P41" s="108">
        <f>SUM(P8+P13+P19)</f>
        <v>1229595303333.3125</v>
      </c>
      <c r="Q41" s="109">
        <f t="shared" si="8"/>
        <v>0.84129191197173991</v>
      </c>
      <c r="R41" s="108">
        <f>SUM(R8+R13+R19)</f>
        <v>1173033372711.981</v>
      </c>
      <c r="S41" s="109">
        <f t="shared" si="9"/>
        <v>0.83960528592392392</v>
      </c>
      <c r="T41" s="253">
        <f>SUM(T8+T13+T19)</f>
        <v>85534028099.215775</v>
      </c>
      <c r="U41" s="109">
        <f>IFERROR(T41/T$7,0)</f>
        <v>0.77028898373185883</v>
      </c>
      <c r="V41" s="253">
        <f>SUM(V8+V13+V19)</f>
        <v>88977587540.901505</v>
      </c>
      <c r="W41" s="595">
        <f>IFERROR(V41/V$7,0)</f>
        <v>0.79492271185526586</v>
      </c>
      <c r="X41" s="253">
        <f>SUM(X8+X13+X19)</f>
        <v>121406463864.98483</v>
      </c>
      <c r="Y41" s="109">
        <f>IFERROR(X41/X$7,0)</f>
        <v>0.77181906041546378</v>
      </c>
      <c r="Z41" s="253">
        <f>SUM(Z8+Z13+Z19)</f>
        <v>140280078505.86539</v>
      </c>
      <c r="AA41" s="109">
        <f>IFERROR(Z41/Z$7,0)</f>
        <v>0.77363027170677645</v>
      </c>
      <c r="AB41" s="253">
        <f>SUM(AB8+AB13+AB19)</f>
        <v>129992847167.3665</v>
      </c>
      <c r="AC41" s="109">
        <f>IFERROR(AB41/AB$7,0)</f>
        <v>0.78220819379075401</v>
      </c>
      <c r="AD41" s="253">
        <f>SUM(AD8+AD13+AD19)</f>
        <v>136252191775.31647</v>
      </c>
      <c r="AE41" s="109">
        <f>IFERROR(AD41/AD$7,0)</f>
        <v>0.78732673692403254</v>
      </c>
      <c r="AF41" s="253">
        <f>SUM(AF8+AF13+AF19)</f>
        <v>126070214121.27786</v>
      </c>
      <c r="AG41" s="109">
        <f>IFERROR(AF41/AF$7,0)</f>
        <v>0.79541476969196745</v>
      </c>
      <c r="AH41" s="253">
        <f>SUM(AH8+AH13+AH19)</f>
        <v>141510704931.4671</v>
      </c>
      <c r="AI41" s="109">
        <f>IFERROR(AH41/AH$7,0)</f>
        <v>0.80512582804412658</v>
      </c>
      <c r="AJ41" s="253">
        <f>SUM(AJ8+AJ13+AJ19)</f>
        <v>174962624823.42508</v>
      </c>
      <c r="AK41" s="109">
        <f>IFERROR(AJ41/AJ$7,0)</f>
        <v>0.81363026301272756</v>
      </c>
      <c r="AL41" s="253">
        <f>SUM(AL8+AL13+AL19)</f>
        <v>182535937058.40573</v>
      </c>
      <c r="AM41" s="109">
        <f>IFERROR(AL41/AL$7,0)</f>
        <v>0.81108048035120339</v>
      </c>
      <c r="AN41" s="253">
        <f>SUM(AN8+AN13+AN19)</f>
        <v>161991403461.70694</v>
      </c>
      <c r="AO41" s="109">
        <f>IFERROR(AN41/AN$7,0)</f>
        <v>0.82112839832389395</v>
      </c>
      <c r="AP41" s="253">
        <f>SUM(AP8+AP13+AP19)</f>
        <v>164142518446.20465</v>
      </c>
      <c r="AQ41" s="109">
        <f>IFERROR(AP41/AP$7,0)</f>
        <v>0.81875304806151861</v>
      </c>
      <c r="AS41" s="6">
        <v>0</v>
      </c>
      <c r="AT41" s="6">
        <v>0</v>
      </c>
      <c r="AU41" s="6">
        <v>0</v>
      </c>
      <c r="AV41" s="6">
        <v>0</v>
      </c>
      <c r="AW41" s="6">
        <v>0</v>
      </c>
      <c r="AX41" s="6">
        <v>0</v>
      </c>
      <c r="AY41" s="6">
        <v>0</v>
      </c>
      <c r="AZ41" s="6">
        <v>0</v>
      </c>
      <c r="BA41" s="6">
        <v>0</v>
      </c>
      <c r="BB41" s="6">
        <v>0</v>
      </c>
      <c r="BC41" s="6">
        <v>0</v>
      </c>
      <c r="BD41" s="6">
        <v>0</v>
      </c>
    </row>
    <row r="42" spans="2:56" s="6" customFormat="1" ht="16.5" customHeight="1">
      <c r="B42" s="28"/>
      <c r="C42" s="28"/>
      <c r="D42" s="16"/>
      <c r="E42" s="28"/>
      <c r="F42" s="16"/>
      <c r="G42" s="28"/>
      <c r="H42" s="28"/>
      <c r="I42" s="16"/>
      <c r="J42" s="16"/>
      <c r="K42" s="28"/>
      <c r="L42" s="16"/>
      <c r="M42" s="16"/>
      <c r="N42" s="28"/>
      <c r="O42" s="16"/>
      <c r="P42" s="28"/>
      <c r="Q42" s="16"/>
      <c r="R42" s="28"/>
      <c r="S42" s="16"/>
      <c r="T42" s="44"/>
      <c r="U42" s="16"/>
      <c r="V42" s="44"/>
      <c r="W42" s="16"/>
      <c r="X42" s="44"/>
      <c r="Y42" s="16"/>
      <c r="Z42" s="44"/>
      <c r="AA42" s="16"/>
      <c r="AB42" s="44"/>
      <c r="AC42" s="16"/>
      <c r="AD42" s="44"/>
      <c r="AE42" s="16"/>
      <c r="AF42" s="44"/>
      <c r="AG42" s="16"/>
      <c r="AH42" s="44"/>
      <c r="AI42" s="16"/>
      <c r="AJ42" s="44"/>
      <c r="AK42" s="16"/>
      <c r="AL42" s="44"/>
      <c r="AM42" s="16"/>
      <c r="AN42" s="44"/>
      <c r="AO42" s="16"/>
      <c r="AP42" s="44"/>
      <c r="AQ42" s="16"/>
    </row>
    <row r="43" spans="2:56" s="39" customFormat="1" ht="21" customHeight="1">
      <c r="B43" s="43" t="str">
        <f>B1</f>
        <v>2026년 사업계획</v>
      </c>
      <c r="C43" s="43"/>
      <c r="D43" s="40"/>
      <c r="E43" s="43"/>
      <c r="F43" s="40"/>
      <c r="G43" s="43"/>
      <c r="H43" s="43"/>
      <c r="I43" s="40"/>
      <c r="J43" s="40"/>
      <c r="K43" s="43"/>
      <c r="L43" s="40"/>
      <c r="M43" s="40"/>
      <c r="N43" s="43"/>
      <c r="O43" s="40"/>
      <c r="P43" s="43"/>
      <c r="Q43" s="40"/>
      <c r="R43" s="43"/>
      <c r="S43" s="40"/>
      <c r="T43" s="41"/>
      <c r="U43" s="40"/>
      <c r="V43" s="42"/>
      <c r="W43" s="40"/>
      <c r="X43" s="42"/>
      <c r="Y43" s="40"/>
      <c r="Z43" s="42"/>
      <c r="AA43" s="40"/>
      <c r="AB43" s="42"/>
      <c r="AC43" s="40"/>
      <c r="AD43" s="42"/>
      <c r="AE43" s="40"/>
      <c r="AF43" s="42"/>
      <c r="AG43" s="40"/>
      <c r="AH43" s="42"/>
      <c r="AI43" s="40"/>
      <c r="AJ43" s="42"/>
      <c r="AK43" s="40"/>
      <c r="AL43" s="42"/>
      <c r="AM43" s="40"/>
      <c r="AN43" s="42"/>
      <c r="AO43" s="40"/>
      <c r="AP43" s="42"/>
      <c r="AQ43" s="40"/>
    </row>
    <row r="44" spans="2:56" ht="17.25" customHeight="1">
      <c r="B44" s="38"/>
      <c r="C44" s="38"/>
      <c r="D44" s="32"/>
      <c r="E44" s="38"/>
      <c r="F44" s="32"/>
      <c r="G44" s="38"/>
      <c r="H44" s="38"/>
      <c r="I44" s="32"/>
      <c r="J44" s="32"/>
      <c r="K44" s="38"/>
      <c r="L44" s="32"/>
      <c r="M44" s="32"/>
      <c r="N44" s="38"/>
      <c r="O44" s="32"/>
      <c r="P44" s="38"/>
      <c r="Q44" s="32"/>
      <c r="R44" s="38"/>
      <c r="S44" s="32"/>
      <c r="T44" s="37"/>
      <c r="U44" s="32"/>
      <c r="V44" s="33"/>
      <c r="W44" s="32"/>
      <c r="X44" s="33"/>
      <c r="Y44" s="32"/>
      <c r="Z44" s="33"/>
      <c r="AA44" s="32"/>
      <c r="AB44" s="33"/>
      <c r="AC44" s="32"/>
      <c r="AD44" s="33"/>
      <c r="AE44" s="32"/>
      <c r="AF44" s="33"/>
      <c r="AG44" s="32"/>
      <c r="AH44" s="33"/>
      <c r="AI44" s="32"/>
      <c r="AJ44" s="33"/>
      <c r="AK44" s="32"/>
      <c r="AL44" s="33"/>
      <c r="AM44" s="32"/>
      <c r="AN44" s="33"/>
      <c r="AO44" s="32"/>
      <c r="AP44" s="33"/>
      <c r="AQ44" s="32"/>
    </row>
    <row r="45" spans="2:56" ht="17.25" customHeight="1" thickBot="1">
      <c r="B45" s="36" t="s">
        <v>539</v>
      </c>
      <c r="C45" s="216" t="s">
        <v>498</v>
      </c>
      <c r="D45" s="217"/>
      <c r="E45" s="216">
        <v>5.5</v>
      </c>
      <c r="F45" s="34"/>
      <c r="G45" s="36"/>
      <c r="H45" s="216"/>
      <c r="I45" s="217"/>
      <c r="J45" s="217"/>
      <c r="K45" s="216"/>
      <c r="L45" s="217"/>
      <c r="M45" s="217"/>
      <c r="N45" s="216"/>
      <c r="O45" s="217"/>
      <c r="P45" s="216"/>
      <c r="Q45" s="217"/>
      <c r="R45" s="216"/>
      <c r="S45" s="217"/>
      <c r="T45" s="232" t="s">
        <v>197</v>
      </c>
      <c r="U45" s="34"/>
      <c r="V45" s="33"/>
      <c r="W45" s="34"/>
      <c r="X45" s="33"/>
      <c r="Y45" s="34"/>
      <c r="Z45" s="33"/>
      <c r="AA45" s="34"/>
      <c r="AB45" s="33"/>
      <c r="AC45" s="34"/>
      <c r="AD45" s="33"/>
      <c r="AE45" s="34"/>
      <c r="AF45" s="33"/>
      <c r="AG45" s="34"/>
      <c r="AH45" s="33"/>
      <c r="AI45" s="34"/>
      <c r="AJ45" s="33"/>
      <c r="AK45" s="34"/>
      <c r="AL45" s="33"/>
      <c r="AM45" s="34"/>
      <c r="AN45" s="33"/>
      <c r="AO45" s="34"/>
      <c r="AP45" s="33"/>
      <c r="AQ45" s="34"/>
    </row>
    <row r="46" spans="2:56" ht="17.25" customHeight="1" thickBot="1">
      <c r="B46" s="985" t="s">
        <v>126</v>
      </c>
      <c r="C46" s="794" t="s">
        <v>476</v>
      </c>
      <c r="D46" s="789"/>
      <c r="E46" s="789"/>
      <c r="F46" s="789"/>
      <c r="G46" s="789"/>
      <c r="H46" s="789"/>
      <c r="I46" s="789"/>
      <c r="J46" s="789"/>
      <c r="K46" s="788"/>
      <c r="L46" s="788"/>
      <c r="M46" s="788"/>
      <c r="N46" s="788"/>
      <c r="O46" s="881"/>
      <c r="P46" s="788"/>
      <c r="Q46" s="881"/>
      <c r="R46" s="788"/>
      <c r="S46" s="881"/>
      <c r="T46" s="981" t="s">
        <v>477</v>
      </c>
      <c r="U46" s="910"/>
      <c r="V46" s="909" t="s">
        <v>478</v>
      </c>
      <c r="W46" s="984"/>
      <c r="X46" s="983" t="s">
        <v>479</v>
      </c>
      <c r="Y46" s="984"/>
      <c r="Z46" s="983" t="s">
        <v>502</v>
      </c>
      <c r="AA46" s="984"/>
      <c r="AB46" s="983" t="s">
        <v>503</v>
      </c>
      <c r="AC46" s="984"/>
      <c r="AD46" s="983" t="s">
        <v>504</v>
      </c>
      <c r="AE46" s="984"/>
      <c r="AF46" s="983" t="s">
        <v>505</v>
      </c>
      <c r="AG46" s="984"/>
      <c r="AH46" s="983" t="s">
        <v>480</v>
      </c>
      <c r="AI46" s="984"/>
      <c r="AJ46" s="983" t="s">
        <v>97</v>
      </c>
      <c r="AK46" s="984"/>
      <c r="AL46" s="983" t="s">
        <v>98</v>
      </c>
      <c r="AM46" s="984"/>
      <c r="AN46" s="983" t="s">
        <v>99</v>
      </c>
      <c r="AO46" s="984"/>
      <c r="AP46" s="983" t="s">
        <v>100</v>
      </c>
      <c r="AQ46" s="984"/>
      <c r="AR46" s="99"/>
    </row>
    <row r="47" spans="2:56" ht="19.5" customHeight="1">
      <c r="B47" s="986"/>
      <c r="C47" s="792" t="s">
        <v>506</v>
      </c>
      <c r="D47" s="793"/>
      <c r="E47" s="882" t="s">
        <v>355</v>
      </c>
      <c r="F47" s="793"/>
      <c r="G47" s="793"/>
      <c r="H47" s="790" t="s">
        <v>213</v>
      </c>
      <c r="I47" s="791"/>
      <c r="J47" s="793"/>
      <c r="K47" s="883" t="s">
        <v>214</v>
      </c>
      <c r="L47" s="884"/>
      <c r="M47" s="885"/>
      <c r="N47" s="886" t="s">
        <v>356</v>
      </c>
      <c r="O47" s="791"/>
      <c r="P47" s="790" t="s">
        <v>486</v>
      </c>
      <c r="Q47" s="791"/>
      <c r="R47" s="790" t="s">
        <v>487</v>
      </c>
      <c r="S47" s="791"/>
      <c r="T47" s="982"/>
      <c r="U47" s="912"/>
      <c r="V47" s="911"/>
      <c r="W47" s="975"/>
      <c r="X47" s="950"/>
      <c r="Y47" s="975"/>
      <c r="Z47" s="950"/>
      <c r="AA47" s="975"/>
      <c r="AB47" s="950"/>
      <c r="AC47" s="975"/>
      <c r="AD47" s="950"/>
      <c r="AE47" s="975"/>
      <c r="AF47" s="950"/>
      <c r="AG47" s="975"/>
      <c r="AH47" s="950"/>
      <c r="AI47" s="975"/>
      <c r="AJ47" s="950"/>
      <c r="AK47" s="975"/>
      <c r="AL47" s="950"/>
      <c r="AM47" s="975"/>
      <c r="AN47" s="950"/>
      <c r="AO47" s="975"/>
      <c r="AP47" s="950"/>
      <c r="AQ47" s="975"/>
      <c r="AR47" s="99"/>
    </row>
    <row r="48" spans="2:56" ht="23.25" customHeight="1" thickBot="1">
      <c r="B48" s="987"/>
      <c r="C48" s="264" t="s">
        <v>488</v>
      </c>
      <c r="D48" s="100" t="s">
        <v>489</v>
      </c>
      <c r="E48" s="210" t="s">
        <v>488</v>
      </c>
      <c r="F48" s="101" t="s">
        <v>489</v>
      </c>
      <c r="G48" s="103" t="s">
        <v>507</v>
      </c>
      <c r="H48" s="210" t="s">
        <v>488</v>
      </c>
      <c r="I48" s="101" t="s">
        <v>489</v>
      </c>
      <c r="J48" s="103" t="s">
        <v>507</v>
      </c>
      <c r="K48" s="803" t="s">
        <v>488</v>
      </c>
      <c r="L48" s="101" t="s">
        <v>489</v>
      </c>
      <c r="M48" s="848" t="s">
        <v>507</v>
      </c>
      <c r="N48" s="104" t="s">
        <v>488</v>
      </c>
      <c r="O48" s="100" t="s">
        <v>489</v>
      </c>
      <c r="P48" s="210" t="s">
        <v>488</v>
      </c>
      <c r="Q48" s="100" t="s">
        <v>489</v>
      </c>
      <c r="R48" s="210" t="s">
        <v>488</v>
      </c>
      <c r="S48" s="100" t="s">
        <v>489</v>
      </c>
      <c r="T48" s="230" t="s">
        <v>488</v>
      </c>
      <c r="U48" s="100" t="s">
        <v>489</v>
      </c>
      <c r="V48" s="218" t="s">
        <v>488</v>
      </c>
      <c r="W48" s="100" t="s">
        <v>489</v>
      </c>
      <c r="X48" s="218" t="s">
        <v>488</v>
      </c>
      <c r="Y48" s="100" t="s">
        <v>489</v>
      </c>
      <c r="Z48" s="218" t="s">
        <v>488</v>
      </c>
      <c r="AA48" s="100" t="s">
        <v>489</v>
      </c>
      <c r="AB48" s="218" t="s">
        <v>488</v>
      </c>
      <c r="AC48" s="100" t="s">
        <v>489</v>
      </c>
      <c r="AD48" s="218" t="s">
        <v>488</v>
      </c>
      <c r="AE48" s="100" t="s">
        <v>489</v>
      </c>
      <c r="AF48" s="218" t="s">
        <v>488</v>
      </c>
      <c r="AG48" s="100" t="s">
        <v>489</v>
      </c>
      <c r="AH48" s="218" t="s">
        <v>488</v>
      </c>
      <c r="AI48" s="100" t="s">
        <v>489</v>
      </c>
      <c r="AJ48" s="218" t="s">
        <v>488</v>
      </c>
      <c r="AK48" s="100" t="s">
        <v>489</v>
      </c>
      <c r="AL48" s="218" t="s">
        <v>488</v>
      </c>
      <c r="AM48" s="100" t="s">
        <v>489</v>
      </c>
      <c r="AN48" s="218" t="s">
        <v>488</v>
      </c>
      <c r="AO48" s="100" t="s">
        <v>489</v>
      </c>
      <c r="AP48" s="218" t="s">
        <v>488</v>
      </c>
      <c r="AQ48" s="100" t="s">
        <v>489</v>
      </c>
      <c r="AR48" s="99"/>
    </row>
    <row r="49" spans="1:56" s="29" customFormat="1" ht="16.5" customHeight="1">
      <c r="B49" s="220" t="s">
        <v>508</v>
      </c>
      <c r="C49" s="245">
        <v>53302326538.236435</v>
      </c>
      <c r="D49" s="468">
        <v>1</v>
      </c>
      <c r="E49" s="274">
        <v>71895713219.123535</v>
      </c>
      <c r="F49" s="464">
        <v>1</v>
      </c>
      <c r="G49" s="47">
        <v>0.34882880145107981</v>
      </c>
      <c r="H49" s="274">
        <f>H7*$E$45/100</f>
        <v>77271617391.900375</v>
      </c>
      <c r="I49" s="464">
        <f>+IFERROR(H49/H$49,0)</f>
        <v>1</v>
      </c>
      <c r="J49" s="47">
        <f>IFERROR((H49-E49)/E49,0)</f>
        <v>7.4773639930272001E-2</v>
      </c>
      <c r="K49" s="864">
        <f>K7*$E$45/100</f>
        <v>114012367658.93306</v>
      </c>
      <c r="L49" s="464">
        <f>+IFERROR(K49/K$49,0)</f>
        <v>1</v>
      </c>
      <c r="M49" s="169">
        <f>IFERROR((K49-H49)/H49,0)</f>
        <v>0.47547536219791686</v>
      </c>
      <c r="N49" s="865">
        <f t="shared" ref="N49:N66" si="38">N7*$E$45/100</f>
        <v>117232867974.1515</v>
      </c>
      <c r="O49" s="47">
        <f>+IFERROR(N49/N$49,0)</f>
        <v>1</v>
      </c>
      <c r="P49" s="274">
        <f t="shared" ref="P49:P83" si="39">P7*$E$45/100</f>
        <v>80385584029.724854</v>
      </c>
      <c r="Q49" s="47">
        <f>+IFERROR(P49/P$49,0)</f>
        <v>1</v>
      </c>
      <c r="R49" s="274">
        <f t="shared" ref="R49:R83" si="40">R7*$E$45/100</f>
        <v>76841864362.684326</v>
      </c>
      <c r="S49" s="47">
        <f>+IFERROR(R49/R$49,0)</f>
        <v>1</v>
      </c>
      <c r="T49" s="285">
        <f>T7*$E$45/100</f>
        <v>6107281351.2992954</v>
      </c>
      <c r="U49" s="31"/>
      <c r="V49" s="296">
        <f t="shared" ref="V49:V83" si="41">V7*$E$45/100</f>
        <v>6156280656.9308424</v>
      </c>
      <c r="W49" s="31"/>
      <c r="X49" s="296">
        <f t="shared" ref="X49:X83" si="42">X7*$E$45/100</f>
        <v>8651451946.4961147</v>
      </c>
      <c r="Y49" s="31"/>
      <c r="Z49" s="296">
        <f t="shared" ref="Z49:Z83" si="43">Z7*$E$45/100</f>
        <v>9972986580.2703629</v>
      </c>
      <c r="AA49" s="31"/>
      <c r="AB49" s="296">
        <f t="shared" ref="AB49:AB83" si="44">AB7*$E$45/100</f>
        <v>9140285989.0236912</v>
      </c>
      <c r="AC49" s="31"/>
      <c r="AD49" s="296">
        <f t="shared" ref="AD49:AD83" si="45">AD7*$E$45/100</f>
        <v>9518120236.7391129</v>
      </c>
      <c r="AE49" s="31"/>
      <c r="AF49" s="296">
        <f t="shared" ref="AF49:AF83" si="46">AF7*$E$45/100</f>
        <v>8717290702.7556095</v>
      </c>
      <c r="AG49" s="31"/>
      <c r="AH49" s="296">
        <f t="shared" ref="AH49:AH83" si="47">AH7*$E$45/100</f>
        <v>9666922237.6556549</v>
      </c>
      <c r="AI49" s="31"/>
      <c r="AJ49" s="296">
        <f t="shared" ref="AJ49:AL64" si="48">AJ7*$E$45/100</f>
        <v>11827171139.94302</v>
      </c>
      <c r="AK49" s="31"/>
      <c r="AL49" s="296">
        <f t="shared" si="48"/>
        <v>12377904266.497887</v>
      </c>
      <c r="AM49" s="31"/>
      <c r="AN49" s="296">
        <f t="shared" ref="AN49:AN61" si="49">AN7*$E$45/100</f>
        <v>10850345949.038193</v>
      </c>
      <c r="AO49" s="31"/>
      <c r="AP49" s="296">
        <f t="shared" ref="AP49:AP61" si="50">AP7*$E$45/100</f>
        <v>11026326602.283297</v>
      </c>
      <c r="AQ49" s="31"/>
      <c r="AS49" s="29">
        <f>AS7*$E$45/100</f>
        <v>6107281351.2992954</v>
      </c>
      <c r="AT49" s="29">
        <f t="shared" ref="AT49:BD49" si="51">AT7*$E$45/100</f>
        <v>6156280656.9308424</v>
      </c>
      <c r="AU49" s="29">
        <f t="shared" si="51"/>
        <v>8651451946.4961147</v>
      </c>
      <c r="AV49" s="29">
        <f t="shared" si="51"/>
        <v>9972986580.2703629</v>
      </c>
      <c r="AW49" s="29">
        <f t="shared" si="51"/>
        <v>9140285989.0236912</v>
      </c>
      <c r="AX49" s="29">
        <f t="shared" si="51"/>
        <v>9518120236.7391129</v>
      </c>
      <c r="AY49" s="29">
        <f t="shared" si="51"/>
        <v>8717290702.7556095</v>
      </c>
      <c r="AZ49" s="29">
        <f t="shared" si="51"/>
        <v>9666922237.6556549</v>
      </c>
      <c r="BA49" s="29">
        <f t="shared" si="51"/>
        <v>11827171139.94302</v>
      </c>
      <c r="BB49" s="29">
        <f t="shared" si="51"/>
        <v>12377904266.497887</v>
      </c>
      <c r="BC49" s="29">
        <f t="shared" si="51"/>
        <v>10850345949.038193</v>
      </c>
      <c r="BD49" s="29">
        <f t="shared" si="51"/>
        <v>11026326602.283297</v>
      </c>
    </row>
    <row r="50" spans="1:56" s="6" customFormat="1" ht="16.5" customHeight="1">
      <c r="B50" s="221" t="s">
        <v>540</v>
      </c>
      <c r="C50" s="246">
        <v>37172345310.842659</v>
      </c>
      <c r="D50" s="483">
        <v>0.6973869195780239</v>
      </c>
      <c r="E50" s="275">
        <v>49488461516.230003</v>
      </c>
      <c r="F50" s="479">
        <v>0.68833674916610421</v>
      </c>
      <c r="G50" s="76">
        <v>0.33132470126373498</v>
      </c>
      <c r="H50" s="275">
        <f>H8*$E$45/100</f>
        <v>51807037920.714996</v>
      </c>
      <c r="I50" s="479">
        <f>+IFERROR(H50/H$49,0)</f>
        <v>0.67045364998591861</v>
      </c>
      <c r="J50" s="76">
        <f>IFERROR((H50-E50)/E50,0)</f>
        <v>4.6850848328041143E-2</v>
      </c>
      <c r="K50" s="866">
        <f t="shared" ref="K50:N67" si="52">K8*$E$45/100</f>
        <v>79527178931.510239</v>
      </c>
      <c r="L50" s="479">
        <f>+IFERROR(K50/K$49,0)</f>
        <v>0.69753115880739414</v>
      </c>
      <c r="M50" s="170">
        <f>IFERROR((K50-H50)/H50,0)</f>
        <v>0.53506515954874478</v>
      </c>
      <c r="N50" s="297">
        <f t="shared" si="38"/>
        <v>85491134774.300552</v>
      </c>
      <c r="O50" s="76">
        <f>+IFERROR(N50/N$49,0)</f>
        <v>0.72924203128042864</v>
      </c>
      <c r="P50" s="275">
        <f t="shared" si="39"/>
        <v>59573180323.301064</v>
      </c>
      <c r="Q50" s="76">
        <f>+IFERROR(P50/P$49,0)</f>
        <v>0.74109283452207286</v>
      </c>
      <c r="R50" s="275">
        <f t="shared" si="40"/>
        <v>56817351580.505539</v>
      </c>
      <c r="S50" s="76">
        <f>+IFERROR(R50/R$49,0)</f>
        <v>0.73940620847425687</v>
      </c>
      <c r="T50" s="286">
        <f t="shared" ref="T50:T82" si="53">T8*$E$45/100</f>
        <v>4035406969.5997648</v>
      </c>
      <c r="U50" s="75">
        <f>+IFERROR(T50/T$49,0)</f>
        <v>0.66075340850986841</v>
      </c>
      <c r="V50" s="297">
        <f t="shared" si="41"/>
        <v>4213173895.8628802</v>
      </c>
      <c r="W50" s="75">
        <f>+IFERROR(V50/V$49,0)</f>
        <v>0.68437001667875874</v>
      </c>
      <c r="X50" s="297">
        <f t="shared" si="42"/>
        <v>5791871566.6568747</v>
      </c>
      <c r="Y50" s="75">
        <f>+IFERROR(X50/X$49,0)</f>
        <v>0.66946815430242479</v>
      </c>
      <c r="Z50" s="297">
        <f t="shared" si="43"/>
        <v>6732749542.8771219</v>
      </c>
      <c r="AA50" s="75">
        <f>+IFERROR(Z50/Z$49,0)</f>
        <v>0.67509862654348429</v>
      </c>
      <c r="AB50" s="297">
        <f t="shared" si="44"/>
        <v>6224967704.3625307</v>
      </c>
      <c r="AC50" s="75">
        <f>+IFERROR(AB50/AB$49,0)</f>
        <v>0.68104736677144639</v>
      </c>
      <c r="AD50" s="297">
        <f t="shared" si="45"/>
        <v>6535768027.1800566</v>
      </c>
      <c r="AE50" s="75">
        <f>+IFERROR(AD50/AD$49,0)</f>
        <v>0.68666583995782726</v>
      </c>
      <c r="AF50" s="297">
        <f t="shared" si="46"/>
        <v>6038389992.1983109</v>
      </c>
      <c r="AG50" s="75">
        <f>+IFERROR(AF50/AF$49,0)</f>
        <v>0.69269113513554437</v>
      </c>
      <c r="AH50" s="297">
        <f t="shared" si="47"/>
        <v>6814936930.736721</v>
      </c>
      <c r="AI50" s="75">
        <f>+IFERROR(AH50/AH$49,0)</f>
        <v>0.70497483720210674</v>
      </c>
      <c r="AJ50" s="297">
        <f t="shared" si="48"/>
        <v>8477607962.7484465</v>
      </c>
      <c r="AK50" s="75">
        <f>+IFERROR(AJ50/AJ$49,0)</f>
        <v>0.71679084224271139</v>
      </c>
      <c r="AL50" s="297">
        <f t="shared" si="48"/>
        <v>8856343610.5596771</v>
      </c>
      <c r="AM50" s="75">
        <f>+IFERROR(AL50/AL$49,0)</f>
        <v>0.71549621162689969</v>
      </c>
      <c r="AN50" s="297">
        <f t="shared" si="49"/>
        <v>7844400279.6324062</v>
      </c>
      <c r="AO50" s="75">
        <f>+IFERROR(AN50/AN$49,0)</f>
        <v>0.72296314942177098</v>
      </c>
      <c r="AP50" s="297">
        <f t="shared" si="50"/>
        <v>7961562449.0954418</v>
      </c>
      <c r="AQ50" s="75">
        <f>+IFERROR(AP50/AP$49,0)</f>
        <v>0.72205030163416228</v>
      </c>
      <c r="AS50" s="6">
        <f t="shared" ref="AS50:BD62" si="54">AS8*$E$45/100</f>
        <v>0</v>
      </c>
      <c r="AT50" s="6">
        <f t="shared" si="54"/>
        <v>0</v>
      </c>
      <c r="AU50" s="6">
        <f t="shared" si="54"/>
        <v>0</v>
      </c>
      <c r="AV50" s="6">
        <f t="shared" si="54"/>
        <v>0</v>
      </c>
      <c r="AW50" s="6">
        <f t="shared" si="54"/>
        <v>0</v>
      </c>
      <c r="AX50" s="6">
        <f t="shared" si="54"/>
        <v>0</v>
      </c>
      <c r="AY50" s="6">
        <f t="shared" si="54"/>
        <v>0</v>
      </c>
      <c r="AZ50" s="6">
        <f t="shared" si="54"/>
        <v>0</v>
      </c>
      <c r="BA50" s="6">
        <f t="shared" si="54"/>
        <v>0</v>
      </c>
      <c r="BB50" s="6">
        <f t="shared" si="54"/>
        <v>0</v>
      </c>
      <c r="BC50" s="6">
        <f t="shared" si="54"/>
        <v>0</v>
      </c>
      <c r="BD50" s="6">
        <f t="shared" si="54"/>
        <v>0</v>
      </c>
    </row>
    <row r="51" spans="1:56" s="6" customFormat="1" ht="16.5" customHeight="1">
      <c r="B51" s="222" t="s">
        <v>509</v>
      </c>
      <c r="C51" s="247">
        <v>5098648746.2349997</v>
      </c>
      <c r="D51" s="496">
        <v>9.5655275808223542E-2</v>
      </c>
      <c r="E51" s="276">
        <v>72843872273.809998</v>
      </c>
      <c r="F51" s="492"/>
      <c r="G51" s="229">
        <v>13.286897548610339</v>
      </c>
      <c r="H51" s="276">
        <f t="shared" ref="H51:H83" si="55">H9*$E$45/100</f>
        <v>75996949475.919998</v>
      </c>
      <c r="I51" s="492"/>
      <c r="J51" s="229">
        <f t="shared" ref="J51:J83" si="56">IFERROR((H51-E51)/E51,0)</f>
        <v>4.3285414458171877E-2</v>
      </c>
      <c r="K51" s="867">
        <f t="shared" si="52"/>
        <v>0</v>
      </c>
      <c r="L51" s="492"/>
      <c r="M51" s="171">
        <f t="shared" ref="M51:M83" si="57">IFERROR((K51-H51)/H51,0)</f>
        <v>-1</v>
      </c>
      <c r="N51" s="868">
        <f t="shared" si="38"/>
        <v>0</v>
      </c>
      <c r="O51" s="229"/>
      <c r="P51" s="276">
        <f t="shared" si="39"/>
        <v>0</v>
      </c>
      <c r="Q51" s="229"/>
      <c r="R51" s="276">
        <f t="shared" si="40"/>
        <v>0</v>
      </c>
      <c r="S51" s="229"/>
      <c r="T51" s="287">
        <f t="shared" si="53"/>
        <v>0</v>
      </c>
      <c r="U51" s="219"/>
      <c r="V51" s="234">
        <f t="shared" si="41"/>
        <v>0</v>
      </c>
      <c r="W51" s="219"/>
      <c r="X51" s="234">
        <f t="shared" si="42"/>
        <v>0</v>
      </c>
      <c r="Y51" s="219"/>
      <c r="Z51" s="234">
        <f t="shared" si="43"/>
        <v>0</v>
      </c>
      <c r="AA51" s="219"/>
      <c r="AB51" s="234">
        <f t="shared" si="44"/>
        <v>0</v>
      </c>
      <c r="AC51" s="219"/>
      <c r="AD51" s="234">
        <f t="shared" si="45"/>
        <v>0</v>
      </c>
      <c r="AE51" s="219"/>
      <c r="AF51" s="234">
        <f t="shared" si="46"/>
        <v>0</v>
      </c>
      <c r="AG51" s="219"/>
      <c r="AH51" s="234">
        <f t="shared" si="47"/>
        <v>0</v>
      </c>
      <c r="AI51" s="219"/>
      <c r="AJ51" s="234">
        <f t="shared" si="48"/>
        <v>0</v>
      </c>
      <c r="AK51" s="219"/>
      <c r="AL51" s="234">
        <f t="shared" si="48"/>
        <v>0</v>
      </c>
      <c r="AM51" s="219"/>
      <c r="AN51" s="234">
        <f t="shared" si="49"/>
        <v>0</v>
      </c>
      <c r="AO51" s="219"/>
      <c r="AP51" s="234">
        <f t="shared" si="50"/>
        <v>0</v>
      </c>
      <c r="AQ51" s="219"/>
      <c r="AS51" s="6">
        <f t="shared" si="54"/>
        <v>0</v>
      </c>
      <c r="AT51" s="6">
        <f t="shared" si="54"/>
        <v>0</v>
      </c>
      <c r="AU51" s="6">
        <f t="shared" si="54"/>
        <v>0</v>
      </c>
      <c r="AV51" s="6">
        <f t="shared" si="54"/>
        <v>0</v>
      </c>
      <c r="AW51" s="6">
        <f t="shared" si="54"/>
        <v>0</v>
      </c>
      <c r="AX51" s="6">
        <f t="shared" si="54"/>
        <v>0</v>
      </c>
      <c r="AY51" s="6">
        <f t="shared" si="54"/>
        <v>0</v>
      </c>
      <c r="AZ51" s="6">
        <f t="shared" si="54"/>
        <v>0</v>
      </c>
      <c r="BA51" s="6">
        <f t="shared" si="54"/>
        <v>0</v>
      </c>
      <c r="BB51" s="6">
        <f t="shared" si="54"/>
        <v>0</v>
      </c>
      <c r="BC51" s="6">
        <f t="shared" si="54"/>
        <v>0</v>
      </c>
      <c r="BD51" s="6">
        <f t="shared" si="54"/>
        <v>0</v>
      </c>
    </row>
    <row r="52" spans="1:56" s="6" customFormat="1" ht="16.5" customHeight="1">
      <c r="B52" s="223" t="s">
        <v>510</v>
      </c>
      <c r="C52" s="248">
        <v>24822163312.787663</v>
      </c>
      <c r="D52" s="302">
        <v>0.46568630160977081</v>
      </c>
      <c r="E52" s="277">
        <v>34143042592.505001</v>
      </c>
      <c r="F52" s="335">
        <v>0.47489677845525979</v>
      </c>
      <c r="G52" s="46">
        <v>0.3755063232105757</v>
      </c>
      <c r="H52" s="277">
        <f t="shared" si="55"/>
        <v>35290294390.669998</v>
      </c>
      <c r="I52" s="335">
        <f>+IFERROR(H52/H$49,0)</f>
        <v>0.45670448712995532</v>
      </c>
      <c r="J52" s="46">
        <f t="shared" si="56"/>
        <v>3.3601334592741866E-2</v>
      </c>
      <c r="K52" s="869">
        <f t="shared" si="52"/>
        <v>53857128004.598846</v>
      </c>
      <c r="L52" s="335">
        <f>+IFERROR(K52/K$49,0)</f>
        <v>0.47237969976829131</v>
      </c>
      <c r="M52" s="172">
        <f t="shared" si="57"/>
        <v>0.52611727769654204</v>
      </c>
      <c r="N52" s="870">
        <f t="shared" si="38"/>
        <v>59024825736.366096</v>
      </c>
      <c r="O52" s="46">
        <f>+IFERROR(N52/N$49,0)</f>
        <v>0.50348359428842426</v>
      </c>
      <c r="P52" s="277">
        <f t="shared" si="39"/>
        <v>41347608850.389679</v>
      </c>
      <c r="Q52" s="46">
        <f t="shared" ref="Q52:Q83" si="58">+IFERROR(P52/P$49,0)</f>
        <v>0.51436596933972922</v>
      </c>
      <c r="R52" s="277">
        <f t="shared" si="40"/>
        <v>39361330419.784073</v>
      </c>
      <c r="S52" s="46">
        <f t="shared" ref="S52:S83" si="59">+IFERROR(R52/R$49,0)</f>
        <v>0.51223809763390626</v>
      </c>
      <c r="T52" s="288">
        <f t="shared" si="53"/>
        <v>2632089538.7307534</v>
      </c>
      <c r="U52" s="14">
        <f>+IFERROR(T52/T$49,0)</f>
        <v>0.43097564813692246</v>
      </c>
      <c r="V52" s="237">
        <f t="shared" si="41"/>
        <v>2879274467.3101354</v>
      </c>
      <c r="W52" s="14">
        <f>+IFERROR(V52/V$49,0)</f>
        <v>0.46769707681676281</v>
      </c>
      <c r="X52" s="237">
        <f t="shared" si="42"/>
        <v>3890496493.3438659</v>
      </c>
      <c r="Y52" s="14">
        <f>+IFERROR(X52/X$49,0)</f>
        <v>0.44969289749329744</v>
      </c>
      <c r="Z52" s="237">
        <f t="shared" si="43"/>
        <v>4466614950.2570333</v>
      </c>
      <c r="AA52" s="14">
        <f>+IFERROR(Z52/Z$49,0)</f>
        <v>0.44787134869843026</v>
      </c>
      <c r="AB52" s="237">
        <f t="shared" si="44"/>
        <v>4186700870.2495189</v>
      </c>
      <c r="AC52" s="14">
        <f>+IFERROR(AB52/AB$49,0)</f>
        <v>0.45804922026260542</v>
      </c>
      <c r="AD52" s="237">
        <f t="shared" si="45"/>
        <v>4344677550.5570288</v>
      </c>
      <c r="AE52" s="14">
        <f>+IFERROR(AD52/AD$49,0)</f>
        <v>0.45646382294971993</v>
      </c>
      <c r="AF52" s="237">
        <f t="shared" si="46"/>
        <v>4066596073.8432255</v>
      </c>
      <c r="AG52" s="14">
        <f>+IFERROR(AF52/AF$49,0)</f>
        <v>0.46649770123620404</v>
      </c>
      <c r="AH52" s="237">
        <f t="shared" si="47"/>
        <v>4633237354.8029394</v>
      </c>
      <c r="AI52" s="14">
        <f>+IFERROR(AH52/AH$49,0)</f>
        <v>0.47928774442345728</v>
      </c>
      <c r="AJ52" s="237">
        <f t="shared" si="48"/>
        <v>5858820421.524045</v>
      </c>
      <c r="AK52" s="14">
        <f>+IFERROR(AJ52/AJ$49,0)</f>
        <v>0.49536954798408972</v>
      </c>
      <c r="AL52" s="237">
        <f t="shared" si="48"/>
        <v>6104721081.7645884</v>
      </c>
      <c r="AM52" s="14">
        <f>+IFERROR(AL52/AL$49,0)</f>
        <v>0.49319504742718562</v>
      </c>
      <c r="AN52" s="237">
        <f t="shared" si="49"/>
        <v>5359806072.5666323</v>
      </c>
      <c r="AO52" s="14">
        <f>+IFERROR(AN52/AN$49,0)</f>
        <v>0.49397559282814774</v>
      </c>
      <c r="AP52" s="237">
        <f t="shared" si="50"/>
        <v>5434093129.6490803</v>
      </c>
      <c r="AQ52" s="14">
        <f>+IFERROR(AP52/AP$49,0)</f>
        <v>0.49282896522617109</v>
      </c>
      <c r="AS52" s="6">
        <f t="shared" si="54"/>
        <v>2632089538.7307534</v>
      </c>
      <c r="AT52" s="6">
        <f t="shared" si="54"/>
        <v>2879274467.3101354</v>
      </c>
      <c r="AU52" s="6">
        <f t="shared" si="54"/>
        <v>3890496493.3438659</v>
      </c>
      <c r="AV52" s="6">
        <f t="shared" si="54"/>
        <v>4466614950.2570333</v>
      </c>
      <c r="AW52" s="6">
        <f t="shared" si="54"/>
        <v>4186700870.2495189</v>
      </c>
      <c r="AX52" s="6">
        <f t="shared" si="54"/>
        <v>4344677550.5570288</v>
      </c>
      <c r="AY52" s="6">
        <f t="shared" si="54"/>
        <v>4066596073.8432255</v>
      </c>
      <c r="AZ52" s="6">
        <f t="shared" si="54"/>
        <v>4633237354.8029394</v>
      </c>
      <c r="BA52" s="6">
        <f t="shared" si="54"/>
        <v>5858820421.524045</v>
      </c>
      <c r="BB52" s="6">
        <f t="shared" si="54"/>
        <v>6104721081.7645884</v>
      </c>
      <c r="BC52" s="6">
        <f t="shared" si="54"/>
        <v>5359806072.5666323</v>
      </c>
      <c r="BD52" s="6">
        <f t="shared" si="54"/>
        <v>5434093129.6490803</v>
      </c>
    </row>
    <row r="53" spans="1:56" s="6" customFormat="1" ht="16.5" customHeight="1">
      <c r="B53" s="223" t="s">
        <v>511</v>
      </c>
      <c r="C53" s="248">
        <v>11810331573.59</v>
      </c>
      <c r="D53" s="302">
        <v>0.22157253427048548</v>
      </c>
      <c r="E53" s="277">
        <v>17300502702.23</v>
      </c>
      <c r="F53" s="335">
        <v>0.24063329964474489</v>
      </c>
      <c r="G53" s="46">
        <v>0.46486172673737608</v>
      </c>
      <c r="H53" s="277">
        <f t="shared" si="55"/>
        <v>17305793400.610001</v>
      </c>
      <c r="I53" s="335">
        <f t="shared" ref="I53:I83" si="60">+IFERROR(H53/H$49,0)</f>
        <v>0.22396054314276587</v>
      </c>
      <c r="J53" s="46">
        <f t="shared" si="56"/>
        <v>3.0581182934754308E-4</v>
      </c>
      <c r="K53" s="869">
        <f t="shared" si="52"/>
        <v>25670050926.911381</v>
      </c>
      <c r="L53" s="335">
        <f t="shared" ref="L53:L83" si="61">+IFERROR(K53/K$49,0)</f>
        <v>0.22515145903910266</v>
      </c>
      <c r="M53" s="172">
        <f t="shared" si="57"/>
        <v>0.48332124004245619</v>
      </c>
      <c r="N53" s="870">
        <f t="shared" si="38"/>
        <v>26466309037.934448</v>
      </c>
      <c r="O53" s="46">
        <f t="shared" ref="O53:O83" si="62">+IFERROR(N53/N$49,0)</f>
        <v>0.22575843699200435</v>
      </c>
      <c r="P53" s="277">
        <f t="shared" si="39"/>
        <v>18225571472.911388</v>
      </c>
      <c r="Q53" s="46">
        <f t="shared" si="58"/>
        <v>0.2267268651823437</v>
      </c>
      <c r="R53" s="277">
        <f t="shared" si="40"/>
        <v>17456021160.721466</v>
      </c>
      <c r="S53" s="46">
        <f t="shared" si="59"/>
        <v>0.22716811084035068</v>
      </c>
      <c r="T53" s="288">
        <f t="shared" si="53"/>
        <v>1403317430.8690109</v>
      </c>
      <c r="U53" s="14">
        <f>+IFERROR(T53/T$49,0)</f>
        <v>0.22977776037294592</v>
      </c>
      <c r="V53" s="237">
        <f t="shared" si="41"/>
        <v>1333899428.5527451</v>
      </c>
      <c r="W53" s="14">
        <f>+IFERROR(V53/V$49,0)</f>
        <v>0.2166729398619959</v>
      </c>
      <c r="X53" s="237">
        <f t="shared" si="42"/>
        <v>1901375073.3130083</v>
      </c>
      <c r="Y53" s="14">
        <f>+IFERROR(X53/X$49,0)</f>
        <v>0.21977525680912735</v>
      </c>
      <c r="Z53" s="237">
        <f t="shared" si="43"/>
        <v>2266134592.6200886</v>
      </c>
      <c r="AA53" s="14">
        <f>+IFERROR(Z53/Z$49,0)</f>
        <v>0.22722727784505398</v>
      </c>
      <c r="AB53" s="237">
        <f t="shared" si="44"/>
        <v>2038266834.1130109</v>
      </c>
      <c r="AC53" s="14">
        <f>+IFERROR(AB53/AB$49,0)</f>
        <v>0.22299814650884089</v>
      </c>
      <c r="AD53" s="237">
        <f t="shared" si="45"/>
        <v>2191090476.6230278</v>
      </c>
      <c r="AE53" s="14">
        <f>+IFERROR(AD53/AD$49,0)</f>
        <v>0.23020201700810733</v>
      </c>
      <c r="AF53" s="237">
        <f t="shared" si="46"/>
        <v>1971793918.3550844</v>
      </c>
      <c r="AG53" s="14">
        <f>+IFERROR(AF53/AF$49,0)</f>
        <v>0.22619343389934027</v>
      </c>
      <c r="AH53" s="237">
        <f t="shared" si="47"/>
        <v>2181699575.9337811</v>
      </c>
      <c r="AI53" s="14">
        <f>+IFERROR(AH53/AH$49,0)</f>
        <v>0.22568709277864943</v>
      </c>
      <c r="AJ53" s="237">
        <f t="shared" si="48"/>
        <v>2618787541.224401</v>
      </c>
      <c r="AK53" s="14">
        <f>+IFERROR(AJ53/AJ$49,0)</f>
        <v>0.22142129425862164</v>
      </c>
      <c r="AL53" s="237">
        <f t="shared" si="48"/>
        <v>2751622528.7950892</v>
      </c>
      <c r="AM53" s="14">
        <f>+IFERROR(AL53/AL$49,0)</f>
        <v>0.22230116419971416</v>
      </c>
      <c r="AN53" s="237">
        <f t="shared" si="49"/>
        <v>2484594207.0657735</v>
      </c>
      <c r="AO53" s="14">
        <f>+IFERROR(AN53/AN$49,0)</f>
        <v>0.22898755659362321</v>
      </c>
      <c r="AP53" s="237">
        <f t="shared" si="50"/>
        <v>2527469319.446363</v>
      </c>
      <c r="AQ53" s="14">
        <f>+IFERROR(AP53/AP$49,0)</f>
        <v>0.22922133640799128</v>
      </c>
      <c r="AS53" s="6">
        <f t="shared" si="54"/>
        <v>1403317430.8690109</v>
      </c>
      <c r="AT53" s="6">
        <f t="shared" si="54"/>
        <v>1333899428.5527451</v>
      </c>
      <c r="AU53" s="6">
        <f t="shared" si="54"/>
        <v>1901375073.3130083</v>
      </c>
      <c r="AV53" s="6">
        <f t="shared" si="54"/>
        <v>2266134592.6200886</v>
      </c>
      <c r="AW53" s="6">
        <f t="shared" si="54"/>
        <v>2038266834.1130109</v>
      </c>
      <c r="AX53" s="6">
        <f t="shared" si="54"/>
        <v>2191090476.6230278</v>
      </c>
      <c r="AY53" s="6">
        <f t="shared" si="54"/>
        <v>1971793918.3550844</v>
      </c>
      <c r="AZ53" s="6">
        <f t="shared" si="54"/>
        <v>2181699575.9337811</v>
      </c>
      <c r="BA53" s="6">
        <f t="shared" si="54"/>
        <v>2618787541.224401</v>
      </c>
      <c r="BB53" s="6">
        <f t="shared" si="54"/>
        <v>2751622528.7950892</v>
      </c>
      <c r="BC53" s="6">
        <f t="shared" si="54"/>
        <v>2484594207.0657735</v>
      </c>
      <c r="BD53" s="6">
        <f t="shared" si="54"/>
        <v>2527469319.446363</v>
      </c>
    </row>
    <row r="54" spans="1:56" s="6" customFormat="1" ht="16.5" customHeight="1">
      <c r="B54" s="224" t="s">
        <v>512</v>
      </c>
      <c r="C54" s="249">
        <v>4558798321.7700005</v>
      </c>
      <c r="D54" s="520">
        <v>8.5527192110455924E-2</v>
      </c>
      <c r="E54" s="278">
        <v>74798956052.315002</v>
      </c>
      <c r="F54" s="516">
        <v>1.0403813065230048</v>
      </c>
      <c r="G54" s="45">
        <v>15.407603665010022</v>
      </c>
      <c r="H54" s="278">
        <f t="shared" si="55"/>
        <v>76785999346.485001</v>
      </c>
      <c r="I54" s="516">
        <f t="shared" si="60"/>
        <v>0.99371544091082686</v>
      </c>
      <c r="J54" s="45">
        <f t="shared" si="56"/>
        <v>2.6565120678692947E-2</v>
      </c>
      <c r="K54" s="871">
        <f t="shared" si="52"/>
        <v>0</v>
      </c>
      <c r="L54" s="516">
        <f t="shared" si="61"/>
        <v>0</v>
      </c>
      <c r="M54" s="173">
        <f t="shared" si="57"/>
        <v>-1</v>
      </c>
      <c r="N54" s="519">
        <f t="shared" si="38"/>
        <v>0</v>
      </c>
      <c r="O54" s="45">
        <f t="shared" si="62"/>
        <v>0</v>
      </c>
      <c r="P54" s="278">
        <f t="shared" si="39"/>
        <v>0</v>
      </c>
      <c r="Q54" s="45">
        <f t="shared" si="58"/>
        <v>0</v>
      </c>
      <c r="R54" s="278">
        <f t="shared" si="40"/>
        <v>0</v>
      </c>
      <c r="S54" s="45">
        <f t="shared" si="59"/>
        <v>0</v>
      </c>
      <c r="T54" s="289">
        <f t="shared" si="53"/>
        <v>0</v>
      </c>
      <c r="U54" s="9"/>
      <c r="V54" s="235">
        <f t="shared" si="41"/>
        <v>0</v>
      </c>
      <c r="W54" s="9"/>
      <c r="X54" s="235">
        <f t="shared" si="42"/>
        <v>0</v>
      </c>
      <c r="Y54" s="9"/>
      <c r="Z54" s="235">
        <f t="shared" si="43"/>
        <v>0</v>
      </c>
      <c r="AA54" s="9"/>
      <c r="AB54" s="235">
        <f t="shared" si="44"/>
        <v>0</v>
      </c>
      <c r="AC54" s="9"/>
      <c r="AD54" s="235">
        <f t="shared" si="45"/>
        <v>0</v>
      </c>
      <c r="AE54" s="9"/>
      <c r="AF54" s="235">
        <f t="shared" si="46"/>
        <v>0</v>
      </c>
      <c r="AG54" s="9"/>
      <c r="AH54" s="235">
        <f t="shared" si="47"/>
        <v>0</v>
      </c>
      <c r="AI54" s="9"/>
      <c r="AJ54" s="235">
        <f t="shared" si="48"/>
        <v>0</v>
      </c>
      <c r="AK54" s="9"/>
      <c r="AL54" s="235">
        <f t="shared" si="48"/>
        <v>0</v>
      </c>
      <c r="AM54" s="9"/>
      <c r="AN54" s="235">
        <f t="shared" si="49"/>
        <v>0</v>
      </c>
      <c r="AO54" s="9"/>
      <c r="AP54" s="235">
        <f t="shared" si="50"/>
        <v>0</v>
      </c>
      <c r="AQ54" s="9"/>
      <c r="AS54" s="6">
        <f t="shared" si="54"/>
        <v>0</v>
      </c>
      <c r="AT54" s="6">
        <f t="shared" si="54"/>
        <v>0</v>
      </c>
      <c r="AU54" s="6">
        <f t="shared" si="54"/>
        <v>0</v>
      </c>
      <c r="AV54" s="6">
        <f t="shared" si="54"/>
        <v>0</v>
      </c>
      <c r="AW54" s="6">
        <f t="shared" si="54"/>
        <v>0</v>
      </c>
      <c r="AX54" s="6">
        <f t="shared" si="54"/>
        <v>0</v>
      </c>
      <c r="AY54" s="6">
        <f t="shared" si="54"/>
        <v>0</v>
      </c>
      <c r="AZ54" s="6">
        <f t="shared" si="54"/>
        <v>0</v>
      </c>
      <c r="BA54" s="6">
        <f t="shared" si="54"/>
        <v>0</v>
      </c>
      <c r="BB54" s="6">
        <f t="shared" si="54"/>
        <v>0</v>
      </c>
      <c r="BC54" s="6">
        <f t="shared" si="54"/>
        <v>0</v>
      </c>
      <c r="BD54" s="6">
        <f t="shared" si="54"/>
        <v>0</v>
      </c>
    </row>
    <row r="55" spans="1:56" s="6" customFormat="1" ht="16.5" customHeight="1">
      <c r="B55" s="225" t="s">
        <v>541</v>
      </c>
      <c r="C55" s="250">
        <v>2239490723.9650002</v>
      </c>
      <c r="D55" s="483">
        <v>4.2014877574968537E-2</v>
      </c>
      <c r="E55" s="279">
        <v>3134877906.4349999</v>
      </c>
      <c r="F55" s="479">
        <v>4.3603126891314486E-2</v>
      </c>
      <c r="G55" s="76">
        <v>0.39981732136167281</v>
      </c>
      <c r="H55" s="279">
        <f t="shared" si="55"/>
        <v>3310135310.1574998</v>
      </c>
      <c r="I55" s="479">
        <f t="shared" si="60"/>
        <v>4.2837660474600969E-2</v>
      </c>
      <c r="J55" s="76">
        <f t="shared" si="56"/>
        <v>5.5905655324804501E-2</v>
      </c>
      <c r="K55" s="872">
        <f t="shared" si="52"/>
        <v>5062218272.1110001</v>
      </c>
      <c r="L55" s="479">
        <f t="shared" si="61"/>
        <v>4.4400606496082767E-2</v>
      </c>
      <c r="M55" s="170">
        <f t="shared" si="57"/>
        <v>0.5293085622744933</v>
      </c>
      <c r="N55" s="530">
        <f t="shared" si="38"/>
        <v>5205210439.3275251</v>
      </c>
      <c r="O55" s="76">
        <f t="shared" si="62"/>
        <v>4.4400606496082774E-2</v>
      </c>
      <c r="P55" s="279">
        <f t="shared" si="39"/>
        <v>3569168684.4616084</v>
      </c>
      <c r="Q55" s="76">
        <f t="shared" si="58"/>
        <v>4.4400606496082767E-2</v>
      </c>
      <c r="R55" s="279">
        <f t="shared" si="40"/>
        <v>3411825381.9929128</v>
      </c>
      <c r="S55" s="76">
        <f t="shared" si="59"/>
        <v>4.4400606496082767E-2</v>
      </c>
      <c r="T55" s="290">
        <f t="shared" si="53"/>
        <v>258049845.53699997</v>
      </c>
      <c r="U55" s="75">
        <f>+IFERROR(T55/T$49,0)</f>
        <v>4.2252817693113336E-2</v>
      </c>
      <c r="V55" s="873">
        <f t="shared" si="41"/>
        <v>264315995.78999999</v>
      </c>
      <c r="W55" s="75">
        <f>+IFERROR(V55/V$49,0)</f>
        <v>4.293436419153969E-2</v>
      </c>
      <c r="X55" s="873">
        <f t="shared" si="42"/>
        <v>378502177.19599998</v>
      </c>
      <c r="Y55" s="75">
        <f>+IFERROR(X55/X$49,0)</f>
        <v>4.3750133450061575E-2</v>
      </c>
      <c r="Z55" s="873">
        <f t="shared" si="43"/>
        <v>440858013.86000001</v>
      </c>
      <c r="AA55" s="75">
        <f>+IFERROR(Z55/Z$49,0)</f>
        <v>4.4205214788131053E-2</v>
      </c>
      <c r="AB55" s="873">
        <f t="shared" si="44"/>
        <v>400348627.30720001</v>
      </c>
      <c r="AC55" s="75">
        <f>+IFERROR(AB55/AB$49,0)</f>
        <v>4.3800448671733827E-2</v>
      </c>
      <c r="AD55" s="873">
        <f t="shared" si="45"/>
        <v>418321780.22800004</v>
      </c>
      <c r="AE55" s="75">
        <f>+IFERROR(AD55/AD$49,0)</f>
        <v>4.3950041586290803E-2</v>
      </c>
      <c r="AF55" s="873">
        <f t="shared" si="46"/>
        <v>378024261.86800003</v>
      </c>
      <c r="AG55" s="75">
        <f>+IFERROR(AF55/AF$49,0)</f>
        <v>4.3364879612022504E-2</v>
      </c>
      <c r="AH55" s="873">
        <f t="shared" si="47"/>
        <v>424906613.1376</v>
      </c>
      <c r="AI55" s="75">
        <f>+IFERROR(AH55/AH$49,0)</f>
        <v>4.3954694440641838E-2</v>
      </c>
      <c r="AJ55" s="873">
        <f t="shared" si="48"/>
        <v>541589463.05199993</v>
      </c>
      <c r="AK55" s="75">
        <f t="shared" ref="AK55:AQ57" si="63">+IFERROR(AJ55/AJ$49,0)</f>
        <v>4.5791969748618107E-2</v>
      </c>
      <c r="AL55" s="873">
        <f t="shared" si="48"/>
        <v>566789915.55999994</v>
      </c>
      <c r="AM55" s="75">
        <f t="shared" si="63"/>
        <v>4.5790458817336073E-2</v>
      </c>
      <c r="AN55" s="873">
        <f t="shared" si="49"/>
        <v>491188558.03600007</v>
      </c>
      <c r="AO55" s="75">
        <f t="shared" si="63"/>
        <v>4.526939144088217E-2</v>
      </c>
      <c r="AP55" s="873">
        <f t="shared" si="50"/>
        <v>499323020.53919989</v>
      </c>
      <c r="AQ55" s="75">
        <f t="shared" si="63"/>
        <v>4.5284620939470603E-2</v>
      </c>
      <c r="AS55" s="6">
        <f>AS13*$E$45/100</f>
        <v>258049845.53699997</v>
      </c>
      <c r="AT55" s="6">
        <f t="shared" si="54"/>
        <v>264315995.78999999</v>
      </c>
      <c r="AU55" s="6">
        <f t="shared" si="54"/>
        <v>378502177.19599998</v>
      </c>
      <c r="AV55" s="6">
        <f t="shared" si="54"/>
        <v>440858013.86000001</v>
      </c>
      <c r="AW55" s="6">
        <f t="shared" si="54"/>
        <v>400348627.30720001</v>
      </c>
      <c r="AX55" s="6">
        <f t="shared" si="54"/>
        <v>418321780.22800004</v>
      </c>
      <c r="AY55" s="6">
        <f t="shared" si="54"/>
        <v>378024261.86800003</v>
      </c>
      <c r="AZ55" s="6">
        <f t="shared" si="54"/>
        <v>424906613.1376</v>
      </c>
      <c r="BA55" s="6">
        <f t="shared" si="54"/>
        <v>541589463.05199993</v>
      </c>
      <c r="BB55" s="6">
        <f t="shared" si="54"/>
        <v>566789915.55999994</v>
      </c>
      <c r="BC55" s="6">
        <f t="shared" si="54"/>
        <v>491188558.03600007</v>
      </c>
      <c r="BD55" s="6">
        <f t="shared" si="54"/>
        <v>499323020.53919989</v>
      </c>
    </row>
    <row r="56" spans="1:56" s="6" customFormat="1" ht="16.5" customHeight="1">
      <c r="B56" s="226" t="s">
        <v>513</v>
      </c>
      <c r="C56" s="251">
        <v>2000154456.4649999</v>
      </c>
      <c r="D56" s="496">
        <v>3.7524712078565441E-2</v>
      </c>
      <c r="E56" s="280">
        <v>2824140116.4349999</v>
      </c>
      <c r="F56" s="492">
        <v>3.9281064057708065E-2</v>
      </c>
      <c r="G56" s="229">
        <v>0.41196101496395549</v>
      </c>
      <c r="H56" s="280">
        <f t="shared" si="55"/>
        <v>2957596640.1574998</v>
      </c>
      <c r="I56" s="492">
        <f t="shared" si="60"/>
        <v>3.8275329803922488E-2</v>
      </c>
      <c r="J56" s="229">
        <f t="shared" si="56"/>
        <v>4.7255631172778416E-2</v>
      </c>
      <c r="K56" s="874">
        <f t="shared" si="52"/>
        <v>4521615846.2309999</v>
      </c>
      <c r="L56" s="492">
        <f t="shared" si="61"/>
        <v>3.9658994362413137E-2</v>
      </c>
      <c r="M56" s="171">
        <f t="shared" si="57"/>
        <v>0.52881423546322803</v>
      </c>
      <c r="N56" s="534">
        <f t="shared" si="38"/>
        <v>4649337650.0763979</v>
      </c>
      <c r="O56" s="229">
        <f t="shared" si="62"/>
        <v>3.9658994362413137E-2</v>
      </c>
      <c r="P56" s="280">
        <f t="shared" si="39"/>
        <v>3188011423.8541455</v>
      </c>
      <c r="Q56" s="229">
        <f t="shared" si="58"/>
        <v>3.9658994362413137E-2</v>
      </c>
      <c r="R56" s="280">
        <f t="shared" si="40"/>
        <v>3047471065.5570126</v>
      </c>
      <c r="S56" s="229">
        <f t="shared" si="59"/>
        <v>3.9658994362413137E-2</v>
      </c>
      <c r="T56" s="291">
        <f t="shared" si="53"/>
        <v>221999955.947</v>
      </c>
      <c r="U56" s="219">
        <f t="shared" ref="U56:W57" si="64">+IFERROR(T56/T$49,0)</f>
        <v>3.6350045654892013E-2</v>
      </c>
      <c r="V56" s="234">
        <f t="shared" si="41"/>
        <v>228266106.19999999</v>
      </c>
      <c r="W56" s="219">
        <f t="shared" si="64"/>
        <v>3.7078573723407858E-2</v>
      </c>
      <c r="X56" s="234">
        <f t="shared" si="42"/>
        <v>337083154.49599999</v>
      </c>
      <c r="Y56" s="219">
        <f>+IFERROR(X56/X$49,0)</f>
        <v>3.8962610736400206E-2</v>
      </c>
      <c r="Z56" s="234">
        <f t="shared" si="43"/>
        <v>399438991.16000003</v>
      </c>
      <c r="AA56" s="219">
        <f>+IFERROR(Z56/Z$49,0)</f>
        <v>4.0052093517323417E-2</v>
      </c>
      <c r="AB56" s="234">
        <f t="shared" si="44"/>
        <v>351986063.60720003</v>
      </c>
      <c r="AC56" s="219">
        <f>+IFERROR(AB56/AB$49,0)</f>
        <v>3.8509305291966799E-2</v>
      </c>
      <c r="AD56" s="234">
        <f t="shared" si="45"/>
        <v>369959216.52800006</v>
      </c>
      <c r="AE56" s="219">
        <f>+IFERROR(AD56/AD$49,0)</f>
        <v>3.8868937072258219E-2</v>
      </c>
      <c r="AF56" s="234">
        <f t="shared" si="46"/>
        <v>329543396.46800005</v>
      </c>
      <c r="AG56" s="219">
        <f>+IFERROR(AF56/AF$49,0)</f>
        <v>3.7803419400001037E-2</v>
      </c>
      <c r="AH56" s="234">
        <f t="shared" si="47"/>
        <v>376425747.73760003</v>
      </c>
      <c r="AI56" s="219">
        <f>+IFERROR(AH56/AH$49,0)</f>
        <v>3.8939565094597041E-2</v>
      </c>
      <c r="AJ56" s="234">
        <f t="shared" si="48"/>
        <v>493108597.65199995</v>
      </c>
      <c r="AK56" s="219">
        <f t="shared" si="63"/>
        <v>4.1692860601861184E-2</v>
      </c>
      <c r="AL56" s="234">
        <f t="shared" si="48"/>
        <v>518309050.16000003</v>
      </c>
      <c r="AM56" s="219">
        <f t="shared" si="63"/>
        <v>4.1873732337941776E-2</v>
      </c>
      <c r="AN56" s="234">
        <f t="shared" si="49"/>
        <v>442707692.63599998</v>
      </c>
      <c r="AO56" s="219">
        <f t="shared" si="63"/>
        <v>4.0801251380859695E-2</v>
      </c>
      <c r="AP56" s="234">
        <f t="shared" si="50"/>
        <v>452787873.63919997</v>
      </c>
      <c r="AQ56" s="219">
        <f t="shared" si="63"/>
        <v>4.1064253760217669E-2</v>
      </c>
      <c r="AS56" s="6">
        <f t="shared" si="54"/>
        <v>221999955.947</v>
      </c>
      <c r="AT56" s="6">
        <f t="shared" si="54"/>
        <v>228266106.19999999</v>
      </c>
      <c r="AU56" s="6">
        <f t="shared" si="54"/>
        <v>337083154.49599999</v>
      </c>
      <c r="AV56" s="6">
        <f t="shared" si="54"/>
        <v>399438991.16000003</v>
      </c>
      <c r="AW56" s="6">
        <f t="shared" si="54"/>
        <v>351986063.60720003</v>
      </c>
      <c r="AX56" s="6">
        <f t="shared" si="54"/>
        <v>369959216.52800006</v>
      </c>
      <c r="AY56" s="6">
        <f t="shared" si="54"/>
        <v>329543396.46800005</v>
      </c>
      <c r="AZ56" s="6">
        <f t="shared" si="54"/>
        <v>376425747.73760003</v>
      </c>
      <c r="BA56" s="6">
        <f t="shared" si="54"/>
        <v>493108597.65199995</v>
      </c>
      <c r="BB56" s="6">
        <f t="shared" si="54"/>
        <v>518309050.16000003</v>
      </c>
      <c r="BC56" s="6">
        <f t="shared" si="54"/>
        <v>442707692.63599998</v>
      </c>
      <c r="BD56" s="6">
        <f t="shared" si="54"/>
        <v>452787873.63919997</v>
      </c>
    </row>
    <row r="57" spans="1:56" s="6" customFormat="1" ht="16.5" customHeight="1">
      <c r="B57" s="227" t="s">
        <v>514</v>
      </c>
      <c r="C57" s="252">
        <v>239336267.5</v>
      </c>
      <c r="D57" s="302">
        <v>4.4901654964030896E-3</v>
      </c>
      <c r="E57" s="281">
        <v>310737790</v>
      </c>
      <c r="F57" s="335">
        <v>4.322062833606425E-3</v>
      </c>
      <c r="G57" s="46">
        <v>0.29833139476030307</v>
      </c>
      <c r="H57" s="281">
        <f t="shared" si="55"/>
        <v>352538670</v>
      </c>
      <c r="I57" s="335">
        <f t="shared" si="60"/>
        <v>4.5623306706784831E-3</v>
      </c>
      <c r="J57" s="46">
        <f t="shared" si="56"/>
        <v>0.13452139181397924</v>
      </c>
      <c r="K57" s="875">
        <f t="shared" si="52"/>
        <v>540602425.88</v>
      </c>
      <c r="L57" s="335">
        <f t="shared" si="61"/>
        <v>4.741612133669631E-3</v>
      </c>
      <c r="M57" s="172">
        <f t="shared" si="57"/>
        <v>0.53345567985492204</v>
      </c>
      <c r="N57" s="538">
        <f t="shared" si="38"/>
        <v>555872789.25112677</v>
      </c>
      <c r="O57" s="46">
        <f t="shared" si="62"/>
        <v>4.7416121336696319E-3</v>
      </c>
      <c r="P57" s="281">
        <f t="shared" si="39"/>
        <v>381157260.60746306</v>
      </c>
      <c r="Q57" s="46">
        <f t="shared" si="58"/>
        <v>4.741612133669631E-3</v>
      </c>
      <c r="R57" s="281">
        <f t="shared" si="40"/>
        <v>364354316.43590003</v>
      </c>
      <c r="S57" s="46">
        <f t="shared" si="59"/>
        <v>4.741612133669631E-3</v>
      </c>
      <c r="T57" s="292">
        <f t="shared" si="53"/>
        <v>36049889.590000004</v>
      </c>
      <c r="U57" s="14">
        <f t="shared" si="64"/>
        <v>5.9027720382213208E-3</v>
      </c>
      <c r="V57" s="237">
        <f t="shared" si="41"/>
        <v>36049889.590000004</v>
      </c>
      <c r="W57" s="14">
        <f t="shared" si="64"/>
        <v>5.8557904681318324E-3</v>
      </c>
      <c r="X57" s="237">
        <f t="shared" si="42"/>
        <v>41419022.700000003</v>
      </c>
      <c r="Y57" s="14">
        <f>+IFERROR(X57/X$49,0)</f>
        <v>4.7875227136613676E-3</v>
      </c>
      <c r="Z57" s="237">
        <f t="shared" si="43"/>
        <v>41419022.700000003</v>
      </c>
      <c r="AA57" s="14">
        <f>+IFERROR(Z57/Z$49,0)</f>
        <v>4.1531212708076411E-3</v>
      </c>
      <c r="AB57" s="237">
        <f t="shared" si="44"/>
        <v>48362563.700000003</v>
      </c>
      <c r="AC57" s="14">
        <f>+IFERROR(AB57/AB$49,0)</f>
        <v>5.2911433797670259E-3</v>
      </c>
      <c r="AD57" s="237">
        <f t="shared" si="45"/>
        <v>48362563.700000003</v>
      </c>
      <c r="AE57" s="14">
        <f>+IFERROR(AD57/AD$49,0)</f>
        <v>5.0811045140325851E-3</v>
      </c>
      <c r="AF57" s="237">
        <f t="shared" si="46"/>
        <v>48480865.399999999</v>
      </c>
      <c r="AG57" s="14">
        <f>+IFERROR(AF57/AF$49,0)</f>
        <v>5.5614602120214697E-3</v>
      </c>
      <c r="AH57" s="237">
        <f t="shared" si="47"/>
        <v>48480865.399999999</v>
      </c>
      <c r="AI57" s="14">
        <f>+IFERROR(AH57/AH$49,0)</f>
        <v>5.0151293460448058E-3</v>
      </c>
      <c r="AJ57" s="237">
        <f t="shared" si="48"/>
        <v>48480865.399999999</v>
      </c>
      <c r="AK57" s="14">
        <f t="shared" si="63"/>
        <v>4.0991091467569279E-3</v>
      </c>
      <c r="AL57" s="237">
        <f t="shared" si="48"/>
        <v>48480865.399999999</v>
      </c>
      <c r="AM57" s="14">
        <f t="shared" si="63"/>
        <v>3.9167264793943035E-3</v>
      </c>
      <c r="AN57" s="237">
        <f t="shared" si="49"/>
        <v>48480865.399999999</v>
      </c>
      <c r="AO57" s="14">
        <f t="shared" si="63"/>
        <v>4.4681400600224633E-3</v>
      </c>
      <c r="AP57" s="237">
        <f t="shared" si="50"/>
        <v>46535146.899999999</v>
      </c>
      <c r="AQ57" s="14">
        <f t="shared" si="63"/>
        <v>4.2203671792529389E-3</v>
      </c>
      <c r="AS57" s="6">
        <f t="shared" si="54"/>
        <v>36049889.590000004</v>
      </c>
      <c r="AT57" s="6">
        <f t="shared" si="54"/>
        <v>36049889.590000004</v>
      </c>
      <c r="AU57" s="6">
        <f t="shared" si="54"/>
        <v>41419022.700000003</v>
      </c>
      <c r="AV57" s="6">
        <f t="shared" si="54"/>
        <v>41419022.700000003</v>
      </c>
      <c r="AW57" s="6">
        <f t="shared" si="54"/>
        <v>48362563.700000003</v>
      </c>
      <c r="AX57" s="6">
        <f t="shared" si="54"/>
        <v>48362563.700000003</v>
      </c>
      <c r="AY57" s="6">
        <f t="shared" si="54"/>
        <v>48480865.399999999</v>
      </c>
      <c r="AZ57" s="6">
        <f t="shared" si="54"/>
        <v>48480865.399999999</v>
      </c>
      <c r="BA57" s="6">
        <f t="shared" si="54"/>
        <v>48480865.399999999</v>
      </c>
      <c r="BB57" s="6">
        <f t="shared" si="54"/>
        <v>48480865.399999999</v>
      </c>
      <c r="BC57" s="6">
        <f t="shared" si="54"/>
        <v>48480865.399999999</v>
      </c>
      <c r="BD57" s="6">
        <f t="shared" si="54"/>
        <v>46535146.899999999</v>
      </c>
    </row>
    <row r="58" spans="1:56" s="6" customFormat="1" ht="16.5" customHeight="1">
      <c r="B58" s="227" t="s">
        <v>515</v>
      </c>
      <c r="C58" s="252">
        <v>0</v>
      </c>
      <c r="D58" s="302">
        <v>0</v>
      </c>
      <c r="E58" s="281">
        <v>0</v>
      </c>
      <c r="F58" s="335">
        <v>0</v>
      </c>
      <c r="G58" s="46">
        <v>0</v>
      </c>
      <c r="H58" s="281">
        <f t="shared" si="55"/>
        <v>0</v>
      </c>
      <c r="I58" s="335">
        <f t="shared" si="60"/>
        <v>0</v>
      </c>
      <c r="J58" s="46">
        <f t="shared" si="56"/>
        <v>0</v>
      </c>
      <c r="K58" s="875">
        <f t="shared" si="52"/>
        <v>0</v>
      </c>
      <c r="L58" s="335">
        <f t="shared" si="61"/>
        <v>0</v>
      </c>
      <c r="M58" s="172">
        <f t="shared" si="57"/>
        <v>0</v>
      </c>
      <c r="N58" s="538">
        <f t="shared" si="38"/>
        <v>0</v>
      </c>
      <c r="O58" s="46">
        <f t="shared" si="62"/>
        <v>0</v>
      </c>
      <c r="P58" s="281">
        <f t="shared" si="39"/>
        <v>0</v>
      </c>
      <c r="Q58" s="46">
        <f t="shared" si="58"/>
        <v>0</v>
      </c>
      <c r="R58" s="281">
        <f t="shared" si="40"/>
        <v>0</v>
      </c>
      <c r="S58" s="46">
        <f t="shared" si="59"/>
        <v>0</v>
      </c>
      <c r="T58" s="292">
        <f t="shared" si="53"/>
        <v>0</v>
      </c>
      <c r="U58" s="14"/>
      <c r="V58" s="237">
        <f t="shared" si="41"/>
        <v>0</v>
      </c>
      <c r="W58" s="14"/>
      <c r="X58" s="237">
        <f t="shared" si="42"/>
        <v>0</v>
      </c>
      <c r="Y58" s="14"/>
      <c r="Z58" s="237">
        <f t="shared" si="43"/>
        <v>0</v>
      </c>
      <c r="AA58" s="14"/>
      <c r="AB58" s="237">
        <f t="shared" si="44"/>
        <v>0</v>
      </c>
      <c r="AC58" s="14"/>
      <c r="AD58" s="237">
        <f t="shared" si="45"/>
        <v>0</v>
      </c>
      <c r="AE58" s="14"/>
      <c r="AF58" s="237">
        <f t="shared" si="46"/>
        <v>0</v>
      </c>
      <c r="AG58" s="14"/>
      <c r="AH58" s="237">
        <f t="shared" si="47"/>
        <v>0</v>
      </c>
      <c r="AI58" s="14"/>
      <c r="AJ58" s="237">
        <f t="shared" si="48"/>
        <v>0</v>
      </c>
      <c r="AK58" s="14"/>
      <c r="AL58" s="237">
        <f t="shared" si="48"/>
        <v>0</v>
      </c>
      <c r="AM58" s="14"/>
      <c r="AN58" s="237">
        <f t="shared" si="49"/>
        <v>0</v>
      </c>
      <c r="AO58" s="14"/>
      <c r="AP58" s="237">
        <f t="shared" si="50"/>
        <v>0</v>
      </c>
      <c r="AQ58" s="14"/>
      <c r="AS58" s="6">
        <f t="shared" si="54"/>
        <v>0</v>
      </c>
      <c r="AT58" s="6">
        <f t="shared" si="54"/>
        <v>0</v>
      </c>
      <c r="AU58" s="6">
        <f t="shared" si="54"/>
        <v>0</v>
      </c>
      <c r="AV58" s="6">
        <f t="shared" si="54"/>
        <v>0</v>
      </c>
      <c r="AW58" s="6">
        <f t="shared" si="54"/>
        <v>0</v>
      </c>
      <c r="AX58" s="6">
        <f t="shared" si="54"/>
        <v>0</v>
      </c>
      <c r="AY58" s="6">
        <f t="shared" si="54"/>
        <v>0</v>
      </c>
      <c r="AZ58" s="6">
        <f t="shared" si="54"/>
        <v>0</v>
      </c>
      <c r="BA58" s="6">
        <f t="shared" si="54"/>
        <v>0</v>
      </c>
      <c r="BB58" s="6">
        <f t="shared" si="54"/>
        <v>0</v>
      </c>
      <c r="BC58" s="6">
        <f t="shared" si="54"/>
        <v>0</v>
      </c>
      <c r="BD58" s="6">
        <f t="shared" si="54"/>
        <v>0</v>
      </c>
    </row>
    <row r="59" spans="1:56" s="6" customFormat="1" ht="16.5" customHeight="1">
      <c r="B59" s="227" t="s">
        <v>516</v>
      </c>
      <c r="C59" s="252">
        <v>0</v>
      </c>
      <c r="D59" s="302">
        <v>0</v>
      </c>
      <c r="E59" s="281">
        <v>0</v>
      </c>
      <c r="F59" s="335">
        <v>0</v>
      </c>
      <c r="G59" s="46">
        <v>0</v>
      </c>
      <c r="H59" s="281">
        <f t="shared" si="55"/>
        <v>0</v>
      </c>
      <c r="I59" s="335">
        <f t="shared" si="60"/>
        <v>0</v>
      </c>
      <c r="J59" s="46">
        <f t="shared" si="56"/>
        <v>0</v>
      </c>
      <c r="K59" s="875">
        <f t="shared" si="52"/>
        <v>0</v>
      </c>
      <c r="L59" s="335">
        <f t="shared" si="61"/>
        <v>0</v>
      </c>
      <c r="M59" s="172">
        <f t="shared" si="57"/>
        <v>0</v>
      </c>
      <c r="N59" s="538">
        <f t="shared" si="38"/>
        <v>0</v>
      </c>
      <c r="O59" s="46">
        <f t="shared" si="62"/>
        <v>0</v>
      </c>
      <c r="P59" s="281">
        <f t="shared" si="39"/>
        <v>0</v>
      </c>
      <c r="Q59" s="46">
        <f t="shared" si="58"/>
        <v>0</v>
      </c>
      <c r="R59" s="281">
        <f t="shared" si="40"/>
        <v>0</v>
      </c>
      <c r="S59" s="46">
        <f t="shared" si="59"/>
        <v>0</v>
      </c>
      <c r="T59" s="292">
        <f t="shared" si="53"/>
        <v>0</v>
      </c>
      <c r="U59" s="14"/>
      <c r="V59" s="237">
        <f t="shared" si="41"/>
        <v>0</v>
      </c>
      <c r="W59" s="14"/>
      <c r="X59" s="237">
        <f t="shared" si="42"/>
        <v>0</v>
      </c>
      <c r="Y59" s="14"/>
      <c r="Z59" s="237">
        <f t="shared" si="43"/>
        <v>0</v>
      </c>
      <c r="AA59" s="14"/>
      <c r="AB59" s="237">
        <f t="shared" si="44"/>
        <v>0</v>
      </c>
      <c r="AC59" s="14"/>
      <c r="AD59" s="237">
        <f t="shared" si="45"/>
        <v>0</v>
      </c>
      <c r="AE59" s="14"/>
      <c r="AF59" s="237">
        <f t="shared" si="46"/>
        <v>0</v>
      </c>
      <c r="AG59" s="14"/>
      <c r="AH59" s="237">
        <f t="shared" si="47"/>
        <v>0</v>
      </c>
      <c r="AI59" s="14"/>
      <c r="AJ59" s="237">
        <f t="shared" si="48"/>
        <v>0</v>
      </c>
      <c r="AK59" s="14"/>
      <c r="AL59" s="237">
        <f t="shared" si="48"/>
        <v>0</v>
      </c>
      <c r="AM59" s="14"/>
      <c r="AN59" s="237">
        <f t="shared" si="49"/>
        <v>0</v>
      </c>
      <c r="AO59" s="14"/>
      <c r="AP59" s="237">
        <f t="shared" si="50"/>
        <v>0</v>
      </c>
      <c r="AQ59" s="14"/>
      <c r="AS59" s="6">
        <f t="shared" si="54"/>
        <v>0</v>
      </c>
      <c r="AT59" s="6">
        <f t="shared" si="54"/>
        <v>0</v>
      </c>
      <c r="AU59" s="6">
        <f t="shared" si="54"/>
        <v>0</v>
      </c>
      <c r="AV59" s="6">
        <f t="shared" si="54"/>
        <v>0</v>
      </c>
      <c r="AW59" s="6">
        <f t="shared" si="54"/>
        <v>0</v>
      </c>
      <c r="AX59" s="6">
        <f t="shared" si="54"/>
        <v>0</v>
      </c>
      <c r="AY59" s="6">
        <f t="shared" si="54"/>
        <v>0</v>
      </c>
      <c r="AZ59" s="6">
        <f t="shared" si="54"/>
        <v>0</v>
      </c>
      <c r="BA59" s="6">
        <f t="shared" si="54"/>
        <v>0</v>
      </c>
      <c r="BB59" s="6">
        <f t="shared" si="54"/>
        <v>0</v>
      </c>
      <c r="BC59" s="6">
        <f t="shared" si="54"/>
        <v>0</v>
      </c>
      <c r="BD59" s="6">
        <f t="shared" si="54"/>
        <v>0</v>
      </c>
    </row>
    <row r="60" spans="1:56" s="6" customFormat="1" ht="16.5" customHeight="1">
      <c r="B60" s="224" t="s">
        <v>517</v>
      </c>
      <c r="C60" s="249">
        <v>0</v>
      </c>
      <c r="D60" s="520">
        <v>0</v>
      </c>
      <c r="E60" s="282">
        <v>0</v>
      </c>
      <c r="F60" s="516">
        <v>0</v>
      </c>
      <c r="G60" s="45">
        <v>0</v>
      </c>
      <c r="H60" s="282">
        <f t="shared" si="55"/>
        <v>0</v>
      </c>
      <c r="I60" s="516">
        <f t="shared" si="60"/>
        <v>0</v>
      </c>
      <c r="J60" s="45">
        <f t="shared" si="56"/>
        <v>0</v>
      </c>
      <c r="K60" s="876">
        <f t="shared" si="52"/>
        <v>0</v>
      </c>
      <c r="L60" s="516">
        <f t="shared" si="61"/>
        <v>0</v>
      </c>
      <c r="M60" s="173">
        <f t="shared" si="57"/>
        <v>0</v>
      </c>
      <c r="N60" s="877">
        <f t="shared" si="38"/>
        <v>0</v>
      </c>
      <c r="O60" s="45">
        <f t="shared" si="62"/>
        <v>0</v>
      </c>
      <c r="P60" s="282">
        <f t="shared" si="39"/>
        <v>0</v>
      </c>
      <c r="Q60" s="45">
        <f t="shared" si="58"/>
        <v>0</v>
      </c>
      <c r="R60" s="282">
        <f t="shared" si="40"/>
        <v>0</v>
      </c>
      <c r="S60" s="45">
        <f t="shared" si="59"/>
        <v>0</v>
      </c>
      <c r="T60" s="293">
        <f t="shared" si="53"/>
        <v>0</v>
      </c>
      <c r="U60" s="9"/>
      <c r="V60" s="298">
        <f t="shared" si="41"/>
        <v>0</v>
      </c>
      <c r="W60" s="9"/>
      <c r="X60" s="298">
        <f t="shared" si="42"/>
        <v>0</v>
      </c>
      <c r="Y60" s="9"/>
      <c r="Z60" s="298">
        <f t="shared" si="43"/>
        <v>0</v>
      </c>
      <c r="AA60" s="9"/>
      <c r="AB60" s="298">
        <f t="shared" si="44"/>
        <v>0</v>
      </c>
      <c r="AC60" s="9"/>
      <c r="AD60" s="298">
        <f t="shared" si="45"/>
        <v>0</v>
      </c>
      <c r="AE60" s="9"/>
      <c r="AF60" s="298">
        <f t="shared" si="46"/>
        <v>0</v>
      </c>
      <c r="AG60" s="9"/>
      <c r="AH60" s="298">
        <f t="shared" si="47"/>
        <v>0</v>
      </c>
      <c r="AI60" s="9"/>
      <c r="AJ60" s="298">
        <f t="shared" si="48"/>
        <v>0</v>
      </c>
      <c r="AK60" s="9"/>
      <c r="AL60" s="298">
        <f t="shared" si="48"/>
        <v>0</v>
      </c>
      <c r="AM60" s="9"/>
      <c r="AN60" s="298">
        <f t="shared" si="49"/>
        <v>0</v>
      </c>
      <c r="AO60" s="9"/>
      <c r="AP60" s="298">
        <f t="shared" si="50"/>
        <v>0</v>
      </c>
      <c r="AQ60" s="9"/>
      <c r="AS60" s="6">
        <f t="shared" si="54"/>
        <v>0</v>
      </c>
      <c r="AT60" s="6">
        <f t="shared" si="54"/>
        <v>0</v>
      </c>
      <c r="AU60" s="6">
        <f t="shared" si="54"/>
        <v>0</v>
      </c>
      <c r="AV60" s="6">
        <f t="shared" si="54"/>
        <v>0</v>
      </c>
      <c r="AW60" s="6">
        <f t="shared" si="54"/>
        <v>0</v>
      </c>
      <c r="AX60" s="6">
        <f t="shared" si="54"/>
        <v>0</v>
      </c>
      <c r="AY60" s="6">
        <f t="shared" si="54"/>
        <v>0</v>
      </c>
      <c r="AZ60" s="6">
        <f t="shared" si="54"/>
        <v>0</v>
      </c>
      <c r="BA60" s="6">
        <f t="shared" si="54"/>
        <v>0</v>
      </c>
      <c r="BB60" s="6">
        <f t="shared" si="54"/>
        <v>0</v>
      </c>
      <c r="BC60" s="6">
        <f t="shared" si="54"/>
        <v>0</v>
      </c>
      <c r="BD60" s="6">
        <f t="shared" si="54"/>
        <v>0</v>
      </c>
    </row>
    <row r="61" spans="1:56" s="6" customFormat="1" ht="16.5" customHeight="1">
      <c r="B61" s="228" t="s">
        <v>542</v>
      </c>
      <c r="C61" s="246">
        <v>3364448490.8791294</v>
      </c>
      <c r="D61" s="483">
        <v>6.3120105807494942E-2</v>
      </c>
      <c r="E61" s="283">
        <v>4255091742.4574699</v>
      </c>
      <c r="F61" s="479">
        <v>5.9184220476244727E-2</v>
      </c>
      <c r="G61" s="76">
        <v>0.26472191623466218</v>
      </c>
      <c r="H61" s="283">
        <f t="shared" si="55"/>
        <v>4171989603.7521105</v>
      </c>
      <c r="I61" s="479">
        <f t="shared" si="60"/>
        <v>5.3991229180475511E-2</v>
      </c>
      <c r="J61" s="76">
        <f t="shared" si="56"/>
        <v>-1.953004629163764E-2</v>
      </c>
      <c r="K61" s="878">
        <f t="shared" si="52"/>
        <v>6361715785.1663475</v>
      </c>
      <c r="L61" s="479">
        <f t="shared" si="61"/>
        <v>5.5798470953584277E-2</v>
      </c>
      <c r="M61" s="170">
        <f t="shared" si="57"/>
        <v>0.52486376750433184</v>
      </c>
      <c r="N61" s="299">
        <f t="shared" si="38"/>
        <v>6541414778.4610739</v>
      </c>
      <c r="O61" s="76">
        <f t="shared" si="62"/>
        <v>5.5798470953584284E-2</v>
      </c>
      <c r="P61" s="283">
        <f t="shared" si="39"/>
        <v>4485392675.5695114</v>
      </c>
      <c r="Q61" s="76">
        <f t="shared" si="58"/>
        <v>5.5798470953584291E-2</v>
      </c>
      <c r="R61" s="283">
        <f t="shared" si="40"/>
        <v>4287658536.6605048</v>
      </c>
      <c r="S61" s="76">
        <f t="shared" si="59"/>
        <v>5.5798470953584284E-2</v>
      </c>
      <c r="T61" s="294">
        <f t="shared" si="53"/>
        <v>410914730.32010317</v>
      </c>
      <c r="U61" s="75">
        <f t="shared" ref="U61:W83" si="65">+IFERROR(T61/T$49,0)</f>
        <v>6.7282757528877066E-2</v>
      </c>
      <c r="V61" s="299">
        <f t="shared" si="41"/>
        <v>416277423.09670264</v>
      </c>
      <c r="W61" s="483">
        <f t="shared" si="65"/>
        <v>6.7618330984967459E-2</v>
      </c>
      <c r="X61" s="299">
        <f t="shared" si="42"/>
        <v>506981768.72129178</v>
      </c>
      <c r="Y61" s="75">
        <f t="shared" ref="Y61:Y83" si="66">+IFERROR(X61/X$49,0)</f>
        <v>5.8600772662977356E-2</v>
      </c>
      <c r="Z61" s="299">
        <f t="shared" si="43"/>
        <v>541796761.08547425</v>
      </c>
      <c r="AA61" s="75">
        <f t="shared" ref="AA61:AA83" si="67">+IFERROR(Z61/Z$49,0)</f>
        <v>5.432643037516114E-2</v>
      </c>
      <c r="AB61" s="299">
        <f t="shared" si="44"/>
        <v>524290262.53542811</v>
      </c>
      <c r="AC61" s="75">
        <f t="shared" ref="AC61:AC83" si="68">+IFERROR(AB61/AB$49,0)</f>
        <v>5.7360378347573952E-2</v>
      </c>
      <c r="AD61" s="299">
        <f t="shared" si="45"/>
        <v>539780740.23434925</v>
      </c>
      <c r="AE61" s="75">
        <f t="shared" ref="AE61:AE83" si="69">+IFERROR(AD61/AD$49,0)</f>
        <v>5.6710855379914486E-2</v>
      </c>
      <c r="AF61" s="299">
        <f t="shared" si="46"/>
        <v>517447522.6039722</v>
      </c>
      <c r="AG61" s="75">
        <f t="shared" ref="AG61:AG83" si="70">+IFERROR(AF61/AF$49,0)</f>
        <v>5.9358754944400634E-2</v>
      </c>
      <c r="AH61" s="299">
        <f t="shared" si="47"/>
        <v>543245227.35636866</v>
      </c>
      <c r="AI61" s="75">
        <f t="shared" ref="AI61:AI83" si="71">+IFERROR(AH61/AH$49,0)</f>
        <v>5.6196296401377917E-2</v>
      </c>
      <c r="AJ61" s="299">
        <f t="shared" si="48"/>
        <v>603746939.48793256</v>
      </c>
      <c r="AK61" s="75">
        <f t="shared" ref="AK61:AK83" si="72">+IFERROR(AJ61/AJ$49,0)</f>
        <v>5.104745102139794E-2</v>
      </c>
      <c r="AL61" s="299">
        <f t="shared" si="48"/>
        <v>616343012.0926379</v>
      </c>
      <c r="AM61" s="75">
        <f t="shared" ref="AM61:AM83" si="73">+IFERROR(AL61/AL$49,0)</f>
        <v>4.9793809906967509E-2</v>
      </c>
      <c r="AN61" s="299">
        <f t="shared" si="49"/>
        <v>573938352.72547483</v>
      </c>
      <c r="AO61" s="75">
        <f t="shared" ref="AO61:AO83" si="74">+IFERROR(AN61/AN$49,0)</f>
        <v>5.289585746124071E-2</v>
      </c>
      <c r="AP61" s="299">
        <f t="shared" si="50"/>
        <v>566953044.90661359</v>
      </c>
      <c r="AQ61" s="75">
        <f t="shared" ref="AQ61:AQ83" si="75">+IFERROR(AP61/AP$49,0)</f>
        <v>5.1418125487885581E-2</v>
      </c>
      <c r="AS61" s="6">
        <f t="shared" si="54"/>
        <v>0</v>
      </c>
      <c r="AT61" s="6">
        <f t="shared" si="54"/>
        <v>0</v>
      </c>
      <c r="AU61" s="6">
        <f t="shared" si="54"/>
        <v>0</v>
      </c>
      <c r="AV61" s="6">
        <f t="shared" si="54"/>
        <v>0</v>
      </c>
      <c r="AW61" s="6">
        <f t="shared" si="54"/>
        <v>0</v>
      </c>
      <c r="AX61" s="6">
        <f t="shared" si="54"/>
        <v>0</v>
      </c>
      <c r="AY61" s="6">
        <f t="shared" si="54"/>
        <v>0</v>
      </c>
      <c r="AZ61" s="6">
        <f t="shared" si="54"/>
        <v>0</v>
      </c>
      <c r="BA61" s="6">
        <f t="shared" si="54"/>
        <v>0</v>
      </c>
      <c r="BB61" s="6">
        <f t="shared" si="54"/>
        <v>0</v>
      </c>
      <c r="BC61" s="6">
        <f t="shared" si="54"/>
        <v>0</v>
      </c>
      <c r="BD61" s="6">
        <f t="shared" si="54"/>
        <v>0</v>
      </c>
    </row>
    <row r="62" spans="1:56" s="6" customFormat="1" ht="16.5" customHeight="1">
      <c r="A62" s="114"/>
      <c r="B62" s="226" t="s">
        <v>518</v>
      </c>
      <c r="C62" s="251">
        <v>430884084.62</v>
      </c>
      <c r="D62" s="496">
        <v>8.0837763115443988E-3</v>
      </c>
      <c r="E62" s="280">
        <v>581997803.99928546</v>
      </c>
      <c r="F62" s="492">
        <v>8.0950278944375217E-3</v>
      </c>
      <c r="G62" s="229">
        <v>0.3507061986579379</v>
      </c>
      <c r="H62" s="280">
        <f t="shared" si="55"/>
        <v>697536596.78999996</v>
      </c>
      <c r="I62" s="492">
        <f t="shared" si="60"/>
        <v>9.0270738510918741E-3</v>
      </c>
      <c r="J62" s="229">
        <f t="shared" si="56"/>
        <v>0.19852101158590688</v>
      </c>
      <c r="K62" s="874">
        <f t="shared" si="52"/>
        <v>659556783.60000002</v>
      </c>
      <c r="L62" s="492">
        <f t="shared" si="61"/>
        <v>5.784958221138412E-3</v>
      </c>
      <c r="M62" s="171">
        <f t="shared" si="57"/>
        <v>-5.4448488243885103E-2</v>
      </c>
      <c r="N62" s="534">
        <f t="shared" si="38"/>
        <v>678187243.37470174</v>
      </c>
      <c r="O62" s="229">
        <f t="shared" si="62"/>
        <v>5.7849582211384112E-3</v>
      </c>
      <c r="P62" s="280">
        <f t="shared" si="39"/>
        <v>465027245.19376945</v>
      </c>
      <c r="Q62" s="229">
        <f t="shared" si="58"/>
        <v>5.784958221138412E-3</v>
      </c>
      <c r="R62" s="280">
        <f t="shared" si="40"/>
        <v>444526974.97251344</v>
      </c>
      <c r="S62" s="229">
        <f t="shared" si="59"/>
        <v>5.784958221138412E-3</v>
      </c>
      <c r="T62" s="291">
        <f t="shared" si="53"/>
        <v>54963065.299999997</v>
      </c>
      <c r="U62" s="219">
        <f t="shared" si="65"/>
        <v>8.9995960785901677E-3</v>
      </c>
      <c r="V62" s="234">
        <f t="shared" si="41"/>
        <v>54963065.299999997</v>
      </c>
      <c r="W62" s="219">
        <f t="shared" si="65"/>
        <v>8.9279661475669837E-3</v>
      </c>
      <c r="X62" s="234">
        <f t="shared" si="42"/>
        <v>54963065.299999997</v>
      </c>
      <c r="Y62" s="219">
        <f t="shared" si="66"/>
        <v>6.3530452044249447E-3</v>
      </c>
      <c r="Z62" s="234">
        <f t="shared" si="43"/>
        <v>54963065.299999997</v>
      </c>
      <c r="AA62" s="219">
        <f t="shared" si="67"/>
        <v>5.5111941500787598E-3</v>
      </c>
      <c r="AB62" s="234">
        <f t="shared" si="44"/>
        <v>54963065.299999997</v>
      </c>
      <c r="AC62" s="219">
        <f t="shared" si="68"/>
        <v>6.0132763204568847E-3</v>
      </c>
      <c r="AD62" s="234">
        <f t="shared" si="45"/>
        <v>54963065.299999997</v>
      </c>
      <c r="AE62" s="219">
        <f t="shared" si="69"/>
        <v>5.774571441937386E-3</v>
      </c>
      <c r="AF62" s="234">
        <f t="shared" si="46"/>
        <v>54963065.299999997</v>
      </c>
      <c r="AG62" s="219">
        <f t="shared" si="70"/>
        <v>6.3050627969336512E-3</v>
      </c>
      <c r="AH62" s="234">
        <f t="shared" si="47"/>
        <v>54963065.299999997</v>
      </c>
      <c r="AI62" s="219">
        <f t="shared" si="71"/>
        <v>5.6856840211149976E-3</v>
      </c>
      <c r="AJ62" s="234">
        <f>AJ20*$E$45/100</f>
        <v>54963065.299999997</v>
      </c>
      <c r="AK62" s="219">
        <f t="shared" si="72"/>
        <v>4.6471860979822432E-3</v>
      </c>
      <c r="AL62" s="234">
        <f>AL20*$E$45/100</f>
        <v>54963065.299999997</v>
      </c>
      <c r="AM62" s="219">
        <f t="shared" si="73"/>
        <v>4.4404177085747365E-3</v>
      </c>
      <c r="AN62" s="234">
        <f>AN20*$E$45/100</f>
        <v>54963065.299999997</v>
      </c>
      <c r="AO62" s="219">
        <f t="shared" si="74"/>
        <v>5.0655587903049382E-3</v>
      </c>
      <c r="AP62" s="234">
        <f>AP20*$E$45/100</f>
        <v>54963065.299999997</v>
      </c>
      <c r="AQ62" s="219">
        <f t="shared" si="75"/>
        <v>4.9847122511878453E-3</v>
      </c>
      <c r="AS62" s="6">
        <f>AS20*$E$45/100</f>
        <v>54963065.299999997</v>
      </c>
      <c r="AT62" s="6">
        <f t="shared" si="54"/>
        <v>54963065.299999997</v>
      </c>
      <c r="AU62" s="6">
        <f t="shared" si="54"/>
        <v>54963065.299999997</v>
      </c>
      <c r="AV62" s="6">
        <f t="shared" si="54"/>
        <v>54963065.299999997</v>
      </c>
      <c r="AW62" s="6">
        <f t="shared" si="54"/>
        <v>54963065.299999997</v>
      </c>
      <c r="AX62" s="6">
        <f t="shared" si="54"/>
        <v>54963065.299999997</v>
      </c>
      <c r="AY62" s="6">
        <f t="shared" si="54"/>
        <v>54963065.299999997</v>
      </c>
      <c r="AZ62" s="6">
        <f t="shared" si="54"/>
        <v>54963065.299999997</v>
      </c>
      <c r="BA62" s="6">
        <f t="shared" si="54"/>
        <v>54963065.299999997</v>
      </c>
      <c r="BB62" s="6">
        <f t="shared" si="54"/>
        <v>54963065.299999997</v>
      </c>
      <c r="BC62" s="6">
        <f t="shared" si="54"/>
        <v>54963065.299999997</v>
      </c>
      <c r="BD62" s="6">
        <f t="shared" si="54"/>
        <v>54963065.299999997</v>
      </c>
    </row>
    <row r="63" spans="1:56" s="6" customFormat="1" ht="16.5" customHeight="1">
      <c r="B63" s="227" t="s">
        <v>519</v>
      </c>
      <c r="C63" s="252">
        <v>0</v>
      </c>
      <c r="D63" s="302">
        <v>0</v>
      </c>
      <c r="E63" s="281">
        <v>0</v>
      </c>
      <c r="F63" s="335">
        <v>0</v>
      </c>
      <c r="G63" s="46">
        <v>0</v>
      </c>
      <c r="H63" s="281">
        <f t="shared" si="55"/>
        <v>0</v>
      </c>
      <c r="I63" s="335">
        <f t="shared" si="60"/>
        <v>0</v>
      </c>
      <c r="J63" s="46">
        <f t="shared" si="56"/>
        <v>0</v>
      </c>
      <c r="K63" s="875">
        <f t="shared" si="52"/>
        <v>0</v>
      </c>
      <c r="L63" s="335">
        <f t="shared" si="61"/>
        <v>0</v>
      </c>
      <c r="M63" s="172">
        <f t="shared" si="57"/>
        <v>0</v>
      </c>
      <c r="N63" s="538">
        <f t="shared" si="38"/>
        <v>0</v>
      </c>
      <c r="O63" s="46">
        <f t="shared" si="62"/>
        <v>0</v>
      </c>
      <c r="P63" s="281">
        <f t="shared" si="39"/>
        <v>0</v>
      </c>
      <c r="Q63" s="46">
        <f t="shared" si="58"/>
        <v>0</v>
      </c>
      <c r="R63" s="281">
        <f t="shared" si="40"/>
        <v>0</v>
      </c>
      <c r="S63" s="46">
        <f t="shared" si="59"/>
        <v>0</v>
      </c>
      <c r="T63" s="292">
        <f t="shared" si="53"/>
        <v>0</v>
      </c>
      <c r="U63" s="14">
        <f t="shared" si="65"/>
        <v>0</v>
      </c>
      <c r="V63" s="237">
        <f t="shared" si="41"/>
        <v>0</v>
      </c>
      <c r="W63" s="14">
        <f t="shared" si="65"/>
        <v>0</v>
      </c>
      <c r="X63" s="237">
        <f t="shared" si="42"/>
        <v>0</v>
      </c>
      <c r="Y63" s="14">
        <f t="shared" si="66"/>
        <v>0</v>
      </c>
      <c r="Z63" s="237">
        <f t="shared" si="43"/>
        <v>0</v>
      </c>
      <c r="AA63" s="14">
        <f t="shared" si="67"/>
        <v>0</v>
      </c>
      <c r="AB63" s="237">
        <f t="shared" si="44"/>
        <v>0</v>
      </c>
      <c r="AC63" s="14">
        <f t="shared" si="68"/>
        <v>0</v>
      </c>
      <c r="AD63" s="237">
        <f t="shared" si="45"/>
        <v>0</v>
      </c>
      <c r="AE63" s="14">
        <f t="shared" si="69"/>
        <v>0</v>
      </c>
      <c r="AF63" s="237">
        <f t="shared" si="46"/>
        <v>0</v>
      </c>
      <c r="AG63" s="14">
        <f t="shared" si="70"/>
        <v>0</v>
      </c>
      <c r="AH63" s="237">
        <f t="shared" si="47"/>
        <v>0</v>
      </c>
      <c r="AI63" s="14">
        <f t="shared" si="71"/>
        <v>0</v>
      </c>
      <c r="AJ63" s="237">
        <f t="shared" si="48"/>
        <v>0</v>
      </c>
      <c r="AK63" s="14">
        <f t="shared" si="72"/>
        <v>0</v>
      </c>
      <c r="AL63" s="237">
        <f t="shared" si="48"/>
        <v>0</v>
      </c>
      <c r="AM63" s="14">
        <f t="shared" si="73"/>
        <v>0</v>
      </c>
      <c r="AN63" s="237">
        <f t="shared" ref="AN63:AN83" si="76">AN21*$E$45/100</f>
        <v>0</v>
      </c>
      <c r="AO63" s="14">
        <f t="shared" si="74"/>
        <v>0</v>
      </c>
      <c r="AP63" s="237">
        <f t="shared" ref="AP63:AP83" si="77">AP21*$E$45/100</f>
        <v>0</v>
      </c>
      <c r="AQ63" s="14">
        <f t="shared" si="75"/>
        <v>0</v>
      </c>
      <c r="AS63" s="6">
        <f t="shared" ref="AS63:BD78" si="78">AS21*$E$45/100</f>
        <v>0</v>
      </c>
      <c r="AT63" s="6">
        <f t="shared" si="78"/>
        <v>0</v>
      </c>
      <c r="AU63" s="6">
        <f t="shared" si="78"/>
        <v>0</v>
      </c>
      <c r="AV63" s="6">
        <f t="shared" si="78"/>
        <v>0</v>
      </c>
      <c r="AW63" s="6">
        <f t="shared" si="78"/>
        <v>0</v>
      </c>
      <c r="AX63" s="6">
        <f t="shared" si="78"/>
        <v>0</v>
      </c>
      <c r="AY63" s="6">
        <f t="shared" si="78"/>
        <v>0</v>
      </c>
      <c r="AZ63" s="6">
        <f t="shared" si="78"/>
        <v>0</v>
      </c>
      <c r="BA63" s="6">
        <f t="shared" si="78"/>
        <v>0</v>
      </c>
      <c r="BB63" s="6">
        <f t="shared" si="78"/>
        <v>0</v>
      </c>
      <c r="BC63" s="6">
        <f t="shared" si="78"/>
        <v>0</v>
      </c>
      <c r="BD63" s="6">
        <f t="shared" si="78"/>
        <v>0</v>
      </c>
    </row>
    <row r="64" spans="1:56" s="6" customFormat="1" ht="16.5" customHeight="1">
      <c r="B64" s="227" t="s">
        <v>520</v>
      </c>
      <c r="C64" s="252">
        <v>0</v>
      </c>
      <c r="D64" s="302">
        <v>0</v>
      </c>
      <c r="E64" s="281">
        <v>0</v>
      </c>
      <c r="F64" s="335">
        <v>0</v>
      </c>
      <c r="G64" s="46">
        <v>0</v>
      </c>
      <c r="H64" s="281">
        <f t="shared" si="55"/>
        <v>0</v>
      </c>
      <c r="I64" s="335">
        <f t="shared" si="60"/>
        <v>0</v>
      </c>
      <c r="J64" s="46">
        <f t="shared" si="56"/>
        <v>0</v>
      </c>
      <c r="K64" s="875">
        <f t="shared" si="52"/>
        <v>0</v>
      </c>
      <c r="L64" s="335">
        <f t="shared" si="61"/>
        <v>0</v>
      </c>
      <c r="M64" s="172">
        <f t="shared" si="57"/>
        <v>0</v>
      </c>
      <c r="N64" s="538">
        <f t="shared" si="38"/>
        <v>0</v>
      </c>
      <c r="O64" s="46">
        <f t="shared" si="62"/>
        <v>0</v>
      </c>
      <c r="P64" s="281">
        <f t="shared" si="39"/>
        <v>0</v>
      </c>
      <c r="Q64" s="46">
        <f t="shared" si="58"/>
        <v>0</v>
      </c>
      <c r="R64" s="281">
        <f t="shared" si="40"/>
        <v>0</v>
      </c>
      <c r="S64" s="46">
        <f t="shared" si="59"/>
        <v>0</v>
      </c>
      <c r="T64" s="292">
        <f t="shared" si="53"/>
        <v>0</v>
      </c>
      <c r="U64" s="14">
        <f t="shared" si="65"/>
        <v>0</v>
      </c>
      <c r="V64" s="237">
        <f t="shared" si="41"/>
        <v>0</v>
      </c>
      <c r="W64" s="14">
        <f t="shared" si="65"/>
        <v>0</v>
      </c>
      <c r="X64" s="237">
        <f t="shared" si="42"/>
        <v>0</v>
      </c>
      <c r="Y64" s="14">
        <f t="shared" si="66"/>
        <v>0</v>
      </c>
      <c r="Z64" s="237">
        <f t="shared" si="43"/>
        <v>0</v>
      </c>
      <c r="AA64" s="14">
        <f t="shared" si="67"/>
        <v>0</v>
      </c>
      <c r="AB64" s="237">
        <f t="shared" si="44"/>
        <v>0</v>
      </c>
      <c r="AC64" s="14">
        <f t="shared" si="68"/>
        <v>0</v>
      </c>
      <c r="AD64" s="237">
        <f t="shared" si="45"/>
        <v>0</v>
      </c>
      <c r="AE64" s="14">
        <f t="shared" si="69"/>
        <v>0</v>
      </c>
      <c r="AF64" s="237">
        <f t="shared" si="46"/>
        <v>0</v>
      </c>
      <c r="AG64" s="14">
        <f t="shared" si="70"/>
        <v>0</v>
      </c>
      <c r="AH64" s="237">
        <f t="shared" si="47"/>
        <v>0</v>
      </c>
      <c r="AI64" s="14">
        <f t="shared" si="71"/>
        <v>0</v>
      </c>
      <c r="AJ64" s="237">
        <f t="shared" si="48"/>
        <v>0</v>
      </c>
      <c r="AK64" s="14">
        <f t="shared" si="72"/>
        <v>0</v>
      </c>
      <c r="AL64" s="237">
        <f t="shared" si="48"/>
        <v>0</v>
      </c>
      <c r="AM64" s="14">
        <f t="shared" si="73"/>
        <v>0</v>
      </c>
      <c r="AN64" s="237">
        <f t="shared" si="76"/>
        <v>0</v>
      </c>
      <c r="AO64" s="14">
        <f t="shared" si="74"/>
        <v>0</v>
      </c>
      <c r="AP64" s="237">
        <f t="shared" si="77"/>
        <v>0</v>
      </c>
      <c r="AQ64" s="14">
        <f t="shared" si="75"/>
        <v>0</v>
      </c>
      <c r="AS64" s="6">
        <f t="shared" si="78"/>
        <v>0</v>
      </c>
      <c r="AT64" s="6">
        <f t="shared" si="78"/>
        <v>0</v>
      </c>
      <c r="AU64" s="6">
        <f t="shared" si="78"/>
        <v>0</v>
      </c>
      <c r="AV64" s="6">
        <f t="shared" si="78"/>
        <v>0</v>
      </c>
      <c r="AW64" s="6">
        <f t="shared" si="78"/>
        <v>0</v>
      </c>
      <c r="AX64" s="6">
        <f t="shared" si="78"/>
        <v>0</v>
      </c>
      <c r="AY64" s="6">
        <f t="shared" si="78"/>
        <v>0</v>
      </c>
      <c r="AZ64" s="6">
        <f t="shared" si="78"/>
        <v>0</v>
      </c>
      <c r="BA64" s="6">
        <f t="shared" si="78"/>
        <v>0</v>
      </c>
      <c r="BB64" s="6">
        <f t="shared" si="78"/>
        <v>0</v>
      </c>
      <c r="BC64" s="6">
        <f t="shared" si="78"/>
        <v>0</v>
      </c>
      <c r="BD64" s="6">
        <f t="shared" si="78"/>
        <v>0</v>
      </c>
    </row>
    <row r="65" spans="2:56" s="6" customFormat="1" ht="16.5" customHeight="1">
      <c r="B65" s="227" t="s">
        <v>521</v>
      </c>
      <c r="C65" s="252">
        <v>0</v>
      </c>
      <c r="D65" s="302">
        <v>0</v>
      </c>
      <c r="E65" s="281">
        <v>0</v>
      </c>
      <c r="F65" s="335">
        <v>0</v>
      </c>
      <c r="G65" s="46">
        <v>0</v>
      </c>
      <c r="H65" s="281">
        <f t="shared" si="55"/>
        <v>0</v>
      </c>
      <c r="I65" s="335">
        <f t="shared" si="60"/>
        <v>0</v>
      </c>
      <c r="J65" s="46">
        <f t="shared" si="56"/>
        <v>0</v>
      </c>
      <c r="K65" s="875">
        <f t="shared" si="52"/>
        <v>0</v>
      </c>
      <c r="L65" s="335">
        <f t="shared" si="61"/>
        <v>0</v>
      </c>
      <c r="M65" s="172">
        <f t="shared" si="57"/>
        <v>0</v>
      </c>
      <c r="N65" s="538">
        <f t="shared" si="38"/>
        <v>0</v>
      </c>
      <c r="O65" s="46">
        <f t="shared" si="62"/>
        <v>0</v>
      </c>
      <c r="P65" s="281">
        <f t="shared" si="39"/>
        <v>0</v>
      </c>
      <c r="Q65" s="46">
        <f t="shared" si="58"/>
        <v>0</v>
      </c>
      <c r="R65" s="281">
        <f t="shared" si="40"/>
        <v>0</v>
      </c>
      <c r="S65" s="46">
        <f t="shared" si="59"/>
        <v>0</v>
      </c>
      <c r="T65" s="292">
        <f t="shared" si="53"/>
        <v>0</v>
      </c>
      <c r="U65" s="14">
        <f t="shared" si="65"/>
        <v>0</v>
      </c>
      <c r="V65" s="237">
        <f t="shared" si="41"/>
        <v>0</v>
      </c>
      <c r="W65" s="14">
        <f t="shared" si="65"/>
        <v>0</v>
      </c>
      <c r="X65" s="237">
        <f t="shared" si="42"/>
        <v>0</v>
      </c>
      <c r="Y65" s="14">
        <f t="shared" si="66"/>
        <v>0</v>
      </c>
      <c r="Z65" s="237">
        <f t="shared" si="43"/>
        <v>0</v>
      </c>
      <c r="AA65" s="14">
        <f t="shared" si="67"/>
        <v>0</v>
      </c>
      <c r="AB65" s="237">
        <f t="shared" si="44"/>
        <v>0</v>
      </c>
      <c r="AC65" s="14">
        <f t="shared" si="68"/>
        <v>0</v>
      </c>
      <c r="AD65" s="237">
        <f t="shared" si="45"/>
        <v>0</v>
      </c>
      <c r="AE65" s="14">
        <f t="shared" si="69"/>
        <v>0</v>
      </c>
      <c r="AF65" s="237">
        <f t="shared" si="46"/>
        <v>0</v>
      </c>
      <c r="AG65" s="14">
        <f t="shared" si="70"/>
        <v>0</v>
      </c>
      <c r="AH65" s="237">
        <f t="shared" si="47"/>
        <v>0</v>
      </c>
      <c r="AI65" s="14">
        <f t="shared" si="71"/>
        <v>0</v>
      </c>
      <c r="AJ65" s="237">
        <f t="shared" ref="AJ65:AL80" si="79">AJ23*$E$45/100</f>
        <v>0</v>
      </c>
      <c r="AK65" s="14">
        <f t="shared" si="72"/>
        <v>0</v>
      </c>
      <c r="AL65" s="237">
        <f t="shared" si="79"/>
        <v>0</v>
      </c>
      <c r="AM65" s="14">
        <f t="shared" si="73"/>
        <v>0</v>
      </c>
      <c r="AN65" s="237">
        <f t="shared" si="76"/>
        <v>0</v>
      </c>
      <c r="AO65" s="14">
        <f t="shared" si="74"/>
        <v>0</v>
      </c>
      <c r="AP65" s="237">
        <f t="shared" si="77"/>
        <v>0</v>
      </c>
      <c r="AQ65" s="14">
        <f t="shared" si="75"/>
        <v>0</v>
      </c>
      <c r="AS65" s="6">
        <f t="shared" si="78"/>
        <v>0</v>
      </c>
      <c r="AT65" s="6">
        <f t="shared" si="78"/>
        <v>0</v>
      </c>
      <c r="AU65" s="6">
        <f t="shared" si="78"/>
        <v>0</v>
      </c>
      <c r="AV65" s="6">
        <f t="shared" si="78"/>
        <v>0</v>
      </c>
      <c r="AW65" s="6">
        <f t="shared" si="78"/>
        <v>0</v>
      </c>
      <c r="AX65" s="6">
        <f t="shared" si="78"/>
        <v>0</v>
      </c>
      <c r="AY65" s="6">
        <f t="shared" si="78"/>
        <v>0</v>
      </c>
      <c r="AZ65" s="6">
        <f t="shared" si="78"/>
        <v>0</v>
      </c>
      <c r="BA65" s="6">
        <f t="shared" si="78"/>
        <v>0</v>
      </c>
      <c r="BB65" s="6">
        <f t="shared" si="78"/>
        <v>0</v>
      </c>
      <c r="BC65" s="6">
        <f t="shared" si="78"/>
        <v>0</v>
      </c>
      <c r="BD65" s="6">
        <f t="shared" si="78"/>
        <v>0</v>
      </c>
    </row>
    <row r="66" spans="2:56" s="6" customFormat="1" ht="16.5" customHeight="1">
      <c r="B66" s="227" t="s">
        <v>522</v>
      </c>
      <c r="C66" s="252">
        <v>109708010.92899999</v>
      </c>
      <c r="D66" s="302">
        <v>2.0582218085790482E-3</v>
      </c>
      <c r="E66" s="281">
        <v>122142073.02</v>
      </c>
      <c r="F66" s="335">
        <v>1.6988783830231401E-3</v>
      </c>
      <c r="G66" s="46">
        <v>0.11333777712046014</v>
      </c>
      <c r="H66" s="281">
        <f t="shared" si="55"/>
        <v>119430915.61499999</v>
      </c>
      <c r="I66" s="335">
        <f t="shared" si="60"/>
        <v>1.5455987547054861E-3</v>
      </c>
      <c r="J66" s="46">
        <f t="shared" si="56"/>
        <v>-2.2196752830255847E-2</v>
      </c>
      <c r="K66" s="875">
        <f t="shared" si="52"/>
        <v>142120000</v>
      </c>
      <c r="L66" s="335">
        <f t="shared" si="61"/>
        <v>1.2465314326701E-3</v>
      </c>
      <c r="M66" s="172">
        <f t="shared" si="57"/>
        <v>0.18997664271570197</v>
      </c>
      <c r="N66" s="538">
        <f t="shared" si="38"/>
        <v>146134454.87184376</v>
      </c>
      <c r="O66" s="46">
        <f t="shared" si="62"/>
        <v>1.2465314326701E-3</v>
      </c>
      <c r="P66" s="281">
        <f t="shared" si="39"/>
        <v>100203157.22659563</v>
      </c>
      <c r="Q66" s="46">
        <f t="shared" si="58"/>
        <v>1.2465314326701E-3</v>
      </c>
      <c r="R66" s="281">
        <f t="shared" si="40"/>
        <v>95785799.2730584</v>
      </c>
      <c r="S66" s="46">
        <f t="shared" si="59"/>
        <v>1.2465314326701E-3</v>
      </c>
      <c r="T66" s="292">
        <f t="shared" si="53"/>
        <v>5280000</v>
      </c>
      <c r="U66" s="14">
        <f t="shared" si="65"/>
        <v>8.6454179794364717E-4</v>
      </c>
      <c r="V66" s="237">
        <f t="shared" si="41"/>
        <v>6160000</v>
      </c>
      <c r="W66" s="14">
        <f t="shared" si="65"/>
        <v>1.0006041542412415E-3</v>
      </c>
      <c r="X66" s="237">
        <f t="shared" si="42"/>
        <v>8360000</v>
      </c>
      <c r="Y66" s="14">
        <f t="shared" si="66"/>
        <v>9.6631178809076612E-4</v>
      </c>
      <c r="Z66" s="237">
        <f t="shared" si="43"/>
        <v>9680000</v>
      </c>
      <c r="AA66" s="14">
        <f t="shared" si="67"/>
        <v>9.7062198189958656E-4</v>
      </c>
      <c r="AB66" s="237">
        <f t="shared" si="44"/>
        <v>13640000</v>
      </c>
      <c r="AC66" s="14">
        <f t="shared" si="68"/>
        <v>1.4922946630313194E-3</v>
      </c>
      <c r="AD66" s="237">
        <f t="shared" si="45"/>
        <v>18480000</v>
      </c>
      <c r="AE66" s="14">
        <f t="shared" si="69"/>
        <v>1.9415598395856374E-3</v>
      </c>
      <c r="AF66" s="237">
        <f t="shared" si="46"/>
        <v>17600000</v>
      </c>
      <c r="AG66" s="14">
        <f t="shared" si="70"/>
        <v>2.0189759181068138E-3</v>
      </c>
      <c r="AH66" s="237">
        <f t="shared" si="47"/>
        <v>15840000</v>
      </c>
      <c r="AI66" s="14">
        <f t="shared" si="71"/>
        <v>1.6385773683270457E-3</v>
      </c>
      <c r="AJ66" s="237">
        <f t="shared" si="79"/>
        <v>14520000</v>
      </c>
      <c r="AK66" s="14">
        <f t="shared" si="72"/>
        <v>1.2276815671469141E-3</v>
      </c>
      <c r="AL66" s="237">
        <f t="shared" si="79"/>
        <v>12760000</v>
      </c>
      <c r="AM66" s="14">
        <f t="shared" si="73"/>
        <v>1.0308691782773191E-3</v>
      </c>
      <c r="AN66" s="237">
        <f t="shared" si="76"/>
        <v>11440000</v>
      </c>
      <c r="AO66" s="14">
        <f t="shared" si="74"/>
        <v>1.0543442627296206E-3</v>
      </c>
      <c r="AP66" s="237">
        <f t="shared" si="77"/>
        <v>8360000</v>
      </c>
      <c r="AQ66" s="14">
        <f t="shared" si="75"/>
        <v>7.5818541401347919E-4</v>
      </c>
      <c r="AS66" s="6">
        <f t="shared" si="78"/>
        <v>5280000</v>
      </c>
      <c r="AT66" s="6">
        <f t="shared" si="78"/>
        <v>6160000</v>
      </c>
      <c r="AU66" s="6">
        <f t="shared" si="78"/>
        <v>8360000</v>
      </c>
      <c r="AV66" s="6">
        <f t="shared" si="78"/>
        <v>9680000</v>
      </c>
      <c r="AW66" s="6">
        <f t="shared" si="78"/>
        <v>13640000</v>
      </c>
      <c r="AX66" s="6">
        <f t="shared" si="78"/>
        <v>18480000</v>
      </c>
      <c r="AY66" s="6">
        <f t="shared" si="78"/>
        <v>17600000</v>
      </c>
      <c r="AZ66" s="6">
        <f t="shared" si="78"/>
        <v>15840000</v>
      </c>
      <c r="BA66" s="6">
        <f t="shared" si="78"/>
        <v>14520000</v>
      </c>
      <c r="BB66" s="6">
        <f t="shared" si="78"/>
        <v>12760000</v>
      </c>
      <c r="BC66" s="6">
        <f t="shared" si="78"/>
        <v>11440000</v>
      </c>
      <c r="BD66" s="6">
        <f t="shared" si="78"/>
        <v>8360000</v>
      </c>
    </row>
    <row r="67" spans="2:56" s="6" customFormat="1" ht="16.5" customHeight="1">
      <c r="B67" s="227" t="s">
        <v>523</v>
      </c>
      <c r="C67" s="252">
        <v>0</v>
      </c>
      <c r="D67" s="302">
        <v>0</v>
      </c>
      <c r="E67" s="281">
        <v>0</v>
      </c>
      <c r="F67" s="335">
        <v>0</v>
      </c>
      <c r="G67" s="46">
        <v>0</v>
      </c>
      <c r="H67" s="281">
        <f t="shared" si="55"/>
        <v>0</v>
      </c>
      <c r="I67" s="335">
        <f t="shared" si="60"/>
        <v>0</v>
      </c>
      <c r="J67" s="46">
        <f t="shared" si="56"/>
        <v>0</v>
      </c>
      <c r="K67" s="875">
        <f t="shared" si="52"/>
        <v>0</v>
      </c>
      <c r="L67" s="335">
        <f t="shared" si="61"/>
        <v>0</v>
      </c>
      <c r="M67" s="172">
        <f t="shared" si="57"/>
        <v>0</v>
      </c>
      <c r="N67" s="538">
        <f t="shared" si="52"/>
        <v>0</v>
      </c>
      <c r="O67" s="46">
        <f t="shared" si="62"/>
        <v>0</v>
      </c>
      <c r="P67" s="281">
        <f t="shared" si="39"/>
        <v>0</v>
      </c>
      <c r="Q67" s="46">
        <f t="shared" si="58"/>
        <v>0</v>
      </c>
      <c r="R67" s="281">
        <f t="shared" si="40"/>
        <v>0</v>
      </c>
      <c r="S67" s="46">
        <f t="shared" si="59"/>
        <v>0</v>
      </c>
      <c r="T67" s="292">
        <f t="shared" si="53"/>
        <v>0</v>
      </c>
      <c r="U67" s="14">
        <f t="shared" si="65"/>
        <v>0</v>
      </c>
      <c r="V67" s="237">
        <f t="shared" si="41"/>
        <v>0</v>
      </c>
      <c r="W67" s="14">
        <f t="shared" si="65"/>
        <v>0</v>
      </c>
      <c r="X67" s="237">
        <f t="shared" si="42"/>
        <v>0</v>
      </c>
      <c r="Y67" s="14">
        <f t="shared" si="66"/>
        <v>0</v>
      </c>
      <c r="Z67" s="237">
        <f t="shared" si="43"/>
        <v>0</v>
      </c>
      <c r="AA67" s="14">
        <f t="shared" si="67"/>
        <v>0</v>
      </c>
      <c r="AB67" s="237">
        <f t="shared" si="44"/>
        <v>0</v>
      </c>
      <c r="AC67" s="14">
        <f t="shared" si="68"/>
        <v>0</v>
      </c>
      <c r="AD67" s="237">
        <f t="shared" si="45"/>
        <v>0</v>
      </c>
      <c r="AE67" s="14">
        <f t="shared" si="69"/>
        <v>0</v>
      </c>
      <c r="AF67" s="237">
        <f t="shared" si="46"/>
        <v>0</v>
      </c>
      <c r="AG67" s="14">
        <f t="shared" si="70"/>
        <v>0</v>
      </c>
      <c r="AH67" s="237">
        <f t="shared" si="47"/>
        <v>0</v>
      </c>
      <c r="AI67" s="14">
        <f t="shared" si="71"/>
        <v>0</v>
      </c>
      <c r="AJ67" s="237">
        <f t="shared" si="79"/>
        <v>0</v>
      </c>
      <c r="AK67" s="14">
        <f t="shared" si="72"/>
        <v>0</v>
      </c>
      <c r="AL67" s="237">
        <f t="shared" si="79"/>
        <v>0</v>
      </c>
      <c r="AM67" s="14">
        <f t="shared" si="73"/>
        <v>0</v>
      </c>
      <c r="AN67" s="237">
        <f t="shared" si="76"/>
        <v>0</v>
      </c>
      <c r="AO67" s="14">
        <f t="shared" si="74"/>
        <v>0</v>
      </c>
      <c r="AP67" s="237">
        <f t="shared" si="77"/>
        <v>0</v>
      </c>
      <c r="AQ67" s="14">
        <f t="shared" si="75"/>
        <v>0</v>
      </c>
      <c r="AS67" s="6">
        <f t="shared" si="78"/>
        <v>0</v>
      </c>
      <c r="AT67" s="6">
        <f t="shared" si="78"/>
        <v>0</v>
      </c>
      <c r="AU67" s="6">
        <f t="shared" si="78"/>
        <v>0</v>
      </c>
      <c r="AV67" s="6">
        <f t="shared" si="78"/>
        <v>0</v>
      </c>
      <c r="AW67" s="6">
        <f t="shared" si="78"/>
        <v>0</v>
      </c>
      <c r="AX67" s="6">
        <f t="shared" si="78"/>
        <v>0</v>
      </c>
      <c r="AY67" s="6">
        <f t="shared" si="78"/>
        <v>0</v>
      </c>
      <c r="AZ67" s="6">
        <f t="shared" si="78"/>
        <v>0</v>
      </c>
      <c r="BA67" s="6">
        <f t="shared" si="78"/>
        <v>0</v>
      </c>
      <c r="BB67" s="6">
        <f t="shared" si="78"/>
        <v>0</v>
      </c>
      <c r="BC67" s="6">
        <f t="shared" si="78"/>
        <v>0</v>
      </c>
      <c r="BD67" s="6">
        <f t="shared" si="78"/>
        <v>0</v>
      </c>
    </row>
    <row r="68" spans="2:56" s="6" customFormat="1" ht="16.5" customHeight="1">
      <c r="B68" s="227" t="s">
        <v>524</v>
      </c>
      <c r="C68" s="252">
        <v>916134911.95912981</v>
      </c>
      <c r="D68" s="302">
        <v>1.7187522036246208E-2</v>
      </c>
      <c r="E68" s="281">
        <v>1065539372.6260345</v>
      </c>
      <c r="F68" s="335">
        <v>1.4820624553490232E-2</v>
      </c>
      <c r="G68" s="46">
        <v>0.16308128717353132</v>
      </c>
      <c r="H68" s="281">
        <f t="shared" si="55"/>
        <v>1298059638.2521105</v>
      </c>
      <c r="I68" s="335">
        <f t="shared" si="60"/>
        <v>1.6798660129872904E-2</v>
      </c>
      <c r="J68" s="46">
        <f t="shared" si="56"/>
        <v>0.21821837052630633</v>
      </c>
      <c r="K68" s="875">
        <f t="shared" ref="K68:N81" si="80">K26*$E$45/100</f>
        <v>1820954728.3187048</v>
      </c>
      <c r="L68" s="335">
        <f t="shared" si="61"/>
        <v>1.5971554364751672E-2</v>
      </c>
      <c r="M68" s="172">
        <f t="shared" si="57"/>
        <v>0.40282824814635915</v>
      </c>
      <c r="N68" s="538">
        <f t="shared" si="80"/>
        <v>1872391124.184916</v>
      </c>
      <c r="O68" s="46">
        <f t="shared" si="62"/>
        <v>1.5971554364751672E-2</v>
      </c>
      <c r="P68" s="281">
        <f t="shared" si="39"/>
        <v>1283882725.4730642</v>
      </c>
      <c r="Q68" s="46">
        <f t="shared" si="58"/>
        <v>1.5971554364751672E-2</v>
      </c>
      <c r="R68" s="281">
        <f t="shared" si="40"/>
        <v>1227284014.1574867</v>
      </c>
      <c r="S68" s="46">
        <f t="shared" si="59"/>
        <v>1.5971554364751669E-2</v>
      </c>
      <c r="T68" s="292">
        <f t="shared" si="53"/>
        <v>134979694.91315594</v>
      </c>
      <c r="U68" s="14">
        <f t="shared" si="65"/>
        <v>2.2101437145095607E-2</v>
      </c>
      <c r="V68" s="237">
        <f t="shared" si="41"/>
        <v>134774627.64843372</v>
      </c>
      <c r="W68" s="14">
        <f t="shared" si="65"/>
        <v>2.1892216284308322E-2</v>
      </c>
      <c r="X68" s="237">
        <f t="shared" si="42"/>
        <v>158207217.09121147</v>
      </c>
      <c r="Y68" s="14">
        <f t="shared" si="66"/>
        <v>1.8286782157448871E-2</v>
      </c>
      <c r="Z68" s="237">
        <f t="shared" si="43"/>
        <v>156629739.92621148</v>
      </c>
      <c r="AA68" s="14">
        <f t="shared" si="67"/>
        <v>1.5705399647892169E-2</v>
      </c>
      <c r="AB68" s="237">
        <f t="shared" si="44"/>
        <v>156015964.40121147</v>
      </c>
      <c r="AC68" s="14">
        <f t="shared" si="68"/>
        <v>1.7069046262728167E-2</v>
      </c>
      <c r="AD68" s="237">
        <f t="shared" si="45"/>
        <v>155640106.94121146</v>
      </c>
      <c r="AE68" s="14">
        <f t="shared" si="69"/>
        <v>1.6351979494906382E-2</v>
      </c>
      <c r="AF68" s="237">
        <f t="shared" si="46"/>
        <v>155474702.14121148</v>
      </c>
      <c r="AG68" s="14">
        <f t="shared" si="70"/>
        <v>1.7835209062382722E-2</v>
      </c>
      <c r="AH68" s="237">
        <f t="shared" si="47"/>
        <v>155540156.98121148</v>
      </c>
      <c r="AI68" s="14">
        <f t="shared" si="71"/>
        <v>1.6089935675217746E-2</v>
      </c>
      <c r="AJ68" s="237">
        <f t="shared" si="79"/>
        <v>155773145.06621146</v>
      </c>
      <c r="AK68" s="14">
        <f t="shared" si="72"/>
        <v>1.3170786422471768E-2</v>
      </c>
      <c r="AL68" s="237">
        <f t="shared" si="79"/>
        <v>155426045.23621148</v>
      </c>
      <c r="AM68" s="14">
        <f t="shared" si="73"/>
        <v>1.2556733505920594E-2</v>
      </c>
      <c r="AN68" s="237">
        <f t="shared" si="76"/>
        <v>156066277.35621148</v>
      </c>
      <c r="AO68" s="14">
        <f t="shared" si="74"/>
        <v>1.4383530081826162E-2</v>
      </c>
      <c r="AP68" s="237">
        <f t="shared" si="77"/>
        <v>146427050.61621153</v>
      </c>
      <c r="AQ68" s="14">
        <f t="shared" si="75"/>
        <v>1.3279767224189594E-2</v>
      </c>
      <c r="AS68" s="6">
        <f t="shared" si="78"/>
        <v>134979694.91315594</v>
      </c>
      <c r="AT68" s="6">
        <f t="shared" si="78"/>
        <v>134774627.64843372</v>
      </c>
      <c r="AU68" s="6">
        <f t="shared" si="78"/>
        <v>158207217.09121147</v>
      </c>
      <c r="AV68" s="6">
        <f t="shared" si="78"/>
        <v>156629739.92621148</v>
      </c>
      <c r="AW68" s="6">
        <f t="shared" si="78"/>
        <v>156015964.40121147</v>
      </c>
      <c r="AX68" s="6">
        <f t="shared" si="78"/>
        <v>155640106.94121146</v>
      </c>
      <c r="AY68" s="6">
        <f t="shared" si="78"/>
        <v>155474702.14121148</v>
      </c>
      <c r="AZ68" s="6">
        <f t="shared" si="78"/>
        <v>155540156.98121148</v>
      </c>
      <c r="BA68" s="6">
        <f t="shared" si="78"/>
        <v>155773145.06621146</v>
      </c>
      <c r="BB68" s="6">
        <f t="shared" si="78"/>
        <v>155426045.23621148</v>
      </c>
      <c r="BC68" s="6">
        <f t="shared" si="78"/>
        <v>156066277.35621148</v>
      </c>
      <c r="BD68" s="6">
        <f t="shared" si="78"/>
        <v>146427050.61621153</v>
      </c>
    </row>
    <row r="69" spans="2:56" s="6" customFormat="1" ht="16.5" customHeight="1">
      <c r="B69" s="227" t="s">
        <v>525</v>
      </c>
      <c r="C69" s="252">
        <v>10341100</v>
      </c>
      <c r="D69" s="302">
        <v>1.9400841711068295E-4</v>
      </c>
      <c r="E69" s="281">
        <v>11489500</v>
      </c>
      <c r="F69" s="335">
        <v>1.5980785898850932E-4</v>
      </c>
      <c r="G69" s="46">
        <v>0.11105201574300606</v>
      </c>
      <c r="H69" s="281">
        <f t="shared" si="55"/>
        <v>10334500</v>
      </c>
      <c r="I69" s="335">
        <f t="shared" si="60"/>
        <v>1.3374250920083968E-4</v>
      </c>
      <c r="J69" s="46">
        <f t="shared" si="56"/>
        <v>-0.10052656773575874</v>
      </c>
      <c r="K69" s="875">
        <f t="shared" si="80"/>
        <v>9900000</v>
      </c>
      <c r="L69" s="335">
        <f t="shared" si="61"/>
        <v>8.6832684938319656E-5</v>
      </c>
      <c r="M69" s="172">
        <f t="shared" si="57"/>
        <v>-4.2043640234167109E-2</v>
      </c>
      <c r="N69" s="538">
        <f t="shared" si="80"/>
        <v>10179644.689215124</v>
      </c>
      <c r="O69" s="46">
        <f t="shared" si="62"/>
        <v>8.6832684938319669E-5</v>
      </c>
      <c r="P69" s="281">
        <f t="shared" si="39"/>
        <v>6980096.0916359182</v>
      </c>
      <c r="Q69" s="46">
        <f t="shared" si="58"/>
        <v>8.6832684938319656E-5</v>
      </c>
      <c r="R69" s="281">
        <f t="shared" si="40"/>
        <v>6672385.3982780613</v>
      </c>
      <c r="S69" s="46">
        <f t="shared" si="59"/>
        <v>8.6832684938319656E-5</v>
      </c>
      <c r="T69" s="292">
        <f t="shared" si="53"/>
        <v>825000</v>
      </c>
      <c r="U69" s="14">
        <f t="shared" si="65"/>
        <v>1.3508465592869487E-4</v>
      </c>
      <c r="V69" s="237">
        <f t="shared" si="41"/>
        <v>825000</v>
      </c>
      <c r="W69" s="14">
        <f t="shared" si="65"/>
        <v>1.3400948494302341E-4</v>
      </c>
      <c r="X69" s="237">
        <f t="shared" si="42"/>
        <v>825000</v>
      </c>
      <c r="Y69" s="14">
        <f t="shared" si="66"/>
        <v>9.5359715930009822E-5</v>
      </c>
      <c r="Z69" s="237">
        <f t="shared" si="43"/>
        <v>825000</v>
      </c>
      <c r="AA69" s="14">
        <f t="shared" si="67"/>
        <v>8.2723464366442042E-5</v>
      </c>
      <c r="AB69" s="237">
        <f t="shared" si="44"/>
        <v>825000</v>
      </c>
      <c r="AC69" s="14">
        <f t="shared" si="68"/>
        <v>9.0259757844636266E-5</v>
      </c>
      <c r="AD69" s="237">
        <f t="shared" si="45"/>
        <v>825000</v>
      </c>
      <c r="AE69" s="14">
        <f t="shared" si="69"/>
        <v>8.6676778552930236E-5</v>
      </c>
      <c r="AF69" s="237">
        <f t="shared" si="46"/>
        <v>825000</v>
      </c>
      <c r="AG69" s="14">
        <f t="shared" si="70"/>
        <v>9.4639496161256909E-5</v>
      </c>
      <c r="AH69" s="237">
        <f t="shared" si="47"/>
        <v>825000</v>
      </c>
      <c r="AI69" s="14">
        <f t="shared" si="71"/>
        <v>8.5342571267033634E-5</v>
      </c>
      <c r="AJ69" s="237">
        <f t="shared" si="79"/>
        <v>825000</v>
      </c>
      <c r="AK69" s="14">
        <f t="shared" si="72"/>
        <v>6.9754634496983745E-5</v>
      </c>
      <c r="AL69" s="237">
        <f t="shared" si="79"/>
        <v>825000</v>
      </c>
      <c r="AM69" s="14">
        <f t="shared" si="73"/>
        <v>6.6651024457585299E-5</v>
      </c>
      <c r="AN69" s="237">
        <f t="shared" si="76"/>
        <v>825000</v>
      </c>
      <c r="AO69" s="14">
        <f t="shared" si="74"/>
        <v>7.6034442023770719E-5</v>
      </c>
      <c r="AP69" s="237">
        <f t="shared" si="77"/>
        <v>825000</v>
      </c>
      <c r="AQ69" s="14">
        <f t="shared" si="75"/>
        <v>7.4820929014488078E-5</v>
      </c>
      <c r="AS69" s="6">
        <f t="shared" si="78"/>
        <v>825000</v>
      </c>
      <c r="AT69" s="6">
        <f t="shared" si="78"/>
        <v>825000</v>
      </c>
      <c r="AU69" s="6">
        <f t="shared" si="78"/>
        <v>825000</v>
      </c>
      <c r="AV69" s="6">
        <f t="shared" si="78"/>
        <v>825000</v>
      </c>
      <c r="AW69" s="6">
        <f t="shared" si="78"/>
        <v>825000</v>
      </c>
      <c r="AX69" s="6">
        <f t="shared" si="78"/>
        <v>825000</v>
      </c>
      <c r="AY69" s="6">
        <f t="shared" si="78"/>
        <v>825000</v>
      </c>
      <c r="AZ69" s="6">
        <f t="shared" si="78"/>
        <v>825000</v>
      </c>
      <c r="BA69" s="6">
        <f t="shared" si="78"/>
        <v>825000</v>
      </c>
      <c r="BB69" s="6">
        <f t="shared" si="78"/>
        <v>825000</v>
      </c>
      <c r="BC69" s="6">
        <f t="shared" si="78"/>
        <v>825000</v>
      </c>
      <c r="BD69" s="6">
        <f t="shared" si="78"/>
        <v>825000</v>
      </c>
    </row>
    <row r="70" spans="2:56" s="6" customFormat="1" ht="16.5" customHeight="1">
      <c r="B70" s="227" t="s">
        <v>526</v>
      </c>
      <c r="C70" s="252">
        <v>10856945</v>
      </c>
      <c r="D70" s="302">
        <v>2.0368613726854434E-4</v>
      </c>
      <c r="E70" s="281">
        <v>38907300.299999997</v>
      </c>
      <c r="F70" s="335">
        <v>5.4116300622011285E-4</v>
      </c>
      <c r="G70" s="46">
        <v>2.5836324398806476</v>
      </c>
      <c r="H70" s="281">
        <f t="shared" si="55"/>
        <v>26935645.989999998</v>
      </c>
      <c r="I70" s="335">
        <f t="shared" si="60"/>
        <v>3.4858395487426925E-4</v>
      </c>
      <c r="J70" s="46">
        <f t="shared" si="56"/>
        <v>-0.30769686453932654</v>
      </c>
      <c r="K70" s="875">
        <f t="shared" si="80"/>
        <v>40480000</v>
      </c>
      <c r="L70" s="335">
        <f t="shared" si="61"/>
        <v>3.5504920063668481E-4</v>
      </c>
      <c r="M70" s="172">
        <f t="shared" si="57"/>
        <v>0.50284125411465586</v>
      </c>
      <c r="N70" s="538">
        <f t="shared" si="80"/>
        <v>41623436.062568501</v>
      </c>
      <c r="O70" s="46">
        <f t="shared" si="62"/>
        <v>3.5504920063668481E-4</v>
      </c>
      <c r="P70" s="281">
        <f t="shared" si="39"/>
        <v>28540837.352466866</v>
      </c>
      <c r="Q70" s="46">
        <f t="shared" si="58"/>
        <v>3.5504920063668481E-4</v>
      </c>
      <c r="R70" s="281">
        <f t="shared" si="40"/>
        <v>27282642.517403625</v>
      </c>
      <c r="S70" s="46">
        <f t="shared" si="59"/>
        <v>3.5504920063668475E-4</v>
      </c>
      <c r="T70" s="292">
        <f t="shared" si="53"/>
        <v>3190000</v>
      </c>
      <c r="U70" s="14">
        <f t="shared" si="65"/>
        <v>5.2232733625762022E-4</v>
      </c>
      <c r="V70" s="237">
        <f t="shared" si="41"/>
        <v>3190000</v>
      </c>
      <c r="W70" s="14">
        <f t="shared" si="65"/>
        <v>5.181700084463572E-4</v>
      </c>
      <c r="X70" s="237">
        <f t="shared" si="42"/>
        <v>3190000</v>
      </c>
      <c r="Y70" s="14">
        <f t="shared" si="66"/>
        <v>3.6872423492937127E-4</v>
      </c>
      <c r="Z70" s="237">
        <f t="shared" si="43"/>
        <v>3190000</v>
      </c>
      <c r="AA70" s="14">
        <f t="shared" si="67"/>
        <v>3.198640622169092E-4</v>
      </c>
      <c r="AB70" s="237">
        <f t="shared" si="44"/>
        <v>3190000</v>
      </c>
      <c r="AC70" s="14">
        <f t="shared" si="68"/>
        <v>3.4900439699926022E-4</v>
      </c>
      <c r="AD70" s="237">
        <f t="shared" si="45"/>
        <v>4290000</v>
      </c>
      <c r="AE70" s="14">
        <f t="shared" si="69"/>
        <v>4.5071924847523722E-4</v>
      </c>
      <c r="AF70" s="237">
        <f t="shared" si="46"/>
        <v>3190000</v>
      </c>
      <c r="AG70" s="14">
        <f t="shared" si="70"/>
        <v>3.6593938515686004E-4</v>
      </c>
      <c r="AH70" s="237">
        <f t="shared" si="47"/>
        <v>3190000</v>
      </c>
      <c r="AI70" s="14">
        <f t="shared" si="71"/>
        <v>3.2999127556586339E-4</v>
      </c>
      <c r="AJ70" s="237">
        <f t="shared" si="79"/>
        <v>3190000</v>
      </c>
      <c r="AK70" s="14">
        <f t="shared" si="72"/>
        <v>2.6971792005500386E-4</v>
      </c>
      <c r="AL70" s="237">
        <f t="shared" si="79"/>
        <v>3190000</v>
      </c>
      <c r="AM70" s="14">
        <f t="shared" si="73"/>
        <v>2.5771729456932978E-4</v>
      </c>
      <c r="AN70" s="237">
        <f t="shared" si="76"/>
        <v>3190000</v>
      </c>
      <c r="AO70" s="14">
        <f t="shared" si="74"/>
        <v>2.9399984249191345E-4</v>
      </c>
      <c r="AP70" s="237">
        <f t="shared" si="77"/>
        <v>4290000</v>
      </c>
      <c r="AQ70" s="14">
        <f t="shared" si="75"/>
        <v>3.89068830875338E-4</v>
      </c>
      <c r="AS70" s="6">
        <f t="shared" si="78"/>
        <v>3190000</v>
      </c>
      <c r="AT70" s="6">
        <f t="shared" si="78"/>
        <v>3190000</v>
      </c>
      <c r="AU70" s="6">
        <f t="shared" si="78"/>
        <v>3190000</v>
      </c>
      <c r="AV70" s="6">
        <f t="shared" si="78"/>
        <v>3190000</v>
      </c>
      <c r="AW70" s="6">
        <f t="shared" si="78"/>
        <v>3190000</v>
      </c>
      <c r="AX70" s="6">
        <f t="shared" si="78"/>
        <v>4290000</v>
      </c>
      <c r="AY70" s="6">
        <f t="shared" si="78"/>
        <v>3190000</v>
      </c>
      <c r="AZ70" s="6">
        <f t="shared" si="78"/>
        <v>3190000</v>
      </c>
      <c r="BA70" s="6">
        <f t="shared" si="78"/>
        <v>3190000</v>
      </c>
      <c r="BB70" s="6">
        <f t="shared" si="78"/>
        <v>3190000</v>
      </c>
      <c r="BC70" s="6">
        <f t="shared" si="78"/>
        <v>3190000</v>
      </c>
      <c r="BD70" s="6">
        <f t="shared" si="78"/>
        <v>4290000</v>
      </c>
    </row>
    <row r="71" spans="2:56" s="6" customFormat="1" ht="16.5" customHeight="1">
      <c r="B71" s="227" t="s">
        <v>527</v>
      </c>
      <c r="C71" s="252">
        <v>0</v>
      </c>
      <c r="D71" s="302">
        <v>0</v>
      </c>
      <c r="E71" s="281">
        <v>0</v>
      </c>
      <c r="F71" s="335">
        <v>0</v>
      </c>
      <c r="G71" s="46">
        <v>0</v>
      </c>
      <c r="H71" s="281">
        <f t="shared" si="55"/>
        <v>0</v>
      </c>
      <c r="I71" s="335">
        <f t="shared" si="60"/>
        <v>0</v>
      </c>
      <c r="J71" s="46">
        <f t="shared" si="56"/>
        <v>0</v>
      </c>
      <c r="K71" s="875">
        <f t="shared" si="80"/>
        <v>0</v>
      </c>
      <c r="L71" s="335">
        <f t="shared" si="61"/>
        <v>0</v>
      </c>
      <c r="M71" s="172">
        <f t="shared" si="57"/>
        <v>0</v>
      </c>
      <c r="N71" s="538">
        <f t="shared" si="80"/>
        <v>0</v>
      </c>
      <c r="O71" s="46">
        <f t="shared" si="62"/>
        <v>0</v>
      </c>
      <c r="P71" s="281">
        <f t="shared" si="39"/>
        <v>0</v>
      </c>
      <c r="Q71" s="46">
        <f t="shared" si="58"/>
        <v>0</v>
      </c>
      <c r="R71" s="281">
        <f t="shared" si="40"/>
        <v>0</v>
      </c>
      <c r="S71" s="46">
        <f t="shared" si="59"/>
        <v>0</v>
      </c>
      <c r="T71" s="292">
        <f t="shared" si="53"/>
        <v>0</v>
      </c>
      <c r="U71" s="14">
        <f t="shared" si="65"/>
        <v>0</v>
      </c>
      <c r="V71" s="237">
        <f t="shared" si="41"/>
        <v>0</v>
      </c>
      <c r="W71" s="14">
        <f t="shared" si="65"/>
        <v>0</v>
      </c>
      <c r="X71" s="237">
        <f t="shared" si="42"/>
        <v>0</v>
      </c>
      <c r="Y71" s="14">
        <f t="shared" si="66"/>
        <v>0</v>
      </c>
      <c r="Z71" s="237">
        <f t="shared" si="43"/>
        <v>0</v>
      </c>
      <c r="AA71" s="14">
        <f t="shared" si="67"/>
        <v>0</v>
      </c>
      <c r="AB71" s="237">
        <f t="shared" si="44"/>
        <v>0</v>
      </c>
      <c r="AC71" s="14">
        <f t="shared" si="68"/>
        <v>0</v>
      </c>
      <c r="AD71" s="237">
        <f t="shared" si="45"/>
        <v>0</v>
      </c>
      <c r="AE71" s="14">
        <f t="shared" si="69"/>
        <v>0</v>
      </c>
      <c r="AF71" s="237">
        <f t="shared" si="46"/>
        <v>0</v>
      </c>
      <c r="AG71" s="14">
        <f t="shared" si="70"/>
        <v>0</v>
      </c>
      <c r="AH71" s="237">
        <f t="shared" si="47"/>
        <v>0</v>
      </c>
      <c r="AI71" s="14">
        <f t="shared" si="71"/>
        <v>0</v>
      </c>
      <c r="AJ71" s="237">
        <f t="shared" si="79"/>
        <v>0</v>
      </c>
      <c r="AK71" s="14">
        <f t="shared" si="72"/>
        <v>0</v>
      </c>
      <c r="AL71" s="237">
        <f t="shared" si="79"/>
        <v>0</v>
      </c>
      <c r="AM71" s="14">
        <f t="shared" si="73"/>
        <v>0</v>
      </c>
      <c r="AN71" s="237">
        <f t="shared" si="76"/>
        <v>0</v>
      </c>
      <c r="AO71" s="14">
        <f t="shared" si="74"/>
        <v>0</v>
      </c>
      <c r="AP71" s="237">
        <f t="shared" si="77"/>
        <v>0</v>
      </c>
      <c r="AQ71" s="14">
        <f t="shared" si="75"/>
        <v>0</v>
      </c>
      <c r="AS71" s="6">
        <f t="shared" si="78"/>
        <v>0</v>
      </c>
      <c r="AT71" s="6">
        <f t="shared" si="78"/>
        <v>0</v>
      </c>
      <c r="AU71" s="6">
        <f t="shared" si="78"/>
        <v>0</v>
      </c>
      <c r="AV71" s="6">
        <f t="shared" si="78"/>
        <v>0</v>
      </c>
      <c r="AW71" s="6">
        <f t="shared" si="78"/>
        <v>0</v>
      </c>
      <c r="AX71" s="6">
        <f t="shared" si="78"/>
        <v>0</v>
      </c>
      <c r="AY71" s="6">
        <f t="shared" si="78"/>
        <v>0</v>
      </c>
      <c r="AZ71" s="6">
        <f t="shared" si="78"/>
        <v>0</v>
      </c>
      <c r="BA71" s="6">
        <f t="shared" si="78"/>
        <v>0</v>
      </c>
      <c r="BB71" s="6">
        <f t="shared" si="78"/>
        <v>0</v>
      </c>
      <c r="BC71" s="6">
        <f t="shared" si="78"/>
        <v>0</v>
      </c>
      <c r="BD71" s="6">
        <f t="shared" si="78"/>
        <v>0</v>
      </c>
    </row>
    <row r="72" spans="2:56" s="6" customFormat="1" ht="16.5" customHeight="1">
      <c r="B72" s="227" t="s">
        <v>528</v>
      </c>
      <c r="C72" s="252">
        <v>0</v>
      </c>
      <c r="D72" s="302">
        <v>0</v>
      </c>
      <c r="E72" s="281">
        <v>0</v>
      </c>
      <c r="F72" s="335">
        <v>0</v>
      </c>
      <c r="G72" s="46">
        <v>0</v>
      </c>
      <c r="H72" s="281">
        <f t="shared" si="55"/>
        <v>0</v>
      </c>
      <c r="I72" s="335">
        <f t="shared" si="60"/>
        <v>0</v>
      </c>
      <c r="J72" s="46">
        <f t="shared" si="56"/>
        <v>0</v>
      </c>
      <c r="K72" s="875">
        <f t="shared" si="80"/>
        <v>0</v>
      </c>
      <c r="L72" s="335">
        <f t="shared" si="61"/>
        <v>0</v>
      </c>
      <c r="M72" s="172">
        <f t="shared" si="57"/>
        <v>0</v>
      </c>
      <c r="N72" s="538">
        <f t="shared" si="80"/>
        <v>0</v>
      </c>
      <c r="O72" s="46">
        <f t="shared" si="62"/>
        <v>0</v>
      </c>
      <c r="P72" s="281">
        <f t="shared" si="39"/>
        <v>0</v>
      </c>
      <c r="Q72" s="46">
        <f t="shared" si="58"/>
        <v>0</v>
      </c>
      <c r="R72" s="281">
        <f t="shared" si="40"/>
        <v>0</v>
      </c>
      <c r="S72" s="46">
        <f t="shared" si="59"/>
        <v>0</v>
      </c>
      <c r="T72" s="292">
        <f t="shared" si="53"/>
        <v>0</v>
      </c>
      <c r="U72" s="14">
        <f t="shared" si="65"/>
        <v>0</v>
      </c>
      <c r="V72" s="237">
        <f t="shared" si="41"/>
        <v>0</v>
      </c>
      <c r="W72" s="14">
        <f t="shared" si="65"/>
        <v>0</v>
      </c>
      <c r="X72" s="237">
        <f t="shared" si="42"/>
        <v>0</v>
      </c>
      <c r="Y72" s="14">
        <f t="shared" si="66"/>
        <v>0</v>
      </c>
      <c r="Z72" s="237">
        <f t="shared" si="43"/>
        <v>0</v>
      </c>
      <c r="AA72" s="14">
        <f t="shared" si="67"/>
        <v>0</v>
      </c>
      <c r="AB72" s="237">
        <f t="shared" si="44"/>
        <v>0</v>
      </c>
      <c r="AC72" s="14">
        <f t="shared" si="68"/>
        <v>0</v>
      </c>
      <c r="AD72" s="237">
        <f t="shared" si="45"/>
        <v>0</v>
      </c>
      <c r="AE72" s="14">
        <f t="shared" si="69"/>
        <v>0</v>
      </c>
      <c r="AF72" s="237">
        <f t="shared" si="46"/>
        <v>0</v>
      </c>
      <c r="AG72" s="14">
        <f t="shared" si="70"/>
        <v>0</v>
      </c>
      <c r="AH72" s="237">
        <f t="shared" si="47"/>
        <v>0</v>
      </c>
      <c r="AI72" s="14">
        <f t="shared" si="71"/>
        <v>0</v>
      </c>
      <c r="AJ72" s="237">
        <f t="shared" si="79"/>
        <v>0</v>
      </c>
      <c r="AK72" s="14">
        <f t="shared" si="72"/>
        <v>0</v>
      </c>
      <c r="AL72" s="237">
        <f t="shared" si="79"/>
        <v>0</v>
      </c>
      <c r="AM72" s="14">
        <f t="shared" si="73"/>
        <v>0</v>
      </c>
      <c r="AN72" s="237">
        <f t="shared" si="76"/>
        <v>0</v>
      </c>
      <c r="AO72" s="14">
        <f t="shared" si="74"/>
        <v>0</v>
      </c>
      <c r="AP72" s="237">
        <f t="shared" si="77"/>
        <v>0</v>
      </c>
      <c r="AQ72" s="14">
        <f t="shared" si="75"/>
        <v>0</v>
      </c>
      <c r="AS72" s="6">
        <f t="shared" si="78"/>
        <v>0</v>
      </c>
      <c r="AT72" s="6">
        <f t="shared" si="78"/>
        <v>0</v>
      </c>
      <c r="AU72" s="6">
        <f t="shared" si="78"/>
        <v>0</v>
      </c>
      <c r="AV72" s="6">
        <f t="shared" si="78"/>
        <v>0</v>
      </c>
      <c r="AW72" s="6">
        <f t="shared" si="78"/>
        <v>0</v>
      </c>
      <c r="AX72" s="6">
        <f t="shared" si="78"/>
        <v>0</v>
      </c>
      <c r="AY72" s="6">
        <f t="shared" si="78"/>
        <v>0</v>
      </c>
      <c r="AZ72" s="6">
        <f t="shared" si="78"/>
        <v>0</v>
      </c>
      <c r="BA72" s="6">
        <f t="shared" si="78"/>
        <v>0</v>
      </c>
      <c r="BB72" s="6">
        <f t="shared" si="78"/>
        <v>0</v>
      </c>
      <c r="BC72" s="6">
        <f t="shared" si="78"/>
        <v>0</v>
      </c>
      <c r="BD72" s="6">
        <f t="shared" si="78"/>
        <v>0</v>
      </c>
    </row>
    <row r="73" spans="2:56" s="6" customFormat="1" ht="16.5" customHeight="1">
      <c r="B73" s="227" t="s">
        <v>529</v>
      </c>
      <c r="C73" s="252">
        <v>0</v>
      </c>
      <c r="D73" s="302">
        <v>0</v>
      </c>
      <c r="E73" s="281">
        <v>0</v>
      </c>
      <c r="F73" s="335">
        <v>0</v>
      </c>
      <c r="G73" s="46">
        <v>0</v>
      </c>
      <c r="H73" s="281">
        <f t="shared" si="55"/>
        <v>0</v>
      </c>
      <c r="I73" s="335">
        <f t="shared" si="60"/>
        <v>0</v>
      </c>
      <c r="J73" s="46">
        <f t="shared" si="56"/>
        <v>0</v>
      </c>
      <c r="K73" s="875">
        <f t="shared" si="80"/>
        <v>0</v>
      </c>
      <c r="L73" s="335">
        <f t="shared" si="61"/>
        <v>0</v>
      </c>
      <c r="M73" s="172">
        <f t="shared" si="57"/>
        <v>0</v>
      </c>
      <c r="N73" s="538">
        <f t="shared" si="80"/>
        <v>0</v>
      </c>
      <c r="O73" s="46">
        <f t="shared" si="62"/>
        <v>0</v>
      </c>
      <c r="P73" s="281">
        <f t="shared" si="39"/>
        <v>0</v>
      </c>
      <c r="Q73" s="46">
        <f t="shared" si="58"/>
        <v>0</v>
      </c>
      <c r="R73" s="281">
        <f t="shared" si="40"/>
        <v>0</v>
      </c>
      <c r="S73" s="46">
        <f t="shared" si="59"/>
        <v>0</v>
      </c>
      <c r="T73" s="292">
        <f t="shared" si="53"/>
        <v>0</v>
      </c>
      <c r="U73" s="14">
        <f t="shared" si="65"/>
        <v>0</v>
      </c>
      <c r="V73" s="237">
        <f t="shared" si="41"/>
        <v>0</v>
      </c>
      <c r="W73" s="14">
        <f t="shared" si="65"/>
        <v>0</v>
      </c>
      <c r="X73" s="237">
        <f t="shared" si="42"/>
        <v>0</v>
      </c>
      <c r="Y73" s="14">
        <f t="shared" si="66"/>
        <v>0</v>
      </c>
      <c r="Z73" s="237">
        <f t="shared" si="43"/>
        <v>0</v>
      </c>
      <c r="AA73" s="14">
        <f t="shared" si="67"/>
        <v>0</v>
      </c>
      <c r="AB73" s="237">
        <f t="shared" si="44"/>
        <v>0</v>
      </c>
      <c r="AC73" s="14">
        <f t="shared" si="68"/>
        <v>0</v>
      </c>
      <c r="AD73" s="237">
        <f t="shared" si="45"/>
        <v>0</v>
      </c>
      <c r="AE73" s="14">
        <f t="shared" si="69"/>
        <v>0</v>
      </c>
      <c r="AF73" s="237">
        <f t="shared" si="46"/>
        <v>0</v>
      </c>
      <c r="AG73" s="14">
        <f t="shared" si="70"/>
        <v>0</v>
      </c>
      <c r="AH73" s="237">
        <f t="shared" si="47"/>
        <v>0</v>
      </c>
      <c r="AI73" s="14">
        <f t="shared" si="71"/>
        <v>0</v>
      </c>
      <c r="AJ73" s="237">
        <f t="shared" si="79"/>
        <v>0</v>
      </c>
      <c r="AK73" s="14">
        <f t="shared" si="72"/>
        <v>0</v>
      </c>
      <c r="AL73" s="237">
        <f t="shared" si="79"/>
        <v>0</v>
      </c>
      <c r="AM73" s="14">
        <f t="shared" si="73"/>
        <v>0</v>
      </c>
      <c r="AN73" s="237">
        <f t="shared" si="76"/>
        <v>0</v>
      </c>
      <c r="AO73" s="14">
        <f t="shared" si="74"/>
        <v>0</v>
      </c>
      <c r="AP73" s="237">
        <f t="shared" si="77"/>
        <v>0</v>
      </c>
      <c r="AQ73" s="14">
        <f t="shared" si="75"/>
        <v>0</v>
      </c>
      <c r="AS73" s="6">
        <f t="shared" si="78"/>
        <v>0</v>
      </c>
      <c r="AT73" s="6">
        <f t="shared" si="78"/>
        <v>0</v>
      </c>
      <c r="AU73" s="6">
        <f t="shared" si="78"/>
        <v>0</v>
      </c>
      <c r="AV73" s="6">
        <f t="shared" si="78"/>
        <v>0</v>
      </c>
      <c r="AW73" s="6">
        <f t="shared" si="78"/>
        <v>0</v>
      </c>
      <c r="AX73" s="6">
        <f t="shared" si="78"/>
        <v>0</v>
      </c>
      <c r="AY73" s="6">
        <f t="shared" si="78"/>
        <v>0</v>
      </c>
      <c r="AZ73" s="6">
        <f t="shared" si="78"/>
        <v>0</v>
      </c>
      <c r="BA73" s="6">
        <f t="shared" si="78"/>
        <v>0</v>
      </c>
      <c r="BB73" s="6">
        <f t="shared" si="78"/>
        <v>0</v>
      </c>
      <c r="BC73" s="6">
        <f t="shared" si="78"/>
        <v>0</v>
      </c>
      <c r="BD73" s="6">
        <f t="shared" si="78"/>
        <v>0</v>
      </c>
    </row>
    <row r="74" spans="2:56" s="6" customFormat="1" ht="16.5" customHeight="1">
      <c r="B74" s="227" t="s">
        <v>530</v>
      </c>
      <c r="C74" s="252">
        <v>291937357.20599997</v>
      </c>
      <c r="D74" s="302">
        <v>5.4770096572910121E-3</v>
      </c>
      <c r="E74" s="281">
        <v>579375766.30999994</v>
      </c>
      <c r="F74" s="335">
        <v>8.0585578801364733E-3</v>
      </c>
      <c r="G74" s="46">
        <v>0.98458933743506694</v>
      </c>
      <c r="H74" s="281">
        <f t="shared" si="55"/>
        <v>35780594.079999998</v>
      </c>
      <c r="I74" s="335">
        <f t="shared" si="60"/>
        <v>4.6304963306941893E-4</v>
      </c>
      <c r="J74" s="46">
        <f t="shared" si="56"/>
        <v>-0.93824285349750836</v>
      </c>
      <c r="K74" s="875">
        <f t="shared" si="80"/>
        <v>807856920.0689826</v>
      </c>
      <c r="L74" s="335">
        <f t="shared" si="61"/>
        <v>7.0856954965243689E-3</v>
      </c>
      <c r="M74" s="172">
        <f t="shared" si="57"/>
        <v>21.578074535675306</v>
      </c>
      <c r="N74" s="538">
        <f t="shared" si="80"/>
        <v>830676404.64908123</v>
      </c>
      <c r="O74" s="46">
        <f t="shared" si="62"/>
        <v>7.0856954965243689E-3</v>
      </c>
      <c r="P74" s="281">
        <f t="shared" si="39"/>
        <v>569587770.74490261</v>
      </c>
      <c r="Q74" s="46">
        <f t="shared" si="58"/>
        <v>7.0856954965243689E-3</v>
      </c>
      <c r="R74" s="281">
        <f t="shared" si="40"/>
        <v>544478052.25920868</v>
      </c>
      <c r="S74" s="46">
        <f t="shared" si="59"/>
        <v>7.085695496524368E-3</v>
      </c>
      <c r="T74" s="292">
        <f t="shared" si="53"/>
        <v>39481343.080961302</v>
      </c>
      <c r="U74" s="14">
        <f t="shared" si="65"/>
        <v>6.4646347220538372E-3</v>
      </c>
      <c r="V74" s="237">
        <f t="shared" si="41"/>
        <v>43189117.009652033</v>
      </c>
      <c r="W74" s="14">
        <f t="shared" si="65"/>
        <v>7.015456152251443E-3</v>
      </c>
      <c r="X74" s="237">
        <f t="shared" si="42"/>
        <v>58357447.400157988</v>
      </c>
      <c r="Y74" s="14">
        <f t="shared" si="66"/>
        <v>6.7453934623994613E-3</v>
      </c>
      <c r="Z74" s="237">
        <f t="shared" si="43"/>
        <v>66999224.253855497</v>
      </c>
      <c r="AA74" s="14">
        <f t="shared" si="67"/>
        <v>6.7180702304764535E-3</v>
      </c>
      <c r="AB74" s="237">
        <f t="shared" si="44"/>
        <v>62800513.053742781</v>
      </c>
      <c r="AC74" s="14">
        <f t="shared" si="68"/>
        <v>6.8707383039390809E-3</v>
      </c>
      <c r="AD74" s="237">
        <f t="shared" si="45"/>
        <v>65170163.258355424</v>
      </c>
      <c r="AE74" s="14">
        <f t="shared" si="69"/>
        <v>6.8469573442457984E-3</v>
      </c>
      <c r="AF74" s="237">
        <f t="shared" si="46"/>
        <v>60998941.107648395</v>
      </c>
      <c r="AG74" s="14">
        <f t="shared" si="70"/>
        <v>6.9974655185430622E-3</v>
      </c>
      <c r="AH74" s="237">
        <f t="shared" si="47"/>
        <v>69498560.322044089</v>
      </c>
      <c r="AI74" s="14">
        <f t="shared" si="71"/>
        <v>7.1893161663518588E-3</v>
      </c>
      <c r="AJ74" s="237">
        <f t="shared" si="79"/>
        <v>87882306.322860673</v>
      </c>
      <c r="AK74" s="14">
        <f t="shared" si="72"/>
        <v>7.4305432197613458E-3</v>
      </c>
      <c r="AL74" s="237">
        <f t="shared" si="79"/>
        <v>91570816.226468831</v>
      </c>
      <c r="AM74" s="14">
        <f t="shared" si="73"/>
        <v>7.3979257114077848E-3</v>
      </c>
      <c r="AN74" s="237">
        <f t="shared" si="76"/>
        <v>80397091.088499472</v>
      </c>
      <c r="AO74" s="14">
        <f t="shared" si="74"/>
        <v>7.4096338924222148E-3</v>
      </c>
      <c r="AP74" s="237">
        <f t="shared" si="77"/>
        <v>81511396.944736198</v>
      </c>
      <c r="AQ74" s="14">
        <f t="shared" si="75"/>
        <v>7.3924344783925658E-3</v>
      </c>
      <c r="AS74" s="6">
        <f t="shared" si="78"/>
        <v>39481343.080961302</v>
      </c>
      <c r="AT74" s="6">
        <f t="shared" si="78"/>
        <v>43189117.009652033</v>
      </c>
      <c r="AU74" s="6">
        <f t="shared" si="78"/>
        <v>58357447.400157988</v>
      </c>
      <c r="AV74" s="6">
        <f t="shared" si="78"/>
        <v>66999224.253855497</v>
      </c>
      <c r="AW74" s="6">
        <f t="shared" si="78"/>
        <v>62800513.053742781</v>
      </c>
      <c r="AX74" s="6">
        <f t="shared" si="78"/>
        <v>65170163.258355424</v>
      </c>
      <c r="AY74" s="6">
        <f t="shared" si="78"/>
        <v>60998941.107648395</v>
      </c>
      <c r="AZ74" s="6">
        <f t="shared" si="78"/>
        <v>69498560.322044089</v>
      </c>
      <c r="BA74" s="6">
        <f t="shared" si="78"/>
        <v>87882306.322860673</v>
      </c>
      <c r="BB74" s="6">
        <f t="shared" si="78"/>
        <v>91570816.226468831</v>
      </c>
      <c r="BC74" s="6">
        <f t="shared" si="78"/>
        <v>80397091.088499472</v>
      </c>
      <c r="BD74" s="6">
        <f t="shared" si="78"/>
        <v>81511396.944736198</v>
      </c>
    </row>
    <row r="75" spans="2:56" s="6" customFormat="1" ht="16.5" customHeight="1">
      <c r="B75" s="227" t="s">
        <v>531</v>
      </c>
      <c r="C75" s="252">
        <v>0</v>
      </c>
      <c r="D75" s="302">
        <v>0</v>
      </c>
      <c r="E75" s="281">
        <v>0</v>
      </c>
      <c r="F75" s="335">
        <v>0</v>
      </c>
      <c r="G75" s="46">
        <v>0</v>
      </c>
      <c r="H75" s="281">
        <f t="shared" si="55"/>
        <v>0</v>
      </c>
      <c r="I75" s="335">
        <f t="shared" si="60"/>
        <v>0</v>
      </c>
      <c r="J75" s="46">
        <f t="shared" si="56"/>
        <v>0</v>
      </c>
      <c r="K75" s="875">
        <f t="shared" si="80"/>
        <v>0</v>
      </c>
      <c r="L75" s="335">
        <f t="shared" si="61"/>
        <v>0</v>
      </c>
      <c r="M75" s="172">
        <f t="shared" si="57"/>
        <v>0</v>
      </c>
      <c r="N75" s="538">
        <f t="shared" si="80"/>
        <v>0</v>
      </c>
      <c r="O75" s="46">
        <f t="shared" si="62"/>
        <v>0</v>
      </c>
      <c r="P75" s="281">
        <f t="shared" si="39"/>
        <v>0</v>
      </c>
      <c r="Q75" s="46">
        <f t="shared" si="58"/>
        <v>0</v>
      </c>
      <c r="R75" s="281">
        <f t="shared" si="40"/>
        <v>0</v>
      </c>
      <c r="S75" s="46">
        <f t="shared" si="59"/>
        <v>0</v>
      </c>
      <c r="T75" s="292">
        <f t="shared" si="53"/>
        <v>0</v>
      </c>
      <c r="U75" s="14">
        <f t="shared" si="65"/>
        <v>0</v>
      </c>
      <c r="V75" s="237">
        <f t="shared" si="41"/>
        <v>0</v>
      </c>
      <c r="W75" s="14">
        <f t="shared" si="65"/>
        <v>0</v>
      </c>
      <c r="X75" s="237">
        <f t="shared" si="42"/>
        <v>0</v>
      </c>
      <c r="Y75" s="14">
        <f t="shared" si="66"/>
        <v>0</v>
      </c>
      <c r="Z75" s="237">
        <f t="shared" si="43"/>
        <v>0</v>
      </c>
      <c r="AA75" s="14">
        <f t="shared" si="67"/>
        <v>0</v>
      </c>
      <c r="AB75" s="237">
        <f t="shared" si="44"/>
        <v>0</v>
      </c>
      <c r="AC75" s="14">
        <f t="shared" si="68"/>
        <v>0</v>
      </c>
      <c r="AD75" s="237">
        <f t="shared" si="45"/>
        <v>0</v>
      </c>
      <c r="AE75" s="14">
        <f t="shared" si="69"/>
        <v>0</v>
      </c>
      <c r="AF75" s="237">
        <f t="shared" si="46"/>
        <v>0</v>
      </c>
      <c r="AG75" s="14">
        <f t="shared" si="70"/>
        <v>0</v>
      </c>
      <c r="AH75" s="237">
        <f t="shared" si="47"/>
        <v>0</v>
      </c>
      <c r="AI75" s="14">
        <f t="shared" si="71"/>
        <v>0</v>
      </c>
      <c r="AJ75" s="237">
        <f t="shared" si="79"/>
        <v>0</v>
      </c>
      <c r="AK75" s="14">
        <f t="shared" si="72"/>
        <v>0</v>
      </c>
      <c r="AL75" s="237">
        <f t="shared" si="79"/>
        <v>0</v>
      </c>
      <c r="AM75" s="14">
        <f t="shared" si="73"/>
        <v>0</v>
      </c>
      <c r="AN75" s="237">
        <f t="shared" si="76"/>
        <v>0</v>
      </c>
      <c r="AO75" s="14">
        <f t="shared" si="74"/>
        <v>0</v>
      </c>
      <c r="AP75" s="237">
        <f t="shared" si="77"/>
        <v>0</v>
      </c>
      <c r="AQ75" s="14">
        <f t="shared" si="75"/>
        <v>0</v>
      </c>
      <c r="AS75" s="6">
        <f t="shared" si="78"/>
        <v>0</v>
      </c>
      <c r="AT75" s="6">
        <f t="shared" si="78"/>
        <v>0</v>
      </c>
      <c r="AU75" s="6">
        <f t="shared" si="78"/>
        <v>0</v>
      </c>
      <c r="AV75" s="6">
        <f t="shared" si="78"/>
        <v>0</v>
      </c>
      <c r="AW75" s="6">
        <f t="shared" si="78"/>
        <v>0</v>
      </c>
      <c r="AX75" s="6">
        <f t="shared" si="78"/>
        <v>0</v>
      </c>
      <c r="AY75" s="6">
        <f t="shared" si="78"/>
        <v>0</v>
      </c>
      <c r="AZ75" s="6">
        <f t="shared" si="78"/>
        <v>0</v>
      </c>
      <c r="BA75" s="6">
        <f t="shared" si="78"/>
        <v>0</v>
      </c>
      <c r="BB75" s="6">
        <f t="shared" si="78"/>
        <v>0</v>
      </c>
      <c r="BC75" s="6">
        <f t="shared" si="78"/>
        <v>0</v>
      </c>
      <c r="BD75" s="6">
        <f t="shared" si="78"/>
        <v>0</v>
      </c>
    </row>
    <row r="76" spans="2:56" s="6" customFormat="1" ht="16.5" customHeight="1">
      <c r="B76" s="227" t="s">
        <v>532</v>
      </c>
      <c r="C76" s="252">
        <v>0</v>
      </c>
      <c r="D76" s="302">
        <v>0</v>
      </c>
      <c r="E76" s="281">
        <v>0</v>
      </c>
      <c r="F76" s="335">
        <v>0</v>
      </c>
      <c r="G76" s="46">
        <v>0</v>
      </c>
      <c r="H76" s="281">
        <f>H34*$E$45/100</f>
        <v>0</v>
      </c>
      <c r="I76" s="335">
        <f t="shared" si="60"/>
        <v>0</v>
      </c>
      <c r="J76" s="46">
        <f t="shared" si="56"/>
        <v>0</v>
      </c>
      <c r="K76" s="875">
        <f t="shared" si="80"/>
        <v>0</v>
      </c>
      <c r="L76" s="335">
        <f t="shared" si="61"/>
        <v>0</v>
      </c>
      <c r="M76" s="172">
        <f t="shared" si="57"/>
        <v>0</v>
      </c>
      <c r="N76" s="538">
        <f t="shared" si="80"/>
        <v>0</v>
      </c>
      <c r="O76" s="46">
        <f t="shared" si="62"/>
        <v>0</v>
      </c>
      <c r="P76" s="281">
        <f t="shared" si="39"/>
        <v>0</v>
      </c>
      <c r="Q76" s="46">
        <f t="shared" si="58"/>
        <v>0</v>
      </c>
      <c r="R76" s="281">
        <f t="shared" si="40"/>
        <v>0</v>
      </c>
      <c r="S76" s="46">
        <f t="shared" si="59"/>
        <v>0</v>
      </c>
      <c r="T76" s="292">
        <f t="shared" si="53"/>
        <v>0</v>
      </c>
      <c r="U76" s="14">
        <f t="shared" si="65"/>
        <v>0</v>
      </c>
      <c r="V76" s="237">
        <f t="shared" si="41"/>
        <v>0</v>
      </c>
      <c r="W76" s="14">
        <f t="shared" si="65"/>
        <v>0</v>
      </c>
      <c r="X76" s="237">
        <f t="shared" si="42"/>
        <v>0</v>
      </c>
      <c r="Y76" s="14">
        <f t="shared" si="66"/>
        <v>0</v>
      </c>
      <c r="Z76" s="237">
        <f t="shared" si="43"/>
        <v>0</v>
      </c>
      <c r="AA76" s="14">
        <f t="shared" si="67"/>
        <v>0</v>
      </c>
      <c r="AB76" s="237">
        <f t="shared" si="44"/>
        <v>0</v>
      </c>
      <c r="AC76" s="14">
        <f t="shared" si="68"/>
        <v>0</v>
      </c>
      <c r="AD76" s="237">
        <f t="shared" si="45"/>
        <v>0</v>
      </c>
      <c r="AE76" s="14">
        <f t="shared" si="69"/>
        <v>0</v>
      </c>
      <c r="AF76" s="237">
        <f t="shared" si="46"/>
        <v>0</v>
      </c>
      <c r="AG76" s="14">
        <f t="shared" si="70"/>
        <v>0</v>
      </c>
      <c r="AH76" s="237">
        <f t="shared" si="47"/>
        <v>0</v>
      </c>
      <c r="AI76" s="14">
        <f t="shared" si="71"/>
        <v>0</v>
      </c>
      <c r="AJ76" s="237">
        <f t="shared" si="79"/>
        <v>0</v>
      </c>
      <c r="AK76" s="14">
        <f t="shared" si="72"/>
        <v>0</v>
      </c>
      <c r="AL76" s="237">
        <f t="shared" si="79"/>
        <v>0</v>
      </c>
      <c r="AM76" s="14">
        <f t="shared" si="73"/>
        <v>0</v>
      </c>
      <c r="AN76" s="237">
        <f t="shared" si="76"/>
        <v>0</v>
      </c>
      <c r="AO76" s="14">
        <f t="shared" si="74"/>
        <v>0</v>
      </c>
      <c r="AP76" s="237">
        <f t="shared" si="77"/>
        <v>0</v>
      </c>
      <c r="AQ76" s="14">
        <f t="shared" si="75"/>
        <v>0</v>
      </c>
      <c r="AS76" s="6">
        <f t="shared" si="78"/>
        <v>0</v>
      </c>
      <c r="AT76" s="6">
        <f t="shared" si="78"/>
        <v>0</v>
      </c>
      <c r="AU76" s="6">
        <f t="shared" si="78"/>
        <v>0</v>
      </c>
      <c r="AV76" s="6">
        <f t="shared" si="78"/>
        <v>0</v>
      </c>
      <c r="AW76" s="6">
        <f t="shared" si="78"/>
        <v>0</v>
      </c>
      <c r="AX76" s="6">
        <f t="shared" si="78"/>
        <v>0</v>
      </c>
      <c r="AY76" s="6">
        <f t="shared" si="78"/>
        <v>0</v>
      </c>
      <c r="AZ76" s="6">
        <f t="shared" si="78"/>
        <v>0</v>
      </c>
      <c r="BA76" s="6">
        <f t="shared" si="78"/>
        <v>0</v>
      </c>
      <c r="BB76" s="6">
        <f t="shared" si="78"/>
        <v>0</v>
      </c>
      <c r="BC76" s="6">
        <f t="shared" si="78"/>
        <v>0</v>
      </c>
      <c r="BD76" s="6">
        <f t="shared" si="78"/>
        <v>0</v>
      </c>
    </row>
    <row r="77" spans="2:56" s="6" customFormat="1" ht="16.5" customHeight="1">
      <c r="B77" s="227" t="s">
        <v>533</v>
      </c>
      <c r="C77" s="252">
        <v>55850536.5</v>
      </c>
      <c r="D77" s="302">
        <v>1.047806730536154E-3</v>
      </c>
      <c r="E77" s="281">
        <v>62762837.5</v>
      </c>
      <c r="F77" s="335">
        <v>8.7297051089418388E-4</v>
      </c>
      <c r="G77" s="46">
        <v>0.12376427216594418</v>
      </c>
      <c r="H77" s="281">
        <f t="shared" si="55"/>
        <v>76846128.754999995</v>
      </c>
      <c r="I77" s="335">
        <f t="shared" si="60"/>
        <v>9.9449359737428019E-4</v>
      </c>
      <c r="J77" s="46">
        <f t="shared" si="56"/>
        <v>0.22438901451834448</v>
      </c>
      <c r="K77" s="875">
        <f t="shared" si="80"/>
        <v>99000000</v>
      </c>
      <c r="L77" s="335">
        <f t="shared" si="61"/>
        <v>8.6832684938319658E-4</v>
      </c>
      <c r="M77" s="172">
        <f t="shared" si="57"/>
        <v>0.28828870892938196</v>
      </c>
      <c r="N77" s="538">
        <f t="shared" si="80"/>
        <v>101796446.89215124</v>
      </c>
      <c r="O77" s="46">
        <f t="shared" si="62"/>
        <v>8.6832684938319669E-4</v>
      </c>
      <c r="P77" s="281">
        <f t="shared" si="39"/>
        <v>69800960.916359186</v>
      </c>
      <c r="Q77" s="46">
        <f t="shared" si="58"/>
        <v>8.6832684938319658E-4</v>
      </c>
      <c r="R77" s="281">
        <f t="shared" si="40"/>
        <v>66723853.98278062</v>
      </c>
      <c r="S77" s="46">
        <f t="shared" si="59"/>
        <v>8.6832684938319669E-4</v>
      </c>
      <c r="T77" s="292">
        <f t="shared" si="53"/>
        <v>8250000</v>
      </c>
      <c r="U77" s="14">
        <f t="shared" si="65"/>
        <v>1.3508465592869487E-3</v>
      </c>
      <c r="V77" s="237">
        <f t="shared" si="41"/>
        <v>8250000</v>
      </c>
      <c r="W77" s="14">
        <f t="shared" si="65"/>
        <v>1.3400948494302341E-3</v>
      </c>
      <c r="X77" s="237">
        <f t="shared" si="42"/>
        <v>8250000</v>
      </c>
      <c r="Y77" s="14">
        <f t="shared" si="66"/>
        <v>9.5359715930009822E-4</v>
      </c>
      <c r="Z77" s="237">
        <f t="shared" si="43"/>
        <v>8250000</v>
      </c>
      <c r="AA77" s="14">
        <f t="shared" si="67"/>
        <v>8.2723464366442042E-4</v>
      </c>
      <c r="AB77" s="237">
        <f t="shared" si="44"/>
        <v>8250000</v>
      </c>
      <c r="AC77" s="14">
        <f t="shared" si="68"/>
        <v>9.0259757844636263E-4</v>
      </c>
      <c r="AD77" s="237">
        <f t="shared" si="45"/>
        <v>8250000</v>
      </c>
      <c r="AE77" s="14">
        <f t="shared" si="69"/>
        <v>8.6676778552930236E-4</v>
      </c>
      <c r="AF77" s="237">
        <f t="shared" si="46"/>
        <v>8250000</v>
      </c>
      <c r="AG77" s="14">
        <f t="shared" si="70"/>
        <v>9.4639496161256901E-4</v>
      </c>
      <c r="AH77" s="237">
        <f t="shared" si="47"/>
        <v>8250000</v>
      </c>
      <c r="AI77" s="14">
        <f t="shared" si="71"/>
        <v>8.5342571267033637E-4</v>
      </c>
      <c r="AJ77" s="237">
        <f t="shared" si="79"/>
        <v>8250000</v>
      </c>
      <c r="AK77" s="14">
        <f t="shared" si="72"/>
        <v>6.9754634496983748E-4</v>
      </c>
      <c r="AL77" s="237">
        <f t="shared" si="79"/>
        <v>8250000</v>
      </c>
      <c r="AM77" s="14">
        <f t="shared" si="73"/>
        <v>6.6651024457585299E-4</v>
      </c>
      <c r="AN77" s="237">
        <f t="shared" si="76"/>
        <v>8250000</v>
      </c>
      <c r="AO77" s="14">
        <f t="shared" si="74"/>
        <v>7.6034442023770719E-4</v>
      </c>
      <c r="AP77" s="237">
        <f t="shared" si="77"/>
        <v>8250000</v>
      </c>
      <c r="AQ77" s="14">
        <f t="shared" si="75"/>
        <v>7.4820929014488078E-4</v>
      </c>
      <c r="AS77" s="6">
        <f t="shared" si="78"/>
        <v>8250000</v>
      </c>
      <c r="AT77" s="6">
        <f t="shared" si="78"/>
        <v>8250000</v>
      </c>
      <c r="AU77" s="6">
        <f t="shared" si="78"/>
        <v>8250000</v>
      </c>
      <c r="AV77" s="6">
        <f t="shared" si="78"/>
        <v>8250000</v>
      </c>
      <c r="AW77" s="6">
        <f t="shared" si="78"/>
        <v>8250000</v>
      </c>
      <c r="AX77" s="6">
        <f t="shared" si="78"/>
        <v>8250000</v>
      </c>
      <c r="AY77" s="6">
        <f t="shared" si="78"/>
        <v>8250000</v>
      </c>
      <c r="AZ77" s="6">
        <f t="shared" si="78"/>
        <v>8250000</v>
      </c>
      <c r="BA77" s="6">
        <f t="shared" si="78"/>
        <v>8250000</v>
      </c>
      <c r="BB77" s="6">
        <f t="shared" si="78"/>
        <v>8250000</v>
      </c>
      <c r="BC77" s="6">
        <f t="shared" si="78"/>
        <v>8250000</v>
      </c>
      <c r="BD77" s="6">
        <f t="shared" si="78"/>
        <v>8250000</v>
      </c>
    </row>
    <row r="78" spans="2:56" s="6" customFormat="1" ht="16.5" customHeight="1">
      <c r="B78" s="227" t="s">
        <v>534</v>
      </c>
      <c r="C78" s="252">
        <v>0</v>
      </c>
      <c r="D78" s="302">
        <v>0</v>
      </c>
      <c r="E78" s="281">
        <v>0</v>
      </c>
      <c r="F78" s="335">
        <v>0</v>
      </c>
      <c r="G78" s="46">
        <v>0</v>
      </c>
      <c r="H78" s="281">
        <f t="shared" si="55"/>
        <v>0</v>
      </c>
      <c r="I78" s="335">
        <f t="shared" si="60"/>
        <v>0</v>
      </c>
      <c r="J78" s="46">
        <f t="shared" si="56"/>
        <v>0</v>
      </c>
      <c r="K78" s="875">
        <f t="shared" si="80"/>
        <v>0</v>
      </c>
      <c r="L78" s="335">
        <f t="shared" si="61"/>
        <v>0</v>
      </c>
      <c r="M78" s="172">
        <f t="shared" si="57"/>
        <v>0</v>
      </c>
      <c r="N78" s="538">
        <f t="shared" si="80"/>
        <v>0</v>
      </c>
      <c r="O78" s="46">
        <f t="shared" si="62"/>
        <v>0</v>
      </c>
      <c r="P78" s="281">
        <f t="shared" si="39"/>
        <v>0</v>
      </c>
      <c r="Q78" s="46">
        <f t="shared" si="58"/>
        <v>0</v>
      </c>
      <c r="R78" s="281">
        <f t="shared" si="40"/>
        <v>0</v>
      </c>
      <c r="S78" s="46">
        <f t="shared" si="59"/>
        <v>0</v>
      </c>
      <c r="T78" s="292">
        <f t="shared" si="53"/>
        <v>0</v>
      </c>
      <c r="U78" s="14">
        <f t="shared" si="65"/>
        <v>0</v>
      </c>
      <c r="V78" s="237">
        <f t="shared" si="41"/>
        <v>0</v>
      </c>
      <c r="W78" s="14">
        <f t="shared" si="65"/>
        <v>0</v>
      </c>
      <c r="X78" s="237">
        <f t="shared" si="42"/>
        <v>0</v>
      </c>
      <c r="Y78" s="14">
        <f t="shared" si="66"/>
        <v>0</v>
      </c>
      <c r="Z78" s="237">
        <f t="shared" si="43"/>
        <v>0</v>
      </c>
      <c r="AA78" s="14">
        <f t="shared" si="67"/>
        <v>0</v>
      </c>
      <c r="AB78" s="237">
        <f t="shared" si="44"/>
        <v>0</v>
      </c>
      <c r="AC78" s="14">
        <f t="shared" si="68"/>
        <v>0</v>
      </c>
      <c r="AD78" s="237">
        <f t="shared" si="45"/>
        <v>0</v>
      </c>
      <c r="AE78" s="14">
        <f t="shared" si="69"/>
        <v>0</v>
      </c>
      <c r="AF78" s="237">
        <f t="shared" si="46"/>
        <v>0</v>
      </c>
      <c r="AG78" s="14">
        <f t="shared" si="70"/>
        <v>0</v>
      </c>
      <c r="AH78" s="237">
        <f t="shared" si="47"/>
        <v>0</v>
      </c>
      <c r="AI78" s="14">
        <f t="shared" si="71"/>
        <v>0</v>
      </c>
      <c r="AJ78" s="237">
        <f t="shared" si="79"/>
        <v>0</v>
      </c>
      <c r="AK78" s="14">
        <f t="shared" si="72"/>
        <v>0</v>
      </c>
      <c r="AL78" s="237">
        <f t="shared" si="79"/>
        <v>0</v>
      </c>
      <c r="AM78" s="14">
        <f t="shared" si="73"/>
        <v>0</v>
      </c>
      <c r="AN78" s="237">
        <f t="shared" si="76"/>
        <v>0</v>
      </c>
      <c r="AO78" s="14">
        <f t="shared" si="74"/>
        <v>0</v>
      </c>
      <c r="AP78" s="237">
        <f t="shared" si="77"/>
        <v>0</v>
      </c>
      <c r="AQ78" s="14">
        <f t="shared" si="75"/>
        <v>0</v>
      </c>
      <c r="AS78" s="6">
        <f t="shared" si="78"/>
        <v>0</v>
      </c>
      <c r="AT78" s="6">
        <f t="shared" si="78"/>
        <v>0</v>
      </c>
      <c r="AU78" s="6">
        <f t="shared" si="78"/>
        <v>0</v>
      </c>
      <c r="AV78" s="6">
        <f t="shared" si="78"/>
        <v>0</v>
      </c>
      <c r="AW78" s="6">
        <f t="shared" si="78"/>
        <v>0</v>
      </c>
      <c r="AX78" s="6">
        <f t="shared" si="78"/>
        <v>0</v>
      </c>
      <c r="AY78" s="6">
        <f t="shared" si="78"/>
        <v>0</v>
      </c>
      <c r="AZ78" s="6">
        <f t="shared" si="78"/>
        <v>0</v>
      </c>
      <c r="BA78" s="6">
        <f t="shared" si="78"/>
        <v>0</v>
      </c>
      <c r="BB78" s="6">
        <f t="shared" si="78"/>
        <v>0</v>
      </c>
      <c r="BC78" s="6">
        <f t="shared" si="78"/>
        <v>0</v>
      </c>
      <c r="BD78" s="6">
        <f t="shared" si="78"/>
        <v>0</v>
      </c>
    </row>
    <row r="79" spans="2:56" s="6" customFormat="1" ht="16.5" customHeight="1">
      <c r="B79" s="227" t="s">
        <v>535</v>
      </c>
      <c r="C79" s="252">
        <v>0</v>
      </c>
      <c r="D79" s="302">
        <v>0</v>
      </c>
      <c r="E79" s="281">
        <v>0</v>
      </c>
      <c r="F79" s="335">
        <v>0</v>
      </c>
      <c r="G79" s="46">
        <v>0</v>
      </c>
      <c r="H79" s="281">
        <f t="shared" si="55"/>
        <v>0</v>
      </c>
      <c r="I79" s="335">
        <f t="shared" si="60"/>
        <v>0</v>
      </c>
      <c r="J79" s="46">
        <f t="shared" si="56"/>
        <v>0</v>
      </c>
      <c r="K79" s="875">
        <f t="shared" si="80"/>
        <v>0</v>
      </c>
      <c r="L79" s="335">
        <f t="shared" si="61"/>
        <v>0</v>
      </c>
      <c r="M79" s="172">
        <f t="shared" si="57"/>
        <v>0</v>
      </c>
      <c r="N79" s="538">
        <f t="shared" si="80"/>
        <v>0</v>
      </c>
      <c r="O79" s="46">
        <f t="shared" si="62"/>
        <v>0</v>
      </c>
      <c r="P79" s="281">
        <f t="shared" si="39"/>
        <v>0</v>
      </c>
      <c r="Q79" s="46">
        <f t="shared" si="58"/>
        <v>0</v>
      </c>
      <c r="R79" s="281">
        <f t="shared" si="40"/>
        <v>0</v>
      </c>
      <c r="S79" s="46">
        <f t="shared" si="59"/>
        <v>0</v>
      </c>
      <c r="T79" s="292">
        <f t="shared" si="53"/>
        <v>0</v>
      </c>
      <c r="U79" s="14">
        <f>+IFERROR(T79/T$49,0)</f>
        <v>0</v>
      </c>
      <c r="V79" s="237">
        <f t="shared" si="41"/>
        <v>0</v>
      </c>
      <c r="W79" s="14">
        <f t="shared" si="65"/>
        <v>0</v>
      </c>
      <c r="X79" s="237">
        <f t="shared" si="42"/>
        <v>0</v>
      </c>
      <c r="Y79" s="14">
        <f t="shared" si="66"/>
        <v>0</v>
      </c>
      <c r="Z79" s="237">
        <f t="shared" si="43"/>
        <v>0</v>
      </c>
      <c r="AA79" s="14">
        <f t="shared" si="67"/>
        <v>0</v>
      </c>
      <c r="AB79" s="237">
        <f t="shared" si="44"/>
        <v>0</v>
      </c>
      <c r="AC79" s="14">
        <f t="shared" si="68"/>
        <v>0</v>
      </c>
      <c r="AD79" s="237">
        <f t="shared" si="45"/>
        <v>0</v>
      </c>
      <c r="AE79" s="14">
        <f t="shared" si="69"/>
        <v>0</v>
      </c>
      <c r="AF79" s="237">
        <f t="shared" si="46"/>
        <v>0</v>
      </c>
      <c r="AG79" s="14">
        <f t="shared" si="70"/>
        <v>0</v>
      </c>
      <c r="AH79" s="237">
        <f t="shared" si="47"/>
        <v>0</v>
      </c>
      <c r="AI79" s="14">
        <f t="shared" si="71"/>
        <v>0</v>
      </c>
      <c r="AJ79" s="237">
        <f t="shared" si="79"/>
        <v>0</v>
      </c>
      <c r="AK79" s="14">
        <f t="shared" si="72"/>
        <v>0</v>
      </c>
      <c r="AL79" s="237">
        <f t="shared" si="79"/>
        <v>0</v>
      </c>
      <c r="AM79" s="14">
        <f t="shared" si="73"/>
        <v>0</v>
      </c>
      <c r="AN79" s="237">
        <f t="shared" si="76"/>
        <v>0</v>
      </c>
      <c r="AO79" s="14">
        <f t="shared" si="74"/>
        <v>0</v>
      </c>
      <c r="AP79" s="237">
        <f t="shared" si="77"/>
        <v>0</v>
      </c>
      <c r="AQ79" s="14">
        <f t="shared" si="75"/>
        <v>0</v>
      </c>
      <c r="AS79" s="6">
        <f t="shared" ref="AS79:BD83" si="81">AS37*$E$45/100</f>
        <v>0</v>
      </c>
      <c r="AT79" s="6">
        <f t="shared" si="81"/>
        <v>0</v>
      </c>
      <c r="AU79" s="6">
        <f t="shared" si="81"/>
        <v>0</v>
      </c>
      <c r="AV79" s="6">
        <f t="shared" si="81"/>
        <v>0</v>
      </c>
      <c r="AW79" s="6">
        <f t="shared" si="81"/>
        <v>0</v>
      </c>
      <c r="AX79" s="6">
        <f t="shared" si="81"/>
        <v>0</v>
      </c>
      <c r="AY79" s="6">
        <f t="shared" si="81"/>
        <v>0</v>
      </c>
      <c r="AZ79" s="6">
        <f t="shared" si="81"/>
        <v>0</v>
      </c>
      <c r="BA79" s="6">
        <f t="shared" si="81"/>
        <v>0</v>
      </c>
      <c r="BB79" s="6">
        <f t="shared" si="81"/>
        <v>0</v>
      </c>
      <c r="BC79" s="6">
        <f t="shared" si="81"/>
        <v>0</v>
      </c>
      <c r="BD79" s="6">
        <f t="shared" si="81"/>
        <v>0</v>
      </c>
    </row>
    <row r="80" spans="2:56" s="6" customFormat="1" ht="16.5" customHeight="1">
      <c r="B80" s="227" t="s">
        <v>536</v>
      </c>
      <c r="C80" s="252">
        <v>377848614</v>
      </c>
      <c r="D80" s="302">
        <v>7.0887827706535515E-3</v>
      </c>
      <c r="E80" s="281">
        <v>304870192.935</v>
      </c>
      <c r="F80" s="335">
        <v>4.2404502199709397E-3</v>
      </c>
      <c r="G80" s="46">
        <v>-0.19314195781329502</v>
      </c>
      <c r="H80" s="281">
        <f t="shared" si="55"/>
        <v>278715358.89999998</v>
      </c>
      <c r="I80" s="335">
        <f t="shared" si="60"/>
        <v>3.6069564518940037E-3</v>
      </c>
      <c r="J80" s="46">
        <f t="shared" si="56"/>
        <v>-8.5790066202294762E-2</v>
      </c>
      <c r="K80" s="875">
        <f t="shared" si="80"/>
        <v>369600000</v>
      </c>
      <c r="L80" s="335">
        <f t="shared" si="61"/>
        <v>3.2417535710306004E-3</v>
      </c>
      <c r="M80" s="172">
        <f t="shared" si="57"/>
        <v>0.32608407896390251</v>
      </c>
      <c r="N80" s="538">
        <f t="shared" si="80"/>
        <v>380040068.39736456</v>
      </c>
      <c r="O80" s="46">
        <f t="shared" si="62"/>
        <v>3.2417535710306004E-3</v>
      </c>
      <c r="P80" s="281">
        <f t="shared" si="39"/>
        <v>260590254.08774093</v>
      </c>
      <c r="Q80" s="46">
        <f t="shared" si="58"/>
        <v>3.2417535710306E-3</v>
      </c>
      <c r="R80" s="281">
        <f t="shared" si="40"/>
        <v>249102388.20238099</v>
      </c>
      <c r="S80" s="46">
        <f t="shared" si="59"/>
        <v>3.2417535710306008E-3</v>
      </c>
      <c r="T80" s="292">
        <f t="shared" si="53"/>
        <v>30800000</v>
      </c>
      <c r="U80" s="14">
        <f t="shared" si="65"/>
        <v>5.0431604880046086E-3</v>
      </c>
      <c r="V80" s="237">
        <f t="shared" si="41"/>
        <v>30800000</v>
      </c>
      <c r="W80" s="14">
        <f t="shared" si="65"/>
        <v>5.0030207712062078E-3</v>
      </c>
      <c r="X80" s="237">
        <f t="shared" si="42"/>
        <v>30800000</v>
      </c>
      <c r="Y80" s="14">
        <f t="shared" si="66"/>
        <v>3.5600960613870331E-3</v>
      </c>
      <c r="Z80" s="237">
        <f t="shared" si="43"/>
        <v>30800000</v>
      </c>
      <c r="AA80" s="14">
        <f t="shared" si="67"/>
        <v>3.0883426696805029E-3</v>
      </c>
      <c r="AB80" s="237">
        <f t="shared" si="44"/>
        <v>30800000</v>
      </c>
      <c r="AC80" s="14">
        <f t="shared" si="68"/>
        <v>3.3696976261997536E-3</v>
      </c>
      <c r="AD80" s="237">
        <f t="shared" si="45"/>
        <v>30800000</v>
      </c>
      <c r="AE80" s="14">
        <f t="shared" si="69"/>
        <v>3.2359330659760622E-3</v>
      </c>
      <c r="AF80" s="237">
        <f t="shared" si="46"/>
        <v>30800000</v>
      </c>
      <c r="AG80" s="14">
        <f t="shared" si="70"/>
        <v>3.5332078566869245E-3</v>
      </c>
      <c r="AH80" s="237">
        <f t="shared" si="47"/>
        <v>30800000</v>
      </c>
      <c r="AI80" s="14">
        <f t="shared" si="71"/>
        <v>3.1861226606359223E-3</v>
      </c>
      <c r="AJ80" s="237">
        <f t="shared" si="79"/>
        <v>30800000</v>
      </c>
      <c r="AK80" s="14">
        <f t="shared" si="72"/>
        <v>2.6041730212207266E-3</v>
      </c>
      <c r="AL80" s="237">
        <f t="shared" si="79"/>
        <v>30800000</v>
      </c>
      <c r="AM80" s="14">
        <f t="shared" si="73"/>
        <v>2.4883049130831844E-3</v>
      </c>
      <c r="AN80" s="237">
        <f t="shared" si="76"/>
        <v>30800000</v>
      </c>
      <c r="AO80" s="14">
        <f t="shared" si="74"/>
        <v>2.8386191688874402E-3</v>
      </c>
      <c r="AP80" s="237">
        <f t="shared" si="77"/>
        <v>30800000</v>
      </c>
      <c r="AQ80" s="14">
        <f t="shared" si="75"/>
        <v>2.7933146832075546E-3</v>
      </c>
      <c r="AS80" s="6">
        <f t="shared" si="81"/>
        <v>30800000</v>
      </c>
      <c r="AT80" s="6">
        <f t="shared" si="81"/>
        <v>30800000</v>
      </c>
      <c r="AU80" s="6">
        <f t="shared" si="81"/>
        <v>30800000</v>
      </c>
      <c r="AV80" s="6">
        <f t="shared" si="81"/>
        <v>30800000</v>
      </c>
      <c r="AW80" s="6">
        <f t="shared" si="81"/>
        <v>30800000</v>
      </c>
      <c r="AX80" s="6">
        <f t="shared" si="81"/>
        <v>30800000</v>
      </c>
      <c r="AY80" s="6">
        <f t="shared" si="81"/>
        <v>30800000</v>
      </c>
      <c r="AZ80" s="6">
        <f t="shared" si="81"/>
        <v>30800000</v>
      </c>
      <c r="BA80" s="6">
        <f t="shared" si="81"/>
        <v>30800000</v>
      </c>
      <c r="BB80" s="6">
        <f t="shared" si="81"/>
        <v>30800000</v>
      </c>
      <c r="BC80" s="6">
        <f t="shared" si="81"/>
        <v>30800000</v>
      </c>
      <c r="BD80" s="6">
        <f t="shared" si="81"/>
        <v>30800000</v>
      </c>
    </row>
    <row r="81" spans="2:56" s="6" customFormat="1" ht="16.5" customHeight="1">
      <c r="B81" s="227" t="s">
        <v>537</v>
      </c>
      <c r="C81" s="252">
        <v>0</v>
      </c>
      <c r="D81" s="302">
        <v>0</v>
      </c>
      <c r="E81" s="281">
        <v>0</v>
      </c>
      <c r="F81" s="335">
        <v>0</v>
      </c>
      <c r="G81" s="46">
        <v>0</v>
      </c>
      <c r="H81" s="281">
        <f t="shared" si="55"/>
        <v>0</v>
      </c>
      <c r="I81" s="335">
        <f t="shared" si="60"/>
        <v>0</v>
      </c>
      <c r="J81" s="46">
        <f t="shared" si="56"/>
        <v>0</v>
      </c>
      <c r="K81" s="875">
        <f t="shared" si="80"/>
        <v>0</v>
      </c>
      <c r="L81" s="335">
        <f t="shared" si="61"/>
        <v>0</v>
      </c>
      <c r="M81" s="172">
        <f t="shared" si="57"/>
        <v>0</v>
      </c>
      <c r="N81" s="538">
        <f t="shared" si="80"/>
        <v>0</v>
      </c>
      <c r="O81" s="46">
        <f t="shared" si="62"/>
        <v>0</v>
      </c>
      <c r="P81" s="281">
        <f t="shared" si="39"/>
        <v>0</v>
      </c>
      <c r="Q81" s="46">
        <f t="shared" si="58"/>
        <v>0</v>
      </c>
      <c r="R81" s="281">
        <f t="shared" si="40"/>
        <v>0</v>
      </c>
      <c r="S81" s="46">
        <f t="shared" si="59"/>
        <v>0</v>
      </c>
      <c r="T81" s="292">
        <f t="shared" si="53"/>
        <v>0</v>
      </c>
      <c r="U81" s="14">
        <f t="shared" si="65"/>
        <v>0</v>
      </c>
      <c r="V81" s="237">
        <f t="shared" si="41"/>
        <v>0</v>
      </c>
      <c r="W81" s="14">
        <f t="shared" si="65"/>
        <v>0</v>
      </c>
      <c r="X81" s="237">
        <f t="shared" si="42"/>
        <v>0</v>
      </c>
      <c r="Y81" s="14">
        <f t="shared" si="66"/>
        <v>0</v>
      </c>
      <c r="Z81" s="237">
        <f t="shared" si="43"/>
        <v>0</v>
      </c>
      <c r="AA81" s="14">
        <f t="shared" si="67"/>
        <v>0</v>
      </c>
      <c r="AB81" s="237">
        <f t="shared" si="44"/>
        <v>0</v>
      </c>
      <c r="AC81" s="14">
        <f t="shared" si="68"/>
        <v>0</v>
      </c>
      <c r="AD81" s="237">
        <f t="shared" si="45"/>
        <v>0</v>
      </c>
      <c r="AE81" s="14">
        <f t="shared" si="69"/>
        <v>0</v>
      </c>
      <c r="AF81" s="237">
        <f t="shared" si="46"/>
        <v>0</v>
      </c>
      <c r="AG81" s="14">
        <f t="shared" si="70"/>
        <v>0</v>
      </c>
      <c r="AH81" s="237">
        <f t="shared" si="47"/>
        <v>0</v>
      </c>
      <c r="AI81" s="14">
        <f t="shared" si="71"/>
        <v>0</v>
      </c>
      <c r="AJ81" s="237">
        <f t="shared" ref="AJ81:AL83" si="82">AJ39*$E$45/100</f>
        <v>0</v>
      </c>
      <c r="AK81" s="14">
        <f t="shared" si="72"/>
        <v>0</v>
      </c>
      <c r="AL81" s="237">
        <f t="shared" si="82"/>
        <v>0</v>
      </c>
      <c r="AM81" s="14">
        <f t="shared" si="73"/>
        <v>0</v>
      </c>
      <c r="AN81" s="237">
        <f t="shared" si="76"/>
        <v>0</v>
      </c>
      <c r="AO81" s="14">
        <f t="shared" si="74"/>
        <v>0</v>
      </c>
      <c r="AP81" s="237">
        <f t="shared" si="77"/>
        <v>0</v>
      </c>
      <c r="AQ81" s="14">
        <f t="shared" si="75"/>
        <v>0</v>
      </c>
      <c r="AS81" s="6">
        <f t="shared" si="81"/>
        <v>0</v>
      </c>
      <c r="AT81" s="6">
        <f t="shared" si="81"/>
        <v>0</v>
      </c>
      <c r="AU81" s="6">
        <f t="shared" si="81"/>
        <v>0</v>
      </c>
      <c r="AV81" s="6">
        <f t="shared" si="81"/>
        <v>0</v>
      </c>
      <c r="AW81" s="6">
        <f t="shared" si="81"/>
        <v>0</v>
      </c>
      <c r="AX81" s="6">
        <f t="shared" si="81"/>
        <v>0</v>
      </c>
      <c r="AY81" s="6">
        <f t="shared" si="81"/>
        <v>0</v>
      </c>
      <c r="AZ81" s="6">
        <f t="shared" si="81"/>
        <v>0</v>
      </c>
      <c r="BA81" s="6">
        <f t="shared" si="81"/>
        <v>0</v>
      </c>
      <c r="BB81" s="6">
        <f t="shared" si="81"/>
        <v>0</v>
      </c>
      <c r="BC81" s="6">
        <f t="shared" si="81"/>
        <v>0</v>
      </c>
      <c r="BD81" s="6">
        <f t="shared" si="81"/>
        <v>0</v>
      </c>
    </row>
    <row r="82" spans="2:56" s="6" customFormat="1" ht="16.5" customHeight="1">
      <c r="B82" s="227" t="s">
        <v>538</v>
      </c>
      <c r="C82" s="252">
        <v>1160886930.665</v>
      </c>
      <c r="D82" s="302">
        <v>2.177929193826535E-2</v>
      </c>
      <c r="E82" s="281">
        <v>1488006895.7671499</v>
      </c>
      <c r="F82" s="335">
        <v>2.0696740169083613E-2</v>
      </c>
      <c r="G82" s="46">
        <v>0.28178451876856198</v>
      </c>
      <c r="H82" s="281">
        <f t="shared" si="55"/>
        <v>1628350225.3699999</v>
      </c>
      <c r="I82" s="335">
        <f t="shared" si="60"/>
        <v>2.1073070298392432E-2</v>
      </c>
      <c r="J82" s="46">
        <f t="shared" si="56"/>
        <v>9.4316316679765921E-2</v>
      </c>
      <c r="K82" s="875">
        <f>K40*$E$45/100</f>
        <v>2412247353.1786613</v>
      </c>
      <c r="L82" s="335">
        <f t="shared" si="61"/>
        <v>2.1157769132510929E-2</v>
      </c>
      <c r="M82" s="172">
        <f t="shared" si="57"/>
        <v>0.48140572930527975</v>
      </c>
      <c r="N82" s="538">
        <f>N40*$E$45/100</f>
        <v>2480385955.3392324</v>
      </c>
      <c r="O82" s="46">
        <f t="shared" si="62"/>
        <v>2.1157769132510936E-2</v>
      </c>
      <c r="P82" s="281">
        <f t="shared" si="39"/>
        <v>1700779628.4829764</v>
      </c>
      <c r="Q82" s="46">
        <f t="shared" si="58"/>
        <v>2.1157769132510936E-2</v>
      </c>
      <c r="R82" s="281">
        <f t="shared" si="40"/>
        <v>1625802425.8973944</v>
      </c>
      <c r="S82" s="46">
        <f t="shared" si="59"/>
        <v>2.1157769132510933E-2</v>
      </c>
      <c r="T82" s="292">
        <f t="shared" si="53"/>
        <v>133145627.02598593</v>
      </c>
      <c r="U82" s="14">
        <f t="shared" si="65"/>
        <v>2.1801128745715933E-2</v>
      </c>
      <c r="V82" s="237">
        <f t="shared" si="41"/>
        <v>134125613.13861689</v>
      </c>
      <c r="W82" s="14">
        <f t="shared" si="65"/>
        <v>2.1786793132573652E-2</v>
      </c>
      <c r="X82" s="237">
        <f t="shared" si="42"/>
        <v>184029038.92992228</v>
      </c>
      <c r="Y82" s="14">
        <f t="shared" si="66"/>
        <v>2.1271462879066796E-2</v>
      </c>
      <c r="Z82" s="237">
        <f t="shared" si="43"/>
        <v>210459731.60540727</v>
      </c>
      <c r="AA82" s="14">
        <f t="shared" si="67"/>
        <v>2.1102979524885896E-2</v>
      </c>
      <c r="AB82" s="237">
        <f t="shared" si="44"/>
        <v>193805719.78047383</v>
      </c>
      <c r="AC82" s="14">
        <f t="shared" si="68"/>
        <v>2.1203463437928484E-2</v>
      </c>
      <c r="AD82" s="237">
        <f t="shared" si="45"/>
        <v>201362404.73478225</v>
      </c>
      <c r="AE82" s="14">
        <f t="shared" si="69"/>
        <v>2.1155690380705736E-2</v>
      </c>
      <c r="AF82" s="237">
        <f t="shared" si="46"/>
        <v>185345814.05511227</v>
      </c>
      <c r="AG82" s="14">
        <f t="shared" si="70"/>
        <v>2.1261859948816769E-2</v>
      </c>
      <c r="AH82" s="237">
        <f t="shared" si="47"/>
        <v>204338444.75311315</v>
      </c>
      <c r="AI82" s="14">
        <f t="shared" si="71"/>
        <v>2.113790095022712E-2</v>
      </c>
      <c r="AJ82" s="237">
        <f t="shared" si="82"/>
        <v>247543422.7988604</v>
      </c>
      <c r="AK82" s="14">
        <f t="shared" si="72"/>
        <v>2.0930061793293118E-2</v>
      </c>
      <c r="AL82" s="237">
        <f t="shared" si="82"/>
        <v>258558085.32995766</v>
      </c>
      <c r="AM82" s="14">
        <f t="shared" si="73"/>
        <v>2.0888680326101132E-2</v>
      </c>
      <c r="AN82" s="237">
        <f t="shared" si="76"/>
        <v>228006918.98076385</v>
      </c>
      <c r="AO82" s="14">
        <f t="shared" si="74"/>
        <v>2.1013792560316942E-2</v>
      </c>
      <c r="AP82" s="237">
        <f t="shared" si="77"/>
        <v>231526532.04566589</v>
      </c>
      <c r="AQ82" s="14">
        <f t="shared" si="75"/>
        <v>2.0997612386859838E-2</v>
      </c>
      <c r="AS82" s="6">
        <f t="shared" si="81"/>
        <v>133145627.02598593</v>
      </c>
      <c r="AT82" s="6">
        <f t="shared" si="81"/>
        <v>134125613.13861689</v>
      </c>
      <c r="AU82" s="6">
        <f t="shared" si="81"/>
        <v>184029038.92992228</v>
      </c>
      <c r="AV82" s="6">
        <f t="shared" si="81"/>
        <v>210459731.60540727</v>
      </c>
      <c r="AW82" s="6">
        <f t="shared" si="81"/>
        <v>193805719.78047383</v>
      </c>
      <c r="AX82" s="6">
        <f t="shared" si="81"/>
        <v>201362404.73478225</v>
      </c>
      <c r="AY82" s="6">
        <f t="shared" si="81"/>
        <v>185345814.05511227</v>
      </c>
      <c r="AZ82" s="6">
        <f t="shared" si="81"/>
        <v>204338444.75311315</v>
      </c>
      <c r="BA82" s="6">
        <f t="shared" si="81"/>
        <v>247543422.7988604</v>
      </c>
      <c r="BB82" s="6">
        <f t="shared" si="81"/>
        <v>258558085.32995766</v>
      </c>
      <c r="BC82" s="6">
        <f t="shared" si="81"/>
        <v>228006918.98076385</v>
      </c>
      <c r="BD82" s="6">
        <f t="shared" si="81"/>
        <v>231526532.04566589</v>
      </c>
    </row>
    <row r="83" spans="2:56" s="6" customFormat="1" ht="16.5" customHeight="1" thickBot="1">
      <c r="B83" s="231" t="s">
        <v>170</v>
      </c>
      <c r="C83" s="253">
        <v>42776284525.68679</v>
      </c>
      <c r="D83" s="595">
        <v>0.80252190296048731</v>
      </c>
      <c r="E83" s="284">
        <v>56878431165.122467</v>
      </c>
      <c r="F83" s="594">
        <v>0.79112409653366345</v>
      </c>
      <c r="G83" s="111">
        <v>0.3296720787184651</v>
      </c>
      <c r="H83" s="284">
        <f t="shared" si="55"/>
        <v>59289162834.624611</v>
      </c>
      <c r="I83" s="594">
        <f t="shared" si="60"/>
        <v>0.76728253964099513</v>
      </c>
      <c r="J83" s="111">
        <f t="shared" si="56"/>
        <v>4.2383933946834859E-2</v>
      </c>
      <c r="K83" s="879">
        <f>K41*$E$45/100</f>
        <v>90951112988.787582</v>
      </c>
      <c r="L83" s="880">
        <f t="shared" si="61"/>
        <v>0.79773023625706108</v>
      </c>
      <c r="M83" s="174">
        <f t="shared" si="57"/>
        <v>0.53402592717454478</v>
      </c>
      <c r="N83" s="300">
        <f>N41*$E$45/100</f>
        <v>97237759992.089142</v>
      </c>
      <c r="O83" s="111">
        <f t="shared" si="62"/>
        <v>0.82944110873009558</v>
      </c>
      <c r="P83" s="284">
        <f t="shared" si="39"/>
        <v>67627741683.332184</v>
      </c>
      <c r="Q83" s="111">
        <f t="shared" si="58"/>
        <v>0.84129191197173991</v>
      </c>
      <c r="R83" s="284">
        <f t="shared" si="40"/>
        <v>64516835499.158958</v>
      </c>
      <c r="S83" s="111">
        <f t="shared" si="59"/>
        <v>0.83960528592392403</v>
      </c>
      <c r="T83" s="295">
        <f>T41*$E$45/100</f>
        <v>4704371545.4568672</v>
      </c>
      <c r="U83" s="109">
        <f t="shared" si="65"/>
        <v>0.77028898373185872</v>
      </c>
      <c r="V83" s="300">
        <f t="shared" si="41"/>
        <v>4893767314.7495823</v>
      </c>
      <c r="W83" s="109">
        <f t="shared" si="65"/>
        <v>0.79492271185526575</v>
      </c>
      <c r="X83" s="300">
        <f t="shared" si="42"/>
        <v>6677355512.5741663</v>
      </c>
      <c r="Y83" s="109">
        <f t="shared" si="66"/>
        <v>0.77181906041546378</v>
      </c>
      <c r="Z83" s="300">
        <f t="shared" si="43"/>
        <v>7715404317.8225965</v>
      </c>
      <c r="AA83" s="109">
        <f t="shared" si="67"/>
        <v>0.77363027170677645</v>
      </c>
      <c r="AB83" s="300">
        <f t="shared" si="44"/>
        <v>7149606594.2051573</v>
      </c>
      <c r="AC83" s="109">
        <f t="shared" si="68"/>
        <v>0.78220819379075401</v>
      </c>
      <c r="AD83" s="300">
        <f t="shared" si="45"/>
        <v>7493870547.6424065</v>
      </c>
      <c r="AE83" s="109">
        <f t="shared" si="69"/>
        <v>0.78732673692403266</v>
      </c>
      <c r="AF83" s="300">
        <f t="shared" si="46"/>
        <v>6933861776.6702824</v>
      </c>
      <c r="AG83" s="109">
        <f t="shared" si="70"/>
        <v>0.79541476969196745</v>
      </c>
      <c r="AH83" s="300">
        <f t="shared" si="47"/>
        <v>7783088771.230691</v>
      </c>
      <c r="AI83" s="109">
        <f t="shared" si="71"/>
        <v>0.80512582804412669</v>
      </c>
      <c r="AJ83" s="300">
        <f t="shared" si="82"/>
        <v>9622944365.2883797</v>
      </c>
      <c r="AK83" s="109">
        <f t="shared" si="72"/>
        <v>0.81363026301272756</v>
      </c>
      <c r="AL83" s="300">
        <f t="shared" si="82"/>
        <v>10039476538.212317</v>
      </c>
      <c r="AM83" s="109">
        <f t="shared" si="73"/>
        <v>0.8110804803512035</v>
      </c>
      <c r="AN83" s="300">
        <f t="shared" si="76"/>
        <v>8909527190.3938828</v>
      </c>
      <c r="AO83" s="109">
        <f t="shared" si="74"/>
        <v>0.82112839832389395</v>
      </c>
      <c r="AP83" s="300">
        <f t="shared" si="77"/>
        <v>9027838514.541256</v>
      </c>
      <c r="AQ83" s="109">
        <f t="shared" si="75"/>
        <v>0.8187530480615185</v>
      </c>
      <c r="AS83" s="6">
        <f t="shared" si="81"/>
        <v>0</v>
      </c>
    </row>
  </sheetData>
  <mergeCells count="26">
    <mergeCell ref="B4:B6"/>
    <mergeCell ref="T4:U5"/>
    <mergeCell ref="V4:W5"/>
    <mergeCell ref="X4:Y5"/>
    <mergeCell ref="Z4:AA5"/>
    <mergeCell ref="AB46:AC47"/>
    <mergeCell ref="AD46:AE47"/>
    <mergeCell ref="AF46:AG47"/>
    <mergeCell ref="AH46:AI47"/>
    <mergeCell ref="AD4:AE5"/>
    <mergeCell ref="AF4:AG5"/>
    <mergeCell ref="AH4:AI5"/>
    <mergeCell ref="AB4:AC5"/>
    <mergeCell ref="B46:B48"/>
    <mergeCell ref="T46:U47"/>
    <mergeCell ref="V46:W47"/>
    <mergeCell ref="X46:Y47"/>
    <mergeCell ref="Z46:AA47"/>
    <mergeCell ref="AJ46:AK47"/>
    <mergeCell ref="AL46:AM47"/>
    <mergeCell ref="AN46:AO47"/>
    <mergeCell ref="AP46:AQ47"/>
    <mergeCell ref="AP4:AQ5"/>
    <mergeCell ref="AJ4:AK5"/>
    <mergeCell ref="AL4:AM5"/>
    <mergeCell ref="AN4:AO5"/>
  </mergeCells>
  <printOptions horizontalCentered="1" verticalCentered="1"/>
  <pageMargins left="0.7" right="0.7" top="0.75" bottom="0.75" header="0.3" footer="0.3"/>
  <pageSetup paperSize="9" scale="94"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F460A-C3DA-4905-97A8-72F73D7C2ABA}">
  <sheetPr>
    <tabColor rgb="FF00B050"/>
  </sheetPr>
  <dimension ref="A1:BQ83"/>
  <sheetViews>
    <sheetView showZeros="0" zoomScaleNormal="100" workbookViewId="0">
      <pane xSplit="2" ySplit="6" topLeftCell="T30" activePane="bottomRight" state="frozen"/>
      <selection activeCell="I22" sqref="I22"/>
      <selection pane="topRight" activeCell="I22" sqref="I22"/>
      <selection pane="bottomLeft" activeCell="I22" sqref="I22"/>
      <selection pane="bottomRight" activeCell="AH42" sqref="AH42"/>
    </sheetView>
  </sheetViews>
  <sheetFormatPr defaultColWidth="9" defaultRowHeight="15" outlineLevelCol="1"/>
  <cols>
    <col min="1" max="1" width="6" style="1" customWidth="1"/>
    <col min="2" max="2" width="27.7109375" style="1" customWidth="1"/>
    <col min="3" max="3" width="14.42578125" style="1" hidden="1" customWidth="1"/>
    <col min="4" max="4" width="6.5703125" style="2" hidden="1" customWidth="1"/>
    <col min="5" max="5" width="14.5703125" style="1" hidden="1" customWidth="1"/>
    <col min="6" max="6" width="7" style="2" hidden="1" customWidth="1"/>
    <col min="7" max="7" width="6.7109375" style="1" hidden="1" customWidth="1"/>
    <col min="8" max="8" width="14.42578125" style="1" customWidth="1"/>
    <col min="9" max="10" width="6.5703125" style="2" customWidth="1"/>
    <col min="11" max="11" width="14.42578125" style="1" customWidth="1"/>
    <col min="12" max="12" width="6.5703125" style="2" customWidth="1"/>
    <col min="13" max="13" width="6.140625" style="2" customWidth="1"/>
    <col min="14" max="14" width="14.42578125" style="1" customWidth="1"/>
    <col min="15" max="15" width="6.5703125" style="2" customWidth="1"/>
    <col min="16" max="16" width="14.42578125" style="1" customWidth="1"/>
    <col min="17" max="17" width="6.5703125" style="2" customWidth="1"/>
    <col min="18" max="18" width="14.42578125" style="1" customWidth="1"/>
    <col min="19" max="19" width="6.5703125" style="2" customWidth="1"/>
    <col min="20" max="20" width="13.5703125" style="5" customWidth="1"/>
    <col min="21" max="21" width="6.5703125" style="2" customWidth="1"/>
    <col min="22" max="22" width="12.42578125" style="4" customWidth="1"/>
    <col min="23" max="23" width="6.5703125" style="2" customWidth="1"/>
    <col min="24" max="24" width="12.42578125" style="4" customWidth="1"/>
    <col min="25" max="25" width="6.5703125" style="2" customWidth="1"/>
    <col min="26" max="26" width="12.42578125" style="4" customWidth="1"/>
    <col min="27" max="27" width="6.5703125" style="2" customWidth="1"/>
    <col min="28" max="28" width="12.42578125" style="4" customWidth="1"/>
    <col min="29" max="29" width="6.5703125" style="2" customWidth="1"/>
    <col min="30" max="30" width="12.42578125" style="4" customWidth="1"/>
    <col min="31" max="31" width="6.5703125" style="2" customWidth="1"/>
    <col min="32" max="32" width="12.42578125" style="4" customWidth="1"/>
    <col min="33" max="33" width="6.5703125" style="2" customWidth="1"/>
    <col min="34" max="34" width="12.42578125" style="4" customWidth="1"/>
    <col min="35" max="35" width="6.5703125" style="2" customWidth="1"/>
    <col min="36" max="36" width="12.42578125" style="4" customWidth="1"/>
    <col min="37" max="37" width="6.5703125" style="2" customWidth="1"/>
    <col min="38" max="38" width="12.42578125" style="4" customWidth="1"/>
    <col min="39" max="39" width="6.5703125" style="2" customWidth="1"/>
    <col min="40" max="40" width="12.42578125" style="4" customWidth="1"/>
    <col min="41" max="41" width="6.5703125" style="2" customWidth="1"/>
    <col min="42" max="42" width="12.42578125" style="4" customWidth="1"/>
    <col min="43" max="43" width="6.5703125" style="2" customWidth="1"/>
    <col min="44" max="44" width="9" style="1" customWidth="1"/>
    <col min="45" max="50" width="10.7109375" style="753" hidden="1" customWidth="1" outlineLevel="1"/>
    <col min="51" max="56" width="10.7109375" style="1" hidden="1" customWidth="1" outlineLevel="1"/>
    <col min="57" max="57" width="9" style="1" collapsed="1"/>
    <col min="58" max="16384" width="9" style="1"/>
  </cols>
  <sheetData>
    <row r="1" spans="2:69" s="39" customFormat="1" ht="21" customHeight="1">
      <c r="B1" s="43" t="s">
        <v>473</v>
      </c>
      <c r="C1" s="41"/>
      <c r="D1" s="40"/>
      <c r="E1" s="43"/>
      <c r="F1" s="40"/>
      <c r="G1" s="43"/>
      <c r="H1" s="41"/>
      <c r="I1" s="40"/>
      <c r="J1" s="40"/>
      <c r="K1" s="41"/>
      <c r="L1" s="40"/>
      <c r="M1" s="40"/>
      <c r="N1" s="41"/>
      <c r="O1" s="40"/>
      <c r="P1" s="41"/>
      <c r="Q1" s="40"/>
      <c r="R1" s="41"/>
      <c r="S1" s="40"/>
      <c r="T1" s="667">
        <v>1</v>
      </c>
      <c r="U1" s="661">
        <f>+T1*1.12</f>
        <v>1.1200000000000001</v>
      </c>
      <c r="V1" s="667">
        <v>2</v>
      </c>
      <c r="W1" s="661">
        <f>+V1*1.12</f>
        <v>2.2400000000000002</v>
      </c>
      <c r="X1" s="667">
        <v>3</v>
      </c>
      <c r="Y1" s="661">
        <f>+X1*1.12</f>
        <v>3.3600000000000003</v>
      </c>
      <c r="Z1" s="667">
        <v>4</v>
      </c>
      <c r="AA1" s="661">
        <f>+Z1*1.12</f>
        <v>4.4800000000000004</v>
      </c>
      <c r="AB1" s="667">
        <v>5</v>
      </c>
      <c r="AC1" s="667">
        <f>+AB1*1.12</f>
        <v>5.6000000000000005</v>
      </c>
      <c r="AD1" s="667">
        <v>6</v>
      </c>
      <c r="AE1" s="667">
        <f>+AD1*1.12</f>
        <v>6.7200000000000006</v>
      </c>
      <c r="AF1" s="667">
        <v>7</v>
      </c>
      <c r="AG1" s="667">
        <f>+AF1*1.12</f>
        <v>7.8400000000000007</v>
      </c>
      <c r="AH1" s="667">
        <v>8</v>
      </c>
      <c r="AI1" s="667">
        <f>+AH1*1.12</f>
        <v>8.9600000000000009</v>
      </c>
      <c r="AJ1" s="667">
        <v>9</v>
      </c>
      <c r="AK1" s="667">
        <f>+AJ1*1.12</f>
        <v>10.080000000000002</v>
      </c>
      <c r="AL1" s="667">
        <v>10</v>
      </c>
      <c r="AM1" s="667">
        <f>+AL1*1.12</f>
        <v>11.200000000000001</v>
      </c>
      <c r="AN1" s="667">
        <v>11</v>
      </c>
      <c r="AO1" s="667">
        <f>+AN1*1.12</f>
        <v>12.32</v>
      </c>
      <c r="AP1" s="667">
        <v>12</v>
      </c>
      <c r="AQ1" s="667">
        <f>+AP1*1.12</f>
        <v>13.440000000000001</v>
      </c>
      <c r="AS1" s="763"/>
      <c r="AT1" s="763"/>
      <c r="AU1" s="763"/>
      <c r="AV1" s="763"/>
      <c r="AW1" s="763"/>
      <c r="AX1" s="763"/>
    </row>
    <row r="2" spans="2:69" ht="17.25" customHeight="1">
      <c r="B2" s="38"/>
      <c r="C2" s="38"/>
      <c r="D2" s="32"/>
      <c r="E2" s="38"/>
      <c r="F2" s="32"/>
      <c r="G2" s="38"/>
      <c r="H2" s="748"/>
      <c r="I2" s="32"/>
      <c r="J2" s="32"/>
      <c r="K2" s="38"/>
      <c r="L2" s="32"/>
      <c r="M2" s="32"/>
      <c r="N2" s="38"/>
      <c r="O2" s="32"/>
      <c r="P2" s="38"/>
      <c r="Q2" s="32"/>
      <c r="R2" s="38"/>
      <c r="S2" s="32"/>
      <c r="T2" s="37"/>
      <c r="U2" s="32"/>
      <c r="V2" s="33"/>
      <c r="W2" s="32"/>
      <c r="X2" s="33"/>
      <c r="Y2" s="32"/>
      <c r="Z2" s="33"/>
      <c r="AA2" s="32"/>
      <c r="AB2" s="33"/>
      <c r="AC2" s="32"/>
      <c r="AD2" s="33"/>
      <c r="AE2" s="32"/>
      <c r="AF2" s="33"/>
      <c r="AG2" s="32"/>
      <c r="AH2" s="33"/>
      <c r="AI2" s="32"/>
      <c r="AJ2" s="33"/>
      <c r="AK2" s="32"/>
      <c r="AL2" s="33"/>
      <c r="AM2" s="32"/>
      <c r="AN2" s="33"/>
      <c r="AO2" s="32"/>
      <c r="AP2" s="33"/>
      <c r="AQ2" s="32"/>
    </row>
    <row r="3" spans="2:69" ht="17.25" customHeight="1" thickBot="1">
      <c r="B3" s="36" t="s">
        <v>501</v>
      </c>
      <c r="C3" s="232"/>
      <c r="D3" s="32"/>
      <c r="E3" s="36"/>
      <c r="F3" s="32"/>
      <c r="G3" s="36"/>
      <c r="H3" s="232"/>
      <c r="I3" s="32"/>
      <c r="J3" s="32"/>
      <c r="K3" s="232"/>
      <c r="L3" s="32"/>
      <c r="M3" s="32"/>
      <c r="N3" s="232"/>
      <c r="O3" s="32"/>
      <c r="P3" s="232"/>
      <c r="Q3" s="32"/>
      <c r="R3" s="232"/>
      <c r="S3" s="32"/>
      <c r="T3" s="232" t="s">
        <v>196</v>
      </c>
      <c r="U3" s="32"/>
      <c r="V3" s="33"/>
      <c r="W3" s="32"/>
      <c r="X3" s="33"/>
      <c r="Y3" s="32"/>
      <c r="Z3" s="33"/>
      <c r="AA3" s="32"/>
      <c r="AB3" s="33"/>
      <c r="AC3" s="32"/>
      <c r="AD3" s="33"/>
      <c r="AE3" s="32"/>
      <c r="AF3" s="33"/>
      <c r="AG3" s="32"/>
      <c r="AH3" s="33"/>
      <c r="AI3" s="32"/>
      <c r="AJ3" s="33"/>
      <c r="AK3" s="32"/>
      <c r="AL3" s="33"/>
      <c r="AM3" s="32"/>
      <c r="AN3" s="33"/>
      <c r="AO3" s="32"/>
      <c r="AP3" s="33"/>
      <c r="AQ3" s="32"/>
    </row>
    <row r="4" spans="2:69" ht="17.25" customHeight="1" thickBot="1">
      <c r="B4" s="985" t="s">
        <v>126</v>
      </c>
      <c r="C4" s="794" t="s">
        <v>476</v>
      </c>
      <c r="D4" s="789"/>
      <c r="E4" s="789"/>
      <c r="F4" s="789"/>
      <c r="G4" s="789"/>
      <c r="H4" s="789"/>
      <c r="I4" s="789"/>
      <c r="J4" s="789"/>
      <c r="K4" s="788"/>
      <c r="L4" s="788"/>
      <c r="M4" s="788"/>
      <c r="N4" s="788"/>
      <c r="O4" s="881"/>
      <c r="P4" s="788"/>
      <c r="Q4" s="881"/>
      <c r="R4" s="788"/>
      <c r="S4" s="881"/>
      <c r="T4" s="909" t="s">
        <v>477</v>
      </c>
      <c r="U4" s="910"/>
      <c r="V4" s="909" t="s">
        <v>478</v>
      </c>
      <c r="W4" s="984"/>
      <c r="X4" s="983" t="s">
        <v>479</v>
      </c>
      <c r="Y4" s="984"/>
      <c r="Z4" s="983" t="s">
        <v>502</v>
      </c>
      <c r="AA4" s="984"/>
      <c r="AB4" s="983" t="s">
        <v>503</v>
      </c>
      <c r="AC4" s="984"/>
      <c r="AD4" s="983" t="s">
        <v>504</v>
      </c>
      <c r="AE4" s="984"/>
      <c r="AF4" s="983" t="s">
        <v>505</v>
      </c>
      <c r="AG4" s="984"/>
      <c r="AH4" s="983" t="s">
        <v>480</v>
      </c>
      <c r="AI4" s="984"/>
      <c r="AJ4" s="983" t="s">
        <v>97</v>
      </c>
      <c r="AK4" s="984"/>
      <c r="AL4" s="983" t="s">
        <v>98</v>
      </c>
      <c r="AM4" s="984"/>
      <c r="AN4" s="983" t="s">
        <v>99</v>
      </c>
      <c r="AO4" s="984"/>
      <c r="AP4" s="983" t="s">
        <v>100</v>
      </c>
      <c r="AQ4" s="984"/>
      <c r="AR4" s="845"/>
      <c r="AY4" s="753"/>
      <c r="AZ4" s="753"/>
      <c r="BA4" s="753"/>
      <c r="BB4" s="753"/>
      <c r="BC4" s="753"/>
    </row>
    <row r="5" spans="2:69" ht="19.5" customHeight="1">
      <c r="B5" s="986"/>
      <c r="C5" s="792" t="s">
        <v>506</v>
      </c>
      <c r="D5" s="793"/>
      <c r="E5" s="882" t="s">
        <v>355</v>
      </c>
      <c r="F5" s="793"/>
      <c r="G5" s="793"/>
      <c r="H5" s="790" t="s">
        <v>213</v>
      </c>
      <c r="I5" s="791"/>
      <c r="J5" s="793"/>
      <c r="K5" s="883" t="s">
        <v>214</v>
      </c>
      <c r="L5" s="884"/>
      <c r="M5" s="885"/>
      <c r="N5" s="886" t="s">
        <v>356</v>
      </c>
      <c r="O5" s="791"/>
      <c r="P5" s="790" t="s">
        <v>486</v>
      </c>
      <c r="Q5" s="791"/>
      <c r="R5" s="790" t="s">
        <v>487</v>
      </c>
      <c r="S5" s="791"/>
      <c r="T5" s="911"/>
      <c r="U5" s="912"/>
      <c r="V5" s="911"/>
      <c r="W5" s="975"/>
      <c r="X5" s="950"/>
      <c r="Y5" s="975"/>
      <c r="Z5" s="950"/>
      <c r="AA5" s="975"/>
      <c r="AB5" s="950"/>
      <c r="AC5" s="975"/>
      <c r="AD5" s="950"/>
      <c r="AE5" s="975"/>
      <c r="AF5" s="950"/>
      <c r="AG5" s="975"/>
      <c r="AH5" s="950"/>
      <c r="AI5" s="975"/>
      <c r="AJ5" s="950"/>
      <c r="AK5" s="975"/>
      <c r="AL5" s="950"/>
      <c r="AM5" s="975"/>
      <c r="AN5" s="950"/>
      <c r="AO5" s="975"/>
      <c r="AP5" s="950"/>
      <c r="AQ5" s="975"/>
      <c r="AR5" s="845"/>
      <c r="AY5" s="753"/>
      <c r="AZ5" s="753"/>
      <c r="BA5" s="753"/>
      <c r="BB5" s="753"/>
      <c r="BC5" s="753"/>
    </row>
    <row r="6" spans="2:69" ht="23.25" customHeight="1" thickBot="1">
      <c r="B6" s="987"/>
      <c r="C6" s="264" t="s">
        <v>488</v>
      </c>
      <c r="D6" s="100" t="s">
        <v>489</v>
      </c>
      <c r="E6" s="210" t="s">
        <v>488</v>
      </c>
      <c r="F6" s="101" t="s">
        <v>489</v>
      </c>
      <c r="G6" s="103" t="s">
        <v>507</v>
      </c>
      <c r="H6" s="210" t="s">
        <v>488</v>
      </c>
      <c r="I6" s="101" t="s">
        <v>489</v>
      </c>
      <c r="J6" s="103" t="s">
        <v>507</v>
      </c>
      <c r="K6" s="803" t="s">
        <v>488</v>
      </c>
      <c r="L6" s="101" t="s">
        <v>489</v>
      </c>
      <c r="M6" s="848" t="s">
        <v>507</v>
      </c>
      <c r="N6" s="104" t="s">
        <v>488</v>
      </c>
      <c r="O6" s="100" t="s">
        <v>489</v>
      </c>
      <c r="P6" s="210" t="s">
        <v>488</v>
      </c>
      <c r="Q6" s="100" t="s">
        <v>489</v>
      </c>
      <c r="R6" s="210" t="s">
        <v>488</v>
      </c>
      <c r="S6" s="100" t="s">
        <v>489</v>
      </c>
      <c r="T6" s="218" t="s">
        <v>488</v>
      </c>
      <c r="U6" s="100" t="s">
        <v>489</v>
      </c>
      <c r="V6" s="218" t="s">
        <v>488</v>
      </c>
      <c r="W6" s="100" t="s">
        <v>489</v>
      </c>
      <c r="X6" s="218" t="s">
        <v>488</v>
      </c>
      <c r="Y6" s="100" t="s">
        <v>489</v>
      </c>
      <c r="Z6" s="218" t="s">
        <v>488</v>
      </c>
      <c r="AA6" s="100" t="s">
        <v>489</v>
      </c>
      <c r="AB6" s="218" t="s">
        <v>488</v>
      </c>
      <c r="AC6" s="100" t="s">
        <v>489</v>
      </c>
      <c r="AD6" s="218" t="s">
        <v>488</v>
      </c>
      <c r="AE6" s="100" t="s">
        <v>489</v>
      </c>
      <c r="AF6" s="218" t="s">
        <v>488</v>
      </c>
      <c r="AG6" s="100" t="s">
        <v>489</v>
      </c>
      <c r="AH6" s="218" t="s">
        <v>488</v>
      </c>
      <c r="AI6" s="100" t="s">
        <v>489</v>
      </c>
      <c r="AJ6" s="218" t="s">
        <v>488</v>
      </c>
      <c r="AK6" s="100" t="s">
        <v>489</v>
      </c>
      <c r="AL6" s="218" t="s">
        <v>488</v>
      </c>
      <c r="AM6" s="100" t="s">
        <v>489</v>
      </c>
      <c r="AN6" s="218" t="s">
        <v>488</v>
      </c>
      <c r="AO6" s="100" t="s">
        <v>489</v>
      </c>
      <c r="AP6" s="218" t="s">
        <v>488</v>
      </c>
      <c r="AQ6" s="100" t="s">
        <v>489</v>
      </c>
      <c r="AR6" s="845"/>
      <c r="AS6" s="753">
        <v>1</v>
      </c>
      <c r="AT6" s="753">
        <v>2</v>
      </c>
      <c r="AU6" s="753">
        <v>3</v>
      </c>
      <c r="AV6" s="753">
        <v>4</v>
      </c>
      <c r="AW6" s="753">
        <v>5</v>
      </c>
      <c r="AX6" s="753">
        <v>6</v>
      </c>
      <c r="AY6" s="774">
        <v>7</v>
      </c>
      <c r="AZ6" s="774">
        <v>8</v>
      </c>
      <c r="BA6" s="774">
        <v>9</v>
      </c>
      <c r="BB6" s="774">
        <v>10</v>
      </c>
      <c r="BC6" s="774">
        <v>11</v>
      </c>
      <c r="BD6" s="774">
        <v>12</v>
      </c>
    </row>
    <row r="7" spans="2:69" s="29" customFormat="1" ht="16.5" customHeight="1">
      <c r="B7" s="254" t="s">
        <v>508</v>
      </c>
      <c r="C7" s="265">
        <v>969133209786.11694</v>
      </c>
      <c r="D7" s="31"/>
      <c r="E7" s="245">
        <v>1307194785802.2461</v>
      </c>
      <c r="F7" s="47">
        <v>1</v>
      </c>
      <c r="G7" s="47">
        <v>0.34882880145107992</v>
      </c>
      <c r="H7" s="314">
        <v>1404938498034.5522</v>
      </c>
      <c r="I7" s="47">
        <f>IFERROR(H7/H$7,0)</f>
        <v>1</v>
      </c>
      <c r="J7" s="47">
        <f>IFERROR((H7-E7)/E7,0)</f>
        <v>7.4773639930271973E-2</v>
      </c>
      <c r="K7" s="849">
        <f>+T7+V7+X7+Z7+AB7+AD7+AF7+AH7+AJ7+AL7+AN7+AP7</f>
        <v>2117885931573.9749</v>
      </c>
      <c r="L7" s="47">
        <f>IFERROR(K7/K$7,0)</f>
        <v>1</v>
      </c>
      <c r="M7" s="169">
        <f>IFERROR((K7-H7)/H7,0)</f>
        <v>0.50745810904662736</v>
      </c>
      <c r="N7" s="850">
        <v>2131506690439.1184</v>
      </c>
      <c r="O7" s="31">
        <f>IFERROR(N7/N$7,0)</f>
        <v>1</v>
      </c>
      <c r="P7" s="314">
        <v>1461556073267.7246</v>
      </c>
      <c r="Q7" s="31">
        <f>IFERROR(P7/P$7,0)</f>
        <v>1</v>
      </c>
      <c r="R7" s="314">
        <v>1397124806594.2605</v>
      </c>
      <c r="S7" s="31">
        <f>IFERROR(R7/R$7,0)</f>
        <v>1</v>
      </c>
      <c r="T7" s="245">
        <f>+AS7</f>
        <v>113571831280.19469</v>
      </c>
      <c r="U7" s="31"/>
      <c r="V7" s="245">
        <f>+AT7</f>
        <v>97435169556.152771</v>
      </c>
      <c r="W7" s="31"/>
      <c r="X7" s="245">
        <f>+AU7</f>
        <v>162064953846.61569</v>
      </c>
      <c r="Y7" s="31"/>
      <c r="Z7" s="245">
        <f>+AV7</f>
        <v>186005819739.45236</v>
      </c>
      <c r="AA7" s="31"/>
      <c r="AB7" s="245">
        <f>+AW7</f>
        <v>176365598123.99792</v>
      </c>
      <c r="AC7" s="31"/>
      <c r="AD7" s="245">
        <f>+AX7</f>
        <v>165296207409.68774</v>
      </c>
      <c r="AE7" s="31"/>
      <c r="AF7" s="245">
        <f>+AY7</f>
        <v>193441328453.81964</v>
      </c>
      <c r="AG7" s="31"/>
      <c r="AH7" s="245">
        <f>+AZ7</f>
        <v>185855060295.64709</v>
      </c>
      <c r="AI7" s="31"/>
      <c r="AJ7" s="245">
        <f>+BA7</f>
        <v>215039475271.69125</v>
      </c>
      <c r="AK7" s="31"/>
      <c r="AL7" s="245">
        <f>+BB7</f>
        <v>225052804845.41611</v>
      </c>
      <c r="AM7" s="31"/>
      <c r="AN7" s="245">
        <f>+BC7</f>
        <v>197279017255.23987</v>
      </c>
      <c r="AO7" s="31"/>
      <c r="AP7" s="245">
        <f>+BD7</f>
        <v>200478665496.05991</v>
      </c>
      <c r="AQ7" s="31"/>
      <c r="AS7" s="764">
        <v>113571831280.19469</v>
      </c>
      <c r="AT7" s="764">
        <v>97435169556.152771</v>
      </c>
      <c r="AU7" s="764">
        <v>162064953846.61569</v>
      </c>
      <c r="AV7" s="764">
        <v>186005819739.45236</v>
      </c>
      <c r="AW7" s="764">
        <v>176365598123.99792</v>
      </c>
      <c r="AX7" s="764">
        <v>165296207409.68774</v>
      </c>
      <c r="AY7" s="29">
        <v>193441328453.81964</v>
      </c>
      <c r="AZ7" s="29">
        <v>185855060295.64709</v>
      </c>
      <c r="BA7" s="29">
        <v>215039475271.69125</v>
      </c>
      <c r="BB7" s="29">
        <v>225052804845.41611</v>
      </c>
      <c r="BC7" s="29">
        <v>197279017255.23987</v>
      </c>
      <c r="BD7" s="29">
        <v>200478665496.05991</v>
      </c>
    </row>
    <row r="8" spans="2:69" s="6" customFormat="1" ht="16.5" customHeight="1">
      <c r="B8" s="255" t="s">
        <v>120</v>
      </c>
      <c r="C8" s="266">
        <v>675860823833.50293</v>
      </c>
      <c r="D8" s="75">
        <v>0.6973869195780239</v>
      </c>
      <c r="E8" s="246">
        <v>899790209386</v>
      </c>
      <c r="F8" s="76">
        <v>0.68833674916610421</v>
      </c>
      <c r="G8" s="76">
        <v>0.33132470126373481</v>
      </c>
      <c r="H8" s="315">
        <v>941946144013</v>
      </c>
      <c r="I8" s="76">
        <f>IFERROR(H8/H$7,0)</f>
        <v>0.67045364998591872</v>
      </c>
      <c r="J8" s="76">
        <f>IFERROR((H8-E8)/E8,0)</f>
        <v>4.6850848328041289E-2</v>
      </c>
      <c r="K8" s="851">
        <f t="shared" ref="K8:K41" si="0">+T8+V8+X8+Z8+AB8+AD8+AF8+AH8+AJ8+AL8+AN8+AP8</f>
        <v>1494635642888.1914</v>
      </c>
      <c r="L8" s="76">
        <f>IFERROR(K8/K$7,0)</f>
        <v>0.70572055869760886</v>
      </c>
      <c r="M8" s="170">
        <f>IFERROR((K8-H8)/H8,0)</f>
        <v>0.58675275904899682</v>
      </c>
      <c r="N8" s="852">
        <f>SUM(N9+N10+N11-N12)</f>
        <v>1554384268623.6462</v>
      </c>
      <c r="O8" s="75">
        <f>IFERROR(N8/N$7,0)</f>
        <v>0.72924203128042853</v>
      </c>
      <c r="P8" s="315">
        <f>SUM(P9+P10+P11-P12)</f>
        <v>1083148733150.9285</v>
      </c>
      <c r="Q8" s="75">
        <f>IFERROR(P8/P$7,0)</f>
        <v>0.74109283452207286</v>
      </c>
      <c r="R8" s="315">
        <f>SUM(R9+R10+R11-R12)</f>
        <v>1033042756009.1917</v>
      </c>
      <c r="S8" s="75">
        <f>IFERROR(R8/R$7,0)</f>
        <v>0.73940620847425687</v>
      </c>
      <c r="T8" s="246">
        <f>SUM(T9+T10+T11-T12)</f>
        <v>75942549904.691406</v>
      </c>
      <c r="U8" s="75">
        <f>IFERROR(T8/T$7,0)</f>
        <v>0.66867416901407939</v>
      </c>
      <c r="V8" s="246">
        <f>SUM(V9+V10+V11-V12)</f>
        <v>64255511844.263832</v>
      </c>
      <c r="W8" s="75">
        <f>IFERROR(V8/V$7,0)</f>
        <v>0.65946939012850792</v>
      </c>
      <c r="X8" s="246">
        <f>SUM(X9+X10+X11-X12)</f>
        <v>110434146482.66946</v>
      </c>
      <c r="Y8" s="75">
        <f>IFERROR(X8/X$7,0)</f>
        <v>0.68141904749615667</v>
      </c>
      <c r="Z8" s="246">
        <f>SUM(Z9+Z10+Z11-Z12)</f>
        <v>127166368395.90015</v>
      </c>
      <c r="AA8" s="75">
        <f>IFERROR(Z8/Z$7,0)</f>
        <v>0.68366876140772603</v>
      </c>
      <c r="AB8" s="246">
        <f>SUM(AB9+AB10+AB11-AB12)</f>
        <v>119892797574.04425</v>
      </c>
      <c r="AC8" s="75">
        <f>IFERROR(AB8/AB$7,0)</f>
        <v>0.6797969606847637</v>
      </c>
      <c r="AD8" s="246">
        <f>SUM(AD9+AD10+AD11-AD12)</f>
        <v>114978692561.91089</v>
      </c>
      <c r="AE8" s="75">
        <f>IFERROR(AD8/AD$7,0)</f>
        <v>0.69559183700407257</v>
      </c>
      <c r="AF8" s="246">
        <f>SUM(AF9+AF10+AF11-AF12)</f>
        <v>139278988672.26324</v>
      </c>
      <c r="AG8" s="75">
        <f>IFERROR(AF8/AF$7,0)</f>
        <v>0.72000636981519384</v>
      </c>
      <c r="AH8" s="246">
        <f>SUM(AH9+AH10+AH11-AH12)</f>
        <v>140142691051.79388</v>
      </c>
      <c r="AI8" s="75">
        <f>IFERROR(AH8/AH$7,0)</f>
        <v>0.75404291294981851</v>
      </c>
      <c r="AJ8" s="246">
        <f>SUM(AJ9+AJ10+AJ11-AJ12)</f>
        <v>154138326595.4263</v>
      </c>
      <c r="AK8" s="75">
        <f>IFERROR(AJ8/AJ$7,0)</f>
        <v>0.7167908422427115</v>
      </c>
      <c r="AL8" s="246">
        <f>SUM(AL9+AL10+AL11-AL12)</f>
        <v>161024429282.90323</v>
      </c>
      <c r="AM8" s="75">
        <f>IFERROR(AL8/AL$7,0)</f>
        <v>0.7154962116268998</v>
      </c>
      <c r="AN8" s="246">
        <f>SUM(AN9+AN10+AN11-AN12)</f>
        <v>142625459629.68011</v>
      </c>
      <c r="AO8" s="75">
        <f>IFERROR(AN8/AN$7,0)</f>
        <v>0.72296314942177098</v>
      </c>
      <c r="AP8" s="246">
        <f>SUM(AP9+AP10+AP11-AP12)</f>
        <v>144755680892.64441</v>
      </c>
      <c r="AQ8" s="75">
        <f>IFERROR(AP8/AP$7,0)</f>
        <v>0.72205030163416239</v>
      </c>
      <c r="AS8" s="765"/>
      <c r="AT8" s="765"/>
      <c r="AU8" s="765"/>
      <c r="AV8" s="765"/>
      <c r="AW8" s="765"/>
      <c r="AX8" s="765"/>
    </row>
    <row r="9" spans="2:69" s="6" customFormat="1" ht="16.5" customHeight="1">
      <c r="B9" s="256" t="s">
        <v>509</v>
      </c>
      <c r="C9" s="267">
        <v>92702704477</v>
      </c>
      <c r="D9" s="219"/>
      <c r="E9" s="247">
        <v>1324434041342</v>
      </c>
      <c r="F9" s="229"/>
      <c r="G9" s="229">
        <v>13.286897548610339</v>
      </c>
      <c r="H9" s="316">
        <v>1381762717744</v>
      </c>
      <c r="I9" s="229"/>
      <c r="J9" s="229">
        <f t="shared" ref="J9:J41" si="1">IFERROR((H9-E9)/E9,0)</f>
        <v>4.3285414458171863E-2</v>
      </c>
      <c r="K9" s="853">
        <f t="shared" si="0"/>
        <v>0</v>
      </c>
      <c r="L9" s="229"/>
      <c r="M9" s="171">
        <f t="shared" ref="M9:M41" si="2">IFERROR((K9-H9)/H9,0)</f>
        <v>-1</v>
      </c>
      <c r="N9" s="854"/>
      <c r="O9" s="219"/>
      <c r="P9" s="316"/>
      <c r="Q9" s="219"/>
      <c r="R9" s="316"/>
      <c r="S9" s="219"/>
      <c r="T9" s="247"/>
      <c r="U9" s="219"/>
      <c r="V9" s="247">
        <f>+T12</f>
        <v>0</v>
      </c>
      <c r="W9" s="219"/>
      <c r="X9" s="247">
        <f>+V12</f>
        <v>0</v>
      </c>
      <c r="Y9" s="219"/>
      <c r="Z9" s="247">
        <f>+X12</f>
        <v>0</v>
      </c>
      <c r="AA9" s="219"/>
      <c r="AB9" s="247">
        <f>+Z12</f>
        <v>0</v>
      </c>
      <c r="AC9" s="219"/>
      <c r="AD9" s="247">
        <f>+AB12</f>
        <v>0</v>
      </c>
      <c r="AE9" s="219"/>
      <c r="AF9" s="247"/>
      <c r="AG9" s="219"/>
      <c r="AH9" s="247"/>
      <c r="AI9" s="219"/>
      <c r="AJ9" s="247"/>
      <c r="AK9" s="219"/>
      <c r="AL9" s="247"/>
      <c r="AM9" s="219"/>
      <c r="AN9" s="247"/>
      <c r="AO9" s="219"/>
      <c r="AP9" s="247"/>
      <c r="AQ9" s="219"/>
      <c r="AS9" s="765">
        <v>0</v>
      </c>
      <c r="AT9" s="765">
        <v>0</v>
      </c>
      <c r="AU9" s="765">
        <v>0</v>
      </c>
      <c r="AV9" s="765">
        <v>0</v>
      </c>
      <c r="AW9" s="765">
        <v>0</v>
      </c>
      <c r="AX9" s="765">
        <v>0</v>
      </c>
      <c r="AY9" s="6">
        <v>0</v>
      </c>
      <c r="AZ9" s="6">
        <v>0</v>
      </c>
      <c r="BA9" s="6">
        <v>0</v>
      </c>
      <c r="BB9" s="6">
        <v>0</v>
      </c>
      <c r="BC9" s="6">
        <v>0</v>
      </c>
      <c r="BD9" s="6">
        <v>0</v>
      </c>
    </row>
    <row r="10" spans="2:69" s="6" customFormat="1" ht="16.5" customHeight="1">
      <c r="B10" s="257" t="s">
        <v>510</v>
      </c>
      <c r="C10" s="268">
        <v>451312060232.50293</v>
      </c>
      <c r="D10" s="14">
        <v>0.46568630160977081</v>
      </c>
      <c r="E10" s="248">
        <v>620782592591</v>
      </c>
      <c r="F10" s="46">
        <v>0.47489677845525974</v>
      </c>
      <c r="G10" s="46">
        <v>0.37550632321057575</v>
      </c>
      <c r="H10" s="213">
        <v>641641716194</v>
      </c>
      <c r="I10" s="46">
        <f>IFERROR(H10/H$7,0)</f>
        <v>0.45670448712995537</v>
      </c>
      <c r="J10" s="46">
        <f>IFERROR((H10-E10)/E10,0)</f>
        <v>3.3601334592741949E-2</v>
      </c>
      <c r="K10" s="826">
        <f>+T10+V10+X10+Z10+AB10+AD10+AF10+AH10+AJ10+AL10+AN10+AP10</f>
        <v>1002537210214.5251</v>
      </c>
      <c r="L10" s="46">
        <f t="shared" ref="L10:O11" si="3">IFERROR(K10/K$7,0)</f>
        <v>0.47336695299234433</v>
      </c>
      <c r="M10" s="172">
        <f>IFERROR((K10-H10)/H10,0)</f>
        <v>0.56245640660840168</v>
      </c>
      <c r="N10" s="79">
        <v>1073178649752.1108</v>
      </c>
      <c r="O10" s="14">
        <f t="shared" si="3"/>
        <v>0.50348359428842415</v>
      </c>
      <c r="P10" s="213">
        <v>751774706370.72144</v>
      </c>
      <c r="Q10" s="14">
        <f>IFERROR(P10/P$7,0)</f>
        <v>0.51436596933972922</v>
      </c>
      <c r="R10" s="213">
        <v>715660553086.98315</v>
      </c>
      <c r="S10" s="14">
        <f>IFERROR(R10/R$7,0)</f>
        <v>0.51223809763390626</v>
      </c>
      <c r="T10" s="248">
        <f>+AS10</f>
        <v>50664015606.691414</v>
      </c>
      <c r="U10" s="14">
        <f>+IFERROR(T10/T$7,0)</f>
        <v>0.44609666882712756</v>
      </c>
      <c r="V10" s="248">
        <f>+AT10</f>
        <v>43036080341.263847</v>
      </c>
      <c r="W10" s="14">
        <f>+IFERROR(V10/V$7,0)</f>
        <v>0.44168938728496554</v>
      </c>
      <c r="X10" s="248">
        <f>+AU10</f>
        <v>72365901530.669464</v>
      </c>
      <c r="Y10" s="14">
        <f>+IFERROR(X10/X$7,0)</f>
        <v>0.44652406219273816</v>
      </c>
      <c r="Z10" s="248">
        <f>+AV10</f>
        <v>84130263184.900131</v>
      </c>
      <c r="AA10" s="14">
        <f>+IFERROR(Z10/Z$7,0)</f>
        <v>0.4522990909786887</v>
      </c>
      <c r="AB10" s="248">
        <f>+AW10</f>
        <v>77967592053.04425</v>
      </c>
      <c r="AC10" s="14">
        <f>+IFERROR(AB10/AB$7,0)</f>
        <v>0.4420793674185105</v>
      </c>
      <c r="AD10" s="248">
        <f>+AX10</f>
        <v>75128247563.910904</v>
      </c>
      <c r="AE10" s="14">
        <f>+IFERROR(AD10/AD$7,0)</f>
        <v>0.45450678355677604</v>
      </c>
      <c r="AF10" s="248">
        <f>+AY10</f>
        <v>93957635815.263245</v>
      </c>
      <c r="AG10" s="14">
        <f>+IFERROR(AF10/AF$7,0)</f>
        <v>0.48571645245754091</v>
      </c>
      <c r="AH10" s="248">
        <f>+AZ10</f>
        <v>91515824927.793884</v>
      </c>
      <c r="AI10" s="14">
        <f>+IFERROR(AH10/AH$7,0)</f>
        <v>0.49240426804745585</v>
      </c>
      <c r="AJ10" s="248">
        <f>+BA10</f>
        <v>106524007664.07355</v>
      </c>
      <c r="AK10" s="14">
        <f>+IFERROR(AJ10/AJ$7,0)</f>
        <v>0.49536954798408978</v>
      </c>
      <c r="AL10" s="248">
        <f>+BB10</f>
        <v>110994928759.35616</v>
      </c>
      <c r="AM10" s="14">
        <f>+IFERROR(AL10/AL$7,0)</f>
        <v>0.49319504742718567</v>
      </c>
      <c r="AN10" s="248">
        <f>+BC10</f>
        <v>97451019501.211487</v>
      </c>
      <c r="AO10" s="14">
        <f>+IFERROR(AN10/AN$7,0)</f>
        <v>0.49397559282814768</v>
      </c>
      <c r="AP10" s="248">
        <f>+BD10</f>
        <v>98801693266.346909</v>
      </c>
      <c r="AQ10" s="14">
        <f>+IFERROR(AP10/AP$7,0)</f>
        <v>0.49282896522617115</v>
      </c>
      <c r="AS10" s="765">
        <v>50664015606.691414</v>
      </c>
      <c r="AT10" s="765">
        <v>43036080341.263847</v>
      </c>
      <c r="AU10" s="765">
        <v>72365901530.669464</v>
      </c>
      <c r="AV10" s="765">
        <v>84130263184.900131</v>
      </c>
      <c r="AW10" s="765">
        <v>77967592053.04425</v>
      </c>
      <c r="AX10" s="765">
        <v>75128247563.910904</v>
      </c>
      <c r="AY10" s="6">
        <v>93957635815.263245</v>
      </c>
      <c r="AZ10" s="6">
        <v>91515824927.793884</v>
      </c>
      <c r="BA10" s="6">
        <v>106524007664.07355</v>
      </c>
      <c r="BB10" s="6">
        <v>110994928759.35616</v>
      </c>
      <c r="BC10" s="6">
        <v>97451019501.211487</v>
      </c>
      <c r="BD10" s="6">
        <v>98801693266.346909</v>
      </c>
    </row>
    <row r="11" spans="2:69" s="6" customFormat="1" ht="16.5" customHeight="1">
      <c r="B11" s="257" t="s">
        <v>511</v>
      </c>
      <c r="C11" s="268">
        <v>214733301338</v>
      </c>
      <c r="D11" s="14">
        <v>0.22157253427048548</v>
      </c>
      <c r="E11" s="248">
        <v>314554594586</v>
      </c>
      <c r="F11" s="46">
        <v>0.24063329964474489</v>
      </c>
      <c r="G11" s="46">
        <v>0.46486172673737614</v>
      </c>
      <c r="H11" s="213">
        <v>314650789102</v>
      </c>
      <c r="I11" s="46">
        <f>IFERROR(H11/H$7,0)</f>
        <v>0.22396054314276587</v>
      </c>
      <c r="J11" s="46">
        <f t="shared" si="1"/>
        <v>3.0581182934748133E-4</v>
      </c>
      <c r="K11" s="826">
        <f t="shared" si="0"/>
        <v>492098432673.66589</v>
      </c>
      <c r="L11" s="46">
        <f t="shared" si="3"/>
        <v>0.23235360570526439</v>
      </c>
      <c r="M11" s="172">
        <f t="shared" si="2"/>
        <v>0.56395105214289765</v>
      </c>
      <c r="N11" s="79">
        <v>481205618871.5354</v>
      </c>
      <c r="O11" s="14">
        <f t="shared" si="3"/>
        <v>0.22575843699200435</v>
      </c>
      <c r="P11" s="213">
        <v>331374026780.20709</v>
      </c>
      <c r="Q11" s="14">
        <f>IFERROR(P11/P$7,0)</f>
        <v>0.22672686518234372</v>
      </c>
      <c r="R11" s="213">
        <v>317382202922.20844</v>
      </c>
      <c r="S11" s="14">
        <f>IFERROR(R11/R$7,0)</f>
        <v>0.22716811084035066</v>
      </c>
      <c r="T11" s="248">
        <f>+AS11</f>
        <v>25278534297.999996</v>
      </c>
      <c r="U11" s="14">
        <f>+IFERROR(T11/T$7,0)</f>
        <v>0.22257750018695185</v>
      </c>
      <c r="V11" s="248">
        <f>+AT11</f>
        <v>21219431502.999985</v>
      </c>
      <c r="W11" s="14">
        <f>+IFERROR(V11/V$7,0)</f>
        <v>0.21778000284354238</v>
      </c>
      <c r="X11" s="248">
        <f>+AU11</f>
        <v>38068244952</v>
      </c>
      <c r="Y11" s="14">
        <f>+IFERROR(X11/X$7,0)</f>
        <v>0.23489498530341857</v>
      </c>
      <c r="Z11" s="248">
        <f>+AV11</f>
        <v>43036105211.000015</v>
      </c>
      <c r="AA11" s="14">
        <f>+IFERROR(Z11/Z$7,0)</f>
        <v>0.23136967042903731</v>
      </c>
      <c r="AB11" s="248">
        <f>+AW11</f>
        <v>41925205520.999992</v>
      </c>
      <c r="AC11" s="14">
        <f>+IFERROR(AB11/AB$7,0)</f>
        <v>0.23771759326625311</v>
      </c>
      <c r="AD11" s="248">
        <f>+AX11</f>
        <v>39850444997.999992</v>
      </c>
      <c r="AE11" s="14">
        <f>+IFERROR(AD11/AD$7,0)</f>
        <v>0.24108505344729658</v>
      </c>
      <c r="AF11" s="248">
        <f>+AY11</f>
        <v>45321352856.999992</v>
      </c>
      <c r="AG11" s="14">
        <f>+IFERROR(AF11/AF$7,0)</f>
        <v>0.23428991735765289</v>
      </c>
      <c r="AH11" s="248">
        <f>+AZ11</f>
        <v>48626866123.999985</v>
      </c>
      <c r="AI11" s="14">
        <f>+IFERROR(AH11/AH$7,0)</f>
        <v>0.26163864490236249</v>
      </c>
      <c r="AJ11" s="248">
        <f>+BA11</f>
        <v>47614318931.352745</v>
      </c>
      <c r="AK11" s="14">
        <f>+IFERROR(AJ11/AJ$7,0)</f>
        <v>0.22142129425862167</v>
      </c>
      <c r="AL11" s="248">
        <f>+BB11</f>
        <v>50029500523.547073</v>
      </c>
      <c r="AM11" s="14">
        <f>+IFERROR(AL11/AL$7,0)</f>
        <v>0.22230116419971416</v>
      </c>
      <c r="AN11" s="248">
        <f>+BC11</f>
        <v>45174440128.468613</v>
      </c>
      <c r="AO11" s="14">
        <f>+IFERROR(AN11/AN$7,0)</f>
        <v>0.22898755659362321</v>
      </c>
      <c r="AP11" s="248">
        <f>+BD11</f>
        <v>45953987626.297508</v>
      </c>
      <c r="AQ11" s="14">
        <f>+IFERROR(AP11/AP$7,0)</f>
        <v>0.22922133640799131</v>
      </c>
      <c r="AS11" s="765">
        <v>25278534297.999996</v>
      </c>
      <c r="AT11" s="765">
        <v>21219431502.999985</v>
      </c>
      <c r="AU11" s="765">
        <v>38068244952</v>
      </c>
      <c r="AV11" s="765">
        <v>43036105211.000015</v>
      </c>
      <c r="AW11" s="765">
        <v>41925205520.999992</v>
      </c>
      <c r="AX11" s="765">
        <v>39850444997.999992</v>
      </c>
      <c r="AY11" s="6">
        <v>45321352856.999992</v>
      </c>
      <c r="AZ11" s="6">
        <v>48626866123.999985</v>
      </c>
      <c r="BA11" s="6">
        <v>47614318931.352745</v>
      </c>
      <c r="BB11" s="6">
        <v>50029500523.547073</v>
      </c>
      <c r="BC11" s="6">
        <v>45174440128.468613</v>
      </c>
      <c r="BD11" s="6">
        <v>45953987626.297508</v>
      </c>
    </row>
    <row r="12" spans="2:69" s="6" customFormat="1" ht="16.5" customHeight="1">
      <c r="B12" s="258" t="s">
        <v>512</v>
      </c>
      <c r="C12" s="269">
        <v>82887242214</v>
      </c>
      <c r="D12" s="9"/>
      <c r="E12" s="249">
        <v>1359981019133</v>
      </c>
      <c r="F12" s="45"/>
      <c r="G12" s="45">
        <v>15.407603665010024</v>
      </c>
      <c r="H12" s="317">
        <v>1396109079027</v>
      </c>
      <c r="I12" s="45"/>
      <c r="J12" s="45">
        <f t="shared" si="1"/>
        <v>2.6565120678692971E-2</v>
      </c>
      <c r="K12" s="855">
        <f t="shared" si="0"/>
        <v>0</v>
      </c>
      <c r="L12" s="45"/>
      <c r="M12" s="173">
        <f t="shared" si="2"/>
        <v>-1</v>
      </c>
      <c r="N12" s="856"/>
      <c r="O12" s="9"/>
      <c r="P12" s="317"/>
      <c r="Q12" s="9"/>
      <c r="R12" s="317"/>
      <c r="S12" s="9"/>
      <c r="T12" s="249"/>
      <c r="U12" s="9"/>
      <c r="V12" s="249"/>
      <c r="W12" s="9"/>
      <c r="X12" s="249"/>
      <c r="Y12" s="9"/>
      <c r="Z12" s="249"/>
      <c r="AA12" s="9"/>
      <c r="AB12" s="249"/>
      <c r="AC12" s="9"/>
      <c r="AD12" s="249"/>
      <c r="AE12" s="9"/>
      <c r="AF12" s="249"/>
      <c r="AG12" s="9"/>
      <c r="AH12" s="249"/>
      <c r="AI12" s="9"/>
      <c r="AJ12" s="249"/>
      <c r="AK12" s="9"/>
      <c r="AL12" s="249"/>
      <c r="AM12" s="9"/>
      <c r="AN12" s="249"/>
      <c r="AO12" s="9"/>
      <c r="AP12" s="249"/>
      <c r="AQ12" s="9"/>
      <c r="AS12" s="765">
        <v>0</v>
      </c>
      <c r="AT12" s="765">
        <v>0</v>
      </c>
      <c r="AU12" s="765">
        <v>0</v>
      </c>
      <c r="AV12" s="765">
        <v>0</v>
      </c>
      <c r="AW12" s="765">
        <v>0</v>
      </c>
      <c r="AX12" s="765">
        <v>0</v>
      </c>
      <c r="AY12" s="6">
        <v>0</v>
      </c>
      <c r="AZ12" s="6">
        <v>0</v>
      </c>
      <c r="BA12" s="6">
        <v>0</v>
      </c>
      <c r="BB12" s="6">
        <v>0</v>
      </c>
      <c r="BC12" s="6">
        <v>0</v>
      </c>
      <c r="BD12" s="6">
        <v>0</v>
      </c>
      <c r="BE12" s="892"/>
      <c r="BF12" s="892"/>
      <c r="BG12" s="892"/>
      <c r="BH12" s="892"/>
      <c r="BI12" s="892"/>
      <c r="BJ12" s="892"/>
      <c r="BK12" s="892"/>
      <c r="BL12" s="892"/>
      <c r="BM12" s="892"/>
      <c r="BN12" s="892"/>
      <c r="BO12" s="892"/>
      <c r="BP12" s="892"/>
    </row>
    <row r="13" spans="2:69" s="6" customFormat="1" ht="16.5" customHeight="1">
      <c r="B13" s="259" t="s">
        <v>121</v>
      </c>
      <c r="C13" s="270">
        <v>40718013163</v>
      </c>
      <c r="D13" s="75">
        <v>4.201487757496853E-2</v>
      </c>
      <c r="E13" s="250">
        <v>56997780117</v>
      </c>
      <c r="F13" s="76">
        <v>4.3603126891314486E-2</v>
      </c>
      <c r="G13" s="76">
        <v>0.39981732136167292</v>
      </c>
      <c r="H13" s="239">
        <v>60184278366.5</v>
      </c>
      <c r="I13" s="76">
        <f>IFERROR(H13/H$7,0)</f>
        <v>4.2837660474600976E-2</v>
      </c>
      <c r="J13" s="76">
        <f t="shared" si="1"/>
        <v>5.590565532480455E-2</v>
      </c>
      <c r="K13" s="857">
        <f t="shared" si="0"/>
        <v>96474668831.696808</v>
      </c>
      <c r="L13" s="76">
        <f>IFERROR(K13/K$7,0)</f>
        <v>4.5552344152925445E-2</v>
      </c>
      <c r="M13" s="170">
        <f>IFERROR((K13-H13)/H13,0)</f>
        <v>0.60298788072529086</v>
      </c>
      <c r="N13" s="858">
        <f>SUM(N14:N18)</f>
        <v>97095126327.145813</v>
      </c>
      <c r="O13" s="75">
        <f>IFERROR(N13/N$7,0)</f>
        <v>4.5552344152925431E-2</v>
      </c>
      <c r="P13" s="239">
        <f>SUM(P14:P18)</f>
        <v>66577305248.289696</v>
      </c>
      <c r="Q13" s="75">
        <f>IFERROR(P13/P$7,0)</f>
        <v>4.5552344152925438E-2</v>
      </c>
      <c r="R13" s="239">
        <f>SUM(R14:R18)</f>
        <v>63642310014.571144</v>
      </c>
      <c r="S13" s="75">
        <f>IFERROR(R13/R$7,0)</f>
        <v>4.5552344152925438E-2</v>
      </c>
      <c r="T13" s="250">
        <f>SUM(T14:T18)</f>
        <v>4805587858.6999998</v>
      </c>
      <c r="U13" s="75">
        <f>IFERROR(T13/T$7,0)</f>
        <v>4.231320217813575E-2</v>
      </c>
      <c r="V13" s="250">
        <f>SUM(V14:V18)</f>
        <v>4805745378</v>
      </c>
      <c r="W13" s="75">
        <f>IFERROR(V13/V$7,0)</f>
        <v>4.9322492072335397E-2</v>
      </c>
      <c r="X13" s="250">
        <f>SUM(X14:X18)</f>
        <v>6881857767.1999998</v>
      </c>
      <c r="Y13" s="75">
        <f>IFERROR(X13/X$7,0)</f>
        <v>4.2463577743731357E-2</v>
      </c>
      <c r="Z13" s="250">
        <f>SUM(Z14:Z18)</f>
        <v>8073164060.3199997</v>
      </c>
      <c r="AA13" s="75">
        <f>IFERROR(Z13/Z$7,0)</f>
        <v>4.3402749825938156E-2</v>
      </c>
      <c r="AB13" s="250">
        <f>SUM(AB14:AB18)</f>
        <v>7915137643.3648005</v>
      </c>
      <c r="AC13" s="75">
        <f>IFERROR(AB13/AB$7,0)</f>
        <v>4.4879147223484475E-2</v>
      </c>
      <c r="AD13" s="250">
        <f>SUM(AD14:AD18)</f>
        <v>7479665606.8959999</v>
      </c>
      <c r="AE13" s="75">
        <f>IFERROR(AD13/AD$7,0)</f>
        <v>4.5250073937616722E-2</v>
      </c>
      <c r="AF13" s="250">
        <f>SUM(AF14:AF18)</f>
        <v>9257461064.9920006</v>
      </c>
      <c r="AG13" s="75">
        <f>IFERROR(AF13/AF$7,0)</f>
        <v>4.7856686774160773E-2</v>
      </c>
      <c r="AH13" s="250">
        <f>SUM(AH14:AH18)</f>
        <v>9094395685.1839981</v>
      </c>
      <c r="AI13" s="75">
        <f>IFERROR(AH13/AH$7,0)</f>
        <v>4.8932731079353871E-2</v>
      </c>
      <c r="AJ13" s="250">
        <f>SUM(AJ14:AJ18)</f>
        <v>9847081146.3999996</v>
      </c>
      <c r="AK13" s="75">
        <f>IFERROR(AJ13/AJ$7,0)</f>
        <v>4.5791969748618121E-2</v>
      </c>
      <c r="AL13" s="250">
        <f>SUM(AL14:AL18)</f>
        <v>10305271192</v>
      </c>
      <c r="AM13" s="75">
        <f>IFERROR(AL13/AL$7,0)</f>
        <v>4.579045881733608E-2</v>
      </c>
      <c r="AN13" s="250">
        <f>SUM(AN14:AN18)</f>
        <v>8930701055.2000008</v>
      </c>
      <c r="AO13" s="75">
        <f>IFERROR(AN13/AN$7,0)</f>
        <v>4.5269391440882163E-2</v>
      </c>
      <c r="AP13" s="250">
        <f>SUM(AP14:AP18)</f>
        <v>9078600373.4399986</v>
      </c>
      <c r="AQ13" s="75">
        <f>IFERROR(AP13/AP$7,0)</f>
        <v>4.528462093947061E-2</v>
      </c>
      <c r="AS13" s="765"/>
      <c r="AT13" s="765"/>
      <c r="AU13" s="765"/>
      <c r="AV13" s="765"/>
      <c r="AW13" s="765"/>
      <c r="AX13" s="765"/>
      <c r="BE13" s="892"/>
      <c r="BF13" s="892"/>
      <c r="BG13" s="892"/>
      <c r="BH13" s="892"/>
      <c r="BI13" s="892"/>
      <c r="BJ13" s="892"/>
      <c r="BK13" s="892"/>
      <c r="BL13" s="892"/>
      <c r="BM13" s="892"/>
      <c r="BN13" s="892"/>
      <c r="BO13" s="892"/>
      <c r="BP13" s="892"/>
      <c r="BQ13" s="892"/>
    </row>
    <row r="14" spans="2:69" s="6" customFormat="1" ht="16.5" customHeight="1">
      <c r="B14" s="260" t="s">
        <v>513</v>
      </c>
      <c r="C14" s="271">
        <v>36366444663</v>
      </c>
      <c r="D14" s="219">
        <v>3.7524712078565441E-2</v>
      </c>
      <c r="E14" s="251">
        <v>51348002117</v>
      </c>
      <c r="F14" s="229">
        <v>3.9281064057708065E-2</v>
      </c>
      <c r="G14" s="229">
        <v>0.41196101496395543</v>
      </c>
      <c r="H14" s="318">
        <v>53774484366.5</v>
      </c>
      <c r="I14" s="229">
        <f>IFERROR(H14/H$7,0)</f>
        <v>3.8275329803922495E-2</v>
      </c>
      <c r="J14" s="229">
        <f>IFERROR((H14-E14)/E14,0)</f>
        <v>4.7255631172778471E-2</v>
      </c>
      <c r="K14" s="859">
        <f t="shared" si="0"/>
        <v>87118163976.296799</v>
      </c>
      <c r="L14" s="229">
        <f t="shared" ref="L14:O15" si="4">IFERROR(K14/K$7,0)</f>
        <v>4.1134492975999012E-2</v>
      </c>
      <c r="M14" s="171">
        <f>IFERROR((K14-H14)/H14,0)</f>
        <v>0.62006507366101271</v>
      </c>
      <c r="N14" s="860">
        <f>+$K14/$K$7*N$7</f>
        <v>87678446986.162811</v>
      </c>
      <c r="O14" s="219">
        <f t="shared" si="4"/>
        <v>4.1134492975999012E-2</v>
      </c>
      <c r="P14" s="318">
        <f>+$K14/$K$7*P$7</f>
        <v>60120368029.859917</v>
      </c>
      <c r="Q14" s="219">
        <f>IFERROR(P14/P$7,0)</f>
        <v>4.1134492975999012E-2</v>
      </c>
      <c r="R14" s="318">
        <f>+$K14/$K$7*R$7</f>
        <v>57470020543.445587</v>
      </c>
      <c r="S14" s="219">
        <f>IFERROR(R14/R$7,0)</f>
        <v>4.1134492975999012E-2</v>
      </c>
      <c r="T14" s="251">
        <f>+AS14</f>
        <v>4150135320.6999998</v>
      </c>
      <c r="U14" s="219">
        <f>+IFERROR(T14/T$7,0)</f>
        <v>3.6541942433429127E-2</v>
      </c>
      <c r="V14" s="251">
        <f>+AT14</f>
        <v>4150292840</v>
      </c>
      <c r="W14" s="219">
        <f t="shared" ref="U14:W15" si="5">+IFERROR(V14/V$7,0)</f>
        <v>4.2595428928854574E-2</v>
      </c>
      <c r="X14" s="251">
        <f>+AU14</f>
        <v>6128784627.1999998</v>
      </c>
      <c r="Y14" s="219">
        <f>+IFERROR(X14/X$7,0)</f>
        <v>3.781684122157903E-2</v>
      </c>
      <c r="Z14" s="251">
        <f>+AV14</f>
        <v>7335152383.1199999</v>
      </c>
      <c r="AA14" s="219">
        <f>+IFERROR(Z14/Z$7,0)</f>
        <v>3.9435069254256203E-2</v>
      </c>
      <c r="AB14" s="251">
        <f>+AW14</f>
        <v>7167716204.3648005</v>
      </c>
      <c r="AC14" s="219">
        <f>+IFERROR(AB14/AB$7,0)</f>
        <v>4.064123775049016E-2</v>
      </c>
      <c r="AD14" s="251">
        <f>+AX14</f>
        <v>6793796521.6960001</v>
      </c>
      <c r="AE14" s="219">
        <f>+IFERROR(AD14/AD$7,0)</f>
        <v>4.1100740471664489E-2</v>
      </c>
      <c r="AF14" s="251">
        <f>+AY14</f>
        <v>8508211326.9920006</v>
      </c>
      <c r="AG14" s="219">
        <f>+IFERROR(AF14/AF$7,0)</f>
        <v>4.3983420683668284E-2</v>
      </c>
      <c r="AH14" s="251">
        <f>+AZ14</f>
        <v>8212925405.1839991</v>
      </c>
      <c r="AI14" s="219">
        <f>+IFERROR(AH14/AH$7,0)</f>
        <v>4.4189947758857734E-2</v>
      </c>
      <c r="AJ14" s="251">
        <f>+BA14</f>
        <v>8965610866.3999996</v>
      </c>
      <c r="AK14" s="219">
        <f>+IFERROR(AJ14/AJ$7,0)</f>
        <v>4.1692860601861191E-2</v>
      </c>
      <c r="AL14" s="251">
        <f>+BB14</f>
        <v>9423800912</v>
      </c>
      <c r="AM14" s="219">
        <f>+IFERROR(AL14/AL$7,0)</f>
        <v>4.1873732337941776E-2</v>
      </c>
      <c r="AN14" s="251">
        <f>+BC14</f>
        <v>8049230775.2000008</v>
      </c>
      <c r="AO14" s="219">
        <f>+IFERROR(AN14/AN$7,0)</f>
        <v>4.0801251380859702E-2</v>
      </c>
      <c r="AP14" s="251">
        <f>+BD14</f>
        <v>8232506793.4399986</v>
      </c>
      <c r="AQ14" s="219">
        <f>+IFERROR(AP14/AP$7,0)</f>
        <v>4.1064253760217669E-2</v>
      </c>
      <c r="AS14" s="765">
        <v>4150135320.6999998</v>
      </c>
      <c r="AT14" s="765">
        <v>4150292840</v>
      </c>
      <c r="AU14" s="765">
        <v>6128784627.1999998</v>
      </c>
      <c r="AV14" s="765">
        <f>7262527112*1.01</f>
        <v>7335152383.1199999</v>
      </c>
      <c r="AW14" s="765">
        <f>6399746611.04*1.12</f>
        <v>7167716204.3648005</v>
      </c>
      <c r="AX14" s="765">
        <f>6726531209.6*1.01</f>
        <v>6793796521.6960001</v>
      </c>
      <c r="AY14" s="893">
        <f>5991698117.6*1.42</f>
        <v>8508211326.9920006</v>
      </c>
      <c r="AZ14" s="893">
        <f>6844104504.32*1.2</f>
        <v>8212925405.1839991</v>
      </c>
      <c r="BA14" s="893">
        <v>8965610866.3999996</v>
      </c>
      <c r="BB14" s="893">
        <v>9423800912</v>
      </c>
      <c r="BC14" s="893">
        <v>8049230775.2000008</v>
      </c>
      <c r="BD14" s="893">
        <v>8232506793.4399986</v>
      </c>
      <c r="BE14" s="892">
        <v>815816000</v>
      </c>
      <c r="BF14" s="892">
        <v>815816000</v>
      </c>
      <c r="BG14" s="892">
        <v>815816000</v>
      </c>
      <c r="BH14" s="892">
        <v>815816000</v>
      </c>
      <c r="BI14" s="892">
        <v>815816000</v>
      </c>
      <c r="BJ14" s="892">
        <v>815816000</v>
      </c>
      <c r="BK14" s="892">
        <v>815816000</v>
      </c>
      <c r="BL14" s="892">
        <v>815816000</v>
      </c>
      <c r="BM14" s="892">
        <v>815816000</v>
      </c>
      <c r="BN14" s="892">
        <v>815816000</v>
      </c>
      <c r="BO14" s="892">
        <v>815816000</v>
      </c>
      <c r="BP14" s="892">
        <v>815816000</v>
      </c>
      <c r="BQ14" s="892"/>
    </row>
    <row r="15" spans="2:69" s="6" customFormat="1" ht="16.5" customHeight="1">
      <c r="B15" s="261" t="s">
        <v>514</v>
      </c>
      <c r="C15" s="272">
        <v>4351568500</v>
      </c>
      <c r="D15" s="14">
        <v>4.4901654964030905E-3</v>
      </c>
      <c r="E15" s="252">
        <v>5649778000</v>
      </c>
      <c r="F15" s="46">
        <v>4.322062833606425E-3</v>
      </c>
      <c r="G15" s="46">
        <v>0.29833139476030307</v>
      </c>
      <c r="H15" s="319">
        <v>6409794000</v>
      </c>
      <c r="I15" s="46">
        <f>IFERROR(H15/H$7,0)</f>
        <v>4.5623306706784831E-3</v>
      </c>
      <c r="J15" s="46">
        <f t="shared" si="1"/>
        <v>0.13452139181397924</v>
      </c>
      <c r="K15" s="861">
        <f t="shared" si="0"/>
        <v>9356504855.3999996</v>
      </c>
      <c r="L15" s="46">
        <f t="shared" si="4"/>
        <v>4.4178511769264236E-3</v>
      </c>
      <c r="M15" s="172">
        <f t="shared" si="2"/>
        <v>0.45972005580834574</v>
      </c>
      <c r="N15" s="87">
        <f>+$K15/$K$7*N$7</f>
        <v>9416679340.9830055</v>
      </c>
      <c r="O15" s="14">
        <f t="shared" si="4"/>
        <v>4.4178511769264236E-3</v>
      </c>
      <c r="P15" s="319">
        <f t="shared" ref="P15:R30" si="6">+$K15/$K$7*P$7</f>
        <v>6456937218.4297791</v>
      </c>
      <c r="Q15" s="14">
        <f>IFERROR(P15/P$7,0)</f>
        <v>4.4178511769264236E-3</v>
      </c>
      <c r="R15" s="319">
        <f t="shared" si="6"/>
        <v>6172289471.125556</v>
      </c>
      <c r="S15" s="14">
        <f>IFERROR(R15/R$7,0)</f>
        <v>4.4178511769264236E-3</v>
      </c>
      <c r="T15" s="252">
        <f>+AS15</f>
        <v>655452538</v>
      </c>
      <c r="U15" s="14">
        <f t="shared" si="5"/>
        <v>5.7712597447066227E-3</v>
      </c>
      <c r="V15" s="252">
        <f>+AT15</f>
        <v>655452538</v>
      </c>
      <c r="W15" s="14">
        <f t="shared" si="5"/>
        <v>6.7270631434808228E-3</v>
      </c>
      <c r="X15" s="252">
        <f>+AU15</f>
        <v>753073140</v>
      </c>
      <c r="Y15" s="14">
        <f>+IFERROR(X15/X$7,0)</f>
        <v>4.6467365221523243E-3</v>
      </c>
      <c r="Z15" s="252">
        <f>+AV15</f>
        <v>738011677.19999993</v>
      </c>
      <c r="AA15" s="14">
        <f>+IFERROR(Z15/Z$7,0)</f>
        <v>3.9676805716819495E-3</v>
      </c>
      <c r="AB15" s="252">
        <f>+AW15</f>
        <v>747421439</v>
      </c>
      <c r="AC15" s="14">
        <f>+IFERROR(AB15/AB$7,0)</f>
        <v>4.2379094729943197E-3</v>
      </c>
      <c r="AD15" s="252">
        <f>+AX15</f>
        <v>685869085.20000005</v>
      </c>
      <c r="AE15" s="14">
        <f>+IFERROR(AD15/AD$7,0)</f>
        <v>4.1493334659522402E-3</v>
      </c>
      <c r="AF15" s="252">
        <f>+AY15</f>
        <v>749249738</v>
      </c>
      <c r="AG15" s="14">
        <f>+IFERROR(AF15/AF$7,0)</f>
        <v>3.8732660904924917E-3</v>
      </c>
      <c r="AH15" s="252">
        <f>+AZ15</f>
        <v>881470280</v>
      </c>
      <c r="AI15" s="14">
        <f>+IFERROR(AH15/AH$7,0)</f>
        <v>4.7427833204961431E-3</v>
      </c>
      <c r="AJ15" s="252">
        <f>+BA15</f>
        <v>881470280</v>
      </c>
      <c r="AK15" s="14">
        <f>+IFERROR(AJ15/AJ$7,0)</f>
        <v>4.0991091467569287E-3</v>
      </c>
      <c r="AL15" s="252">
        <f>+BB15</f>
        <v>881470280</v>
      </c>
      <c r="AM15" s="14">
        <f>+IFERROR(AL15/AL$7,0)</f>
        <v>3.9167264793943043E-3</v>
      </c>
      <c r="AN15" s="252">
        <f>+BC15</f>
        <v>881470280</v>
      </c>
      <c r="AO15" s="14">
        <f>+IFERROR(AN15/AN$7,0)</f>
        <v>4.4681400600224633E-3</v>
      </c>
      <c r="AP15" s="252">
        <f>+BD15</f>
        <v>846093580</v>
      </c>
      <c r="AQ15" s="14">
        <f>+IFERROR(AP15/AP$7,0)</f>
        <v>4.2203671792529398E-3</v>
      </c>
      <c r="AS15" s="765">
        <v>655452538</v>
      </c>
      <c r="AT15" s="765">
        <v>655452538</v>
      </c>
      <c r="AU15" s="765">
        <v>753073140</v>
      </c>
      <c r="AV15" s="765">
        <f>753073140*0.98</f>
        <v>738011677.19999993</v>
      </c>
      <c r="AW15" s="765">
        <f>879319340*0.85</f>
        <v>747421439</v>
      </c>
      <c r="AX15" s="765">
        <f>879319340*0.78</f>
        <v>685869085.20000005</v>
      </c>
      <c r="AY15" s="893">
        <f>881470280*0.85</f>
        <v>749249738</v>
      </c>
      <c r="AZ15" s="893">
        <v>881470280</v>
      </c>
      <c r="BA15" s="893">
        <v>881470280</v>
      </c>
      <c r="BB15" s="893">
        <v>881470280</v>
      </c>
      <c r="BC15" s="893">
        <v>881470280</v>
      </c>
      <c r="BD15" s="893">
        <v>846093580</v>
      </c>
      <c r="BE15" s="892">
        <v>79106380</v>
      </c>
      <c r="BF15" s="892">
        <v>79106380</v>
      </c>
      <c r="BG15" s="892">
        <v>79106380</v>
      </c>
      <c r="BH15" s="892">
        <v>79106380</v>
      </c>
      <c r="BI15" s="892">
        <v>79106380</v>
      </c>
      <c r="BJ15" s="892">
        <v>79106380</v>
      </c>
      <c r="BK15" s="892">
        <v>79106380</v>
      </c>
      <c r="BL15" s="892">
        <v>79106380</v>
      </c>
      <c r="BM15" s="892">
        <v>79106380</v>
      </c>
      <c r="BN15" s="892">
        <v>79106380</v>
      </c>
      <c r="BO15" s="892">
        <v>79106380</v>
      </c>
      <c r="BP15" s="892">
        <v>79106380</v>
      </c>
      <c r="BQ15" s="892"/>
    </row>
    <row r="16" spans="2:69" s="6" customFormat="1" ht="16.5" customHeight="1">
      <c r="B16" s="261" t="s">
        <v>515</v>
      </c>
      <c r="C16" s="272">
        <v>0</v>
      </c>
      <c r="D16" s="14"/>
      <c r="E16" s="252">
        <v>0</v>
      </c>
      <c r="F16" s="46"/>
      <c r="G16" s="46">
        <v>0</v>
      </c>
      <c r="H16" s="319">
        <v>0</v>
      </c>
      <c r="I16" s="46"/>
      <c r="J16" s="46">
        <f t="shared" si="1"/>
        <v>0</v>
      </c>
      <c r="K16" s="861">
        <f t="shared" si="0"/>
        <v>0</v>
      </c>
      <c r="L16" s="46"/>
      <c r="M16" s="172">
        <f t="shared" si="2"/>
        <v>0</v>
      </c>
      <c r="N16" s="87"/>
      <c r="O16" s="14"/>
      <c r="P16" s="319">
        <f t="shared" si="6"/>
        <v>0</v>
      </c>
      <c r="Q16" s="14"/>
      <c r="R16" s="319"/>
      <c r="S16" s="14"/>
      <c r="T16" s="252"/>
      <c r="U16" s="14"/>
      <c r="V16" s="252"/>
      <c r="W16" s="14"/>
      <c r="X16" s="252"/>
      <c r="Y16" s="14"/>
      <c r="Z16" s="252"/>
      <c r="AA16" s="14"/>
      <c r="AB16" s="252"/>
      <c r="AC16" s="14"/>
      <c r="AD16" s="252"/>
      <c r="AE16" s="14"/>
      <c r="AF16" s="252"/>
      <c r="AG16" s="14"/>
      <c r="AH16" s="252"/>
      <c r="AI16" s="14"/>
      <c r="AJ16" s="252"/>
      <c r="AK16" s="14"/>
      <c r="AL16" s="252"/>
      <c r="AM16" s="14"/>
      <c r="AN16" s="252"/>
      <c r="AO16" s="14"/>
      <c r="AP16" s="252"/>
      <c r="AQ16" s="14"/>
      <c r="AU16" s="765"/>
      <c r="AV16" s="765"/>
      <c r="AW16" s="765"/>
      <c r="AX16" s="765"/>
      <c r="AY16" s="893"/>
      <c r="AZ16" s="893"/>
      <c r="BA16" s="893"/>
      <c r="BB16" s="893"/>
      <c r="BC16" s="893"/>
      <c r="BD16" s="893"/>
      <c r="BE16" s="892"/>
      <c r="BF16" s="892"/>
      <c r="BG16" s="892"/>
      <c r="BH16" s="892"/>
      <c r="BI16" s="892"/>
      <c r="BJ16" s="892"/>
      <c r="BK16" s="892"/>
      <c r="BL16" s="892"/>
      <c r="BM16" s="892"/>
      <c r="BN16" s="892"/>
      <c r="BO16" s="892"/>
      <c r="BP16" s="892"/>
      <c r="BQ16" s="892"/>
    </row>
    <row r="17" spans="1:69" s="6" customFormat="1" ht="16.5" customHeight="1">
      <c r="B17" s="261" t="s">
        <v>516</v>
      </c>
      <c r="C17" s="272">
        <v>0</v>
      </c>
      <c r="D17" s="14"/>
      <c r="E17" s="252">
        <v>0</v>
      </c>
      <c r="F17" s="46"/>
      <c r="G17" s="46">
        <v>0</v>
      </c>
      <c r="H17" s="751">
        <v>0</v>
      </c>
      <c r="I17" s="46"/>
      <c r="J17" s="46">
        <f t="shared" si="1"/>
        <v>0</v>
      </c>
      <c r="K17" s="862">
        <f t="shared" si="0"/>
        <v>0</v>
      </c>
      <c r="L17" s="46"/>
      <c r="M17" s="172">
        <f t="shared" si="2"/>
        <v>0</v>
      </c>
      <c r="N17" s="87"/>
      <c r="O17" s="14"/>
      <c r="P17" s="319">
        <f t="shared" si="6"/>
        <v>0</v>
      </c>
      <c r="Q17" s="14"/>
      <c r="R17" s="319"/>
      <c r="S17" s="14"/>
      <c r="T17" s="252"/>
      <c r="U17" s="14"/>
      <c r="V17" s="252"/>
      <c r="W17" s="14"/>
      <c r="X17" s="252"/>
      <c r="Y17" s="14"/>
      <c r="Z17" s="252"/>
      <c r="AA17" s="14"/>
      <c r="AB17" s="252"/>
      <c r="AC17" s="14"/>
      <c r="AD17" s="252"/>
      <c r="AE17" s="14"/>
      <c r="AF17" s="252"/>
      <c r="AG17" s="14"/>
      <c r="AH17" s="252"/>
      <c r="AI17" s="14"/>
      <c r="AJ17" s="252"/>
      <c r="AK17" s="14"/>
      <c r="AL17" s="252"/>
      <c r="AM17" s="14"/>
      <c r="AN17" s="252"/>
      <c r="AO17" s="14"/>
      <c r="AP17" s="252"/>
      <c r="AQ17" s="14"/>
      <c r="AU17" s="765"/>
      <c r="AV17" s="765"/>
      <c r="AW17" s="765"/>
      <c r="AX17" s="765"/>
      <c r="AY17" s="893"/>
      <c r="AZ17" s="893"/>
      <c r="BA17" s="893"/>
      <c r="BB17" s="893"/>
      <c r="BC17" s="893"/>
      <c r="BD17" s="893"/>
      <c r="BE17" s="892"/>
      <c r="BF17" s="892"/>
      <c r="BG17" s="892"/>
      <c r="BH17" s="892"/>
      <c r="BI17" s="892"/>
      <c r="BJ17" s="892"/>
      <c r="BK17" s="892"/>
      <c r="BL17" s="892"/>
      <c r="BM17" s="892"/>
      <c r="BN17" s="892"/>
      <c r="BO17" s="892"/>
      <c r="BP17" s="892"/>
      <c r="BQ17" s="892"/>
    </row>
    <row r="18" spans="1:69" s="6" customFormat="1" ht="16.5" customHeight="1">
      <c r="B18" s="258" t="s">
        <v>517</v>
      </c>
      <c r="C18" s="269">
        <v>0</v>
      </c>
      <c r="D18" s="9"/>
      <c r="E18" s="249">
        <v>0</v>
      </c>
      <c r="F18" s="45"/>
      <c r="G18" s="45">
        <v>0</v>
      </c>
      <c r="H18" s="317">
        <v>0</v>
      </c>
      <c r="I18" s="45"/>
      <c r="J18" s="45">
        <f t="shared" si="1"/>
        <v>0</v>
      </c>
      <c r="K18" s="855">
        <f t="shared" si="0"/>
        <v>0</v>
      </c>
      <c r="L18" s="45"/>
      <c r="M18" s="173">
        <f t="shared" si="2"/>
        <v>0</v>
      </c>
      <c r="N18" s="856"/>
      <c r="O18" s="9"/>
      <c r="P18" s="317">
        <f t="shared" si="6"/>
        <v>0</v>
      </c>
      <c r="Q18" s="9"/>
      <c r="R18" s="317"/>
      <c r="S18" s="9"/>
      <c r="T18" s="249"/>
      <c r="U18" s="9"/>
      <c r="V18" s="249"/>
      <c r="W18" s="9"/>
      <c r="X18" s="249"/>
      <c r="Y18" s="9"/>
      <c r="Z18" s="249"/>
      <c r="AA18" s="9"/>
      <c r="AB18" s="249"/>
      <c r="AC18" s="9"/>
      <c r="AD18" s="249"/>
      <c r="AE18" s="9"/>
      <c r="AF18" s="249"/>
      <c r="AG18" s="9"/>
      <c r="AH18" s="249"/>
      <c r="AI18" s="9"/>
      <c r="AJ18" s="249"/>
      <c r="AK18" s="9"/>
      <c r="AL18" s="249"/>
      <c r="AM18" s="9"/>
      <c r="AN18" s="249"/>
      <c r="AO18" s="9"/>
      <c r="AP18" s="249"/>
      <c r="AQ18" s="9"/>
      <c r="AS18" s="765"/>
      <c r="AT18" s="765">
        <v>0</v>
      </c>
      <c r="AU18" s="765">
        <v>0</v>
      </c>
      <c r="AV18" s="765">
        <v>0</v>
      </c>
      <c r="AW18" s="765">
        <v>0</v>
      </c>
      <c r="AX18" s="765">
        <v>0</v>
      </c>
      <c r="AY18" s="6">
        <v>0</v>
      </c>
      <c r="AZ18" s="6">
        <v>0</v>
      </c>
      <c r="BA18" s="6">
        <v>0</v>
      </c>
      <c r="BB18" s="6">
        <v>0</v>
      </c>
      <c r="BC18" s="6">
        <v>0</v>
      </c>
      <c r="BD18" s="6">
        <v>0</v>
      </c>
    </row>
    <row r="19" spans="1:69" s="6" customFormat="1" ht="16.5" customHeight="1">
      <c r="B19" s="262" t="s">
        <v>122</v>
      </c>
      <c r="C19" s="266">
        <v>61171790743.256905</v>
      </c>
      <c r="D19" s="75">
        <v>6.3120105807494956E-2</v>
      </c>
      <c r="E19" s="246">
        <v>77365304408.317642</v>
      </c>
      <c r="F19" s="76">
        <v>5.9184220476244734E-2</v>
      </c>
      <c r="G19" s="76">
        <v>0.26472191623466218</v>
      </c>
      <c r="H19" s="315">
        <v>75854356431.856552</v>
      </c>
      <c r="I19" s="76">
        <f>IFERROR(H19/H$7,0)</f>
        <v>5.3991229180475511E-2</v>
      </c>
      <c r="J19" s="76">
        <f t="shared" si="1"/>
        <v>-1.9530046291637754E-2</v>
      </c>
      <c r="K19" s="851">
        <f t="shared" si="0"/>
        <v>117687285951.46106</v>
      </c>
      <c r="L19" s="76">
        <f>IFERROR(K19/K$7,0)</f>
        <v>5.5568283540180077E-2</v>
      </c>
      <c r="M19" s="170">
        <f t="shared" si="2"/>
        <v>0.55149013830451443</v>
      </c>
      <c r="N19" s="852">
        <f>SUM(N20:N40)</f>
        <v>118444168142.1118</v>
      </c>
      <c r="O19" s="75">
        <f>IFERROR(N19/N$7,0)</f>
        <v>5.5568283540180091E-2</v>
      </c>
      <c r="P19" s="315">
        <f>SUM(P20:P40)</f>
        <v>81216162289.21315</v>
      </c>
      <c r="Q19" s="75">
        <f t="shared" ref="Q19:Q41" si="7">IFERROR(P19/P$7,0)</f>
        <v>5.5568283540180091E-2</v>
      </c>
      <c r="R19" s="315">
        <f>SUM(R20:R40)</f>
        <v>77635827393.849136</v>
      </c>
      <c r="S19" s="75">
        <f t="shared" ref="S19:S41" si="8">IFERROR(R19/R$7,0)</f>
        <v>5.5568283540180091E-2</v>
      </c>
      <c r="T19" s="246">
        <f>SUM(T20:T40)</f>
        <v>7471176914.9109669</v>
      </c>
      <c r="U19" s="75">
        <f>IFERROR(T19/T$7,0)</f>
        <v>6.5783714418399392E-2</v>
      </c>
      <c r="V19" s="246">
        <f>SUM(V20:V40)</f>
        <v>7202883293.1983681</v>
      </c>
      <c r="W19" s="75">
        <f>IFERROR(V19/V$7,0)</f>
        <v>7.3924880779801805E-2</v>
      </c>
      <c r="X19" s="246">
        <f>SUM(X20:X40)</f>
        <v>9217850340.3871231</v>
      </c>
      <c r="Y19" s="75">
        <f>IFERROR(X19/X$7,0)</f>
        <v>5.6877505725952571E-2</v>
      </c>
      <c r="Z19" s="246">
        <f>SUM(Z20:Z40)</f>
        <v>9850850201.5540771</v>
      </c>
      <c r="AA19" s="75">
        <f>IFERROR(Z19/Z$7,0)</f>
        <v>5.2959903165141042E-2</v>
      </c>
      <c r="AB19" s="246">
        <f>SUM(AB20:AB40)</f>
        <v>9908602937.8991241</v>
      </c>
      <c r="AC19" s="75">
        <f>IFERROR(AB19/AB$7,0)</f>
        <v>5.6182175227464999E-2</v>
      </c>
      <c r="AD19" s="246">
        <f>SUM(AD20:AD40)</f>
        <v>9653267428.5246754</v>
      </c>
      <c r="AE19" s="75">
        <f>IFERROR(AD19/AD$7,0)</f>
        <v>5.8399811948491885E-2</v>
      </c>
      <c r="AF19" s="246">
        <f>SUM(AF20:AF40)</f>
        <v>10281987244.999899</v>
      </c>
      <c r="AG19" s="75">
        <f>IFERROR(AF19/AF$7,0)</f>
        <v>5.3153001621649446E-2</v>
      </c>
      <c r="AH19" s="246">
        <f>SUM(AH20:AH40)</f>
        <v>10374271199.938501</v>
      </c>
      <c r="AI19" s="75">
        <f>IFERROR(AH19/AH$7,0)</f>
        <v>5.581914844522249E-2</v>
      </c>
      <c r="AJ19" s="246">
        <f>SUM(AJ20:AJ40)</f>
        <v>11177082773.598774</v>
      </c>
      <c r="AK19" s="75">
        <f>IFERROR(AJ19/AJ$7,0)</f>
        <v>5.1976888240994397E-2</v>
      </c>
      <c r="AL19" s="246">
        <f>SUM(AL20:AL40)</f>
        <v>11406102275.502508</v>
      </c>
      <c r="AM19" s="75">
        <f>IFERROR(AL19/AL$7,0)</f>
        <v>5.0681893448682465E-2</v>
      </c>
      <c r="AN19" s="246">
        <f>SUM(AN20:AN40)</f>
        <v>10635108468.826815</v>
      </c>
      <c r="AO19" s="75">
        <f>IFERROR(AN19/AN$7,0)</f>
        <v>5.3908969219301696E-2</v>
      </c>
      <c r="AP19" s="246">
        <f>SUM(AP20:AP40)</f>
        <v>10508102872.120247</v>
      </c>
      <c r="AQ19" s="75">
        <f>IFERROR(AP19/AP$7,0)</f>
        <v>5.2415067938123158E-2</v>
      </c>
      <c r="AS19" s="765">
        <v>0</v>
      </c>
      <c r="AT19" s="765">
        <v>0</v>
      </c>
      <c r="AU19" s="765">
        <v>0</v>
      </c>
      <c r="AV19" s="765">
        <v>0</v>
      </c>
      <c r="AW19" s="765">
        <v>0</v>
      </c>
      <c r="AX19" s="765">
        <v>0</v>
      </c>
      <c r="AY19" s="6">
        <v>0</v>
      </c>
      <c r="AZ19" s="6">
        <v>0</v>
      </c>
      <c r="BA19" s="6">
        <v>0</v>
      </c>
      <c r="BB19" s="6">
        <v>0</v>
      </c>
      <c r="BC19" s="6">
        <v>0</v>
      </c>
      <c r="BD19" s="6">
        <v>0</v>
      </c>
    </row>
    <row r="20" spans="1:69" s="6" customFormat="1" ht="16.5" customHeight="1">
      <c r="A20" s="114"/>
      <c r="B20" s="260" t="s">
        <v>518</v>
      </c>
      <c r="C20" s="271">
        <v>7834256084</v>
      </c>
      <c r="D20" s="219">
        <v>8.0837763115443988E-3</v>
      </c>
      <c r="E20" s="251">
        <v>10581778254.532463</v>
      </c>
      <c r="F20" s="229">
        <v>8.0950278944375217E-3</v>
      </c>
      <c r="G20" s="229">
        <v>0.35070619865793795</v>
      </c>
      <c r="H20" s="318">
        <v>12682483578</v>
      </c>
      <c r="I20" s="229">
        <f t="shared" ref="I20:I40" si="9">IFERROR(H20/H$7,0)</f>
        <v>9.0270738510918741E-3</v>
      </c>
      <c r="J20" s="229">
        <f t="shared" si="1"/>
        <v>0.1985210115859069</v>
      </c>
      <c r="K20" s="859">
        <f t="shared" si="0"/>
        <v>13590867056</v>
      </c>
      <c r="L20" s="229">
        <f t="shared" ref="L20:O40" si="10">IFERROR(K20/K$7,0)</f>
        <v>6.4171855780256826E-3</v>
      </c>
      <c r="M20" s="171">
        <f>IFERROR((K20-H20)/H20,0)</f>
        <v>7.1625046656930119E-2</v>
      </c>
      <c r="N20" s="860">
        <f>+$K20/$K$7*N$7</f>
        <v>13678273993.351164</v>
      </c>
      <c r="O20" s="219">
        <f t="shared" si="10"/>
        <v>6.4171855780256826E-3</v>
      </c>
      <c r="P20" s="318">
        <f>+$K20/$K$7*P$7</f>
        <v>9379076554.8494911</v>
      </c>
      <c r="Q20" s="219">
        <f t="shared" si="7"/>
        <v>6.4171855780256835E-3</v>
      </c>
      <c r="R20" s="318">
        <f t="shared" si="6"/>
        <v>8965609159.5786095</v>
      </c>
      <c r="S20" s="219">
        <f t="shared" si="8"/>
        <v>6.4171855780256826E-3</v>
      </c>
      <c r="T20" s="251">
        <f t="shared" ref="T20:T40" si="11">+AS20</f>
        <v>999328460</v>
      </c>
      <c r="U20" s="219">
        <f t="shared" ref="U20:W40" si="12">+IFERROR(T20/T$7,0)</f>
        <v>8.7990873153620495E-3</v>
      </c>
      <c r="V20" s="251">
        <f t="shared" ref="V20:V40" si="13">+AT20</f>
        <v>999328460</v>
      </c>
      <c r="W20" s="219">
        <f t="shared" si="12"/>
        <v>1.0256342392097731E-2</v>
      </c>
      <c r="X20" s="251">
        <f t="shared" ref="X20:X40" si="14">+AU20</f>
        <v>999328460</v>
      </c>
      <c r="Y20" s="219">
        <f t="shared" ref="Y20:Y40" si="15">+IFERROR(X20/X$7,0)</f>
        <v>6.1662218529109115E-3</v>
      </c>
      <c r="Z20" s="251">
        <f t="shared" ref="Z20:Z40" si="16">+AV20</f>
        <v>999328460</v>
      </c>
      <c r="AA20" s="219">
        <f t="shared" ref="AA20:AA40" si="17">+IFERROR(Z20/Z$7,0)</f>
        <v>5.3725655541305602E-3</v>
      </c>
      <c r="AB20" s="251">
        <f t="shared" ref="AB20:AB40" si="18">+AW20</f>
        <v>1199194152</v>
      </c>
      <c r="AC20" s="219">
        <f t="shared" ref="AC20:AC40" si="19">+IFERROR(AB20/AB$7,0)</f>
        <v>6.799478836892435E-3</v>
      </c>
      <c r="AD20" s="251">
        <f t="shared" ref="AD20:AD40" si="20">+AX20</f>
        <v>1199194152</v>
      </c>
      <c r="AE20" s="219">
        <f t="shared" ref="AE20:AE40" si="21">+IFERROR(AD20/AD$7,0)</f>
        <v>7.2548195194085084E-3</v>
      </c>
      <c r="AF20" s="251">
        <f t="shared" ref="AF20:AF40" si="22">+AY20</f>
        <v>1199194152</v>
      </c>
      <c r="AG20" s="219">
        <f t="shared" ref="AG20:AG40" si="23">+IFERROR(AF20/AF$7,0)</f>
        <v>6.1992654909123219E-3</v>
      </c>
      <c r="AH20" s="251">
        <f>+AZ20</f>
        <v>1199194152</v>
      </c>
      <c r="AI20" s="219">
        <f t="shared" ref="AI20:AI40" si="24">+IFERROR(AH20/AH$7,0)</f>
        <v>6.4523083207548605E-3</v>
      </c>
      <c r="AJ20" s="251">
        <f>+BA20</f>
        <v>1199194152</v>
      </c>
      <c r="AK20" s="219">
        <f t="shared" ref="AK20:AK40" si="25">+IFERROR(AJ20/AJ$7,0)</f>
        <v>5.5766233175786918E-3</v>
      </c>
      <c r="AL20" s="251">
        <f>+BB20</f>
        <v>1199194152</v>
      </c>
      <c r="AM20" s="219">
        <f t="shared" ref="AM20:AM40" si="26">+IFERROR(AL20/AL$7,0)</f>
        <v>5.3285012502896842E-3</v>
      </c>
      <c r="AN20" s="251">
        <f>+BC20</f>
        <v>1199194152</v>
      </c>
      <c r="AO20" s="219">
        <f t="shared" ref="AO20:AO40" si="27">+IFERROR(AN20/AN$7,0)</f>
        <v>6.0786705483659269E-3</v>
      </c>
      <c r="AP20" s="251">
        <f>+BD20</f>
        <v>1199194152</v>
      </c>
      <c r="AQ20" s="219">
        <f t="shared" ref="AQ20:AQ40" si="28">+IFERROR(AP20/AP$7,0)</f>
        <v>5.9816547014254155E-3</v>
      </c>
      <c r="AS20" s="765">
        <v>999328460</v>
      </c>
      <c r="AT20" s="765">
        <v>999328460</v>
      </c>
      <c r="AU20" s="765">
        <v>999328460</v>
      </c>
      <c r="AV20" s="765">
        <v>999328460</v>
      </c>
      <c r="AW20" s="765">
        <f>999328460*1.2</f>
        <v>1199194152</v>
      </c>
      <c r="AX20" s="765">
        <f>999328460*1.2</f>
        <v>1199194152</v>
      </c>
      <c r="AY20" s="6">
        <f t="shared" ref="AY20:BD20" si="29">999328460*1.2</f>
        <v>1199194152</v>
      </c>
      <c r="AZ20" s="6">
        <f t="shared" si="29"/>
        <v>1199194152</v>
      </c>
      <c r="BA20" s="6">
        <f t="shared" si="29"/>
        <v>1199194152</v>
      </c>
      <c r="BB20" s="6">
        <f t="shared" si="29"/>
        <v>1199194152</v>
      </c>
      <c r="BC20" s="6">
        <f t="shared" si="29"/>
        <v>1199194152</v>
      </c>
      <c r="BD20" s="6">
        <f t="shared" si="29"/>
        <v>1199194152</v>
      </c>
    </row>
    <row r="21" spans="1:69" s="6" customFormat="1" ht="16.5" customHeight="1">
      <c r="B21" s="261" t="s">
        <v>519</v>
      </c>
      <c r="C21" s="272">
        <v>0</v>
      </c>
      <c r="D21" s="14">
        <v>0</v>
      </c>
      <c r="E21" s="252">
        <v>0</v>
      </c>
      <c r="F21" s="46">
        <v>0</v>
      </c>
      <c r="G21" s="46">
        <v>0</v>
      </c>
      <c r="H21" s="319">
        <v>0</v>
      </c>
      <c r="I21" s="46">
        <f t="shared" si="9"/>
        <v>0</v>
      </c>
      <c r="J21" s="46">
        <f t="shared" si="1"/>
        <v>0</v>
      </c>
      <c r="K21" s="861">
        <f t="shared" si="0"/>
        <v>0</v>
      </c>
      <c r="L21" s="46">
        <f t="shared" si="10"/>
        <v>0</v>
      </c>
      <c r="M21" s="172">
        <f t="shared" si="2"/>
        <v>0</v>
      </c>
      <c r="N21" s="87">
        <f t="shared" ref="N21:N40" si="30">+$K21/$K$7*N$7</f>
        <v>0</v>
      </c>
      <c r="O21" s="14">
        <f t="shared" si="10"/>
        <v>0</v>
      </c>
      <c r="P21" s="319">
        <f t="shared" si="6"/>
        <v>0</v>
      </c>
      <c r="Q21" s="14">
        <f t="shared" si="7"/>
        <v>0</v>
      </c>
      <c r="R21" s="319">
        <f t="shared" si="6"/>
        <v>0</v>
      </c>
      <c r="S21" s="14">
        <f t="shared" si="8"/>
        <v>0</v>
      </c>
      <c r="T21" s="252">
        <f t="shared" si="11"/>
        <v>0</v>
      </c>
      <c r="U21" s="14">
        <f t="shared" si="12"/>
        <v>0</v>
      </c>
      <c r="V21" s="252">
        <f t="shared" si="13"/>
        <v>0</v>
      </c>
      <c r="W21" s="14">
        <f t="shared" si="12"/>
        <v>0</v>
      </c>
      <c r="X21" s="252">
        <f t="shared" si="14"/>
        <v>0</v>
      </c>
      <c r="Y21" s="14">
        <f t="shared" si="15"/>
        <v>0</v>
      </c>
      <c r="Z21" s="252">
        <f t="shared" si="16"/>
        <v>0</v>
      </c>
      <c r="AA21" s="14">
        <f t="shared" si="17"/>
        <v>0</v>
      </c>
      <c r="AB21" s="252">
        <f t="shared" si="18"/>
        <v>0</v>
      </c>
      <c r="AC21" s="14">
        <f t="shared" si="19"/>
        <v>0</v>
      </c>
      <c r="AD21" s="252">
        <f t="shared" si="20"/>
        <v>0</v>
      </c>
      <c r="AE21" s="14">
        <f t="shared" si="21"/>
        <v>0</v>
      </c>
      <c r="AF21" s="252">
        <f t="shared" si="22"/>
        <v>0</v>
      </c>
      <c r="AG21" s="14">
        <f t="shared" si="23"/>
        <v>0</v>
      </c>
      <c r="AH21" s="252">
        <f t="shared" ref="AH21:AH40" si="31">+AZ21</f>
        <v>0</v>
      </c>
      <c r="AI21" s="14">
        <f t="shared" si="24"/>
        <v>0</v>
      </c>
      <c r="AJ21" s="252">
        <f t="shared" ref="AJ21:AJ40" si="32">+BA21</f>
        <v>0</v>
      </c>
      <c r="AK21" s="14">
        <f t="shared" si="25"/>
        <v>0</v>
      </c>
      <c r="AL21" s="252">
        <f t="shared" ref="AL21:AL40" si="33">+BB21</f>
        <v>0</v>
      </c>
      <c r="AM21" s="14">
        <f t="shared" si="26"/>
        <v>0</v>
      </c>
      <c r="AN21" s="252">
        <f t="shared" ref="AN21:AN40" si="34">+BC21</f>
        <v>0</v>
      </c>
      <c r="AO21" s="14">
        <f t="shared" si="27"/>
        <v>0</v>
      </c>
      <c r="AP21" s="252">
        <f t="shared" ref="AP21:AP40" si="35">+BD21</f>
        <v>0</v>
      </c>
      <c r="AQ21" s="14">
        <f t="shared" si="28"/>
        <v>0</v>
      </c>
      <c r="AS21" s="765">
        <v>0</v>
      </c>
      <c r="AT21" s="765">
        <v>0</v>
      </c>
      <c r="AU21" s="765">
        <v>0</v>
      </c>
      <c r="AV21" s="765">
        <v>0</v>
      </c>
      <c r="AW21" s="765">
        <v>0</v>
      </c>
      <c r="AX21" s="765">
        <v>0</v>
      </c>
      <c r="AY21" s="6">
        <v>0</v>
      </c>
      <c r="AZ21" s="6">
        <v>0</v>
      </c>
      <c r="BA21" s="6">
        <v>0</v>
      </c>
      <c r="BB21" s="6">
        <v>0</v>
      </c>
      <c r="BC21" s="6">
        <v>0</v>
      </c>
      <c r="BD21" s="6">
        <v>0</v>
      </c>
    </row>
    <row r="22" spans="1:69" s="6" customFormat="1" ht="16.5" customHeight="1">
      <c r="B22" s="261" t="s">
        <v>520</v>
      </c>
      <c r="C22" s="272">
        <v>0</v>
      </c>
      <c r="D22" s="14">
        <v>0</v>
      </c>
      <c r="E22" s="252">
        <v>0</v>
      </c>
      <c r="F22" s="46">
        <v>0</v>
      </c>
      <c r="G22" s="46">
        <v>0</v>
      </c>
      <c r="H22" s="319">
        <v>0</v>
      </c>
      <c r="I22" s="46">
        <f t="shared" si="9"/>
        <v>0</v>
      </c>
      <c r="J22" s="46">
        <f t="shared" si="1"/>
        <v>0</v>
      </c>
      <c r="K22" s="861">
        <f t="shared" si="0"/>
        <v>0</v>
      </c>
      <c r="L22" s="46">
        <f t="shared" si="10"/>
        <v>0</v>
      </c>
      <c r="M22" s="172">
        <f t="shared" si="2"/>
        <v>0</v>
      </c>
      <c r="N22" s="87">
        <f t="shared" si="30"/>
        <v>0</v>
      </c>
      <c r="O22" s="14">
        <f t="shared" si="10"/>
        <v>0</v>
      </c>
      <c r="P22" s="319">
        <f t="shared" si="6"/>
        <v>0</v>
      </c>
      <c r="Q22" s="14">
        <f t="shared" si="7"/>
        <v>0</v>
      </c>
      <c r="R22" s="319">
        <f t="shared" si="6"/>
        <v>0</v>
      </c>
      <c r="S22" s="14">
        <f t="shared" si="8"/>
        <v>0</v>
      </c>
      <c r="T22" s="252">
        <f t="shared" si="11"/>
        <v>0</v>
      </c>
      <c r="U22" s="14">
        <f t="shared" si="12"/>
        <v>0</v>
      </c>
      <c r="V22" s="252">
        <f t="shared" si="13"/>
        <v>0</v>
      </c>
      <c r="W22" s="14">
        <f t="shared" si="12"/>
        <v>0</v>
      </c>
      <c r="X22" s="252">
        <f t="shared" si="14"/>
        <v>0</v>
      </c>
      <c r="Y22" s="14">
        <f t="shared" si="15"/>
        <v>0</v>
      </c>
      <c r="Z22" s="252">
        <f t="shared" si="16"/>
        <v>0</v>
      </c>
      <c r="AA22" s="14">
        <f t="shared" si="17"/>
        <v>0</v>
      </c>
      <c r="AB22" s="252">
        <f t="shared" si="18"/>
        <v>0</v>
      </c>
      <c r="AC22" s="14">
        <f t="shared" si="19"/>
        <v>0</v>
      </c>
      <c r="AD22" s="252">
        <f t="shared" si="20"/>
        <v>0</v>
      </c>
      <c r="AE22" s="14">
        <f t="shared" si="21"/>
        <v>0</v>
      </c>
      <c r="AF22" s="252">
        <f t="shared" si="22"/>
        <v>0</v>
      </c>
      <c r="AG22" s="14">
        <f t="shared" si="23"/>
        <v>0</v>
      </c>
      <c r="AH22" s="252">
        <f t="shared" si="31"/>
        <v>0</v>
      </c>
      <c r="AI22" s="14">
        <f t="shared" si="24"/>
        <v>0</v>
      </c>
      <c r="AJ22" s="252">
        <f t="shared" si="32"/>
        <v>0</v>
      </c>
      <c r="AK22" s="14">
        <f t="shared" si="25"/>
        <v>0</v>
      </c>
      <c r="AL22" s="252">
        <f t="shared" si="33"/>
        <v>0</v>
      </c>
      <c r="AM22" s="14">
        <f t="shared" si="26"/>
        <v>0</v>
      </c>
      <c r="AN22" s="252">
        <f t="shared" si="34"/>
        <v>0</v>
      </c>
      <c r="AO22" s="14">
        <f t="shared" si="27"/>
        <v>0</v>
      </c>
      <c r="AP22" s="252">
        <f t="shared" si="35"/>
        <v>0</v>
      </c>
      <c r="AQ22" s="14">
        <f t="shared" si="28"/>
        <v>0</v>
      </c>
      <c r="AS22" s="765">
        <v>0</v>
      </c>
      <c r="AT22" s="765">
        <v>0</v>
      </c>
      <c r="AU22" s="765">
        <v>0</v>
      </c>
      <c r="AV22" s="765">
        <v>0</v>
      </c>
      <c r="AW22" s="765">
        <v>0</v>
      </c>
      <c r="AX22" s="765">
        <v>0</v>
      </c>
      <c r="AY22" s="6">
        <v>0</v>
      </c>
      <c r="AZ22" s="6">
        <v>0</v>
      </c>
      <c r="BA22" s="6">
        <v>0</v>
      </c>
      <c r="BB22" s="6">
        <v>0</v>
      </c>
      <c r="BC22" s="6">
        <v>0</v>
      </c>
      <c r="BD22" s="6">
        <v>0</v>
      </c>
    </row>
    <row r="23" spans="1:69" s="6" customFormat="1" ht="16.5" customHeight="1">
      <c r="B23" s="261" t="s">
        <v>521</v>
      </c>
      <c r="C23" s="272">
        <v>0</v>
      </c>
      <c r="D23" s="14">
        <v>0</v>
      </c>
      <c r="E23" s="252">
        <v>0</v>
      </c>
      <c r="F23" s="46">
        <v>0</v>
      </c>
      <c r="G23" s="46">
        <v>0</v>
      </c>
      <c r="H23" s="319">
        <v>0</v>
      </c>
      <c r="I23" s="46">
        <f t="shared" si="9"/>
        <v>0</v>
      </c>
      <c r="J23" s="46">
        <f t="shared" si="1"/>
        <v>0</v>
      </c>
      <c r="K23" s="861">
        <f t="shared" si="0"/>
        <v>0</v>
      </c>
      <c r="L23" s="46">
        <f t="shared" si="10"/>
        <v>0</v>
      </c>
      <c r="M23" s="172">
        <f t="shared" si="2"/>
        <v>0</v>
      </c>
      <c r="N23" s="87">
        <f t="shared" si="30"/>
        <v>0</v>
      </c>
      <c r="O23" s="14">
        <f t="shared" si="10"/>
        <v>0</v>
      </c>
      <c r="P23" s="319">
        <f t="shared" si="6"/>
        <v>0</v>
      </c>
      <c r="Q23" s="14">
        <f t="shared" si="7"/>
        <v>0</v>
      </c>
      <c r="R23" s="319">
        <f t="shared" si="6"/>
        <v>0</v>
      </c>
      <c r="S23" s="14">
        <f t="shared" si="8"/>
        <v>0</v>
      </c>
      <c r="T23" s="252">
        <f t="shared" si="11"/>
        <v>0</v>
      </c>
      <c r="U23" s="14">
        <f t="shared" si="12"/>
        <v>0</v>
      </c>
      <c r="V23" s="252">
        <f t="shared" si="13"/>
        <v>0</v>
      </c>
      <c r="W23" s="14">
        <f t="shared" si="12"/>
        <v>0</v>
      </c>
      <c r="X23" s="252">
        <f t="shared" si="14"/>
        <v>0</v>
      </c>
      <c r="Y23" s="14">
        <f t="shared" si="15"/>
        <v>0</v>
      </c>
      <c r="Z23" s="252">
        <f t="shared" si="16"/>
        <v>0</v>
      </c>
      <c r="AA23" s="14">
        <f t="shared" si="17"/>
        <v>0</v>
      </c>
      <c r="AB23" s="252">
        <f t="shared" si="18"/>
        <v>0</v>
      </c>
      <c r="AC23" s="14">
        <f t="shared" si="19"/>
        <v>0</v>
      </c>
      <c r="AD23" s="252">
        <f t="shared" si="20"/>
        <v>0</v>
      </c>
      <c r="AE23" s="14">
        <f t="shared" si="21"/>
        <v>0</v>
      </c>
      <c r="AF23" s="252">
        <f t="shared" si="22"/>
        <v>0</v>
      </c>
      <c r="AG23" s="14">
        <f t="shared" si="23"/>
        <v>0</v>
      </c>
      <c r="AH23" s="252">
        <f t="shared" si="31"/>
        <v>0</v>
      </c>
      <c r="AI23" s="14">
        <f t="shared" si="24"/>
        <v>0</v>
      </c>
      <c r="AJ23" s="252">
        <f t="shared" si="32"/>
        <v>0</v>
      </c>
      <c r="AK23" s="14">
        <f t="shared" si="25"/>
        <v>0</v>
      </c>
      <c r="AL23" s="252">
        <f t="shared" si="33"/>
        <v>0</v>
      </c>
      <c r="AM23" s="14">
        <f t="shared" si="26"/>
        <v>0</v>
      </c>
      <c r="AN23" s="252">
        <f t="shared" si="34"/>
        <v>0</v>
      </c>
      <c r="AO23" s="14">
        <f t="shared" si="27"/>
        <v>0</v>
      </c>
      <c r="AP23" s="252">
        <f t="shared" si="35"/>
        <v>0</v>
      </c>
      <c r="AQ23" s="14">
        <f t="shared" si="28"/>
        <v>0</v>
      </c>
      <c r="AS23" s="765">
        <v>0</v>
      </c>
      <c r="AT23" s="765">
        <v>0</v>
      </c>
      <c r="AU23" s="765">
        <v>0</v>
      </c>
      <c r="AV23" s="765">
        <v>0</v>
      </c>
      <c r="AW23" s="765">
        <v>0</v>
      </c>
      <c r="AX23" s="765">
        <v>0</v>
      </c>
      <c r="AY23" s="6">
        <v>0</v>
      </c>
      <c r="AZ23" s="6">
        <v>0</v>
      </c>
      <c r="BA23" s="6">
        <v>0</v>
      </c>
      <c r="BB23" s="6">
        <v>0</v>
      </c>
      <c r="BC23" s="6">
        <v>0</v>
      </c>
      <c r="BD23" s="6">
        <v>0</v>
      </c>
    </row>
    <row r="24" spans="1:69" s="6" customFormat="1" ht="16.5" customHeight="1">
      <c r="B24" s="261" t="s">
        <v>522</v>
      </c>
      <c r="C24" s="272">
        <v>1994691107.8</v>
      </c>
      <c r="D24" s="14">
        <v>2.0582218085790486E-3</v>
      </c>
      <c r="E24" s="252">
        <v>2220764964</v>
      </c>
      <c r="F24" s="46">
        <v>1.6988783830231401E-3</v>
      </c>
      <c r="G24" s="46">
        <v>0.1133377771204601</v>
      </c>
      <c r="H24" s="319">
        <v>2171471193</v>
      </c>
      <c r="I24" s="46">
        <f>IFERROR(H24/H$7,0)</f>
        <v>1.5455987547054861E-3</v>
      </c>
      <c r="J24" s="46">
        <f>IFERROR((H24-E24)/E24,0)</f>
        <v>-2.2196752830255836E-2</v>
      </c>
      <c r="K24" s="861">
        <f t="shared" si="0"/>
        <v>2584000000</v>
      </c>
      <c r="L24" s="46">
        <f t="shared" si="10"/>
        <v>1.2200845954340976E-3</v>
      </c>
      <c r="M24" s="172">
        <f>IFERROR((K24-H24)/H24,0)</f>
        <v>0.18997664271570192</v>
      </c>
      <c r="N24" s="87">
        <f t="shared" si="30"/>
        <v>2600618478.0694842</v>
      </c>
      <c r="O24" s="14">
        <f t="shared" si="10"/>
        <v>1.2200845954340976E-3</v>
      </c>
      <c r="P24" s="319">
        <f t="shared" si="6"/>
        <v>1783222050.3571</v>
      </c>
      <c r="Q24" s="14">
        <f t="shared" si="7"/>
        <v>1.2200845954340976E-3</v>
      </c>
      <c r="R24" s="319">
        <f t="shared" si="6"/>
        <v>1704610454.4245002</v>
      </c>
      <c r="S24" s="14">
        <f t="shared" si="8"/>
        <v>1.2200845954340976E-3</v>
      </c>
      <c r="T24" s="252">
        <f>+AS24</f>
        <v>96000000</v>
      </c>
      <c r="U24" s="14">
        <f t="shared" si="12"/>
        <v>8.4528002162047582E-4</v>
      </c>
      <c r="V24" s="252">
        <f t="shared" si="13"/>
        <v>112000000</v>
      </c>
      <c r="W24" s="14">
        <f t="shared" si="12"/>
        <v>1.1494822712393741E-3</v>
      </c>
      <c r="X24" s="252">
        <f t="shared" si="14"/>
        <v>152000000</v>
      </c>
      <c r="Y24" s="14">
        <f t="shared" si="15"/>
        <v>9.3789555602415099E-4</v>
      </c>
      <c r="Z24" s="252">
        <f t="shared" si="16"/>
        <v>176000000</v>
      </c>
      <c r="AA24" s="14">
        <f t="shared" si="17"/>
        <v>9.4620695334442749E-4</v>
      </c>
      <c r="AB24" s="252">
        <f t="shared" si="18"/>
        <v>248000000</v>
      </c>
      <c r="AC24" s="14">
        <f t="shared" si="19"/>
        <v>1.4061699256429695E-3</v>
      </c>
      <c r="AD24" s="252">
        <f t="shared" si="20"/>
        <v>336000000</v>
      </c>
      <c r="AE24" s="14">
        <f t="shared" si="21"/>
        <v>2.0327145145394763E-3</v>
      </c>
      <c r="AF24" s="252">
        <f t="shared" si="22"/>
        <v>320000000</v>
      </c>
      <c r="AG24" s="14">
        <f t="shared" si="23"/>
        <v>1.654248358185742E-3</v>
      </c>
      <c r="AH24" s="252">
        <f t="shared" si="31"/>
        <v>288000000</v>
      </c>
      <c r="AI24" s="14">
        <f t="shared" si="24"/>
        <v>1.5495946117467388E-3</v>
      </c>
      <c r="AJ24" s="252">
        <f t="shared" si="32"/>
        <v>264000000</v>
      </c>
      <c r="AK24" s="14">
        <f t="shared" si="25"/>
        <v>1.2276815671469141E-3</v>
      </c>
      <c r="AL24" s="252">
        <f t="shared" si="33"/>
        <v>232000000</v>
      </c>
      <c r="AM24" s="14">
        <f t="shared" si="26"/>
        <v>1.0308691782773194E-3</v>
      </c>
      <c r="AN24" s="252">
        <f t="shared" si="34"/>
        <v>208000000</v>
      </c>
      <c r="AO24" s="14">
        <f t="shared" si="27"/>
        <v>1.0543442627296206E-3</v>
      </c>
      <c r="AP24" s="252">
        <f t="shared" si="35"/>
        <v>152000000</v>
      </c>
      <c r="AQ24" s="14">
        <f t="shared" si="28"/>
        <v>7.5818541401347929E-4</v>
      </c>
      <c r="AS24" s="765">
        <v>96000000</v>
      </c>
      <c r="AT24" s="765">
        <v>112000000</v>
      </c>
      <c r="AU24" s="765">
        <v>152000000</v>
      </c>
      <c r="AV24" s="765">
        <v>176000000</v>
      </c>
      <c r="AW24" s="765">
        <v>248000000</v>
      </c>
      <c r="AX24" s="765">
        <v>336000000</v>
      </c>
      <c r="AY24" s="6">
        <v>320000000</v>
      </c>
      <c r="AZ24" s="6">
        <v>288000000</v>
      </c>
      <c r="BA24" s="6">
        <v>264000000</v>
      </c>
      <c r="BB24" s="6">
        <v>232000000</v>
      </c>
      <c r="BC24" s="6">
        <v>208000000</v>
      </c>
      <c r="BD24" s="6">
        <v>152000000</v>
      </c>
    </row>
    <row r="25" spans="1:69" s="6" customFormat="1" ht="16.5" customHeight="1">
      <c r="B25" s="261" t="s">
        <v>523</v>
      </c>
      <c r="C25" s="272">
        <v>0</v>
      </c>
      <c r="D25" s="14">
        <v>0</v>
      </c>
      <c r="E25" s="252">
        <v>0</v>
      </c>
      <c r="F25" s="46">
        <v>0</v>
      </c>
      <c r="G25" s="46">
        <v>0</v>
      </c>
      <c r="H25" s="319">
        <v>0</v>
      </c>
      <c r="I25" s="46">
        <f t="shared" si="9"/>
        <v>0</v>
      </c>
      <c r="J25" s="46">
        <f t="shared" si="1"/>
        <v>0</v>
      </c>
      <c r="K25" s="861">
        <f t="shared" si="0"/>
        <v>0</v>
      </c>
      <c r="L25" s="46">
        <f t="shared" si="10"/>
        <v>0</v>
      </c>
      <c r="M25" s="172">
        <f t="shared" si="2"/>
        <v>0</v>
      </c>
      <c r="N25" s="87">
        <f t="shared" si="30"/>
        <v>0</v>
      </c>
      <c r="O25" s="14">
        <f t="shared" si="10"/>
        <v>0</v>
      </c>
      <c r="P25" s="319">
        <f t="shared" si="6"/>
        <v>0</v>
      </c>
      <c r="Q25" s="14">
        <f t="shared" si="7"/>
        <v>0</v>
      </c>
      <c r="R25" s="319">
        <f t="shared" si="6"/>
        <v>0</v>
      </c>
      <c r="S25" s="14">
        <f t="shared" si="8"/>
        <v>0</v>
      </c>
      <c r="T25" s="252">
        <f t="shared" si="11"/>
        <v>0</v>
      </c>
      <c r="U25" s="14">
        <f t="shared" si="12"/>
        <v>0</v>
      </c>
      <c r="V25" s="252">
        <f t="shared" si="13"/>
        <v>0</v>
      </c>
      <c r="W25" s="14">
        <f t="shared" si="12"/>
        <v>0</v>
      </c>
      <c r="X25" s="252">
        <f t="shared" si="14"/>
        <v>0</v>
      </c>
      <c r="Y25" s="14">
        <f t="shared" si="15"/>
        <v>0</v>
      </c>
      <c r="Z25" s="252">
        <f t="shared" si="16"/>
        <v>0</v>
      </c>
      <c r="AA25" s="14">
        <f t="shared" si="17"/>
        <v>0</v>
      </c>
      <c r="AB25" s="252">
        <f t="shared" si="18"/>
        <v>0</v>
      </c>
      <c r="AC25" s="14">
        <f t="shared" si="19"/>
        <v>0</v>
      </c>
      <c r="AD25" s="252">
        <f t="shared" si="20"/>
        <v>0</v>
      </c>
      <c r="AE25" s="14">
        <f t="shared" si="21"/>
        <v>0</v>
      </c>
      <c r="AF25" s="252">
        <f t="shared" si="22"/>
        <v>0</v>
      </c>
      <c r="AG25" s="14">
        <f t="shared" si="23"/>
        <v>0</v>
      </c>
      <c r="AH25" s="252">
        <f t="shared" si="31"/>
        <v>0</v>
      </c>
      <c r="AI25" s="14">
        <f t="shared" si="24"/>
        <v>0</v>
      </c>
      <c r="AJ25" s="252">
        <f t="shared" si="32"/>
        <v>0</v>
      </c>
      <c r="AK25" s="14">
        <f t="shared" si="25"/>
        <v>0</v>
      </c>
      <c r="AL25" s="252">
        <f t="shared" si="33"/>
        <v>0</v>
      </c>
      <c r="AM25" s="14">
        <f t="shared" si="26"/>
        <v>0</v>
      </c>
      <c r="AN25" s="252">
        <f t="shared" si="34"/>
        <v>0</v>
      </c>
      <c r="AO25" s="14">
        <f t="shared" si="27"/>
        <v>0</v>
      </c>
      <c r="AP25" s="252">
        <f t="shared" si="35"/>
        <v>0</v>
      </c>
      <c r="AQ25" s="14">
        <f t="shared" si="28"/>
        <v>0</v>
      </c>
      <c r="AS25" s="765">
        <v>0</v>
      </c>
      <c r="AT25" s="765">
        <v>0</v>
      </c>
      <c r="AU25" s="765">
        <v>0</v>
      </c>
      <c r="AV25" s="765">
        <v>0</v>
      </c>
      <c r="AW25" s="765">
        <v>0</v>
      </c>
      <c r="AX25" s="765">
        <v>0</v>
      </c>
      <c r="AY25" s="6">
        <v>0</v>
      </c>
      <c r="AZ25" s="6">
        <v>0</v>
      </c>
      <c r="BA25" s="6">
        <v>0</v>
      </c>
      <c r="BB25" s="6">
        <v>0</v>
      </c>
      <c r="BC25" s="6">
        <v>0</v>
      </c>
      <c r="BD25" s="6">
        <v>0</v>
      </c>
    </row>
    <row r="26" spans="1:69" s="6" customFormat="1" ht="16.5" customHeight="1">
      <c r="B26" s="261" t="s">
        <v>524</v>
      </c>
      <c r="C26" s="272">
        <v>16656998399.256905</v>
      </c>
      <c r="D26" s="14">
        <v>1.7187522036246208E-2</v>
      </c>
      <c r="E26" s="252">
        <v>19373443138.655174</v>
      </c>
      <c r="F26" s="46">
        <v>1.4820624553490234E-2</v>
      </c>
      <c r="G26" s="46">
        <v>0.16308128717353149</v>
      </c>
      <c r="H26" s="319">
        <v>23601084331.856556</v>
      </c>
      <c r="I26" s="46">
        <f t="shared" si="9"/>
        <v>1.6798660129872904E-2</v>
      </c>
      <c r="J26" s="46">
        <f t="shared" si="1"/>
        <v>0.21821837052630633</v>
      </c>
      <c r="K26" s="861">
        <f t="shared" si="0"/>
        <v>33108267787.612816</v>
      </c>
      <c r="L26" s="46">
        <f t="shared" si="10"/>
        <v>1.5632696404478851E-2</v>
      </c>
      <c r="M26" s="172">
        <f t="shared" si="2"/>
        <v>0.40282824814635909</v>
      </c>
      <c r="N26" s="87">
        <f t="shared" si="30"/>
        <v>33321196975.750221</v>
      </c>
      <c r="O26" s="14">
        <f t="shared" si="10"/>
        <v>1.5632696404478851E-2</v>
      </c>
      <c r="P26" s="319">
        <f t="shared" si="6"/>
        <v>22848062371.516586</v>
      </c>
      <c r="Q26" s="14">
        <f t="shared" si="7"/>
        <v>1.5632696404478851E-2</v>
      </c>
      <c r="R26" s="319">
        <f t="shared" si="6"/>
        <v>21840827940.654308</v>
      </c>
      <c r="S26" s="14">
        <f t="shared" si="8"/>
        <v>1.5632696404478851E-2</v>
      </c>
      <c r="T26" s="252">
        <f t="shared" si="11"/>
        <v>2454176271.1482897</v>
      </c>
      <c r="U26" s="14">
        <f t="shared" si="12"/>
        <v>2.1609022620173803E-2</v>
      </c>
      <c r="V26" s="252">
        <f t="shared" si="13"/>
        <v>2450447775.4260674</v>
      </c>
      <c r="W26" s="14">
        <f t="shared" si="12"/>
        <v>2.5149520307591319E-2</v>
      </c>
      <c r="X26" s="252">
        <f t="shared" si="14"/>
        <v>2876494856.203845</v>
      </c>
      <c r="Y26" s="14">
        <f t="shared" si="15"/>
        <v>1.7749024622104707E-2</v>
      </c>
      <c r="Z26" s="252">
        <f t="shared" si="16"/>
        <v>2847813453.203845</v>
      </c>
      <c r="AA26" s="14">
        <f t="shared" si="17"/>
        <v>1.5310345973007294E-2</v>
      </c>
      <c r="AB26" s="252">
        <f t="shared" si="18"/>
        <v>2836653898.203845</v>
      </c>
      <c r="AC26" s="14">
        <f t="shared" si="19"/>
        <v>1.6083941133516695E-2</v>
      </c>
      <c r="AD26" s="252">
        <f t="shared" si="20"/>
        <v>2829820126.203845</v>
      </c>
      <c r="AE26" s="14">
        <f t="shared" si="21"/>
        <v>1.7119691797828834E-2</v>
      </c>
      <c r="AF26" s="252">
        <f t="shared" si="22"/>
        <v>2826812766.203845</v>
      </c>
      <c r="AG26" s="14">
        <f t="shared" si="23"/>
        <v>1.4613282429347519E-2</v>
      </c>
      <c r="AH26" s="252">
        <f t="shared" si="31"/>
        <v>2828002854.203845</v>
      </c>
      <c r="AI26" s="14">
        <f t="shared" si="24"/>
        <v>1.5216173558606516E-2</v>
      </c>
      <c r="AJ26" s="252">
        <f t="shared" si="32"/>
        <v>2832239001.203845</v>
      </c>
      <c r="AK26" s="14">
        <f t="shared" si="25"/>
        <v>1.317078642247177E-2</v>
      </c>
      <c r="AL26" s="252">
        <f t="shared" si="33"/>
        <v>2825928095.203845</v>
      </c>
      <c r="AM26" s="14">
        <f t="shared" si="26"/>
        <v>1.2556733505920594E-2</v>
      </c>
      <c r="AN26" s="252">
        <f t="shared" si="34"/>
        <v>2837568679.203845</v>
      </c>
      <c r="AO26" s="14">
        <f t="shared" si="27"/>
        <v>1.4383530081826161E-2</v>
      </c>
      <c r="AP26" s="252">
        <f t="shared" si="35"/>
        <v>2662310011.203846</v>
      </c>
      <c r="AQ26" s="14">
        <f t="shared" si="28"/>
        <v>1.3279767224189595E-2</v>
      </c>
      <c r="AS26" s="765">
        <v>2454176271.1482897</v>
      </c>
      <c r="AT26" s="765">
        <v>2450447775.4260674</v>
      </c>
      <c r="AU26" s="765">
        <v>2876494856.203845</v>
      </c>
      <c r="AV26" s="765">
        <v>2847813453.203845</v>
      </c>
      <c r="AW26" s="765">
        <v>2836653898.203845</v>
      </c>
      <c r="AX26" s="765">
        <v>2829820126.203845</v>
      </c>
      <c r="AY26" s="6">
        <v>2826812766.203845</v>
      </c>
      <c r="AZ26" s="6">
        <v>2828002854.203845</v>
      </c>
      <c r="BA26" s="6">
        <v>2832239001.203845</v>
      </c>
      <c r="BB26" s="6">
        <v>2825928095.203845</v>
      </c>
      <c r="BC26" s="6">
        <v>2837568679.203845</v>
      </c>
      <c r="BD26" s="6">
        <v>2662310011.203846</v>
      </c>
    </row>
    <row r="27" spans="1:69" s="6" customFormat="1" ht="16.5" customHeight="1">
      <c r="B27" s="261" t="s">
        <v>525</v>
      </c>
      <c r="C27" s="272">
        <v>188020000</v>
      </c>
      <c r="D27" s="302">
        <v>1.9400841711068298E-4</v>
      </c>
      <c r="E27" s="252">
        <v>208900000</v>
      </c>
      <c r="F27" s="335">
        <v>1.5980785898850932E-4</v>
      </c>
      <c r="G27" s="46">
        <v>0.11105201574300606</v>
      </c>
      <c r="H27" s="319">
        <v>187900000</v>
      </c>
      <c r="I27" s="335">
        <f t="shared" si="9"/>
        <v>1.337425092008397E-4</v>
      </c>
      <c r="J27" s="46">
        <f t="shared" si="1"/>
        <v>-0.10052656773575874</v>
      </c>
      <c r="K27" s="861">
        <f t="shared" si="0"/>
        <v>180000000</v>
      </c>
      <c r="L27" s="335">
        <f t="shared" si="10"/>
        <v>8.4990412994635287E-5</v>
      </c>
      <c r="M27" s="172">
        <f>IFERROR((K27-H27)/H27,0)</f>
        <v>-4.2043640234167109E-2</v>
      </c>
      <c r="N27" s="87">
        <f t="shared" si="30"/>
        <v>181157633.92124891</v>
      </c>
      <c r="O27" s="302">
        <f t="shared" si="10"/>
        <v>8.4990412994635287E-5</v>
      </c>
      <c r="P27" s="319">
        <f t="shared" si="6"/>
        <v>124218254.28184135</v>
      </c>
      <c r="Q27" s="302">
        <f t="shared" si="7"/>
        <v>8.4990412994635287E-5</v>
      </c>
      <c r="R27" s="319">
        <f t="shared" si="6"/>
        <v>118742214.31749615</v>
      </c>
      <c r="S27" s="302">
        <f t="shared" si="8"/>
        <v>8.4990412994635287E-5</v>
      </c>
      <c r="T27" s="252">
        <f t="shared" si="11"/>
        <v>15000000</v>
      </c>
      <c r="U27" s="14">
        <f t="shared" si="12"/>
        <v>1.3207500337819936E-4</v>
      </c>
      <c r="V27" s="252">
        <f t="shared" si="13"/>
        <v>15000000</v>
      </c>
      <c r="W27" s="14">
        <f t="shared" si="12"/>
        <v>1.5394851846955903E-4</v>
      </c>
      <c r="X27" s="252">
        <f t="shared" si="14"/>
        <v>15000000</v>
      </c>
      <c r="Y27" s="14">
        <f t="shared" si="15"/>
        <v>9.2555482502383328E-5</v>
      </c>
      <c r="Z27" s="252">
        <f t="shared" si="16"/>
        <v>15000000</v>
      </c>
      <c r="AA27" s="14">
        <f t="shared" si="17"/>
        <v>8.0642638069127352E-5</v>
      </c>
      <c r="AB27" s="252">
        <f t="shared" si="18"/>
        <v>15000000</v>
      </c>
      <c r="AC27" s="14">
        <f t="shared" si="19"/>
        <v>8.5050600341308641E-5</v>
      </c>
      <c r="AD27" s="252">
        <f t="shared" si="20"/>
        <v>15000000</v>
      </c>
      <c r="AE27" s="14">
        <f t="shared" si="21"/>
        <v>9.0746183684798046E-5</v>
      </c>
      <c r="AF27" s="252">
        <f t="shared" si="22"/>
        <v>15000000</v>
      </c>
      <c r="AG27" s="14">
        <f t="shared" si="23"/>
        <v>7.7542891789956657E-5</v>
      </c>
      <c r="AH27" s="252">
        <f t="shared" si="31"/>
        <v>15000000</v>
      </c>
      <c r="AI27" s="14">
        <f t="shared" si="24"/>
        <v>8.0708052695142643E-5</v>
      </c>
      <c r="AJ27" s="252">
        <f t="shared" si="32"/>
        <v>15000000</v>
      </c>
      <c r="AK27" s="14">
        <f t="shared" si="25"/>
        <v>6.9754634496983759E-5</v>
      </c>
      <c r="AL27" s="252">
        <f t="shared" si="33"/>
        <v>15000000</v>
      </c>
      <c r="AM27" s="14">
        <f t="shared" si="26"/>
        <v>6.6651024457585299E-5</v>
      </c>
      <c r="AN27" s="252">
        <f t="shared" si="34"/>
        <v>15000000</v>
      </c>
      <c r="AO27" s="14">
        <f t="shared" si="27"/>
        <v>7.6034442023770719E-5</v>
      </c>
      <c r="AP27" s="252">
        <f t="shared" si="35"/>
        <v>15000000</v>
      </c>
      <c r="AQ27" s="14">
        <f t="shared" si="28"/>
        <v>7.4820929014488092E-5</v>
      </c>
      <c r="AS27" s="765">
        <v>15000000</v>
      </c>
      <c r="AT27" s="765">
        <v>15000000</v>
      </c>
      <c r="AU27" s="765">
        <v>15000000</v>
      </c>
      <c r="AV27" s="765">
        <v>15000000</v>
      </c>
      <c r="AW27" s="765">
        <v>15000000</v>
      </c>
      <c r="AX27" s="765">
        <v>15000000</v>
      </c>
      <c r="AY27" s="6">
        <v>15000000</v>
      </c>
      <c r="AZ27" s="6">
        <v>15000000</v>
      </c>
      <c r="BA27" s="6">
        <v>15000000</v>
      </c>
      <c r="BB27" s="6">
        <v>15000000</v>
      </c>
      <c r="BC27" s="6">
        <v>15000000</v>
      </c>
      <c r="BD27" s="6">
        <v>15000000</v>
      </c>
    </row>
    <row r="28" spans="1:69" s="6" customFormat="1" ht="16.5" customHeight="1">
      <c r="B28" s="261" t="s">
        <v>526</v>
      </c>
      <c r="C28" s="272">
        <v>197399000</v>
      </c>
      <c r="D28" s="302">
        <v>2.0368613726854434E-4</v>
      </c>
      <c r="E28" s="252">
        <v>707405460</v>
      </c>
      <c r="F28" s="335">
        <v>5.4116300622011285E-4</v>
      </c>
      <c r="G28" s="46">
        <v>2.5836324398806476</v>
      </c>
      <c r="H28" s="319">
        <v>489739018</v>
      </c>
      <c r="I28" s="335">
        <f t="shared" si="9"/>
        <v>3.4858395487426925E-4</v>
      </c>
      <c r="J28" s="46">
        <f t="shared" si="1"/>
        <v>-0.30769686453932654</v>
      </c>
      <c r="K28" s="861">
        <f t="shared" si="0"/>
        <v>736000000</v>
      </c>
      <c r="L28" s="335">
        <f t="shared" si="10"/>
        <v>3.4751635535584205E-4</v>
      </c>
      <c r="M28" s="172">
        <f t="shared" si="2"/>
        <v>0.50284125411465586</v>
      </c>
      <c r="N28" s="87">
        <f t="shared" si="30"/>
        <v>740733436.47799551</v>
      </c>
      <c r="O28" s="302">
        <f t="shared" si="10"/>
        <v>3.4751635535584205E-4</v>
      </c>
      <c r="P28" s="319">
        <f t="shared" si="6"/>
        <v>507914639.7301957</v>
      </c>
      <c r="Q28" s="302">
        <f t="shared" si="7"/>
        <v>3.4751635535584205E-4</v>
      </c>
      <c r="R28" s="319">
        <f t="shared" si="6"/>
        <v>485523720.76487315</v>
      </c>
      <c r="S28" s="302">
        <f t="shared" si="8"/>
        <v>3.4751635535584205E-4</v>
      </c>
      <c r="T28" s="252">
        <f t="shared" si="11"/>
        <v>58000000</v>
      </c>
      <c r="U28" s="14">
        <f t="shared" si="12"/>
        <v>5.106900130623708E-4</v>
      </c>
      <c r="V28" s="252">
        <f t="shared" si="13"/>
        <v>58000000</v>
      </c>
      <c r="W28" s="14">
        <f t="shared" si="12"/>
        <v>5.9526760474896154E-4</v>
      </c>
      <c r="X28" s="252">
        <f t="shared" si="14"/>
        <v>58000000</v>
      </c>
      <c r="Y28" s="14">
        <f t="shared" si="15"/>
        <v>3.5788119900921552E-4</v>
      </c>
      <c r="Z28" s="252">
        <f t="shared" si="16"/>
        <v>58000000</v>
      </c>
      <c r="AA28" s="14">
        <f t="shared" si="17"/>
        <v>3.1181820053395907E-4</v>
      </c>
      <c r="AB28" s="252">
        <f t="shared" si="18"/>
        <v>58000000</v>
      </c>
      <c r="AC28" s="14">
        <f t="shared" si="19"/>
        <v>3.2886232131972671E-4</v>
      </c>
      <c r="AD28" s="252">
        <f t="shared" si="20"/>
        <v>78000000</v>
      </c>
      <c r="AE28" s="14">
        <f t="shared" si="21"/>
        <v>4.7188015516094983E-4</v>
      </c>
      <c r="AF28" s="252">
        <f t="shared" si="22"/>
        <v>58000000</v>
      </c>
      <c r="AG28" s="14">
        <f t="shared" si="23"/>
        <v>2.9983251492116575E-4</v>
      </c>
      <c r="AH28" s="252">
        <f t="shared" si="31"/>
        <v>58000000</v>
      </c>
      <c r="AI28" s="14">
        <f t="shared" si="24"/>
        <v>3.1207113708788491E-4</v>
      </c>
      <c r="AJ28" s="252">
        <f t="shared" si="32"/>
        <v>58000000</v>
      </c>
      <c r="AK28" s="14">
        <f t="shared" si="25"/>
        <v>2.6971792005500386E-4</v>
      </c>
      <c r="AL28" s="252">
        <f t="shared" si="33"/>
        <v>58000000</v>
      </c>
      <c r="AM28" s="14">
        <f t="shared" si="26"/>
        <v>2.5771729456932984E-4</v>
      </c>
      <c r="AN28" s="252">
        <f t="shared" si="34"/>
        <v>58000000</v>
      </c>
      <c r="AO28" s="14">
        <f t="shared" si="27"/>
        <v>2.9399984249191345E-4</v>
      </c>
      <c r="AP28" s="252">
        <f t="shared" si="35"/>
        <v>78000000</v>
      </c>
      <c r="AQ28" s="14">
        <f t="shared" si="28"/>
        <v>3.8906883087533805E-4</v>
      </c>
      <c r="AS28" s="765">
        <v>58000000</v>
      </c>
      <c r="AT28" s="765">
        <v>58000000</v>
      </c>
      <c r="AU28" s="765">
        <v>58000000</v>
      </c>
      <c r="AV28" s="765">
        <v>58000000</v>
      </c>
      <c r="AW28" s="765">
        <v>58000000</v>
      </c>
      <c r="AX28" s="765">
        <v>78000000</v>
      </c>
      <c r="AY28" s="6">
        <v>58000000</v>
      </c>
      <c r="AZ28" s="6">
        <v>58000000</v>
      </c>
      <c r="BA28" s="6">
        <v>58000000</v>
      </c>
      <c r="BB28" s="6">
        <v>58000000</v>
      </c>
      <c r="BC28" s="6">
        <v>58000000</v>
      </c>
      <c r="BD28" s="6">
        <v>78000000</v>
      </c>
    </row>
    <row r="29" spans="1:69" s="6" customFormat="1" ht="16.5" customHeight="1">
      <c r="B29" s="261" t="s">
        <v>527</v>
      </c>
      <c r="C29" s="272">
        <v>0</v>
      </c>
      <c r="D29" s="14">
        <v>0</v>
      </c>
      <c r="E29" s="252">
        <v>0</v>
      </c>
      <c r="F29" s="46">
        <v>0</v>
      </c>
      <c r="G29" s="46">
        <v>0</v>
      </c>
      <c r="H29" s="319">
        <v>0</v>
      </c>
      <c r="I29" s="46">
        <f t="shared" si="9"/>
        <v>0</v>
      </c>
      <c r="J29" s="46">
        <f t="shared" si="1"/>
        <v>0</v>
      </c>
      <c r="K29" s="861">
        <f t="shared" si="0"/>
        <v>0</v>
      </c>
      <c r="L29" s="46">
        <f t="shared" si="10"/>
        <v>0</v>
      </c>
      <c r="M29" s="172">
        <f t="shared" si="2"/>
        <v>0</v>
      </c>
      <c r="N29" s="87">
        <f t="shared" si="30"/>
        <v>0</v>
      </c>
      <c r="O29" s="14">
        <f t="shared" si="10"/>
        <v>0</v>
      </c>
      <c r="P29" s="319">
        <f t="shared" si="6"/>
        <v>0</v>
      </c>
      <c r="Q29" s="14">
        <f t="shared" si="7"/>
        <v>0</v>
      </c>
      <c r="R29" s="319">
        <f t="shared" si="6"/>
        <v>0</v>
      </c>
      <c r="S29" s="14">
        <f t="shared" si="8"/>
        <v>0</v>
      </c>
      <c r="T29" s="252">
        <f t="shared" si="11"/>
        <v>0</v>
      </c>
      <c r="U29" s="14">
        <f t="shared" si="12"/>
        <v>0</v>
      </c>
      <c r="V29" s="252">
        <f t="shared" si="13"/>
        <v>0</v>
      </c>
      <c r="W29" s="14">
        <f t="shared" si="12"/>
        <v>0</v>
      </c>
      <c r="X29" s="252">
        <f t="shared" si="14"/>
        <v>0</v>
      </c>
      <c r="Y29" s="14">
        <f t="shared" si="15"/>
        <v>0</v>
      </c>
      <c r="Z29" s="252">
        <f t="shared" si="16"/>
        <v>0</v>
      </c>
      <c r="AA29" s="14">
        <f t="shared" si="17"/>
        <v>0</v>
      </c>
      <c r="AB29" s="252">
        <f t="shared" si="18"/>
        <v>0</v>
      </c>
      <c r="AC29" s="14">
        <f t="shared" si="19"/>
        <v>0</v>
      </c>
      <c r="AD29" s="252">
        <f t="shared" si="20"/>
        <v>0</v>
      </c>
      <c r="AE29" s="14">
        <f t="shared" si="21"/>
        <v>0</v>
      </c>
      <c r="AF29" s="252">
        <f t="shared" si="22"/>
        <v>0</v>
      </c>
      <c r="AG29" s="14">
        <f t="shared" si="23"/>
        <v>0</v>
      </c>
      <c r="AH29" s="252">
        <f t="shared" si="31"/>
        <v>0</v>
      </c>
      <c r="AI29" s="14">
        <f t="shared" si="24"/>
        <v>0</v>
      </c>
      <c r="AJ29" s="252">
        <f t="shared" si="32"/>
        <v>0</v>
      </c>
      <c r="AK29" s="14">
        <f t="shared" si="25"/>
        <v>0</v>
      </c>
      <c r="AL29" s="252">
        <f t="shared" si="33"/>
        <v>0</v>
      </c>
      <c r="AM29" s="14">
        <f t="shared" si="26"/>
        <v>0</v>
      </c>
      <c r="AN29" s="252">
        <f t="shared" si="34"/>
        <v>0</v>
      </c>
      <c r="AO29" s="14">
        <f t="shared" si="27"/>
        <v>0</v>
      </c>
      <c r="AP29" s="252">
        <f t="shared" si="35"/>
        <v>0</v>
      </c>
      <c r="AQ29" s="14">
        <f t="shared" si="28"/>
        <v>0</v>
      </c>
      <c r="AS29" s="765">
        <v>0</v>
      </c>
      <c r="AT29" s="765">
        <v>0</v>
      </c>
      <c r="AU29" s="765">
        <v>0</v>
      </c>
      <c r="AV29" s="765">
        <v>0</v>
      </c>
      <c r="AW29" s="765">
        <v>0</v>
      </c>
      <c r="AX29" s="765">
        <v>0</v>
      </c>
      <c r="AY29" s="6">
        <v>0</v>
      </c>
      <c r="AZ29" s="6">
        <v>0</v>
      </c>
      <c r="BA29" s="6">
        <v>0</v>
      </c>
      <c r="BB29" s="6">
        <v>0</v>
      </c>
      <c r="BC29" s="6">
        <v>0</v>
      </c>
      <c r="BD29" s="6">
        <v>0</v>
      </c>
    </row>
    <row r="30" spans="1:69" s="6" customFormat="1" ht="16.5" customHeight="1">
      <c r="B30" s="261" t="s">
        <v>528</v>
      </c>
      <c r="C30" s="272">
        <v>0</v>
      </c>
      <c r="D30" s="14">
        <v>0</v>
      </c>
      <c r="E30" s="252">
        <v>0</v>
      </c>
      <c r="F30" s="46">
        <v>0</v>
      </c>
      <c r="G30" s="46">
        <v>0</v>
      </c>
      <c r="H30" s="319">
        <v>0</v>
      </c>
      <c r="I30" s="46">
        <f t="shared" si="9"/>
        <v>0</v>
      </c>
      <c r="J30" s="46">
        <f t="shared" si="1"/>
        <v>0</v>
      </c>
      <c r="K30" s="861">
        <f t="shared" si="0"/>
        <v>0</v>
      </c>
      <c r="L30" s="46">
        <f t="shared" si="10"/>
        <v>0</v>
      </c>
      <c r="M30" s="172">
        <f t="shared" si="2"/>
        <v>0</v>
      </c>
      <c r="N30" s="87">
        <f t="shared" si="30"/>
        <v>0</v>
      </c>
      <c r="O30" s="14">
        <f t="shared" si="10"/>
        <v>0</v>
      </c>
      <c r="P30" s="319">
        <f t="shared" si="6"/>
        <v>0</v>
      </c>
      <c r="Q30" s="14">
        <f t="shared" si="7"/>
        <v>0</v>
      </c>
      <c r="R30" s="319">
        <f t="shared" si="6"/>
        <v>0</v>
      </c>
      <c r="S30" s="14">
        <f t="shared" si="8"/>
        <v>0</v>
      </c>
      <c r="T30" s="252">
        <f t="shared" si="11"/>
        <v>0</v>
      </c>
      <c r="U30" s="14">
        <f t="shared" si="12"/>
        <v>0</v>
      </c>
      <c r="V30" s="252">
        <f t="shared" si="13"/>
        <v>0</v>
      </c>
      <c r="W30" s="14">
        <f t="shared" si="12"/>
        <v>0</v>
      </c>
      <c r="X30" s="252">
        <f t="shared" si="14"/>
        <v>0</v>
      </c>
      <c r="Y30" s="14">
        <f t="shared" si="15"/>
        <v>0</v>
      </c>
      <c r="Z30" s="252">
        <f t="shared" si="16"/>
        <v>0</v>
      </c>
      <c r="AA30" s="14">
        <f t="shared" si="17"/>
        <v>0</v>
      </c>
      <c r="AB30" s="252">
        <f t="shared" si="18"/>
        <v>0</v>
      </c>
      <c r="AC30" s="14">
        <f t="shared" si="19"/>
        <v>0</v>
      </c>
      <c r="AD30" s="252">
        <f t="shared" si="20"/>
        <v>0</v>
      </c>
      <c r="AE30" s="14">
        <f t="shared" si="21"/>
        <v>0</v>
      </c>
      <c r="AF30" s="252">
        <f t="shared" si="22"/>
        <v>0</v>
      </c>
      <c r="AG30" s="14">
        <f t="shared" si="23"/>
        <v>0</v>
      </c>
      <c r="AH30" s="252">
        <f t="shared" si="31"/>
        <v>0</v>
      </c>
      <c r="AI30" s="14">
        <f t="shared" si="24"/>
        <v>0</v>
      </c>
      <c r="AJ30" s="252">
        <f t="shared" si="32"/>
        <v>0</v>
      </c>
      <c r="AK30" s="14">
        <f t="shared" si="25"/>
        <v>0</v>
      </c>
      <c r="AL30" s="252">
        <f t="shared" si="33"/>
        <v>0</v>
      </c>
      <c r="AM30" s="14">
        <f t="shared" si="26"/>
        <v>0</v>
      </c>
      <c r="AN30" s="252">
        <f t="shared" si="34"/>
        <v>0</v>
      </c>
      <c r="AO30" s="14">
        <f t="shared" si="27"/>
        <v>0</v>
      </c>
      <c r="AP30" s="252">
        <f t="shared" si="35"/>
        <v>0</v>
      </c>
      <c r="AQ30" s="14">
        <f t="shared" si="28"/>
        <v>0</v>
      </c>
      <c r="AS30" s="765">
        <v>0</v>
      </c>
      <c r="AT30" s="765">
        <v>0</v>
      </c>
      <c r="AU30" s="765">
        <v>0</v>
      </c>
      <c r="AV30" s="765">
        <v>0</v>
      </c>
      <c r="AW30" s="765">
        <v>0</v>
      </c>
      <c r="AX30" s="765">
        <v>0</v>
      </c>
      <c r="AY30" s="6">
        <v>0</v>
      </c>
      <c r="AZ30" s="6">
        <v>0</v>
      </c>
      <c r="BA30" s="6">
        <v>0</v>
      </c>
      <c r="BB30" s="6">
        <v>0</v>
      </c>
      <c r="BC30" s="6">
        <v>0</v>
      </c>
      <c r="BD30" s="6">
        <v>0</v>
      </c>
    </row>
    <row r="31" spans="1:69" s="6" customFormat="1" ht="16.5" customHeight="1">
      <c r="B31" s="261" t="s">
        <v>529</v>
      </c>
      <c r="C31" s="272">
        <v>0</v>
      </c>
      <c r="D31" s="14">
        <v>0</v>
      </c>
      <c r="E31" s="252">
        <v>0</v>
      </c>
      <c r="F31" s="46">
        <v>0</v>
      </c>
      <c r="G31" s="46">
        <v>0</v>
      </c>
      <c r="H31" s="319">
        <v>0</v>
      </c>
      <c r="I31" s="46">
        <f t="shared" si="9"/>
        <v>0</v>
      </c>
      <c r="J31" s="46">
        <f t="shared" si="1"/>
        <v>0</v>
      </c>
      <c r="K31" s="861">
        <f t="shared" si="0"/>
        <v>0</v>
      </c>
      <c r="L31" s="46">
        <f t="shared" si="10"/>
        <v>0</v>
      </c>
      <c r="M31" s="172">
        <f t="shared" si="2"/>
        <v>0</v>
      </c>
      <c r="N31" s="87">
        <f t="shared" si="30"/>
        <v>0</v>
      </c>
      <c r="O31" s="14">
        <f t="shared" si="10"/>
        <v>0</v>
      </c>
      <c r="P31" s="319">
        <f t="shared" ref="P31:P40" si="36">+$K31/$K$7*P$7</f>
        <v>0</v>
      </c>
      <c r="Q31" s="14">
        <f t="shared" si="7"/>
        <v>0</v>
      </c>
      <c r="R31" s="319">
        <f t="shared" ref="R31:R40" si="37">+$K31/$K$7*R$7</f>
        <v>0</v>
      </c>
      <c r="S31" s="14">
        <f t="shared" si="8"/>
        <v>0</v>
      </c>
      <c r="T31" s="252">
        <f t="shared" si="11"/>
        <v>0</v>
      </c>
      <c r="U31" s="14">
        <f t="shared" si="12"/>
        <v>0</v>
      </c>
      <c r="V31" s="252">
        <f t="shared" si="13"/>
        <v>0</v>
      </c>
      <c r="W31" s="14">
        <f t="shared" si="12"/>
        <v>0</v>
      </c>
      <c r="X31" s="252">
        <f t="shared" si="14"/>
        <v>0</v>
      </c>
      <c r="Y31" s="14">
        <f t="shared" si="15"/>
        <v>0</v>
      </c>
      <c r="Z31" s="252">
        <f t="shared" si="16"/>
        <v>0</v>
      </c>
      <c r="AA31" s="14">
        <f t="shared" si="17"/>
        <v>0</v>
      </c>
      <c r="AB31" s="252">
        <f t="shared" si="18"/>
        <v>0</v>
      </c>
      <c r="AC31" s="14">
        <f t="shared" si="19"/>
        <v>0</v>
      </c>
      <c r="AD31" s="252">
        <f t="shared" si="20"/>
        <v>0</v>
      </c>
      <c r="AE31" s="14">
        <f t="shared" si="21"/>
        <v>0</v>
      </c>
      <c r="AF31" s="252">
        <f t="shared" si="22"/>
        <v>0</v>
      </c>
      <c r="AG31" s="14">
        <f t="shared" si="23"/>
        <v>0</v>
      </c>
      <c r="AH31" s="252">
        <f t="shared" si="31"/>
        <v>0</v>
      </c>
      <c r="AI31" s="14">
        <f t="shared" si="24"/>
        <v>0</v>
      </c>
      <c r="AJ31" s="252">
        <f t="shared" si="32"/>
        <v>0</v>
      </c>
      <c r="AK31" s="14">
        <f t="shared" si="25"/>
        <v>0</v>
      </c>
      <c r="AL31" s="252">
        <f t="shared" si="33"/>
        <v>0</v>
      </c>
      <c r="AM31" s="14">
        <f t="shared" si="26"/>
        <v>0</v>
      </c>
      <c r="AN31" s="252">
        <f t="shared" si="34"/>
        <v>0</v>
      </c>
      <c r="AO31" s="14">
        <f t="shared" si="27"/>
        <v>0</v>
      </c>
      <c r="AP31" s="252">
        <f t="shared" si="35"/>
        <v>0</v>
      </c>
      <c r="AQ31" s="14">
        <f t="shared" si="28"/>
        <v>0</v>
      </c>
      <c r="AS31" s="765">
        <v>0</v>
      </c>
      <c r="AT31" s="765">
        <v>0</v>
      </c>
      <c r="AU31" s="765">
        <v>0</v>
      </c>
      <c r="AV31" s="765">
        <v>0</v>
      </c>
      <c r="AW31" s="765">
        <v>0</v>
      </c>
      <c r="AX31" s="765">
        <v>0</v>
      </c>
      <c r="AY31" s="6">
        <v>0</v>
      </c>
      <c r="AZ31" s="6">
        <v>0</v>
      </c>
      <c r="BA31" s="6">
        <v>0</v>
      </c>
      <c r="BB31" s="6">
        <v>0</v>
      </c>
      <c r="BC31" s="6">
        <v>0</v>
      </c>
      <c r="BD31" s="6">
        <v>0</v>
      </c>
    </row>
    <row r="32" spans="1:69" s="6" customFormat="1" ht="16.5" customHeight="1">
      <c r="B32" s="261" t="s">
        <v>530</v>
      </c>
      <c r="C32" s="272">
        <v>5307951949.1999998</v>
      </c>
      <c r="D32" s="14">
        <v>5.477009657291013E-3</v>
      </c>
      <c r="E32" s="252">
        <v>10534104842</v>
      </c>
      <c r="F32" s="46">
        <v>8.0585578801364733E-3</v>
      </c>
      <c r="G32" s="46">
        <v>0.98458933743506705</v>
      </c>
      <c r="H32" s="319">
        <v>650556256</v>
      </c>
      <c r="I32" s="46">
        <f t="shared" si="9"/>
        <v>4.6304963306941898E-4</v>
      </c>
      <c r="J32" s="46">
        <f t="shared" si="1"/>
        <v>-0.93824285349750847</v>
      </c>
      <c r="K32" s="861">
        <f t="shared" si="0"/>
        <v>14510570828.731447</v>
      </c>
      <c r="L32" s="46">
        <f t="shared" si="10"/>
        <v>6.8514411528988487E-3</v>
      </c>
      <c r="M32" s="172">
        <f t="shared" si="2"/>
        <v>21.304867096276833</v>
      </c>
      <c r="N32" s="87">
        <f t="shared" si="30"/>
        <v>14603892656.553802</v>
      </c>
      <c r="O32" s="14">
        <f t="shared" si="10"/>
        <v>6.8514411528988487E-3</v>
      </c>
      <c r="P32" s="319">
        <f t="shared" si="36"/>
        <v>10013765427.655733</v>
      </c>
      <c r="Q32" s="14">
        <f t="shared" si="7"/>
        <v>6.8514411528988487E-3</v>
      </c>
      <c r="R32" s="319">
        <f t="shared" si="37"/>
        <v>9572318395.6357613</v>
      </c>
      <c r="S32" s="14">
        <f t="shared" si="8"/>
        <v>6.8514411528988487E-3</v>
      </c>
      <c r="T32" s="252">
        <f t="shared" si="11"/>
        <v>717842601.47202373</v>
      </c>
      <c r="U32" s="14">
        <f t="shared" si="12"/>
        <v>6.3206042676288631E-3</v>
      </c>
      <c r="V32" s="252">
        <f t="shared" si="13"/>
        <v>785256672.9027642</v>
      </c>
      <c r="W32" s="14">
        <f t="shared" si="12"/>
        <v>8.0592734274477114E-3</v>
      </c>
      <c r="X32" s="252">
        <f t="shared" si="14"/>
        <v>1061044498.1846907</v>
      </c>
      <c r="Y32" s="14">
        <f t="shared" si="15"/>
        <v>6.5470323657322157E-3</v>
      </c>
      <c r="Z32" s="252">
        <f t="shared" si="16"/>
        <v>1218167713.7064636</v>
      </c>
      <c r="AA32" s="14">
        <f t="shared" si="17"/>
        <v>6.5490838695951119E-3</v>
      </c>
      <c r="AB32" s="252">
        <f t="shared" si="18"/>
        <v>1141827510.0680506</v>
      </c>
      <c r="AC32" s="14">
        <f t="shared" si="19"/>
        <v>6.4742076811672893E-3</v>
      </c>
      <c r="AD32" s="252">
        <f t="shared" si="20"/>
        <v>1007175250.3564055</v>
      </c>
      <c r="AE32" s="14">
        <f t="shared" si="21"/>
        <v>6.0931540181083221E-3</v>
      </c>
      <c r="AF32" s="252">
        <f t="shared" si="22"/>
        <v>1109071656.5026979</v>
      </c>
      <c r="AG32" s="14">
        <f t="shared" si="23"/>
        <v>5.7333748964997792E-3</v>
      </c>
      <c r="AH32" s="252">
        <f t="shared" si="31"/>
        <v>1263610187.6735289</v>
      </c>
      <c r="AI32" s="14">
        <f t="shared" si="24"/>
        <v>6.7989011741916173E-3</v>
      </c>
      <c r="AJ32" s="252">
        <f t="shared" si="32"/>
        <v>1597860114.9611032</v>
      </c>
      <c r="AK32" s="14">
        <f t="shared" si="25"/>
        <v>7.4305432197613467E-3</v>
      </c>
      <c r="AL32" s="252">
        <f t="shared" si="33"/>
        <v>1664923931.3903422</v>
      </c>
      <c r="AM32" s="14">
        <f t="shared" si="26"/>
        <v>7.3979257114077848E-3</v>
      </c>
      <c r="AN32" s="252">
        <f t="shared" si="34"/>
        <v>1461765292.5181723</v>
      </c>
      <c r="AO32" s="14">
        <f t="shared" si="27"/>
        <v>7.4096338924222148E-3</v>
      </c>
      <c r="AP32" s="252">
        <f t="shared" si="35"/>
        <v>1482025398.9952035</v>
      </c>
      <c r="AQ32" s="14">
        <f t="shared" si="28"/>
        <v>7.3924344783925667E-3</v>
      </c>
      <c r="AS32" s="765">
        <v>717842601.47202373</v>
      </c>
      <c r="AT32" s="765">
        <v>785256672.9027642</v>
      </c>
      <c r="AU32" s="765">
        <v>1061044498.1846907</v>
      </c>
      <c r="AV32" s="765">
        <v>1218167713.7064636</v>
      </c>
      <c r="AW32" s="765">
        <v>1141827510.0680506</v>
      </c>
      <c r="AX32" s="765">
        <f>1184912059.24283*0.85</f>
        <v>1007175250.3564055</v>
      </c>
      <c r="AY32" s="6">
        <v>1109071656.5026979</v>
      </c>
      <c r="AZ32" s="6">
        <v>1263610187.6735289</v>
      </c>
      <c r="BA32" s="6">
        <v>1597860114.9611032</v>
      </c>
      <c r="BB32" s="6">
        <v>1664923931.3903422</v>
      </c>
      <c r="BC32" s="6">
        <v>1461765292.5181723</v>
      </c>
      <c r="BD32" s="6">
        <v>1482025398.9952035</v>
      </c>
    </row>
    <row r="33" spans="2:56" s="6" customFormat="1" ht="16.5" customHeight="1">
      <c r="B33" s="261" t="s">
        <v>531</v>
      </c>
      <c r="C33" s="272">
        <v>0</v>
      </c>
      <c r="D33" s="14">
        <v>0</v>
      </c>
      <c r="E33" s="252">
        <v>0</v>
      </c>
      <c r="F33" s="46">
        <v>0</v>
      </c>
      <c r="G33" s="46">
        <v>0</v>
      </c>
      <c r="H33" s="319">
        <v>0</v>
      </c>
      <c r="I33" s="46">
        <f t="shared" si="9"/>
        <v>0</v>
      </c>
      <c r="J33" s="46">
        <f t="shared" si="1"/>
        <v>0</v>
      </c>
      <c r="K33" s="861">
        <f t="shared" si="0"/>
        <v>0</v>
      </c>
      <c r="L33" s="46">
        <f t="shared" si="10"/>
        <v>0</v>
      </c>
      <c r="M33" s="172">
        <f t="shared" si="2"/>
        <v>0</v>
      </c>
      <c r="N33" s="87">
        <f t="shared" si="30"/>
        <v>0</v>
      </c>
      <c r="O33" s="14">
        <f t="shared" si="10"/>
        <v>0</v>
      </c>
      <c r="P33" s="319">
        <f t="shared" si="36"/>
        <v>0</v>
      </c>
      <c r="Q33" s="14">
        <f t="shared" si="7"/>
        <v>0</v>
      </c>
      <c r="R33" s="319">
        <f t="shared" si="37"/>
        <v>0</v>
      </c>
      <c r="S33" s="14">
        <f t="shared" si="8"/>
        <v>0</v>
      </c>
      <c r="T33" s="252">
        <f t="shared" si="11"/>
        <v>0</v>
      </c>
      <c r="U33" s="14">
        <f t="shared" si="12"/>
        <v>0</v>
      </c>
      <c r="V33" s="252">
        <f t="shared" si="13"/>
        <v>0</v>
      </c>
      <c r="W33" s="14">
        <f t="shared" si="12"/>
        <v>0</v>
      </c>
      <c r="X33" s="252">
        <f t="shared" si="14"/>
        <v>0</v>
      </c>
      <c r="Y33" s="14">
        <f t="shared" si="15"/>
        <v>0</v>
      </c>
      <c r="Z33" s="252">
        <f t="shared" si="16"/>
        <v>0</v>
      </c>
      <c r="AA33" s="14">
        <f t="shared" si="17"/>
        <v>0</v>
      </c>
      <c r="AB33" s="252">
        <f t="shared" si="18"/>
        <v>0</v>
      </c>
      <c r="AC33" s="14">
        <f t="shared" si="19"/>
        <v>0</v>
      </c>
      <c r="AD33" s="252">
        <f t="shared" si="20"/>
        <v>0</v>
      </c>
      <c r="AE33" s="14">
        <f t="shared" si="21"/>
        <v>0</v>
      </c>
      <c r="AF33" s="252">
        <f t="shared" si="22"/>
        <v>0</v>
      </c>
      <c r="AG33" s="14">
        <f t="shared" si="23"/>
        <v>0</v>
      </c>
      <c r="AH33" s="252">
        <f t="shared" si="31"/>
        <v>0</v>
      </c>
      <c r="AI33" s="14">
        <f t="shared" si="24"/>
        <v>0</v>
      </c>
      <c r="AJ33" s="252">
        <f t="shared" si="32"/>
        <v>0</v>
      </c>
      <c r="AK33" s="14">
        <f t="shared" si="25"/>
        <v>0</v>
      </c>
      <c r="AL33" s="252">
        <f t="shared" si="33"/>
        <v>0</v>
      </c>
      <c r="AM33" s="14">
        <f t="shared" si="26"/>
        <v>0</v>
      </c>
      <c r="AN33" s="252">
        <f t="shared" si="34"/>
        <v>0</v>
      </c>
      <c r="AO33" s="14">
        <f t="shared" si="27"/>
        <v>0</v>
      </c>
      <c r="AP33" s="252">
        <f t="shared" si="35"/>
        <v>0</v>
      </c>
      <c r="AQ33" s="14">
        <f t="shared" si="28"/>
        <v>0</v>
      </c>
      <c r="AS33" s="765">
        <v>0</v>
      </c>
      <c r="AT33" s="765">
        <v>0</v>
      </c>
      <c r="AU33" s="765">
        <v>0</v>
      </c>
      <c r="AV33" s="765">
        <v>0</v>
      </c>
      <c r="AW33" s="765">
        <v>0</v>
      </c>
      <c r="AX33" s="765">
        <v>0</v>
      </c>
      <c r="AY33" s="6">
        <v>0</v>
      </c>
      <c r="AZ33" s="6">
        <v>0</v>
      </c>
      <c r="BA33" s="6">
        <v>0</v>
      </c>
      <c r="BB33" s="6">
        <v>0</v>
      </c>
      <c r="BC33" s="6">
        <v>0</v>
      </c>
      <c r="BD33" s="6">
        <v>0</v>
      </c>
    </row>
    <row r="34" spans="2:56" s="6" customFormat="1" ht="16.5" customHeight="1">
      <c r="B34" s="261" t="s">
        <v>532</v>
      </c>
      <c r="C34" s="272">
        <v>0</v>
      </c>
      <c r="D34" s="14">
        <v>0</v>
      </c>
      <c r="E34" s="252">
        <v>0</v>
      </c>
      <c r="F34" s="46">
        <v>0</v>
      </c>
      <c r="G34" s="46">
        <v>0</v>
      </c>
      <c r="H34" s="319">
        <v>0</v>
      </c>
      <c r="I34" s="46">
        <f t="shared" si="9"/>
        <v>0</v>
      </c>
      <c r="J34" s="46">
        <f t="shared" si="1"/>
        <v>0</v>
      </c>
      <c r="K34" s="861">
        <f t="shared" si="0"/>
        <v>0</v>
      </c>
      <c r="L34" s="46">
        <f t="shared" si="10"/>
        <v>0</v>
      </c>
      <c r="M34" s="172">
        <f t="shared" si="2"/>
        <v>0</v>
      </c>
      <c r="N34" s="87">
        <f t="shared" si="30"/>
        <v>0</v>
      </c>
      <c r="O34" s="14">
        <f t="shared" si="10"/>
        <v>0</v>
      </c>
      <c r="P34" s="319">
        <f t="shared" si="36"/>
        <v>0</v>
      </c>
      <c r="Q34" s="14">
        <f t="shared" si="7"/>
        <v>0</v>
      </c>
      <c r="R34" s="319">
        <f t="shared" si="37"/>
        <v>0</v>
      </c>
      <c r="S34" s="14">
        <f t="shared" si="8"/>
        <v>0</v>
      </c>
      <c r="T34" s="252">
        <f t="shared" si="11"/>
        <v>0</v>
      </c>
      <c r="U34" s="14">
        <f t="shared" si="12"/>
        <v>0</v>
      </c>
      <c r="V34" s="252">
        <f t="shared" si="13"/>
        <v>0</v>
      </c>
      <c r="W34" s="14">
        <f t="shared" si="12"/>
        <v>0</v>
      </c>
      <c r="X34" s="252">
        <f t="shared" si="14"/>
        <v>0</v>
      </c>
      <c r="Y34" s="14">
        <f t="shared" si="15"/>
        <v>0</v>
      </c>
      <c r="Z34" s="252">
        <f t="shared" si="16"/>
        <v>0</v>
      </c>
      <c r="AA34" s="14">
        <f t="shared" si="17"/>
        <v>0</v>
      </c>
      <c r="AB34" s="252">
        <f t="shared" si="18"/>
        <v>0</v>
      </c>
      <c r="AC34" s="14">
        <f t="shared" si="19"/>
        <v>0</v>
      </c>
      <c r="AD34" s="252">
        <f t="shared" si="20"/>
        <v>0</v>
      </c>
      <c r="AE34" s="14">
        <f t="shared" si="21"/>
        <v>0</v>
      </c>
      <c r="AF34" s="252">
        <f t="shared" si="22"/>
        <v>0</v>
      </c>
      <c r="AG34" s="14">
        <f t="shared" si="23"/>
        <v>0</v>
      </c>
      <c r="AH34" s="252">
        <f t="shared" si="31"/>
        <v>0</v>
      </c>
      <c r="AI34" s="14">
        <f t="shared" si="24"/>
        <v>0</v>
      </c>
      <c r="AJ34" s="252">
        <f t="shared" si="32"/>
        <v>0</v>
      </c>
      <c r="AK34" s="14">
        <f t="shared" si="25"/>
        <v>0</v>
      </c>
      <c r="AL34" s="252">
        <f t="shared" si="33"/>
        <v>0</v>
      </c>
      <c r="AM34" s="14">
        <f t="shared" si="26"/>
        <v>0</v>
      </c>
      <c r="AN34" s="252">
        <f t="shared" si="34"/>
        <v>0</v>
      </c>
      <c r="AO34" s="14">
        <f t="shared" si="27"/>
        <v>0</v>
      </c>
      <c r="AP34" s="252">
        <f t="shared" si="35"/>
        <v>0</v>
      </c>
      <c r="AQ34" s="14">
        <f t="shared" si="28"/>
        <v>0</v>
      </c>
      <c r="AS34" s="765">
        <v>0</v>
      </c>
      <c r="AT34" s="765">
        <v>0</v>
      </c>
      <c r="AU34" s="765">
        <v>0</v>
      </c>
      <c r="AV34" s="765">
        <v>0</v>
      </c>
      <c r="AW34" s="765">
        <v>0</v>
      </c>
      <c r="AX34" s="765">
        <v>0</v>
      </c>
      <c r="AY34" s="6">
        <v>0</v>
      </c>
      <c r="AZ34" s="6">
        <v>0</v>
      </c>
      <c r="BA34" s="6">
        <v>0</v>
      </c>
      <c r="BB34" s="6">
        <v>0</v>
      </c>
      <c r="BC34" s="6">
        <v>0</v>
      </c>
      <c r="BD34" s="6">
        <v>0</v>
      </c>
    </row>
    <row r="35" spans="2:56" s="6" customFormat="1" ht="16.5" customHeight="1">
      <c r="B35" s="261" t="s">
        <v>533</v>
      </c>
      <c r="C35" s="272">
        <v>1015464300</v>
      </c>
      <c r="D35" s="14">
        <v>1.0478067305361542E-3</v>
      </c>
      <c r="E35" s="252">
        <v>1141142500</v>
      </c>
      <c r="F35" s="46">
        <v>8.7297051089418388E-4</v>
      </c>
      <c r="G35" s="46">
        <v>0.12376427216594418</v>
      </c>
      <c r="H35" s="319">
        <v>1397202341</v>
      </c>
      <c r="I35" s="46">
        <f t="shared" si="9"/>
        <v>9.9449359737428019E-4</v>
      </c>
      <c r="J35" s="46">
        <f t="shared" si="1"/>
        <v>0.22438901451834456</v>
      </c>
      <c r="K35" s="861">
        <f t="shared" si="0"/>
        <v>1800000000</v>
      </c>
      <c r="L35" s="46">
        <f t="shared" si="10"/>
        <v>8.4990412994635279E-4</v>
      </c>
      <c r="M35" s="172">
        <f t="shared" si="2"/>
        <v>0.28828870892938191</v>
      </c>
      <c r="N35" s="87">
        <f t="shared" si="30"/>
        <v>1811576339.2124889</v>
      </c>
      <c r="O35" s="14">
        <f t="shared" si="10"/>
        <v>8.4990412994635279E-4</v>
      </c>
      <c r="P35" s="319">
        <f t="shared" si="36"/>
        <v>1242182542.8184133</v>
      </c>
      <c r="Q35" s="14">
        <f t="shared" si="7"/>
        <v>8.4990412994635279E-4</v>
      </c>
      <c r="R35" s="319">
        <f t="shared" si="37"/>
        <v>1187422143.1749613</v>
      </c>
      <c r="S35" s="14">
        <f t="shared" si="8"/>
        <v>8.4990412994635279E-4</v>
      </c>
      <c r="T35" s="252">
        <f t="shared" si="11"/>
        <v>150000000</v>
      </c>
      <c r="U35" s="14">
        <f t="shared" si="12"/>
        <v>1.3207500337819936E-3</v>
      </c>
      <c r="V35" s="252">
        <f t="shared" si="13"/>
        <v>150000000</v>
      </c>
      <c r="W35" s="14">
        <f t="shared" si="12"/>
        <v>1.5394851846955901E-3</v>
      </c>
      <c r="X35" s="252">
        <f t="shared" si="14"/>
        <v>150000000</v>
      </c>
      <c r="Y35" s="14">
        <f t="shared" si="15"/>
        <v>9.255548250238333E-4</v>
      </c>
      <c r="Z35" s="252">
        <f t="shared" si="16"/>
        <v>150000000</v>
      </c>
      <c r="AA35" s="14">
        <f t="shared" si="17"/>
        <v>8.0642638069127349E-4</v>
      </c>
      <c r="AB35" s="252">
        <f t="shared" si="18"/>
        <v>150000000</v>
      </c>
      <c r="AC35" s="14">
        <f t="shared" si="19"/>
        <v>8.5050600341308633E-4</v>
      </c>
      <c r="AD35" s="252">
        <f t="shared" si="20"/>
        <v>150000000</v>
      </c>
      <c r="AE35" s="14">
        <f t="shared" si="21"/>
        <v>9.0746183684798048E-4</v>
      </c>
      <c r="AF35" s="252">
        <f t="shared" si="22"/>
        <v>150000000</v>
      </c>
      <c r="AG35" s="14">
        <f t="shared" si="23"/>
        <v>7.7542891789956657E-4</v>
      </c>
      <c r="AH35" s="252">
        <f t="shared" si="31"/>
        <v>150000000</v>
      </c>
      <c r="AI35" s="14">
        <f t="shared" si="24"/>
        <v>8.0708052695142645E-4</v>
      </c>
      <c r="AJ35" s="252">
        <f t="shared" si="32"/>
        <v>150000000</v>
      </c>
      <c r="AK35" s="14">
        <f t="shared" si="25"/>
        <v>6.9754634496983759E-4</v>
      </c>
      <c r="AL35" s="252">
        <f t="shared" si="33"/>
        <v>150000000</v>
      </c>
      <c r="AM35" s="14">
        <f t="shared" si="26"/>
        <v>6.6651024457585299E-4</v>
      </c>
      <c r="AN35" s="252">
        <f t="shared" si="34"/>
        <v>150000000</v>
      </c>
      <c r="AO35" s="14">
        <f t="shared" si="27"/>
        <v>7.6034442023770719E-4</v>
      </c>
      <c r="AP35" s="252">
        <f t="shared" si="35"/>
        <v>150000000</v>
      </c>
      <c r="AQ35" s="14">
        <f t="shared" si="28"/>
        <v>7.4820929014488089E-4</v>
      </c>
      <c r="AS35" s="765">
        <v>150000000</v>
      </c>
      <c r="AT35" s="765">
        <v>150000000</v>
      </c>
      <c r="AU35" s="765">
        <v>150000000</v>
      </c>
      <c r="AV35" s="765">
        <v>150000000</v>
      </c>
      <c r="AW35" s="765">
        <v>150000000</v>
      </c>
      <c r="AX35" s="765">
        <v>150000000</v>
      </c>
      <c r="AY35" s="6">
        <v>150000000</v>
      </c>
      <c r="AZ35" s="6">
        <v>150000000</v>
      </c>
      <c r="BA35" s="6">
        <v>150000000</v>
      </c>
      <c r="BB35" s="6">
        <v>150000000</v>
      </c>
      <c r="BC35" s="6">
        <v>150000000</v>
      </c>
      <c r="BD35" s="6">
        <v>150000000</v>
      </c>
    </row>
    <row r="36" spans="2:56" s="6" customFormat="1" ht="16.5" customHeight="1">
      <c r="B36" s="261" t="s">
        <v>534</v>
      </c>
      <c r="C36" s="272">
        <v>0</v>
      </c>
      <c r="D36" s="14">
        <v>0</v>
      </c>
      <c r="E36" s="252">
        <v>0</v>
      </c>
      <c r="F36" s="46">
        <v>0</v>
      </c>
      <c r="G36" s="46">
        <v>0</v>
      </c>
      <c r="H36" s="319">
        <v>0</v>
      </c>
      <c r="I36" s="46">
        <f t="shared" si="9"/>
        <v>0</v>
      </c>
      <c r="J36" s="46">
        <f t="shared" si="1"/>
        <v>0</v>
      </c>
      <c r="K36" s="861">
        <f t="shared" si="0"/>
        <v>0</v>
      </c>
      <c r="L36" s="46">
        <f t="shared" si="10"/>
        <v>0</v>
      </c>
      <c r="M36" s="172">
        <f t="shared" si="2"/>
        <v>0</v>
      </c>
      <c r="N36" s="87">
        <f t="shared" si="30"/>
        <v>0</v>
      </c>
      <c r="O36" s="14">
        <f t="shared" si="10"/>
        <v>0</v>
      </c>
      <c r="P36" s="319">
        <f t="shared" si="36"/>
        <v>0</v>
      </c>
      <c r="Q36" s="14">
        <f t="shared" si="7"/>
        <v>0</v>
      </c>
      <c r="R36" s="319">
        <f t="shared" si="37"/>
        <v>0</v>
      </c>
      <c r="S36" s="14">
        <f t="shared" si="8"/>
        <v>0</v>
      </c>
      <c r="T36" s="252">
        <f t="shared" si="11"/>
        <v>0</v>
      </c>
      <c r="U36" s="14">
        <f t="shared" si="12"/>
        <v>0</v>
      </c>
      <c r="V36" s="252">
        <f t="shared" si="13"/>
        <v>0</v>
      </c>
      <c r="W36" s="14">
        <f t="shared" si="12"/>
        <v>0</v>
      </c>
      <c r="X36" s="252">
        <f t="shared" si="14"/>
        <v>0</v>
      </c>
      <c r="Y36" s="14">
        <f t="shared" si="15"/>
        <v>0</v>
      </c>
      <c r="Z36" s="252">
        <f t="shared" si="16"/>
        <v>0</v>
      </c>
      <c r="AA36" s="14">
        <f t="shared" si="17"/>
        <v>0</v>
      </c>
      <c r="AB36" s="252">
        <f t="shared" si="18"/>
        <v>0</v>
      </c>
      <c r="AC36" s="14">
        <f t="shared" si="19"/>
        <v>0</v>
      </c>
      <c r="AD36" s="252">
        <f t="shared" si="20"/>
        <v>0</v>
      </c>
      <c r="AE36" s="14">
        <f t="shared" si="21"/>
        <v>0</v>
      </c>
      <c r="AF36" s="252">
        <f t="shared" si="22"/>
        <v>0</v>
      </c>
      <c r="AG36" s="14">
        <f t="shared" si="23"/>
        <v>0</v>
      </c>
      <c r="AH36" s="252">
        <f t="shared" si="31"/>
        <v>0</v>
      </c>
      <c r="AI36" s="14">
        <f t="shared" si="24"/>
        <v>0</v>
      </c>
      <c r="AJ36" s="252">
        <f t="shared" si="32"/>
        <v>0</v>
      </c>
      <c r="AK36" s="14">
        <f t="shared" si="25"/>
        <v>0</v>
      </c>
      <c r="AL36" s="252">
        <f t="shared" si="33"/>
        <v>0</v>
      </c>
      <c r="AM36" s="14">
        <f t="shared" si="26"/>
        <v>0</v>
      </c>
      <c r="AN36" s="252">
        <f t="shared" si="34"/>
        <v>0</v>
      </c>
      <c r="AO36" s="14">
        <f t="shared" si="27"/>
        <v>0</v>
      </c>
      <c r="AP36" s="252">
        <f t="shared" si="35"/>
        <v>0</v>
      </c>
      <c r="AQ36" s="14">
        <f t="shared" si="28"/>
        <v>0</v>
      </c>
      <c r="AS36" s="765">
        <v>0</v>
      </c>
      <c r="AT36" s="765">
        <v>0</v>
      </c>
      <c r="AU36" s="765">
        <v>0</v>
      </c>
      <c r="AV36" s="765">
        <v>0</v>
      </c>
      <c r="AW36" s="765">
        <v>0</v>
      </c>
      <c r="AX36" s="765">
        <v>0</v>
      </c>
      <c r="AY36" s="6">
        <v>0</v>
      </c>
      <c r="AZ36" s="6">
        <v>0</v>
      </c>
      <c r="BA36" s="6">
        <v>0</v>
      </c>
      <c r="BB36" s="6">
        <v>0</v>
      </c>
      <c r="BC36" s="6">
        <v>0</v>
      </c>
      <c r="BD36" s="6">
        <v>0</v>
      </c>
    </row>
    <row r="37" spans="2:56" s="6" customFormat="1" ht="16.5" customHeight="1">
      <c r="B37" s="261" t="s">
        <v>535</v>
      </c>
      <c r="C37" s="272">
        <v>0</v>
      </c>
      <c r="D37" s="14">
        <v>0</v>
      </c>
      <c r="E37" s="252">
        <v>0</v>
      </c>
      <c r="F37" s="46">
        <v>0</v>
      </c>
      <c r="G37" s="46">
        <v>0</v>
      </c>
      <c r="H37" s="319">
        <v>0</v>
      </c>
      <c r="I37" s="46">
        <f t="shared" si="9"/>
        <v>0</v>
      </c>
      <c r="J37" s="46">
        <f t="shared" si="1"/>
        <v>0</v>
      </c>
      <c r="K37" s="861">
        <f t="shared" si="0"/>
        <v>0</v>
      </c>
      <c r="L37" s="46">
        <f t="shared" si="10"/>
        <v>0</v>
      </c>
      <c r="M37" s="172">
        <f t="shared" si="2"/>
        <v>0</v>
      </c>
      <c r="N37" s="87">
        <f t="shared" si="30"/>
        <v>0</v>
      </c>
      <c r="O37" s="14">
        <f t="shared" si="10"/>
        <v>0</v>
      </c>
      <c r="P37" s="319">
        <f t="shared" si="36"/>
        <v>0</v>
      </c>
      <c r="Q37" s="14">
        <f t="shared" si="7"/>
        <v>0</v>
      </c>
      <c r="R37" s="319">
        <f t="shared" si="37"/>
        <v>0</v>
      </c>
      <c r="S37" s="14">
        <f t="shared" si="8"/>
        <v>0</v>
      </c>
      <c r="T37" s="252">
        <f t="shared" si="11"/>
        <v>0</v>
      </c>
      <c r="U37" s="14">
        <f t="shared" si="12"/>
        <v>0</v>
      </c>
      <c r="V37" s="252">
        <f t="shared" si="13"/>
        <v>0</v>
      </c>
      <c r="W37" s="14">
        <f t="shared" si="12"/>
        <v>0</v>
      </c>
      <c r="X37" s="252">
        <f t="shared" si="14"/>
        <v>0</v>
      </c>
      <c r="Y37" s="14">
        <f t="shared" si="15"/>
        <v>0</v>
      </c>
      <c r="Z37" s="252">
        <f t="shared" si="16"/>
        <v>0</v>
      </c>
      <c r="AA37" s="14">
        <f t="shared" si="17"/>
        <v>0</v>
      </c>
      <c r="AB37" s="252">
        <f t="shared" si="18"/>
        <v>0</v>
      </c>
      <c r="AC37" s="14">
        <f t="shared" si="19"/>
        <v>0</v>
      </c>
      <c r="AD37" s="252">
        <f t="shared" si="20"/>
        <v>0</v>
      </c>
      <c r="AE37" s="14">
        <f t="shared" si="21"/>
        <v>0</v>
      </c>
      <c r="AF37" s="252">
        <f t="shared" si="22"/>
        <v>0</v>
      </c>
      <c r="AG37" s="14">
        <f t="shared" si="23"/>
        <v>0</v>
      </c>
      <c r="AH37" s="252">
        <f t="shared" si="31"/>
        <v>0</v>
      </c>
      <c r="AI37" s="14">
        <f t="shared" si="24"/>
        <v>0</v>
      </c>
      <c r="AJ37" s="252">
        <f t="shared" si="32"/>
        <v>0</v>
      </c>
      <c r="AK37" s="14">
        <f t="shared" si="25"/>
        <v>0</v>
      </c>
      <c r="AL37" s="252">
        <f t="shared" si="33"/>
        <v>0</v>
      </c>
      <c r="AM37" s="14">
        <f t="shared" si="26"/>
        <v>0</v>
      </c>
      <c r="AN37" s="252">
        <f t="shared" si="34"/>
        <v>0</v>
      </c>
      <c r="AO37" s="14">
        <f t="shared" si="27"/>
        <v>0</v>
      </c>
      <c r="AP37" s="252">
        <f t="shared" si="35"/>
        <v>0</v>
      </c>
      <c r="AQ37" s="14">
        <f t="shared" si="28"/>
        <v>0</v>
      </c>
      <c r="AS37" s="765">
        <v>0</v>
      </c>
      <c r="AT37" s="765">
        <v>0</v>
      </c>
      <c r="AU37" s="765">
        <v>0</v>
      </c>
      <c r="AV37" s="765">
        <v>0</v>
      </c>
      <c r="AW37" s="765">
        <v>0</v>
      </c>
      <c r="AX37" s="765">
        <v>0</v>
      </c>
      <c r="AY37" s="6">
        <v>0</v>
      </c>
      <c r="AZ37" s="6">
        <v>0</v>
      </c>
      <c r="BA37" s="6">
        <v>0</v>
      </c>
      <c r="BB37" s="6">
        <v>0</v>
      </c>
      <c r="BC37" s="6">
        <v>0</v>
      </c>
      <c r="BD37" s="6">
        <v>0</v>
      </c>
    </row>
    <row r="38" spans="2:56" s="6" customFormat="1" ht="16.5" customHeight="1">
      <c r="B38" s="261" t="s">
        <v>536</v>
      </c>
      <c r="C38" s="272">
        <v>6869974800</v>
      </c>
      <c r="D38" s="14">
        <v>7.0887827706535515E-3</v>
      </c>
      <c r="E38" s="252">
        <v>5543094417</v>
      </c>
      <c r="F38" s="46">
        <v>4.2404502199709397E-3</v>
      </c>
      <c r="G38" s="46">
        <v>-0.19314195781329505</v>
      </c>
      <c r="H38" s="319">
        <v>5067551980</v>
      </c>
      <c r="I38" s="46">
        <f t="shared" si="9"/>
        <v>3.6069564518940041E-3</v>
      </c>
      <c r="J38" s="46">
        <f t="shared" si="1"/>
        <v>-8.5790066202294679E-2</v>
      </c>
      <c r="K38" s="861">
        <f t="shared" si="0"/>
        <v>6720000000</v>
      </c>
      <c r="L38" s="46">
        <f t="shared" si="10"/>
        <v>3.1729754184663837E-3</v>
      </c>
      <c r="M38" s="172">
        <f t="shared" si="2"/>
        <v>0.3260840789639024</v>
      </c>
      <c r="N38" s="87">
        <f t="shared" si="30"/>
        <v>6763218333.0599585</v>
      </c>
      <c r="O38" s="14">
        <f t="shared" si="10"/>
        <v>3.1729754184663837E-3</v>
      </c>
      <c r="P38" s="319">
        <f t="shared" si="36"/>
        <v>4637481493.1887426</v>
      </c>
      <c r="Q38" s="14">
        <f t="shared" si="7"/>
        <v>3.1729754184663833E-3</v>
      </c>
      <c r="R38" s="319">
        <f t="shared" si="37"/>
        <v>4433042667.8531895</v>
      </c>
      <c r="S38" s="14">
        <f t="shared" si="8"/>
        <v>3.1729754184663841E-3</v>
      </c>
      <c r="T38" s="252">
        <f t="shared" si="11"/>
        <v>560000000</v>
      </c>
      <c r="U38" s="14">
        <f t="shared" si="12"/>
        <v>4.9308001261194421E-3</v>
      </c>
      <c r="V38" s="252">
        <f t="shared" si="13"/>
        <v>560000000</v>
      </c>
      <c r="W38" s="14">
        <f t="shared" si="12"/>
        <v>5.7474113561968706E-3</v>
      </c>
      <c r="X38" s="252">
        <f t="shared" si="14"/>
        <v>560000000</v>
      </c>
      <c r="Y38" s="14">
        <f t="shared" si="15"/>
        <v>3.4554046800889773E-3</v>
      </c>
      <c r="Z38" s="252">
        <f t="shared" si="16"/>
        <v>560000000</v>
      </c>
      <c r="AA38" s="14">
        <f t="shared" si="17"/>
        <v>3.0106584879140874E-3</v>
      </c>
      <c r="AB38" s="252">
        <f t="shared" si="18"/>
        <v>560000000</v>
      </c>
      <c r="AC38" s="14">
        <f t="shared" si="19"/>
        <v>3.1752224127421891E-3</v>
      </c>
      <c r="AD38" s="252">
        <f t="shared" si="20"/>
        <v>560000000</v>
      </c>
      <c r="AE38" s="14">
        <f t="shared" si="21"/>
        <v>3.3878575242324606E-3</v>
      </c>
      <c r="AF38" s="252">
        <f t="shared" si="22"/>
        <v>560000000</v>
      </c>
      <c r="AG38" s="14">
        <f t="shared" si="23"/>
        <v>2.8949346268250485E-3</v>
      </c>
      <c r="AH38" s="252">
        <f t="shared" si="31"/>
        <v>560000000</v>
      </c>
      <c r="AI38" s="14">
        <f t="shared" si="24"/>
        <v>3.0131006339519924E-3</v>
      </c>
      <c r="AJ38" s="252">
        <f t="shared" si="32"/>
        <v>560000000</v>
      </c>
      <c r="AK38" s="14">
        <f t="shared" si="25"/>
        <v>2.604173021220727E-3</v>
      </c>
      <c r="AL38" s="252">
        <f t="shared" si="33"/>
        <v>560000000</v>
      </c>
      <c r="AM38" s="14">
        <f t="shared" si="26"/>
        <v>2.4883049130831844E-3</v>
      </c>
      <c r="AN38" s="252">
        <f t="shared" si="34"/>
        <v>560000000</v>
      </c>
      <c r="AO38" s="14">
        <f t="shared" si="27"/>
        <v>2.8386191688874402E-3</v>
      </c>
      <c r="AP38" s="252">
        <f t="shared" si="35"/>
        <v>560000000</v>
      </c>
      <c r="AQ38" s="14">
        <f t="shared" si="28"/>
        <v>2.7933146832075551E-3</v>
      </c>
      <c r="AS38" s="765">
        <v>560000000</v>
      </c>
      <c r="AT38" s="765">
        <v>560000000</v>
      </c>
      <c r="AU38" s="765">
        <v>560000000</v>
      </c>
      <c r="AV38" s="765">
        <v>560000000</v>
      </c>
      <c r="AW38" s="765">
        <v>560000000</v>
      </c>
      <c r="AX38" s="765">
        <v>560000000</v>
      </c>
      <c r="AY38" s="6">
        <v>560000000</v>
      </c>
      <c r="AZ38" s="6">
        <v>560000000</v>
      </c>
      <c r="BA38" s="6">
        <v>560000000</v>
      </c>
      <c r="BB38" s="6">
        <v>560000000</v>
      </c>
      <c r="BC38" s="6">
        <v>560000000</v>
      </c>
      <c r="BD38" s="6">
        <v>560000000</v>
      </c>
    </row>
    <row r="39" spans="2:56" s="6" customFormat="1" ht="16.5" customHeight="1">
      <c r="B39" s="261" t="s">
        <v>537</v>
      </c>
      <c r="C39" s="272">
        <v>0</v>
      </c>
      <c r="D39" s="14">
        <v>0</v>
      </c>
      <c r="E39" s="252">
        <v>0</v>
      </c>
      <c r="F39" s="46">
        <v>0</v>
      </c>
      <c r="G39" s="46">
        <v>0</v>
      </c>
      <c r="H39" s="319">
        <v>0</v>
      </c>
      <c r="I39" s="46">
        <f t="shared" si="9"/>
        <v>0</v>
      </c>
      <c r="J39" s="46">
        <f t="shared" si="1"/>
        <v>0</v>
      </c>
      <c r="K39" s="861">
        <f t="shared" si="0"/>
        <v>0</v>
      </c>
      <c r="L39" s="46">
        <f t="shared" si="10"/>
        <v>0</v>
      </c>
      <c r="M39" s="172">
        <f t="shared" si="2"/>
        <v>0</v>
      </c>
      <c r="N39" s="87">
        <f t="shared" si="30"/>
        <v>0</v>
      </c>
      <c r="O39" s="14">
        <f t="shared" si="10"/>
        <v>0</v>
      </c>
      <c r="P39" s="319">
        <f t="shared" si="36"/>
        <v>0</v>
      </c>
      <c r="Q39" s="14">
        <f t="shared" si="7"/>
        <v>0</v>
      </c>
      <c r="R39" s="319">
        <f t="shared" si="37"/>
        <v>0</v>
      </c>
      <c r="S39" s="14">
        <f t="shared" si="8"/>
        <v>0</v>
      </c>
      <c r="T39" s="252">
        <f t="shared" si="11"/>
        <v>0</v>
      </c>
      <c r="U39" s="14">
        <f t="shared" si="12"/>
        <v>0</v>
      </c>
      <c r="V39" s="252">
        <f t="shared" si="13"/>
        <v>0</v>
      </c>
      <c r="W39" s="14">
        <f t="shared" si="12"/>
        <v>0</v>
      </c>
      <c r="X39" s="252">
        <f t="shared" si="14"/>
        <v>0</v>
      </c>
      <c r="Y39" s="14">
        <f t="shared" si="15"/>
        <v>0</v>
      </c>
      <c r="Z39" s="252">
        <f t="shared" si="16"/>
        <v>0</v>
      </c>
      <c r="AA39" s="14">
        <f t="shared" si="17"/>
        <v>0</v>
      </c>
      <c r="AB39" s="252">
        <f t="shared" si="18"/>
        <v>0</v>
      </c>
      <c r="AC39" s="14">
        <f t="shared" si="19"/>
        <v>0</v>
      </c>
      <c r="AD39" s="252">
        <f t="shared" si="20"/>
        <v>0</v>
      </c>
      <c r="AE39" s="14">
        <f t="shared" si="21"/>
        <v>0</v>
      </c>
      <c r="AF39" s="252">
        <f t="shared" si="22"/>
        <v>0</v>
      </c>
      <c r="AG39" s="14">
        <f t="shared" si="23"/>
        <v>0</v>
      </c>
      <c r="AH39" s="252">
        <f t="shared" si="31"/>
        <v>0</v>
      </c>
      <c r="AI39" s="14">
        <f t="shared" si="24"/>
        <v>0</v>
      </c>
      <c r="AJ39" s="252">
        <f t="shared" si="32"/>
        <v>0</v>
      </c>
      <c r="AK39" s="14">
        <f t="shared" si="25"/>
        <v>0</v>
      </c>
      <c r="AL39" s="252">
        <f t="shared" si="33"/>
        <v>0</v>
      </c>
      <c r="AM39" s="14">
        <f t="shared" si="26"/>
        <v>0</v>
      </c>
      <c r="AN39" s="252">
        <f t="shared" si="34"/>
        <v>0</v>
      </c>
      <c r="AO39" s="14">
        <f t="shared" si="27"/>
        <v>0</v>
      </c>
      <c r="AP39" s="252">
        <f t="shared" si="35"/>
        <v>0</v>
      </c>
      <c r="AQ39" s="14">
        <f t="shared" si="28"/>
        <v>0</v>
      </c>
      <c r="AS39" s="765">
        <v>0</v>
      </c>
      <c r="AT39" s="765">
        <v>0</v>
      </c>
      <c r="AU39" s="765">
        <v>0</v>
      </c>
      <c r="AV39" s="765">
        <v>0</v>
      </c>
      <c r="AW39" s="765">
        <v>0</v>
      </c>
      <c r="AX39" s="765">
        <v>0</v>
      </c>
      <c r="AY39" s="6">
        <v>0</v>
      </c>
      <c r="AZ39" s="6">
        <v>0</v>
      </c>
      <c r="BA39" s="6">
        <v>0</v>
      </c>
      <c r="BB39" s="6">
        <v>0</v>
      </c>
      <c r="BC39" s="6">
        <v>0</v>
      </c>
      <c r="BD39" s="6">
        <v>0</v>
      </c>
    </row>
    <row r="40" spans="2:56" s="6" customFormat="1" ht="16.5" customHeight="1">
      <c r="B40" s="261" t="s">
        <v>538</v>
      </c>
      <c r="C40" s="272">
        <v>21107035103</v>
      </c>
      <c r="D40" s="14">
        <v>2.177929193826535E-2</v>
      </c>
      <c r="E40" s="252">
        <v>27054670832.130001</v>
      </c>
      <c r="F40" s="46">
        <v>2.0696740169083617E-2</v>
      </c>
      <c r="G40" s="46">
        <v>0.28178451876856203</v>
      </c>
      <c r="H40" s="319">
        <v>29606367734</v>
      </c>
      <c r="I40" s="46">
        <f t="shared" si="9"/>
        <v>2.1073070298392435E-2</v>
      </c>
      <c r="J40" s="46">
        <f t="shared" si="1"/>
        <v>9.4316316679765907E-2</v>
      </c>
      <c r="K40" s="861">
        <f t="shared" si="0"/>
        <v>44457580279.116821</v>
      </c>
      <c r="L40" s="46">
        <f t="shared" si="10"/>
        <v>2.0991489492579396E-2</v>
      </c>
      <c r="M40" s="172">
        <f t="shared" si="2"/>
        <v>0.50162224149035561</v>
      </c>
      <c r="N40" s="87">
        <f t="shared" si="30"/>
        <v>44743500295.715439</v>
      </c>
      <c r="O40" s="14">
        <f t="shared" si="10"/>
        <v>2.0991489492579396E-2</v>
      </c>
      <c r="P40" s="319">
        <f t="shared" si="36"/>
        <v>30680238954.815044</v>
      </c>
      <c r="Q40" s="14">
        <f t="shared" si="7"/>
        <v>2.0991489492579396E-2</v>
      </c>
      <c r="R40" s="319">
        <f t="shared" si="37"/>
        <v>29327730697.445438</v>
      </c>
      <c r="S40" s="14">
        <f t="shared" si="8"/>
        <v>2.0991489492579396E-2</v>
      </c>
      <c r="T40" s="252">
        <f t="shared" si="11"/>
        <v>2420829582.2906532</v>
      </c>
      <c r="U40" s="14">
        <f t="shared" si="12"/>
        <v>2.1315405017272197E-2</v>
      </c>
      <c r="V40" s="252">
        <f t="shared" si="13"/>
        <v>2072850384.8695369</v>
      </c>
      <c r="W40" s="14">
        <f t="shared" si="12"/>
        <v>2.1274149717314696E-2</v>
      </c>
      <c r="X40" s="252">
        <f t="shared" si="14"/>
        <v>3345982525.9985871</v>
      </c>
      <c r="Y40" s="14">
        <f t="shared" si="15"/>
        <v>2.0645935142556172E-2</v>
      </c>
      <c r="Z40" s="252">
        <f t="shared" si="16"/>
        <v>3826540574.6437683</v>
      </c>
      <c r="AA40" s="14">
        <f t="shared" si="17"/>
        <v>2.0572155107855199E-2</v>
      </c>
      <c r="AB40" s="252">
        <f t="shared" si="18"/>
        <v>3699927377.6272292</v>
      </c>
      <c r="AC40" s="14">
        <f t="shared" si="19"/>
        <v>2.0978736312429306E-2</v>
      </c>
      <c r="AD40" s="252">
        <f t="shared" si="20"/>
        <v>3478077899.9644251</v>
      </c>
      <c r="AE40" s="14">
        <f t="shared" si="21"/>
        <v>2.1041486398680559E-2</v>
      </c>
      <c r="AF40" s="252">
        <f t="shared" si="22"/>
        <v>4043908670.2933559</v>
      </c>
      <c r="AG40" s="14">
        <f t="shared" si="23"/>
        <v>2.0905091495268348E-2</v>
      </c>
      <c r="AH40" s="252">
        <f t="shared" si="31"/>
        <v>4012464006.0611281</v>
      </c>
      <c r="AI40" s="14">
        <f t="shared" si="24"/>
        <v>2.1589210429236314E-2</v>
      </c>
      <c r="AJ40" s="252">
        <f t="shared" si="32"/>
        <v>4500789505.4338255</v>
      </c>
      <c r="AK40" s="14">
        <f t="shared" si="25"/>
        <v>2.0930061793293118E-2</v>
      </c>
      <c r="AL40" s="252">
        <f t="shared" si="33"/>
        <v>4701056096.9083214</v>
      </c>
      <c r="AM40" s="14">
        <f t="shared" si="26"/>
        <v>2.0888680326101135E-2</v>
      </c>
      <c r="AN40" s="252">
        <f t="shared" si="34"/>
        <v>4145580345.1047974</v>
      </c>
      <c r="AO40" s="14">
        <f t="shared" si="27"/>
        <v>2.1013792560316942E-2</v>
      </c>
      <c r="AP40" s="252">
        <f t="shared" si="35"/>
        <v>4209573309.9211984</v>
      </c>
      <c r="AQ40" s="14">
        <f t="shared" si="28"/>
        <v>2.0997612386859842E-2</v>
      </c>
      <c r="AS40" s="765">
        <v>2420829582.2906532</v>
      </c>
      <c r="AT40" s="765">
        <f>2438647511.61122*0.85</f>
        <v>2072850384.8695369</v>
      </c>
      <c r="AU40" s="765">
        <v>3345982525.9985871</v>
      </c>
      <c r="AV40" s="765">
        <v>3826540574.6437683</v>
      </c>
      <c r="AW40" s="765">
        <f>3523740359.64498*1.05</f>
        <v>3699927377.6272292</v>
      </c>
      <c r="AX40" s="765">
        <f>3661134631.5415*0.95</f>
        <v>3478077899.9644251</v>
      </c>
      <c r="AY40" s="6">
        <f>3369923891.91113*1.2</f>
        <v>4043908670.2933559</v>
      </c>
      <c r="AZ40" s="6">
        <f>3715244450.0566*1.08</f>
        <v>4012464006.0611281</v>
      </c>
      <c r="BA40" s="6">
        <v>4500789505.4338255</v>
      </c>
      <c r="BB40" s="6">
        <v>4701056096.9083214</v>
      </c>
      <c r="BC40" s="6">
        <v>4145580345.1047974</v>
      </c>
      <c r="BD40" s="6">
        <v>4209573309.9211984</v>
      </c>
    </row>
    <row r="41" spans="2:56" s="6" customFormat="1" ht="16.5" customHeight="1" thickBot="1">
      <c r="B41" s="263" t="s">
        <v>170</v>
      </c>
      <c r="C41" s="273">
        <v>777750627739.75989</v>
      </c>
      <c r="D41" s="109">
        <v>0.80252190296048742</v>
      </c>
      <c r="E41" s="253">
        <v>1034153293911.3176</v>
      </c>
      <c r="F41" s="111">
        <v>0.79112409653366345</v>
      </c>
      <c r="G41" s="111">
        <v>0.32967207871846504</v>
      </c>
      <c r="H41" s="108">
        <v>1077984778811.3566</v>
      </c>
      <c r="I41" s="111">
        <f>IFERROR(H41/H$7,0)</f>
        <v>0.76728253964099513</v>
      </c>
      <c r="J41" s="111">
        <f t="shared" si="1"/>
        <v>4.2383933946834818E-2</v>
      </c>
      <c r="K41" s="837">
        <f t="shared" si="0"/>
        <v>1708797597671.3491</v>
      </c>
      <c r="L41" s="863">
        <f>IFERROR(K41/K$7,0)</f>
        <v>0.80684118639071434</v>
      </c>
      <c r="M41" s="174">
        <f t="shared" si="2"/>
        <v>0.58517785339748518</v>
      </c>
      <c r="N41" s="110">
        <f>SUM(N8+N13+N19)</f>
        <v>1769923563092.9038</v>
      </c>
      <c r="O41" s="109">
        <f>IFERROR(N41/N$7,0)</f>
        <v>0.83036265897353401</v>
      </c>
      <c r="P41" s="108">
        <f>SUM(P8+P13+P19)</f>
        <v>1230942200688.4314</v>
      </c>
      <c r="Q41" s="109">
        <f t="shared" si="7"/>
        <v>0.84221346221517845</v>
      </c>
      <c r="R41" s="108">
        <f>SUM(R8+R13+R19)</f>
        <v>1174320893417.6121</v>
      </c>
      <c r="S41" s="109">
        <f t="shared" si="8"/>
        <v>0.84052683616736257</v>
      </c>
      <c r="T41" s="253">
        <f>SUM(T8+T13+T19)</f>
        <v>88219314678.302368</v>
      </c>
      <c r="U41" s="109">
        <f>IFERROR(T41/T$7,0)</f>
        <v>0.77677108561061448</v>
      </c>
      <c r="V41" s="253">
        <f>SUM(V8+V13+V19)</f>
        <v>76264140515.462189</v>
      </c>
      <c r="W41" s="595">
        <f>IFERROR(V41/V$7,0)</f>
        <v>0.78271676298064508</v>
      </c>
      <c r="X41" s="253">
        <f>SUM(X8+X13+X19)</f>
        <v>126533854590.25659</v>
      </c>
      <c r="Y41" s="109">
        <f>IFERROR(X41/X$7,0)</f>
        <v>0.78076013096584063</v>
      </c>
      <c r="Z41" s="253">
        <f>SUM(Z8+Z13+Z19)</f>
        <v>145090382657.77423</v>
      </c>
      <c r="AA41" s="109">
        <f>IFERROR(Z41/Z$7,0)</f>
        <v>0.78003141439880519</v>
      </c>
      <c r="AB41" s="253">
        <f>SUM(AB8+AB13+AB19)</f>
        <v>137716538155.30817</v>
      </c>
      <c r="AC41" s="109">
        <f>IFERROR(AB41/AB$7,0)</f>
        <v>0.78085828313571315</v>
      </c>
      <c r="AD41" s="253">
        <f>SUM(AD8+AD13+AD19)</f>
        <v>132111625597.33156</v>
      </c>
      <c r="AE41" s="109">
        <f>IFERROR(AD41/AD$7,0)</f>
        <v>0.79924172289018114</v>
      </c>
      <c r="AF41" s="253">
        <f>SUM(AF8+AF13+AF19)</f>
        <v>158818436982.25516</v>
      </c>
      <c r="AG41" s="109">
        <f>IFERROR(AF41/AF$7,0)</f>
        <v>0.8210160582110041</v>
      </c>
      <c r="AH41" s="253">
        <f>SUM(AH8+AH13+AH19)</f>
        <v>159611357936.91638</v>
      </c>
      <c r="AI41" s="109">
        <f>IFERROR(AH41/AH$7,0)</f>
        <v>0.85879479247439483</v>
      </c>
      <c r="AJ41" s="253">
        <f>SUM(AJ8+AJ13+AJ19)</f>
        <v>175162490515.42508</v>
      </c>
      <c r="AK41" s="109">
        <f>IFERROR(AJ41/AJ$7,0)</f>
        <v>0.81455970023232405</v>
      </c>
      <c r="AL41" s="253">
        <f>SUM(AL8+AL13+AL19)</f>
        <v>182735802750.40573</v>
      </c>
      <c r="AM41" s="109">
        <f>IFERROR(AL41/AL$7,0)</f>
        <v>0.81196856389291838</v>
      </c>
      <c r="AN41" s="253">
        <f>SUM(AN8+AN13+AN19)</f>
        <v>162191269153.70694</v>
      </c>
      <c r="AO41" s="109">
        <f>IFERROR(AN41/AN$7,0)</f>
        <v>0.82214151008195491</v>
      </c>
      <c r="AP41" s="253">
        <f>SUM(AP8+AP13+AP19)</f>
        <v>164342384138.20465</v>
      </c>
      <c r="AQ41" s="109">
        <f>IFERROR(AP41/AP$7,0)</f>
        <v>0.81974999051175623</v>
      </c>
      <c r="AS41" s="765">
        <v>0</v>
      </c>
      <c r="AT41" s="765">
        <v>0</v>
      </c>
      <c r="AU41" s="765">
        <v>0</v>
      </c>
      <c r="AV41" s="765">
        <v>0</v>
      </c>
      <c r="AW41" s="765">
        <v>0</v>
      </c>
      <c r="AX41" s="765">
        <v>0</v>
      </c>
      <c r="AY41" s="6">
        <v>0</v>
      </c>
      <c r="AZ41" s="6">
        <v>0</v>
      </c>
      <c r="BA41" s="6">
        <v>0</v>
      </c>
      <c r="BB41" s="6">
        <v>0</v>
      </c>
      <c r="BC41" s="6">
        <v>0</v>
      </c>
      <c r="BD41" s="6">
        <v>0</v>
      </c>
    </row>
    <row r="42" spans="2:56" s="6" customFormat="1" ht="16.5" customHeight="1">
      <c r="B42" s="28"/>
      <c r="C42" s="28"/>
      <c r="D42" s="16"/>
      <c r="E42" s="28"/>
      <c r="F42" s="16"/>
      <c r="G42" s="28"/>
      <c r="H42" s="28"/>
      <c r="I42" s="16"/>
      <c r="J42" s="16"/>
      <c r="K42" s="28"/>
      <c r="L42" s="16"/>
      <c r="M42" s="16"/>
      <c r="N42" s="28"/>
      <c r="O42" s="16"/>
      <c r="P42" s="28"/>
      <c r="Q42" s="16"/>
      <c r="R42" s="28"/>
      <c r="S42" s="16"/>
      <c r="T42" s="44"/>
      <c r="U42" s="16"/>
      <c r="V42" s="44"/>
      <c r="W42" s="16"/>
      <c r="X42" s="44"/>
      <c r="Y42" s="16"/>
      <c r="Z42" s="44"/>
      <c r="AA42" s="16"/>
      <c r="AB42" s="44"/>
      <c r="AC42" s="16"/>
      <c r="AD42" s="44"/>
      <c r="AE42" s="16"/>
      <c r="AF42" s="44"/>
      <c r="AG42" s="16"/>
      <c r="AH42" s="44"/>
      <c r="AI42" s="16"/>
      <c r="AJ42" s="44"/>
      <c r="AK42" s="16"/>
      <c r="AL42" s="44"/>
      <c r="AM42" s="16"/>
      <c r="AN42" s="44"/>
      <c r="AO42" s="16"/>
      <c r="AP42" s="44"/>
      <c r="AQ42" s="16"/>
      <c r="AS42" s="765"/>
      <c r="AT42" s="765"/>
      <c r="AU42" s="765"/>
      <c r="AV42" s="765"/>
      <c r="AW42" s="765"/>
      <c r="AX42" s="765"/>
    </row>
    <row r="43" spans="2:56" s="39" customFormat="1" ht="21" customHeight="1">
      <c r="B43" s="43" t="str">
        <f>B1</f>
        <v>2026년 사업계획</v>
      </c>
      <c r="C43" s="43"/>
      <c r="D43" s="40"/>
      <c r="E43" s="43"/>
      <c r="F43" s="40"/>
      <c r="G43" s="43"/>
      <c r="H43" s="43"/>
      <c r="I43" s="40"/>
      <c r="J43" s="40"/>
      <c r="K43" s="43"/>
      <c r="L43" s="40"/>
      <c r="M43" s="40"/>
      <c r="N43" s="43"/>
      <c r="O43" s="40"/>
      <c r="P43" s="43"/>
      <c r="Q43" s="40"/>
      <c r="R43" s="43"/>
      <c r="S43" s="40"/>
      <c r="T43" s="41"/>
      <c r="U43" s="40"/>
      <c r="V43" s="42"/>
      <c r="W43" s="40"/>
      <c r="X43" s="42"/>
      <c r="Y43" s="40"/>
      <c r="Z43" s="42"/>
      <c r="AA43" s="40"/>
      <c r="AB43" s="42"/>
      <c r="AC43" s="40"/>
      <c r="AD43" s="42"/>
      <c r="AE43" s="40"/>
      <c r="AF43" s="42"/>
      <c r="AG43" s="40"/>
      <c r="AH43" s="42"/>
      <c r="AI43" s="40"/>
      <c r="AJ43" s="42"/>
      <c r="AK43" s="40"/>
      <c r="AL43" s="42"/>
      <c r="AM43" s="40"/>
      <c r="AN43" s="42"/>
      <c r="AO43" s="40"/>
      <c r="AP43" s="42"/>
      <c r="AQ43" s="40"/>
      <c r="AS43" s="763"/>
      <c r="AT43" s="763"/>
      <c r="AU43" s="763"/>
      <c r="AV43" s="763"/>
      <c r="AW43" s="763"/>
      <c r="AX43" s="763"/>
    </row>
    <row r="44" spans="2:56" ht="17.25" customHeight="1">
      <c r="B44" s="38"/>
      <c r="C44" s="38"/>
      <c r="D44" s="32"/>
      <c r="E44" s="38"/>
      <c r="F44" s="32"/>
      <c r="G44" s="38"/>
      <c r="H44" s="38"/>
      <c r="I44" s="32"/>
      <c r="J44" s="32"/>
      <c r="K44" s="38"/>
      <c r="L44" s="32"/>
      <c r="M44" s="32"/>
      <c r="N44" s="38"/>
      <c r="O44" s="32"/>
      <c r="P44" s="38"/>
      <c r="Q44" s="32"/>
      <c r="R44" s="38"/>
      <c r="S44" s="32"/>
      <c r="T44" s="37"/>
      <c r="U44" s="32"/>
      <c r="V44" s="33"/>
      <c r="W44" s="32"/>
      <c r="X44" s="33"/>
      <c r="Y44" s="32"/>
      <c r="Z44" s="33"/>
      <c r="AA44" s="32"/>
      <c r="AB44" s="33"/>
      <c r="AC44" s="32"/>
      <c r="AD44" s="33"/>
      <c r="AE44" s="32"/>
      <c r="AF44" s="33"/>
      <c r="AG44" s="32"/>
      <c r="AH44" s="33"/>
      <c r="AI44" s="32"/>
      <c r="AJ44" s="33"/>
      <c r="AK44" s="32"/>
      <c r="AL44" s="33"/>
      <c r="AM44" s="32"/>
      <c r="AN44" s="33"/>
      <c r="AO44" s="32"/>
      <c r="AP44" s="33"/>
      <c r="AQ44" s="32"/>
    </row>
    <row r="45" spans="2:56" ht="17.25" customHeight="1" thickBot="1">
      <c r="B45" s="36" t="s">
        <v>539</v>
      </c>
      <c r="C45" s="216" t="s">
        <v>498</v>
      </c>
      <c r="D45" s="217"/>
      <c r="E45" s="216">
        <v>5.5</v>
      </c>
      <c r="F45" s="34"/>
      <c r="G45" s="36"/>
      <c r="H45" s="216"/>
      <c r="I45" s="217"/>
      <c r="J45" s="217"/>
      <c r="K45" s="216"/>
      <c r="L45" s="217"/>
      <c r="M45" s="217"/>
      <c r="N45" s="216"/>
      <c r="O45" s="217"/>
      <c r="P45" s="216"/>
      <c r="Q45" s="217"/>
      <c r="R45" s="216"/>
      <c r="S45" s="217"/>
      <c r="T45" s="232" t="s">
        <v>197</v>
      </c>
      <c r="U45" s="34"/>
      <c r="V45" s="33"/>
      <c r="W45" s="34"/>
      <c r="X45" s="33"/>
      <c r="Y45" s="34"/>
      <c r="Z45" s="33"/>
      <c r="AA45" s="34"/>
      <c r="AB45" s="33"/>
      <c r="AC45" s="34"/>
      <c r="AD45" s="33"/>
      <c r="AE45" s="34"/>
      <c r="AF45" s="33"/>
      <c r="AG45" s="34"/>
      <c r="AH45" s="33"/>
      <c r="AI45" s="34"/>
      <c r="AJ45" s="33"/>
      <c r="AK45" s="34"/>
      <c r="AL45" s="33"/>
      <c r="AM45" s="34"/>
      <c r="AN45" s="33"/>
      <c r="AO45" s="34"/>
      <c r="AP45" s="33"/>
      <c r="AQ45" s="34"/>
    </row>
    <row r="46" spans="2:56" ht="17.25" customHeight="1" thickBot="1">
      <c r="B46" s="985" t="s">
        <v>126</v>
      </c>
      <c r="C46" s="794" t="s">
        <v>476</v>
      </c>
      <c r="D46" s="789"/>
      <c r="E46" s="789"/>
      <c r="F46" s="789"/>
      <c r="G46" s="789"/>
      <c r="H46" s="789"/>
      <c r="I46" s="789"/>
      <c r="J46" s="789"/>
      <c r="K46" s="788"/>
      <c r="L46" s="788"/>
      <c r="M46" s="788"/>
      <c r="N46" s="788"/>
      <c r="O46" s="881"/>
      <c r="P46" s="788"/>
      <c r="Q46" s="881"/>
      <c r="R46" s="788"/>
      <c r="S46" s="881"/>
      <c r="T46" s="981" t="s">
        <v>477</v>
      </c>
      <c r="U46" s="910"/>
      <c r="V46" s="909" t="s">
        <v>478</v>
      </c>
      <c r="W46" s="984"/>
      <c r="X46" s="983" t="s">
        <v>479</v>
      </c>
      <c r="Y46" s="984"/>
      <c r="Z46" s="983" t="s">
        <v>502</v>
      </c>
      <c r="AA46" s="984"/>
      <c r="AB46" s="983" t="s">
        <v>503</v>
      </c>
      <c r="AC46" s="984"/>
      <c r="AD46" s="983" t="s">
        <v>504</v>
      </c>
      <c r="AE46" s="984"/>
      <c r="AF46" s="983" t="s">
        <v>505</v>
      </c>
      <c r="AG46" s="984"/>
      <c r="AH46" s="983" t="s">
        <v>480</v>
      </c>
      <c r="AI46" s="984"/>
      <c r="AJ46" s="983" t="s">
        <v>97</v>
      </c>
      <c r="AK46" s="984"/>
      <c r="AL46" s="983" t="s">
        <v>98</v>
      </c>
      <c r="AM46" s="984"/>
      <c r="AN46" s="983" t="s">
        <v>99</v>
      </c>
      <c r="AO46" s="984"/>
      <c r="AP46" s="983" t="s">
        <v>100</v>
      </c>
      <c r="AQ46" s="984"/>
      <c r="AR46" s="99"/>
    </row>
    <row r="47" spans="2:56" ht="19.5" customHeight="1">
      <c r="B47" s="986"/>
      <c r="C47" s="792" t="s">
        <v>506</v>
      </c>
      <c r="D47" s="793"/>
      <c r="E47" s="882" t="s">
        <v>355</v>
      </c>
      <c r="F47" s="793"/>
      <c r="G47" s="793"/>
      <c r="H47" s="790" t="s">
        <v>213</v>
      </c>
      <c r="I47" s="791"/>
      <c r="J47" s="793"/>
      <c r="K47" s="883" t="s">
        <v>214</v>
      </c>
      <c r="L47" s="884"/>
      <c r="M47" s="885"/>
      <c r="N47" s="886" t="s">
        <v>356</v>
      </c>
      <c r="O47" s="791"/>
      <c r="P47" s="790" t="s">
        <v>486</v>
      </c>
      <c r="Q47" s="791"/>
      <c r="R47" s="790" t="s">
        <v>487</v>
      </c>
      <c r="S47" s="791"/>
      <c r="T47" s="982"/>
      <c r="U47" s="912"/>
      <c r="V47" s="911"/>
      <c r="W47" s="975"/>
      <c r="X47" s="950"/>
      <c r="Y47" s="975"/>
      <c r="Z47" s="950"/>
      <c r="AA47" s="975"/>
      <c r="AB47" s="950"/>
      <c r="AC47" s="975"/>
      <c r="AD47" s="950"/>
      <c r="AE47" s="975"/>
      <c r="AF47" s="950"/>
      <c r="AG47" s="975"/>
      <c r="AH47" s="950"/>
      <c r="AI47" s="975"/>
      <c r="AJ47" s="950"/>
      <c r="AK47" s="975"/>
      <c r="AL47" s="950"/>
      <c r="AM47" s="975"/>
      <c r="AN47" s="950"/>
      <c r="AO47" s="975"/>
      <c r="AP47" s="950"/>
      <c r="AQ47" s="975"/>
      <c r="AR47" s="99"/>
    </row>
    <row r="48" spans="2:56" ht="23.25" customHeight="1" thickBot="1">
      <c r="B48" s="987"/>
      <c r="C48" s="264" t="s">
        <v>488</v>
      </c>
      <c r="D48" s="100" t="s">
        <v>489</v>
      </c>
      <c r="E48" s="210" t="s">
        <v>488</v>
      </c>
      <c r="F48" s="101" t="s">
        <v>489</v>
      </c>
      <c r="G48" s="103" t="s">
        <v>507</v>
      </c>
      <c r="H48" s="210" t="s">
        <v>488</v>
      </c>
      <c r="I48" s="101" t="s">
        <v>489</v>
      </c>
      <c r="J48" s="103" t="s">
        <v>507</v>
      </c>
      <c r="K48" s="803" t="s">
        <v>488</v>
      </c>
      <c r="L48" s="101" t="s">
        <v>489</v>
      </c>
      <c r="M48" s="848" t="s">
        <v>507</v>
      </c>
      <c r="N48" s="104" t="s">
        <v>488</v>
      </c>
      <c r="O48" s="100" t="s">
        <v>489</v>
      </c>
      <c r="P48" s="210" t="s">
        <v>488</v>
      </c>
      <c r="Q48" s="100" t="s">
        <v>489</v>
      </c>
      <c r="R48" s="210" t="s">
        <v>488</v>
      </c>
      <c r="S48" s="100" t="s">
        <v>489</v>
      </c>
      <c r="T48" s="230" t="s">
        <v>488</v>
      </c>
      <c r="U48" s="100" t="s">
        <v>489</v>
      </c>
      <c r="V48" s="218" t="s">
        <v>488</v>
      </c>
      <c r="W48" s="100" t="s">
        <v>489</v>
      </c>
      <c r="X48" s="218" t="s">
        <v>488</v>
      </c>
      <c r="Y48" s="100" t="s">
        <v>489</v>
      </c>
      <c r="Z48" s="218" t="s">
        <v>488</v>
      </c>
      <c r="AA48" s="100" t="s">
        <v>489</v>
      </c>
      <c r="AB48" s="218" t="s">
        <v>488</v>
      </c>
      <c r="AC48" s="100" t="s">
        <v>489</v>
      </c>
      <c r="AD48" s="218" t="s">
        <v>488</v>
      </c>
      <c r="AE48" s="100" t="s">
        <v>489</v>
      </c>
      <c r="AF48" s="218" t="s">
        <v>488</v>
      </c>
      <c r="AG48" s="100" t="s">
        <v>489</v>
      </c>
      <c r="AH48" s="218" t="s">
        <v>488</v>
      </c>
      <c r="AI48" s="100" t="s">
        <v>489</v>
      </c>
      <c r="AJ48" s="218" t="s">
        <v>488</v>
      </c>
      <c r="AK48" s="100" t="s">
        <v>489</v>
      </c>
      <c r="AL48" s="218" t="s">
        <v>488</v>
      </c>
      <c r="AM48" s="100" t="s">
        <v>489</v>
      </c>
      <c r="AN48" s="218" t="s">
        <v>488</v>
      </c>
      <c r="AO48" s="100" t="s">
        <v>489</v>
      </c>
      <c r="AP48" s="218" t="s">
        <v>488</v>
      </c>
      <c r="AQ48" s="100" t="s">
        <v>489</v>
      </c>
      <c r="AR48" s="99"/>
    </row>
    <row r="49" spans="1:56" s="29" customFormat="1" ht="16.5" customHeight="1">
      <c r="B49" s="220" t="s">
        <v>508</v>
      </c>
      <c r="C49" s="245">
        <v>53302326538.236435</v>
      </c>
      <c r="D49" s="468">
        <v>1</v>
      </c>
      <c r="E49" s="274">
        <v>71895713219.123535</v>
      </c>
      <c r="F49" s="464">
        <v>1</v>
      </c>
      <c r="G49" s="47">
        <v>0.34882880145107981</v>
      </c>
      <c r="H49" s="274">
        <f>H7*$E$45/100</f>
        <v>77271617391.900375</v>
      </c>
      <c r="I49" s="464">
        <f>+IFERROR(H49/H$49,0)</f>
        <v>1</v>
      </c>
      <c r="J49" s="47">
        <f>IFERROR((H49-E49)/E49,0)</f>
        <v>7.4773639930272001E-2</v>
      </c>
      <c r="K49" s="864">
        <f>K7*$E$45/100</f>
        <v>116483726236.56862</v>
      </c>
      <c r="L49" s="464">
        <f>+IFERROR(K49/K$49,0)</f>
        <v>1</v>
      </c>
      <c r="M49" s="169">
        <f>IFERROR((K49-H49)/H49,0)</f>
        <v>0.50745810904662725</v>
      </c>
      <c r="N49" s="865">
        <f t="shared" ref="N49:N66" si="38">N7*$E$45/100</f>
        <v>117232867974.1515</v>
      </c>
      <c r="O49" s="47">
        <f>+IFERROR(N49/N$49,0)</f>
        <v>1</v>
      </c>
      <c r="P49" s="274">
        <f t="shared" ref="P49:P83" si="39">P7*$E$45/100</f>
        <v>80385584029.724854</v>
      </c>
      <c r="Q49" s="47">
        <f>+IFERROR(P49/P$49,0)</f>
        <v>1</v>
      </c>
      <c r="R49" s="274">
        <f t="shared" ref="R49:R83" si="40">R7*$E$45/100</f>
        <v>76841864362.684326</v>
      </c>
      <c r="S49" s="47">
        <f>+IFERROR(R49/R$49,0)</f>
        <v>1</v>
      </c>
      <c r="T49" s="285">
        <f>T7*$E$45/100</f>
        <v>6246450720.4107084</v>
      </c>
      <c r="U49" s="31"/>
      <c r="V49" s="296">
        <f t="shared" ref="V49:V83" si="41">V7*$E$45/100</f>
        <v>5358934325.5884018</v>
      </c>
      <c r="W49" s="31"/>
      <c r="X49" s="296">
        <f t="shared" ref="X49:X83" si="42">X7*$E$45/100</f>
        <v>8913572461.5638638</v>
      </c>
      <c r="Y49" s="31"/>
      <c r="Z49" s="296">
        <f t="shared" ref="Z49:Z83" si="43">Z7*$E$45/100</f>
        <v>10230320085.66988</v>
      </c>
      <c r="AA49" s="31"/>
      <c r="AB49" s="296">
        <f t="shared" ref="AB49:AB83" si="44">AB7*$E$45/100</f>
        <v>9700107896.8198853</v>
      </c>
      <c r="AC49" s="31"/>
      <c r="AD49" s="296">
        <f t="shared" ref="AD49:AD83" si="45">AD7*$E$45/100</f>
        <v>9091291407.5328255</v>
      </c>
      <c r="AE49" s="31"/>
      <c r="AF49" s="296">
        <f t="shared" ref="AF49:AF83" si="46">AF7*$E$45/100</f>
        <v>10639273064.960081</v>
      </c>
      <c r="AG49" s="31"/>
      <c r="AH49" s="296">
        <f t="shared" ref="AH49:AH83" si="47">AH7*$E$45/100</f>
        <v>10222028316.260592</v>
      </c>
      <c r="AI49" s="31"/>
      <c r="AJ49" s="296">
        <f t="shared" ref="AJ49:AL64" si="48">AJ7*$E$45/100</f>
        <v>11827171139.94302</v>
      </c>
      <c r="AK49" s="31"/>
      <c r="AL49" s="296">
        <f t="shared" si="48"/>
        <v>12377904266.497887</v>
      </c>
      <c r="AM49" s="31"/>
      <c r="AN49" s="296">
        <f t="shared" ref="AN49:AN61" si="49">AN7*$E$45/100</f>
        <v>10850345949.038193</v>
      </c>
      <c r="AO49" s="31"/>
      <c r="AP49" s="296">
        <f t="shared" ref="AP49:AP61" si="50">AP7*$E$45/100</f>
        <v>11026326602.283297</v>
      </c>
      <c r="AQ49" s="31"/>
      <c r="AS49" s="764">
        <f>AS7*$E$45/100</f>
        <v>6246450720.4107084</v>
      </c>
      <c r="AT49" s="764">
        <f t="shared" ref="AT49:BD49" si="51">AT7*$E$45/100</f>
        <v>5358934325.5884018</v>
      </c>
      <c r="AU49" s="764">
        <f t="shared" si="51"/>
        <v>8913572461.5638638</v>
      </c>
      <c r="AV49" s="764">
        <f t="shared" si="51"/>
        <v>10230320085.66988</v>
      </c>
      <c r="AW49" s="764">
        <f t="shared" si="51"/>
        <v>9700107896.8198853</v>
      </c>
      <c r="AX49" s="764">
        <f t="shared" si="51"/>
        <v>9091291407.5328255</v>
      </c>
      <c r="AY49" s="29">
        <f t="shared" si="51"/>
        <v>10639273064.960081</v>
      </c>
      <c r="AZ49" s="29">
        <f t="shared" si="51"/>
        <v>10222028316.260592</v>
      </c>
      <c r="BA49" s="29">
        <f t="shared" si="51"/>
        <v>11827171139.94302</v>
      </c>
      <c r="BB49" s="29">
        <f t="shared" si="51"/>
        <v>12377904266.497887</v>
      </c>
      <c r="BC49" s="29">
        <f t="shared" si="51"/>
        <v>10850345949.038193</v>
      </c>
      <c r="BD49" s="29">
        <f t="shared" si="51"/>
        <v>11026326602.283297</v>
      </c>
    </row>
    <row r="50" spans="1:56" s="6" customFormat="1" ht="16.5" customHeight="1">
      <c r="B50" s="221" t="s">
        <v>540</v>
      </c>
      <c r="C50" s="246">
        <v>37172345310.842659</v>
      </c>
      <c r="D50" s="483">
        <v>0.6973869195780239</v>
      </c>
      <c r="E50" s="275">
        <v>49488461516.230003</v>
      </c>
      <c r="F50" s="479">
        <v>0.68833674916610421</v>
      </c>
      <c r="G50" s="76">
        <v>0.33132470126373498</v>
      </c>
      <c r="H50" s="275">
        <f>H8*$E$45/100</f>
        <v>51807037920.714996</v>
      </c>
      <c r="I50" s="479">
        <f>+IFERROR(H50/H$49,0)</f>
        <v>0.67045364998591861</v>
      </c>
      <c r="J50" s="76">
        <f>IFERROR((H50-E50)/E50,0)</f>
        <v>4.6850848328041143E-2</v>
      </c>
      <c r="K50" s="866">
        <f t="shared" ref="K50:K65" si="52">K8*$E$45/100</f>
        <v>82204960358.850525</v>
      </c>
      <c r="L50" s="479">
        <f>+IFERROR(K50/K$49,0)</f>
        <v>0.70572055869760886</v>
      </c>
      <c r="M50" s="170">
        <f>IFERROR((K50-H50)/H50,0)</f>
        <v>0.58675275904899682</v>
      </c>
      <c r="N50" s="297">
        <f t="shared" si="38"/>
        <v>85491134774.300552</v>
      </c>
      <c r="O50" s="76">
        <f>+IFERROR(N50/N$49,0)</f>
        <v>0.72924203128042864</v>
      </c>
      <c r="P50" s="275">
        <f t="shared" si="39"/>
        <v>59573180323.301064</v>
      </c>
      <c r="Q50" s="76">
        <f>+IFERROR(P50/P$49,0)</f>
        <v>0.74109283452207286</v>
      </c>
      <c r="R50" s="275">
        <f t="shared" si="40"/>
        <v>56817351580.505539</v>
      </c>
      <c r="S50" s="76">
        <f>+IFERROR(R50/R$49,0)</f>
        <v>0.73940620847425687</v>
      </c>
      <c r="T50" s="286">
        <f t="shared" ref="T50:T82" si="53">T8*$E$45/100</f>
        <v>4176840244.7580276</v>
      </c>
      <c r="U50" s="75">
        <f>+IFERROR(T50/T$49,0)</f>
        <v>0.66867416901407928</v>
      </c>
      <c r="V50" s="297">
        <f t="shared" si="41"/>
        <v>3534053151.4345107</v>
      </c>
      <c r="W50" s="75">
        <f>+IFERROR(V50/V$49,0)</f>
        <v>0.65946939012850803</v>
      </c>
      <c r="X50" s="297">
        <f t="shared" si="42"/>
        <v>6073878056.5468197</v>
      </c>
      <c r="Y50" s="75">
        <f>+IFERROR(X50/X$49,0)</f>
        <v>0.68141904749615656</v>
      </c>
      <c r="Z50" s="297">
        <f t="shared" si="43"/>
        <v>6994150261.7745085</v>
      </c>
      <c r="AA50" s="75">
        <f>+IFERROR(Z50/Z$49,0)</f>
        <v>0.68366876140772603</v>
      </c>
      <c r="AB50" s="297">
        <f t="shared" si="44"/>
        <v>6594103866.5724344</v>
      </c>
      <c r="AC50" s="75">
        <f>+IFERROR(AB50/AB$49,0)</f>
        <v>0.67979696068476381</v>
      </c>
      <c r="AD50" s="297">
        <f t="shared" si="45"/>
        <v>6323828090.9050989</v>
      </c>
      <c r="AE50" s="75">
        <f>+IFERROR(AD50/AD$49,0)</f>
        <v>0.69559183700407257</v>
      </c>
      <c r="AF50" s="297">
        <f t="shared" si="46"/>
        <v>7660344376.9744787</v>
      </c>
      <c r="AG50" s="75">
        <f>+IFERROR(AF50/AF$49,0)</f>
        <v>0.72000636981519384</v>
      </c>
      <c r="AH50" s="297">
        <f t="shared" si="47"/>
        <v>7707848007.8486633</v>
      </c>
      <c r="AI50" s="75">
        <f>+IFERROR(AH50/AH$49,0)</f>
        <v>0.75404291294981829</v>
      </c>
      <c r="AJ50" s="297">
        <f t="shared" si="48"/>
        <v>8477607962.7484465</v>
      </c>
      <c r="AK50" s="75">
        <f>+IFERROR(AJ50/AJ$49,0)</f>
        <v>0.71679084224271139</v>
      </c>
      <c r="AL50" s="297">
        <f t="shared" si="48"/>
        <v>8856343610.5596771</v>
      </c>
      <c r="AM50" s="75">
        <f>+IFERROR(AL50/AL$49,0)</f>
        <v>0.71549621162689969</v>
      </c>
      <c r="AN50" s="297">
        <f t="shared" si="49"/>
        <v>7844400279.6324062</v>
      </c>
      <c r="AO50" s="75">
        <f>+IFERROR(AN50/AN$49,0)</f>
        <v>0.72296314942177098</v>
      </c>
      <c r="AP50" s="297">
        <f t="shared" si="50"/>
        <v>7961562449.0954418</v>
      </c>
      <c r="AQ50" s="75">
        <f>+IFERROR(AP50/AP$49,0)</f>
        <v>0.72205030163416228</v>
      </c>
      <c r="AS50" s="765">
        <f t="shared" ref="AS50:BD62" si="54">AS8*$E$45/100</f>
        <v>0</v>
      </c>
      <c r="AT50" s="765">
        <f t="shared" si="54"/>
        <v>0</v>
      </c>
      <c r="AU50" s="765">
        <f t="shared" si="54"/>
        <v>0</v>
      </c>
      <c r="AV50" s="765">
        <f t="shared" si="54"/>
        <v>0</v>
      </c>
      <c r="AW50" s="765">
        <f t="shared" si="54"/>
        <v>0</v>
      </c>
      <c r="AX50" s="765">
        <f t="shared" si="54"/>
        <v>0</v>
      </c>
      <c r="AY50" s="6">
        <f t="shared" si="54"/>
        <v>0</v>
      </c>
      <c r="AZ50" s="6">
        <f t="shared" si="54"/>
        <v>0</v>
      </c>
      <c r="BA50" s="6">
        <f t="shared" si="54"/>
        <v>0</v>
      </c>
      <c r="BB50" s="6">
        <f t="shared" si="54"/>
        <v>0</v>
      </c>
      <c r="BC50" s="6">
        <f t="shared" si="54"/>
        <v>0</v>
      </c>
      <c r="BD50" s="6">
        <f t="shared" si="54"/>
        <v>0</v>
      </c>
    </row>
    <row r="51" spans="1:56" s="6" customFormat="1" ht="16.5" customHeight="1">
      <c r="B51" s="222" t="s">
        <v>509</v>
      </c>
      <c r="C51" s="247">
        <v>5098648746.2349997</v>
      </c>
      <c r="D51" s="496">
        <v>9.5655275808223542E-2</v>
      </c>
      <c r="E51" s="276">
        <v>72843872273.809998</v>
      </c>
      <c r="F51" s="492"/>
      <c r="G51" s="229">
        <v>13.286897548610339</v>
      </c>
      <c r="H51" s="276">
        <f t="shared" ref="H51:H83" si="55">H9*$E$45/100</f>
        <v>75996949475.919998</v>
      </c>
      <c r="I51" s="492"/>
      <c r="J51" s="229">
        <f t="shared" ref="J51:J83" si="56">IFERROR((H51-E51)/E51,0)</f>
        <v>4.3285414458171877E-2</v>
      </c>
      <c r="K51" s="867">
        <f t="shared" si="52"/>
        <v>0</v>
      </c>
      <c r="L51" s="492"/>
      <c r="M51" s="171">
        <f t="shared" ref="M51:M83" si="57">IFERROR((K51-H51)/H51,0)</f>
        <v>-1</v>
      </c>
      <c r="N51" s="868">
        <f t="shared" si="38"/>
        <v>0</v>
      </c>
      <c r="O51" s="229"/>
      <c r="P51" s="276">
        <f t="shared" si="39"/>
        <v>0</v>
      </c>
      <c r="Q51" s="229"/>
      <c r="R51" s="276">
        <f t="shared" si="40"/>
        <v>0</v>
      </c>
      <c r="S51" s="229"/>
      <c r="T51" s="287">
        <f t="shared" si="53"/>
        <v>0</v>
      </c>
      <c r="U51" s="219"/>
      <c r="V51" s="234">
        <f t="shared" si="41"/>
        <v>0</v>
      </c>
      <c r="W51" s="219"/>
      <c r="X51" s="234">
        <f t="shared" si="42"/>
        <v>0</v>
      </c>
      <c r="Y51" s="219"/>
      <c r="Z51" s="234">
        <f t="shared" si="43"/>
        <v>0</v>
      </c>
      <c r="AA51" s="219"/>
      <c r="AB51" s="234">
        <f t="shared" si="44"/>
        <v>0</v>
      </c>
      <c r="AC51" s="219"/>
      <c r="AD51" s="234">
        <f t="shared" si="45"/>
        <v>0</v>
      </c>
      <c r="AE51" s="219"/>
      <c r="AF51" s="234">
        <f t="shared" si="46"/>
        <v>0</v>
      </c>
      <c r="AG51" s="219"/>
      <c r="AH51" s="234">
        <f t="shared" si="47"/>
        <v>0</v>
      </c>
      <c r="AI51" s="219"/>
      <c r="AJ51" s="234">
        <f t="shared" si="48"/>
        <v>0</v>
      </c>
      <c r="AK51" s="219"/>
      <c r="AL51" s="234">
        <f t="shared" si="48"/>
        <v>0</v>
      </c>
      <c r="AM51" s="219"/>
      <c r="AN51" s="234">
        <f t="shared" si="49"/>
        <v>0</v>
      </c>
      <c r="AO51" s="219"/>
      <c r="AP51" s="234">
        <f t="shared" si="50"/>
        <v>0</v>
      </c>
      <c r="AQ51" s="219"/>
      <c r="AS51" s="765">
        <f t="shared" si="54"/>
        <v>0</v>
      </c>
      <c r="AT51" s="765">
        <f t="shared" si="54"/>
        <v>0</v>
      </c>
      <c r="AU51" s="765">
        <f t="shared" si="54"/>
        <v>0</v>
      </c>
      <c r="AV51" s="765">
        <f t="shared" si="54"/>
        <v>0</v>
      </c>
      <c r="AW51" s="765">
        <f t="shared" si="54"/>
        <v>0</v>
      </c>
      <c r="AX51" s="765">
        <f t="shared" si="54"/>
        <v>0</v>
      </c>
      <c r="AY51" s="6">
        <f t="shared" si="54"/>
        <v>0</v>
      </c>
      <c r="AZ51" s="6">
        <f t="shared" si="54"/>
        <v>0</v>
      </c>
      <c r="BA51" s="6">
        <f t="shared" si="54"/>
        <v>0</v>
      </c>
      <c r="BB51" s="6">
        <f t="shared" si="54"/>
        <v>0</v>
      </c>
      <c r="BC51" s="6">
        <f t="shared" si="54"/>
        <v>0</v>
      </c>
      <c r="BD51" s="6">
        <f t="shared" si="54"/>
        <v>0</v>
      </c>
    </row>
    <row r="52" spans="1:56" s="6" customFormat="1" ht="16.5" customHeight="1">
      <c r="B52" s="223" t="s">
        <v>510</v>
      </c>
      <c r="C52" s="248">
        <v>24822163312.787663</v>
      </c>
      <c r="D52" s="302">
        <v>0.46568630160977081</v>
      </c>
      <c r="E52" s="277">
        <v>34143042592.505001</v>
      </c>
      <c r="F52" s="335">
        <v>0.47489677845525979</v>
      </c>
      <c r="G52" s="46">
        <v>0.3755063232105757</v>
      </c>
      <c r="H52" s="277">
        <f t="shared" si="55"/>
        <v>35290294390.669998</v>
      </c>
      <c r="I52" s="335">
        <f>+IFERROR(H52/H$49,0)</f>
        <v>0.45670448712995532</v>
      </c>
      <c r="J52" s="46">
        <f t="shared" si="56"/>
        <v>3.3601334592741866E-2</v>
      </c>
      <c r="K52" s="869">
        <f t="shared" si="52"/>
        <v>55139546561.798889</v>
      </c>
      <c r="L52" s="335">
        <f>+IFERROR(K52/K$49,0)</f>
        <v>0.47336695299234438</v>
      </c>
      <c r="M52" s="172">
        <f t="shared" si="57"/>
        <v>0.5624564066084019</v>
      </c>
      <c r="N52" s="870">
        <f t="shared" si="38"/>
        <v>59024825736.366096</v>
      </c>
      <c r="O52" s="46">
        <f>+IFERROR(N52/N$49,0)</f>
        <v>0.50348359428842426</v>
      </c>
      <c r="P52" s="277">
        <f t="shared" si="39"/>
        <v>41347608850.389679</v>
      </c>
      <c r="Q52" s="46">
        <f t="shared" ref="Q52:Q83" si="58">+IFERROR(P52/P$49,0)</f>
        <v>0.51436596933972922</v>
      </c>
      <c r="R52" s="277">
        <f t="shared" si="40"/>
        <v>39361330419.784073</v>
      </c>
      <c r="S52" s="46">
        <f t="shared" ref="S52:S83" si="59">+IFERROR(R52/R$49,0)</f>
        <v>0.51223809763390626</v>
      </c>
      <c r="T52" s="288">
        <f t="shared" si="53"/>
        <v>2786520858.3680282</v>
      </c>
      <c r="U52" s="14">
        <f>+IFERROR(T52/T$49,0)</f>
        <v>0.44609666882712756</v>
      </c>
      <c r="V52" s="237">
        <f t="shared" si="41"/>
        <v>2366984418.7695117</v>
      </c>
      <c r="W52" s="14">
        <f>+IFERROR(V52/V$49,0)</f>
        <v>0.44168938728496565</v>
      </c>
      <c r="X52" s="237">
        <f t="shared" si="42"/>
        <v>3980124584.1868205</v>
      </c>
      <c r="Y52" s="14">
        <f>+IFERROR(X52/X$49,0)</f>
        <v>0.4465240621927381</v>
      </c>
      <c r="Z52" s="237">
        <f t="shared" si="43"/>
        <v>4627164475.169507</v>
      </c>
      <c r="AA52" s="14">
        <f>+IFERROR(Z52/Z$49,0)</f>
        <v>0.45229909097868864</v>
      </c>
      <c r="AB52" s="237">
        <f t="shared" si="44"/>
        <v>4288217562.9174342</v>
      </c>
      <c r="AC52" s="14">
        <f>+IFERROR(AB52/AB$49,0)</f>
        <v>0.44207936741851062</v>
      </c>
      <c r="AD52" s="237">
        <f t="shared" si="45"/>
        <v>4132053616.0150995</v>
      </c>
      <c r="AE52" s="14">
        <f>+IFERROR(AD52/AD$49,0)</f>
        <v>0.45450678355677604</v>
      </c>
      <c r="AF52" s="237">
        <f t="shared" si="46"/>
        <v>5167669969.8394785</v>
      </c>
      <c r="AG52" s="14">
        <f>+IFERROR(AF52/AF$49,0)</f>
        <v>0.48571645245754086</v>
      </c>
      <c r="AH52" s="237">
        <f t="shared" si="47"/>
        <v>5033370371.0286636</v>
      </c>
      <c r="AI52" s="14">
        <f>+IFERROR(AH52/AH$49,0)</f>
        <v>0.4924042680474558</v>
      </c>
      <c r="AJ52" s="237">
        <f t="shared" si="48"/>
        <v>5858820421.524045</v>
      </c>
      <c r="AK52" s="14">
        <f>+IFERROR(AJ52/AJ$49,0)</f>
        <v>0.49536954798408972</v>
      </c>
      <c r="AL52" s="237">
        <f t="shared" si="48"/>
        <v>6104721081.7645884</v>
      </c>
      <c r="AM52" s="14">
        <f>+IFERROR(AL52/AL$49,0)</f>
        <v>0.49319504742718562</v>
      </c>
      <c r="AN52" s="237">
        <f t="shared" si="49"/>
        <v>5359806072.5666323</v>
      </c>
      <c r="AO52" s="14">
        <f>+IFERROR(AN52/AN$49,0)</f>
        <v>0.49397559282814774</v>
      </c>
      <c r="AP52" s="237">
        <f t="shared" si="50"/>
        <v>5434093129.6490803</v>
      </c>
      <c r="AQ52" s="14">
        <f>+IFERROR(AP52/AP$49,0)</f>
        <v>0.49282896522617109</v>
      </c>
      <c r="AS52" s="765">
        <f t="shared" si="54"/>
        <v>2786520858.3680282</v>
      </c>
      <c r="AT52" s="765">
        <f t="shared" si="54"/>
        <v>2366984418.7695117</v>
      </c>
      <c r="AU52" s="765">
        <f t="shared" si="54"/>
        <v>3980124584.1868205</v>
      </c>
      <c r="AV52" s="765">
        <f t="shared" si="54"/>
        <v>4627164475.169507</v>
      </c>
      <c r="AW52" s="765">
        <f t="shared" si="54"/>
        <v>4288217562.9174342</v>
      </c>
      <c r="AX52" s="765">
        <f t="shared" si="54"/>
        <v>4132053616.0150995</v>
      </c>
      <c r="AY52" s="6">
        <f t="shared" si="54"/>
        <v>5167669969.8394785</v>
      </c>
      <c r="AZ52" s="6">
        <f t="shared" si="54"/>
        <v>5033370371.0286636</v>
      </c>
      <c r="BA52" s="6">
        <f t="shared" si="54"/>
        <v>5858820421.524045</v>
      </c>
      <c r="BB52" s="6">
        <f t="shared" si="54"/>
        <v>6104721081.7645884</v>
      </c>
      <c r="BC52" s="6">
        <f t="shared" si="54"/>
        <v>5359806072.5666323</v>
      </c>
      <c r="BD52" s="6">
        <f t="shared" si="54"/>
        <v>5434093129.6490803</v>
      </c>
    </row>
    <row r="53" spans="1:56" s="6" customFormat="1" ht="16.5" customHeight="1">
      <c r="B53" s="223" t="s">
        <v>511</v>
      </c>
      <c r="C53" s="248">
        <v>11810331573.59</v>
      </c>
      <c r="D53" s="302">
        <v>0.22157253427048548</v>
      </c>
      <c r="E53" s="277">
        <v>17300502702.23</v>
      </c>
      <c r="F53" s="335">
        <v>0.24063329964474489</v>
      </c>
      <c r="G53" s="46">
        <v>0.46486172673737608</v>
      </c>
      <c r="H53" s="277">
        <f t="shared" si="55"/>
        <v>17305793400.610001</v>
      </c>
      <c r="I53" s="335">
        <f t="shared" ref="I53:I83" si="60">+IFERROR(H53/H$49,0)</f>
        <v>0.22396054314276587</v>
      </c>
      <c r="J53" s="46">
        <f t="shared" si="56"/>
        <v>3.0581182934754308E-4</v>
      </c>
      <c r="K53" s="869">
        <f t="shared" si="52"/>
        <v>27065413797.051624</v>
      </c>
      <c r="L53" s="335">
        <f t="shared" ref="L53:L83" si="61">+IFERROR(K53/K$49,0)</f>
        <v>0.23235360570526439</v>
      </c>
      <c r="M53" s="172">
        <f t="shared" si="57"/>
        <v>0.56395105214289765</v>
      </c>
      <c r="N53" s="870">
        <f t="shared" si="38"/>
        <v>26466309037.934448</v>
      </c>
      <c r="O53" s="46">
        <f t="shared" ref="O53:O83" si="62">+IFERROR(N53/N$49,0)</f>
        <v>0.22575843699200435</v>
      </c>
      <c r="P53" s="277">
        <f t="shared" si="39"/>
        <v>18225571472.911388</v>
      </c>
      <c r="Q53" s="46">
        <f t="shared" si="58"/>
        <v>0.2267268651823437</v>
      </c>
      <c r="R53" s="277">
        <f t="shared" si="40"/>
        <v>17456021160.721466</v>
      </c>
      <c r="S53" s="46">
        <f t="shared" si="59"/>
        <v>0.22716811084035068</v>
      </c>
      <c r="T53" s="288">
        <f t="shared" si="53"/>
        <v>1390319386.3899996</v>
      </c>
      <c r="U53" s="14">
        <f>+IFERROR(T53/T$49,0)</f>
        <v>0.2225775001869518</v>
      </c>
      <c r="V53" s="237">
        <f t="shared" si="41"/>
        <v>1167068732.664999</v>
      </c>
      <c r="W53" s="14">
        <f>+IFERROR(V53/V$49,0)</f>
        <v>0.21778000284354238</v>
      </c>
      <c r="X53" s="237">
        <f t="shared" si="42"/>
        <v>2093753472.3599999</v>
      </c>
      <c r="Y53" s="14">
        <f>+IFERROR(X53/X$49,0)</f>
        <v>0.23489498530341854</v>
      </c>
      <c r="Z53" s="237">
        <f t="shared" si="43"/>
        <v>2366985786.605001</v>
      </c>
      <c r="AA53" s="14">
        <f>+IFERROR(Z53/Z$49,0)</f>
        <v>0.23136967042903733</v>
      </c>
      <c r="AB53" s="237">
        <f t="shared" si="44"/>
        <v>2305886303.6549997</v>
      </c>
      <c r="AC53" s="14">
        <f>+IFERROR(AB53/AB$49,0)</f>
        <v>0.23771759326625314</v>
      </c>
      <c r="AD53" s="237">
        <f t="shared" si="45"/>
        <v>2191774474.8899999</v>
      </c>
      <c r="AE53" s="14">
        <f>+IFERROR(AD53/AD$49,0)</f>
        <v>0.24108505344729664</v>
      </c>
      <c r="AF53" s="237">
        <f t="shared" si="46"/>
        <v>2492674407.1349998</v>
      </c>
      <c r="AG53" s="14">
        <f>+IFERROR(AF53/AF$49,0)</f>
        <v>0.23428991735765289</v>
      </c>
      <c r="AH53" s="237">
        <f t="shared" si="47"/>
        <v>2674477636.8199992</v>
      </c>
      <c r="AI53" s="14">
        <f>+IFERROR(AH53/AH$49,0)</f>
        <v>0.26163864490236249</v>
      </c>
      <c r="AJ53" s="237">
        <f t="shared" si="48"/>
        <v>2618787541.224401</v>
      </c>
      <c r="AK53" s="14">
        <f>+IFERROR(AJ53/AJ$49,0)</f>
        <v>0.22142129425862164</v>
      </c>
      <c r="AL53" s="237">
        <f t="shared" si="48"/>
        <v>2751622528.7950892</v>
      </c>
      <c r="AM53" s="14">
        <f>+IFERROR(AL53/AL$49,0)</f>
        <v>0.22230116419971416</v>
      </c>
      <c r="AN53" s="237">
        <f t="shared" si="49"/>
        <v>2484594207.0657735</v>
      </c>
      <c r="AO53" s="14">
        <f>+IFERROR(AN53/AN$49,0)</f>
        <v>0.22898755659362321</v>
      </c>
      <c r="AP53" s="237">
        <f t="shared" si="50"/>
        <v>2527469319.446363</v>
      </c>
      <c r="AQ53" s="14">
        <f>+IFERROR(AP53/AP$49,0)</f>
        <v>0.22922133640799128</v>
      </c>
      <c r="AS53" s="765">
        <f t="shared" si="54"/>
        <v>1390319386.3899996</v>
      </c>
      <c r="AT53" s="765">
        <f t="shared" si="54"/>
        <v>1167068732.664999</v>
      </c>
      <c r="AU53" s="765">
        <f t="shared" si="54"/>
        <v>2093753472.3599999</v>
      </c>
      <c r="AV53" s="765">
        <f t="shared" si="54"/>
        <v>2366985786.605001</v>
      </c>
      <c r="AW53" s="765">
        <f t="shared" si="54"/>
        <v>2305886303.6549997</v>
      </c>
      <c r="AX53" s="765">
        <f t="shared" si="54"/>
        <v>2191774474.8899999</v>
      </c>
      <c r="AY53" s="6">
        <f t="shared" si="54"/>
        <v>2492674407.1349998</v>
      </c>
      <c r="AZ53" s="6">
        <f t="shared" si="54"/>
        <v>2674477636.8199992</v>
      </c>
      <c r="BA53" s="6">
        <f t="shared" si="54"/>
        <v>2618787541.224401</v>
      </c>
      <c r="BB53" s="6">
        <f t="shared" si="54"/>
        <v>2751622528.7950892</v>
      </c>
      <c r="BC53" s="6">
        <f t="shared" si="54"/>
        <v>2484594207.0657735</v>
      </c>
      <c r="BD53" s="6">
        <f t="shared" si="54"/>
        <v>2527469319.446363</v>
      </c>
    </row>
    <row r="54" spans="1:56" s="6" customFormat="1" ht="16.5" customHeight="1">
      <c r="B54" s="224" t="s">
        <v>512</v>
      </c>
      <c r="C54" s="249">
        <v>4558798321.7700005</v>
      </c>
      <c r="D54" s="520">
        <v>8.5527192110455924E-2</v>
      </c>
      <c r="E54" s="278">
        <v>74798956052.315002</v>
      </c>
      <c r="F54" s="516">
        <v>1.0403813065230048</v>
      </c>
      <c r="G54" s="45">
        <v>15.407603665010022</v>
      </c>
      <c r="H54" s="278">
        <f t="shared" si="55"/>
        <v>76785999346.485001</v>
      </c>
      <c r="I54" s="516">
        <f t="shared" si="60"/>
        <v>0.99371544091082686</v>
      </c>
      <c r="J54" s="45">
        <f t="shared" si="56"/>
        <v>2.6565120678692947E-2</v>
      </c>
      <c r="K54" s="871">
        <f t="shared" si="52"/>
        <v>0</v>
      </c>
      <c r="L54" s="516">
        <f t="shared" si="61"/>
        <v>0</v>
      </c>
      <c r="M54" s="173">
        <f t="shared" si="57"/>
        <v>-1</v>
      </c>
      <c r="N54" s="519">
        <f t="shared" si="38"/>
        <v>0</v>
      </c>
      <c r="O54" s="45">
        <f t="shared" si="62"/>
        <v>0</v>
      </c>
      <c r="P54" s="278">
        <f t="shared" si="39"/>
        <v>0</v>
      </c>
      <c r="Q54" s="45">
        <f t="shared" si="58"/>
        <v>0</v>
      </c>
      <c r="R54" s="278">
        <f t="shared" si="40"/>
        <v>0</v>
      </c>
      <c r="S54" s="45">
        <f t="shared" si="59"/>
        <v>0</v>
      </c>
      <c r="T54" s="289">
        <f t="shared" si="53"/>
        <v>0</v>
      </c>
      <c r="U54" s="9"/>
      <c r="V54" s="235">
        <f t="shared" si="41"/>
        <v>0</v>
      </c>
      <c r="W54" s="9"/>
      <c r="X54" s="235">
        <f t="shared" si="42"/>
        <v>0</v>
      </c>
      <c r="Y54" s="9"/>
      <c r="Z54" s="235">
        <f t="shared" si="43"/>
        <v>0</v>
      </c>
      <c r="AA54" s="9"/>
      <c r="AB54" s="235">
        <f t="shared" si="44"/>
        <v>0</v>
      </c>
      <c r="AC54" s="9"/>
      <c r="AD54" s="235">
        <f t="shared" si="45"/>
        <v>0</v>
      </c>
      <c r="AE54" s="9"/>
      <c r="AF54" s="235">
        <f t="shared" si="46"/>
        <v>0</v>
      </c>
      <c r="AG54" s="9"/>
      <c r="AH54" s="235">
        <f t="shared" si="47"/>
        <v>0</v>
      </c>
      <c r="AI54" s="9"/>
      <c r="AJ54" s="235">
        <f t="shared" si="48"/>
        <v>0</v>
      </c>
      <c r="AK54" s="9"/>
      <c r="AL54" s="235">
        <f t="shared" si="48"/>
        <v>0</v>
      </c>
      <c r="AM54" s="9"/>
      <c r="AN54" s="235">
        <f t="shared" si="49"/>
        <v>0</v>
      </c>
      <c r="AO54" s="9"/>
      <c r="AP54" s="235">
        <f t="shared" si="50"/>
        <v>0</v>
      </c>
      <c r="AQ54" s="9"/>
      <c r="AS54" s="765">
        <f t="shared" si="54"/>
        <v>0</v>
      </c>
      <c r="AT54" s="765">
        <f t="shared" si="54"/>
        <v>0</v>
      </c>
      <c r="AU54" s="765">
        <f t="shared" si="54"/>
        <v>0</v>
      </c>
      <c r="AV54" s="765">
        <f t="shared" si="54"/>
        <v>0</v>
      </c>
      <c r="AW54" s="765">
        <f t="shared" si="54"/>
        <v>0</v>
      </c>
      <c r="AX54" s="765">
        <f t="shared" si="54"/>
        <v>0</v>
      </c>
      <c r="AY54" s="6">
        <f t="shared" si="54"/>
        <v>0</v>
      </c>
      <c r="AZ54" s="6">
        <f t="shared" si="54"/>
        <v>0</v>
      </c>
      <c r="BA54" s="6">
        <f t="shared" si="54"/>
        <v>0</v>
      </c>
      <c r="BB54" s="6">
        <f t="shared" si="54"/>
        <v>0</v>
      </c>
      <c r="BC54" s="6">
        <f t="shared" si="54"/>
        <v>0</v>
      </c>
      <c r="BD54" s="6">
        <f t="shared" si="54"/>
        <v>0</v>
      </c>
    </row>
    <row r="55" spans="1:56" s="6" customFormat="1" ht="16.5" customHeight="1">
      <c r="B55" s="225" t="s">
        <v>541</v>
      </c>
      <c r="C55" s="250">
        <v>2239490723.9650002</v>
      </c>
      <c r="D55" s="483">
        <v>4.2014877574968537E-2</v>
      </c>
      <c r="E55" s="279">
        <v>3134877906.4349999</v>
      </c>
      <c r="F55" s="479">
        <v>4.3603126891314486E-2</v>
      </c>
      <c r="G55" s="76">
        <v>0.39981732136167281</v>
      </c>
      <c r="H55" s="279">
        <f t="shared" si="55"/>
        <v>3310135310.1574998</v>
      </c>
      <c r="I55" s="479">
        <f t="shared" si="60"/>
        <v>4.2837660474600969E-2</v>
      </c>
      <c r="J55" s="76">
        <f t="shared" si="56"/>
        <v>5.5905655324804501E-2</v>
      </c>
      <c r="K55" s="872">
        <f t="shared" si="52"/>
        <v>5306106785.7433243</v>
      </c>
      <c r="L55" s="479">
        <f t="shared" si="61"/>
        <v>4.5552344152925438E-2</v>
      </c>
      <c r="M55" s="170">
        <f t="shared" si="57"/>
        <v>0.60298788072529097</v>
      </c>
      <c r="N55" s="530">
        <f t="shared" si="38"/>
        <v>5340231947.9930201</v>
      </c>
      <c r="O55" s="76">
        <f t="shared" si="62"/>
        <v>4.5552344152925438E-2</v>
      </c>
      <c r="P55" s="279">
        <f t="shared" si="39"/>
        <v>3661751788.6559334</v>
      </c>
      <c r="Q55" s="76">
        <f t="shared" si="58"/>
        <v>4.5552344152925438E-2</v>
      </c>
      <c r="R55" s="279">
        <f t="shared" si="40"/>
        <v>3500327050.8014131</v>
      </c>
      <c r="S55" s="76">
        <f t="shared" si="59"/>
        <v>4.5552344152925438E-2</v>
      </c>
      <c r="T55" s="290">
        <f t="shared" si="53"/>
        <v>264307332.22849998</v>
      </c>
      <c r="U55" s="75">
        <f>+IFERROR(T55/T$49,0)</f>
        <v>4.2313202178135743E-2</v>
      </c>
      <c r="V55" s="873">
        <f t="shared" si="41"/>
        <v>264315995.78999999</v>
      </c>
      <c r="W55" s="75">
        <f>+IFERROR(V55/V$49,0)</f>
        <v>4.9322492072335397E-2</v>
      </c>
      <c r="X55" s="873">
        <f t="shared" si="42"/>
        <v>378502177.19599998</v>
      </c>
      <c r="Y55" s="75">
        <f>+IFERROR(X55/X$49,0)</f>
        <v>4.2463577743731357E-2</v>
      </c>
      <c r="Z55" s="873">
        <f t="shared" si="43"/>
        <v>444024023.31759995</v>
      </c>
      <c r="AA55" s="75">
        <f>+IFERROR(Z55/Z$49,0)</f>
        <v>4.3402749825938149E-2</v>
      </c>
      <c r="AB55" s="873">
        <f t="shared" si="44"/>
        <v>435332570.38506401</v>
      </c>
      <c r="AC55" s="75">
        <f>+IFERROR(AB55/AB$49,0)</f>
        <v>4.4879147223484475E-2</v>
      </c>
      <c r="AD55" s="873">
        <f t="shared" si="45"/>
        <v>411381608.37928003</v>
      </c>
      <c r="AE55" s="75">
        <f>+IFERROR(AD55/AD$49,0)</f>
        <v>4.5250073937616729E-2</v>
      </c>
      <c r="AF55" s="873">
        <f t="shared" si="46"/>
        <v>509160358.57455999</v>
      </c>
      <c r="AG55" s="75">
        <f>+IFERROR(AF55/AF$49,0)</f>
        <v>4.7856686774160766E-2</v>
      </c>
      <c r="AH55" s="873">
        <f t="shared" si="47"/>
        <v>500191762.68511993</v>
      </c>
      <c r="AI55" s="75">
        <f>+IFERROR(AH55/AH$49,0)</f>
        <v>4.8932731079353864E-2</v>
      </c>
      <c r="AJ55" s="873">
        <f t="shared" si="48"/>
        <v>541589463.05199993</v>
      </c>
      <c r="AK55" s="75">
        <f t="shared" ref="AK55:AQ57" si="63">+IFERROR(AJ55/AJ$49,0)</f>
        <v>4.5791969748618107E-2</v>
      </c>
      <c r="AL55" s="873">
        <f t="shared" si="48"/>
        <v>566789915.55999994</v>
      </c>
      <c r="AM55" s="75">
        <f t="shared" si="63"/>
        <v>4.5790458817336073E-2</v>
      </c>
      <c r="AN55" s="873">
        <f t="shared" si="49"/>
        <v>491188558.03600007</v>
      </c>
      <c r="AO55" s="75">
        <f t="shared" si="63"/>
        <v>4.526939144088217E-2</v>
      </c>
      <c r="AP55" s="873">
        <f t="shared" si="50"/>
        <v>499323020.53919989</v>
      </c>
      <c r="AQ55" s="75">
        <f t="shared" si="63"/>
        <v>4.5284620939470603E-2</v>
      </c>
      <c r="AS55" s="765">
        <f>AS13*$E$45/100</f>
        <v>0</v>
      </c>
      <c r="AT55" s="765">
        <f t="shared" si="54"/>
        <v>0</v>
      </c>
      <c r="AU55" s="765">
        <f t="shared" si="54"/>
        <v>0</v>
      </c>
      <c r="AV55" s="765">
        <f t="shared" si="54"/>
        <v>0</v>
      </c>
      <c r="AW55" s="765">
        <f t="shared" si="54"/>
        <v>0</v>
      </c>
      <c r="AX55" s="765">
        <f t="shared" si="54"/>
        <v>0</v>
      </c>
      <c r="AY55" s="6">
        <f t="shared" si="54"/>
        <v>0</v>
      </c>
      <c r="AZ55" s="6">
        <f t="shared" si="54"/>
        <v>0</v>
      </c>
      <c r="BA55" s="6">
        <f t="shared" si="54"/>
        <v>0</v>
      </c>
      <c r="BB55" s="6">
        <f t="shared" si="54"/>
        <v>0</v>
      </c>
      <c r="BC55" s="6">
        <f t="shared" si="54"/>
        <v>0</v>
      </c>
      <c r="BD55" s="6">
        <f t="shared" si="54"/>
        <v>0</v>
      </c>
    </row>
    <row r="56" spans="1:56" s="6" customFormat="1" ht="16.5" customHeight="1">
      <c r="B56" s="226" t="s">
        <v>513</v>
      </c>
      <c r="C56" s="251">
        <v>2000154456.4649999</v>
      </c>
      <c r="D56" s="496">
        <v>3.7524712078565441E-2</v>
      </c>
      <c r="E56" s="280">
        <v>2824140116.4349999</v>
      </c>
      <c r="F56" s="492">
        <v>3.9281064057708065E-2</v>
      </c>
      <c r="G56" s="229">
        <v>0.41196101496395549</v>
      </c>
      <c r="H56" s="280">
        <f t="shared" si="55"/>
        <v>2957596640.1574998</v>
      </c>
      <c r="I56" s="492">
        <f t="shared" si="60"/>
        <v>3.8275329803922488E-2</v>
      </c>
      <c r="J56" s="229">
        <f t="shared" si="56"/>
        <v>4.7255631172778416E-2</v>
      </c>
      <c r="K56" s="874">
        <f t="shared" si="52"/>
        <v>4791499018.6963234</v>
      </c>
      <c r="L56" s="492">
        <f t="shared" si="61"/>
        <v>4.1134492975999012E-2</v>
      </c>
      <c r="M56" s="171">
        <f t="shared" si="57"/>
        <v>0.6200650736610126</v>
      </c>
      <c r="N56" s="534">
        <f t="shared" si="38"/>
        <v>4822314584.2389545</v>
      </c>
      <c r="O56" s="229">
        <f t="shared" si="62"/>
        <v>4.1134492975999012E-2</v>
      </c>
      <c r="P56" s="280">
        <f t="shared" si="39"/>
        <v>3306620241.6422954</v>
      </c>
      <c r="Q56" s="229">
        <f t="shared" si="58"/>
        <v>4.1134492975999012E-2</v>
      </c>
      <c r="R56" s="280">
        <f t="shared" si="40"/>
        <v>3160851129.8895073</v>
      </c>
      <c r="S56" s="229">
        <f t="shared" si="59"/>
        <v>4.1134492975999012E-2</v>
      </c>
      <c r="T56" s="291">
        <f t="shared" si="53"/>
        <v>228257442.63849998</v>
      </c>
      <c r="U56" s="219">
        <f t="shared" ref="U56:W57" si="64">+IFERROR(T56/T$49,0)</f>
        <v>3.654194243342912E-2</v>
      </c>
      <c r="V56" s="234">
        <f t="shared" si="41"/>
        <v>228266106.19999999</v>
      </c>
      <c r="W56" s="219">
        <f t="shared" si="64"/>
        <v>4.2595428928854574E-2</v>
      </c>
      <c r="X56" s="234">
        <f t="shared" si="42"/>
        <v>337083154.49599999</v>
      </c>
      <c r="Y56" s="219">
        <f>+IFERROR(X56/X$49,0)</f>
        <v>3.781684122157903E-2</v>
      </c>
      <c r="Z56" s="234">
        <f t="shared" si="43"/>
        <v>403433381.07159996</v>
      </c>
      <c r="AA56" s="219">
        <f>+IFERROR(Z56/Z$49,0)</f>
        <v>3.9435069254256203E-2</v>
      </c>
      <c r="AB56" s="234">
        <f t="shared" si="44"/>
        <v>394224391.24006402</v>
      </c>
      <c r="AC56" s="219">
        <f>+IFERROR(AB56/AB$49,0)</f>
        <v>4.064123775049016E-2</v>
      </c>
      <c r="AD56" s="234">
        <f t="shared" si="45"/>
        <v>373658808.69328004</v>
      </c>
      <c r="AE56" s="219">
        <f>+IFERROR(AD56/AD$49,0)</f>
        <v>4.1100740471664489E-2</v>
      </c>
      <c r="AF56" s="234">
        <f t="shared" si="46"/>
        <v>467951622.98456001</v>
      </c>
      <c r="AG56" s="219">
        <f>+IFERROR(AF56/AF$49,0)</f>
        <v>4.3983420683668277E-2</v>
      </c>
      <c r="AH56" s="234">
        <f t="shared" si="47"/>
        <v>451710897.28511995</v>
      </c>
      <c r="AI56" s="219">
        <f>+IFERROR(AH56/AH$49,0)</f>
        <v>4.4189947758857727E-2</v>
      </c>
      <c r="AJ56" s="234">
        <f t="shared" si="48"/>
        <v>493108597.65199995</v>
      </c>
      <c r="AK56" s="219">
        <f t="shared" si="63"/>
        <v>4.1692860601861184E-2</v>
      </c>
      <c r="AL56" s="234">
        <f t="shared" si="48"/>
        <v>518309050.16000003</v>
      </c>
      <c r="AM56" s="219">
        <f t="shared" si="63"/>
        <v>4.1873732337941776E-2</v>
      </c>
      <c r="AN56" s="234">
        <f t="shared" si="49"/>
        <v>442707692.63600004</v>
      </c>
      <c r="AO56" s="219">
        <f t="shared" si="63"/>
        <v>4.0801251380859702E-2</v>
      </c>
      <c r="AP56" s="234">
        <f t="shared" si="50"/>
        <v>452787873.63919991</v>
      </c>
      <c r="AQ56" s="219">
        <f t="shared" si="63"/>
        <v>4.1064253760217662E-2</v>
      </c>
      <c r="AS56" s="765"/>
      <c r="AT56" s="765"/>
      <c r="AU56" s="765"/>
      <c r="AV56" s="765"/>
      <c r="AW56" s="765"/>
      <c r="AX56" s="765"/>
    </row>
    <row r="57" spans="1:56" s="6" customFormat="1" ht="16.5" customHeight="1">
      <c r="B57" s="227" t="s">
        <v>514</v>
      </c>
      <c r="C57" s="252">
        <v>239336267.5</v>
      </c>
      <c r="D57" s="302">
        <v>4.4901654964030896E-3</v>
      </c>
      <c r="E57" s="281">
        <v>310737790</v>
      </c>
      <c r="F57" s="335">
        <v>4.322062833606425E-3</v>
      </c>
      <c r="G57" s="46">
        <v>0.29833139476030307</v>
      </c>
      <c r="H57" s="281">
        <f t="shared" si="55"/>
        <v>352538670</v>
      </c>
      <c r="I57" s="335">
        <f t="shared" si="60"/>
        <v>4.5623306706784831E-3</v>
      </c>
      <c r="J57" s="46">
        <f t="shared" si="56"/>
        <v>0.13452139181397924</v>
      </c>
      <c r="K57" s="875">
        <f t="shared" si="52"/>
        <v>514607767.04699999</v>
      </c>
      <c r="L57" s="335">
        <f t="shared" si="61"/>
        <v>4.4178511769264236E-3</v>
      </c>
      <c r="M57" s="172">
        <f t="shared" si="57"/>
        <v>0.45972005580834574</v>
      </c>
      <c r="N57" s="538">
        <f t="shared" si="38"/>
        <v>517917363.75406533</v>
      </c>
      <c r="O57" s="46">
        <f t="shared" si="62"/>
        <v>4.4178511769264244E-3</v>
      </c>
      <c r="P57" s="281">
        <f t="shared" si="39"/>
        <v>355131547.01363784</v>
      </c>
      <c r="Q57" s="46">
        <f t="shared" si="58"/>
        <v>4.4178511769264236E-3</v>
      </c>
      <c r="R57" s="281">
        <f t="shared" si="40"/>
        <v>339475920.91190559</v>
      </c>
      <c r="S57" s="46">
        <f t="shared" si="59"/>
        <v>4.4178511769264236E-3</v>
      </c>
      <c r="T57" s="292">
        <f t="shared" si="53"/>
        <v>36049889.590000004</v>
      </c>
      <c r="U57" s="14">
        <f t="shared" si="64"/>
        <v>5.7712597447066227E-3</v>
      </c>
      <c r="V57" s="237">
        <f t="shared" si="41"/>
        <v>36049889.590000004</v>
      </c>
      <c r="W57" s="14">
        <f t="shared" si="64"/>
        <v>6.7270631434808237E-3</v>
      </c>
      <c r="X57" s="237">
        <f t="shared" si="42"/>
        <v>41419022.700000003</v>
      </c>
      <c r="Y57" s="14">
        <f>+IFERROR(X57/X$49,0)</f>
        <v>4.6467365221523243E-3</v>
      </c>
      <c r="Z57" s="237">
        <f t="shared" si="43"/>
        <v>40590642.245999992</v>
      </c>
      <c r="AA57" s="14">
        <f>+IFERROR(Z57/Z$49,0)</f>
        <v>3.9676805716819486E-3</v>
      </c>
      <c r="AB57" s="237">
        <f t="shared" si="44"/>
        <v>41108179.145000003</v>
      </c>
      <c r="AC57" s="14">
        <f>+IFERROR(AB57/AB$49,0)</f>
        <v>4.2379094729943206E-3</v>
      </c>
      <c r="AD57" s="237">
        <f t="shared" si="45"/>
        <v>37722799.686000004</v>
      </c>
      <c r="AE57" s="14">
        <f>+IFERROR(AD57/AD$49,0)</f>
        <v>4.149333465952241E-3</v>
      </c>
      <c r="AF57" s="237">
        <f t="shared" si="46"/>
        <v>41208735.590000004</v>
      </c>
      <c r="AG57" s="14">
        <f>+IFERROR(AF57/AF$49,0)</f>
        <v>3.8732660904924917E-3</v>
      </c>
      <c r="AH57" s="237">
        <f t="shared" si="47"/>
        <v>48480865.399999999</v>
      </c>
      <c r="AI57" s="14">
        <f>+IFERROR(AH57/AH$49,0)</f>
        <v>4.7427833204961422E-3</v>
      </c>
      <c r="AJ57" s="237">
        <f t="shared" si="48"/>
        <v>48480865.399999999</v>
      </c>
      <c r="AK57" s="14">
        <f t="shared" si="63"/>
        <v>4.0991091467569279E-3</v>
      </c>
      <c r="AL57" s="237">
        <f t="shared" si="48"/>
        <v>48480865.399999999</v>
      </c>
      <c r="AM57" s="14">
        <f t="shared" si="63"/>
        <v>3.9167264793943035E-3</v>
      </c>
      <c r="AN57" s="237">
        <f t="shared" si="49"/>
        <v>48480865.399999999</v>
      </c>
      <c r="AO57" s="14">
        <f t="shared" si="63"/>
        <v>4.4681400600224633E-3</v>
      </c>
      <c r="AP57" s="237">
        <f t="shared" si="50"/>
        <v>46535146.899999999</v>
      </c>
      <c r="AQ57" s="14">
        <f t="shared" si="63"/>
        <v>4.2203671792529389E-3</v>
      </c>
      <c r="AS57" s="765"/>
      <c r="AT57" s="765"/>
      <c r="AU57" s="765"/>
      <c r="AV57" s="765"/>
      <c r="AW57" s="765"/>
      <c r="AX57" s="765"/>
    </row>
    <row r="58" spans="1:56" s="6" customFormat="1" ht="16.5" customHeight="1">
      <c r="B58" s="227" t="s">
        <v>515</v>
      </c>
      <c r="C58" s="252">
        <v>0</v>
      </c>
      <c r="D58" s="302">
        <v>0</v>
      </c>
      <c r="E58" s="281">
        <v>0</v>
      </c>
      <c r="F58" s="335">
        <v>0</v>
      </c>
      <c r="G58" s="46">
        <v>0</v>
      </c>
      <c r="H58" s="281">
        <f t="shared" si="55"/>
        <v>0</v>
      </c>
      <c r="I58" s="335">
        <f t="shared" si="60"/>
        <v>0</v>
      </c>
      <c r="J58" s="46">
        <f t="shared" si="56"/>
        <v>0</v>
      </c>
      <c r="K58" s="875">
        <f t="shared" si="52"/>
        <v>0</v>
      </c>
      <c r="L58" s="335">
        <f t="shared" si="61"/>
        <v>0</v>
      </c>
      <c r="M58" s="172">
        <f t="shared" si="57"/>
        <v>0</v>
      </c>
      <c r="N58" s="538">
        <f t="shared" si="38"/>
        <v>0</v>
      </c>
      <c r="O58" s="46">
        <f t="shared" si="62"/>
        <v>0</v>
      </c>
      <c r="P58" s="281">
        <f t="shared" si="39"/>
        <v>0</v>
      </c>
      <c r="Q58" s="46">
        <f t="shared" si="58"/>
        <v>0</v>
      </c>
      <c r="R58" s="281">
        <f t="shared" si="40"/>
        <v>0</v>
      </c>
      <c r="S58" s="46">
        <f t="shared" si="59"/>
        <v>0</v>
      </c>
      <c r="T58" s="292">
        <f t="shared" si="53"/>
        <v>0</v>
      </c>
      <c r="U58" s="14"/>
      <c r="V58" s="237">
        <f t="shared" si="41"/>
        <v>0</v>
      </c>
      <c r="W58" s="14"/>
      <c r="X58" s="237">
        <f t="shared" si="42"/>
        <v>0</v>
      </c>
      <c r="Y58" s="14"/>
      <c r="Z58" s="237">
        <f t="shared" si="43"/>
        <v>0</v>
      </c>
      <c r="AA58" s="14"/>
      <c r="AB58" s="237">
        <f t="shared" si="44"/>
        <v>0</v>
      </c>
      <c r="AC58" s="14"/>
      <c r="AD58" s="237">
        <f t="shared" si="45"/>
        <v>0</v>
      </c>
      <c r="AE58" s="14"/>
      <c r="AF58" s="237">
        <f t="shared" si="46"/>
        <v>0</v>
      </c>
      <c r="AG58" s="14"/>
      <c r="AH58" s="237">
        <f t="shared" si="47"/>
        <v>0</v>
      </c>
      <c r="AI58" s="14"/>
      <c r="AJ58" s="237">
        <f t="shared" si="48"/>
        <v>0</v>
      </c>
      <c r="AK58" s="14"/>
      <c r="AL58" s="237">
        <f t="shared" si="48"/>
        <v>0</v>
      </c>
      <c r="AM58" s="14"/>
      <c r="AN58" s="237">
        <f t="shared" si="49"/>
        <v>0</v>
      </c>
      <c r="AO58" s="14"/>
      <c r="AP58" s="237">
        <f t="shared" si="50"/>
        <v>0</v>
      </c>
      <c r="AQ58" s="14"/>
      <c r="AS58" s="765">
        <f t="shared" ref="AS58:BD58" si="65">AS14*$E$45/100</f>
        <v>228257442.63849998</v>
      </c>
      <c r="AT58" s="765">
        <f t="shared" si="65"/>
        <v>228266106.19999999</v>
      </c>
      <c r="AU58" s="765">
        <f t="shared" si="65"/>
        <v>337083154.49599999</v>
      </c>
      <c r="AV58" s="765">
        <f t="shared" si="65"/>
        <v>403433381.07159996</v>
      </c>
      <c r="AW58" s="765">
        <f t="shared" si="65"/>
        <v>394224391.24006402</v>
      </c>
      <c r="AX58" s="765">
        <f t="shared" si="65"/>
        <v>373658808.69328004</v>
      </c>
      <c r="AY58" s="6">
        <f t="shared" si="65"/>
        <v>467951622.98456001</v>
      </c>
      <c r="AZ58" s="6">
        <f t="shared" si="65"/>
        <v>451710897.28511995</v>
      </c>
      <c r="BA58" s="6">
        <f t="shared" si="65"/>
        <v>493108597.65199995</v>
      </c>
      <c r="BB58" s="6">
        <f t="shared" si="65"/>
        <v>518309050.16000003</v>
      </c>
      <c r="BC58" s="6">
        <f t="shared" si="65"/>
        <v>442707692.63600004</v>
      </c>
      <c r="BD58" s="6">
        <f t="shared" si="65"/>
        <v>452787873.63919991</v>
      </c>
    </row>
    <row r="59" spans="1:56" s="6" customFormat="1" ht="16.5" customHeight="1">
      <c r="B59" s="227" t="s">
        <v>516</v>
      </c>
      <c r="C59" s="252">
        <v>0</v>
      </c>
      <c r="D59" s="302">
        <v>0</v>
      </c>
      <c r="E59" s="281">
        <v>0</v>
      </c>
      <c r="F59" s="335">
        <v>0</v>
      </c>
      <c r="G59" s="46">
        <v>0</v>
      </c>
      <c r="H59" s="281">
        <f t="shared" si="55"/>
        <v>0</v>
      </c>
      <c r="I59" s="335">
        <f t="shared" si="60"/>
        <v>0</v>
      </c>
      <c r="J59" s="46">
        <f t="shared" si="56"/>
        <v>0</v>
      </c>
      <c r="K59" s="875">
        <f t="shared" si="52"/>
        <v>0</v>
      </c>
      <c r="L59" s="335">
        <f t="shared" si="61"/>
        <v>0</v>
      </c>
      <c r="M59" s="172">
        <f t="shared" si="57"/>
        <v>0</v>
      </c>
      <c r="N59" s="538">
        <f t="shared" si="38"/>
        <v>0</v>
      </c>
      <c r="O59" s="46">
        <f t="shared" si="62"/>
        <v>0</v>
      </c>
      <c r="P59" s="281">
        <f t="shared" si="39"/>
        <v>0</v>
      </c>
      <c r="Q59" s="46">
        <f t="shared" si="58"/>
        <v>0</v>
      </c>
      <c r="R59" s="281">
        <f t="shared" si="40"/>
        <v>0</v>
      </c>
      <c r="S59" s="46">
        <f t="shared" si="59"/>
        <v>0</v>
      </c>
      <c r="T59" s="292">
        <f t="shared" si="53"/>
        <v>0</v>
      </c>
      <c r="U59" s="14"/>
      <c r="V59" s="237">
        <f t="shared" si="41"/>
        <v>0</v>
      </c>
      <c r="W59" s="14"/>
      <c r="X59" s="237">
        <f t="shared" si="42"/>
        <v>0</v>
      </c>
      <c r="Y59" s="14"/>
      <c r="Z59" s="237">
        <f t="shared" si="43"/>
        <v>0</v>
      </c>
      <c r="AA59" s="14"/>
      <c r="AB59" s="237">
        <f t="shared" si="44"/>
        <v>0</v>
      </c>
      <c r="AC59" s="14"/>
      <c r="AD59" s="237">
        <f t="shared" si="45"/>
        <v>0</v>
      </c>
      <c r="AE59" s="14"/>
      <c r="AF59" s="237">
        <f t="shared" si="46"/>
        <v>0</v>
      </c>
      <c r="AG59" s="14"/>
      <c r="AH59" s="237">
        <f t="shared" si="47"/>
        <v>0</v>
      </c>
      <c r="AI59" s="14"/>
      <c r="AJ59" s="237">
        <f t="shared" si="48"/>
        <v>0</v>
      </c>
      <c r="AK59" s="14"/>
      <c r="AL59" s="237">
        <f t="shared" si="48"/>
        <v>0</v>
      </c>
      <c r="AM59" s="14"/>
      <c r="AN59" s="237">
        <f t="shared" si="49"/>
        <v>0</v>
      </c>
      <c r="AO59" s="14"/>
      <c r="AP59" s="237">
        <f t="shared" si="50"/>
        <v>0</v>
      </c>
      <c r="AQ59" s="14"/>
      <c r="AS59" s="765">
        <f t="shared" ref="AS59:BD59" si="66">AS15*$E$45/100</f>
        <v>36049889.590000004</v>
      </c>
      <c r="AT59" s="765">
        <f t="shared" si="66"/>
        <v>36049889.590000004</v>
      </c>
      <c r="AU59" s="765">
        <f t="shared" si="66"/>
        <v>41419022.700000003</v>
      </c>
      <c r="AV59" s="765">
        <f t="shared" si="66"/>
        <v>40590642.245999992</v>
      </c>
      <c r="AW59" s="765">
        <f t="shared" si="66"/>
        <v>41108179.145000003</v>
      </c>
      <c r="AX59" s="765">
        <f t="shared" si="66"/>
        <v>37722799.686000004</v>
      </c>
      <c r="AY59" s="6">
        <f t="shared" si="66"/>
        <v>41208735.590000004</v>
      </c>
      <c r="AZ59" s="6">
        <f t="shared" si="66"/>
        <v>48480865.399999999</v>
      </c>
      <c r="BA59" s="6">
        <f t="shared" si="66"/>
        <v>48480865.399999999</v>
      </c>
      <c r="BB59" s="6">
        <f t="shared" si="66"/>
        <v>48480865.399999999</v>
      </c>
      <c r="BC59" s="6">
        <f t="shared" si="66"/>
        <v>48480865.399999999</v>
      </c>
      <c r="BD59" s="6">
        <f t="shared" si="66"/>
        <v>46535146.899999999</v>
      </c>
    </row>
    <row r="60" spans="1:56" s="6" customFormat="1" ht="16.5" customHeight="1">
      <c r="B60" s="224" t="s">
        <v>517</v>
      </c>
      <c r="C60" s="249">
        <v>0</v>
      </c>
      <c r="D60" s="520">
        <v>0</v>
      </c>
      <c r="E60" s="282">
        <v>0</v>
      </c>
      <c r="F60" s="516">
        <v>0</v>
      </c>
      <c r="G60" s="45">
        <v>0</v>
      </c>
      <c r="H60" s="282">
        <f t="shared" si="55"/>
        <v>0</v>
      </c>
      <c r="I60" s="516">
        <f t="shared" si="60"/>
        <v>0</v>
      </c>
      <c r="J60" s="45">
        <f t="shared" si="56"/>
        <v>0</v>
      </c>
      <c r="K60" s="876">
        <f t="shared" si="52"/>
        <v>0</v>
      </c>
      <c r="L60" s="516">
        <f t="shared" si="61"/>
        <v>0</v>
      </c>
      <c r="M60" s="173">
        <f t="shared" si="57"/>
        <v>0</v>
      </c>
      <c r="N60" s="877">
        <f t="shared" si="38"/>
        <v>0</v>
      </c>
      <c r="O60" s="45">
        <f t="shared" si="62"/>
        <v>0</v>
      </c>
      <c r="P60" s="282">
        <f t="shared" si="39"/>
        <v>0</v>
      </c>
      <c r="Q60" s="45">
        <f t="shared" si="58"/>
        <v>0</v>
      </c>
      <c r="R60" s="282">
        <f t="shared" si="40"/>
        <v>0</v>
      </c>
      <c r="S60" s="45">
        <f t="shared" si="59"/>
        <v>0</v>
      </c>
      <c r="T60" s="293">
        <f t="shared" si="53"/>
        <v>0</v>
      </c>
      <c r="U60" s="9"/>
      <c r="V60" s="298">
        <f t="shared" si="41"/>
        <v>0</v>
      </c>
      <c r="W60" s="9"/>
      <c r="X60" s="298">
        <f t="shared" si="42"/>
        <v>0</v>
      </c>
      <c r="Y60" s="9"/>
      <c r="Z60" s="298">
        <f t="shared" si="43"/>
        <v>0</v>
      </c>
      <c r="AA60" s="9"/>
      <c r="AB60" s="298">
        <f t="shared" si="44"/>
        <v>0</v>
      </c>
      <c r="AC60" s="9"/>
      <c r="AD60" s="298">
        <f t="shared" si="45"/>
        <v>0</v>
      </c>
      <c r="AE60" s="9"/>
      <c r="AF60" s="298">
        <f t="shared" si="46"/>
        <v>0</v>
      </c>
      <c r="AG60" s="9"/>
      <c r="AH60" s="298">
        <f t="shared" si="47"/>
        <v>0</v>
      </c>
      <c r="AI60" s="9"/>
      <c r="AJ60" s="298">
        <f t="shared" si="48"/>
        <v>0</v>
      </c>
      <c r="AK60" s="9"/>
      <c r="AL60" s="298">
        <f t="shared" si="48"/>
        <v>0</v>
      </c>
      <c r="AM60" s="9"/>
      <c r="AN60" s="298">
        <f t="shared" si="49"/>
        <v>0</v>
      </c>
      <c r="AO60" s="9"/>
      <c r="AP60" s="298">
        <f t="shared" si="50"/>
        <v>0</v>
      </c>
      <c r="AQ60" s="9"/>
      <c r="AS60" s="765">
        <f t="shared" si="54"/>
        <v>0</v>
      </c>
      <c r="AT60" s="765">
        <f t="shared" si="54"/>
        <v>0</v>
      </c>
      <c r="AU60" s="765">
        <f t="shared" si="54"/>
        <v>0</v>
      </c>
      <c r="AV60" s="765">
        <f t="shared" si="54"/>
        <v>0</v>
      </c>
      <c r="AW60" s="765">
        <f t="shared" si="54"/>
        <v>0</v>
      </c>
      <c r="AX60" s="765">
        <f t="shared" si="54"/>
        <v>0</v>
      </c>
      <c r="AY60" s="6">
        <f t="shared" si="54"/>
        <v>0</v>
      </c>
      <c r="AZ60" s="6">
        <f t="shared" si="54"/>
        <v>0</v>
      </c>
      <c r="BA60" s="6">
        <f t="shared" si="54"/>
        <v>0</v>
      </c>
      <c r="BB60" s="6">
        <f t="shared" si="54"/>
        <v>0</v>
      </c>
      <c r="BC60" s="6">
        <f t="shared" si="54"/>
        <v>0</v>
      </c>
      <c r="BD60" s="6">
        <f t="shared" si="54"/>
        <v>0</v>
      </c>
    </row>
    <row r="61" spans="1:56" s="6" customFormat="1" ht="16.5" customHeight="1">
      <c r="B61" s="228" t="s">
        <v>542</v>
      </c>
      <c r="C61" s="246">
        <v>3364448490.8791294</v>
      </c>
      <c r="D61" s="483">
        <v>6.3120105807494942E-2</v>
      </c>
      <c r="E61" s="283">
        <v>4255091742.4574699</v>
      </c>
      <c r="F61" s="479">
        <v>5.9184220476244727E-2</v>
      </c>
      <c r="G61" s="76">
        <v>0.26472191623466218</v>
      </c>
      <c r="H61" s="283">
        <f t="shared" si="55"/>
        <v>4171989603.7521105</v>
      </c>
      <c r="I61" s="479">
        <f t="shared" si="60"/>
        <v>5.3991229180475511E-2</v>
      </c>
      <c r="J61" s="76">
        <f t="shared" si="56"/>
        <v>-1.953004629163764E-2</v>
      </c>
      <c r="K61" s="878">
        <f t="shared" si="52"/>
        <v>6472800727.3303585</v>
      </c>
      <c r="L61" s="479">
        <f t="shared" si="61"/>
        <v>5.5568283540180077E-2</v>
      </c>
      <c r="M61" s="170">
        <f t="shared" si="57"/>
        <v>0.55149013830451454</v>
      </c>
      <c r="N61" s="299">
        <f t="shared" si="38"/>
        <v>6514429247.8161488</v>
      </c>
      <c r="O61" s="76">
        <f t="shared" si="62"/>
        <v>5.5568283540180091E-2</v>
      </c>
      <c r="P61" s="283">
        <f t="shared" si="39"/>
        <v>4466888925.906723</v>
      </c>
      <c r="Q61" s="76">
        <f t="shared" si="58"/>
        <v>5.5568283540180091E-2</v>
      </c>
      <c r="R61" s="283">
        <f t="shared" si="40"/>
        <v>4269970506.6617022</v>
      </c>
      <c r="S61" s="76">
        <f t="shared" si="59"/>
        <v>5.5568283540180084E-2</v>
      </c>
      <c r="T61" s="294">
        <f t="shared" si="53"/>
        <v>410914730.32010317</v>
      </c>
      <c r="U61" s="75">
        <f t="shared" ref="U61:W83" si="67">+IFERROR(T61/T$49,0)</f>
        <v>6.5783714418399392E-2</v>
      </c>
      <c r="V61" s="299">
        <f t="shared" si="41"/>
        <v>396158581.12591028</v>
      </c>
      <c r="W61" s="483">
        <f t="shared" si="67"/>
        <v>7.3924880779801819E-2</v>
      </c>
      <c r="X61" s="299">
        <f t="shared" si="42"/>
        <v>506981768.72129178</v>
      </c>
      <c r="Y61" s="75">
        <f t="shared" ref="Y61:Y83" si="68">+IFERROR(X61/X$49,0)</f>
        <v>5.6877505725952571E-2</v>
      </c>
      <c r="Z61" s="299">
        <f t="shared" si="43"/>
        <v>541796761.08547425</v>
      </c>
      <c r="AA61" s="75">
        <f t="shared" ref="AA61:AA83" si="69">+IFERROR(Z61/Z$49,0)</f>
        <v>5.2959903165141042E-2</v>
      </c>
      <c r="AB61" s="299">
        <f t="shared" si="44"/>
        <v>544973161.58445179</v>
      </c>
      <c r="AC61" s="75">
        <f t="shared" ref="AC61:AC83" si="70">+IFERROR(AB61/AB$49,0)</f>
        <v>5.6182175227464999E-2</v>
      </c>
      <c r="AD61" s="299">
        <f t="shared" si="45"/>
        <v>530929708.56885713</v>
      </c>
      <c r="AE61" s="75">
        <f t="shared" ref="AE61:AE83" si="71">+IFERROR(AD61/AD$49,0)</f>
        <v>5.8399811948491885E-2</v>
      </c>
      <c r="AF61" s="299">
        <f t="shared" si="46"/>
        <v>565509298.47499442</v>
      </c>
      <c r="AG61" s="75">
        <f t="shared" ref="AG61:AG83" si="72">+IFERROR(AF61/AF$49,0)</f>
        <v>5.3153001621649446E-2</v>
      </c>
      <c r="AH61" s="299">
        <f t="shared" si="47"/>
        <v>570584915.99661756</v>
      </c>
      <c r="AI61" s="75">
        <f t="shared" ref="AI61:AI83" si="73">+IFERROR(AH61/AH$49,0)</f>
        <v>5.5819148445222483E-2</v>
      </c>
      <c r="AJ61" s="299">
        <f t="shared" si="48"/>
        <v>614739552.54793262</v>
      </c>
      <c r="AK61" s="75">
        <f t="shared" ref="AK61:AK83" si="74">+IFERROR(AJ61/AJ$49,0)</f>
        <v>5.1976888240994397E-2</v>
      </c>
      <c r="AL61" s="299">
        <f t="shared" si="48"/>
        <v>627335625.15263796</v>
      </c>
      <c r="AM61" s="75">
        <f t="shared" ref="AM61:AM83" si="75">+IFERROR(AL61/AL$49,0)</f>
        <v>5.0681893448682465E-2</v>
      </c>
      <c r="AN61" s="299">
        <f t="shared" si="49"/>
        <v>584930965.78547478</v>
      </c>
      <c r="AO61" s="75">
        <f t="shared" ref="AO61:AO83" si="76">+IFERROR(AN61/AN$49,0)</f>
        <v>5.3908969219301696E-2</v>
      </c>
      <c r="AP61" s="299">
        <f t="shared" si="50"/>
        <v>577945657.96661365</v>
      </c>
      <c r="AQ61" s="75">
        <f t="shared" ref="AQ61:AQ83" si="77">+IFERROR(AP61/AP$49,0)</f>
        <v>5.2415067938123158E-2</v>
      </c>
      <c r="AS61" s="765">
        <f t="shared" si="54"/>
        <v>0</v>
      </c>
      <c r="AT61" s="765">
        <f t="shared" si="54"/>
        <v>0</v>
      </c>
      <c r="AU61" s="765">
        <f t="shared" si="54"/>
        <v>0</v>
      </c>
      <c r="AV61" s="765">
        <f t="shared" si="54"/>
        <v>0</v>
      </c>
      <c r="AW61" s="765">
        <f t="shared" si="54"/>
        <v>0</v>
      </c>
      <c r="AX61" s="765">
        <f t="shared" si="54"/>
        <v>0</v>
      </c>
      <c r="AY61" s="6">
        <f t="shared" si="54"/>
        <v>0</v>
      </c>
      <c r="AZ61" s="6">
        <f t="shared" si="54"/>
        <v>0</v>
      </c>
      <c r="BA61" s="6">
        <f t="shared" si="54"/>
        <v>0</v>
      </c>
      <c r="BB61" s="6">
        <f t="shared" si="54"/>
        <v>0</v>
      </c>
      <c r="BC61" s="6">
        <f t="shared" si="54"/>
        <v>0</v>
      </c>
      <c r="BD61" s="6">
        <f t="shared" si="54"/>
        <v>0</v>
      </c>
    </row>
    <row r="62" spans="1:56" s="6" customFormat="1" ht="16.5" customHeight="1">
      <c r="A62" s="114"/>
      <c r="B62" s="226" t="s">
        <v>518</v>
      </c>
      <c r="C62" s="251">
        <v>430884084.62</v>
      </c>
      <c r="D62" s="496">
        <v>8.0837763115443988E-3</v>
      </c>
      <c r="E62" s="280">
        <v>581997803.99928546</v>
      </c>
      <c r="F62" s="492">
        <v>8.0950278944375217E-3</v>
      </c>
      <c r="G62" s="229">
        <v>0.3507061986579379</v>
      </c>
      <c r="H62" s="280">
        <f t="shared" si="55"/>
        <v>697536596.78999996</v>
      </c>
      <c r="I62" s="492">
        <f t="shared" si="60"/>
        <v>9.0270738510918741E-3</v>
      </c>
      <c r="J62" s="229">
        <f t="shared" si="56"/>
        <v>0.19852101158590688</v>
      </c>
      <c r="K62" s="874">
        <f t="shared" si="52"/>
        <v>747497688.08000004</v>
      </c>
      <c r="L62" s="492">
        <f t="shared" si="61"/>
        <v>6.4171855780256835E-3</v>
      </c>
      <c r="M62" s="171">
        <f t="shared" si="57"/>
        <v>7.162504665693023E-2</v>
      </c>
      <c r="N62" s="534">
        <f t="shared" si="38"/>
        <v>752305069.63431394</v>
      </c>
      <c r="O62" s="229">
        <f t="shared" si="62"/>
        <v>6.4171855780256826E-3</v>
      </c>
      <c r="P62" s="280">
        <f t="shared" si="39"/>
        <v>515849210.51672202</v>
      </c>
      <c r="Q62" s="229">
        <f t="shared" si="58"/>
        <v>6.4171855780256835E-3</v>
      </c>
      <c r="R62" s="280">
        <f t="shared" si="40"/>
        <v>493108503.77682352</v>
      </c>
      <c r="S62" s="229">
        <f t="shared" si="59"/>
        <v>6.4171855780256826E-3</v>
      </c>
      <c r="T62" s="291">
        <f t="shared" si="53"/>
        <v>54963065.299999997</v>
      </c>
      <c r="U62" s="219">
        <f t="shared" si="67"/>
        <v>8.7990873153620495E-3</v>
      </c>
      <c r="V62" s="234">
        <f t="shared" si="41"/>
        <v>54963065.299999997</v>
      </c>
      <c r="W62" s="219">
        <f t="shared" si="67"/>
        <v>1.0256342392097733E-2</v>
      </c>
      <c r="X62" s="234">
        <f t="shared" si="42"/>
        <v>54963065.299999997</v>
      </c>
      <c r="Y62" s="219">
        <f t="shared" si="68"/>
        <v>6.1662218529109107E-3</v>
      </c>
      <c r="Z62" s="234">
        <f t="shared" si="43"/>
        <v>54963065.299999997</v>
      </c>
      <c r="AA62" s="219">
        <f t="shared" si="69"/>
        <v>5.3725655541305602E-3</v>
      </c>
      <c r="AB62" s="234">
        <f t="shared" si="44"/>
        <v>65955678.359999999</v>
      </c>
      <c r="AC62" s="219">
        <f t="shared" si="70"/>
        <v>6.799478836892435E-3</v>
      </c>
      <c r="AD62" s="234">
        <f t="shared" si="45"/>
        <v>65955678.359999999</v>
      </c>
      <c r="AE62" s="219">
        <f t="shared" si="71"/>
        <v>7.2548195194085093E-3</v>
      </c>
      <c r="AF62" s="234">
        <f t="shared" si="46"/>
        <v>65955678.359999999</v>
      </c>
      <c r="AG62" s="219">
        <f t="shared" si="72"/>
        <v>6.1992654909123219E-3</v>
      </c>
      <c r="AH62" s="234">
        <f t="shared" si="47"/>
        <v>65955678.359999999</v>
      </c>
      <c r="AI62" s="219">
        <f t="shared" si="73"/>
        <v>6.4523083207548597E-3</v>
      </c>
      <c r="AJ62" s="234">
        <f>AJ20*$E$45/100</f>
        <v>65955678.359999999</v>
      </c>
      <c r="AK62" s="219">
        <f t="shared" si="74"/>
        <v>5.5766233175786918E-3</v>
      </c>
      <c r="AL62" s="234">
        <f>AL20*$E$45/100</f>
        <v>65955678.359999999</v>
      </c>
      <c r="AM62" s="219">
        <f t="shared" si="75"/>
        <v>5.3285012502896833E-3</v>
      </c>
      <c r="AN62" s="234">
        <f>AN20*$E$45/100</f>
        <v>65955678.359999999</v>
      </c>
      <c r="AO62" s="219">
        <f t="shared" si="76"/>
        <v>6.078670548365926E-3</v>
      </c>
      <c r="AP62" s="234">
        <f>AP20*$E$45/100</f>
        <v>65955678.359999999</v>
      </c>
      <c r="AQ62" s="219">
        <f t="shared" si="77"/>
        <v>5.9816547014254146E-3</v>
      </c>
      <c r="AS62" s="765">
        <f>AS20*$E$45/100</f>
        <v>54963065.299999997</v>
      </c>
      <c r="AT62" s="765">
        <f t="shared" si="54"/>
        <v>54963065.299999997</v>
      </c>
      <c r="AU62" s="765">
        <f t="shared" si="54"/>
        <v>54963065.299999997</v>
      </c>
      <c r="AV62" s="765">
        <f t="shared" si="54"/>
        <v>54963065.299999997</v>
      </c>
      <c r="AW62" s="765">
        <f t="shared" si="54"/>
        <v>65955678.359999999</v>
      </c>
      <c r="AX62" s="765">
        <f t="shared" si="54"/>
        <v>65955678.359999999</v>
      </c>
      <c r="AY62" s="6">
        <f t="shared" si="54"/>
        <v>65955678.359999999</v>
      </c>
      <c r="AZ62" s="6">
        <f t="shared" si="54"/>
        <v>65955678.359999999</v>
      </c>
      <c r="BA62" s="6">
        <f t="shared" si="54"/>
        <v>65955678.359999999</v>
      </c>
      <c r="BB62" s="6">
        <f t="shared" si="54"/>
        <v>65955678.359999999</v>
      </c>
      <c r="BC62" s="6">
        <f t="shared" si="54"/>
        <v>65955678.359999999</v>
      </c>
      <c r="BD62" s="6">
        <f t="shared" si="54"/>
        <v>65955678.359999999</v>
      </c>
    </row>
    <row r="63" spans="1:56" s="6" customFormat="1" ht="16.5" customHeight="1">
      <c r="B63" s="227" t="s">
        <v>519</v>
      </c>
      <c r="C63" s="252">
        <v>0</v>
      </c>
      <c r="D63" s="302">
        <v>0</v>
      </c>
      <c r="E63" s="281">
        <v>0</v>
      </c>
      <c r="F63" s="335">
        <v>0</v>
      </c>
      <c r="G63" s="46">
        <v>0</v>
      </c>
      <c r="H63" s="281">
        <f t="shared" si="55"/>
        <v>0</v>
      </c>
      <c r="I63" s="335">
        <f t="shared" si="60"/>
        <v>0</v>
      </c>
      <c r="J63" s="46">
        <f t="shared" si="56"/>
        <v>0</v>
      </c>
      <c r="K63" s="875">
        <f t="shared" si="52"/>
        <v>0</v>
      </c>
      <c r="L63" s="335">
        <f t="shared" si="61"/>
        <v>0</v>
      </c>
      <c r="M63" s="172">
        <f t="shared" si="57"/>
        <v>0</v>
      </c>
      <c r="N63" s="538">
        <f t="shared" si="38"/>
        <v>0</v>
      </c>
      <c r="O63" s="46">
        <f t="shared" si="62"/>
        <v>0</v>
      </c>
      <c r="P63" s="281">
        <f t="shared" si="39"/>
        <v>0</v>
      </c>
      <c r="Q63" s="46">
        <f t="shared" si="58"/>
        <v>0</v>
      </c>
      <c r="R63" s="281">
        <f t="shared" si="40"/>
        <v>0</v>
      </c>
      <c r="S63" s="46">
        <f t="shared" si="59"/>
        <v>0</v>
      </c>
      <c r="T63" s="292">
        <f t="shared" si="53"/>
        <v>0</v>
      </c>
      <c r="U63" s="14">
        <f t="shared" si="67"/>
        <v>0</v>
      </c>
      <c r="V63" s="237">
        <f t="shared" si="41"/>
        <v>0</v>
      </c>
      <c r="W63" s="14">
        <f t="shared" si="67"/>
        <v>0</v>
      </c>
      <c r="X63" s="237">
        <f t="shared" si="42"/>
        <v>0</v>
      </c>
      <c r="Y63" s="14">
        <f t="shared" si="68"/>
        <v>0</v>
      </c>
      <c r="Z63" s="237">
        <f t="shared" si="43"/>
        <v>0</v>
      </c>
      <c r="AA63" s="14">
        <f t="shared" si="69"/>
        <v>0</v>
      </c>
      <c r="AB63" s="237">
        <f t="shared" si="44"/>
        <v>0</v>
      </c>
      <c r="AC63" s="14">
        <f t="shared" si="70"/>
        <v>0</v>
      </c>
      <c r="AD63" s="237">
        <f t="shared" si="45"/>
        <v>0</v>
      </c>
      <c r="AE63" s="14">
        <f t="shared" si="71"/>
        <v>0</v>
      </c>
      <c r="AF63" s="237">
        <f t="shared" si="46"/>
        <v>0</v>
      </c>
      <c r="AG63" s="14">
        <f t="shared" si="72"/>
        <v>0</v>
      </c>
      <c r="AH63" s="237">
        <f t="shared" si="47"/>
        <v>0</v>
      </c>
      <c r="AI63" s="14">
        <f t="shared" si="73"/>
        <v>0</v>
      </c>
      <c r="AJ63" s="237">
        <f t="shared" si="48"/>
        <v>0</v>
      </c>
      <c r="AK63" s="14">
        <f t="shared" si="74"/>
        <v>0</v>
      </c>
      <c r="AL63" s="237">
        <f t="shared" si="48"/>
        <v>0</v>
      </c>
      <c r="AM63" s="14">
        <f t="shared" si="75"/>
        <v>0</v>
      </c>
      <c r="AN63" s="237">
        <f t="shared" ref="AN63:AN83" si="78">AN21*$E$45/100</f>
        <v>0</v>
      </c>
      <c r="AO63" s="14">
        <f t="shared" si="76"/>
        <v>0</v>
      </c>
      <c r="AP63" s="237">
        <f t="shared" ref="AP63:AP83" si="79">AP21*$E$45/100</f>
        <v>0</v>
      </c>
      <c r="AQ63" s="14">
        <f t="shared" si="77"/>
        <v>0</v>
      </c>
      <c r="AS63" s="765">
        <f t="shared" ref="AS63:BD78" si="80">AS21*$E$45/100</f>
        <v>0</v>
      </c>
      <c r="AT63" s="765">
        <f t="shared" si="80"/>
        <v>0</v>
      </c>
      <c r="AU63" s="765">
        <f t="shared" si="80"/>
        <v>0</v>
      </c>
      <c r="AV63" s="765">
        <f t="shared" si="80"/>
        <v>0</v>
      </c>
      <c r="AW63" s="765">
        <f t="shared" si="80"/>
        <v>0</v>
      </c>
      <c r="AX63" s="765">
        <f t="shared" si="80"/>
        <v>0</v>
      </c>
      <c r="AY63" s="6">
        <f t="shared" si="80"/>
        <v>0</v>
      </c>
      <c r="AZ63" s="6">
        <f t="shared" si="80"/>
        <v>0</v>
      </c>
      <c r="BA63" s="6">
        <f t="shared" si="80"/>
        <v>0</v>
      </c>
      <c r="BB63" s="6">
        <f t="shared" si="80"/>
        <v>0</v>
      </c>
      <c r="BC63" s="6">
        <f t="shared" si="80"/>
        <v>0</v>
      </c>
      <c r="BD63" s="6">
        <f t="shared" si="80"/>
        <v>0</v>
      </c>
    </row>
    <row r="64" spans="1:56" s="6" customFormat="1" ht="16.5" customHeight="1">
      <c r="B64" s="227" t="s">
        <v>520</v>
      </c>
      <c r="C64" s="252">
        <v>0</v>
      </c>
      <c r="D64" s="302">
        <v>0</v>
      </c>
      <c r="E64" s="281">
        <v>0</v>
      </c>
      <c r="F64" s="335">
        <v>0</v>
      </c>
      <c r="G64" s="46">
        <v>0</v>
      </c>
      <c r="H64" s="281">
        <f t="shared" si="55"/>
        <v>0</v>
      </c>
      <c r="I64" s="335">
        <f t="shared" si="60"/>
        <v>0</v>
      </c>
      <c r="J64" s="46">
        <f t="shared" si="56"/>
        <v>0</v>
      </c>
      <c r="K64" s="875">
        <f t="shared" si="52"/>
        <v>0</v>
      </c>
      <c r="L64" s="335">
        <f t="shared" si="61"/>
        <v>0</v>
      </c>
      <c r="M64" s="172">
        <f t="shared" si="57"/>
        <v>0</v>
      </c>
      <c r="N64" s="538">
        <f t="shared" si="38"/>
        <v>0</v>
      </c>
      <c r="O64" s="46">
        <f t="shared" si="62"/>
        <v>0</v>
      </c>
      <c r="P64" s="281">
        <f t="shared" si="39"/>
        <v>0</v>
      </c>
      <c r="Q64" s="46">
        <f t="shared" si="58"/>
        <v>0</v>
      </c>
      <c r="R64" s="281">
        <f t="shared" si="40"/>
        <v>0</v>
      </c>
      <c r="S64" s="46">
        <f t="shared" si="59"/>
        <v>0</v>
      </c>
      <c r="T64" s="292">
        <f t="shared" si="53"/>
        <v>0</v>
      </c>
      <c r="U64" s="14">
        <f t="shared" si="67"/>
        <v>0</v>
      </c>
      <c r="V64" s="237">
        <f t="shared" si="41"/>
        <v>0</v>
      </c>
      <c r="W64" s="14">
        <f t="shared" si="67"/>
        <v>0</v>
      </c>
      <c r="X64" s="237">
        <f t="shared" si="42"/>
        <v>0</v>
      </c>
      <c r="Y64" s="14">
        <f t="shared" si="68"/>
        <v>0</v>
      </c>
      <c r="Z64" s="237">
        <f t="shared" si="43"/>
        <v>0</v>
      </c>
      <c r="AA64" s="14">
        <f t="shared" si="69"/>
        <v>0</v>
      </c>
      <c r="AB64" s="237">
        <f t="shared" si="44"/>
        <v>0</v>
      </c>
      <c r="AC64" s="14">
        <f t="shared" si="70"/>
        <v>0</v>
      </c>
      <c r="AD64" s="237">
        <f t="shared" si="45"/>
        <v>0</v>
      </c>
      <c r="AE64" s="14">
        <f t="shared" si="71"/>
        <v>0</v>
      </c>
      <c r="AF64" s="237">
        <f t="shared" si="46"/>
        <v>0</v>
      </c>
      <c r="AG64" s="14">
        <f t="shared" si="72"/>
        <v>0</v>
      </c>
      <c r="AH64" s="237">
        <f t="shared" si="47"/>
        <v>0</v>
      </c>
      <c r="AI64" s="14">
        <f t="shared" si="73"/>
        <v>0</v>
      </c>
      <c r="AJ64" s="237">
        <f t="shared" si="48"/>
        <v>0</v>
      </c>
      <c r="AK64" s="14">
        <f t="shared" si="74"/>
        <v>0</v>
      </c>
      <c r="AL64" s="237">
        <f t="shared" si="48"/>
        <v>0</v>
      </c>
      <c r="AM64" s="14">
        <f t="shared" si="75"/>
        <v>0</v>
      </c>
      <c r="AN64" s="237">
        <f t="shared" si="78"/>
        <v>0</v>
      </c>
      <c r="AO64" s="14">
        <f t="shared" si="76"/>
        <v>0</v>
      </c>
      <c r="AP64" s="237">
        <f t="shared" si="79"/>
        <v>0</v>
      </c>
      <c r="AQ64" s="14">
        <f t="shared" si="77"/>
        <v>0</v>
      </c>
      <c r="AS64" s="765">
        <f t="shared" si="80"/>
        <v>0</v>
      </c>
      <c r="AT64" s="765">
        <f t="shared" si="80"/>
        <v>0</v>
      </c>
      <c r="AU64" s="765">
        <f t="shared" si="80"/>
        <v>0</v>
      </c>
      <c r="AV64" s="765">
        <f t="shared" si="80"/>
        <v>0</v>
      </c>
      <c r="AW64" s="765">
        <f t="shared" si="80"/>
        <v>0</v>
      </c>
      <c r="AX64" s="765">
        <f t="shared" si="80"/>
        <v>0</v>
      </c>
      <c r="AY64" s="6">
        <f t="shared" si="80"/>
        <v>0</v>
      </c>
      <c r="AZ64" s="6">
        <f t="shared" si="80"/>
        <v>0</v>
      </c>
      <c r="BA64" s="6">
        <f t="shared" si="80"/>
        <v>0</v>
      </c>
      <c r="BB64" s="6">
        <f t="shared" si="80"/>
        <v>0</v>
      </c>
      <c r="BC64" s="6">
        <f t="shared" si="80"/>
        <v>0</v>
      </c>
      <c r="BD64" s="6">
        <f t="shared" si="80"/>
        <v>0</v>
      </c>
    </row>
    <row r="65" spans="2:56" s="6" customFormat="1" ht="16.5" customHeight="1">
      <c r="B65" s="227" t="s">
        <v>521</v>
      </c>
      <c r="C65" s="252">
        <v>0</v>
      </c>
      <c r="D65" s="302">
        <v>0</v>
      </c>
      <c r="E65" s="281">
        <v>0</v>
      </c>
      <c r="F65" s="335">
        <v>0</v>
      </c>
      <c r="G65" s="46">
        <v>0</v>
      </c>
      <c r="H65" s="281">
        <f t="shared" si="55"/>
        <v>0</v>
      </c>
      <c r="I65" s="335">
        <f t="shared" si="60"/>
        <v>0</v>
      </c>
      <c r="J65" s="46">
        <f t="shared" si="56"/>
        <v>0</v>
      </c>
      <c r="K65" s="875">
        <f t="shared" si="52"/>
        <v>0</v>
      </c>
      <c r="L65" s="335">
        <f t="shared" si="61"/>
        <v>0</v>
      </c>
      <c r="M65" s="172">
        <f t="shared" si="57"/>
        <v>0</v>
      </c>
      <c r="N65" s="538">
        <f t="shared" si="38"/>
        <v>0</v>
      </c>
      <c r="O65" s="46">
        <f t="shared" si="62"/>
        <v>0</v>
      </c>
      <c r="P65" s="281">
        <f t="shared" si="39"/>
        <v>0</v>
      </c>
      <c r="Q65" s="46">
        <f t="shared" si="58"/>
        <v>0</v>
      </c>
      <c r="R65" s="281">
        <f t="shared" si="40"/>
        <v>0</v>
      </c>
      <c r="S65" s="46">
        <f t="shared" si="59"/>
        <v>0</v>
      </c>
      <c r="T65" s="292">
        <f t="shared" si="53"/>
        <v>0</v>
      </c>
      <c r="U65" s="14">
        <f t="shared" si="67"/>
        <v>0</v>
      </c>
      <c r="V65" s="237">
        <f t="shared" si="41"/>
        <v>0</v>
      </c>
      <c r="W65" s="14">
        <f t="shared" si="67"/>
        <v>0</v>
      </c>
      <c r="X65" s="237">
        <f t="shared" si="42"/>
        <v>0</v>
      </c>
      <c r="Y65" s="14">
        <f t="shared" si="68"/>
        <v>0</v>
      </c>
      <c r="Z65" s="237">
        <f t="shared" si="43"/>
        <v>0</v>
      </c>
      <c r="AA65" s="14">
        <f t="shared" si="69"/>
        <v>0</v>
      </c>
      <c r="AB65" s="237">
        <f t="shared" si="44"/>
        <v>0</v>
      </c>
      <c r="AC65" s="14">
        <f t="shared" si="70"/>
        <v>0</v>
      </c>
      <c r="AD65" s="237">
        <f t="shared" si="45"/>
        <v>0</v>
      </c>
      <c r="AE65" s="14">
        <f t="shared" si="71"/>
        <v>0</v>
      </c>
      <c r="AF65" s="237">
        <f t="shared" si="46"/>
        <v>0</v>
      </c>
      <c r="AG65" s="14">
        <f t="shared" si="72"/>
        <v>0</v>
      </c>
      <c r="AH65" s="237">
        <f t="shared" si="47"/>
        <v>0</v>
      </c>
      <c r="AI65" s="14">
        <f t="shared" si="73"/>
        <v>0</v>
      </c>
      <c r="AJ65" s="237">
        <f t="shared" ref="AJ65:AL80" si="81">AJ23*$E$45/100</f>
        <v>0</v>
      </c>
      <c r="AK65" s="14">
        <f t="shared" si="74"/>
        <v>0</v>
      </c>
      <c r="AL65" s="237">
        <f t="shared" si="81"/>
        <v>0</v>
      </c>
      <c r="AM65" s="14">
        <f t="shared" si="75"/>
        <v>0</v>
      </c>
      <c r="AN65" s="237">
        <f t="shared" si="78"/>
        <v>0</v>
      </c>
      <c r="AO65" s="14">
        <f t="shared" si="76"/>
        <v>0</v>
      </c>
      <c r="AP65" s="237">
        <f t="shared" si="79"/>
        <v>0</v>
      </c>
      <c r="AQ65" s="14">
        <f t="shared" si="77"/>
        <v>0</v>
      </c>
      <c r="AS65" s="765">
        <f t="shared" si="80"/>
        <v>0</v>
      </c>
      <c r="AT65" s="765">
        <f t="shared" si="80"/>
        <v>0</v>
      </c>
      <c r="AU65" s="765">
        <f t="shared" si="80"/>
        <v>0</v>
      </c>
      <c r="AV65" s="765">
        <f t="shared" si="80"/>
        <v>0</v>
      </c>
      <c r="AW65" s="765">
        <f t="shared" si="80"/>
        <v>0</v>
      </c>
      <c r="AX65" s="765">
        <f t="shared" si="80"/>
        <v>0</v>
      </c>
      <c r="AY65" s="6">
        <f t="shared" si="80"/>
        <v>0</v>
      </c>
      <c r="AZ65" s="6">
        <f t="shared" si="80"/>
        <v>0</v>
      </c>
      <c r="BA65" s="6">
        <f t="shared" si="80"/>
        <v>0</v>
      </c>
      <c r="BB65" s="6">
        <f t="shared" si="80"/>
        <v>0</v>
      </c>
      <c r="BC65" s="6">
        <f t="shared" si="80"/>
        <v>0</v>
      </c>
      <c r="BD65" s="6">
        <f t="shared" si="80"/>
        <v>0</v>
      </c>
    </row>
    <row r="66" spans="2:56" s="6" customFormat="1" ht="16.5" customHeight="1">
      <c r="B66" s="227" t="s">
        <v>522</v>
      </c>
      <c r="C66" s="252">
        <v>109708010.92899999</v>
      </c>
      <c r="D66" s="302">
        <v>2.0582218085790482E-3</v>
      </c>
      <c r="E66" s="281">
        <v>122142073.02</v>
      </c>
      <c r="F66" s="335">
        <v>1.6988783830231401E-3</v>
      </c>
      <c r="G66" s="46">
        <v>0.11333777712046014</v>
      </c>
      <c r="H66" s="281">
        <f t="shared" si="55"/>
        <v>119430915.61499999</v>
      </c>
      <c r="I66" s="335">
        <f t="shared" si="60"/>
        <v>1.5455987547054861E-3</v>
      </c>
      <c r="J66" s="46">
        <f t="shared" si="56"/>
        <v>-2.2196752830255847E-2</v>
      </c>
      <c r="K66" s="875">
        <f t="shared" ref="K66:N81" si="82">K24*$E$45/100</f>
        <v>142120000</v>
      </c>
      <c r="L66" s="335">
        <f t="shared" si="61"/>
        <v>1.2200845954340976E-3</v>
      </c>
      <c r="M66" s="172">
        <f t="shared" si="57"/>
        <v>0.18997664271570197</v>
      </c>
      <c r="N66" s="538">
        <f t="shared" si="38"/>
        <v>143034016.29382163</v>
      </c>
      <c r="O66" s="46">
        <f t="shared" si="62"/>
        <v>1.2200845954340978E-3</v>
      </c>
      <c r="P66" s="281">
        <f t="shared" si="39"/>
        <v>98077212.769640505</v>
      </c>
      <c r="Q66" s="46">
        <f t="shared" si="58"/>
        <v>1.2200845954340976E-3</v>
      </c>
      <c r="R66" s="281">
        <f t="shared" si="40"/>
        <v>93753574.993347511</v>
      </c>
      <c r="S66" s="46">
        <f t="shared" si="59"/>
        <v>1.2200845954340976E-3</v>
      </c>
      <c r="T66" s="292">
        <f t="shared" si="53"/>
        <v>5280000</v>
      </c>
      <c r="U66" s="14">
        <f t="shared" si="67"/>
        <v>8.4528002162047571E-4</v>
      </c>
      <c r="V66" s="237">
        <f t="shared" si="41"/>
        <v>6160000</v>
      </c>
      <c r="W66" s="14">
        <f t="shared" si="67"/>
        <v>1.1494822712393741E-3</v>
      </c>
      <c r="X66" s="237">
        <f t="shared" si="42"/>
        <v>8360000</v>
      </c>
      <c r="Y66" s="14">
        <f t="shared" si="68"/>
        <v>9.3789555602415099E-4</v>
      </c>
      <c r="Z66" s="237">
        <f t="shared" si="43"/>
        <v>9680000</v>
      </c>
      <c r="AA66" s="14">
        <f t="shared" si="69"/>
        <v>9.4620695334442749E-4</v>
      </c>
      <c r="AB66" s="237">
        <f t="shared" si="44"/>
        <v>13640000</v>
      </c>
      <c r="AC66" s="14">
        <f t="shared" si="70"/>
        <v>1.4061699256429695E-3</v>
      </c>
      <c r="AD66" s="237">
        <f t="shared" si="45"/>
        <v>18480000</v>
      </c>
      <c r="AE66" s="14">
        <f t="shared" si="71"/>
        <v>2.0327145145394763E-3</v>
      </c>
      <c r="AF66" s="237">
        <f t="shared" si="46"/>
        <v>17600000</v>
      </c>
      <c r="AG66" s="14">
        <f t="shared" si="72"/>
        <v>1.6542483581857418E-3</v>
      </c>
      <c r="AH66" s="237">
        <f t="shared" si="47"/>
        <v>15840000</v>
      </c>
      <c r="AI66" s="14">
        <f t="shared" si="73"/>
        <v>1.5495946117467386E-3</v>
      </c>
      <c r="AJ66" s="237">
        <f t="shared" si="81"/>
        <v>14520000</v>
      </c>
      <c r="AK66" s="14">
        <f t="shared" si="74"/>
        <v>1.2276815671469141E-3</v>
      </c>
      <c r="AL66" s="237">
        <f t="shared" si="81"/>
        <v>12760000</v>
      </c>
      <c r="AM66" s="14">
        <f t="shared" si="75"/>
        <v>1.0308691782773191E-3</v>
      </c>
      <c r="AN66" s="237">
        <f t="shared" si="78"/>
        <v>11440000</v>
      </c>
      <c r="AO66" s="14">
        <f t="shared" si="76"/>
        <v>1.0543442627296206E-3</v>
      </c>
      <c r="AP66" s="237">
        <f t="shared" si="79"/>
        <v>8360000</v>
      </c>
      <c r="AQ66" s="14">
        <f t="shared" si="77"/>
        <v>7.5818541401347919E-4</v>
      </c>
      <c r="AS66" s="765">
        <f t="shared" si="80"/>
        <v>5280000</v>
      </c>
      <c r="AT66" s="765">
        <f t="shared" si="80"/>
        <v>6160000</v>
      </c>
      <c r="AU66" s="765">
        <f t="shared" si="80"/>
        <v>8360000</v>
      </c>
      <c r="AV66" s="765">
        <f t="shared" si="80"/>
        <v>9680000</v>
      </c>
      <c r="AW66" s="765">
        <f t="shared" si="80"/>
        <v>13640000</v>
      </c>
      <c r="AX66" s="765">
        <f t="shared" si="80"/>
        <v>18480000</v>
      </c>
      <c r="AY66" s="6">
        <f t="shared" si="80"/>
        <v>17600000</v>
      </c>
      <c r="AZ66" s="6">
        <f t="shared" si="80"/>
        <v>15840000</v>
      </c>
      <c r="BA66" s="6">
        <f t="shared" si="80"/>
        <v>14520000</v>
      </c>
      <c r="BB66" s="6">
        <f t="shared" si="80"/>
        <v>12760000</v>
      </c>
      <c r="BC66" s="6">
        <f t="shared" si="80"/>
        <v>11440000</v>
      </c>
      <c r="BD66" s="6">
        <f t="shared" si="80"/>
        <v>8360000</v>
      </c>
    </row>
    <row r="67" spans="2:56" s="6" customFormat="1" ht="16.5" customHeight="1">
      <c r="B67" s="227" t="s">
        <v>523</v>
      </c>
      <c r="C67" s="252">
        <v>0</v>
      </c>
      <c r="D67" s="302">
        <v>0</v>
      </c>
      <c r="E67" s="281">
        <v>0</v>
      </c>
      <c r="F67" s="335">
        <v>0</v>
      </c>
      <c r="G67" s="46">
        <v>0</v>
      </c>
      <c r="H67" s="281">
        <f t="shared" si="55"/>
        <v>0</v>
      </c>
      <c r="I67" s="335">
        <f t="shared" si="60"/>
        <v>0</v>
      </c>
      <c r="J67" s="46">
        <f t="shared" si="56"/>
        <v>0</v>
      </c>
      <c r="K67" s="875">
        <f t="shared" si="82"/>
        <v>0</v>
      </c>
      <c r="L67" s="335">
        <f t="shared" si="61"/>
        <v>0</v>
      </c>
      <c r="M67" s="172">
        <f t="shared" si="57"/>
        <v>0</v>
      </c>
      <c r="N67" s="538">
        <f t="shared" si="82"/>
        <v>0</v>
      </c>
      <c r="O67" s="46">
        <f t="shared" si="62"/>
        <v>0</v>
      </c>
      <c r="P67" s="281">
        <f t="shared" si="39"/>
        <v>0</v>
      </c>
      <c r="Q67" s="46">
        <f t="shared" si="58"/>
        <v>0</v>
      </c>
      <c r="R67" s="281">
        <f t="shared" si="40"/>
        <v>0</v>
      </c>
      <c r="S67" s="46">
        <f t="shared" si="59"/>
        <v>0</v>
      </c>
      <c r="T67" s="292">
        <f t="shared" si="53"/>
        <v>0</v>
      </c>
      <c r="U67" s="14">
        <f t="shared" si="67"/>
        <v>0</v>
      </c>
      <c r="V67" s="237">
        <f t="shared" si="41"/>
        <v>0</v>
      </c>
      <c r="W67" s="14">
        <f t="shared" si="67"/>
        <v>0</v>
      </c>
      <c r="X67" s="237">
        <f t="shared" si="42"/>
        <v>0</v>
      </c>
      <c r="Y67" s="14">
        <f t="shared" si="68"/>
        <v>0</v>
      </c>
      <c r="Z67" s="237">
        <f t="shared" si="43"/>
        <v>0</v>
      </c>
      <c r="AA67" s="14">
        <f t="shared" si="69"/>
        <v>0</v>
      </c>
      <c r="AB67" s="237">
        <f t="shared" si="44"/>
        <v>0</v>
      </c>
      <c r="AC67" s="14">
        <f t="shared" si="70"/>
        <v>0</v>
      </c>
      <c r="AD67" s="237">
        <f t="shared" si="45"/>
        <v>0</v>
      </c>
      <c r="AE67" s="14">
        <f t="shared" si="71"/>
        <v>0</v>
      </c>
      <c r="AF67" s="237">
        <f t="shared" si="46"/>
        <v>0</v>
      </c>
      <c r="AG67" s="14">
        <f t="shared" si="72"/>
        <v>0</v>
      </c>
      <c r="AH67" s="237">
        <f t="shared" si="47"/>
        <v>0</v>
      </c>
      <c r="AI67" s="14">
        <f t="shared" si="73"/>
        <v>0</v>
      </c>
      <c r="AJ67" s="237">
        <f t="shared" si="81"/>
        <v>0</v>
      </c>
      <c r="AK67" s="14">
        <f t="shared" si="74"/>
        <v>0</v>
      </c>
      <c r="AL67" s="237">
        <f t="shared" si="81"/>
        <v>0</v>
      </c>
      <c r="AM67" s="14">
        <f t="shared" si="75"/>
        <v>0</v>
      </c>
      <c r="AN67" s="237">
        <f t="shared" si="78"/>
        <v>0</v>
      </c>
      <c r="AO67" s="14">
        <f t="shared" si="76"/>
        <v>0</v>
      </c>
      <c r="AP67" s="237">
        <f t="shared" si="79"/>
        <v>0</v>
      </c>
      <c r="AQ67" s="14">
        <f t="shared" si="77"/>
        <v>0</v>
      </c>
      <c r="AS67" s="765">
        <f t="shared" si="80"/>
        <v>0</v>
      </c>
      <c r="AT67" s="765">
        <f t="shared" si="80"/>
        <v>0</v>
      </c>
      <c r="AU67" s="765">
        <f t="shared" si="80"/>
        <v>0</v>
      </c>
      <c r="AV67" s="765">
        <f t="shared" si="80"/>
        <v>0</v>
      </c>
      <c r="AW67" s="765">
        <f t="shared" si="80"/>
        <v>0</v>
      </c>
      <c r="AX67" s="765">
        <f t="shared" si="80"/>
        <v>0</v>
      </c>
      <c r="AY67" s="6">
        <f t="shared" si="80"/>
        <v>0</v>
      </c>
      <c r="AZ67" s="6">
        <f t="shared" si="80"/>
        <v>0</v>
      </c>
      <c r="BA67" s="6">
        <f t="shared" si="80"/>
        <v>0</v>
      </c>
      <c r="BB67" s="6">
        <f t="shared" si="80"/>
        <v>0</v>
      </c>
      <c r="BC67" s="6">
        <f t="shared" si="80"/>
        <v>0</v>
      </c>
      <c r="BD67" s="6">
        <f t="shared" si="80"/>
        <v>0</v>
      </c>
    </row>
    <row r="68" spans="2:56" s="6" customFormat="1" ht="16.5" customHeight="1">
      <c r="B68" s="227" t="s">
        <v>524</v>
      </c>
      <c r="C68" s="252">
        <v>916134911.95912981</v>
      </c>
      <c r="D68" s="302">
        <v>1.7187522036246208E-2</v>
      </c>
      <c r="E68" s="281">
        <v>1065539372.6260345</v>
      </c>
      <c r="F68" s="335">
        <v>1.4820624553490232E-2</v>
      </c>
      <c r="G68" s="46">
        <v>0.16308128717353132</v>
      </c>
      <c r="H68" s="281">
        <f t="shared" si="55"/>
        <v>1298059638.2521105</v>
      </c>
      <c r="I68" s="335">
        <f t="shared" si="60"/>
        <v>1.6798660129872904E-2</v>
      </c>
      <c r="J68" s="46">
        <f t="shared" si="56"/>
        <v>0.21821837052630633</v>
      </c>
      <c r="K68" s="875">
        <f t="shared" si="82"/>
        <v>1820954728.3187048</v>
      </c>
      <c r="L68" s="335">
        <f t="shared" si="61"/>
        <v>1.5632696404478848E-2</v>
      </c>
      <c r="M68" s="172">
        <f t="shared" si="57"/>
        <v>0.40282824814635915</v>
      </c>
      <c r="N68" s="538">
        <f t="shared" si="82"/>
        <v>1832665833.6662621</v>
      </c>
      <c r="O68" s="46">
        <f t="shared" si="62"/>
        <v>1.5632696404478851E-2</v>
      </c>
      <c r="P68" s="281">
        <f t="shared" si="39"/>
        <v>1256643430.4334121</v>
      </c>
      <c r="Q68" s="46">
        <f t="shared" si="58"/>
        <v>1.5632696404478848E-2</v>
      </c>
      <c r="R68" s="281">
        <f t="shared" si="40"/>
        <v>1201245536.7359869</v>
      </c>
      <c r="S68" s="46">
        <f t="shared" si="59"/>
        <v>1.5632696404478851E-2</v>
      </c>
      <c r="T68" s="292">
        <f t="shared" si="53"/>
        <v>134979694.91315594</v>
      </c>
      <c r="U68" s="14">
        <f t="shared" si="67"/>
        <v>2.1609022620173803E-2</v>
      </c>
      <c r="V68" s="237">
        <f t="shared" si="41"/>
        <v>134774627.64843372</v>
      </c>
      <c r="W68" s="14">
        <f t="shared" si="67"/>
        <v>2.5149520307591322E-2</v>
      </c>
      <c r="X68" s="237">
        <f t="shared" si="42"/>
        <v>158207217.09121147</v>
      </c>
      <c r="Y68" s="14">
        <f t="shared" si="68"/>
        <v>1.7749024622104707E-2</v>
      </c>
      <c r="Z68" s="237">
        <f t="shared" si="43"/>
        <v>156629739.92621148</v>
      </c>
      <c r="AA68" s="14">
        <f t="shared" si="69"/>
        <v>1.5310345973007294E-2</v>
      </c>
      <c r="AB68" s="237">
        <f t="shared" si="44"/>
        <v>156015964.40121147</v>
      </c>
      <c r="AC68" s="14">
        <f t="shared" si="70"/>
        <v>1.6083941133516695E-2</v>
      </c>
      <c r="AD68" s="237">
        <f t="shared" si="45"/>
        <v>155640106.94121146</v>
      </c>
      <c r="AE68" s="14">
        <f t="shared" si="71"/>
        <v>1.7119691797828834E-2</v>
      </c>
      <c r="AF68" s="237">
        <f t="shared" si="46"/>
        <v>155474702.14121148</v>
      </c>
      <c r="AG68" s="14">
        <f t="shared" si="72"/>
        <v>1.4613282429347519E-2</v>
      </c>
      <c r="AH68" s="237">
        <f t="shared" si="47"/>
        <v>155540156.98121148</v>
      </c>
      <c r="AI68" s="14">
        <f t="shared" si="73"/>
        <v>1.5216173558606515E-2</v>
      </c>
      <c r="AJ68" s="237">
        <f t="shared" si="81"/>
        <v>155773145.06621146</v>
      </c>
      <c r="AK68" s="14">
        <f t="shared" si="74"/>
        <v>1.3170786422471768E-2</v>
      </c>
      <c r="AL68" s="237">
        <f t="shared" si="81"/>
        <v>155426045.23621148</v>
      </c>
      <c r="AM68" s="14">
        <f t="shared" si="75"/>
        <v>1.2556733505920594E-2</v>
      </c>
      <c r="AN68" s="237">
        <f t="shared" si="78"/>
        <v>156066277.35621148</v>
      </c>
      <c r="AO68" s="14">
        <f t="shared" si="76"/>
        <v>1.4383530081826162E-2</v>
      </c>
      <c r="AP68" s="237">
        <f t="shared" si="79"/>
        <v>146427050.61621153</v>
      </c>
      <c r="AQ68" s="14">
        <f t="shared" si="77"/>
        <v>1.3279767224189594E-2</v>
      </c>
      <c r="AS68" s="765">
        <f t="shared" si="80"/>
        <v>134979694.91315594</v>
      </c>
      <c r="AT68" s="765">
        <f t="shared" si="80"/>
        <v>134774627.64843372</v>
      </c>
      <c r="AU68" s="765">
        <f t="shared" si="80"/>
        <v>158207217.09121147</v>
      </c>
      <c r="AV68" s="765">
        <f t="shared" si="80"/>
        <v>156629739.92621148</v>
      </c>
      <c r="AW68" s="765">
        <f t="shared" si="80"/>
        <v>156015964.40121147</v>
      </c>
      <c r="AX68" s="765">
        <f t="shared" si="80"/>
        <v>155640106.94121146</v>
      </c>
      <c r="AY68" s="6">
        <f t="shared" si="80"/>
        <v>155474702.14121148</v>
      </c>
      <c r="AZ68" s="6">
        <f t="shared" si="80"/>
        <v>155540156.98121148</v>
      </c>
      <c r="BA68" s="6">
        <f t="shared" si="80"/>
        <v>155773145.06621146</v>
      </c>
      <c r="BB68" s="6">
        <f t="shared" si="80"/>
        <v>155426045.23621148</v>
      </c>
      <c r="BC68" s="6">
        <f t="shared" si="80"/>
        <v>156066277.35621148</v>
      </c>
      <c r="BD68" s="6">
        <f t="shared" si="80"/>
        <v>146427050.61621153</v>
      </c>
    </row>
    <row r="69" spans="2:56" s="6" customFormat="1" ht="16.5" customHeight="1">
      <c r="B69" s="227" t="s">
        <v>525</v>
      </c>
      <c r="C69" s="252">
        <v>10341100</v>
      </c>
      <c r="D69" s="302">
        <v>1.9400841711068295E-4</v>
      </c>
      <c r="E69" s="281">
        <v>11489500</v>
      </c>
      <c r="F69" s="335">
        <v>1.5980785898850932E-4</v>
      </c>
      <c r="G69" s="46">
        <v>0.11105201574300606</v>
      </c>
      <c r="H69" s="281">
        <f t="shared" si="55"/>
        <v>10334500</v>
      </c>
      <c r="I69" s="335">
        <f t="shared" si="60"/>
        <v>1.3374250920083968E-4</v>
      </c>
      <c r="J69" s="46">
        <f t="shared" si="56"/>
        <v>-0.10052656773575874</v>
      </c>
      <c r="K69" s="875">
        <f t="shared" si="82"/>
        <v>9900000</v>
      </c>
      <c r="L69" s="335">
        <f t="shared" si="61"/>
        <v>8.4990412994635274E-5</v>
      </c>
      <c r="M69" s="172">
        <f t="shared" si="57"/>
        <v>-4.2043640234167109E-2</v>
      </c>
      <c r="N69" s="538">
        <f t="shared" si="82"/>
        <v>9963669.8656686898</v>
      </c>
      <c r="O69" s="46">
        <f t="shared" si="62"/>
        <v>8.4990412994635301E-5</v>
      </c>
      <c r="P69" s="281">
        <f t="shared" si="39"/>
        <v>6832003.9855012735</v>
      </c>
      <c r="Q69" s="46">
        <f t="shared" si="58"/>
        <v>8.4990412994635287E-5</v>
      </c>
      <c r="R69" s="281">
        <f t="shared" si="40"/>
        <v>6530821.7874622885</v>
      </c>
      <c r="S69" s="46">
        <f t="shared" si="59"/>
        <v>8.4990412994635287E-5</v>
      </c>
      <c r="T69" s="292">
        <f t="shared" si="53"/>
        <v>825000</v>
      </c>
      <c r="U69" s="14">
        <f t="shared" si="67"/>
        <v>1.3207500337819933E-4</v>
      </c>
      <c r="V69" s="237">
        <f t="shared" si="41"/>
        <v>825000</v>
      </c>
      <c r="W69" s="14">
        <f t="shared" si="67"/>
        <v>1.5394851846955903E-4</v>
      </c>
      <c r="X69" s="237">
        <f t="shared" si="42"/>
        <v>825000</v>
      </c>
      <c r="Y69" s="14">
        <f t="shared" si="68"/>
        <v>9.2555482502383314E-5</v>
      </c>
      <c r="Z69" s="237">
        <f t="shared" si="43"/>
        <v>825000</v>
      </c>
      <c r="AA69" s="14">
        <f t="shared" si="69"/>
        <v>8.0642638069127352E-5</v>
      </c>
      <c r="AB69" s="237">
        <f t="shared" si="44"/>
        <v>825000</v>
      </c>
      <c r="AC69" s="14">
        <f t="shared" si="70"/>
        <v>8.5050600341308641E-5</v>
      </c>
      <c r="AD69" s="237">
        <f t="shared" si="45"/>
        <v>825000</v>
      </c>
      <c r="AE69" s="14">
        <f t="shared" si="71"/>
        <v>9.0746183684798046E-5</v>
      </c>
      <c r="AF69" s="237">
        <f t="shared" si="46"/>
        <v>825000</v>
      </c>
      <c r="AG69" s="14">
        <f t="shared" si="72"/>
        <v>7.7542891789956657E-5</v>
      </c>
      <c r="AH69" s="237">
        <f t="shared" si="47"/>
        <v>825000</v>
      </c>
      <c r="AI69" s="14">
        <f t="shared" si="73"/>
        <v>8.0708052695142643E-5</v>
      </c>
      <c r="AJ69" s="237">
        <f t="shared" si="81"/>
        <v>825000</v>
      </c>
      <c r="AK69" s="14">
        <f t="shared" si="74"/>
        <v>6.9754634496983745E-5</v>
      </c>
      <c r="AL69" s="237">
        <f t="shared" si="81"/>
        <v>825000</v>
      </c>
      <c r="AM69" s="14">
        <f t="shared" si="75"/>
        <v>6.6651024457585299E-5</v>
      </c>
      <c r="AN69" s="237">
        <f t="shared" si="78"/>
        <v>825000</v>
      </c>
      <c r="AO69" s="14">
        <f t="shared" si="76"/>
        <v>7.6034442023770719E-5</v>
      </c>
      <c r="AP69" s="237">
        <f t="shared" si="79"/>
        <v>825000</v>
      </c>
      <c r="AQ69" s="14">
        <f t="shared" si="77"/>
        <v>7.4820929014488078E-5</v>
      </c>
      <c r="AS69" s="765">
        <f t="shared" si="80"/>
        <v>825000</v>
      </c>
      <c r="AT69" s="765">
        <f t="shared" si="80"/>
        <v>825000</v>
      </c>
      <c r="AU69" s="765">
        <f t="shared" si="80"/>
        <v>825000</v>
      </c>
      <c r="AV69" s="765">
        <f t="shared" si="80"/>
        <v>825000</v>
      </c>
      <c r="AW69" s="765">
        <f t="shared" si="80"/>
        <v>825000</v>
      </c>
      <c r="AX69" s="765">
        <f t="shared" si="80"/>
        <v>825000</v>
      </c>
      <c r="AY69" s="6">
        <f t="shared" si="80"/>
        <v>825000</v>
      </c>
      <c r="AZ69" s="6">
        <f t="shared" si="80"/>
        <v>825000</v>
      </c>
      <c r="BA69" s="6">
        <f t="shared" si="80"/>
        <v>825000</v>
      </c>
      <c r="BB69" s="6">
        <f t="shared" si="80"/>
        <v>825000</v>
      </c>
      <c r="BC69" s="6">
        <f t="shared" si="80"/>
        <v>825000</v>
      </c>
      <c r="BD69" s="6">
        <f t="shared" si="80"/>
        <v>825000</v>
      </c>
    </row>
    <row r="70" spans="2:56" s="6" customFormat="1" ht="16.5" customHeight="1">
      <c r="B70" s="227" t="s">
        <v>526</v>
      </c>
      <c r="C70" s="252">
        <v>10856945</v>
      </c>
      <c r="D70" s="302">
        <v>2.0368613726854434E-4</v>
      </c>
      <c r="E70" s="281">
        <v>38907300.299999997</v>
      </c>
      <c r="F70" s="335">
        <v>5.4116300622011285E-4</v>
      </c>
      <c r="G70" s="46">
        <v>2.5836324398806476</v>
      </c>
      <c r="H70" s="281">
        <f t="shared" si="55"/>
        <v>26935645.989999998</v>
      </c>
      <c r="I70" s="335">
        <f t="shared" si="60"/>
        <v>3.4858395487426925E-4</v>
      </c>
      <c r="J70" s="46">
        <f t="shared" si="56"/>
        <v>-0.30769686453932654</v>
      </c>
      <c r="K70" s="875">
        <f t="shared" si="82"/>
        <v>40480000</v>
      </c>
      <c r="L70" s="335">
        <f t="shared" si="61"/>
        <v>3.4751635535584205E-4</v>
      </c>
      <c r="M70" s="172">
        <f t="shared" si="57"/>
        <v>0.50284125411465586</v>
      </c>
      <c r="N70" s="538">
        <f t="shared" si="82"/>
        <v>40740339.00628975</v>
      </c>
      <c r="O70" s="46">
        <f t="shared" si="62"/>
        <v>3.4751635535584205E-4</v>
      </c>
      <c r="P70" s="281">
        <f t="shared" si="39"/>
        <v>27935305.185160767</v>
      </c>
      <c r="Q70" s="46">
        <f t="shared" si="58"/>
        <v>3.4751635535584211E-4</v>
      </c>
      <c r="R70" s="281">
        <f t="shared" si="40"/>
        <v>26703804.642068025</v>
      </c>
      <c r="S70" s="46">
        <f t="shared" si="59"/>
        <v>3.4751635535584211E-4</v>
      </c>
      <c r="T70" s="292">
        <f t="shared" si="53"/>
        <v>3190000</v>
      </c>
      <c r="U70" s="14">
        <f t="shared" si="67"/>
        <v>5.106900130623708E-4</v>
      </c>
      <c r="V70" s="237">
        <f t="shared" si="41"/>
        <v>3190000</v>
      </c>
      <c r="W70" s="14">
        <f t="shared" si="67"/>
        <v>5.9526760474896165E-4</v>
      </c>
      <c r="X70" s="237">
        <f t="shared" si="42"/>
        <v>3190000</v>
      </c>
      <c r="Y70" s="14">
        <f t="shared" si="68"/>
        <v>3.5788119900921552E-4</v>
      </c>
      <c r="Z70" s="237">
        <f t="shared" si="43"/>
        <v>3190000</v>
      </c>
      <c r="AA70" s="14">
        <f t="shared" si="69"/>
        <v>3.1181820053395907E-4</v>
      </c>
      <c r="AB70" s="237">
        <f t="shared" si="44"/>
        <v>3190000</v>
      </c>
      <c r="AC70" s="14">
        <f t="shared" si="70"/>
        <v>3.2886232131972676E-4</v>
      </c>
      <c r="AD70" s="237">
        <f t="shared" si="45"/>
        <v>4290000</v>
      </c>
      <c r="AE70" s="14">
        <f t="shared" si="71"/>
        <v>4.7188015516094989E-4</v>
      </c>
      <c r="AF70" s="237">
        <f t="shared" si="46"/>
        <v>3190000</v>
      </c>
      <c r="AG70" s="14">
        <f t="shared" si="72"/>
        <v>2.998325149211657E-4</v>
      </c>
      <c r="AH70" s="237">
        <f t="shared" si="47"/>
        <v>3190000</v>
      </c>
      <c r="AI70" s="14">
        <f t="shared" si="73"/>
        <v>3.1207113708788485E-4</v>
      </c>
      <c r="AJ70" s="237">
        <f t="shared" si="81"/>
        <v>3190000</v>
      </c>
      <c r="AK70" s="14">
        <f t="shared" si="74"/>
        <v>2.6971792005500386E-4</v>
      </c>
      <c r="AL70" s="237">
        <f t="shared" si="81"/>
        <v>3190000</v>
      </c>
      <c r="AM70" s="14">
        <f t="shared" si="75"/>
        <v>2.5771729456932978E-4</v>
      </c>
      <c r="AN70" s="237">
        <f t="shared" si="78"/>
        <v>3190000</v>
      </c>
      <c r="AO70" s="14">
        <f t="shared" si="76"/>
        <v>2.9399984249191345E-4</v>
      </c>
      <c r="AP70" s="237">
        <f t="shared" si="79"/>
        <v>4290000</v>
      </c>
      <c r="AQ70" s="14">
        <f t="shared" si="77"/>
        <v>3.89068830875338E-4</v>
      </c>
      <c r="AS70" s="765">
        <f t="shared" si="80"/>
        <v>3190000</v>
      </c>
      <c r="AT70" s="765">
        <f t="shared" si="80"/>
        <v>3190000</v>
      </c>
      <c r="AU70" s="765">
        <f t="shared" si="80"/>
        <v>3190000</v>
      </c>
      <c r="AV70" s="765">
        <f t="shared" si="80"/>
        <v>3190000</v>
      </c>
      <c r="AW70" s="765">
        <f t="shared" si="80"/>
        <v>3190000</v>
      </c>
      <c r="AX70" s="765">
        <f t="shared" si="80"/>
        <v>4290000</v>
      </c>
      <c r="AY70" s="6">
        <f t="shared" si="80"/>
        <v>3190000</v>
      </c>
      <c r="AZ70" s="6">
        <f t="shared" si="80"/>
        <v>3190000</v>
      </c>
      <c r="BA70" s="6">
        <f t="shared" si="80"/>
        <v>3190000</v>
      </c>
      <c r="BB70" s="6">
        <f t="shared" si="80"/>
        <v>3190000</v>
      </c>
      <c r="BC70" s="6">
        <f t="shared" si="80"/>
        <v>3190000</v>
      </c>
      <c r="BD70" s="6">
        <f t="shared" si="80"/>
        <v>4290000</v>
      </c>
    </row>
    <row r="71" spans="2:56" s="6" customFormat="1" ht="16.5" customHeight="1">
      <c r="B71" s="227" t="s">
        <v>527</v>
      </c>
      <c r="C71" s="252">
        <v>0</v>
      </c>
      <c r="D71" s="302">
        <v>0</v>
      </c>
      <c r="E71" s="281">
        <v>0</v>
      </c>
      <c r="F71" s="335">
        <v>0</v>
      </c>
      <c r="G71" s="46">
        <v>0</v>
      </c>
      <c r="H71" s="281">
        <f t="shared" si="55"/>
        <v>0</v>
      </c>
      <c r="I71" s="335">
        <f t="shared" si="60"/>
        <v>0</v>
      </c>
      <c r="J71" s="46">
        <f t="shared" si="56"/>
        <v>0</v>
      </c>
      <c r="K71" s="875">
        <f t="shared" si="82"/>
        <v>0</v>
      </c>
      <c r="L71" s="335">
        <f t="shared" si="61"/>
        <v>0</v>
      </c>
      <c r="M71" s="172">
        <f t="shared" si="57"/>
        <v>0</v>
      </c>
      <c r="N71" s="538">
        <f t="shared" si="82"/>
        <v>0</v>
      </c>
      <c r="O71" s="46">
        <f t="shared" si="62"/>
        <v>0</v>
      </c>
      <c r="P71" s="281">
        <f t="shared" si="39"/>
        <v>0</v>
      </c>
      <c r="Q71" s="46">
        <f t="shared" si="58"/>
        <v>0</v>
      </c>
      <c r="R71" s="281">
        <f t="shared" si="40"/>
        <v>0</v>
      </c>
      <c r="S71" s="46">
        <f t="shared" si="59"/>
        <v>0</v>
      </c>
      <c r="T71" s="292">
        <f t="shared" si="53"/>
        <v>0</v>
      </c>
      <c r="U71" s="14">
        <f t="shared" si="67"/>
        <v>0</v>
      </c>
      <c r="V71" s="237">
        <f t="shared" si="41"/>
        <v>0</v>
      </c>
      <c r="W71" s="14">
        <f t="shared" si="67"/>
        <v>0</v>
      </c>
      <c r="X71" s="237">
        <f t="shared" si="42"/>
        <v>0</v>
      </c>
      <c r="Y71" s="14">
        <f t="shared" si="68"/>
        <v>0</v>
      </c>
      <c r="Z71" s="237">
        <f t="shared" si="43"/>
        <v>0</v>
      </c>
      <c r="AA71" s="14">
        <f t="shared" si="69"/>
        <v>0</v>
      </c>
      <c r="AB71" s="237">
        <f t="shared" si="44"/>
        <v>0</v>
      </c>
      <c r="AC71" s="14">
        <f t="shared" si="70"/>
        <v>0</v>
      </c>
      <c r="AD71" s="237">
        <f t="shared" si="45"/>
        <v>0</v>
      </c>
      <c r="AE71" s="14">
        <f t="shared" si="71"/>
        <v>0</v>
      </c>
      <c r="AF71" s="237">
        <f t="shared" si="46"/>
        <v>0</v>
      </c>
      <c r="AG71" s="14">
        <f t="shared" si="72"/>
        <v>0</v>
      </c>
      <c r="AH71" s="237">
        <f t="shared" si="47"/>
        <v>0</v>
      </c>
      <c r="AI71" s="14">
        <f t="shared" si="73"/>
        <v>0</v>
      </c>
      <c r="AJ71" s="237">
        <f t="shared" si="81"/>
        <v>0</v>
      </c>
      <c r="AK71" s="14">
        <f t="shared" si="74"/>
        <v>0</v>
      </c>
      <c r="AL71" s="237">
        <f t="shared" si="81"/>
        <v>0</v>
      </c>
      <c r="AM71" s="14">
        <f t="shared" si="75"/>
        <v>0</v>
      </c>
      <c r="AN71" s="237">
        <f t="shared" si="78"/>
        <v>0</v>
      </c>
      <c r="AO71" s="14">
        <f t="shared" si="76"/>
        <v>0</v>
      </c>
      <c r="AP71" s="237">
        <f t="shared" si="79"/>
        <v>0</v>
      </c>
      <c r="AQ71" s="14">
        <f t="shared" si="77"/>
        <v>0</v>
      </c>
      <c r="AS71" s="765">
        <f t="shared" si="80"/>
        <v>0</v>
      </c>
      <c r="AT71" s="765">
        <f t="shared" si="80"/>
        <v>0</v>
      </c>
      <c r="AU71" s="765">
        <f t="shared" si="80"/>
        <v>0</v>
      </c>
      <c r="AV71" s="765">
        <f t="shared" si="80"/>
        <v>0</v>
      </c>
      <c r="AW71" s="765">
        <f t="shared" si="80"/>
        <v>0</v>
      </c>
      <c r="AX71" s="765">
        <f t="shared" si="80"/>
        <v>0</v>
      </c>
      <c r="AY71" s="6">
        <f t="shared" si="80"/>
        <v>0</v>
      </c>
      <c r="AZ71" s="6">
        <f t="shared" si="80"/>
        <v>0</v>
      </c>
      <c r="BA71" s="6">
        <f t="shared" si="80"/>
        <v>0</v>
      </c>
      <c r="BB71" s="6">
        <f t="shared" si="80"/>
        <v>0</v>
      </c>
      <c r="BC71" s="6">
        <f t="shared" si="80"/>
        <v>0</v>
      </c>
      <c r="BD71" s="6">
        <f t="shared" si="80"/>
        <v>0</v>
      </c>
    </row>
    <row r="72" spans="2:56" s="6" customFormat="1" ht="16.5" customHeight="1">
      <c r="B72" s="227" t="s">
        <v>528</v>
      </c>
      <c r="C72" s="252">
        <v>0</v>
      </c>
      <c r="D72" s="302">
        <v>0</v>
      </c>
      <c r="E72" s="281">
        <v>0</v>
      </c>
      <c r="F72" s="335">
        <v>0</v>
      </c>
      <c r="G72" s="46">
        <v>0</v>
      </c>
      <c r="H72" s="281">
        <f t="shared" si="55"/>
        <v>0</v>
      </c>
      <c r="I72" s="335">
        <f t="shared" si="60"/>
        <v>0</v>
      </c>
      <c r="J72" s="46">
        <f t="shared" si="56"/>
        <v>0</v>
      </c>
      <c r="K72" s="875">
        <f t="shared" si="82"/>
        <v>0</v>
      </c>
      <c r="L72" s="335">
        <f t="shared" si="61"/>
        <v>0</v>
      </c>
      <c r="M72" s="172">
        <f t="shared" si="57"/>
        <v>0</v>
      </c>
      <c r="N72" s="538">
        <f t="shared" si="82"/>
        <v>0</v>
      </c>
      <c r="O72" s="46">
        <f t="shared" si="62"/>
        <v>0</v>
      </c>
      <c r="P72" s="281">
        <f t="shared" si="39"/>
        <v>0</v>
      </c>
      <c r="Q72" s="46">
        <f t="shared" si="58"/>
        <v>0</v>
      </c>
      <c r="R72" s="281">
        <f t="shared" si="40"/>
        <v>0</v>
      </c>
      <c r="S72" s="46">
        <f t="shared" si="59"/>
        <v>0</v>
      </c>
      <c r="T72" s="292">
        <f t="shared" si="53"/>
        <v>0</v>
      </c>
      <c r="U72" s="14">
        <f t="shared" si="67"/>
        <v>0</v>
      </c>
      <c r="V72" s="237">
        <f t="shared" si="41"/>
        <v>0</v>
      </c>
      <c r="W72" s="14">
        <f t="shared" si="67"/>
        <v>0</v>
      </c>
      <c r="X72" s="237">
        <f t="shared" si="42"/>
        <v>0</v>
      </c>
      <c r="Y72" s="14">
        <f t="shared" si="68"/>
        <v>0</v>
      </c>
      <c r="Z72" s="237">
        <f t="shared" si="43"/>
        <v>0</v>
      </c>
      <c r="AA72" s="14">
        <f t="shared" si="69"/>
        <v>0</v>
      </c>
      <c r="AB72" s="237">
        <f t="shared" si="44"/>
        <v>0</v>
      </c>
      <c r="AC72" s="14">
        <f t="shared" si="70"/>
        <v>0</v>
      </c>
      <c r="AD72" s="237">
        <f t="shared" si="45"/>
        <v>0</v>
      </c>
      <c r="AE72" s="14">
        <f t="shared" si="71"/>
        <v>0</v>
      </c>
      <c r="AF72" s="237">
        <f t="shared" si="46"/>
        <v>0</v>
      </c>
      <c r="AG72" s="14">
        <f t="shared" si="72"/>
        <v>0</v>
      </c>
      <c r="AH72" s="237">
        <f t="shared" si="47"/>
        <v>0</v>
      </c>
      <c r="AI72" s="14">
        <f t="shared" si="73"/>
        <v>0</v>
      </c>
      <c r="AJ72" s="237">
        <f t="shared" si="81"/>
        <v>0</v>
      </c>
      <c r="AK72" s="14">
        <f t="shared" si="74"/>
        <v>0</v>
      </c>
      <c r="AL72" s="237">
        <f t="shared" si="81"/>
        <v>0</v>
      </c>
      <c r="AM72" s="14">
        <f t="shared" si="75"/>
        <v>0</v>
      </c>
      <c r="AN72" s="237">
        <f t="shared" si="78"/>
        <v>0</v>
      </c>
      <c r="AO72" s="14">
        <f t="shared" si="76"/>
        <v>0</v>
      </c>
      <c r="AP72" s="237">
        <f t="shared" si="79"/>
        <v>0</v>
      </c>
      <c r="AQ72" s="14">
        <f t="shared" si="77"/>
        <v>0</v>
      </c>
      <c r="AS72" s="765">
        <f t="shared" si="80"/>
        <v>0</v>
      </c>
      <c r="AT72" s="765">
        <f t="shared" si="80"/>
        <v>0</v>
      </c>
      <c r="AU72" s="765">
        <f t="shared" si="80"/>
        <v>0</v>
      </c>
      <c r="AV72" s="765">
        <f t="shared" si="80"/>
        <v>0</v>
      </c>
      <c r="AW72" s="765">
        <f t="shared" si="80"/>
        <v>0</v>
      </c>
      <c r="AX72" s="765">
        <f t="shared" si="80"/>
        <v>0</v>
      </c>
      <c r="AY72" s="6">
        <f t="shared" si="80"/>
        <v>0</v>
      </c>
      <c r="AZ72" s="6">
        <f t="shared" si="80"/>
        <v>0</v>
      </c>
      <c r="BA72" s="6">
        <f t="shared" si="80"/>
        <v>0</v>
      </c>
      <c r="BB72" s="6">
        <f t="shared" si="80"/>
        <v>0</v>
      </c>
      <c r="BC72" s="6">
        <f t="shared" si="80"/>
        <v>0</v>
      </c>
      <c r="BD72" s="6">
        <f t="shared" si="80"/>
        <v>0</v>
      </c>
    </row>
    <row r="73" spans="2:56" s="6" customFormat="1" ht="16.5" customHeight="1">
      <c r="B73" s="227" t="s">
        <v>529</v>
      </c>
      <c r="C73" s="252">
        <v>0</v>
      </c>
      <c r="D73" s="302">
        <v>0</v>
      </c>
      <c r="E73" s="281">
        <v>0</v>
      </c>
      <c r="F73" s="335">
        <v>0</v>
      </c>
      <c r="G73" s="46">
        <v>0</v>
      </c>
      <c r="H73" s="281">
        <f t="shared" si="55"/>
        <v>0</v>
      </c>
      <c r="I73" s="335">
        <f t="shared" si="60"/>
        <v>0</v>
      </c>
      <c r="J73" s="46">
        <f t="shared" si="56"/>
        <v>0</v>
      </c>
      <c r="K73" s="875">
        <f t="shared" si="82"/>
        <v>0</v>
      </c>
      <c r="L73" s="335">
        <f t="shared" si="61"/>
        <v>0</v>
      </c>
      <c r="M73" s="172">
        <f t="shared" si="57"/>
        <v>0</v>
      </c>
      <c r="N73" s="538">
        <f t="shared" si="82"/>
        <v>0</v>
      </c>
      <c r="O73" s="46">
        <f t="shared" si="62"/>
        <v>0</v>
      </c>
      <c r="P73" s="281">
        <f t="shared" si="39"/>
        <v>0</v>
      </c>
      <c r="Q73" s="46">
        <f t="shared" si="58"/>
        <v>0</v>
      </c>
      <c r="R73" s="281">
        <f t="shared" si="40"/>
        <v>0</v>
      </c>
      <c r="S73" s="46">
        <f t="shared" si="59"/>
        <v>0</v>
      </c>
      <c r="T73" s="292">
        <f t="shared" si="53"/>
        <v>0</v>
      </c>
      <c r="U73" s="14">
        <f t="shared" si="67"/>
        <v>0</v>
      </c>
      <c r="V73" s="237">
        <f t="shared" si="41"/>
        <v>0</v>
      </c>
      <c r="W73" s="14">
        <f t="shared" si="67"/>
        <v>0</v>
      </c>
      <c r="X73" s="237">
        <f t="shared" si="42"/>
        <v>0</v>
      </c>
      <c r="Y73" s="14">
        <f t="shared" si="68"/>
        <v>0</v>
      </c>
      <c r="Z73" s="237">
        <f t="shared" si="43"/>
        <v>0</v>
      </c>
      <c r="AA73" s="14">
        <f t="shared" si="69"/>
        <v>0</v>
      </c>
      <c r="AB73" s="237">
        <f t="shared" si="44"/>
        <v>0</v>
      </c>
      <c r="AC73" s="14">
        <f t="shared" si="70"/>
        <v>0</v>
      </c>
      <c r="AD73" s="237">
        <f t="shared" si="45"/>
        <v>0</v>
      </c>
      <c r="AE73" s="14">
        <f t="shared" si="71"/>
        <v>0</v>
      </c>
      <c r="AF73" s="237">
        <f t="shared" si="46"/>
        <v>0</v>
      </c>
      <c r="AG73" s="14">
        <f t="shared" si="72"/>
        <v>0</v>
      </c>
      <c r="AH73" s="237">
        <f t="shared" si="47"/>
        <v>0</v>
      </c>
      <c r="AI73" s="14">
        <f t="shared" si="73"/>
        <v>0</v>
      </c>
      <c r="AJ73" s="237">
        <f t="shared" si="81"/>
        <v>0</v>
      </c>
      <c r="AK73" s="14">
        <f t="shared" si="74"/>
        <v>0</v>
      </c>
      <c r="AL73" s="237">
        <f t="shared" si="81"/>
        <v>0</v>
      </c>
      <c r="AM73" s="14">
        <f t="shared" si="75"/>
        <v>0</v>
      </c>
      <c r="AN73" s="237">
        <f t="shared" si="78"/>
        <v>0</v>
      </c>
      <c r="AO73" s="14">
        <f t="shared" si="76"/>
        <v>0</v>
      </c>
      <c r="AP73" s="237">
        <f t="shared" si="79"/>
        <v>0</v>
      </c>
      <c r="AQ73" s="14">
        <f t="shared" si="77"/>
        <v>0</v>
      </c>
      <c r="AS73" s="765">
        <f t="shared" si="80"/>
        <v>0</v>
      </c>
      <c r="AT73" s="765">
        <f t="shared" si="80"/>
        <v>0</v>
      </c>
      <c r="AU73" s="765">
        <f t="shared" si="80"/>
        <v>0</v>
      </c>
      <c r="AV73" s="765">
        <f t="shared" si="80"/>
        <v>0</v>
      </c>
      <c r="AW73" s="765">
        <f t="shared" si="80"/>
        <v>0</v>
      </c>
      <c r="AX73" s="765">
        <f t="shared" si="80"/>
        <v>0</v>
      </c>
      <c r="AY73" s="6">
        <f t="shared" si="80"/>
        <v>0</v>
      </c>
      <c r="AZ73" s="6">
        <f t="shared" si="80"/>
        <v>0</v>
      </c>
      <c r="BA73" s="6">
        <f t="shared" si="80"/>
        <v>0</v>
      </c>
      <c r="BB73" s="6">
        <f t="shared" si="80"/>
        <v>0</v>
      </c>
      <c r="BC73" s="6">
        <f t="shared" si="80"/>
        <v>0</v>
      </c>
      <c r="BD73" s="6">
        <f t="shared" si="80"/>
        <v>0</v>
      </c>
    </row>
    <row r="74" spans="2:56" s="6" customFormat="1" ht="16.5" customHeight="1">
      <c r="B74" s="227" t="s">
        <v>530</v>
      </c>
      <c r="C74" s="252">
        <v>291937357.20599997</v>
      </c>
      <c r="D74" s="302">
        <v>5.4770096572910121E-3</v>
      </c>
      <c r="E74" s="281">
        <v>579375766.30999994</v>
      </c>
      <c r="F74" s="335">
        <v>8.0585578801364733E-3</v>
      </c>
      <c r="G74" s="46">
        <v>0.98458933743506694</v>
      </c>
      <c r="H74" s="281">
        <f t="shared" si="55"/>
        <v>35780594.079999998</v>
      </c>
      <c r="I74" s="335">
        <f t="shared" si="60"/>
        <v>4.6304963306941893E-4</v>
      </c>
      <c r="J74" s="46">
        <f t="shared" si="56"/>
        <v>-0.93824285349750836</v>
      </c>
      <c r="K74" s="875">
        <f t="shared" si="82"/>
        <v>798081395.58022964</v>
      </c>
      <c r="L74" s="335">
        <f t="shared" si="61"/>
        <v>6.8514411528988496E-3</v>
      </c>
      <c r="M74" s="172">
        <f t="shared" si="57"/>
        <v>21.304867096276833</v>
      </c>
      <c r="N74" s="538">
        <f t="shared" si="82"/>
        <v>803214096.11045909</v>
      </c>
      <c r="O74" s="46">
        <f t="shared" si="62"/>
        <v>6.8514411528988487E-3</v>
      </c>
      <c r="P74" s="281">
        <f t="shared" si="39"/>
        <v>550757098.52106524</v>
      </c>
      <c r="Q74" s="46">
        <f t="shared" si="58"/>
        <v>6.8514411528988479E-3</v>
      </c>
      <c r="R74" s="281">
        <f t="shared" si="40"/>
        <v>526477511.75996691</v>
      </c>
      <c r="S74" s="46">
        <f t="shared" si="59"/>
        <v>6.8514411528988496E-3</v>
      </c>
      <c r="T74" s="292">
        <f t="shared" si="53"/>
        <v>39481343.080961302</v>
      </c>
      <c r="U74" s="14">
        <f t="shared" si="67"/>
        <v>6.3206042676288614E-3</v>
      </c>
      <c r="V74" s="237">
        <f t="shared" si="41"/>
        <v>43189117.009652033</v>
      </c>
      <c r="W74" s="14">
        <f t="shared" si="67"/>
        <v>8.0592734274477131E-3</v>
      </c>
      <c r="X74" s="237">
        <f t="shared" si="42"/>
        <v>58357447.400157988</v>
      </c>
      <c r="Y74" s="14">
        <f t="shared" si="68"/>
        <v>6.5470323657322149E-3</v>
      </c>
      <c r="Z74" s="237">
        <f t="shared" si="43"/>
        <v>66999224.253855497</v>
      </c>
      <c r="AA74" s="14">
        <f t="shared" si="69"/>
        <v>6.5490838695951119E-3</v>
      </c>
      <c r="AB74" s="237">
        <f t="shared" si="44"/>
        <v>62800513.053742781</v>
      </c>
      <c r="AC74" s="14">
        <f t="shared" si="70"/>
        <v>6.4742076811672893E-3</v>
      </c>
      <c r="AD74" s="237">
        <f t="shared" si="45"/>
        <v>55394638.769602299</v>
      </c>
      <c r="AE74" s="14">
        <f t="shared" si="71"/>
        <v>6.0931540181083221E-3</v>
      </c>
      <c r="AF74" s="237">
        <f t="shared" si="46"/>
        <v>60998941.107648395</v>
      </c>
      <c r="AG74" s="14">
        <f t="shared" si="72"/>
        <v>5.7333748964997792E-3</v>
      </c>
      <c r="AH74" s="237">
        <f t="shared" si="47"/>
        <v>69498560.322044089</v>
      </c>
      <c r="AI74" s="14">
        <f t="shared" si="73"/>
        <v>6.7989011741916164E-3</v>
      </c>
      <c r="AJ74" s="237">
        <f t="shared" si="81"/>
        <v>87882306.322860673</v>
      </c>
      <c r="AK74" s="14">
        <f t="shared" si="74"/>
        <v>7.4305432197613458E-3</v>
      </c>
      <c r="AL74" s="237">
        <f t="shared" si="81"/>
        <v>91570816.226468831</v>
      </c>
      <c r="AM74" s="14">
        <f t="shared" si="75"/>
        <v>7.3979257114077848E-3</v>
      </c>
      <c r="AN74" s="237">
        <f t="shared" si="78"/>
        <v>80397091.088499472</v>
      </c>
      <c r="AO74" s="14">
        <f t="shared" si="76"/>
        <v>7.4096338924222148E-3</v>
      </c>
      <c r="AP74" s="237">
        <f t="shared" si="79"/>
        <v>81511396.944736198</v>
      </c>
      <c r="AQ74" s="14">
        <f t="shared" si="77"/>
        <v>7.3924344783925658E-3</v>
      </c>
      <c r="AS74" s="765">
        <f t="shared" si="80"/>
        <v>39481343.080961302</v>
      </c>
      <c r="AT74" s="765">
        <f t="shared" si="80"/>
        <v>43189117.009652033</v>
      </c>
      <c r="AU74" s="765">
        <f t="shared" si="80"/>
        <v>58357447.400157988</v>
      </c>
      <c r="AV74" s="765">
        <f t="shared" si="80"/>
        <v>66999224.253855497</v>
      </c>
      <c r="AW74" s="765">
        <f t="shared" si="80"/>
        <v>62800513.053742781</v>
      </c>
      <c r="AX74" s="765">
        <f t="shared" si="80"/>
        <v>55394638.769602299</v>
      </c>
      <c r="AY74" s="6">
        <f t="shared" si="80"/>
        <v>60998941.107648395</v>
      </c>
      <c r="AZ74" s="6">
        <f t="shared" si="80"/>
        <v>69498560.322044089</v>
      </c>
      <c r="BA74" s="6">
        <f t="shared" si="80"/>
        <v>87882306.322860673</v>
      </c>
      <c r="BB74" s="6">
        <f t="shared" si="80"/>
        <v>91570816.226468831</v>
      </c>
      <c r="BC74" s="6">
        <f t="shared" si="80"/>
        <v>80397091.088499472</v>
      </c>
      <c r="BD74" s="6">
        <f t="shared" si="80"/>
        <v>81511396.944736198</v>
      </c>
    </row>
    <row r="75" spans="2:56" s="6" customFormat="1" ht="16.5" customHeight="1">
      <c r="B75" s="227" t="s">
        <v>531</v>
      </c>
      <c r="C75" s="252">
        <v>0</v>
      </c>
      <c r="D75" s="302">
        <v>0</v>
      </c>
      <c r="E75" s="281">
        <v>0</v>
      </c>
      <c r="F75" s="335">
        <v>0</v>
      </c>
      <c r="G75" s="46">
        <v>0</v>
      </c>
      <c r="H75" s="281">
        <f t="shared" si="55"/>
        <v>0</v>
      </c>
      <c r="I75" s="335">
        <f t="shared" si="60"/>
        <v>0</v>
      </c>
      <c r="J75" s="46">
        <f t="shared" si="56"/>
        <v>0</v>
      </c>
      <c r="K75" s="875">
        <f t="shared" si="82"/>
        <v>0</v>
      </c>
      <c r="L75" s="335">
        <f t="shared" si="61"/>
        <v>0</v>
      </c>
      <c r="M75" s="172">
        <f t="shared" si="57"/>
        <v>0</v>
      </c>
      <c r="N75" s="538">
        <f t="shared" si="82"/>
        <v>0</v>
      </c>
      <c r="O75" s="46">
        <f t="shared" si="62"/>
        <v>0</v>
      </c>
      <c r="P75" s="281">
        <f t="shared" si="39"/>
        <v>0</v>
      </c>
      <c r="Q75" s="46">
        <f t="shared" si="58"/>
        <v>0</v>
      </c>
      <c r="R75" s="281">
        <f t="shared" si="40"/>
        <v>0</v>
      </c>
      <c r="S75" s="46">
        <f t="shared" si="59"/>
        <v>0</v>
      </c>
      <c r="T75" s="292">
        <f t="shared" si="53"/>
        <v>0</v>
      </c>
      <c r="U75" s="14">
        <f t="shared" si="67"/>
        <v>0</v>
      </c>
      <c r="V75" s="237">
        <f t="shared" si="41"/>
        <v>0</v>
      </c>
      <c r="W75" s="14">
        <f t="shared" si="67"/>
        <v>0</v>
      </c>
      <c r="X75" s="237">
        <f t="shared" si="42"/>
        <v>0</v>
      </c>
      <c r="Y75" s="14">
        <f t="shared" si="68"/>
        <v>0</v>
      </c>
      <c r="Z75" s="237">
        <f t="shared" si="43"/>
        <v>0</v>
      </c>
      <c r="AA75" s="14">
        <f t="shared" si="69"/>
        <v>0</v>
      </c>
      <c r="AB75" s="237">
        <f t="shared" si="44"/>
        <v>0</v>
      </c>
      <c r="AC75" s="14">
        <f t="shared" si="70"/>
        <v>0</v>
      </c>
      <c r="AD75" s="237">
        <f t="shared" si="45"/>
        <v>0</v>
      </c>
      <c r="AE75" s="14">
        <f t="shared" si="71"/>
        <v>0</v>
      </c>
      <c r="AF75" s="237">
        <f t="shared" si="46"/>
        <v>0</v>
      </c>
      <c r="AG75" s="14">
        <f t="shared" si="72"/>
        <v>0</v>
      </c>
      <c r="AH75" s="237">
        <f t="shared" si="47"/>
        <v>0</v>
      </c>
      <c r="AI75" s="14">
        <f t="shared" si="73"/>
        <v>0</v>
      </c>
      <c r="AJ75" s="237">
        <f t="shared" si="81"/>
        <v>0</v>
      </c>
      <c r="AK75" s="14">
        <f t="shared" si="74"/>
        <v>0</v>
      </c>
      <c r="AL75" s="237">
        <f t="shared" si="81"/>
        <v>0</v>
      </c>
      <c r="AM75" s="14">
        <f t="shared" si="75"/>
        <v>0</v>
      </c>
      <c r="AN75" s="237">
        <f t="shared" si="78"/>
        <v>0</v>
      </c>
      <c r="AO75" s="14">
        <f t="shared" si="76"/>
        <v>0</v>
      </c>
      <c r="AP75" s="237">
        <f t="shared" si="79"/>
        <v>0</v>
      </c>
      <c r="AQ75" s="14">
        <f t="shared" si="77"/>
        <v>0</v>
      </c>
      <c r="AS75" s="765">
        <f t="shared" si="80"/>
        <v>0</v>
      </c>
      <c r="AT75" s="765">
        <f t="shared" si="80"/>
        <v>0</v>
      </c>
      <c r="AU75" s="765">
        <f t="shared" si="80"/>
        <v>0</v>
      </c>
      <c r="AV75" s="765">
        <f t="shared" si="80"/>
        <v>0</v>
      </c>
      <c r="AW75" s="765">
        <f t="shared" si="80"/>
        <v>0</v>
      </c>
      <c r="AX75" s="765">
        <f t="shared" si="80"/>
        <v>0</v>
      </c>
      <c r="AY75" s="6">
        <f t="shared" si="80"/>
        <v>0</v>
      </c>
      <c r="AZ75" s="6">
        <f t="shared" si="80"/>
        <v>0</v>
      </c>
      <c r="BA75" s="6">
        <f t="shared" si="80"/>
        <v>0</v>
      </c>
      <c r="BB75" s="6">
        <f t="shared" si="80"/>
        <v>0</v>
      </c>
      <c r="BC75" s="6">
        <f t="shared" si="80"/>
        <v>0</v>
      </c>
      <c r="BD75" s="6">
        <f t="shared" si="80"/>
        <v>0</v>
      </c>
    </row>
    <row r="76" spans="2:56" s="6" customFormat="1" ht="16.5" customHeight="1">
      <c r="B76" s="227" t="s">
        <v>532</v>
      </c>
      <c r="C76" s="252">
        <v>0</v>
      </c>
      <c r="D76" s="302">
        <v>0</v>
      </c>
      <c r="E76" s="281">
        <v>0</v>
      </c>
      <c r="F76" s="335">
        <v>0</v>
      </c>
      <c r="G76" s="46">
        <v>0</v>
      </c>
      <c r="H76" s="281">
        <f>H34*$E$45/100</f>
        <v>0</v>
      </c>
      <c r="I76" s="335">
        <f t="shared" si="60"/>
        <v>0</v>
      </c>
      <c r="J76" s="46">
        <f t="shared" si="56"/>
        <v>0</v>
      </c>
      <c r="K76" s="875">
        <f t="shared" si="82"/>
        <v>0</v>
      </c>
      <c r="L76" s="335">
        <f t="shared" si="61"/>
        <v>0</v>
      </c>
      <c r="M76" s="172">
        <f t="shared" si="57"/>
        <v>0</v>
      </c>
      <c r="N76" s="538">
        <f t="shared" si="82"/>
        <v>0</v>
      </c>
      <c r="O76" s="46">
        <f t="shared" si="62"/>
        <v>0</v>
      </c>
      <c r="P76" s="281">
        <f t="shared" si="39"/>
        <v>0</v>
      </c>
      <c r="Q76" s="46">
        <f t="shared" si="58"/>
        <v>0</v>
      </c>
      <c r="R76" s="281">
        <f t="shared" si="40"/>
        <v>0</v>
      </c>
      <c r="S76" s="46">
        <f t="shared" si="59"/>
        <v>0</v>
      </c>
      <c r="T76" s="292">
        <f t="shared" si="53"/>
        <v>0</v>
      </c>
      <c r="U76" s="14">
        <f t="shared" si="67"/>
        <v>0</v>
      </c>
      <c r="V76" s="237">
        <f t="shared" si="41"/>
        <v>0</v>
      </c>
      <c r="W76" s="14">
        <f t="shared" si="67"/>
        <v>0</v>
      </c>
      <c r="X76" s="237">
        <f t="shared" si="42"/>
        <v>0</v>
      </c>
      <c r="Y76" s="14">
        <f t="shared" si="68"/>
        <v>0</v>
      </c>
      <c r="Z76" s="237">
        <f t="shared" si="43"/>
        <v>0</v>
      </c>
      <c r="AA76" s="14">
        <f t="shared" si="69"/>
        <v>0</v>
      </c>
      <c r="AB76" s="237">
        <f t="shared" si="44"/>
        <v>0</v>
      </c>
      <c r="AC76" s="14">
        <f t="shared" si="70"/>
        <v>0</v>
      </c>
      <c r="AD76" s="237">
        <f t="shared" si="45"/>
        <v>0</v>
      </c>
      <c r="AE76" s="14">
        <f t="shared" si="71"/>
        <v>0</v>
      </c>
      <c r="AF76" s="237">
        <f t="shared" si="46"/>
        <v>0</v>
      </c>
      <c r="AG76" s="14">
        <f t="shared" si="72"/>
        <v>0</v>
      </c>
      <c r="AH76" s="237">
        <f t="shared" si="47"/>
        <v>0</v>
      </c>
      <c r="AI76" s="14">
        <f t="shared" si="73"/>
        <v>0</v>
      </c>
      <c r="AJ76" s="237">
        <f t="shared" si="81"/>
        <v>0</v>
      </c>
      <c r="AK76" s="14">
        <f t="shared" si="74"/>
        <v>0</v>
      </c>
      <c r="AL76" s="237">
        <f t="shared" si="81"/>
        <v>0</v>
      </c>
      <c r="AM76" s="14">
        <f t="shared" si="75"/>
        <v>0</v>
      </c>
      <c r="AN76" s="237">
        <f t="shared" si="78"/>
        <v>0</v>
      </c>
      <c r="AO76" s="14">
        <f t="shared" si="76"/>
        <v>0</v>
      </c>
      <c r="AP76" s="237">
        <f t="shared" si="79"/>
        <v>0</v>
      </c>
      <c r="AQ76" s="14">
        <f t="shared" si="77"/>
        <v>0</v>
      </c>
      <c r="AS76" s="765">
        <f t="shared" si="80"/>
        <v>0</v>
      </c>
      <c r="AT76" s="765">
        <f t="shared" si="80"/>
        <v>0</v>
      </c>
      <c r="AU76" s="765">
        <f t="shared" si="80"/>
        <v>0</v>
      </c>
      <c r="AV76" s="765">
        <f t="shared" si="80"/>
        <v>0</v>
      </c>
      <c r="AW76" s="765">
        <f t="shared" si="80"/>
        <v>0</v>
      </c>
      <c r="AX76" s="765">
        <f t="shared" si="80"/>
        <v>0</v>
      </c>
      <c r="AY76" s="6">
        <f t="shared" si="80"/>
        <v>0</v>
      </c>
      <c r="AZ76" s="6">
        <f t="shared" si="80"/>
        <v>0</v>
      </c>
      <c r="BA76" s="6">
        <f t="shared" si="80"/>
        <v>0</v>
      </c>
      <c r="BB76" s="6">
        <f t="shared" si="80"/>
        <v>0</v>
      </c>
      <c r="BC76" s="6">
        <f t="shared" si="80"/>
        <v>0</v>
      </c>
      <c r="BD76" s="6">
        <f t="shared" si="80"/>
        <v>0</v>
      </c>
    </row>
    <row r="77" spans="2:56" s="6" customFormat="1" ht="16.5" customHeight="1">
      <c r="B77" s="227" t="s">
        <v>533</v>
      </c>
      <c r="C77" s="252">
        <v>55850536.5</v>
      </c>
      <c r="D77" s="302">
        <v>1.047806730536154E-3</v>
      </c>
      <c r="E77" s="281">
        <v>62762837.5</v>
      </c>
      <c r="F77" s="335">
        <v>8.7297051089418388E-4</v>
      </c>
      <c r="G77" s="46">
        <v>0.12376427216594418</v>
      </c>
      <c r="H77" s="281">
        <f t="shared" si="55"/>
        <v>76846128.754999995</v>
      </c>
      <c r="I77" s="335">
        <f t="shared" si="60"/>
        <v>9.9449359737428019E-4</v>
      </c>
      <c r="J77" s="46">
        <f t="shared" si="56"/>
        <v>0.22438901451834448</v>
      </c>
      <c r="K77" s="875">
        <f t="shared" si="82"/>
        <v>99000000</v>
      </c>
      <c r="L77" s="335">
        <f t="shared" si="61"/>
        <v>8.4990412994635279E-4</v>
      </c>
      <c r="M77" s="172">
        <f t="shared" si="57"/>
        <v>0.28828870892938196</v>
      </c>
      <c r="N77" s="538">
        <f t="shared" si="82"/>
        <v>99636698.656686902</v>
      </c>
      <c r="O77" s="46">
        <f t="shared" si="62"/>
        <v>8.4990412994635301E-4</v>
      </c>
      <c r="P77" s="281">
        <f t="shared" si="39"/>
        <v>68320039.85501273</v>
      </c>
      <c r="Q77" s="46">
        <f t="shared" si="58"/>
        <v>8.4990412994635279E-4</v>
      </c>
      <c r="R77" s="281">
        <f t="shared" si="40"/>
        <v>65308217.874622867</v>
      </c>
      <c r="S77" s="46">
        <f t="shared" si="59"/>
        <v>8.4990412994635268E-4</v>
      </c>
      <c r="T77" s="292">
        <f t="shared" si="53"/>
        <v>8250000</v>
      </c>
      <c r="U77" s="14">
        <f t="shared" si="67"/>
        <v>1.3207500337819934E-3</v>
      </c>
      <c r="V77" s="237">
        <f t="shared" si="41"/>
        <v>8250000</v>
      </c>
      <c r="W77" s="14">
        <f t="shared" si="67"/>
        <v>1.5394851846955904E-3</v>
      </c>
      <c r="X77" s="237">
        <f t="shared" si="42"/>
        <v>8250000</v>
      </c>
      <c r="Y77" s="14">
        <f t="shared" si="68"/>
        <v>9.255548250238332E-4</v>
      </c>
      <c r="Z77" s="237">
        <f t="shared" si="43"/>
        <v>8250000</v>
      </c>
      <c r="AA77" s="14">
        <f t="shared" si="69"/>
        <v>8.0642638069127349E-4</v>
      </c>
      <c r="AB77" s="237">
        <f t="shared" si="44"/>
        <v>8250000</v>
      </c>
      <c r="AC77" s="14">
        <f t="shared" si="70"/>
        <v>8.5050600341308644E-4</v>
      </c>
      <c r="AD77" s="237">
        <f t="shared" si="45"/>
        <v>8250000</v>
      </c>
      <c r="AE77" s="14">
        <f t="shared" si="71"/>
        <v>9.0746183684798048E-4</v>
      </c>
      <c r="AF77" s="237">
        <f t="shared" si="46"/>
        <v>8250000</v>
      </c>
      <c r="AG77" s="14">
        <f t="shared" si="72"/>
        <v>7.7542891789956646E-4</v>
      </c>
      <c r="AH77" s="237">
        <f t="shared" si="47"/>
        <v>8250000</v>
      </c>
      <c r="AI77" s="14">
        <f t="shared" si="73"/>
        <v>8.0708052695142635E-4</v>
      </c>
      <c r="AJ77" s="237">
        <f t="shared" si="81"/>
        <v>8250000</v>
      </c>
      <c r="AK77" s="14">
        <f t="shared" si="74"/>
        <v>6.9754634496983748E-4</v>
      </c>
      <c r="AL77" s="237">
        <f t="shared" si="81"/>
        <v>8250000</v>
      </c>
      <c r="AM77" s="14">
        <f t="shared" si="75"/>
        <v>6.6651024457585299E-4</v>
      </c>
      <c r="AN77" s="237">
        <f t="shared" si="78"/>
        <v>8250000</v>
      </c>
      <c r="AO77" s="14">
        <f t="shared" si="76"/>
        <v>7.6034442023770719E-4</v>
      </c>
      <c r="AP77" s="237">
        <f t="shared" si="79"/>
        <v>8250000</v>
      </c>
      <c r="AQ77" s="14">
        <f t="shared" si="77"/>
        <v>7.4820929014488078E-4</v>
      </c>
      <c r="AS77" s="765">
        <f t="shared" si="80"/>
        <v>8250000</v>
      </c>
      <c r="AT77" s="765">
        <f t="shared" si="80"/>
        <v>8250000</v>
      </c>
      <c r="AU77" s="765">
        <f t="shared" si="80"/>
        <v>8250000</v>
      </c>
      <c r="AV77" s="765">
        <f t="shared" si="80"/>
        <v>8250000</v>
      </c>
      <c r="AW77" s="765">
        <f t="shared" si="80"/>
        <v>8250000</v>
      </c>
      <c r="AX77" s="765">
        <f t="shared" si="80"/>
        <v>8250000</v>
      </c>
      <c r="AY77" s="6">
        <f t="shared" si="80"/>
        <v>8250000</v>
      </c>
      <c r="AZ77" s="6">
        <f t="shared" si="80"/>
        <v>8250000</v>
      </c>
      <c r="BA77" s="6">
        <f t="shared" si="80"/>
        <v>8250000</v>
      </c>
      <c r="BB77" s="6">
        <f t="shared" si="80"/>
        <v>8250000</v>
      </c>
      <c r="BC77" s="6">
        <f t="shared" si="80"/>
        <v>8250000</v>
      </c>
      <c r="BD77" s="6">
        <f t="shared" si="80"/>
        <v>8250000</v>
      </c>
    </row>
    <row r="78" spans="2:56" s="6" customFormat="1" ht="16.5" customHeight="1">
      <c r="B78" s="227" t="s">
        <v>534</v>
      </c>
      <c r="C78" s="252">
        <v>0</v>
      </c>
      <c r="D78" s="302">
        <v>0</v>
      </c>
      <c r="E78" s="281">
        <v>0</v>
      </c>
      <c r="F78" s="335">
        <v>0</v>
      </c>
      <c r="G78" s="46">
        <v>0</v>
      </c>
      <c r="H78" s="281">
        <f t="shared" si="55"/>
        <v>0</v>
      </c>
      <c r="I78" s="335">
        <f t="shared" si="60"/>
        <v>0</v>
      </c>
      <c r="J78" s="46">
        <f t="shared" si="56"/>
        <v>0</v>
      </c>
      <c r="K78" s="875">
        <f t="shared" si="82"/>
        <v>0</v>
      </c>
      <c r="L78" s="335">
        <f t="shared" si="61"/>
        <v>0</v>
      </c>
      <c r="M78" s="172">
        <f t="shared" si="57"/>
        <v>0</v>
      </c>
      <c r="N78" s="538">
        <f t="shared" si="82"/>
        <v>0</v>
      </c>
      <c r="O78" s="46">
        <f t="shared" si="62"/>
        <v>0</v>
      </c>
      <c r="P78" s="281">
        <f t="shared" si="39"/>
        <v>0</v>
      </c>
      <c r="Q78" s="46">
        <f t="shared" si="58"/>
        <v>0</v>
      </c>
      <c r="R78" s="281">
        <f t="shared" si="40"/>
        <v>0</v>
      </c>
      <c r="S78" s="46">
        <f t="shared" si="59"/>
        <v>0</v>
      </c>
      <c r="T78" s="292">
        <f t="shared" si="53"/>
        <v>0</v>
      </c>
      <c r="U78" s="14">
        <f t="shared" si="67"/>
        <v>0</v>
      </c>
      <c r="V78" s="237">
        <f t="shared" si="41"/>
        <v>0</v>
      </c>
      <c r="W78" s="14">
        <f t="shared" si="67"/>
        <v>0</v>
      </c>
      <c r="X78" s="237">
        <f t="shared" si="42"/>
        <v>0</v>
      </c>
      <c r="Y78" s="14">
        <f t="shared" si="68"/>
        <v>0</v>
      </c>
      <c r="Z78" s="237">
        <f t="shared" si="43"/>
        <v>0</v>
      </c>
      <c r="AA78" s="14">
        <f t="shared" si="69"/>
        <v>0</v>
      </c>
      <c r="AB78" s="237">
        <f t="shared" si="44"/>
        <v>0</v>
      </c>
      <c r="AC78" s="14">
        <f t="shared" si="70"/>
        <v>0</v>
      </c>
      <c r="AD78" s="237">
        <f t="shared" si="45"/>
        <v>0</v>
      </c>
      <c r="AE78" s="14">
        <f t="shared" si="71"/>
        <v>0</v>
      </c>
      <c r="AF78" s="237">
        <f t="shared" si="46"/>
        <v>0</v>
      </c>
      <c r="AG78" s="14">
        <f t="shared" si="72"/>
        <v>0</v>
      </c>
      <c r="AH78" s="237">
        <f t="shared" si="47"/>
        <v>0</v>
      </c>
      <c r="AI78" s="14">
        <f t="shared" si="73"/>
        <v>0</v>
      </c>
      <c r="AJ78" s="237">
        <f t="shared" si="81"/>
        <v>0</v>
      </c>
      <c r="AK78" s="14">
        <f t="shared" si="74"/>
        <v>0</v>
      </c>
      <c r="AL78" s="237">
        <f t="shared" si="81"/>
        <v>0</v>
      </c>
      <c r="AM78" s="14">
        <f t="shared" si="75"/>
        <v>0</v>
      </c>
      <c r="AN78" s="237">
        <f t="shared" si="78"/>
        <v>0</v>
      </c>
      <c r="AO78" s="14">
        <f t="shared" si="76"/>
        <v>0</v>
      </c>
      <c r="AP78" s="237">
        <f t="shared" si="79"/>
        <v>0</v>
      </c>
      <c r="AQ78" s="14">
        <f t="shared" si="77"/>
        <v>0</v>
      </c>
      <c r="AS78" s="765">
        <f t="shared" si="80"/>
        <v>0</v>
      </c>
      <c r="AT78" s="765">
        <f t="shared" si="80"/>
        <v>0</v>
      </c>
      <c r="AU78" s="765">
        <f t="shared" si="80"/>
        <v>0</v>
      </c>
      <c r="AV78" s="765">
        <f t="shared" si="80"/>
        <v>0</v>
      </c>
      <c r="AW78" s="765">
        <f t="shared" si="80"/>
        <v>0</v>
      </c>
      <c r="AX78" s="765">
        <f t="shared" si="80"/>
        <v>0</v>
      </c>
      <c r="AY78" s="6">
        <f t="shared" si="80"/>
        <v>0</v>
      </c>
      <c r="AZ78" s="6">
        <f t="shared" si="80"/>
        <v>0</v>
      </c>
      <c r="BA78" s="6">
        <f t="shared" si="80"/>
        <v>0</v>
      </c>
      <c r="BB78" s="6">
        <f t="shared" si="80"/>
        <v>0</v>
      </c>
      <c r="BC78" s="6">
        <f t="shared" si="80"/>
        <v>0</v>
      </c>
      <c r="BD78" s="6">
        <f t="shared" si="80"/>
        <v>0</v>
      </c>
    </row>
    <row r="79" spans="2:56" s="6" customFormat="1" ht="16.5" customHeight="1">
      <c r="B79" s="227" t="s">
        <v>535</v>
      </c>
      <c r="C79" s="252">
        <v>0</v>
      </c>
      <c r="D79" s="302">
        <v>0</v>
      </c>
      <c r="E79" s="281">
        <v>0</v>
      </c>
      <c r="F79" s="335">
        <v>0</v>
      </c>
      <c r="G79" s="46">
        <v>0</v>
      </c>
      <c r="H79" s="281">
        <f t="shared" si="55"/>
        <v>0</v>
      </c>
      <c r="I79" s="335">
        <f t="shared" si="60"/>
        <v>0</v>
      </c>
      <c r="J79" s="46">
        <f t="shared" si="56"/>
        <v>0</v>
      </c>
      <c r="K79" s="875">
        <f t="shared" si="82"/>
        <v>0</v>
      </c>
      <c r="L79" s="335">
        <f t="shared" si="61"/>
        <v>0</v>
      </c>
      <c r="M79" s="172">
        <f t="shared" si="57"/>
        <v>0</v>
      </c>
      <c r="N79" s="538">
        <f t="shared" si="82"/>
        <v>0</v>
      </c>
      <c r="O79" s="46">
        <f t="shared" si="62"/>
        <v>0</v>
      </c>
      <c r="P79" s="281">
        <f t="shared" si="39"/>
        <v>0</v>
      </c>
      <c r="Q79" s="46">
        <f t="shared" si="58"/>
        <v>0</v>
      </c>
      <c r="R79" s="281">
        <f t="shared" si="40"/>
        <v>0</v>
      </c>
      <c r="S79" s="46">
        <f t="shared" si="59"/>
        <v>0</v>
      </c>
      <c r="T79" s="292">
        <f t="shared" si="53"/>
        <v>0</v>
      </c>
      <c r="U79" s="14">
        <f>+IFERROR(T79/T$49,0)</f>
        <v>0</v>
      </c>
      <c r="V79" s="237">
        <f t="shared" si="41"/>
        <v>0</v>
      </c>
      <c r="W79" s="14">
        <f t="shared" si="67"/>
        <v>0</v>
      </c>
      <c r="X79" s="237">
        <f t="shared" si="42"/>
        <v>0</v>
      </c>
      <c r="Y79" s="14">
        <f t="shared" si="68"/>
        <v>0</v>
      </c>
      <c r="Z79" s="237">
        <f t="shared" si="43"/>
        <v>0</v>
      </c>
      <c r="AA79" s="14">
        <f t="shared" si="69"/>
        <v>0</v>
      </c>
      <c r="AB79" s="237">
        <f t="shared" si="44"/>
        <v>0</v>
      </c>
      <c r="AC79" s="14">
        <f t="shared" si="70"/>
        <v>0</v>
      </c>
      <c r="AD79" s="237">
        <f t="shared" si="45"/>
        <v>0</v>
      </c>
      <c r="AE79" s="14">
        <f t="shared" si="71"/>
        <v>0</v>
      </c>
      <c r="AF79" s="237">
        <f t="shared" si="46"/>
        <v>0</v>
      </c>
      <c r="AG79" s="14">
        <f t="shared" si="72"/>
        <v>0</v>
      </c>
      <c r="AH79" s="237">
        <f t="shared" si="47"/>
        <v>0</v>
      </c>
      <c r="AI79" s="14">
        <f t="shared" si="73"/>
        <v>0</v>
      </c>
      <c r="AJ79" s="237">
        <f t="shared" si="81"/>
        <v>0</v>
      </c>
      <c r="AK79" s="14">
        <f t="shared" si="74"/>
        <v>0</v>
      </c>
      <c r="AL79" s="237">
        <f t="shared" si="81"/>
        <v>0</v>
      </c>
      <c r="AM79" s="14">
        <f t="shared" si="75"/>
        <v>0</v>
      </c>
      <c r="AN79" s="237">
        <f t="shared" si="78"/>
        <v>0</v>
      </c>
      <c r="AO79" s="14">
        <f t="shared" si="76"/>
        <v>0</v>
      </c>
      <c r="AP79" s="237">
        <f t="shared" si="79"/>
        <v>0</v>
      </c>
      <c r="AQ79" s="14">
        <f t="shared" si="77"/>
        <v>0</v>
      </c>
      <c r="AS79" s="765">
        <f t="shared" ref="AS79:BD83" si="83">AS37*$E$45/100</f>
        <v>0</v>
      </c>
      <c r="AT79" s="765">
        <f t="shared" si="83"/>
        <v>0</v>
      </c>
      <c r="AU79" s="765">
        <f t="shared" si="83"/>
        <v>0</v>
      </c>
      <c r="AV79" s="765">
        <f t="shared" si="83"/>
        <v>0</v>
      </c>
      <c r="AW79" s="765">
        <f t="shared" si="83"/>
        <v>0</v>
      </c>
      <c r="AX79" s="765">
        <f t="shared" si="83"/>
        <v>0</v>
      </c>
      <c r="AY79" s="6">
        <f t="shared" si="83"/>
        <v>0</v>
      </c>
      <c r="AZ79" s="6">
        <f t="shared" si="83"/>
        <v>0</v>
      </c>
      <c r="BA79" s="6">
        <f t="shared" si="83"/>
        <v>0</v>
      </c>
      <c r="BB79" s="6">
        <f t="shared" si="83"/>
        <v>0</v>
      </c>
      <c r="BC79" s="6">
        <f t="shared" si="83"/>
        <v>0</v>
      </c>
      <c r="BD79" s="6">
        <f t="shared" si="83"/>
        <v>0</v>
      </c>
    </row>
    <row r="80" spans="2:56" s="6" customFormat="1" ht="16.5" customHeight="1">
      <c r="B80" s="227" t="s">
        <v>536</v>
      </c>
      <c r="C80" s="252">
        <v>377848614</v>
      </c>
      <c r="D80" s="302">
        <v>7.0887827706535515E-3</v>
      </c>
      <c r="E80" s="281">
        <v>304870192.935</v>
      </c>
      <c r="F80" s="335">
        <v>4.2404502199709397E-3</v>
      </c>
      <c r="G80" s="46">
        <v>-0.19314195781329502</v>
      </c>
      <c r="H80" s="281">
        <f t="shared" si="55"/>
        <v>278715358.89999998</v>
      </c>
      <c r="I80" s="335">
        <f t="shared" si="60"/>
        <v>3.6069564518940037E-3</v>
      </c>
      <c r="J80" s="46">
        <f t="shared" si="56"/>
        <v>-8.5790066202294762E-2</v>
      </c>
      <c r="K80" s="875">
        <f t="shared" si="82"/>
        <v>369600000</v>
      </c>
      <c r="L80" s="335">
        <f t="shared" si="61"/>
        <v>3.1729754184663837E-3</v>
      </c>
      <c r="M80" s="172">
        <f t="shared" si="57"/>
        <v>0.32608407896390251</v>
      </c>
      <c r="N80" s="538">
        <f t="shared" si="82"/>
        <v>371977008.31829774</v>
      </c>
      <c r="O80" s="46">
        <f t="shared" si="62"/>
        <v>3.1729754184663841E-3</v>
      </c>
      <c r="P80" s="281">
        <f t="shared" si="39"/>
        <v>255061482.12538087</v>
      </c>
      <c r="Q80" s="46">
        <f t="shared" si="58"/>
        <v>3.1729754184663837E-3</v>
      </c>
      <c r="R80" s="281">
        <f t="shared" si="40"/>
        <v>243817346.73192543</v>
      </c>
      <c r="S80" s="46">
        <f t="shared" si="59"/>
        <v>3.1729754184663841E-3</v>
      </c>
      <c r="T80" s="292">
        <f t="shared" si="53"/>
        <v>30800000</v>
      </c>
      <c r="U80" s="14">
        <f t="shared" si="67"/>
        <v>4.9308001261194421E-3</v>
      </c>
      <c r="V80" s="237">
        <f t="shared" si="41"/>
        <v>30800000</v>
      </c>
      <c r="W80" s="14">
        <f t="shared" si="67"/>
        <v>5.7474113561968706E-3</v>
      </c>
      <c r="X80" s="237">
        <f t="shared" si="42"/>
        <v>30800000</v>
      </c>
      <c r="Y80" s="14">
        <f t="shared" si="68"/>
        <v>3.4554046800889773E-3</v>
      </c>
      <c r="Z80" s="237">
        <f t="shared" si="43"/>
        <v>30800000</v>
      </c>
      <c r="AA80" s="14">
        <f t="shared" si="69"/>
        <v>3.0106584879140874E-3</v>
      </c>
      <c r="AB80" s="237">
        <f t="shared" si="44"/>
        <v>30800000</v>
      </c>
      <c r="AC80" s="14">
        <f t="shared" si="70"/>
        <v>3.1752224127421895E-3</v>
      </c>
      <c r="AD80" s="237">
        <f t="shared" si="45"/>
        <v>30800000</v>
      </c>
      <c r="AE80" s="14">
        <f t="shared" si="71"/>
        <v>3.3878575242324606E-3</v>
      </c>
      <c r="AF80" s="237">
        <f t="shared" si="46"/>
        <v>30800000</v>
      </c>
      <c r="AG80" s="14">
        <f t="shared" si="72"/>
        <v>2.8949346268250481E-3</v>
      </c>
      <c r="AH80" s="237">
        <f t="shared" si="47"/>
        <v>30800000</v>
      </c>
      <c r="AI80" s="14">
        <f t="shared" si="73"/>
        <v>3.0131006339519919E-3</v>
      </c>
      <c r="AJ80" s="237">
        <f t="shared" si="81"/>
        <v>30800000</v>
      </c>
      <c r="AK80" s="14">
        <f t="shared" si="74"/>
        <v>2.6041730212207266E-3</v>
      </c>
      <c r="AL80" s="237">
        <f t="shared" si="81"/>
        <v>30800000</v>
      </c>
      <c r="AM80" s="14">
        <f t="shared" si="75"/>
        <v>2.4883049130831844E-3</v>
      </c>
      <c r="AN80" s="237">
        <f t="shared" si="78"/>
        <v>30800000</v>
      </c>
      <c r="AO80" s="14">
        <f t="shared" si="76"/>
        <v>2.8386191688874402E-3</v>
      </c>
      <c r="AP80" s="237">
        <f t="shared" si="79"/>
        <v>30800000</v>
      </c>
      <c r="AQ80" s="14">
        <f t="shared" si="77"/>
        <v>2.7933146832075546E-3</v>
      </c>
      <c r="AS80" s="765">
        <f t="shared" si="83"/>
        <v>30800000</v>
      </c>
      <c r="AT80" s="765">
        <f t="shared" si="83"/>
        <v>30800000</v>
      </c>
      <c r="AU80" s="765">
        <f t="shared" si="83"/>
        <v>30800000</v>
      </c>
      <c r="AV80" s="765">
        <f t="shared" si="83"/>
        <v>30800000</v>
      </c>
      <c r="AW80" s="765">
        <f t="shared" si="83"/>
        <v>30800000</v>
      </c>
      <c r="AX80" s="765">
        <f t="shared" si="83"/>
        <v>30800000</v>
      </c>
      <c r="AY80" s="6">
        <f t="shared" si="83"/>
        <v>30800000</v>
      </c>
      <c r="AZ80" s="6">
        <f t="shared" si="83"/>
        <v>30800000</v>
      </c>
      <c r="BA80" s="6">
        <f t="shared" si="83"/>
        <v>30800000</v>
      </c>
      <c r="BB80" s="6">
        <f t="shared" si="83"/>
        <v>30800000</v>
      </c>
      <c r="BC80" s="6">
        <f t="shared" si="83"/>
        <v>30800000</v>
      </c>
      <c r="BD80" s="6">
        <f t="shared" si="83"/>
        <v>30800000</v>
      </c>
    </row>
    <row r="81" spans="2:56" s="6" customFormat="1" ht="16.5" customHeight="1">
      <c r="B81" s="227" t="s">
        <v>537</v>
      </c>
      <c r="C81" s="252">
        <v>0</v>
      </c>
      <c r="D81" s="302">
        <v>0</v>
      </c>
      <c r="E81" s="281">
        <v>0</v>
      </c>
      <c r="F81" s="335">
        <v>0</v>
      </c>
      <c r="G81" s="46">
        <v>0</v>
      </c>
      <c r="H81" s="281">
        <f t="shared" si="55"/>
        <v>0</v>
      </c>
      <c r="I81" s="335">
        <f t="shared" si="60"/>
        <v>0</v>
      </c>
      <c r="J81" s="46">
        <f t="shared" si="56"/>
        <v>0</v>
      </c>
      <c r="K81" s="875">
        <f t="shared" si="82"/>
        <v>0</v>
      </c>
      <c r="L81" s="335">
        <f t="shared" si="61"/>
        <v>0</v>
      </c>
      <c r="M81" s="172">
        <f t="shared" si="57"/>
        <v>0</v>
      </c>
      <c r="N81" s="538">
        <f t="shared" si="82"/>
        <v>0</v>
      </c>
      <c r="O81" s="46">
        <f t="shared" si="62"/>
        <v>0</v>
      </c>
      <c r="P81" s="281">
        <f t="shared" si="39"/>
        <v>0</v>
      </c>
      <c r="Q81" s="46">
        <f t="shared" si="58"/>
        <v>0</v>
      </c>
      <c r="R81" s="281">
        <f t="shared" si="40"/>
        <v>0</v>
      </c>
      <c r="S81" s="46">
        <f t="shared" si="59"/>
        <v>0</v>
      </c>
      <c r="T81" s="292">
        <f t="shared" si="53"/>
        <v>0</v>
      </c>
      <c r="U81" s="14">
        <f t="shared" si="67"/>
        <v>0</v>
      </c>
      <c r="V81" s="237">
        <f t="shared" si="41"/>
        <v>0</v>
      </c>
      <c r="W81" s="14">
        <f t="shared" si="67"/>
        <v>0</v>
      </c>
      <c r="X81" s="237">
        <f t="shared" si="42"/>
        <v>0</v>
      </c>
      <c r="Y81" s="14">
        <f t="shared" si="68"/>
        <v>0</v>
      </c>
      <c r="Z81" s="237">
        <f t="shared" si="43"/>
        <v>0</v>
      </c>
      <c r="AA81" s="14">
        <f t="shared" si="69"/>
        <v>0</v>
      </c>
      <c r="AB81" s="237">
        <f t="shared" si="44"/>
        <v>0</v>
      </c>
      <c r="AC81" s="14">
        <f t="shared" si="70"/>
        <v>0</v>
      </c>
      <c r="AD81" s="237">
        <f t="shared" si="45"/>
        <v>0</v>
      </c>
      <c r="AE81" s="14">
        <f t="shared" si="71"/>
        <v>0</v>
      </c>
      <c r="AF81" s="237">
        <f t="shared" si="46"/>
        <v>0</v>
      </c>
      <c r="AG81" s="14">
        <f t="shared" si="72"/>
        <v>0</v>
      </c>
      <c r="AH81" s="237">
        <f t="shared" si="47"/>
        <v>0</v>
      </c>
      <c r="AI81" s="14">
        <f t="shared" si="73"/>
        <v>0</v>
      </c>
      <c r="AJ81" s="237">
        <f t="shared" ref="AJ81:AL83" si="84">AJ39*$E$45/100</f>
        <v>0</v>
      </c>
      <c r="AK81" s="14">
        <f t="shared" si="74"/>
        <v>0</v>
      </c>
      <c r="AL81" s="237">
        <f t="shared" si="84"/>
        <v>0</v>
      </c>
      <c r="AM81" s="14">
        <f t="shared" si="75"/>
        <v>0</v>
      </c>
      <c r="AN81" s="237">
        <f t="shared" si="78"/>
        <v>0</v>
      </c>
      <c r="AO81" s="14">
        <f t="shared" si="76"/>
        <v>0</v>
      </c>
      <c r="AP81" s="237">
        <f t="shared" si="79"/>
        <v>0</v>
      </c>
      <c r="AQ81" s="14">
        <f t="shared" si="77"/>
        <v>0</v>
      </c>
      <c r="AS81" s="765">
        <f t="shared" si="83"/>
        <v>0</v>
      </c>
      <c r="AT81" s="765">
        <f t="shared" si="83"/>
        <v>0</v>
      </c>
      <c r="AU81" s="765">
        <f t="shared" si="83"/>
        <v>0</v>
      </c>
      <c r="AV81" s="765">
        <f t="shared" si="83"/>
        <v>0</v>
      </c>
      <c r="AW81" s="765">
        <f t="shared" si="83"/>
        <v>0</v>
      </c>
      <c r="AX81" s="765">
        <f t="shared" si="83"/>
        <v>0</v>
      </c>
      <c r="AY81" s="6">
        <f t="shared" si="83"/>
        <v>0</v>
      </c>
      <c r="AZ81" s="6">
        <f t="shared" si="83"/>
        <v>0</v>
      </c>
      <c r="BA81" s="6">
        <f t="shared" si="83"/>
        <v>0</v>
      </c>
      <c r="BB81" s="6">
        <f t="shared" si="83"/>
        <v>0</v>
      </c>
      <c r="BC81" s="6">
        <f t="shared" si="83"/>
        <v>0</v>
      </c>
      <c r="BD81" s="6">
        <f t="shared" si="83"/>
        <v>0</v>
      </c>
    </row>
    <row r="82" spans="2:56" s="6" customFormat="1" ht="16.5" customHeight="1">
      <c r="B82" s="227" t="s">
        <v>538</v>
      </c>
      <c r="C82" s="252">
        <v>1160886930.665</v>
      </c>
      <c r="D82" s="302">
        <v>2.177929193826535E-2</v>
      </c>
      <c r="E82" s="281">
        <v>1488006895.7671499</v>
      </c>
      <c r="F82" s="335">
        <v>2.0696740169083613E-2</v>
      </c>
      <c r="G82" s="46">
        <v>0.28178451876856198</v>
      </c>
      <c r="H82" s="281">
        <f t="shared" si="55"/>
        <v>1628350225.3699999</v>
      </c>
      <c r="I82" s="335">
        <f t="shared" si="60"/>
        <v>2.1073070298392432E-2</v>
      </c>
      <c r="J82" s="46">
        <f t="shared" si="56"/>
        <v>9.4316316679765921E-2</v>
      </c>
      <c r="K82" s="875">
        <f>K40*$E$45/100</f>
        <v>2445166915.3514252</v>
      </c>
      <c r="L82" s="335">
        <f t="shared" si="61"/>
        <v>2.0991489492579396E-2</v>
      </c>
      <c r="M82" s="172">
        <f t="shared" si="57"/>
        <v>0.50162224149035572</v>
      </c>
      <c r="N82" s="538">
        <f>N40*$E$45/100</f>
        <v>2460892516.264349</v>
      </c>
      <c r="O82" s="46">
        <f t="shared" si="62"/>
        <v>2.0991489492579396E-2</v>
      </c>
      <c r="P82" s="281">
        <f t="shared" si="39"/>
        <v>1687413142.5148275</v>
      </c>
      <c r="Q82" s="46">
        <f t="shared" si="58"/>
        <v>2.0991489492579396E-2</v>
      </c>
      <c r="R82" s="281">
        <f t="shared" si="40"/>
        <v>1613025188.3594992</v>
      </c>
      <c r="S82" s="46">
        <f t="shared" si="59"/>
        <v>2.0991489492579396E-2</v>
      </c>
      <c r="T82" s="292">
        <f t="shared" si="53"/>
        <v>133145627.02598593</v>
      </c>
      <c r="U82" s="14">
        <f t="shared" si="67"/>
        <v>2.1315405017272193E-2</v>
      </c>
      <c r="V82" s="237">
        <f t="shared" si="41"/>
        <v>114006771.16782454</v>
      </c>
      <c r="W82" s="14">
        <f t="shared" si="67"/>
        <v>2.12741497173147E-2</v>
      </c>
      <c r="X82" s="237">
        <f t="shared" si="42"/>
        <v>184029038.92992228</v>
      </c>
      <c r="Y82" s="14">
        <f t="shared" si="68"/>
        <v>2.0645935142556169E-2</v>
      </c>
      <c r="Z82" s="237">
        <f t="shared" si="43"/>
        <v>210459731.60540727</v>
      </c>
      <c r="AA82" s="14">
        <f t="shared" si="69"/>
        <v>2.0572155107855199E-2</v>
      </c>
      <c r="AB82" s="237">
        <f t="shared" si="44"/>
        <v>203496005.7694976</v>
      </c>
      <c r="AC82" s="14">
        <f t="shared" si="70"/>
        <v>2.0978736312429306E-2</v>
      </c>
      <c r="AD82" s="237">
        <f t="shared" si="45"/>
        <v>191294284.49804336</v>
      </c>
      <c r="AE82" s="14">
        <f t="shared" si="71"/>
        <v>2.1041486398680555E-2</v>
      </c>
      <c r="AF82" s="237">
        <f t="shared" si="46"/>
        <v>222414976.86613455</v>
      </c>
      <c r="AG82" s="14">
        <f t="shared" si="72"/>
        <v>2.0905091495268344E-2</v>
      </c>
      <c r="AH82" s="237">
        <f t="shared" si="47"/>
        <v>220685520.33336204</v>
      </c>
      <c r="AI82" s="14">
        <f t="shared" si="73"/>
        <v>2.1589210429236311E-2</v>
      </c>
      <c r="AJ82" s="237">
        <f t="shared" si="84"/>
        <v>247543422.7988604</v>
      </c>
      <c r="AK82" s="14">
        <f t="shared" si="74"/>
        <v>2.0930061793293118E-2</v>
      </c>
      <c r="AL82" s="237">
        <f>AL40*$E$45/100</f>
        <v>258558085.32995766</v>
      </c>
      <c r="AM82" s="14">
        <f t="shared" si="75"/>
        <v>2.0888680326101132E-2</v>
      </c>
      <c r="AN82" s="237">
        <f t="shared" si="78"/>
        <v>228006918.98076385</v>
      </c>
      <c r="AO82" s="14">
        <f t="shared" si="76"/>
        <v>2.1013792560316942E-2</v>
      </c>
      <c r="AP82" s="237">
        <f t="shared" si="79"/>
        <v>231526532.04566589</v>
      </c>
      <c r="AQ82" s="14">
        <f t="shared" si="77"/>
        <v>2.0997612386859838E-2</v>
      </c>
      <c r="AS82" s="765">
        <f t="shared" si="83"/>
        <v>133145627.02598593</v>
      </c>
      <c r="AT82" s="765">
        <f>AT40*$E$45/100</f>
        <v>114006771.16782454</v>
      </c>
      <c r="AU82" s="765">
        <f t="shared" si="83"/>
        <v>184029038.92992228</v>
      </c>
      <c r="AV82" s="765">
        <f t="shared" si="83"/>
        <v>210459731.60540727</v>
      </c>
      <c r="AW82" s="765">
        <f t="shared" si="83"/>
        <v>203496005.7694976</v>
      </c>
      <c r="AX82" s="765">
        <f t="shared" si="83"/>
        <v>191294284.49804336</v>
      </c>
      <c r="AY82" s="6">
        <f t="shared" si="83"/>
        <v>222414976.86613455</v>
      </c>
      <c r="AZ82" s="6">
        <f t="shared" si="83"/>
        <v>220685520.33336204</v>
      </c>
      <c r="BA82" s="6">
        <f t="shared" si="83"/>
        <v>247543422.7988604</v>
      </c>
      <c r="BB82" s="6">
        <f t="shared" si="83"/>
        <v>258558085.32995766</v>
      </c>
      <c r="BC82" s="6">
        <f t="shared" si="83"/>
        <v>228006918.98076385</v>
      </c>
      <c r="BD82" s="6">
        <f t="shared" si="83"/>
        <v>231526532.04566589</v>
      </c>
    </row>
    <row r="83" spans="2:56" s="6" customFormat="1" ht="16.5" customHeight="1" thickBot="1">
      <c r="B83" s="231" t="s">
        <v>170</v>
      </c>
      <c r="C83" s="253">
        <v>42776284525.68679</v>
      </c>
      <c r="D83" s="595">
        <v>0.80252190296048731</v>
      </c>
      <c r="E83" s="284">
        <v>56878431165.122467</v>
      </c>
      <c r="F83" s="594">
        <v>0.79112409653366345</v>
      </c>
      <c r="G83" s="111">
        <v>0.3296720787184651</v>
      </c>
      <c r="H83" s="284">
        <f t="shared" si="55"/>
        <v>59289162834.624611</v>
      </c>
      <c r="I83" s="594">
        <f t="shared" si="60"/>
        <v>0.76728253964099513</v>
      </c>
      <c r="J83" s="111">
        <f t="shared" si="56"/>
        <v>4.2383933946834859E-2</v>
      </c>
      <c r="K83" s="879">
        <f>K41*$E$45/100</f>
        <v>93983867871.924194</v>
      </c>
      <c r="L83" s="880">
        <f t="shared" si="61"/>
        <v>0.80684118639071423</v>
      </c>
      <c r="M83" s="174">
        <f t="shared" si="57"/>
        <v>0.58517785339748507</v>
      </c>
      <c r="N83" s="300">
        <f>N41*$E$45/100</f>
        <v>97345795970.109711</v>
      </c>
      <c r="O83" s="111">
        <f t="shared" si="62"/>
        <v>0.83036265897353412</v>
      </c>
      <c r="P83" s="284">
        <f t="shared" si="39"/>
        <v>67701821037.863731</v>
      </c>
      <c r="Q83" s="111">
        <f t="shared" si="58"/>
        <v>0.84221346221517857</v>
      </c>
      <c r="R83" s="284">
        <f t="shared" si="40"/>
        <v>64587649137.968658</v>
      </c>
      <c r="S83" s="111">
        <f t="shared" si="59"/>
        <v>0.84052683616736246</v>
      </c>
      <c r="T83" s="295">
        <f>T41*$E$45/100</f>
        <v>4852062307.3066301</v>
      </c>
      <c r="U83" s="109">
        <f t="shared" si="67"/>
        <v>0.77677108561061436</v>
      </c>
      <c r="V83" s="300">
        <f t="shared" si="41"/>
        <v>4194527728.3504205</v>
      </c>
      <c r="W83" s="109">
        <f t="shared" si="67"/>
        <v>0.78271676298064519</v>
      </c>
      <c r="X83" s="300">
        <f t="shared" si="42"/>
        <v>6959362002.4641123</v>
      </c>
      <c r="Y83" s="109">
        <f t="shared" si="68"/>
        <v>0.78076013096584063</v>
      </c>
      <c r="Z83" s="300">
        <f t="shared" si="43"/>
        <v>7979971046.1775827</v>
      </c>
      <c r="AA83" s="109">
        <f t="shared" si="69"/>
        <v>0.78003141439880519</v>
      </c>
      <c r="AB83" s="300">
        <f t="shared" si="44"/>
        <v>7574409598.5419493</v>
      </c>
      <c r="AC83" s="109">
        <f t="shared" si="70"/>
        <v>0.78085828313571315</v>
      </c>
      <c r="AD83" s="300">
        <f t="shared" si="45"/>
        <v>7266139407.8532362</v>
      </c>
      <c r="AE83" s="109">
        <f t="shared" si="71"/>
        <v>0.79924172289018125</v>
      </c>
      <c r="AF83" s="300">
        <f t="shared" si="46"/>
        <v>8735014034.0240326</v>
      </c>
      <c r="AG83" s="109">
        <f t="shared" si="72"/>
        <v>0.82101605821100399</v>
      </c>
      <c r="AH83" s="300">
        <f t="shared" si="47"/>
        <v>8778624686.5304012</v>
      </c>
      <c r="AI83" s="109">
        <f t="shared" si="73"/>
        <v>0.85879479247439472</v>
      </c>
      <c r="AJ83" s="300">
        <f t="shared" si="84"/>
        <v>9633936978.3483791</v>
      </c>
      <c r="AK83" s="109">
        <f t="shared" si="74"/>
        <v>0.81455970023232394</v>
      </c>
      <c r="AL83" s="300">
        <f t="shared" si="84"/>
        <v>10050469151.272316</v>
      </c>
      <c r="AM83" s="109">
        <f t="shared" si="75"/>
        <v>0.81196856389291838</v>
      </c>
      <c r="AN83" s="300">
        <f t="shared" si="78"/>
        <v>8920519803.4538822</v>
      </c>
      <c r="AO83" s="109">
        <f t="shared" si="76"/>
        <v>0.82214151008195491</v>
      </c>
      <c r="AP83" s="300">
        <f t="shared" si="79"/>
        <v>9038831127.6012554</v>
      </c>
      <c r="AQ83" s="109">
        <f t="shared" si="77"/>
        <v>0.81974999051175601</v>
      </c>
      <c r="AS83" s="765">
        <f t="shared" si="83"/>
        <v>0</v>
      </c>
      <c r="AT83" s="765"/>
      <c r="AU83" s="765"/>
      <c r="AV83" s="765"/>
      <c r="AW83" s="765"/>
      <c r="AX83" s="765"/>
    </row>
  </sheetData>
  <mergeCells count="26">
    <mergeCell ref="B4:B6"/>
    <mergeCell ref="T4:U5"/>
    <mergeCell ref="V4:W5"/>
    <mergeCell ref="X4:Y5"/>
    <mergeCell ref="Z4:AA5"/>
    <mergeCell ref="AB46:AC47"/>
    <mergeCell ref="AD46:AE47"/>
    <mergeCell ref="AF46:AG47"/>
    <mergeCell ref="AH46:AI47"/>
    <mergeCell ref="AD4:AE5"/>
    <mergeCell ref="AF4:AG5"/>
    <mergeCell ref="AH4:AI5"/>
    <mergeCell ref="AB4:AC5"/>
    <mergeCell ref="B46:B48"/>
    <mergeCell ref="T46:U47"/>
    <mergeCell ref="V46:W47"/>
    <mergeCell ref="X46:Y47"/>
    <mergeCell ref="Z46:AA47"/>
    <mergeCell ref="AJ46:AK47"/>
    <mergeCell ref="AL46:AM47"/>
    <mergeCell ref="AN46:AO47"/>
    <mergeCell ref="AP46:AQ47"/>
    <mergeCell ref="AP4:AQ5"/>
    <mergeCell ref="AJ4:AK5"/>
    <mergeCell ref="AL4:AM5"/>
    <mergeCell ref="AN4:AO5"/>
  </mergeCells>
  <printOptions horizontalCentered="1" verticalCentered="1"/>
  <pageMargins left="0.7" right="0.7" top="0.75" bottom="0.75" header="0.3" footer="0.3"/>
  <pageSetup paperSize="9" scale="94"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79BC4-C909-4BD6-958C-EEE7740BE39C}">
  <sheetPr>
    <tabColor rgb="FF00B050"/>
  </sheetPr>
  <dimension ref="A1:BE83"/>
  <sheetViews>
    <sheetView showZeros="0" zoomScaleNormal="100" workbookViewId="0">
      <pane xSplit="2" ySplit="6" topLeftCell="H7" activePane="bottomRight" state="frozen"/>
      <selection activeCell="I22" sqref="I22"/>
      <selection pane="topRight" activeCell="I22" sqref="I22"/>
      <selection pane="bottomLeft" activeCell="I22" sqref="I22"/>
      <selection pane="bottomRight" activeCell="AB20" sqref="AB20:AB40"/>
    </sheetView>
  </sheetViews>
  <sheetFormatPr defaultColWidth="9" defaultRowHeight="15" outlineLevelCol="1"/>
  <cols>
    <col min="1" max="1" width="6" style="1" customWidth="1"/>
    <col min="2" max="2" width="27.7109375" style="1" customWidth="1"/>
    <col min="3" max="3" width="14.42578125" style="1" hidden="1" customWidth="1"/>
    <col min="4" max="4" width="6.5703125" style="2" hidden="1" customWidth="1"/>
    <col min="5" max="5" width="14.5703125" style="1" hidden="1" customWidth="1"/>
    <col min="6" max="6" width="7" style="2" hidden="1" customWidth="1"/>
    <col min="7" max="7" width="6.7109375" style="1" hidden="1" customWidth="1"/>
    <col min="8" max="8" width="14.42578125" style="1" customWidth="1"/>
    <col min="9" max="10" width="6.5703125" style="2" customWidth="1"/>
    <col min="11" max="11" width="14.42578125" style="1" customWidth="1"/>
    <col min="12" max="12" width="6.5703125" style="2" customWidth="1"/>
    <col min="13" max="13" width="6.140625" style="2" customWidth="1"/>
    <col min="14" max="14" width="14.42578125" style="1" hidden="1" customWidth="1"/>
    <col min="15" max="15" width="6.5703125" style="2" hidden="1" customWidth="1"/>
    <col min="16" max="16" width="14.42578125" style="1" hidden="1" customWidth="1"/>
    <col min="17" max="17" width="6.5703125" style="2" hidden="1" customWidth="1"/>
    <col min="18" max="18" width="14.42578125" style="1" hidden="1" customWidth="1"/>
    <col min="19" max="19" width="6.5703125" style="2" hidden="1" customWidth="1"/>
    <col min="20" max="20" width="13.5703125" style="5" customWidth="1"/>
    <col min="21" max="21" width="6.5703125" style="2" customWidth="1"/>
    <col min="22" max="22" width="12.42578125" style="4" customWidth="1"/>
    <col min="23" max="23" width="6.5703125" style="2" customWidth="1"/>
    <col min="24" max="24" width="12.42578125" style="4" customWidth="1"/>
    <col min="25" max="25" width="6.5703125" style="2" customWidth="1"/>
    <col min="26" max="26" width="12.42578125" style="4" customWidth="1"/>
    <col min="27" max="27" width="6.5703125" style="2" customWidth="1"/>
    <col min="28" max="28" width="12.42578125" style="4" customWidth="1"/>
    <col min="29" max="29" width="6.5703125" style="2" customWidth="1"/>
    <col min="30" max="30" width="12.42578125" style="4" customWidth="1"/>
    <col min="31" max="31" width="6.5703125" style="2" customWidth="1"/>
    <col min="32" max="32" width="12.42578125" style="4" customWidth="1"/>
    <col min="33" max="33" width="6.5703125" style="2" customWidth="1"/>
    <col min="34" max="34" width="12.42578125" style="4" customWidth="1"/>
    <col min="35" max="35" width="6.5703125" style="2" customWidth="1"/>
    <col min="36" max="36" width="12.42578125" style="4" customWidth="1"/>
    <col min="37" max="37" width="6.5703125" style="2" customWidth="1"/>
    <col min="38" max="38" width="12.42578125" style="4" customWidth="1"/>
    <col min="39" max="39" width="6.5703125" style="2" customWidth="1"/>
    <col min="40" max="40" width="12.42578125" style="4" customWidth="1"/>
    <col min="41" max="41" width="6.5703125" style="2" customWidth="1"/>
    <col min="42" max="42" width="12.42578125" style="4" customWidth="1"/>
    <col min="43" max="43" width="6.5703125" style="2" customWidth="1"/>
    <col min="44" max="44" width="9" style="1" customWidth="1"/>
    <col min="45" max="45" width="10.7109375" style="753" hidden="1" customWidth="1" outlineLevel="1"/>
    <col min="46" max="56" width="10.7109375" style="1" hidden="1" customWidth="1" outlineLevel="1"/>
    <col min="57" max="57" width="9" style="1" collapsed="1"/>
    <col min="58" max="16384" width="9" style="1"/>
  </cols>
  <sheetData>
    <row r="1" spans="2:56" s="39" customFormat="1" ht="21" customHeight="1">
      <c r="B1" s="43" t="s">
        <v>473</v>
      </c>
      <c r="C1" s="41"/>
      <c r="D1" s="40"/>
      <c r="E1" s="43"/>
      <c r="F1" s="40"/>
      <c r="G1" s="43"/>
      <c r="H1" s="41"/>
      <c r="I1" s="40"/>
      <c r="J1" s="40"/>
      <c r="K1" s="41"/>
      <c r="L1" s="40"/>
      <c r="M1" s="40"/>
      <c r="N1" s="41"/>
      <c r="O1" s="40"/>
      <c r="P1" s="41"/>
      <c r="Q1" s="40"/>
      <c r="R1" s="41"/>
      <c r="S1" s="40"/>
      <c r="T1" s="667">
        <v>1</v>
      </c>
      <c r="U1" s="661">
        <f>+T1*1.12</f>
        <v>1.1200000000000001</v>
      </c>
      <c r="V1" s="667">
        <v>2</v>
      </c>
      <c r="W1" s="661">
        <f>+V1*1.12</f>
        <v>2.2400000000000002</v>
      </c>
      <c r="X1" s="667">
        <v>3</v>
      </c>
      <c r="Y1" s="661">
        <f>+X1*1.12</f>
        <v>3.3600000000000003</v>
      </c>
      <c r="Z1" s="667">
        <v>4</v>
      </c>
      <c r="AA1" s="661">
        <f>+Z1*1.12</f>
        <v>4.4800000000000004</v>
      </c>
      <c r="AB1" s="667">
        <v>5</v>
      </c>
      <c r="AC1" s="667">
        <f>+AB1*1.12</f>
        <v>5.6000000000000005</v>
      </c>
      <c r="AD1" s="667">
        <v>6</v>
      </c>
      <c r="AE1" s="667">
        <f>+AD1*1.12</f>
        <v>6.7200000000000006</v>
      </c>
      <c r="AF1" s="667">
        <v>7</v>
      </c>
      <c r="AG1" s="667">
        <f>+AF1*1.12</f>
        <v>7.8400000000000007</v>
      </c>
      <c r="AH1" s="667">
        <v>8</v>
      </c>
      <c r="AI1" s="667">
        <f>+AH1*1.12</f>
        <v>8.9600000000000009</v>
      </c>
      <c r="AJ1" s="667">
        <v>9</v>
      </c>
      <c r="AK1" s="667">
        <f>+AJ1*1.12</f>
        <v>10.080000000000002</v>
      </c>
      <c r="AL1" s="667">
        <v>10</v>
      </c>
      <c r="AM1" s="667">
        <f>+AL1*1.12</f>
        <v>11.200000000000001</v>
      </c>
      <c r="AN1" s="667">
        <v>11</v>
      </c>
      <c r="AO1" s="667">
        <f>+AN1*1.12</f>
        <v>12.32</v>
      </c>
      <c r="AP1" s="667">
        <v>12</v>
      </c>
      <c r="AQ1" s="667">
        <f>+AP1*1.12</f>
        <v>13.440000000000001</v>
      </c>
      <c r="AS1" s="763"/>
    </row>
    <row r="2" spans="2:56" ht="17.25" customHeight="1">
      <c r="B2" s="38"/>
      <c r="C2" s="38"/>
      <c r="D2" s="32"/>
      <c r="E2" s="38"/>
      <c r="F2" s="32"/>
      <c r="G2" s="38"/>
      <c r="H2" s="748"/>
      <c r="I2" s="32"/>
      <c r="J2" s="32"/>
      <c r="K2" s="38"/>
      <c r="L2" s="32"/>
      <c r="M2" s="32"/>
      <c r="N2" s="38"/>
      <c r="O2" s="32"/>
      <c r="P2" s="38"/>
      <c r="Q2" s="32"/>
      <c r="R2" s="38"/>
      <c r="S2" s="32"/>
      <c r="T2" s="37"/>
      <c r="U2" s="32"/>
      <c r="V2" s="33"/>
      <c r="W2" s="32"/>
      <c r="X2" s="33"/>
      <c r="Y2" s="32"/>
      <c r="Z2" s="33"/>
      <c r="AA2" s="32"/>
      <c r="AB2" s="33"/>
      <c r="AC2" s="32"/>
      <c r="AD2" s="33"/>
      <c r="AE2" s="32"/>
      <c r="AF2" s="33"/>
      <c r="AG2" s="32"/>
      <c r="AH2" s="33"/>
      <c r="AI2" s="32"/>
      <c r="AJ2" s="33"/>
      <c r="AK2" s="32"/>
      <c r="AL2" s="33"/>
      <c r="AM2" s="32"/>
      <c r="AN2" s="33"/>
      <c r="AO2" s="32"/>
      <c r="AP2" s="33"/>
      <c r="AQ2" s="32"/>
    </row>
    <row r="3" spans="2:56" ht="17.25" customHeight="1" thickBot="1">
      <c r="B3" s="36" t="s">
        <v>501</v>
      </c>
      <c r="C3" s="232"/>
      <c r="D3" s="32"/>
      <c r="E3" s="36"/>
      <c r="F3" s="32"/>
      <c r="G3" s="36"/>
      <c r="H3" s="232"/>
      <c r="I3" s="32"/>
      <c r="J3" s="32"/>
      <c r="K3" s="232"/>
      <c r="L3" s="32"/>
      <c r="M3" s="32"/>
      <c r="N3" s="232"/>
      <c r="O3" s="32"/>
      <c r="P3" s="232"/>
      <c r="Q3" s="32"/>
      <c r="R3" s="232" t="s">
        <v>196</v>
      </c>
      <c r="S3" s="32"/>
      <c r="U3" s="32"/>
      <c r="V3" s="33"/>
      <c r="W3" s="32"/>
      <c r="X3" s="33"/>
      <c r="Y3" s="32"/>
      <c r="Z3" s="33"/>
      <c r="AA3" s="32"/>
      <c r="AB3" s="33"/>
      <c r="AC3" s="32"/>
      <c r="AD3" s="33"/>
      <c r="AE3" s="32"/>
      <c r="AF3" s="33"/>
      <c r="AG3" s="32"/>
      <c r="AH3" s="33"/>
      <c r="AI3" s="32"/>
      <c r="AJ3" s="33"/>
      <c r="AK3" s="32"/>
      <c r="AL3" s="33"/>
      <c r="AM3" s="32"/>
      <c r="AN3" s="33"/>
      <c r="AO3" s="32"/>
      <c r="AP3" s="33"/>
      <c r="AQ3" s="32"/>
    </row>
    <row r="4" spans="2:56" ht="17.25" customHeight="1" thickBot="1">
      <c r="B4" s="906" t="s">
        <v>126</v>
      </c>
      <c r="C4" s="749" t="s">
        <v>476</v>
      </c>
      <c r="D4" s="734"/>
      <c r="E4" s="734"/>
      <c r="F4" s="734"/>
      <c r="G4" s="734"/>
      <c r="H4" s="734"/>
      <c r="I4" s="734"/>
      <c r="J4" s="734"/>
      <c r="K4" s="735"/>
      <c r="L4" s="735"/>
      <c r="M4" s="735"/>
      <c r="N4" s="735"/>
      <c r="O4" s="750"/>
      <c r="P4" s="735"/>
      <c r="Q4" s="750"/>
      <c r="R4" s="735"/>
      <c r="S4" s="750"/>
      <c r="T4" s="913" t="s">
        <v>477</v>
      </c>
      <c r="U4" s="910"/>
      <c r="V4" s="913" t="s">
        <v>478</v>
      </c>
      <c r="W4" s="984"/>
      <c r="X4" s="913" t="s">
        <v>479</v>
      </c>
      <c r="Y4" s="984"/>
      <c r="Z4" s="913" t="s">
        <v>502</v>
      </c>
      <c r="AA4" s="984"/>
      <c r="AB4" s="913" t="s">
        <v>503</v>
      </c>
      <c r="AC4" s="984"/>
      <c r="AD4" s="913" t="s">
        <v>504</v>
      </c>
      <c r="AE4" s="984"/>
      <c r="AF4" s="913" t="s">
        <v>505</v>
      </c>
      <c r="AG4" s="984"/>
      <c r="AH4" s="913" t="s">
        <v>480</v>
      </c>
      <c r="AI4" s="984"/>
      <c r="AJ4" s="913" t="s">
        <v>97</v>
      </c>
      <c r="AK4" s="984"/>
      <c r="AL4" s="913" t="s">
        <v>98</v>
      </c>
      <c r="AM4" s="984"/>
      <c r="AN4" s="913" t="s">
        <v>99</v>
      </c>
      <c r="AO4" s="984"/>
      <c r="AP4" s="913" t="s">
        <v>100</v>
      </c>
      <c r="AQ4" s="984"/>
      <c r="AR4" s="845"/>
      <c r="AT4" s="753"/>
      <c r="AU4" s="753"/>
      <c r="AV4" s="753"/>
      <c r="AW4" s="753"/>
      <c r="AX4" s="753"/>
      <c r="AY4" s="753"/>
      <c r="AZ4" s="753"/>
      <c r="BA4" s="753"/>
      <c r="BB4" s="753"/>
      <c r="BC4" s="753"/>
    </row>
    <row r="5" spans="2:56" ht="19.5" customHeight="1">
      <c r="B5" s="907"/>
      <c r="C5" s="736" t="s">
        <v>506</v>
      </c>
      <c r="D5" s="737"/>
      <c r="E5" s="842" t="s">
        <v>355</v>
      </c>
      <c r="F5" s="737"/>
      <c r="G5" s="737"/>
      <c r="H5" s="740" t="s">
        <v>213</v>
      </c>
      <c r="I5" s="741"/>
      <c r="J5" s="737"/>
      <c r="K5" s="846" t="s">
        <v>214</v>
      </c>
      <c r="L5" s="847"/>
      <c r="M5" s="797"/>
      <c r="N5" s="843" t="s">
        <v>356</v>
      </c>
      <c r="O5" s="741"/>
      <c r="P5" s="740" t="s">
        <v>486</v>
      </c>
      <c r="Q5" s="741"/>
      <c r="R5" s="740" t="s">
        <v>487</v>
      </c>
      <c r="S5" s="741"/>
      <c r="T5" s="914"/>
      <c r="U5" s="912"/>
      <c r="V5" s="914"/>
      <c r="W5" s="975"/>
      <c r="X5" s="914"/>
      <c r="Y5" s="975"/>
      <c r="Z5" s="914"/>
      <c r="AA5" s="975"/>
      <c r="AB5" s="914"/>
      <c r="AC5" s="975"/>
      <c r="AD5" s="914"/>
      <c r="AE5" s="975"/>
      <c r="AF5" s="914"/>
      <c r="AG5" s="975"/>
      <c r="AH5" s="914"/>
      <c r="AI5" s="975"/>
      <c r="AJ5" s="914"/>
      <c r="AK5" s="975"/>
      <c r="AL5" s="914"/>
      <c r="AM5" s="975"/>
      <c r="AN5" s="914"/>
      <c r="AO5" s="975"/>
      <c r="AP5" s="914"/>
      <c r="AQ5" s="975"/>
      <c r="AR5" s="845"/>
      <c r="AT5" s="753"/>
      <c r="AU5" s="753"/>
      <c r="AV5" s="753"/>
      <c r="AW5" s="753"/>
      <c r="AX5" s="753"/>
      <c r="AY5" s="753"/>
      <c r="AZ5" s="753"/>
      <c r="BA5" s="753"/>
      <c r="BB5" s="753"/>
      <c r="BC5" s="753"/>
    </row>
    <row r="6" spans="2:56" ht="23.25" customHeight="1" thickBot="1">
      <c r="B6" s="908"/>
      <c r="C6" s="264" t="s">
        <v>488</v>
      </c>
      <c r="D6" s="100" t="s">
        <v>489</v>
      </c>
      <c r="E6" s="210" t="s">
        <v>488</v>
      </c>
      <c r="F6" s="101" t="s">
        <v>489</v>
      </c>
      <c r="G6" s="103" t="s">
        <v>507</v>
      </c>
      <c r="H6" s="210" t="s">
        <v>488</v>
      </c>
      <c r="I6" s="101" t="s">
        <v>489</v>
      </c>
      <c r="J6" s="103" t="s">
        <v>507</v>
      </c>
      <c r="K6" s="803" t="s">
        <v>488</v>
      </c>
      <c r="L6" s="101" t="s">
        <v>489</v>
      </c>
      <c r="M6" s="848" t="s">
        <v>507</v>
      </c>
      <c r="N6" s="104" t="s">
        <v>488</v>
      </c>
      <c r="O6" s="100" t="s">
        <v>489</v>
      </c>
      <c r="P6" s="210" t="s">
        <v>488</v>
      </c>
      <c r="Q6" s="100" t="s">
        <v>489</v>
      </c>
      <c r="R6" s="210" t="s">
        <v>488</v>
      </c>
      <c r="S6" s="100" t="s">
        <v>489</v>
      </c>
      <c r="T6" s="218" t="s">
        <v>488</v>
      </c>
      <c r="U6" s="100" t="s">
        <v>489</v>
      </c>
      <c r="V6" s="218" t="s">
        <v>488</v>
      </c>
      <c r="W6" s="100" t="s">
        <v>489</v>
      </c>
      <c r="X6" s="218" t="s">
        <v>488</v>
      </c>
      <c r="Y6" s="100" t="s">
        <v>489</v>
      </c>
      <c r="Z6" s="218" t="s">
        <v>488</v>
      </c>
      <c r="AA6" s="100" t="s">
        <v>489</v>
      </c>
      <c r="AB6" s="218" t="s">
        <v>488</v>
      </c>
      <c r="AC6" s="100" t="s">
        <v>489</v>
      </c>
      <c r="AD6" s="218" t="s">
        <v>488</v>
      </c>
      <c r="AE6" s="100" t="s">
        <v>489</v>
      </c>
      <c r="AF6" s="218" t="s">
        <v>488</v>
      </c>
      <c r="AG6" s="100" t="s">
        <v>489</v>
      </c>
      <c r="AH6" s="218" t="s">
        <v>488</v>
      </c>
      <c r="AI6" s="100" t="s">
        <v>489</v>
      </c>
      <c r="AJ6" s="218" t="s">
        <v>488</v>
      </c>
      <c r="AK6" s="100" t="s">
        <v>489</v>
      </c>
      <c r="AL6" s="218" t="s">
        <v>488</v>
      </c>
      <c r="AM6" s="100" t="s">
        <v>489</v>
      </c>
      <c r="AN6" s="218" t="s">
        <v>488</v>
      </c>
      <c r="AO6" s="100" t="s">
        <v>489</v>
      </c>
      <c r="AP6" s="218" t="s">
        <v>488</v>
      </c>
      <c r="AQ6" s="100" t="s">
        <v>489</v>
      </c>
      <c r="AR6" s="845"/>
      <c r="AS6" s="753">
        <v>1</v>
      </c>
      <c r="AT6" s="753">
        <v>2</v>
      </c>
      <c r="AU6" s="753">
        <v>3</v>
      </c>
      <c r="AV6" s="753">
        <v>4</v>
      </c>
      <c r="AW6" s="753">
        <v>5</v>
      </c>
      <c r="AX6" s="753">
        <v>6</v>
      </c>
      <c r="AY6" s="753">
        <v>7</v>
      </c>
      <c r="AZ6" s="753">
        <v>8</v>
      </c>
      <c r="BA6" s="753">
        <v>9</v>
      </c>
      <c r="BB6" s="753">
        <v>10</v>
      </c>
      <c r="BC6" s="753">
        <v>11</v>
      </c>
      <c r="BD6" s="753">
        <v>12</v>
      </c>
    </row>
    <row r="7" spans="2:56" s="29" customFormat="1" ht="16.5" customHeight="1">
      <c r="B7" s="254" t="s">
        <v>508</v>
      </c>
      <c r="C7" s="265">
        <v>969133209786.11694</v>
      </c>
      <c r="D7" s="31"/>
      <c r="E7" s="245">
        <v>1307194785802.2461</v>
      </c>
      <c r="F7" s="47">
        <v>1</v>
      </c>
      <c r="G7" s="47">
        <v>0.34882880145107992</v>
      </c>
      <c r="H7" s="314">
        <v>1396122468704.2136</v>
      </c>
      <c r="I7" s="47">
        <f>IFERROR(H7/H$7,0)</f>
        <v>1</v>
      </c>
      <c r="J7" s="47">
        <f>IFERROR((H7-E7)/E7,0)</f>
        <v>6.8029404544626609E-2</v>
      </c>
      <c r="K7" s="849">
        <f>+T7+V7+X7+Z7+AB7+AD7+AF7+AH7+AJ7+AL7+AN7+AP7</f>
        <v>682040709906.07422</v>
      </c>
      <c r="L7" s="47">
        <f>IFERROR(K7/K$7,0)</f>
        <v>1</v>
      </c>
      <c r="M7" s="169">
        <f>IFERROR((K7-H7)/H7,0)</f>
        <v>-0.51147501369339166</v>
      </c>
      <c r="N7" s="850"/>
      <c r="O7" s="31"/>
      <c r="P7" s="314"/>
      <c r="Q7" s="31"/>
      <c r="R7" s="314"/>
      <c r="S7" s="31"/>
      <c r="T7" s="245">
        <f>7740231607*100/5.5</f>
        <v>140731483763.63635</v>
      </c>
      <c r="U7" s="31"/>
      <c r="V7" s="245">
        <v>96333883196.669891</v>
      </c>
      <c r="W7" s="31"/>
      <c r="X7" s="245">
        <f>7942062784.54098*100/5.5</f>
        <v>144401141537.10873</v>
      </c>
      <c r="Y7" s="31"/>
      <c r="Z7" s="245">
        <v>147206691626.41779</v>
      </c>
      <c r="AA7" s="31"/>
      <c r="AB7" s="245">
        <f>8435213038.02328*100/5.5</f>
        <v>153367509782.24146</v>
      </c>
      <c r="AC7" s="31"/>
      <c r="AD7" s="245">
        <f>+AX7</f>
        <v>0</v>
      </c>
      <c r="AE7" s="31"/>
      <c r="AF7" s="245">
        <f>+AY7</f>
        <v>0</v>
      </c>
      <c r="AG7" s="31"/>
      <c r="AH7" s="245">
        <f>+AZ7</f>
        <v>0</v>
      </c>
      <c r="AI7" s="31"/>
      <c r="AJ7" s="245">
        <f>+BA7</f>
        <v>0</v>
      </c>
      <c r="AK7" s="31"/>
      <c r="AL7" s="245">
        <f>+BB7</f>
        <v>0</v>
      </c>
      <c r="AM7" s="31"/>
      <c r="AN7" s="245">
        <f>+BC7</f>
        <v>0</v>
      </c>
      <c r="AO7" s="31"/>
      <c r="AP7" s="245">
        <f>+BD7</f>
        <v>0</v>
      </c>
      <c r="AQ7" s="31"/>
      <c r="AS7" s="764"/>
    </row>
    <row r="8" spans="2:56" s="6" customFormat="1" ht="16.5" customHeight="1">
      <c r="B8" s="255" t="s">
        <v>120</v>
      </c>
      <c r="C8" s="266">
        <v>675860823833.50293</v>
      </c>
      <c r="D8" s="75">
        <v>0.6973869195780239</v>
      </c>
      <c r="E8" s="246">
        <v>899790209386</v>
      </c>
      <c r="F8" s="76">
        <v>0.68833674916610421</v>
      </c>
      <c r="G8" s="76">
        <v>0.33132470126373481</v>
      </c>
      <c r="H8" s="315">
        <v>951768255182.12598</v>
      </c>
      <c r="I8" s="76">
        <f>IFERROR(H8/H$7,0)</f>
        <v>0.68172261138773371</v>
      </c>
      <c r="J8" s="76">
        <f>IFERROR((H8-E8)/E8,0)</f>
        <v>5.7766849709994982E-2</v>
      </c>
      <c r="K8" s="851">
        <f t="shared" ref="K8:K41" si="0">+T8+V8+X8+Z8+AB8+AD8+AF8+AH8+AJ8+AL8+AN8+AP8</f>
        <v>466242772169</v>
      </c>
      <c r="L8" s="76">
        <f>IFERROR(K8/K$7,0)</f>
        <v>0.6835996230096113</v>
      </c>
      <c r="M8" s="170">
        <f>IFERROR((K8-H8)/H8,0)</f>
        <v>-0.5101299401083913</v>
      </c>
      <c r="N8" s="852"/>
      <c r="O8" s="75"/>
      <c r="P8" s="315"/>
      <c r="Q8" s="75"/>
      <c r="R8" s="315"/>
      <c r="S8" s="75"/>
      <c r="T8" s="246">
        <f>SUM(T9+T10+T11-T12)</f>
        <v>94833640914</v>
      </c>
      <c r="U8" s="75">
        <f>IFERROR(T8/T$7,0)</f>
        <v>0.67386229703423406</v>
      </c>
      <c r="V8" s="246">
        <f>SUM(V9+V10+V11-V12)</f>
        <v>64777696527</v>
      </c>
      <c r="W8" s="75">
        <f>IFERROR(V8/V$7,0)</f>
        <v>0.67242899774686193</v>
      </c>
      <c r="X8" s="246">
        <f>SUM(X9+X10+X11-X12)</f>
        <v>99924823382</v>
      </c>
      <c r="Y8" s="75">
        <f>IFERROR(X8/X$7,0)</f>
        <v>0.69199469144307946</v>
      </c>
      <c r="Z8" s="246">
        <f>SUM(Z9+Z10+Z11-Z12)</f>
        <v>102333086770</v>
      </c>
      <c r="AA8" s="75">
        <f>IFERROR(Z8/Z$7,0)</f>
        <v>0.69516599849755234</v>
      </c>
      <c r="AB8" s="246">
        <f>SUM(AB9+AB10+AB11-AB12)</f>
        <v>104373524576</v>
      </c>
      <c r="AC8" s="75">
        <f>IFERROR(AB8/AB$7,0)</f>
        <v>0.68054521276504087</v>
      </c>
      <c r="AD8" s="246">
        <f>SUM(AD9+AD10+AD11-AD12)</f>
        <v>0</v>
      </c>
      <c r="AE8" s="75">
        <f>IFERROR(AD8/AD$7,0)</f>
        <v>0</v>
      </c>
      <c r="AF8" s="246">
        <f>SUM(AF9+AF10+AF11-AF12)</f>
        <v>0</v>
      </c>
      <c r="AG8" s="75">
        <f>IFERROR(AF8/AF$7,0)</f>
        <v>0</v>
      </c>
      <c r="AH8" s="246">
        <f>SUM(AH9+AH10+AH11-AH12)</f>
        <v>0</v>
      </c>
      <c r="AI8" s="75">
        <f>IFERROR(AH8/AH$7,0)</f>
        <v>0</v>
      </c>
      <c r="AJ8" s="246">
        <f>SUM(AJ9+AJ10+AJ11-AJ12)</f>
        <v>0</v>
      </c>
      <c r="AK8" s="75">
        <f>IFERROR(AJ8/AJ$7,0)</f>
        <v>0</v>
      </c>
      <c r="AL8" s="246">
        <f>SUM(AL9+AL10+AL11-AL12)</f>
        <v>0</v>
      </c>
      <c r="AM8" s="75">
        <f>IFERROR(AL8/AL$7,0)</f>
        <v>0</v>
      </c>
      <c r="AN8" s="246">
        <f>SUM(AN9+AN10+AN11-AN12)</f>
        <v>0</v>
      </c>
      <c r="AO8" s="75">
        <f>IFERROR(AN8/AN$7,0)</f>
        <v>0</v>
      </c>
      <c r="AP8" s="246">
        <f>SUM(AP9+AP10+AP11-AP12)</f>
        <v>0</v>
      </c>
      <c r="AQ8" s="75">
        <f>IFERROR(AP8/AP$7,0)</f>
        <v>0</v>
      </c>
      <c r="AS8" s="765"/>
    </row>
    <row r="9" spans="2:56" s="6" customFormat="1" ht="16.5" customHeight="1">
      <c r="B9" s="256" t="s">
        <v>509</v>
      </c>
      <c r="C9" s="267">
        <v>92702704477</v>
      </c>
      <c r="D9" s="219"/>
      <c r="E9" s="247">
        <v>0</v>
      </c>
      <c r="F9" s="229"/>
      <c r="G9" s="229">
        <v>-1</v>
      </c>
      <c r="H9" s="316">
        <v>0</v>
      </c>
      <c r="I9" s="229"/>
      <c r="J9" s="229">
        <f t="shared" ref="J9:J41" si="1">IFERROR((H9-E9)/E9,0)</f>
        <v>0</v>
      </c>
      <c r="K9" s="853">
        <f>+T9+V9+X9+Z9+AB9+AD9+AF9+AH9+AJ9+AL9+AN9+AP9</f>
        <v>554826212095</v>
      </c>
      <c r="L9" s="229"/>
      <c r="M9" s="171">
        <f t="shared" ref="M9:M41" si="2">IFERROR((K9-H9)/H9,0)</f>
        <v>0</v>
      </c>
      <c r="N9" s="854"/>
      <c r="O9" s="219"/>
      <c r="P9" s="316"/>
      <c r="Q9" s="219"/>
      <c r="R9" s="316"/>
      <c r="S9" s="219"/>
      <c r="T9" s="247">
        <v>124533264597</v>
      </c>
      <c r="U9" s="219"/>
      <c r="V9" s="247">
        <f>+T12</f>
        <v>99531802660</v>
      </c>
      <c r="W9" s="219"/>
      <c r="X9" s="247">
        <f>+V12</f>
        <v>111191648376</v>
      </c>
      <c r="Y9" s="219"/>
      <c r="Z9" s="247">
        <f>+X12</f>
        <v>105252220901</v>
      </c>
      <c r="AA9" s="219"/>
      <c r="AB9" s="247">
        <f>+Z12</f>
        <v>114317275561</v>
      </c>
      <c r="AC9" s="219"/>
      <c r="AD9" s="247"/>
      <c r="AE9" s="219"/>
      <c r="AF9" s="247"/>
      <c r="AG9" s="219"/>
      <c r="AH9" s="247"/>
      <c r="AI9" s="219"/>
      <c r="AJ9" s="247"/>
      <c r="AK9" s="219"/>
      <c r="AL9" s="247"/>
      <c r="AM9" s="219"/>
      <c r="AN9" s="247"/>
      <c r="AO9" s="219"/>
      <c r="AP9" s="247"/>
      <c r="AQ9" s="219"/>
      <c r="AS9" s="765"/>
    </row>
    <row r="10" spans="2:56" s="6" customFormat="1" ht="16.5" customHeight="1">
      <c r="B10" s="257" t="s">
        <v>510</v>
      </c>
      <c r="C10" s="268">
        <v>451312060232.50293</v>
      </c>
      <c r="D10" s="14">
        <v>0.46568630160977081</v>
      </c>
      <c r="E10" s="248">
        <v>620782592591</v>
      </c>
      <c r="F10" s="46">
        <v>0.47489677845525974</v>
      </c>
      <c r="G10" s="46">
        <v>0.37550632321057575</v>
      </c>
      <c r="H10" s="213">
        <v>635255480143.12598</v>
      </c>
      <c r="I10" s="46">
        <f>IFERROR(H10/H$7,0)</f>
        <v>0.45501415125331168</v>
      </c>
      <c r="J10" s="46">
        <f>IFERROR((H10-E10)/E10,0)</f>
        <v>2.3313939090526942E-2</v>
      </c>
      <c r="K10" s="826">
        <f>+T10+V10+X10+Z10+AB10+AD10+AF10+AH10+AJ10+AL10+AN10+AP10</f>
        <v>295906372142</v>
      </c>
      <c r="L10" s="46">
        <f t="shared" ref="L10:L11" si="3">IFERROR(K10/K$7,0)</f>
        <v>0.43385441344513015</v>
      </c>
      <c r="M10" s="172">
        <f>IFERROR((K10-H10)/H10,0)</f>
        <v>-0.53419312167864974</v>
      </c>
      <c r="N10" s="79"/>
      <c r="O10" s="14"/>
      <c r="P10" s="213"/>
      <c r="Q10" s="14"/>
      <c r="R10" s="213"/>
      <c r="S10" s="14"/>
      <c r="T10" s="248">
        <v>38431679903</v>
      </c>
      <c r="U10" s="14">
        <f>+IFERROR(T10/T$7,0)</f>
        <v>0.2730851610116426</v>
      </c>
      <c r="V10" s="248">
        <v>53160485530</v>
      </c>
      <c r="W10" s="14">
        <f>+IFERROR(V10/V$7,0)</f>
        <v>0.55183580030165003</v>
      </c>
      <c r="X10" s="248">
        <v>59767320733</v>
      </c>
      <c r="Y10" s="14">
        <f>+IFERROR(X10/X$7,0)</f>
        <v>0.41389784108902472</v>
      </c>
      <c r="Z10" s="248">
        <v>73585795149</v>
      </c>
      <c r="AA10" s="14">
        <f>+IFERROR(Z10/Z$7,0)</f>
        <v>0.49988077536411568</v>
      </c>
      <c r="AB10" s="248">
        <v>70961090827</v>
      </c>
      <c r="AC10" s="14">
        <f>+IFERROR(AB10/AB$7,0)</f>
        <v>0.46268659462329381</v>
      </c>
      <c r="AD10" s="248">
        <f>+AW10</f>
        <v>0</v>
      </c>
      <c r="AE10" s="14">
        <f>+IFERROR(AD10/AD$7,0)</f>
        <v>0</v>
      </c>
      <c r="AF10" s="248">
        <f>+AX10</f>
        <v>0</v>
      </c>
      <c r="AG10" s="14">
        <f>+IFERROR(AF10/AF$7,0)</f>
        <v>0</v>
      </c>
      <c r="AH10" s="248">
        <f>+AY10</f>
        <v>0</v>
      </c>
      <c r="AI10" s="14">
        <f>+IFERROR(AH10/AH$7,0)</f>
        <v>0</v>
      </c>
      <c r="AJ10" s="248">
        <f>+AZ10</f>
        <v>0</v>
      </c>
      <c r="AK10" s="14">
        <f>+IFERROR(AJ10/AJ$7,0)</f>
        <v>0</v>
      </c>
      <c r="AL10" s="248">
        <f>+BA10</f>
        <v>0</v>
      </c>
      <c r="AM10" s="14">
        <f>+IFERROR(AL10/AL$7,0)</f>
        <v>0</v>
      </c>
      <c r="AN10" s="248">
        <f>+BB10</f>
        <v>0</v>
      </c>
      <c r="AO10" s="14">
        <f>+IFERROR(AN10/AN$7,0)</f>
        <v>0</v>
      </c>
      <c r="AP10" s="248">
        <f>+BD10</f>
        <v>0</v>
      </c>
      <c r="AQ10" s="14">
        <f>+IFERROR(AP10/AP$7,0)</f>
        <v>0</v>
      </c>
      <c r="AS10" s="765"/>
    </row>
    <row r="11" spans="2:56" s="6" customFormat="1" ht="16.5" customHeight="1">
      <c r="B11" s="257" t="s">
        <v>511</v>
      </c>
      <c r="C11" s="268">
        <v>214733301338</v>
      </c>
      <c r="D11" s="14">
        <v>0.22157253427048548</v>
      </c>
      <c r="E11" s="248">
        <v>314554594586</v>
      </c>
      <c r="F11" s="46">
        <v>0.24063329964474489</v>
      </c>
      <c r="G11" s="46">
        <v>0.46486172673737614</v>
      </c>
      <c r="H11" s="213">
        <v>316512775039</v>
      </c>
      <c r="I11" s="46">
        <f>IFERROR(H11/H$7,0)</f>
        <v>0.22670846013442197</v>
      </c>
      <c r="J11" s="46">
        <f t="shared" si="1"/>
        <v>6.2252482929942661E-3</v>
      </c>
      <c r="K11" s="826">
        <f t="shared" si="0"/>
        <v>162482509238</v>
      </c>
      <c r="L11" s="46">
        <f t="shared" si="3"/>
        <v>0.23822992803519885</v>
      </c>
      <c r="M11" s="172">
        <f t="shared" si="2"/>
        <v>-0.48664786368266094</v>
      </c>
      <c r="N11" s="79"/>
      <c r="O11" s="14"/>
      <c r="P11" s="213"/>
      <c r="Q11" s="14"/>
      <c r="R11" s="213"/>
      <c r="S11" s="14"/>
      <c r="T11" s="248">
        <v>31400499074</v>
      </c>
      <c r="U11" s="14">
        <f>+IFERROR(T11/T$7,0)</f>
        <v>0.22312348476861282</v>
      </c>
      <c r="V11" s="248">
        <f>23275276346+1780367</f>
        <v>23277056713</v>
      </c>
      <c r="W11" s="14">
        <f>+IFERROR(V11/V$7,0)</f>
        <v>0.24162896730197056</v>
      </c>
      <c r="X11" s="248">
        <v>34218075174</v>
      </c>
      <c r="Y11" s="14">
        <f>+IFERROR(X11/X$7,0)</f>
        <v>0.23696540629636584</v>
      </c>
      <c r="Z11" s="248">
        <v>37812346281</v>
      </c>
      <c r="AA11" s="14">
        <f>+IFERROR(Z11/Z$7,0)</f>
        <v>0.2568656754881799</v>
      </c>
      <c r="AB11" s="248">
        <v>35774531996</v>
      </c>
      <c r="AC11" s="14">
        <f>+IFERROR(AB11/AB$7,0)</f>
        <v>0.2332601738581685</v>
      </c>
      <c r="AD11" s="248">
        <f>+AW11</f>
        <v>0</v>
      </c>
      <c r="AE11" s="14">
        <f>+IFERROR(AD11/AD$7,0)</f>
        <v>0</v>
      </c>
      <c r="AF11" s="248">
        <f>+AX11</f>
        <v>0</v>
      </c>
      <c r="AG11" s="14">
        <f>+IFERROR(AF11/AF$7,0)</f>
        <v>0</v>
      </c>
      <c r="AH11" s="248">
        <f>+AY11</f>
        <v>0</v>
      </c>
      <c r="AI11" s="14">
        <f>+IFERROR(AH11/AH$7,0)</f>
        <v>0</v>
      </c>
      <c r="AJ11" s="248">
        <f>+AZ11</f>
        <v>0</v>
      </c>
      <c r="AK11" s="14">
        <f>+IFERROR(AJ11/AJ$7,0)</f>
        <v>0</v>
      </c>
      <c r="AL11" s="248">
        <f>+BA11</f>
        <v>0</v>
      </c>
      <c r="AM11" s="14">
        <f>+IFERROR(AL11/AL$7,0)</f>
        <v>0</v>
      </c>
      <c r="AN11" s="248">
        <f>+BB11</f>
        <v>0</v>
      </c>
      <c r="AO11" s="14">
        <f>+IFERROR(AN11/AN$7,0)</f>
        <v>0</v>
      </c>
      <c r="AP11" s="248">
        <f>+BD11</f>
        <v>0</v>
      </c>
      <c r="AQ11" s="14">
        <f>+IFERROR(AP11/AP$7,0)</f>
        <v>0</v>
      </c>
      <c r="AS11" s="765"/>
    </row>
    <row r="12" spans="2:56" s="6" customFormat="1" ht="16.5" customHeight="1">
      <c r="B12" s="258" t="s">
        <v>512</v>
      </c>
      <c r="C12" s="269">
        <v>82887242214</v>
      </c>
      <c r="D12" s="9"/>
      <c r="E12" s="249">
        <v>0</v>
      </c>
      <c r="F12" s="45"/>
      <c r="G12" s="45">
        <v>-1</v>
      </c>
      <c r="H12" s="317">
        <v>0</v>
      </c>
      <c r="I12" s="45"/>
      <c r="J12" s="45">
        <f t="shared" si="1"/>
        <v>0</v>
      </c>
      <c r="K12" s="855">
        <f t="shared" si="0"/>
        <v>546972321306</v>
      </c>
      <c r="L12" s="45"/>
      <c r="M12" s="173">
        <f t="shared" si="2"/>
        <v>0</v>
      </c>
      <c r="N12" s="856"/>
      <c r="O12" s="9"/>
      <c r="P12" s="317"/>
      <c r="Q12" s="9"/>
      <c r="R12" s="317"/>
      <c r="S12" s="9"/>
      <c r="T12" s="249">
        <v>99531802660</v>
      </c>
      <c r="U12" s="9"/>
      <c r="V12" s="249">
        <v>111191648376</v>
      </c>
      <c r="W12" s="9"/>
      <c r="X12" s="249">
        <v>105252220901</v>
      </c>
      <c r="Y12" s="9"/>
      <c r="Z12" s="249">
        <v>114317275561</v>
      </c>
      <c r="AA12" s="9"/>
      <c r="AB12" s="249">
        <v>116679373808</v>
      </c>
      <c r="AC12" s="9"/>
      <c r="AD12" s="249"/>
      <c r="AE12" s="9"/>
      <c r="AF12" s="249"/>
      <c r="AG12" s="9"/>
      <c r="AH12" s="249"/>
      <c r="AI12" s="9"/>
      <c r="AJ12" s="249"/>
      <c r="AK12" s="9"/>
      <c r="AL12" s="249"/>
      <c r="AM12" s="9"/>
      <c r="AN12" s="249"/>
      <c r="AO12" s="9"/>
      <c r="AP12" s="249"/>
      <c r="AQ12" s="9"/>
      <c r="AS12" s="765"/>
    </row>
    <row r="13" spans="2:56" s="6" customFormat="1" ht="16.5" customHeight="1">
      <c r="B13" s="259" t="s">
        <v>121</v>
      </c>
      <c r="C13" s="270">
        <v>40718013163</v>
      </c>
      <c r="D13" s="75">
        <v>4.201487757496853E-2</v>
      </c>
      <c r="E13" s="250">
        <v>56997780117</v>
      </c>
      <c r="F13" s="76">
        <v>4.3603126891314486E-2</v>
      </c>
      <c r="G13" s="76">
        <v>0.39981732136167292</v>
      </c>
      <c r="H13" s="239">
        <v>59583937395</v>
      </c>
      <c r="I13" s="76">
        <f>IFERROR(H13/H$7,0)</f>
        <v>4.2678159495779605E-2</v>
      </c>
      <c r="J13" s="76">
        <f t="shared" si="1"/>
        <v>4.5372947379553469E-2</v>
      </c>
      <c r="K13" s="857">
        <f t="shared" si="0"/>
        <v>31767516706</v>
      </c>
      <c r="L13" s="76">
        <f>IFERROR(K13/K$7,0)</f>
        <v>4.657715623804156E-2</v>
      </c>
      <c r="M13" s="170">
        <f>IFERROR((K13-H13)/H13,0)</f>
        <v>-0.46684428564357044</v>
      </c>
      <c r="N13" s="858"/>
      <c r="O13" s="75"/>
      <c r="P13" s="239"/>
      <c r="Q13" s="75"/>
      <c r="R13" s="239"/>
      <c r="S13" s="75">
        <f>IFERROR(R13/R$7,0)</f>
        <v>0</v>
      </c>
      <c r="T13" s="250">
        <f>SUM(T14:T18)</f>
        <v>6137157570</v>
      </c>
      <c r="U13" s="75">
        <f>IFERROR(T13/T$7,0)</f>
        <v>4.3608987881543118E-2</v>
      </c>
      <c r="V13" s="250">
        <f>SUM(V14:V18)</f>
        <v>5075275382</v>
      </c>
      <c r="W13" s="75">
        <f>IFERROR(V13/V$7,0)</f>
        <v>5.2684218818819961E-2</v>
      </c>
      <c r="X13" s="250">
        <f>SUM(X14:X18)</f>
        <v>6746200727</v>
      </c>
      <c r="Y13" s="75">
        <f>IFERROR(X13/X$7,0)</f>
        <v>4.6718472272370068E-2</v>
      </c>
      <c r="Z13" s="250">
        <f>SUM(Z14:Z18)</f>
        <v>6481837191</v>
      </c>
      <c r="AA13" s="75">
        <f>IFERROR(Z13/Z$7,0)</f>
        <v>4.4032218368507688E-2</v>
      </c>
      <c r="AB13" s="250">
        <f>SUM(AB14:AB18)</f>
        <v>7327045836</v>
      </c>
      <c r="AC13" s="75">
        <f>IFERROR(AB13/AB$7,0)</f>
        <v>4.7774433101269567E-2</v>
      </c>
      <c r="AD13" s="250">
        <f>SUM(AD14:AD18)</f>
        <v>0</v>
      </c>
      <c r="AE13" s="75">
        <f>IFERROR(AD13/AD$7,0)</f>
        <v>0</v>
      </c>
      <c r="AF13" s="250">
        <f>SUM(AF14:AF18)</f>
        <v>0</v>
      </c>
      <c r="AG13" s="75">
        <f>IFERROR(AF13/AF$7,0)</f>
        <v>0</v>
      </c>
      <c r="AH13" s="250">
        <f>SUM(AH14:AH18)</f>
        <v>0</v>
      </c>
      <c r="AI13" s="75">
        <f>IFERROR(AH13/AH$7,0)</f>
        <v>0</v>
      </c>
      <c r="AJ13" s="250">
        <f>SUM(AJ14:AJ18)</f>
        <v>0</v>
      </c>
      <c r="AK13" s="75">
        <f>IFERROR(AJ13/AJ$7,0)</f>
        <v>0</v>
      </c>
      <c r="AL13" s="250">
        <f>SUM(AL14:AL18)</f>
        <v>0</v>
      </c>
      <c r="AM13" s="75">
        <f>IFERROR(AL13/AL$7,0)</f>
        <v>0</v>
      </c>
      <c r="AN13" s="250">
        <f>SUM(AN14:AN18)</f>
        <v>0</v>
      </c>
      <c r="AO13" s="75">
        <f>IFERROR(AN13/AN$7,0)</f>
        <v>0</v>
      </c>
      <c r="AP13" s="250">
        <f>SUM(AP14:AP18)</f>
        <v>0</v>
      </c>
      <c r="AQ13" s="75">
        <f>IFERROR(AP13/AP$7,0)</f>
        <v>0</v>
      </c>
      <c r="AS13" s="765"/>
    </row>
    <row r="14" spans="2:56" s="6" customFormat="1" ht="16.5" customHeight="1">
      <c r="B14" s="260" t="s">
        <v>513</v>
      </c>
      <c r="C14" s="271">
        <v>36366444663</v>
      </c>
      <c r="D14" s="219">
        <v>3.7524712078565441E-2</v>
      </c>
      <c r="E14" s="251">
        <v>51348002117</v>
      </c>
      <c r="F14" s="229">
        <v>3.9281064057708065E-2</v>
      </c>
      <c r="G14" s="229">
        <v>0.41196101496395543</v>
      </c>
      <c r="H14" s="318">
        <v>53107931957.5</v>
      </c>
      <c r="I14" s="229">
        <f>IFERROR(H14/H$7,0)</f>
        <v>3.8039594052799101E-2</v>
      </c>
      <c r="J14" s="229">
        <f>IFERROR((H14-E14)/E14,0)</f>
        <v>3.4274553399173686E-2</v>
      </c>
      <c r="K14" s="859">
        <f t="shared" si="0"/>
        <v>29053132816</v>
      </c>
      <c r="L14" s="229">
        <f t="shared" ref="L14:L15" si="4">IFERROR(K14/K$7,0)</f>
        <v>4.2597358770565162E-2</v>
      </c>
      <c r="M14" s="171">
        <f>IFERROR((K14-H14)/H14,0)</f>
        <v>-0.45294174061889708</v>
      </c>
      <c r="N14" s="860"/>
      <c r="O14" s="219"/>
      <c r="P14" s="318"/>
      <c r="Q14" s="219"/>
      <c r="R14" s="318"/>
      <c r="S14" s="219">
        <f>IFERROR(R14/R$7,0)</f>
        <v>0</v>
      </c>
      <c r="T14" s="251">
        <v>5574337750</v>
      </c>
      <c r="U14" s="219">
        <f t="shared" ref="U14:U15" si="5">+IFERROR(T14/T$7,0)</f>
        <v>3.9609741906525359E-2</v>
      </c>
      <c r="V14" s="251">
        <v>4537612212</v>
      </c>
      <c r="W14" s="219">
        <f>+IFERROR(V14/V$7,0)</f>
        <v>4.7102972094836701E-2</v>
      </c>
      <c r="X14" s="251">
        <v>6227177487</v>
      </c>
      <c r="Y14" s="219">
        <f>+IFERROR(X14/X$7,0)</f>
        <v>4.3124156919491646E-2</v>
      </c>
      <c r="Z14" s="251">
        <v>5948776171</v>
      </c>
      <c r="AA14" s="219">
        <f>+IFERROR(Z14/Z$7,0)</f>
        <v>4.04110445338779E-2</v>
      </c>
      <c r="AB14" s="251">
        <v>6765229196</v>
      </c>
      <c r="AC14" s="219">
        <f>+IFERROR(AB14/AB$7,0)</f>
        <v>4.4111228027406829E-2</v>
      </c>
      <c r="AD14" s="251">
        <f>+AW14</f>
        <v>0</v>
      </c>
      <c r="AE14" s="219">
        <f>+IFERROR(AD14/AD$7,0)</f>
        <v>0</v>
      </c>
      <c r="AF14" s="251">
        <f>+AX14</f>
        <v>0</v>
      </c>
      <c r="AG14" s="219">
        <f>+IFERROR(AF14/AF$7,0)</f>
        <v>0</v>
      </c>
      <c r="AH14" s="251">
        <f>+AY14</f>
        <v>0</v>
      </c>
      <c r="AI14" s="219">
        <f>+IFERROR(AH14/AH$7,0)</f>
        <v>0</v>
      </c>
      <c r="AJ14" s="251">
        <f>+AZ14</f>
        <v>0</v>
      </c>
      <c r="AK14" s="219">
        <f>+IFERROR(AJ14/AJ$7,0)</f>
        <v>0</v>
      </c>
      <c r="AL14" s="251">
        <f>+BA14</f>
        <v>0</v>
      </c>
      <c r="AM14" s="219">
        <f>+IFERROR(AL14/AL$7,0)</f>
        <v>0</v>
      </c>
      <c r="AN14" s="251">
        <f>+BB14</f>
        <v>0</v>
      </c>
      <c r="AO14" s="219">
        <f>+IFERROR(AN14/AN$7,0)</f>
        <v>0</v>
      </c>
      <c r="AP14" s="251">
        <f>+BD14</f>
        <v>0</v>
      </c>
      <c r="AQ14" s="219">
        <f>+IFERROR(AP14/AP$7,0)</f>
        <v>0</v>
      </c>
      <c r="AS14" s="765"/>
    </row>
    <row r="15" spans="2:56" s="6" customFormat="1" ht="16.5" customHeight="1">
      <c r="B15" s="261" t="s">
        <v>514</v>
      </c>
      <c r="C15" s="272">
        <v>4351568500</v>
      </c>
      <c r="D15" s="14">
        <v>4.4901654964030905E-3</v>
      </c>
      <c r="E15" s="252">
        <v>5649778000</v>
      </c>
      <c r="F15" s="46">
        <v>4.322062833606425E-3</v>
      </c>
      <c r="G15" s="46">
        <v>0.29833139476030307</v>
      </c>
      <c r="H15" s="319">
        <v>6476005437.5</v>
      </c>
      <c r="I15" s="46">
        <f>IFERROR(H15/H$7,0)</f>
        <v>4.6385654429805072E-3</v>
      </c>
      <c r="J15" s="46">
        <f t="shared" si="1"/>
        <v>0.14624069078466445</v>
      </c>
      <c r="K15" s="861">
        <f t="shared" si="0"/>
        <v>2714383890</v>
      </c>
      <c r="L15" s="46">
        <f t="shared" si="4"/>
        <v>3.9797974674763998E-3</v>
      </c>
      <c r="M15" s="172">
        <f t="shared" si="2"/>
        <v>-0.58085521758797931</v>
      </c>
      <c r="N15" s="87"/>
      <c r="O15" s="14"/>
      <c r="P15" s="319"/>
      <c r="Q15" s="14"/>
      <c r="R15" s="319"/>
      <c r="S15" s="14">
        <f>IFERROR(R15/R$7,0)</f>
        <v>0</v>
      </c>
      <c r="T15" s="252">
        <v>562819820</v>
      </c>
      <c r="U15" s="14">
        <f t="shared" si="5"/>
        <v>3.9992459750177603E-3</v>
      </c>
      <c r="V15" s="252">
        <v>537663170</v>
      </c>
      <c r="W15" s="14">
        <f>+IFERROR(V15/V$7,0)</f>
        <v>5.5812467239832611E-3</v>
      </c>
      <c r="X15" s="252">
        <v>519023240</v>
      </c>
      <c r="Y15" s="14">
        <f>+IFERROR(X15/X$7,0)</f>
        <v>3.5943153528784225E-3</v>
      </c>
      <c r="Z15" s="252">
        <v>533061020</v>
      </c>
      <c r="AA15" s="14">
        <f>+IFERROR(Z15/Z$7,0)</f>
        <v>3.6211738346297881E-3</v>
      </c>
      <c r="AB15" s="252">
        <v>561816640</v>
      </c>
      <c r="AC15" s="14">
        <f>+IFERROR(AB15/AB$7,0)</f>
        <v>3.6632050738627381E-3</v>
      </c>
      <c r="AD15" s="252">
        <f>+AW15</f>
        <v>0</v>
      </c>
      <c r="AE15" s="14">
        <f>+IFERROR(AD15/AD$7,0)</f>
        <v>0</v>
      </c>
      <c r="AF15" s="252">
        <f>+AX15</f>
        <v>0</v>
      </c>
      <c r="AG15" s="14">
        <f>+IFERROR(AF15/AF$7,0)</f>
        <v>0</v>
      </c>
      <c r="AH15" s="252">
        <f>+AY15</f>
        <v>0</v>
      </c>
      <c r="AI15" s="14">
        <f>+IFERROR(AH15/AH$7,0)</f>
        <v>0</v>
      </c>
      <c r="AJ15" s="252">
        <f>+AZ15</f>
        <v>0</v>
      </c>
      <c r="AK15" s="14">
        <f>+IFERROR(AJ15/AJ$7,0)</f>
        <v>0</v>
      </c>
      <c r="AL15" s="252">
        <f>+BA15</f>
        <v>0</v>
      </c>
      <c r="AM15" s="14">
        <f>+IFERROR(AL15/AL$7,0)</f>
        <v>0</v>
      </c>
      <c r="AN15" s="252">
        <f>+BB15</f>
        <v>0</v>
      </c>
      <c r="AO15" s="14">
        <f>+IFERROR(AN15/AN$7,0)</f>
        <v>0</v>
      </c>
      <c r="AP15" s="252">
        <f>+BD15</f>
        <v>0</v>
      </c>
      <c r="AQ15" s="14">
        <f>+IFERROR(AP15/AP$7,0)</f>
        <v>0</v>
      </c>
      <c r="AS15" s="765"/>
    </row>
    <row r="16" spans="2:56" s="6" customFormat="1" ht="16.5" customHeight="1">
      <c r="B16" s="261" t="s">
        <v>515</v>
      </c>
      <c r="C16" s="272">
        <v>0</v>
      </c>
      <c r="D16" s="14"/>
      <c r="E16" s="252">
        <v>0</v>
      </c>
      <c r="F16" s="46"/>
      <c r="G16" s="46">
        <v>0</v>
      </c>
      <c r="H16" s="319">
        <v>0</v>
      </c>
      <c r="I16" s="46"/>
      <c r="J16" s="46">
        <f t="shared" si="1"/>
        <v>0</v>
      </c>
      <c r="K16" s="861">
        <f t="shared" si="0"/>
        <v>0</v>
      </c>
      <c r="L16" s="46"/>
      <c r="M16" s="172">
        <f t="shared" si="2"/>
        <v>0</v>
      </c>
      <c r="N16" s="87"/>
      <c r="O16" s="14"/>
      <c r="P16" s="319"/>
      <c r="Q16" s="14"/>
      <c r="R16" s="319"/>
      <c r="S16" s="14"/>
      <c r="T16" s="252"/>
      <c r="U16" s="14"/>
      <c r="V16" s="252"/>
      <c r="W16" s="14"/>
      <c r="X16" s="252"/>
      <c r="Y16" s="14"/>
      <c r="Z16" s="252"/>
      <c r="AA16" s="14"/>
      <c r="AB16" s="252"/>
      <c r="AC16" s="14"/>
      <c r="AD16" s="252"/>
      <c r="AE16" s="14"/>
      <c r="AF16" s="252"/>
      <c r="AG16" s="14"/>
      <c r="AH16" s="252"/>
      <c r="AI16" s="14"/>
      <c r="AJ16" s="252"/>
      <c r="AK16" s="14"/>
      <c r="AL16" s="252"/>
      <c r="AM16" s="14"/>
      <c r="AN16" s="252"/>
      <c r="AO16" s="14"/>
      <c r="AP16" s="252"/>
      <c r="AQ16" s="14"/>
      <c r="AS16" s="765"/>
    </row>
    <row r="17" spans="1:45" s="6" customFormat="1" ht="16.5" customHeight="1">
      <c r="B17" s="261" t="s">
        <v>516</v>
      </c>
      <c r="C17" s="272">
        <v>0</v>
      </c>
      <c r="D17" s="14"/>
      <c r="E17" s="252">
        <v>0</v>
      </c>
      <c r="F17" s="46"/>
      <c r="G17" s="46">
        <v>0</v>
      </c>
      <c r="H17" s="751">
        <v>0</v>
      </c>
      <c r="I17" s="46"/>
      <c r="J17" s="46">
        <f t="shared" si="1"/>
        <v>0</v>
      </c>
      <c r="K17" s="862">
        <f t="shared" si="0"/>
        <v>0</v>
      </c>
      <c r="L17" s="46"/>
      <c r="M17" s="172">
        <f t="shared" si="2"/>
        <v>0</v>
      </c>
      <c r="N17" s="87"/>
      <c r="O17" s="14"/>
      <c r="P17" s="319"/>
      <c r="Q17" s="14"/>
      <c r="R17" s="319"/>
      <c r="S17" s="14"/>
      <c r="T17" s="252"/>
      <c r="U17" s="14"/>
      <c r="V17" s="252"/>
      <c r="W17" s="14"/>
      <c r="X17" s="252"/>
      <c r="Y17" s="14"/>
      <c r="Z17" s="252"/>
      <c r="AA17" s="14"/>
      <c r="AB17" s="252"/>
      <c r="AC17" s="14"/>
      <c r="AD17" s="252"/>
      <c r="AE17" s="14"/>
      <c r="AF17" s="252"/>
      <c r="AG17" s="14"/>
      <c r="AH17" s="252"/>
      <c r="AI17" s="14"/>
      <c r="AJ17" s="252"/>
      <c r="AK17" s="14"/>
      <c r="AL17" s="252"/>
      <c r="AM17" s="14"/>
      <c r="AN17" s="252"/>
      <c r="AO17" s="14"/>
      <c r="AP17" s="252"/>
      <c r="AQ17" s="14"/>
      <c r="AS17" s="765"/>
    </row>
    <row r="18" spans="1:45" s="6" customFormat="1" ht="16.5" customHeight="1">
      <c r="B18" s="258" t="s">
        <v>517</v>
      </c>
      <c r="C18" s="269">
        <v>0</v>
      </c>
      <c r="D18" s="9"/>
      <c r="E18" s="249">
        <v>0</v>
      </c>
      <c r="F18" s="45"/>
      <c r="G18" s="45">
        <v>0</v>
      </c>
      <c r="H18" s="317">
        <v>0</v>
      </c>
      <c r="I18" s="45"/>
      <c r="J18" s="45">
        <f t="shared" si="1"/>
        <v>0</v>
      </c>
      <c r="K18" s="855">
        <f t="shared" si="0"/>
        <v>0</v>
      </c>
      <c r="L18" s="45"/>
      <c r="M18" s="173">
        <f t="shared" si="2"/>
        <v>0</v>
      </c>
      <c r="N18" s="856"/>
      <c r="O18" s="9"/>
      <c r="P18" s="317"/>
      <c r="Q18" s="9"/>
      <c r="R18" s="317"/>
      <c r="S18" s="9"/>
      <c r="T18" s="249"/>
      <c r="U18" s="9"/>
      <c r="V18" s="249"/>
      <c r="W18" s="9"/>
      <c r="X18" s="249"/>
      <c r="Y18" s="9"/>
      <c r="Z18" s="249"/>
      <c r="AA18" s="9"/>
      <c r="AB18" s="249"/>
      <c r="AC18" s="9"/>
      <c r="AD18" s="249"/>
      <c r="AE18" s="9"/>
      <c r="AF18" s="249"/>
      <c r="AG18" s="9"/>
      <c r="AH18" s="249"/>
      <c r="AI18" s="9"/>
      <c r="AJ18" s="249"/>
      <c r="AK18" s="9"/>
      <c r="AL18" s="249"/>
      <c r="AM18" s="9"/>
      <c r="AN18" s="249"/>
      <c r="AO18" s="9"/>
      <c r="AP18" s="249"/>
      <c r="AQ18" s="9"/>
      <c r="AS18" s="765"/>
    </row>
    <row r="19" spans="1:45" s="6" customFormat="1" ht="16.5" customHeight="1">
      <c r="B19" s="262" t="s">
        <v>122</v>
      </c>
      <c r="C19" s="266">
        <v>61171790743.256905</v>
      </c>
      <c r="D19" s="75">
        <v>6.3120105807494956E-2</v>
      </c>
      <c r="E19" s="246">
        <v>77365304408.317642</v>
      </c>
      <c r="F19" s="76">
        <v>5.9184220476244734E-2</v>
      </c>
      <c r="G19" s="76">
        <v>0.26472191623466218</v>
      </c>
      <c r="H19" s="315">
        <v>76975027942.974747</v>
      </c>
      <c r="I19" s="76">
        <f>IFERROR(H19/H$7,0)</f>
        <v>5.5134867942078003E-2</v>
      </c>
      <c r="J19" s="76">
        <f t="shared" si="1"/>
        <v>-5.0445929002372854E-3</v>
      </c>
      <c r="K19" s="851">
        <f t="shared" si="0"/>
        <v>36799943998.313881</v>
      </c>
      <c r="L19" s="76">
        <f>IFERROR(K19/K$7,0)</f>
        <v>5.3955641450466656E-2</v>
      </c>
      <c r="M19" s="170">
        <f t="shared" si="2"/>
        <v>-0.52192360325511922</v>
      </c>
      <c r="N19" s="852"/>
      <c r="O19" s="75"/>
      <c r="P19" s="315"/>
      <c r="Q19" s="75"/>
      <c r="R19" s="315"/>
      <c r="S19" s="75">
        <f t="shared" ref="S19:S41" si="6">IFERROR(R19/R$7,0)</f>
        <v>0</v>
      </c>
      <c r="T19" s="246">
        <f>SUM(T20:T40)</f>
        <v>7078289558.8414335</v>
      </c>
      <c r="U19" s="75">
        <f>IFERROR(T19/T$7,0)</f>
        <v>5.0296418182655407E-2</v>
      </c>
      <c r="V19" s="246">
        <f>SUM(V20:V40)</f>
        <v>5982375884.6583815</v>
      </c>
      <c r="W19" s="75">
        <f>IFERROR(V19/V$7,0)</f>
        <v>6.2100433265470011E-2</v>
      </c>
      <c r="X19" s="246">
        <f>SUM(X20:X40)</f>
        <v>7579085226.4238701</v>
      </c>
      <c r="Y19" s="75">
        <f>IFERROR(X19/X$7,0)</f>
        <v>5.2486324870750202E-2</v>
      </c>
      <c r="Z19" s="246">
        <f>SUM(Z20:Z40)</f>
        <v>7916842536.9667149</v>
      </c>
      <c r="AA19" s="75">
        <f>IFERROR(Z19/Z$7,0)</f>
        <v>5.3780452841492667E-2</v>
      </c>
      <c r="AB19" s="246">
        <f>SUM(AB20:AB40)</f>
        <v>8243350791.4234867</v>
      </c>
      <c r="AC19" s="75">
        <f>IFERROR(AB19/AB$7,0)</f>
        <v>5.3749003313203633E-2</v>
      </c>
      <c r="AD19" s="246">
        <f>SUM(AD20:AD40)</f>
        <v>0</v>
      </c>
      <c r="AE19" s="75">
        <f>IFERROR(AD19/AD$7,0)</f>
        <v>0</v>
      </c>
      <c r="AF19" s="246">
        <f>SUM(AF20:AF40)</f>
        <v>0</v>
      </c>
      <c r="AG19" s="75">
        <f>IFERROR(AF19/AF$7,0)</f>
        <v>0</v>
      </c>
      <c r="AH19" s="246">
        <f>SUM(AH20:AH40)</f>
        <v>0</v>
      </c>
      <c r="AI19" s="75">
        <f>IFERROR(AH19/AH$7,0)</f>
        <v>0</v>
      </c>
      <c r="AJ19" s="246">
        <f>SUM(AJ20:AJ40)</f>
        <v>0</v>
      </c>
      <c r="AK19" s="75">
        <f>IFERROR(AJ19/AJ$7,0)</f>
        <v>0</v>
      </c>
      <c r="AL19" s="246">
        <f>SUM(AL20:AL40)</f>
        <v>0</v>
      </c>
      <c r="AM19" s="75">
        <f>IFERROR(AL19/AL$7,0)</f>
        <v>0</v>
      </c>
      <c r="AN19" s="246">
        <f>SUM(AN20:AN40)</f>
        <v>0</v>
      </c>
      <c r="AO19" s="75">
        <f>IFERROR(AN19/AN$7,0)</f>
        <v>0</v>
      </c>
      <c r="AP19" s="246">
        <f>SUM(AP20:AP40)</f>
        <v>0</v>
      </c>
      <c r="AQ19" s="75">
        <f>IFERROR(AP19/AP$7,0)</f>
        <v>0</v>
      </c>
      <c r="AS19" s="765"/>
    </row>
    <row r="20" spans="1:45" s="6" customFormat="1" ht="16.5" customHeight="1">
      <c r="A20" s="114"/>
      <c r="B20" s="260" t="s">
        <v>518</v>
      </c>
      <c r="C20" s="271">
        <v>7834256084</v>
      </c>
      <c r="D20" s="219">
        <v>8.0837763115443988E-3</v>
      </c>
      <c r="E20" s="251">
        <v>10581778254.532463</v>
      </c>
      <c r="F20" s="229">
        <v>8.0950278944375217E-3</v>
      </c>
      <c r="G20" s="229">
        <v>0.35070619865793795</v>
      </c>
      <c r="H20" s="318">
        <v>12572956348</v>
      </c>
      <c r="I20" s="229">
        <f t="shared" ref="I20:I40" si="7">IFERROR(H20/H$7,0)</f>
        <v>9.0056256738489191E-3</v>
      </c>
      <c r="J20" s="229">
        <f t="shared" si="1"/>
        <v>0.18817046110512298</v>
      </c>
      <c r="K20" s="859">
        <f t="shared" si="0"/>
        <v>5770867102</v>
      </c>
      <c r="L20" s="229">
        <f t="shared" ref="L20:L40" si="8">IFERROR(K20/K$7,0)</f>
        <v>8.4611769036407273E-3</v>
      </c>
      <c r="M20" s="171">
        <f>IFERROR((K20-H20)/H20,0)</f>
        <v>-0.54100953329739498</v>
      </c>
      <c r="N20" s="860"/>
      <c r="O20" s="219"/>
      <c r="P20" s="318"/>
      <c r="Q20" s="219"/>
      <c r="R20" s="318"/>
      <c r="S20" s="219">
        <f t="shared" si="6"/>
        <v>0</v>
      </c>
      <c r="T20" s="251">
        <v>1142520015</v>
      </c>
      <c r="U20" s="219">
        <f t="shared" ref="U20:U40" si="9">+IFERROR(T20/T$7,0)</f>
        <v>8.1184393459455308E-3</v>
      </c>
      <c r="V20" s="251">
        <v>1117798866</v>
      </c>
      <c r="W20" s="219">
        <f t="shared" ref="W20:W40" si="10">+IFERROR(V20/V$7,0)</f>
        <v>1.1603382204763448E-2</v>
      </c>
      <c r="X20" s="251">
        <v>1199629600</v>
      </c>
      <c r="Y20" s="219">
        <f t="shared" ref="Y20:Y40" si="11">+IFERROR(X20/X$7,0)</f>
        <v>8.3076185356312764E-3</v>
      </c>
      <c r="Z20" s="251">
        <v>1141869256</v>
      </c>
      <c r="AA20" s="219">
        <f t="shared" ref="AA20:AA40" si="12">+IFERROR(Z20/Z$7,0)</f>
        <v>7.7569113427115397E-3</v>
      </c>
      <c r="AB20" s="251">
        <v>1169049365</v>
      </c>
      <c r="AC20" s="219">
        <f t="shared" ref="AC20:AC40" si="13">+IFERROR(AB20/AB$7,0)</f>
        <v>7.6225360029635505E-3</v>
      </c>
      <c r="AD20" s="251">
        <f t="shared" ref="AD20:AD40" si="14">+AW20</f>
        <v>0</v>
      </c>
      <c r="AE20" s="219">
        <f t="shared" ref="AE20:AE40" si="15">+IFERROR(AD20/AD$7,0)</f>
        <v>0</v>
      </c>
      <c r="AF20" s="251">
        <f>+AX20</f>
        <v>0</v>
      </c>
      <c r="AG20" s="219">
        <f t="shared" ref="AG20:AG40" si="16">+IFERROR(AF20/AF$7,0)</f>
        <v>0</v>
      </c>
      <c r="AH20" s="251">
        <f>+AY20</f>
        <v>0</v>
      </c>
      <c r="AI20" s="219">
        <f t="shared" ref="AI20:AI40" si="17">+IFERROR(AH20/AH$7,0)</f>
        <v>0</v>
      </c>
      <c r="AJ20" s="251">
        <f>+AZ20</f>
        <v>0</v>
      </c>
      <c r="AK20" s="219">
        <f t="shared" ref="AK20:AK40" si="18">+IFERROR(AJ20/AJ$7,0)</f>
        <v>0</v>
      </c>
      <c r="AL20" s="251">
        <f>+BA20</f>
        <v>0</v>
      </c>
      <c r="AM20" s="219">
        <f t="shared" ref="AM20:AM40" si="19">+IFERROR(AL20/AL$7,0)</f>
        <v>0</v>
      </c>
      <c r="AN20" s="251">
        <f>+BB20</f>
        <v>0</v>
      </c>
      <c r="AO20" s="219">
        <f t="shared" ref="AO20:AO40" si="20">+IFERROR(AN20/AN$7,0)</f>
        <v>0</v>
      </c>
      <c r="AP20" s="251">
        <f>+BD20</f>
        <v>0</v>
      </c>
      <c r="AQ20" s="219">
        <f t="shared" ref="AQ20:AQ40" si="21">+IFERROR(AP20/AP$7,0)</f>
        <v>0</v>
      </c>
      <c r="AS20" s="765"/>
    </row>
    <row r="21" spans="1:45" s="6" customFormat="1" ht="16.5" customHeight="1">
      <c r="B21" s="261" t="s">
        <v>519</v>
      </c>
      <c r="C21" s="272">
        <v>0</v>
      </c>
      <c r="D21" s="14">
        <v>0</v>
      </c>
      <c r="E21" s="252">
        <v>0</v>
      </c>
      <c r="F21" s="46">
        <v>0</v>
      </c>
      <c r="G21" s="46">
        <v>0</v>
      </c>
      <c r="H21" s="319">
        <v>0</v>
      </c>
      <c r="I21" s="46">
        <f t="shared" si="7"/>
        <v>0</v>
      </c>
      <c r="J21" s="46">
        <f t="shared" si="1"/>
        <v>0</v>
      </c>
      <c r="K21" s="861">
        <f t="shared" si="0"/>
        <v>0</v>
      </c>
      <c r="L21" s="46">
        <f t="shared" si="8"/>
        <v>0</v>
      </c>
      <c r="M21" s="172">
        <f t="shared" si="2"/>
        <v>0</v>
      </c>
      <c r="N21" s="87"/>
      <c r="O21" s="14"/>
      <c r="P21" s="319"/>
      <c r="Q21" s="14"/>
      <c r="R21" s="319"/>
      <c r="S21" s="14">
        <f t="shared" si="6"/>
        <v>0</v>
      </c>
      <c r="T21" s="252">
        <v>0</v>
      </c>
      <c r="U21" s="14">
        <f t="shared" si="9"/>
        <v>0</v>
      </c>
      <c r="V21" s="252">
        <v>0</v>
      </c>
      <c r="W21" s="14">
        <f t="shared" si="10"/>
        <v>0</v>
      </c>
      <c r="X21" s="252">
        <v>0</v>
      </c>
      <c r="Y21" s="14">
        <f t="shared" si="11"/>
        <v>0</v>
      </c>
      <c r="Z21" s="252">
        <v>0</v>
      </c>
      <c r="AA21" s="14">
        <f t="shared" si="12"/>
        <v>0</v>
      </c>
      <c r="AB21" s="252">
        <v>0</v>
      </c>
      <c r="AC21" s="14">
        <f t="shared" si="13"/>
        <v>0</v>
      </c>
      <c r="AD21" s="252">
        <f t="shared" si="14"/>
        <v>0</v>
      </c>
      <c r="AE21" s="14">
        <f t="shared" si="15"/>
        <v>0</v>
      </c>
      <c r="AF21" s="252">
        <f t="shared" ref="AF21:AF40" si="22">+AX21</f>
        <v>0</v>
      </c>
      <c r="AG21" s="14">
        <f t="shared" si="16"/>
        <v>0</v>
      </c>
      <c r="AH21" s="252">
        <f t="shared" ref="AH21:AH40" si="23">+AY21</f>
        <v>0</v>
      </c>
      <c r="AI21" s="14">
        <f t="shared" si="17"/>
        <v>0</v>
      </c>
      <c r="AJ21" s="252">
        <f t="shared" ref="AJ21:AJ40" si="24">+AZ21</f>
        <v>0</v>
      </c>
      <c r="AK21" s="14">
        <f t="shared" si="18"/>
        <v>0</v>
      </c>
      <c r="AL21" s="252">
        <f t="shared" ref="AL21:AL40" si="25">+BA21</f>
        <v>0</v>
      </c>
      <c r="AM21" s="14">
        <f t="shared" si="19"/>
        <v>0</v>
      </c>
      <c r="AN21" s="252">
        <f t="shared" ref="AN21:AN40" si="26">+BB21</f>
        <v>0</v>
      </c>
      <c r="AO21" s="14">
        <f t="shared" si="20"/>
        <v>0</v>
      </c>
      <c r="AP21" s="252">
        <f t="shared" ref="AP21:AP40" si="27">+BD21</f>
        <v>0</v>
      </c>
      <c r="AQ21" s="14">
        <f t="shared" si="21"/>
        <v>0</v>
      </c>
      <c r="AS21" s="765"/>
    </row>
    <row r="22" spans="1:45" s="6" customFormat="1" ht="16.5" customHeight="1">
      <c r="B22" s="261" t="s">
        <v>520</v>
      </c>
      <c r="C22" s="272">
        <v>0</v>
      </c>
      <c r="D22" s="14">
        <v>0</v>
      </c>
      <c r="E22" s="252">
        <v>0</v>
      </c>
      <c r="F22" s="46">
        <v>0</v>
      </c>
      <c r="G22" s="46">
        <v>0</v>
      </c>
      <c r="H22" s="319">
        <v>0</v>
      </c>
      <c r="I22" s="46">
        <f t="shared" si="7"/>
        <v>0</v>
      </c>
      <c r="J22" s="46">
        <f t="shared" si="1"/>
        <v>0</v>
      </c>
      <c r="K22" s="861">
        <f t="shared" si="0"/>
        <v>0</v>
      </c>
      <c r="L22" s="46">
        <f t="shared" si="8"/>
        <v>0</v>
      </c>
      <c r="M22" s="172">
        <f t="shared" si="2"/>
        <v>0</v>
      </c>
      <c r="N22" s="87"/>
      <c r="O22" s="14"/>
      <c r="P22" s="319"/>
      <c r="Q22" s="14"/>
      <c r="R22" s="319"/>
      <c r="S22" s="14">
        <f t="shared" si="6"/>
        <v>0</v>
      </c>
      <c r="T22" s="252">
        <v>0</v>
      </c>
      <c r="U22" s="14">
        <f t="shared" si="9"/>
        <v>0</v>
      </c>
      <c r="V22" s="252">
        <v>0</v>
      </c>
      <c r="W22" s="14">
        <f t="shared" si="10"/>
        <v>0</v>
      </c>
      <c r="X22" s="252">
        <v>0</v>
      </c>
      <c r="Y22" s="14">
        <f t="shared" si="11"/>
        <v>0</v>
      </c>
      <c r="Z22" s="252">
        <v>0</v>
      </c>
      <c r="AA22" s="14">
        <f t="shared" si="12"/>
        <v>0</v>
      </c>
      <c r="AB22" s="252">
        <v>0</v>
      </c>
      <c r="AC22" s="14">
        <f t="shared" si="13"/>
        <v>0</v>
      </c>
      <c r="AD22" s="252">
        <f t="shared" si="14"/>
        <v>0</v>
      </c>
      <c r="AE22" s="14">
        <f t="shared" si="15"/>
        <v>0</v>
      </c>
      <c r="AF22" s="252">
        <f t="shared" si="22"/>
        <v>0</v>
      </c>
      <c r="AG22" s="14">
        <f t="shared" si="16"/>
        <v>0</v>
      </c>
      <c r="AH22" s="252">
        <f t="shared" si="23"/>
        <v>0</v>
      </c>
      <c r="AI22" s="14">
        <f t="shared" si="17"/>
        <v>0</v>
      </c>
      <c r="AJ22" s="252">
        <f t="shared" si="24"/>
        <v>0</v>
      </c>
      <c r="AK22" s="14">
        <f t="shared" si="18"/>
        <v>0</v>
      </c>
      <c r="AL22" s="252">
        <f t="shared" si="25"/>
        <v>0</v>
      </c>
      <c r="AM22" s="14">
        <f t="shared" si="19"/>
        <v>0</v>
      </c>
      <c r="AN22" s="252">
        <f t="shared" si="26"/>
        <v>0</v>
      </c>
      <c r="AO22" s="14">
        <f t="shared" si="20"/>
        <v>0</v>
      </c>
      <c r="AP22" s="252">
        <f t="shared" si="27"/>
        <v>0</v>
      </c>
      <c r="AQ22" s="14">
        <f t="shared" si="21"/>
        <v>0</v>
      </c>
      <c r="AS22" s="765"/>
    </row>
    <row r="23" spans="1:45" s="6" customFormat="1" ht="16.5" customHeight="1">
      <c r="B23" s="261" t="s">
        <v>521</v>
      </c>
      <c r="C23" s="272">
        <v>0</v>
      </c>
      <c r="D23" s="14">
        <v>0</v>
      </c>
      <c r="E23" s="252">
        <v>0</v>
      </c>
      <c r="F23" s="46">
        <v>0</v>
      </c>
      <c r="G23" s="46">
        <v>0</v>
      </c>
      <c r="H23" s="319">
        <v>0</v>
      </c>
      <c r="I23" s="46">
        <f t="shared" si="7"/>
        <v>0</v>
      </c>
      <c r="J23" s="46">
        <f t="shared" si="1"/>
        <v>0</v>
      </c>
      <c r="K23" s="861">
        <f t="shared" si="0"/>
        <v>0</v>
      </c>
      <c r="L23" s="46">
        <f t="shared" si="8"/>
        <v>0</v>
      </c>
      <c r="M23" s="172">
        <f t="shared" si="2"/>
        <v>0</v>
      </c>
      <c r="N23" s="87"/>
      <c r="O23" s="14"/>
      <c r="P23" s="319"/>
      <c r="Q23" s="14"/>
      <c r="R23" s="319"/>
      <c r="S23" s="14">
        <f t="shared" si="6"/>
        <v>0</v>
      </c>
      <c r="T23" s="252">
        <v>0</v>
      </c>
      <c r="U23" s="14">
        <f t="shared" si="9"/>
        <v>0</v>
      </c>
      <c r="V23" s="252">
        <v>0</v>
      </c>
      <c r="W23" s="14">
        <f t="shared" si="10"/>
        <v>0</v>
      </c>
      <c r="X23" s="252">
        <v>0</v>
      </c>
      <c r="Y23" s="14">
        <f t="shared" si="11"/>
        <v>0</v>
      </c>
      <c r="Z23" s="252">
        <v>0</v>
      </c>
      <c r="AA23" s="14">
        <f t="shared" si="12"/>
        <v>0</v>
      </c>
      <c r="AB23" s="252">
        <v>0</v>
      </c>
      <c r="AC23" s="14">
        <f t="shared" si="13"/>
        <v>0</v>
      </c>
      <c r="AD23" s="252">
        <f t="shared" si="14"/>
        <v>0</v>
      </c>
      <c r="AE23" s="14">
        <f t="shared" si="15"/>
        <v>0</v>
      </c>
      <c r="AF23" s="252">
        <f t="shared" si="22"/>
        <v>0</v>
      </c>
      <c r="AG23" s="14">
        <f t="shared" si="16"/>
        <v>0</v>
      </c>
      <c r="AH23" s="252">
        <f t="shared" si="23"/>
        <v>0</v>
      </c>
      <c r="AI23" s="14">
        <f t="shared" si="17"/>
        <v>0</v>
      </c>
      <c r="AJ23" s="252">
        <f t="shared" si="24"/>
        <v>0</v>
      </c>
      <c r="AK23" s="14">
        <f t="shared" si="18"/>
        <v>0</v>
      </c>
      <c r="AL23" s="252">
        <f t="shared" si="25"/>
        <v>0</v>
      </c>
      <c r="AM23" s="14">
        <f t="shared" si="19"/>
        <v>0</v>
      </c>
      <c r="AN23" s="252">
        <f t="shared" si="26"/>
        <v>0</v>
      </c>
      <c r="AO23" s="14">
        <f t="shared" si="20"/>
        <v>0</v>
      </c>
      <c r="AP23" s="252">
        <f t="shared" si="27"/>
        <v>0</v>
      </c>
      <c r="AQ23" s="14">
        <f t="shared" si="21"/>
        <v>0</v>
      </c>
      <c r="AS23" s="765"/>
    </row>
    <row r="24" spans="1:45" s="6" customFormat="1" ht="16.5" customHeight="1">
      <c r="B24" s="261" t="s">
        <v>522</v>
      </c>
      <c r="C24" s="272">
        <v>1994691107.8</v>
      </c>
      <c r="D24" s="14">
        <v>2.0582218085790486E-3</v>
      </c>
      <c r="E24" s="252">
        <v>2220764964</v>
      </c>
      <c r="F24" s="46">
        <v>1.6988783830231401E-3</v>
      </c>
      <c r="G24" s="46">
        <v>0.1133377771204601</v>
      </c>
      <c r="H24" s="319">
        <v>2292434566</v>
      </c>
      <c r="I24" s="46">
        <f>IFERROR(H24/H$7,0)</f>
        <v>1.6420010546264487E-3</v>
      </c>
      <c r="J24" s="46">
        <f>IFERROR((H24-E24)/E24,0)</f>
        <v>3.2272484104265614E-2</v>
      </c>
      <c r="K24" s="861">
        <f t="shared" si="0"/>
        <v>747578489</v>
      </c>
      <c r="L24" s="46">
        <f t="shared" si="8"/>
        <v>1.0960907144427657E-3</v>
      </c>
      <c r="M24" s="172">
        <f>IFERROR((K24-H24)/H24,0)</f>
        <v>-0.67389320502856176</v>
      </c>
      <c r="N24" s="87"/>
      <c r="O24" s="14"/>
      <c r="P24" s="319"/>
      <c r="Q24" s="14"/>
      <c r="R24" s="319"/>
      <c r="S24" s="14">
        <f t="shared" si="6"/>
        <v>0</v>
      </c>
      <c r="T24" s="252">
        <v>52740697</v>
      </c>
      <c r="U24" s="14">
        <f t="shared" si="9"/>
        <v>3.7476118057974803E-4</v>
      </c>
      <c r="V24" s="252">
        <v>132026611</v>
      </c>
      <c r="W24" s="14">
        <f t="shared" si="10"/>
        <v>1.3705106305168019E-3</v>
      </c>
      <c r="X24" s="252">
        <v>116273247</v>
      </c>
      <c r="Y24" s="14">
        <f t="shared" si="11"/>
        <v>8.0521002647419978E-4</v>
      </c>
      <c r="Z24" s="252">
        <v>225029834</v>
      </c>
      <c r="AA24" s="14">
        <f t="shared" si="12"/>
        <v>1.5286657930679017E-3</v>
      </c>
      <c r="AB24" s="252">
        <v>221508100</v>
      </c>
      <c r="AC24" s="14">
        <f t="shared" si="13"/>
        <v>1.4442961244823486E-3</v>
      </c>
      <c r="AD24" s="252">
        <f t="shared" si="14"/>
        <v>0</v>
      </c>
      <c r="AE24" s="14">
        <f t="shared" si="15"/>
        <v>0</v>
      </c>
      <c r="AF24" s="252">
        <f t="shared" si="22"/>
        <v>0</v>
      </c>
      <c r="AG24" s="14">
        <f t="shared" si="16"/>
        <v>0</v>
      </c>
      <c r="AH24" s="252">
        <f t="shared" si="23"/>
        <v>0</v>
      </c>
      <c r="AI24" s="14">
        <f t="shared" si="17"/>
        <v>0</v>
      </c>
      <c r="AJ24" s="252">
        <f t="shared" si="24"/>
        <v>0</v>
      </c>
      <c r="AK24" s="14">
        <f t="shared" si="18"/>
        <v>0</v>
      </c>
      <c r="AL24" s="252">
        <f t="shared" si="25"/>
        <v>0</v>
      </c>
      <c r="AM24" s="14">
        <f t="shared" si="19"/>
        <v>0</v>
      </c>
      <c r="AN24" s="252">
        <f t="shared" si="26"/>
        <v>0</v>
      </c>
      <c r="AO24" s="14">
        <f t="shared" si="20"/>
        <v>0</v>
      </c>
      <c r="AP24" s="252">
        <f t="shared" si="27"/>
        <v>0</v>
      </c>
      <c r="AQ24" s="14">
        <f t="shared" si="21"/>
        <v>0</v>
      </c>
      <c r="AS24" s="765"/>
    </row>
    <row r="25" spans="1:45" s="6" customFormat="1" ht="16.5" customHeight="1">
      <c r="B25" s="261" t="s">
        <v>523</v>
      </c>
      <c r="C25" s="272">
        <v>0</v>
      </c>
      <c r="D25" s="14">
        <v>0</v>
      </c>
      <c r="E25" s="252">
        <v>0</v>
      </c>
      <c r="F25" s="46">
        <v>0</v>
      </c>
      <c r="G25" s="46">
        <v>0</v>
      </c>
      <c r="H25" s="319">
        <v>0</v>
      </c>
      <c r="I25" s="46">
        <f t="shared" si="7"/>
        <v>0</v>
      </c>
      <c r="J25" s="46">
        <f t="shared" si="1"/>
        <v>0</v>
      </c>
      <c r="K25" s="861">
        <f t="shared" si="0"/>
        <v>1299515</v>
      </c>
      <c r="L25" s="46">
        <f t="shared" si="8"/>
        <v>1.9053334810160525E-6</v>
      </c>
      <c r="M25" s="172">
        <f t="shared" si="2"/>
        <v>0</v>
      </c>
      <c r="N25" s="87"/>
      <c r="O25" s="14"/>
      <c r="P25" s="319"/>
      <c r="Q25" s="14"/>
      <c r="R25" s="319"/>
      <c r="S25" s="14">
        <f t="shared" si="6"/>
        <v>0</v>
      </c>
      <c r="T25" s="252">
        <v>0</v>
      </c>
      <c r="U25" s="14">
        <f t="shared" si="9"/>
        <v>0</v>
      </c>
      <c r="V25" s="252">
        <v>0</v>
      </c>
      <c r="W25" s="14">
        <f t="shared" si="10"/>
        <v>0</v>
      </c>
      <c r="X25" s="252">
        <v>0</v>
      </c>
      <c r="Y25" s="14">
        <f t="shared" si="11"/>
        <v>0</v>
      </c>
      <c r="Z25" s="252">
        <v>1299515</v>
      </c>
      <c r="AA25" s="14">
        <f t="shared" si="12"/>
        <v>8.8278255943548999E-6</v>
      </c>
      <c r="AB25" s="252">
        <v>0</v>
      </c>
      <c r="AC25" s="14">
        <f t="shared" si="13"/>
        <v>0</v>
      </c>
      <c r="AD25" s="252">
        <f t="shared" si="14"/>
        <v>0</v>
      </c>
      <c r="AE25" s="14">
        <f t="shared" si="15"/>
        <v>0</v>
      </c>
      <c r="AF25" s="252">
        <f t="shared" si="22"/>
        <v>0</v>
      </c>
      <c r="AG25" s="14">
        <f t="shared" si="16"/>
        <v>0</v>
      </c>
      <c r="AH25" s="252">
        <f t="shared" si="23"/>
        <v>0</v>
      </c>
      <c r="AI25" s="14">
        <f t="shared" si="17"/>
        <v>0</v>
      </c>
      <c r="AJ25" s="252">
        <f t="shared" si="24"/>
        <v>0</v>
      </c>
      <c r="AK25" s="14">
        <f t="shared" si="18"/>
        <v>0</v>
      </c>
      <c r="AL25" s="252">
        <f t="shared" si="25"/>
        <v>0</v>
      </c>
      <c r="AM25" s="14">
        <f t="shared" si="19"/>
        <v>0</v>
      </c>
      <c r="AN25" s="252">
        <f t="shared" si="26"/>
        <v>0</v>
      </c>
      <c r="AO25" s="14">
        <f t="shared" si="20"/>
        <v>0</v>
      </c>
      <c r="AP25" s="252">
        <f t="shared" si="27"/>
        <v>0</v>
      </c>
      <c r="AQ25" s="14">
        <f t="shared" si="21"/>
        <v>0</v>
      </c>
      <c r="AS25" s="765"/>
    </row>
    <row r="26" spans="1:45" s="6" customFormat="1" ht="16.5" customHeight="1">
      <c r="B26" s="261" t="s">
        <v>524</v>
      </c>
      <c r="C26" s="272">
        <v>16656998399.256905</v>
      </c>
      <c r="D26" s="14">
        <v>1.7187522036246208E-2</v>
      </c>
      <c r="E26" s="252">
        <v>19373443138.655174</v>
      </c>
      <c r="F26" s="46">
        <v>1.4820624553490234E-2</v>
      </c>
      <c r="G26" s="46">
        <v>0.16308128717353149</v>
      </c>
      <c r="H26" s="319">
        <v>23595062779.866348</v>
      </c>
      <c r="I26" s="46">
        <f t="shared" si="7"/>
        <v>1.690042478992956E-2</v>
      </c>
      <c r="J26" s="46">
        <f t="shared" si="1"/>
        <v>0.21790755577091608</v>
      </c>
      <c r="K26" s="861">
        <f t="shared" si="0"/>
        <v>10335139887.313887</v>
      </c>
      <c r="L26" s="46">
        <f t="shared" si="8"/>
        <v>1.5153259530119791E-2</v>
      </c>
      <c r="M26" s="172">
        <f t="shared" si="2"/>
        <v>-0.56197870784506432</v>
      </c>
      <c r="N26" s="87"/>
      <c r="O26" s="14"/>
      <c r="P26" s="319"/>
      <c r="Q26" s="14"/>
      <c r="R26" s="319"/>
      <c r="S26" s="14">
        <f t="shared" si="6"/>
        <v>0</v>
      </c>
      <c r="T26" s="252">
        <v>2061802575.8414333</v>
      </c>
      <c r="U26" s="14">
        <f t="shared" si="9"/>
        <v>1.4650613499565639E-2</v>
      </c>
      <c r="V26" s="252">
        <v>2065069030.6583815</v>
      </c>
      <c r="W26" s="14">
        <f t="shared" si="10"/>
        <v>2.1436580382028735E-2</v>
      </c>
      <c r="X26" s="252">
        <v>2077163113.4238706</v>
      </c>
      <c r="Y26" s="14">
        <f t="shared" si="11"/>
        <v>1.4384672387718442E-2</v>
      </c>
      <c r="Z26" s="252">
        <v>2059711261.9667149</v>
      </c>
      <c r="AA26" s="14">
        <f t="shared" si="12"/>
        <v>1.3991967615126255E-2</v>
      </c>
      <c r="AB26" s="252">
        <v>2071393905.4234865</v>
      </c>
      <c r="AC26" s="14">
        <f t="shared" si="13"/>
        <v>1.3506080318866433E-2</v>
      </c>
      <c r="AD26" s="252">
        <f t="shared" si="14"/>
        <v>0</v>
      </c>
      <c r="AE26" s="14">
        <f t="shared" si="15"/>
        <v>0</v>
      </c>
      <c r="AF26" s="252">
        <f t="shared" si="22"/>
        <v>0</v>
      </c>
      <c r="AG26" s="14">
        <f t="shared" si="16"/>
        <v>0</v>
      </c>
      <c r="AH26" s="252">
        <f t="shared" si="23"/>
        <v>0</v>
      </c>
      <c r="AI26" s="14">
        <f t="shared" si="17"/>
        <v>0</v>
      </c>
      <c r="AJ26" s="252">
        <f t="shared" si="24"/>
        <v>0</v>
      </c>
      <c r="AK26" s="14">
        <f t="shared" si="18"/>
        <v>0</v>
      </c>
      <c r="AL26" s="252">
        <f t="shared" si="25"/>
        <v>0</v>
      </c>
      <c r="AM26" s="14">
        <f t="shared" si="19"/>
        <v>0</v>
      </c>
      <c r="AN26" s="252">
        <f t="shared" si="26"/>
        <v>0</v>
      </c>
      <c r="AO26" s="14">
        <f t="shared" si="20"/>
        <v>0</v>
      </c>
      <c r="AP26" s="252">
        <f t="shared" si="27"/>
        <v>0</v>
      </c>
      <c r="AQ26" s="14">
        <f t="shared" si="21"/>
        <v>0</v>
      </c>
      <c r="AS26" s="765"/>
    </row>
    <row r="27" spans="1:45" s="6" customFormat="1" ht="16.5" customHeight="1">
      <c r="B27" s="261" t="s">
        <v>525</v>
      </c>
      <c r="C27" s="272">
        <v>188020000</v>
      </c>
      <c r="D27" s="302">
        <v>1.9400841711068298E-4</v>
      </c>
      <c r="E27" s="252">
        <v>208900000</v>
      </c>
      <c r="F27" s="335">
        <v>1.5980785898850932E-4</v>
      </c>
      <c r="G27" s="46">
        <v>0.11105201574300606</v>
      </c>
      <c r="H27" s="319">
        <v>180000000</v>
      </c>
      <c r="I27" s="335">
        <f t="shared" si="7"/>
        <v>1.2892851740081501E-4</v>
      </c>
      <c r="J27" s="46">
        <f t="shared" si="1"/>
        <v>-0.13834370512206798</v>
      </c>
      <c r="K27" s="861">
        <f t="shared" si="0"/>
        <v>79500000</v>
      </c>
      <c r="L27" s="335">
        <f t="shared" si="8"/>
        <v>1.1656195714614774E-4</v>
      </c>
      <c r="M27" s="172">
        <f>IFERROR((K27-H27)/H27,0)</f>
        <v>-0.55833333333333335</v>
      </c>
      <c r="N27" s="87"/>
      <c r="O27" s="302"/>
      <c r="P27" s="319"/>
      <c r="Q27" s="302"/>
      <c r="R27" s="319"/>
      <c r="S27" s="302">
        <f t="shared" si="6"/>
        <v>0</v>
      </c>
      <c r="T27" s="252">
        <v>17500000</v>
      </c>
      <c r="U27" s="14">
        <f t="shared" si="9"/>
        <v>1.2435028418652849E-4</v>
      </c>
      <c r="V27" s="252">
        <v>15000000</v>
      </c>
      <c r="W27" s="14">
        <f t="shared" si="10"/>
        <v>1.5570845378854744E-4</v>
      </c>
      <c r="X27" s="252">
        <v>17000000</v>
      </c>
      <c r="Y27" s="14">
        <f t="shared" si="11"/>
        <v>1.177276011743389E-4</v>
      </c>
      <c r="Z27" s="252">
        <v>15000000</v>
      </c>
      <c r="AA27" s="14">
        <f t="shared" si="12"/>
        <v>1.0189754171004067E-4</v>
      </c>
      <c r="AB27" s="252">
        <v>15000000</v>
      </c>
      <c r="AC27" s="14">
        <f t="shared" si="13"/>
        <v>9.7804287370237145E-5</v>
      </c>
      <c r="AD27" s="252">
        <f t="shared" si="14"/>
        <v>0</v>
      </c>
      <c r="AE27" s="14">
        <f t="shared" si="15"/>
        <v>0</v>
      </c>
      <c r="AF27" s="252">
        <f t="shared" si="22"/>
        <v>0</v>
      </c>
      <c r="AG27" s="14">
        <f t="shared" si="16"/>
        <v>0</v>
      </c>
      <c r="AH27" s="252">
        <f t="shared" si="23"/>
        <v>0</v>
      </c>
      <c r="AI27" s="14">
        <f t="shared" si="17"/>
        <v>0</v>
      </c>
      <c r="AJ27" s="252">
        <f t="shared" si="24"/>
        <v>0</v>
      </c>
      <c r="AK27" s="14">
        <f t="shared" si="18"/>
        <v>0</v>
      </c>
      <c r="AL27" s="252">
        <f t="shared" si="25"/>
        <v>0</v>
      </c>
      <c r="AM27" s="14">
        <f t="shared" si="19"/>
        <v>0</v>
      </c>
      <c r="AN27" s="252">
        <f t="shared" si="26"/>
        <v>0</v>
      </c>
      <c r="AO27" s="14">
        <f t="shared" si="20"/>
        <v>0</v>
      </c>
      <c r="AP27" s="252">
        <f t="shared" si="27"/>
        <v>0</v>
      </c>
      <c r="AQ27" s="14">
        <f t="shared" si="21"/>
        <v>0</v>
      </c>
      <c r="AS27" s="765"/>
    </row>
    <row r="28" spans="1:45" s="6" customFormat="1" ht="16.5" customHeight="1">
      <c r="B28" s="261" t="s">
        <v>526</v>
      </c>
      <c r="C28" s="272">
        <v>197399000</v>
      </c>
      <c r="D28" s="302">
        <v>2.0368613726854434E-4</v>
      </c>
      <c r="E28" s="252">
        <v>707405460</v>
      </c>
      <c r="F28" s="335">
        <v>5.4116300622011285E-4</v>
      </c>
      <c r="G28" s="46">
        <v>2.5836324398806476</v>
      </c>
      <c r="H28" s="319">
        <v>410592000</v>
      </c>
      <c r="I28" s="335">
        <f t="shared" si="7"/>
        <v>2.9409454342575238E-4</v>
      </c>
      <c r="J28" s="46">
        <f t="shared" si="1"/>
        <v>-0.41958039170350764</v>
      </c>
      <c r="K28" s="861">
        <f t="shared" si="0"/>
        <v>383473733</v>
      </c>
      <c r="L28" s="335">
        <f t="shared" si="8"/>
        <v>5.6224463940401633E-4</v>
      </c>
      <c r="M28" s="172">
        <f t="shared" si="2"/>
        <v>-6.6046749571350635E-2</v>
      </c>
      <c r="N28" s="87"/>
      <c r="O28" s="302"/>
      <c r="P28" s="319"/>
      <c r="Q28" s="302"/>
      <c r="R28" s="319"/>
      <c r="S28" s="302">
        <f t="shared" si="6"/>
        <v>0</v>
      </c>
      <c r="T28" s="252">
        <v>86362500</v>
      </c>
      <c r="U28" s="14">
        <f t="shared" si="9"/>
        <v>6.1366865246051806E-4</v>
      </c>
      <c r="V28" s="252">
        <v>21650000</v>
      </c>
      <c r="W28" s="14">
        <f t="shared" si="10"/>
        <v>2.2473920163480348E-4</v>
      </c>
      <c r="X28" s="252">
        <v>63224005</v>
      </c>
      <c r="Y28" s="14">
        <f t="shared" si="11"/>
        <v>4.3783590854614167E-4</v>
      </c>
      <c r="Z28" s="252">
        <v>67426290</v>
      </c>
      <c r="AA28" s="14">
        <f t="shared" si="12"/>
        <v>4.5803821317521985E-4</v>
      </c>
      <c r="AB28" s="252">
        <v>144810938</v>
      </c>
      <c r="AC28" s="14">
        <f t="shared" si="13"/>
        <v>9.4420870630037299E-4</v>
      </c>
      <c r="AD28" s="252">
        <f t="shared" si="14"/>
        <v>0</v>
      </c>
      <c r="AE28" s="14">
        <f t="shared" si="15"/>
        <v>0</v>
      </c>
      <c r="AF28" s="252">
        <f t="shared" si="22"/>
        <v>0</v>
      </c>
      <c r="AG28" s="14">
        <f t="shared" si="16"/>
        <v>0</v>
      </c>
      <c r="AH28" s="252">
        <f t="shared" si="23"/>
        <v>0</v>
      </c>
      <c r="AI28" s="14">
        <f t="shared" si="17"/>
        <v>0</v>
      </c>
      <c r="AJ28" s="252">
        <f t="shared" si="24"/>
        <v>0</v>
      </c>
      <c r="AK28" s="14">
        <f t="shared" si="18"/>
        <v>0</v>
      </c>
      <c r="AL28" s="252">
        <f t="shared" si="25"/>
        <v>0</v>
      </c>
      <c r="AM28" s="14">
        <f t="shared" si="19"/>
        <v>0</v>
      </c>
      <c r="AN28" s="252">
        <f t="shared" si="26"/>
        <v>0</v>
      </c>
      <c r="AO28" s="14">
        <f t="shared" si="20"/>
        <v>0</v>
      </c>
      <c r="AP28" s="252">
        <f t="shared" si="27"/>
        <v>0</v>
      </c>
      <c r="AQ28" s="14">
        <f t="shared" si="21"/>
        <v>0</v>
      </c>
      <c r="AS28" s="765"/>
    </row>
    <row r="29" spans="1:45" s="6" customFormat="1" ht="16.5" customHeight="1">
      <c r="B29" s="261" t="s">
        <v>527</v>
      </c>
      <c r="C29" s="272">
        <v>0</v>
      </c>
      <c r="D29" s="14">
        <v>0</v>
      </c>
      <c r="E29" s="252">
        <v>0</v>
      </c>
      <c r="F29" s="46">
        <v>0</v>
      </c>
      <c r="G29" s="46">
        <v>0</v>
      </c>
      <c r="H29" s="319">
        <v>0</v>
      </c>
      <c r="I29" s="46">
        <f t="shared" si="7"/>
        <v>0</v>
      </c>
      <c r="J29" s="46">
        <f t="shared" si="1"/>
        <v>0</v>
      </c>
      <c r="K29" s="861">
        <f t="shared" si="0"/>
        <v>0</v>
      </c>
      <c r="L29" s="46">
        <f t="shared" si="8"/>
        <v>0</v>
      </c>
      <c r="M29" s="172">
        <f t="shared" si="2"/>
        <v>0</v>
      </c>
      <c r="N29" s="87"/>
      <c r="O29" s="14"/>
      <c r="P29" s="319"/>
      <c r="Q29" s="14"/>
      <c r="R29" s="319"/>
      <c r="S29" s="14">
        <f t="shared" si="6"/>
        <v>0</v>
      </c>
      <c r="T29" s="252">
        <v>0</v>
      </c>
      <c r="U29" s="14">
        <f t="shared" si="9"/>
        <v>0</v>
      </c>
      <c r="V29" s="252">
        <v>0</v>
      </c>
      <c r="W29" s="14">
        <f t="shared" si="10"/>
        <v>0</v>
      </c>
      <c r="X29" s="252">
        <v>0</v>
      </c>
      <c r="Y29" s="14">
        <f t="shared" si="11"/>
        <v>0</v>
      </c>
      <c r="Z29" s="252">
        <v>0</v>
      </c>
      <c r="AA29" s="14">
        <f t="shared" si="12"/>
        <v>0</v>
      </c>
      <c r="AB29" s="252">
        <v>0</v>
      </c>
      <c r="AC29" s="14">
        <f t="shared" si="13"/>
        <v>0</v>
      </c>
      <c r="AD29" s="252">
        <f t="shared" si="14"/>
        <v>0</v>
      </c>
      <c r="AE29" s="14">
        <f t="shared" si="15"/>
        <v>0</v>
      </c>
      <c r="AF29" s="252">
        <f t="shared" si="22"/>
        <v>0</v>
      </c>
      <c r="AG29" s="14">
        <f t="shared" si="16"/>
        <v>0</v>
      </c>
      <c r="AH29" s="252">
        <f t="shared" si="23"/>
        <v>0</v>
      </c>
      <c r="AI29" s="14">
        <f t="shared" si="17"/>
        <v>0</v>
      </c>
      <c r="AJ29" s="252">
        <f t="shared" si="24"/>
        <v>0</v>
      </c>
      <c r="AK29" s="14">
        <f t="shared" si="18"/>
        <v>0</v>
      </c>
      <c r="AL29" s="252">
        <f t="shared" si="25"/>
        <v>0</v>
      </c>
      <c r="AM29" s="14">
        <f t="shared" si="19"/>
        <v>0</v>
      </c>
      <c r="AN29" s="252">
        <f t="shared" si="26"/>
        <v>0</v>
      </c>
      <c r="AO29" s="14">
        <f t="shared" si="20"/>
        <v>0</v>
      </c>
      <c r="AP29" s="252">
        <f t="shared" si="27"/>
        <v>0</v>
      </c>
      <c r="AQ29" s="14">
        <f t="shared" si="21"/>
        <v>0</v>
      </c>
      <c r="AS29" s="765"/>
    </row>
    <row r="30" spans="1:45" s="6" customFormat="1" ht="16.5" customHeight="1">
      <c r="B30" s="261" t="s">
        <v>528</v>
      </c>
      <c r="C30" s="272">
        <v>0</v>
      </c>
      <c r="D30" s="14">
        <v>0</v>
      </c>
      <c r="E30" s="252">
        <v>0</v>
      </c>
      <c r="F30" s="46">
        <v>0</v>
      </c>
      <c r="G30" s="46">
        <v>0</v>
      </c>
      <c r="H30" s="319">
        <v>0</v>
      </c>
      <c r="I30" s="46">
        <f t="shared" si="7"/>
        <v>0</v>
      </c>
      <c r="J30" s="46">
        <f t="shared" si="1"/>
        <v>0</v>
      </c>
      <c r="K30" s="861">
        <f t="shared" si="0"/>
        <v>0</v>
      </c>
      <c r="L30" s="46">
        <f t="shared" si="8"/>
        <v>0</v>
      </c>
      <c r="M30" s="172">
        <f t="shared" si="2"/>
        <v>0</v>
      </c>
      <c r="N30" s="87"/>
      <c r="O30" s="14"/>
      <c r="P30" s="319"/>
      <c r="Q30" s="14"/>
      <c r="R30" s="319"/>
      <c r="S30" s="14">
        <f t="shared" si="6"/>
        <v>0</v>
      </c>
      <c r="T30" s="252">
        <v>0</v>
      </c>
      <c r="U30" s="14">
        <f t="shared" si="9"/>
        <v>0</v>
      </c>
      <c r="V30" s="252">
        <v>0</v>
      </c>
      <c r="W30" s="14">
        <f t="shared" si="10"/>
        <v>0</v>
      </c>
      <c r="X30" s="252">
        <v>0</v>
      </c>
      <c r="Y30" s="14">
        <f t="shared" si="11"/>
        <v>0</v>
      </c>
      <c r="Z30" s="252">
        <v>0</v>
      </c>
      <c r="AA30" s="14">
        <f t="shared" si="12"/>
        <v>0</v>
      </c>
      <c r="AB30" s="252">
        <v>0</v>
      </c>
      <c r="AC30" s="14">
        <f t="shared" si="13"/>
        <v>0</v>
      </c>
      <c r="AD30" s="252">
        <f t="shared" si="14"/>
        <v>0</v>
      </c>
      <c r="AE30" s="14">
        <f t="shared" si="15"/>
        <v>0</v>
      </c>
      <c r="AF30" s="252">
        <f t="shared" si="22"/>
        <v>0</v>
      </c>
      <c r="AG30" s="14">
        <f t="shared" si="16"/>
        <v>0</v>
      </c>
      <c r="AH30" s="252">
        <f t="shared" si="23"/>
        <v>0</v>
      </c>
      <c r="AI30" s="14">
        <f t="shared" si="17"/>
        <v>0</v>
      </c>
      <c r="AJ30" s="252">
        <f t="shared" si="24"/>
        <v>0</v>
      </c>
      <c r="AK30" s="14">
        <f t="shared" si="18"/>
        <v>0</v>
      </c>
      <c r="AL30" s="252">
        <f t="shared" si="25"/>
        <v>0</v>
      </c>
      <c r="AM30" s="14">
        <f t="shared" si="19"/>
        <v>0</v>
      </c>
      <c r="AN30" s="252">
        <f t="shared" si="26"/>
        <v>0</v>
      </c>
      <c r="AO30" s="14">
        <f t="shared" si="20"/>
        <v>0</v>
      </c>
      <c r="AP30" s="252">
        <f t="shared" si="27"/>
        <v>0</v>
      </c>
      <c r="AQ30" s="14">
        <f t="shared" si="21"/>
        <v>0</v>
      </c>
      <c r="AS30" s="765"/>
    </row>
    <row r="31" spans="1:45" s="6" customFormat="1" ht="16.5" customHeight="1">
      <c r="B31" s="261" t="s">
        <v>529</v>
      </c>
      <c r="C31" s="272">
        <v>0</v>
      </c>
      <c r="D31" s="14">
        <v>0</v>
      </c>
      <c r="E31" s="252">
        <v>0</v>
      </c>
      <c r="F31" s="46">
        <v>0</v>
      </c>
      <c r="G31" s="46">
        <v>0</v>
      </c>
      <c r="H31" s="319">
        <v>0</v>
      </c>
      <c r="I31" s="46">
        <f t="shared" si="7"/>
        <v>0</v>
      </c>
      <c r="J31" s="46">
        <f t="shared" si="1"/>
        <v>0</v>
      </c>
      <c r="K31" s="861">
        <f t="shared" si="0"/>
        <v>0</v>
      </c>
      <c r="L31" s="46">
        <f t="shared" si="8"/>
        <v>0</v>
      </c>
      <c r="M31" s="172">
        <f t="shared" si="2"/>
        <v>0</v>
      </c>
      <c r="N31" s="87"/>
      <c r="O31" s="14"/>
      <c r="P31" s="319"/>
      <c r="Q31" s="14"/>
      <c r="R31" s="319"/>
      <c r="S31" s="14">
        <f t="shared" si="6"/>
        <v>0</v>
      </c>
      <c r="T31" s="252">
        <v>0</v>
      </c>
      <c r="U31" s="14">
        <f t="shared" si="9"/>
        <v>0</v>
      </c>
      <c r="V31" s="252">
        <v>0</v>
      </c>
      <c r="W31" s="14">
        <f t="shared" si="10"/>
        <v>0</v>
      </c>
      <c r="X31" s="252">
        <v>0</v>
      </c>
      <c r="Y31" s="14">
        <f t="shared" si="11"/>
        <v>0</v>
      </c>
      <c r="Z31" s="252">
        <v>0</v>
      </c>
      <c r="AA31" s="14">
        <f t="shared" si="12"/>
        <v>0</v>
      </c>
      <c r="AB31" s="252">
        <v>0</v>
      </c>
      <c r="AC31" s="14">
        <f t="shared" si="13"/>
        <v>0</v>
      </c>
      <c r="AD31" s="252">
        <f t="shared" si="14"/>
        <v>0</v>
      </c>
      <c r="AE31" s="14">
        <f t="shared" si="15"/>
        <v>0</v>
      </c>
      <c r="AF31" s="252">
        <f t="shared" si="22"/>
        <v>0</v>
      </c>
      <c r="AG31" s="14">
        <f t="shared" si="16"/>
        <v>0</v>
      </c>
      <c r="AH31" s="252">
        <f t="shared" si="23"/>
        <v>0</v>
      </c>
      <c r="AI31" s="14">
        <f t="shared" si="17"/>
        <v>0</v>
      </c>
      <c r="AJ31" s="252">
        <f t="shared" si="24"/>
        <v>0</v>
      </c>
      <c r="AK31" s="14">
        <f t="shared" si="18"/>
        <v>0</v>
      </c>
      <c r="AL31" s="252">
        <f t="shared" si="25"/>
        <v>0</v>
      </c>
      <c r="AM31" s="14">
        <f t="shared" si="19"/>
        <v>0</v>
      </c>
      <c r="AN31" s="252">
        <f t="shared" si="26"/>
        <v>0</v>
      </c>
      <c r="AO31" s="14">
        <f t="shared" si="20"/>
        <v>0</v>
      </c>
      <c r="AP31" s="252">
        <f t="shared" si="27"/>
        <v>0</v>
      </c>
      <c r="AQ31" s="14">
        <f t="shared" si="21"/>
        <v>0</v>
      </c>
      <c r="AS31" s="765"/>
    </row>
    <row r="32" spans="1:45" s="6" customFormat="1" ht="16.5" customHeight="1">
      <c r="B32" s="261" t="s">
        <v>530</v>
      </c>
      <c r="C32" s="272">
        <v>5307951949.1999998</v>
      </c>
      <c r="D32" s="14">
        <v>5.477009657291013E-3</v>
      </c>
      <c r="E32" s="252">
        <v>10534104842</v>
      </c>
      <c r="F32" s="46">
        <v>8.0585578801364733E-3</v>
      </c>
      <c r="G32" s="46">
        <v>0.98458933743506705</v>
      </c>
      <c r="H32" s="319">
        <v>1615187202.8150001</v>
      </c>
      <c r="I32" s="46">
        <f t="shared" si="7"/>
        <v>1.1569093965761524E-3</v>
      </c>
      <c r="J32" s="46">
        <f t="shared" si="1"/>
        <v>-0.84667067329962686</v>
      </c>
      <c r="K32" s="861">
        <f t="shared" si="0"/>
        <v>294496546</v>
      </c>
      <c r="L32" s="46">
        <f t="shared" si="8"/>
        <v>4.3178734307598146E-4</v>
      </c>
      <c r="M32" s="172">
        <f t="shared" si="2"/>
        <v>-0.81767033227681474</v>
      </c>
      <c r="N32" s="87"/>
      <c r="O32" s="14"/>
      <c r="P32" s="319"/>
      <c r="Q32" s="14"/>
      <c r="R32" s="319"/>
      <c r="S32" s="14">
        <f t="shared" si="6"/>
        <v>0</v>
      </c>
      <c r="T32" s="252">
        <v>134837903</v>
      </c>
      <c r="U32" s="14">
        <f t="shared" si="9"/>
        <v>9.5812180326660355E-4</v>
      </c>
      <c r="V32" s="252">
        <v>53737940</v>
      </c>
      <c r="W32" s="14">
        <f t="shared" si="10"/>
        <v>5.5783010314544893E-4</v>
      </c>
      <c r="X32" s="252">
        <v>64617637</v>
      </c>
      <c r="Y32" s="14">
        <f t="shared" si="11"/>
        <v>4.4748702338612967E-4</v>
      </c>
      <c r="Z32" s="252">
        <v>38198066</v>
      </c>
      <c r="AA32" s="14">
        <f t="shared" si="12"/>
        <v>2.5948593489852573E-4</v>
      </c>
      <c r="AB32" s="252">
        <v>3105000</v>
      </c>
      <c r="AC32" s="14">
        <f t="shared" si="13"/>
        <v>2.0245487485639089E-5</v>
      </c>
      <c r="AD32" s="252">
        <f t="shared" si="14"/>
        <v>0</v>
      </c>
      <c r="AE32" s="14">
        <f t="shared" si="15"/>
        <v>0</v>
      </c>
      <c r="AF32" s="252">
        <f t="shared" si="22"/>
        <v>0</v>
      </c>
      <c r="AG32" s="14">
        <f t="shared" si="16"/>
        <v>0</v>
      </c>
      <c r="AH32" s="252">
        <f t="shared" si="23"/>
        <v>0</v>
      </c>
      <c r="AI32" s="14">
        <f t="shared" si="17"/>
        <v>0</v>
      </c>
      <c r="AJ32" s="252">
        <f t="shared" si="24"/>
        <v>0</v>
      </c>
      <c r="AK32" s="14">
        <f t="shared" si="18"/>
        <v>0</v>
      </c>
      <c r="AL32" s="252">
        <f t="shared" si="25"/>
        <v>0</v>
      </c>
      <c r="AM32" s="14">
        <f t="shared" si="19"/>
        <v>0</v>
      </c>
      <c r="AN32" s="252">
        <f t="shared" si="26"/>
        <v>0</v>
      </c>
      <c r="AO32" s="14">
        <f t="shared" si="20"/>
        <v>0</v>
      </c>
      <c r="AP32" s="252">
        <f t="shared" si="27"/>
        <v>0</v>
      </c>
      <c r="AQ32" s="14">
        <f t="shared" si="21"/>
        <v>0</v>
      </c>
      <c r="AS32" s="765"/>
    </row>
    <row r="33" spans="2:45" s="6" customFormat="1" ht="16.5" customHeight="1">
      <c r="B33" s="261" t="s">
        <v>531</v>
      </c>
      <c r="C33" s="272">
        <v>0</v>
      </c>
      <c r="D33" s="14">
        <v>0</v>
      </c>
      <c r="E33" s="252">
        <v>0</v>
      </c>
      <c r="F33" s="46">
        <v>0</v>
      </c>
      <c r="G33" s="46">
        <v>0</v>
      </c>
      <c r="H33" s="319">
        <v>0</v>
      </c>
      <c r="I33" s="46">
        <f t="shared" si="7"/>
        <v>0</v>
      </c>
      <c r="J33" s="46">
        <f t="shared" si="1"/>
        <v>0</v>
      </c>
      <c r="K33" s="861">
        <f t="shared" si="0"/>
        <v>0</v>
      </c>
      <c r="L33" s="46">
        <f t="shared" si="8"/>
        <v>0</v>
      </c>
      <c r="M33" s="172">
        <f t="shared" si="2"/>
        <v>0</v>
      </c>
      <c r="N33" s="87"/>
      <c r="O33" s="14"/>
      <c r="P33" s="319"/>
      <c r="Q33" s="14"/>
      <c r="R33" s="319"/>
      <c r="S33" s="14">
        <f t="shared" si="6"/>
        <v>0</v>
      </c>
      <c r="T33" s="252">
        <v>0</v>
      </c>
      <c r="U33" s="14">
        <f t="shared" si="9"/>
        <v>0</v>
      </c>
      <c r="V33" s="252">
        <v>0</v>
      </c>
      <c r="W33" s="14">
        <f t="shared" si="10"/>
        <v>0</v>
      </c>
      <c r="X33" s="252">
        <v>0</v>
      </c>
      <c r="Y33" s="14">
        <f t="shared" si="11"/>
        <v>0</v>
      </c>
      <c r="Z33" s="252">
        <v>0</v>
      </c>
      <c r="AA33" s="14">
        <f t="shared" si="12"/>
        <v>0</v>
      </c>
      <c r="AB33" s="252">
        <v>0</v>
      </c>
      <c r="AC33" s="14">
        <f t="shared" si="13"/>
        <v>0</v>
      </c>
      <c r="AD33" s="252">
        <f t="shared" si="14"/>
        <v>0</v>
      </c>
      <c r="AE33" s="14">
        <f t="shared" si="15"/>
        <v>0</v>
      </c>
      <c r="AF33" s="252">
        <f t="shared" si="22"/>
        <v>0</v>
      </c>
      <c r="AG33" s="14">
        <f t="shared" si="16"/>
        <v>0</v>
      </c>
      <c r="AH33" s="252">
        <f t="shared" si="23"/>
        <v>0</v>
      </c>
      <c r="AI33" s="14">
        <f t="shared" si="17"/>
        <v>0</v>
      </c>
      <c r="AJ33" s="252">
        <f t="shared" si="24"/>
        <v>0</v>
      </c>
      <c r="AK33" s="14">
        <f t="shared" si="18"/>
        <v>0</v>
      </c>
      <c r="AL33" s="252">
        <f t="shared" si="25"/>
        <v>0</v>
      </c>
      <c r="AM33" s="14">
        <f t="shared" si="19"/>
        <v>0</v>
      </c>
      <c r="AN33" s="252">
        <f t="shared" si="26"/>
        <v>0</v>
      </c>
      <c r="AO33" s="14">
        <f t="shared" si="20"/>
        <v>0</v>
      </c>
      <c r="AP33" s="252">
        <f t="shared" si="27"/>
        <v>0</v>
      </c>
      <c r="AQ33" s="14">
        <f t="shared" si="21"/>
        <v>0</v>
      </c>
      <c r="AS33" s="765"/>
    </row>
    <row r="34" spans="2:45" s="6" customFormat="1" ht="16.5" customHeight="1">
      <c r="B34" s="261" t="s">
        <v>532</v>
      </c>
      <c r="C34" s="272">
        <v>0</v>
      </c>
      <c r="D34" s="14">
        <v>0</v>
      </c>
      <c r="E34" s="252">
        <v>0</v>
      </c>
      <c r="F34" s="46">
        <v>0</v>
      </c>
      <c r="G34" s="46">
        <v>0</v>
      </c>
      <c r="H34" s="319">
        <v>0</v>
      </c>
      <c r="I34" s="46">
        <f t="shared" si="7"/>
        <v>0</v>
      </c>
      <c r="J34" s="46">
        <f t="shared" si="1"/>
        <v>0</v>
      </c>
      <c r="K34" s="861">
        <f t="shared" si="0"/>
        <v>0</v>
      </c>
      <c r="L34" s="46">
        <f t="shared" si="8"/>
        <v>0</v>
      </c>
      <c r="M34" s="172">
        <f t="shared" si="2"/>
        <v>0</v>
      </c>
      <c r="N34" s="87"/>
      <c r="O34" s="14"/>
      <c r="P34" s="319"/>
      <c r="Q34" s="14"/>
      <c r="R34" s="319"/>
      <c r="S34" s="14">
        <f t="shared" si="6"/>
        <v>0</v>
      </c>
      <c r="T34" s="252">
        <v>0</v>
      </c>
      <c r="U34" s="14">
        <f t="shared" si="9"/>
        <v>0</v>
      </c>
      <c r="V34" s="252">
        <v>0</v>
      </c>
      <c r="W34" s="14">
        <f t="shared" si="10"/>
        <v>0</v>
      </c>
      <c r="X34" s="252">
        <v>0</v>
      </c>
      <c r="Y34" s="14">
        <f t="shared" si="11"/>
        <v>0</v>
      </c>
      <c r="Z34" s="252">
        <v>0</v>
      </c>
      <c r="AA34" s="14">
        <f t="shared" si="12"/>
        <v>0</v>
      </c>
      <c r="AB34" s="252">
        <v>0</v>
      </c>
      <c r="AC34" s="14">
        <f t="shared" si="13"/>
        <v>0</v>
      </c>
      <c r="AD34" s="252">
        <f t="shared" si="14"/>
        <v>0</v>
      </c>
      <c r="AE34" s="14">
        <f t="shared" si="15"/>
        <v>0</v>
      </c>
      <c r="AF34" s="252">
        <f t="shared" si="22"/>
        <v>0</v>
      </c>
      <c r="AG34" s="14">
        <f t="shared" si="16"/>
        <v>0</v>
      </c>
      <c r="AH34" s="252">
        <f t="shared" si="23"/>
        <v>0</v>
      </c>
      <c r="AI34" s="14">
        <f t="shared" si="17"/>
        <v>0</v>
      </c>
      <c r="AJ34" s="252">
        <f t="shared" si="24"/>
        <v>0</v>
      </c>
      <c r="AK34" s="14">
        <f t="shared" si="18"/>
        <v>0</v>
      </c>
      <c r="AL34" s="252">
        <f t="shared" si="25"/>
        <v>0</v>
      </c>
      <c r="AM34" s="14">
        <f t="shared" si="19"/>
        <v>0</v>
      </c>
      <c r="AN34" s="252">
        <f t="shared" si="26"/>
        <v>0</v>
      </c>
      <c r="AO34" s="14">
        <f t="shared" si="20"/>
        <v>0</v>
      </c>
      <c r="AP34" s="252">
        <f t="shared" si="27"/>
        <v>0</v>
      </c>
      <c r="AQ34" s="14">
        <f t="shared" si="21"/>
        <v>0</v>
      </c>
      <c r="AS34" s="765"/>
    </row>
    <row r="35" spans="2:45" s="6" customFormat="1" ht="16.5" customHeight="1">
      <c r="B35" s="261" t="s">
        <v>533</v>
      </c>
      <c r="C35" s="272">
        <v>1015464300</v>
      </c>
      <c r="D35" s="14">
        <v>1.0478067305361542E-3</v>
      </c>
      <c r="E35" s="252">
        <v>1141142500</v>
      </c>
      <c r="F35" s="46">
        <v>8.7297051089418388E-4</v>
      </c>
      <c r="G35" s="46">
        <v>0.12376427216594418</v>
      </c>
      <c r="H35" s="319">
        <v>1393459467.2503946</v>
      </c>
      <c r="I35" s="46">
        <f t="shared" si="7"/>
        <v>9.9809257317068269E-4</v>
      </c>
      <c r="J35" s="46">
        <f t="shared" si="1"/>
        <v>0.22110907905927138</v>
      </c>
      <c r="K35" s="861">
        <f t="shared" si="0"/>
        <v>676431035</v>
      </c>
      <c r="L35" s="46">
        <f t="shared" si="8"/>
        <v>9.9177516118231887E-4</v>
      </c>
      <c r="M35" s="172">
        <f t="shared" si="2"/>
        <v>-0.51456712527509041</v>
      </c>
      <c r="N35" s="87"/>
      <c r="O35" s="14"/>
      <c r="P35" s="319"/>
      <c r="Q35" s="14"/>
      <c r="R35" s="319"/>
      <c r="S35" s="14">
        <f t="shared" si="6"/>
        <v>0</v>
      </c>
      <c r="T35" s="252">
        <v>123681035</v>
      </c>
      <c r="U35" s="14">
        <f t="shared" si="9"/>
        <v>8.7884410575622717E-4</v>
      </c>
      <c r="V35" s="252">
        <v>102989000</v>
      </c>
      <c r="W35" s="14">
        <f t="shared" si="10"/>
        <v>1.0690838631485808E-3</v>
      </c>
      <c r="X35" s="252">
        <v>128718000</v>
      </c>
      <c r="Y35" s="14">
        <f t="shared" si="11"/>
        <v>8.913918451740326E-4</v>
      </c>
      <c r="Z35" s="252">
        <v>132250000</v>
      </c>
      <c r="AA35" s="14">
        <f t="shared" si="12"/>
        <v>8.983966594101918E-4</v>
      </c>
      <c r="AB35" s="252">
        <v>188793000</v>
      </c>
      <c r="AC35" s="14">
        <f t="shared" si="13"/>
        <v>1.2309843216992788E-3</v>
      </c>
      <c r="AD35" s="252">
        <f t="shared" si="14"/>
        <v>0</v>
      </c>
      <c r="AE35" s="14">
        <f t="shared" si="15"/>
        <v>0</v>
      </c>
      <c r="AF35" s="252">
        <f t="shared" si="22"/>
        <v>0</v>
      </c>
      <c r="AG35" s="14">
        <f t="shared" si="16"/>
        <v>0</v>
      </c>
      <c r="AH35" s="252">
        <f t="shared" si="23"/>
        <v>0</v>
      </c>
      <c r="AI35" s="14">
        <f t="shared" si="17"/>
        <v>0</v>
      </c>
      <c r="AJ35" s="252">
        <f t="shared" si="24"/>
        <v>0</v>
      </c>
      <c r="AK35" s="14">
        <f t="shared" si="18"/>
        <v>0</v>
      </c>
      <c r="AL35" s="252">
        <f t="shared" si="25"/>
        <v>0</v>
      </c>
      <c r="AM35" s="14">
        <f t="shared" si="19"/>
        <v>0</v>
      </c>
      <c r="AN35" s="252">
        <f t="shared" si="26"/>
        <v>0</v>
      </c>
      <c r="AO35" s="14">
        <f t="shared" si="20"/>
        <v>0</v>
      </c>
      <c r="AP35" s="252">
        <f t="shared" si="27"/>
        <v>0</v>
      </c>
      <c r="AQ35" s="14">
        <f t="shared" si="21"/>
        <v>0</v>
      </c>
      <c r="AS35" s="765"/>
    </row>
    <row r="36" spans="2:45" s="6" customFormat="1" ht="16.5" customHeight="1">
      <c r="B36" s="261" t="s">
        <v>534</v>
      </c>
      <c r="C36" s="272">
        <v>0</v>
      </c>
      <c r="D36" s="14">
        <v>0</v>
      </c>
      <c r="E36" s="252">
        <v>0</v>
      </c>
      <c r="F36" s="46">
        <v>0</v>
      </c>
      <c r="G36" s="46">
        <v>0</v>
      </c>
      <c r="H36" s="319">
        <v>0</v>
      </c>
      <c r="I36" s="46">
        <f t="shared" si="7"/>
        <v>0</v>
      </c>
      <c r="J36" s="46">
        <f t="shared" si="1"/>
        <v>0</v>
      </c>
      <c r="K36" s="861">
        <f t="shared" si="0"/>
        <v>0</v>
      </c>
      <c r="L36" s="46">
        <f t="shared" si="8"/>
        <v>0</v>
      </c>
      <c r="M36" s="172">
        <f t="shared" si="2"/>
        <v>0</v>
      </c>
      <c r="N36" s="87"/>
      <c r="O36" s="14"/>
      <c r="P36" s="319"/>
      <c r="Q36" s="14"/>
      <c r="R36" s="319"/>
      <c r="S36" s="14">
        <f t="shared" si="6"/>
        <v>0</v>
      </c>
      <c r="T36" s="252">
        <v>0</v>
      </c>
      <c r="U36" s="14">
        <f t="shared" si="9"/>
        <v>0</v>
      </c>
      <c r="V36" s="252">
        <v>0</v>
      </c>
      <c r="W36" s="14">
        <f t="shared" si="10"/>
        <v>0</v>
      </c>
      <c r="X36" s="252">
        <v>0</v>
      </c>
      <c r="Y36" s="14">
        <f t="shared" si="11"/>
        <v>0</v>
      </c>
      <c r="Z36" s="252">
        <v>0</v>
      </c>
      <c r="AA36" s="14">
        <f t="shared" si="12"/>
        <v>0</v>
      </c>
      <c r="AB36" s="252">
        <v>0</v>
      </c>
      <c r="AC36" s="14">
        <f t="shared" si="13"/>
        <v>0</v>
      </c>
      <c r="AD36" s="252">
        <f t="shared" si="14"/>
        <v>0</v>
      </c>
      <c r="AE36" s="14">
        <f t="shared" si="15"/>
        <v>0</v>
      </c>
      <c r="AF36" s="252">
        <f t="shared" si="22"/>
        <v>0</v>
      </c>
      <c r="AG36" s="14">
        <f t="shared" si="16"/>
        <v>0</v>
      </c>
      <c r="AH36" s="252">
        <f t="shared" si="23"/>
        <v>0</v>
      </c>
      <c r="AI36" s="14">
        <f t="shared" si="17"/>
        <v>0</v>
      </c>
      <c r="AJ36" s="252">
        <f t="shared" si="24"/>
        <v>0</v>
      </c>
      <c r="AK36" s="14">
        <f t="shared" si="18"/>
        <v>0</v>
      </c>
      <c r="AL36" s="252">
        <f t="shared" si="25"/>
        <v>0</v>
      </c>
      <c r="AM36" s="14">
        <f t="shared" si="19"/>
        <v>0</v>
      </c>
      <c r="AN36" s="252">
        <f t="shared" si="26"/>
        <v>0</v>
      </c>
      <c r="AO36" s="14">
        <f t="shared" si="20"/>
        <v>0</v>
      </c>
      <c r="AP36" s="252">
        <f t="shared" si="27"/>
        <v>0</v>
      </c>
      <c r="AQ36" s="14">
        <f t="shared" si="21"/>
        <v>0</v>
      </c>
      <c r="AS36" s="765"/>
    </row>
    <row r="37" spans="2:45" s="6" customFormat="1" ht="16.5" customHeight="1">
      <c r="B37" s="261" t="s">
        <v>535</v>
      </c>
      <c r="C37" s="272">
        <v>0</v>
      </c>
      <c r="D37" s="14">
        <v>0</v>
      </c>
      <c r="E37" s="252">
        <v>0</v>
      </c>
      <c r="F37" s="46">
        <v>0</v>
      </c>
      <c r="G37" s="46">
        <v>0</v>
      </c>
      <c r="H37" s="319">
        <v>0</v>
      </c>
      <c r="I37" s="46">
        <f t="shared" si="7"/>
        <v>0</v>
      </c>
      <c r="J37" s="46">
        <f t="shared" si="1"/>
        <v>0</v>
      </c>
      <c r="K37" s="861">
        <f t="shared" si="0"/>
        <v>0</v>
      </c>
      <c r="L37" s="46">
        <f t="shared" si="8"/>
        <v>0</v>
      </c>
      <c r="M37" s="172">
        <f t="shared" si="2"/>
        <v>0</v>
      </c>
      <c r="N37" s="87"/>
      <c r="O37" s="14"/>
      <c r="P37" s="319"/>
      <c r="Q37" s="14"/>
      <c r="R37" s="319"/>
      <c r="S37" s="14">
        <f t="shared" si="6"/>
        <v>0</v>
      </c>
      <c r="T37" s="252">
        <v>0</v>
      </c>
      <c r="U37" s="14">
        <f t="shared" si="9"/>
        <v>0</v>
      </c>
      <c r="V37" s="252">
        <v>0</v>
      </c>
      <c r="W37" s="14">
        <f t="shared" si="10"/>
        <v>0</v>
      </c>
      <c r="X37" s="252">
        <v>0</v>
      </c>
      <c r="Y37" s="14">
        <f t="shared" si="11"/>
        <v>0</v>
      </c>
      <c r="Z37" s="252">
        <v>0</v>
      </c>
      <c r="AA37" s="14">
        <f t="shared" si="12"/>
        <v>0</v>
      </c>
      <c r="AB37" s="252">
        <v>0</v>
      </c>
      <c r="AC37" s="14">
        <f t="shared" si="13"/>
        <v>0</v>
      </c>
      <c r="AD37" s="252">
        <f t="shared" si="14"/>
        <v>0</v>
      </c>
      <c r="AE37" s="14">
        <f t="shared" si="15"/>
        <v>0</v>
      </c>
      <c r="AF37" s="252">
        <f t="shared" si="22"/>
        <v>0</v>
      </c>
      <c r="AG37" s="14">
        <f t="shared" si="16"/>
        <v>0</v>
      </c>
      <c r="AH37" s="252">
        <f t="shared" si="23"/>
        <v>0</v>
      </c>
      <c r="AI37" s="14">
        <f t="shared" si="17"/>
        <v>0</v>
      </c>
      <c r="AJ37" s="252">
        <f t="shared" si="24"/>
        <v>0</v>
      </c>
      <c r="AK37" s="14">
        <f t="shared" si="18"/>
        <v>0</v>
      </c>
      <c r="AL37" s="252">
        <f t="shared" si="25"/>
        <v>0</v>
      </c>
      <c r="AM37" s="14">
        <f t="shared" si="19"/>
        <v>0</v>
      </c>
      <c r="AN37" s="252">
        <f t="shared" si="26"/>
        <v>0</v>
      </c>
      <c r="AO37" s="14">
        <f t="shared" si="20"/>
        <v>0</v>
      </c>
      <c r="AP37" s="252">
        <f t="shared" si="27"/>
        <v>0</v>
      </c>
      <c r="AQ37" s="14">
        <f t="shared" si="21"/>
        <v>0</v>
      </c>
      <c r="AS37" s="765"/>
    </row>
    <row r="38" spans="2:45" s="6" customFormat="1" ht="16.5" customHeight="1">
      <c r="B38" s="261" t="s">
        <v>536</v>
      </c>
      <c r="C38" s="272">
        <v>6869974800</v>
      </c>
      <c r="D38" s="14">
        <v>7.0887827706535515E-3</v>
      </c>
      <c r="E38" s="252">
        <v>5543094417</v>
      </c>
      <c r="F38" s="46">
        <v>4.2404502199709397E-3</v>
      </c>
      <c r="G38" s="46">
        <v>-0.19314195781329505</v>
      </c>
      <c r="H38" s="319">
        <v>5168849082</v>
      </c>
      <c r="I38" s="46">
        <f t="shared" si="7"/>
        <v>3.7022891600601315E-3</v>
      </c>
      <c r="J38" s="46">
        <f t="shared" si="1"/>
        <v>-6.7515598120110459E-2</v>
      </c>
      <c r="K38" s="861">
        <f t="shared" si="0"/>
        <v>3562667700</v>
      </c>
      <c r="L38" s="46">
        <f t="shared" si="8"/>
        <v>5.2235411292247133E-3</v>
      </c>
      <c r="M38" s="172">
        <f t="shared" si="2"/>
        <v>-0.31074255729256367</v>
      </c>
      <c r="N38" s="87"/>
      <c r="O38" s="14"/>
      <c r="P38" s="319"/>
      <c r="Q38" s="14"/>
      <c r="R38" s="319"/>
      <c r="S38" s="14">
        <f t="shared" si="6"/>
        <v>0</v>
      </c>
      <c r="T38" s="252">
        <v>483042500</v>
      </c>
      <c r="U38" s="14">
        <f t="shared" si="9"/>
        <v>3.4323698370954964E-3</v>
      </c>
      <c r="V38" s="252">
        <v>381500000</v>
      </c>
      <c r="W38" s="14">
        <f t="shared" si="10"/>
        <v>3.9601850080220567E-3</v>
      </c>
      <c r="X38" s="252">
        <v>812490000</v>
      </c>
      <c r="Y38" s="14">
        <f t="shared" si="11"/>
        <v>5.6266175693022715E-3</v>
      </c>
      <c r="Z38" s="252">
        <v>994124000</v>
      </c>
      <c r="AA38" s="14">
        <f t="shared" si="12"/>
        <v>6.7532527836634973E-3</v>
      </c>
      <c r="AB38" s="252">
        <v>891511200</v>
      </c>
      <c r="AC38" s="14">
        <f t="shared" si="13"/>
        <v>5.8129078399056641E-3</v>
      </c>
      <c r="AD38" s="252">
        <f t="shared" si="14"/>
        <v>0</v>
      </c>
      <c r="AE38" s="14">
        <f t="shared" si="15"/>
        <v>0</v>
      </c>
      <c r="AF38" s="252">
        <f t="shared" si="22"/>
        <v>0</v>
      </c>
      <c r="AG38" s="14">
        <f t="shared" si="16"/>
        <v>0</v>
      </c>
      <c r="AH38" s="252">
        <f t="shared" si="23"/>
        <v>0</v>
      </c>
      <c r="AI38" s="14">
        <f t="shared" si="17"/>
        <v>0</v>
      </c>
      <c r="AJ38" s="252">
        <f t="shared" si="24"/>
        <v>0</v>
      </c>
      <c r="AK38" s="14">
        <f t="shared" si="18"/>
        <v>0</v>
      </c>
      <c r="AL38" s="252">
        <f t="shared" si="25"/>
        <v>0</v>
      </c>
      <c r="AM38" s="14">
        <f t="shared" si="19"/>
        <v>0</v>
      </c>
      <c r="AN38" s="252">
        <f t="shared" si="26"/>
        <v>0</v>
      </c>
      <c r="AO38" s="14">
        <f t="shared" si="20"/>
        <v>0</v>
      </c>
      <c r="AP38" s="252">
        <f t="shared" si="27"/>
        <v>0</v>
      </c>
      <c r="AQ38" s="14">
        <f t="shared" si="21"/>
        <v>0</v>
      </c>
      <c r="AS38" s="765"/>
    </row>
    <row r="39" spans="2:45" s="6" customFormat="1" ht="16.5" customHeight="1">
      <c r="B39" s="261" t="s">
        <v>537</v>
      </c>
      <c r="C39" s="272">
        <v>0</v>
      </c>
      <c r="D39" s="14">
        <v>0</v>
      </c>
      <c r="E39" s="252">
        <v>0</v>
      </c>
      <c r="F39" s="46">
        <v>0</v>
      </c>
      <c r="G39" s="46">
        <v>0</v>
      </c>
      <c r="H39" s="319">
        <v>0</v>
      </c>
      <c r="I39" s="46">
        <f t="shared" si="7"/>
        <v>0</v>
      </c>
      <c r="J39" s="46">
        <f t="shared" si="1"/>
        <v>0</v>
      </c>
      <c r="K39" s="861">
        <f t="shared" si="0"/>
        <v>0</v>
      </c>
      <c r="L39" s="46">
        <f t="shared" si="8"/>
        <v>0</v>
      </c>
      <c r="M39" s="172">
        <f t="shared" si="2"/>
        <v>0</v>
      </c>
      <c r="N39" s="87"/>
      <c r="O39" s="14"/>
      <c r="P39" s="319"/>
      <c r="Q39" s="14"/>
      <c r="R39" s="319"/>
      <c r="S39" s="14">
        <f t="shared" si="6"/>
        <v>0</v>
      </c>
      <c r="T39" s="252">
        <v>0</v>
      </c>
      <c r="U39" s="14">
        <f t="shared" si="9"/>
        <v>0</v>
      </c>
      <c r="V39" s="252">
        <v>0</v>
      </c>
      <c r="W39" s="14">
        <f t="shared" si="10"/>
        <v>0</v>
      </c>
      <c r="X39" s="252">
        <v>0</v>
      </c>
      <c r="Y39" s="14">
        <f t="shared" si="11"/>
        <v>0</v>
      </c>
      <c r="Z39" s="252">
        <v>0</v>
      </c>
      <c r="AA39" s="14">
        <f t="shared" si="12"/>
        <v>0</v>
      </c>
      <c r="AB39" s="252">
        <v>0</v>
      </c>
      <c r="AC39" s="14">
        <f t="shared" si="13"/>
        <v>0</v>
      </c>
      <c r="AD39" s="252">
        <f t="shared" si="14"/>
        <v>0</v>
      </c>
      <c r="AE39" s="14">
        <f t="shared" si="15"/>
        <v>0</v>
      </c>
      <c r="AF39" s="252">
        <f t="shared" si="22"/>
        <v>0</v>
      </c>
      <c r="AG39" s="14">
        <f t="shared" si="16"/>
        <v>0</v>
      </c>
      <c r="AH39" s="252">
        <f t="shared" si="23"/>
        <v>0</v>
      </c>
      <c r="AI39" s="14">
        <f t="shared" si="17"/>
        <v>0</v>
      </c>
      <c r="AJ39" s="252">
        <f t="shared" si="24"/>
        <v>0</v>
      </c>
      <c r="AK39" s="14">
        <f t="shared" si="18"/>
        <v>0</v>
      </c>
      <c r="AL39" s="252">
        <f t="shared" si="25"/>
        <v>0</v>
      </c>
      <c r="AM39" s="14">
        <f t="shared" si="19"/>
        <v>0</v>
      </c>
      <c r="AN39" s="252">
        <f t="shared" si="26"/>
        <v>0</v>
      </c>
      <c r="AO39" s="14">
        <f t="shared" si="20"/>
        <v>0</v>
      </c>
      <c r="AP39" s="252">
        <f t="shared" si="27"/>
        <v>0</v>
      </c>
      <c r="AQ39" s="14">
        <f t="shared" si="21"/>
        <v>0</v>
      </c>
      <c r="AS39" s="765"/>
    </row>
    <row r="40" spans="2:45" s="6" customFormat="1" ht="16.5" customHeight="1">
      <c r="B40" s="261" t="s">
        <v>538</v>
      </c>
      <c r="C40" s="272">
        <v>21107035103</v>
      </c>
      <c r="D40" s="14">
        <v>2.177929193826535E-2</v>
      </c>
      <c r="E40" s="252">
        <v>27054670832.130001</v>
      </c>
      <c r="F40" s="46">
        <v>2.0696740169083617E-2</v>
      </c>
      <c r="G40" s="46">
        <v>0.28178451876856203</v>
      </c>
      <c r="H40" s="319">
        <v>29746486497.042999</v>
      </c>
      <c r="I40" s="46">
        <f t="shared" si="7"/>
        <v>2.1306502233039537E-2</v>
      </c>
      <c r="J40" s="46">
        <f t="shared" si="1"/>
        <v>9.9495413624334714E-2</v>
      </c>
      <c r="K40" s="861">
        <f t="shared" si="0"/>
        <v>14948489991</v>
      </c>
      <c r="L40" s="46">
        <f t="shared" si="8"/>
        <v>2.1917298738749185E-2</v>
      </c>
      <c r="M40" s="172">
        <f t="shared" si="2"/>
        <v>-0.49747039898355794</v>
      </c>
      <c r="N40" s="87"/>
      <c r="O40" s="14"/>
      <c r="P40" s="319"/>
      <c r="Q40" s="14"/>
      <c r="R40" s="319"/>
      <c r="S40" s="14">
        <f t="shared" si="6"/>
        <v>0</v>
      </c>
      <c r="T40" s="252">
        <v>2975802333</v>
      </c>
      <c r="U40" s="14">
        <f t="shared" si="9"/>
        <v>2.1145249473799112E-2</v>
      </c>
      <c r="V40" s="252">
        <v>2092604437</v>
      </c>
      <c r="W40" s="14">
        <f t="shared" si="10"/>
        <v>2.1722413418421588E-2</v>
      </c>
      <c r="X40" s="252">
        <v>3099969624</v>
      </c>
      <c r="Y40" s="14">
        <f t="shared" si="11"/>
        <v>2.1467763973343372E-2</v>
      </c>
      <c r="Z40" s="252">
        <v>3241934314</v>
      </c>
      <c r="AA40" s="14">
        <f t="shared" si="12"/>
        <v>2.2023009132135139E-2</v>
      </c>
      <c r="AB40" s="252">
        <v>3538179283</v>
      </c>
      <c r="AC40" s="14">
        <f t="shared" si="13"/>
        <v>2.3069940224130107E-2</v>
      </c>
      <c r="AD40" s="252">
        <f t="shared" si="14"/>
        <v>0</v>
      </c>
      <c r="AE40" s="14">
        <f t="shared" si="15"/>
        <v>0</v>
      </c>
      <c r="AF40" s="252">
        <f t="shared" si="22"/>
        <v>0</v>
      </c>
      <c r="AG40" s="14">
        <f t="shared" si="16"/>
        <v>0</v>
      </c>
      <c r="AH40" s="252">
        <f t="shared" si="23"/>
        <v>0</v>
      </c>
      <c r="AI40" s="14">
        <f t="shared" si="17"/>
        <v>0</v>
      </c>
      <c r="AJ40" s="252">
        <f t="shared" si="24"/>
        <v>0</v>
      </c>
      <c r="AK40" s="14">
        <f t="shared" si="18"/>
        <v>0</v>
      </c>
      <c r="AL40" s="252">
        <f t="shared" si="25"/>
        <v>0</v>
      </c>
      <c r="AM40" s="14">
        <f t="shared" si="19"/>
        <v>0</v>
      </c>
      <c r="AN40" s="252">
        <f t="shared" si="26"/>
        <v>0</v>
      </c>
      <c r="AO40" s="14">
        <f t="shared" si="20"/>
        <v>0</v>
      </c>
      <c r="AP40" s="252">
        <f t="shared" si="27"/>
        <v>0</v>
      </c>
      <c r="AQ40" s="14">
        <f t="shared" si="21"/>
        <v>0</v>
      </c>
      <c r="AS40" s="765"/>
    </row>
    <row r="41" spans="2:45" s="6" customFormat="1" ht="16.5" customHeight="1" thickBot="1">
      <c r="B41" s="263" t="s">
        <v>170</v>
      </c>
      <c r="C41" s="273">
        <v>777750627739.75989</v>
      </c>
      <c r="D41" s="109">
        <v>0.80252190296048742</v>
      </c>
      <c r="E41" s="253">
        <v>1034153293911.3176</v>
      </c>
      <c r="F41" s="111">
        <v>0.79112409653366345</v>
      </c>
      <c r="G41" s="111">
        <v>0.32967207871846504</v>
      </c>
      <c r="H41" s="108">
        <v>1088327220520.1007</v>
      </c>
      <c r="I41" s="111">
        <f>IFERROR(H41/H$7,0)</f>
        <v>0.77953563882559129</v>
      </c>
      <c r="J41" s="111">
        <f t="shared" si="1"/>
        <v>5.2384812704013579E-2</v>
      </c>
      <c r="K41" s="837">
        <f t="shared" si="0"/>
        <v>534810232873.31396</v>
      </c>
      <c r="L41" s="863">
        <f>IFERROR(K41/K$7,0)</f>
        <v>0.78413242069811961</v>
      </c>
      <c r="M41" s="174">
        <f t="shared" si="2"/>
        <v>-0.50859426945350728</v>
      </c>
      <c r="N41" s="110"/>
      <c r="O41" s="109"/>
      <c r="P41" s="108"/>
      <c r="Q41" s="109"/>
      <c r="R41" s="108"/>
      <c r="S41" s="109">
        <f t="shared" si="6"/>
        <v>0</v>
      </c>
      <c r="T41" s="253">
        <f>SUM(T8+T13+T19)</f>
        <v>108049088042.84143</v>
      </c>
      <c r="U41" s="595">
        <f>IFERROR(T41/T$7,0)</f>
        <v>0.76776770309843256</v>
      </c>
      <c r="V41" s="253">
        <f>SUM(V8+V13+V19)</f>
        <v>75835347793.658386</v>
      </c>
      <c r="W41" s="109">
        <f>IFERROR(V41/V$7,0)</f>
        <v>0.78721364983115194</v>
      </c>
      <c r="X41" s="253">
        <f>SUM(X8+X13+X19)</f>
        <v>114250109335.42387</v>
      </c>
      <c r="Y41" s="109">
        <f>IFERROR(X41/X$7,0)</f>
        <v>0.79119948858619971</v>
      </c>
      <c r="Z41" s="253">
        <f>SUM(Z8+Z13+Z19)</f>
        <v>116731766497.96672</v>
      </c>
      <c r="AA41" s="109">
        <f>IFERROR(Z41/Z$7,0)</f>
        <v>0.79297866970755271</v>
      </c>
      <c r="AB41" s="253">
        <f>SUM(AB8+AB13+AB19)</f>
        <v>119943921203.42349</v>
      </c>
      <c r="AC41" s="109">
        <f>IFERROR(AB41/AB$7,0)</f>
        <v>0.78206864917951413</v>
      </c>
      <c r="AD41" s="253">
        <f>SUM(AD8+AD13+AD19)</f>
        <v>0</v>
      </c>
      <c r="AE41" s="109">
        <f>IFERROR(AD41/AD$7,0)</f>
        <v>0</v>
      </c>
      <c r="AF41" s="253">
        <f>SUM(AF8+AF13+AF19)</f>
        <v>0</v>
      </c>
      <c r="AG41" s="109">
        <f>IFERROR(AF41/AF$7,0)</f>
        <v>0</v>
      </c>
      <c r="AH41" s="253">
        <f>SUM(AH8+AH13+AH19)</f>
        <v>0</v>
      </c>
      <c r="AI41" s="109">
        <f>IFERROR(AH41/AH$7,0)</f>
        <v>0</v>
      </c>
      <c r="AJ41" s="253">
        <f>SUM(AJ8+AJ13+AJ19)</f>
        <v>0</v>
      </c>
      <c r="AK41" s="109">
        <f>IFERROR(AJ41/AJ$7,0)</f>
        <v>0</v>
      </c>
      <c r="AL41" s="253">
        <f>SUM(AL8+AL13+AL19)</f>
        <v>0</v>
      </c>
      <c r="AM41" s="109">
        <f>IFERROR(AL41/AL$7,0)</f>
        <v>0</v>
      </c>
      <c r="AN41" s="253">
        <f>SUM(AN8+AN13+AN19)</f>
        <v>0</v>
      </c>
      <c r="AO41" s="109">
        <f>IFERROR(AN41/AN$7,0)</f>
        <v>0</v>
      </c>
      <c r="AP41" s="253">
        <f>SUM(AP8+AP13+AP19)</f>
        <v>0</v>
      </c>
      <c r="AQ41" s="109">
        <f>IFERROR(AP41/AP$7,0)</f>
        <v>0</v>
      </c>
      <c r="AS41" s="765"/>
    </row>
    <row r="42" spans="2:45" s="6" customFormat="1" ht="16.5" customHeight="1">
      <c r="B42" s="28"/>
      <c r="C42" s="28"/>
      <c r="D42" s="16"/>
      <c r="E42" s="28"/>
      <c r="F42" s="16"/>
      <c r="G42" s="28"/>
      <c r="H42" s="28"/>
      <c r="I42" s="16"/>
      <c r="J42" s="16"/>
      <c r="K42" s="28"/>
      <c r="L42" s="16"/>
      <c r="M42" s="16"/>
      <c r="N42" s="28"/>
      <c r="O42" s="16"/>
      <c r="P42" s="28"/>
      <c r="Q42" s="16"/>
      <c r="R42" s="28"/>
      <c r="S42" s="16"/>
      <c r="T42" s="44"/>
      <c r="U42" s="16"/>
      <c r="V42" s="44"/>
      <c r="W42" s="16"/>
      <c r="X42" s="44"/>
      <c r="Y42" s="16"/>
      <c r="Z42" s="44"/>
      <c r="AA42" s="16"/>
      <c r="AB42" s="44"/>
      <c r="AC42" s="16"/>
      <c r="AD42" s="44"/>
      <c r="AE42" s="16"/>
      <c r="AF42" s="44"/>
      <c r="AG42" s="16"/>
      <c r="AH42" s="44"/>
      <c r="AI42" s="16"/>
      <c r="AJ42" s="44"/>
      <c r="AK42" s="16"/>
      <c r="AL42" s="44"/>
      <c r="AM42" s="16"/>
      <c r="AN42" s="44"/>
      <c r="AO42" s="16"/>
      <c r="AP42" s="44"/>
      <c r="AQ42" s="16"/>
      <c r="AS42" s="765"/>
    </row>
    <row r="43" spans="2:45" s="39" customFormat="1" ht="21" customHeight="1">
      <c r="B43" s="43" t="str">
        <f>B1</f>
        <v>2026년 사업계획</v>
      </c>
      <c r="C43" s="43"/>
      <c r="D43" s="40"/>
      <c r="E43" s="43"/>
      <c r="F43" s="40"/>
      <c r="G43" s="43"/>
      <c r="H43" s="43"/>
      <c r="I43" s="40"/>
      <c r="J43" s="40"/>
      <c r="K43" s="43"/>
      <c r="L43" s="40"/>
      <c r="M43" s="40"/>
      <c r="N43" s="43"/>
      <c r="O43" s="40"/>
      <c r="P43" s="43"/>
      <c r="Q43" s="40"/>
      <c r="R43" s="43"/>
      <c r="S43" s="40"/>
      <c r="T43" s="41"/>
      <c r="U43" s="40"/>
      <c r="V43" s="42"/>
      <c r="W43" s="40"/>
      <c r="X43" s="42"/>
      <c r="Y43" s="40"/>
      <c r="Z43" s="42"/>
      <c r="AA43" s="40"/>
      <c r="AB43" s="42"/>
      <c r="AC43" s="40"/>
      <c r="AD43" s="42"/>
      <c r="AE43" s="40"/>
      <c r="AF43" s="42"/>
      <c r="AG43" s="40"/>
      <c r="AH43" s="42"/>
      <c r="AI43" s="40"/>
      <c r="AJ43" s="42"/>
      <c r="AK43" s="40"/>
      <c r="AL43" s="42"/>
      <c r="AM43" s="40"/>
      <c r="AN43" s="42"/>
      <c r="AO43" s="40"/>
      <c r="AP43" s="42"/>
      <c r="AQ43" s="40"/>
      <c r="AS43" s="763"/>
    </row>
    <row r="44" spans="2:45" ht="17.25" customHeight="1">
      <c r="B44" s="38"/>
      <c r="C44" s="38"/>
      <c r="D44" s="32"/>
      <c r="E44" s="38"/>
      <c r="F44" s="32"/>
      <c r="G44" s="38"/>
      <c r="H44" s="38"/>
      <c r="I44" s="32"/>
      <c r="J44" s="32"/>
      <c r="K44" s="38"/>
      <c r="L44" s="32"/>
      <c r="M44" s="32"/>
      <c r="N44" s="38"/>
      <c r="O44" s="32"/>
      <c r="P44" s="38"/>
      <c r="Q44" s="32"/>
      <c r="R44" s="38"/>
      <c r="S44" s="32"/>
      <c r="T44" s="37"/>
      <c r="U44" s="32"/>
      <c r="V44" s="33"/>
      <c r="W44" s="32"/>
      <c r="X44" s="33"/>
      <c r="Y44" s="32"/>
      <c r="Z44" s="33"/>
      <c r="AA44" s="32"/>
      <c r="AB44" s="33"/>
      <c r="AC44" s="32"/>
      <c r="AD44" s="33"/>
      <c r="AE44" s="32"/>
      <c r="AF44" s="33"/>
      <c r="AG44" s="32"/>
      <c r="AH44" s="33"/>
      <c r="AI44" s="32"/>
      <c r="AJ44" s="33"/>
      <c r="AK44" s="32"/>
      <c r="AL44" s="33"/>
      <c r="AM44" s="32"/>
      <c r="AN44" s="33"/>
      <c r="AO44" s="32"/>
      <c r="AP44" s="33"/>
      <c r="AQ44" s="32"/>
    </row>
    <row r="45" spans="2:45" ht="17.25" customHeight="1" thickBot="1">
      <c r="B45" s="36" t="s">
        <v>539</v>
      </c>
      <c r="C45" s="216" t="s">
        <v>498</v>
      </c>
      <c r="D45" s="217"/>
      <c r="E45" s="216">
        <v>5.5</v>
      </c>
      <c r="F45" s="34"/>
      <c r="G45" s="36"/>
      <c r="H45" s="216"/>
      <c r="I45" s="217"/>
      <c r="J45" s="217"/>
      <c r="K45" s="216"/>
      <c r="L45" s="217"/>
      <c r="M45" s="217"/>
      <c r="N45" s="216"/>
      <c r="O45" s="217"/>
      <c r="P45" s="216"/>
      <c r="Q45" s="217"/>
      <c r="R45" s="216"/>
      <c r="S45" s="217"/>
      <c r="T45" s="232" t="s">
        <v>197</v>
      </c>
      <c r="U45" s="34"/>
      <c r="V45" s="33"/>
      <c r="W45" s="34"/>
      <c r="X45" s="33"/>
      <c r="Y45" s="34"/>
      <c r="Z45" s="33"/>
      <c r="AA45" s="34"/>
      <c r="AB45" s="33"/>
      <c r="AC45" s="34"/>
      <c r="AD45" s="33"/>
      <c r="AE45" s="34"/>
      <c r="AF45" s="33"/>
      <c r="AG45" s="34"/>
      <c r="AH45" s="33"/>
      <c r="AI45" s="34"/>
      <c r="AJ45" s="33"/>
      <c r="AK45" s="34"/>
      <c r="AL45" s="33"/>
      <c r="AM45" s="34"/>
      <c r="AN45" s="33"/>
      <c r="AO45" s="34"/>
      <c r="AP45" s="33"/>
      <c r="AQ45" s="34"/>
    </row>
    <row r="46" spans="2:45" ht="17.25" customHeight="1" thickBot="1">
      <c r="B46" s="906" t="s">
        <v>126</v>
      </c>
      <c r="C46" s="749" t="s">
        <v>476</v>
      </c>
      <c r="D46" s="734"/>
      <c r="E46" s="734"/>
      <c r="F46" s="734"/>
      <c r="G46" s="734"/>
      <c r="H46" s="734"/>
      <c r="I46" s="734"/>
      <c r="J46" s="734"/>
      <c r="K46" s="735"/>
      <c r="L46" s="735"/>
      <c r="M46" s="735"/>
      <c r="N46" s="735"/>
      <c r="O46" s="750"/>
      <c r="P46" s="735"/>
      <c r="Q46" s="750"/>
      <c r="R46" s="735"/>
      <c r="S46" s="750"/>
      <c r="T46" s="981" t="s">
        <v>477</v>
      </c>
      <c r="U46" s="910"/>
      <c r="V46" s="913" t="s">
        <v>478</v>
      </c>
      <c r="W46" s="984"/>
      <c r="X46" s="913" t="s">
        <v>479</v>
      </c>
      <c r="Y46" s="984"/>
      <c r="Z46" s="913" t="s">
        <v>502</v>
      </c>
      <c r="AA46" s="984"/>
      <c r="AB46" s="913" t="s">
        <v>503</v>
      </c>
      <c r="AC46" s="984"/>
      <c r="AD46" s="913" t="s">
        <v>504</v>
      </c>
      <c r="AE46" s="984"/>
      <c r="AF46" s="913" t="s">
        <v>505</v>
      </c>
      <c r="AG46" s="984"/>
      <c r="AH46" s="913" t="s">
        <v>480</v>
      </c>
      <c r="AI46" s="984"/>
      <c r="AJ46" s="913" t="s">
        <v>97</v>
      </c>
      <c r="AK46" s="984"/>
      <c r="AL46" s="913" t="s">
        <v>98</v>
      </c>
      <c r="AM46" s="984"/>
      <c r="AN46" s="913" t="s">
        <v>99</v>
      </c>
      <c r="AO46" s="984"/>
      <c r="AP46" s="913" t="s">
        <v>100</v>
      </c>
      <c r="AQ46" s="984"/>
      <c r="AR46" s="99"/>
    </row>
    <row r="47" spans="2:45" ht="19.5" customHeight="1">
      <c r="B47" s="907"/>
      <c r="C47" s="736" t="s">
        <v>506</v>
      </c>
      <c r="D47" s="737"/>
      <c r="E47" s="842" t="s">
        <v>355</v>
      </c>
      <c r="F47" s="737"/>
      <c r="G47" s="737"/>
      <c r="H47" s="740" t="s">
        <v>213</v>
      </c>
      <c r="I47" s="741"/>
      <c r="J47" s="737"/>
      <c r="K47" s="846" t="s">
        <v>214</v>
      </c>
      <c r="L47" s="847"/>
      <c r="M47" s="797"/>
      <c r="N47" s="843" t="s">
        <v>356</v>
      </c>
      <c r="O47" s="741"/>
      <c r="P47" s="740" t="s">
        <v>486</v>
      </c>
      <c r="Q47" s="741"/>
      <c r="R47" s="740" t="s">
        <v>487</v>
      </c>
      <c r="S47" s="741"/>
      <c r="T47" s="982"/>
      <c r="U47" s="912"/>
      <c r="V47" s="914"/>
      <c r="W47" s="975"/>
      <c r="X47" s="914"/>
      <c r="Y47" s="975"/>
      <c r="Z47" s="914"/>
      <c r="AA47" s="975"/>
      <c r="AB47" s="914"/>
      <c r="AC47" s="975"/>
      <c r="AD47" s="914"/>
      <c r="AE47" s="975"/>
      <c r="AF47" s="914"/>
      <c r="AG47" s="975"/>
      <c r="AH47" s="914"/>
      <c r="AI47" s="975"/>
      <c r="AJ47" s="914"/>
      <c r="AK47" s="975"/>
      <c r="AL47" s="914"/>
      <c r="AM47" s="975"/>
      <c r="AN47" s="914"/>
      <c r="AO47" s="975"/>
      <c r="AP47" s="914"/>
      <c r="AQ47" s="975"/>
      <c r="AR47" s="99"/>
    </row>
    <row r="48" spans="2:45" ht="23.25" customHeight="1" thickBot="1">
      <c r="B48" s="908"/>
      <c r="C48" s="264" t="s">
        <v>488</v>
      </c>
      <c r="D48" s="100" t="s">
        <v>489</v>
      </c>
      <c r="E48" s="210" t="s">
        <v>488</v>
      </c>
      <c r="F48" s="101" t="s">
        <v>489</v>
      </c>
      <c r="G48" s="103" t="s">
        <v>507</v>
      </c>
      <c r="H48" s="210" t="s">
        <v>488</v>
      </c>
      <c r="I48" s="101" t="s">
        <v>489</v>
      </c>
      <c r="J48" s="103" t="s">
        <v>507</v>
      </c>
      <c r="K48" s="803" t="s">
        <v>488</v>
      </c>
      <c r="L48" s="101" t="s">
        <v>489</v>
      </c>
      <c r="M48" s="848" t="s">
        <v>507</v>
      </c>
      <c r="N48" s="104" t="s">
        <v>488</v>
      </c>
      <c r="O48" s="100" t="s">
        <v>489</v>
      </c>
      <c r="P48" s="210" t="s">
        <v>488</v>
      </c>
      <c r="Q48" s="100" t="s">
        <v>489</v>
      </c>
      <c r="R48" s="210" t="s">
        <v>488</v>
      </c>
      <c r="S48" s="100" t="s">
        <v>489</v>
      </c>
      <c r="T48" s="230" t="s">
        <v>488</v>
      </c>
      <c r="U48" s="100" t="s">
        <v>489</v>
      </c>
      <c r="V48" s="218" t="s">
        <v>488</v>
      </c>
      <c r="W48" s="100" t="s">
        <v>489</v>
      </c>
      <c r="X48" s="218" t="s">
        <v>488</v>
      </c>
      <c r="Y48" s="100" t="s">
        <v>489</v>
      </c>
      <c r="Z48" s="218" t="s">
        <v>488</v>
      </c>
      <c r="AA48" s="100" t="s">
        <v>489</v>
      </c>
      <c r="AB48" s="218" t="s">
        <v>488</v>
      </c>
      <c r="AC48" s="100" t="s">
        <v>489</v>
      </c>
      <c r="AD48" s="218" t="s">
        <v>488</v>
      </c>
      <c r="AE48" s="100" t="s">
        <v>489</v>
      </c>
      <c r="AF48" s="218" t="s">
        <v>488</v>
      </c>
      <c r="AG48" s="100" t="s">
        <v>489</v>
      </c>
      <c r="AH48" s="218" t="s">
        <v>488</v>
      </c>
      <c r="AI48" s="100" t="s">
        <v>489</v>
      </c>
      <c r="AJ48" s="218" t="s">
        <v>488</v>
      </c>
      <c r="AK48" s="100" t="s">
        <v>489</v>
      </c>
      <c r="AL48" s="218" t="s">
        <v>488</v>
      </c>
      <c r="AM48" s="100" t="s">
        <v>489</v>
      </c>
      <c r="AN48" s="218" t="s">
        <v>488</v>
      </c>
      <c r="AO48" s="100" t="s">
        <v>489</v>
      </c>
      <c r="AP48" s="218" t="s">
        <v>488</v>
      </c>
      <c r="AQ48" s="100" t="s">
        <v>489</v>
      </c>
      <c r="AR48" s="99"/>
    </row>
    <row r="49" spans="1:45" s="29" customFormat="1" ht="16.5" customHeight="1">
      <c r="B49" s="220" t="s">
        <v>508</v>
      </c>
      <c r="C49" s="245">
        <v>53302326538.236435</v>
      </c>
      <c r="D49" s="468">
        <v>1</v>
      </c>
      <c r="E49" s="274">
        <v>71895713219.123535</v>
      </c>
      <c r="F49" s="464">
        <v>1</v>
      </c>
      <c r="G49" s="47">
        <v>0.34882880145107981</v>
      </c>
      <c r="H49" s="274">
        <f>H7*$E$45/100</f>
        <v>76786735778.73175</v>
      </c>
      <c r="I49" s="464">
        <f>+IFERROR(H49/H$49,0)</f>
        <v>1</v>
      </c>
      <c r="J49" s="47">
        <f>IFERROR((H49-E49)/E49,0)</f>
        <v>6.8029404544626623E-2</v>
      </c>
      <c r="K49" s="864">
        <f>K7*$E$45/100</f>
        <v>37512239044.834084</v>
      </c>
      <c r="L49" s="464">
        <f>+IFERROR(K49/K$49,0)</f>
        <v>1</v>
      </c>
      <c r="M49" s="169">
        <f>IFERROR((K49-H49)/H49,0)</f>
        <v>-0.51147501369339166</v>
      </c>
      <c r="N49" s="865">
        <f t="shared" ref="N49:N66" si="28">N7*$E$45/100</f>
        <v>0</v>
      </c>
      <c r="O49" s="47">
        <f>+IFERROR(N49/N$49,0)</f>
        <v>0</v>
      </c>
      <c r="P49" s="274">
        <f t="shared" ref="P49:P83" si="29">P7*$E$45/100</f>
        <v>0</v>
      </c>
      <c r="Q49" s="47">
        <f>+IFERROR(P49/P$49,0)</f>
        <v>0</v>
      </c>
      <c r="R49" s="274">
        <f t="shared" ref="R49:R83" si="30">R7*$E$45/100</f>
        <v>0</v>
      </c>
      <c r="S49" s="47">
        <f>+IFERROR(R49/R$49,0)</f>
        <v>0</v>
      </c>
      <c r="T49" s="285">
        <f>T7*$E$45/100</f>
        <v>7740231607</v>
      </c>
      <c r="U49" s="31"/>
      <c r="V49" s="296">
        <f t="shared" ref="V49:V83" si="31">V7*$E$45/100</f>
        <v>5298363575.816844</v>
      </c>
      <c r="W49" s="31"/>
      <c r="X49" s="296">
        <f t="shared" ref="X49:X83" si="32">X7*$E$45/100</f>
        <v>7942062784.5409803</v>
      </c>
      <c r="Y49" s="31"/>
      <c r="Z49" s="296">
        <f t="shared" ref="Z49:Z83" si="33">Z7*$E$45/100</f>
        <v>8096368039.4529781</v>
      </c>
      <c r="AA49" s="31"/>
      <c r="AB49" s="296">
        <f t="shared" ref="AB49:AB83" si="34">AB7*$E$45/100</f>
        <v>8435213038.0232801</v>
      </c>
      <c r="AC49" s="31"/>
      <c r="AD49" s="296">
        <f t="shared" ref="AD49:AD83" si="35">AD7*$E$45/100</f>
        <v>0</v>
      </c>
      <c r="AE49" s="31"/>
      <c r="AF49" s="296">
        <f t="shared" ref="AF49:AF83" si="36">AF7*$E$45/100</f>
        <v>0</v>
      </c>
      <c r="AG49" s="31"/>
      <c r="AH49" s="296">
        <f t="shared" ref="AH49:AH83" si="37">AH7*$E$45/100</f>
        <v>0</v>
      </c>
      <c r="AI49" s="31"/>
      <c r="AJ49" s="296">
        <f t="shared" ref="AJ49:AL64" si="38">AJ7*$E$45/100</f>
        <v>0</v>
      </c>
      <c r="AK49" s="31"/>
      <c r="AL49" s="296">
        <f t="shared" si="38"/>
        <v>0</v>
      </c>
      <c r="AM49" s="31"/>
      <c r="AN49" s="296">
        <f t="shared" ref="AN49:AN61" si="39">AN7*$E$45/100</f>
        <v>0</v>
      </c>
      <c r="AO49" s="31"/>
      <c r="AP49" s="296">
        <f t="shared" ref="AP49:AP61" si="40">AP7*$E$45/100</f>
        <v>0</v>
      </c>
      <c r="AQ49" s="31"/>
      <c r="AS49" s="764"/>
    </row>
    <row r="50" spans="1:45" s="6" customFormat="1" ht="16.5" customHeight="1">
      <c r="B50" s="221" t="s">
        <v>540</v>
      </c>
      <c r="C50" s="246">
        <v>37172345310.842659</v>
      </c>
      <c r="D50" s="483">
        <v>0.6973869195780239</v>
      </c>
      <c r="E50" s="275">
        <v>49488461516.230003</v>
      </c>
      <c r="F50" s="479">
        <v>0.68833674916610421</v>
      </c>
      <c r="G50" s="76">
        <v>0.33132470126373498</v>
      </c>
      <c r="H50" s="275">
        <f>H8*$E$45/100</f>
        <v>52347254035.016937</v>
      </c>
      <c r="I50" s="479">
        <f>+IFERROR(H50/H$49,0)</f>
        <v>0.68172261138773371</v>
      </c>
      <c r="J50" s="76">
        <f>IFERROR((H50-E50)/E50,0)</f>
        <v>5.7766849709995079E-2</v>
      </c>
      <c r="K50" s="866">
        <f t="shared" ref="K50:K65" si="41">K8*$E$45/100</f>
        <v>25643352469.294998</v>
      </c>
      <c r="L50" s="479">
        <f>+IFERROR(K50/K$49,0)</f>
        <v>0.68359962300961119</v>
      </c>
      <c r="M50" s="170">
        <f>IFERROR((K50-H50)/H50,0)</f>
        <v>-0.51012994010839141</v>
      </c>
      <c r="N50" s="297">
        <f t="shared" si="28"/>
        <v>0</v>
      </c>
      <c r="O50" s="76">
        <f>+IFERROR(N50/N$49,0)</f>
        <v>0</v>
      </c>
      <c r="P50" s="275">
        <f t="shared" si="29"/>
        <v>0</v>
      </c>
      <c r="Q50" s="76">
        <f>+IFERROR(P50/P$49,0)</f>
        <v>0</v>
      </c>
      <c r="R50" s="275">
        <f t="shared" si="30"/>
        <v>0</v>
      </c>
      <c r="S50" s="76">
        <f>+IFERROR(R50/R$49,0)</f>
        <v>0</v>
      </c>
      <c r="T50" s="286">
        <f t="shared" ref="T50:T82" si="42">T8*$E$45/100</f>
        <v>5215850250.2700005</v>
      </c>
      <c r="U50" s="75">
        <f>+IFERROR(T50/T$49,0)</f>
        <v>0.67386229703423406</v>
      </c>
      <c r="V50" s="297">
        <f t="shared" si="31"/>
        <v>3562773308.9850001</v>
      </c>
      <c r="W50" s="75">
        <f>+IFERROR(V50/V$49,0)</f>
        <v>0.67242899774686193</v>
      </c>
      <c r="X50" s="297">
        <f t="shared" si="32"/>
        <v>5495865286.0100002</v>
      </c>
      <c r="Y50" s="75">
        <f>+IFERROR(X50/X$49,0)</f>
        <v>0.69199469144307946</v>
      </c>
      <c r="Z50" s="297">
        <f t="shared" si="33"/>
        <v>5628319772.3500004</v>
      </c>
      <c r="AA50" s="75">
        <f>+IFERROR(Z50/Z$49,0)</f>
        <v>0.69516599849755245</v>
      </c>
      <c r="AB50" s="297">
        <f t="shared" si="34"/>
        <v>5740543851.6800003</v>
      </c>
      <c r="AC50" s="75">
        <f>+IFERROR(AB50/AB$49,0)</f>
        <v>0.68054521276504087</v>
      </c>
      <c r="AD50" s="297">
        <f t="shared" si="35"/>
        <v>0</v>
      </c>
      <c r="AE50" s="75">
        <f>+IFERROR(AD50/AD$49,0)</f>
        <v>0</v>
      </c>
      <c r="AF50" s="297">
        <f t="shared" si="36"/>
        <v>0</v>
      </c>
      <c r="AG50" s="75">
        <f>+IFERROR(AF50/AF$49,0)</f>
        <v>0</v>
      </c>
      <c r="AH50" s="297">
        <f t="shared" si="37"/>
        <v>0</v>
      </c>
      <c r="AI50" s="75">
        <f>+IFERROR(AH50/AH$49,0)</f>
        <v>0</v>
      </c>
      <c r="AJ50" s="297">
        <f t="shared" si="38"/>
        <v>0</v>
      </c>
      <c r="AK50" s="75">
        <f>+IFERROR(AJ50/AJ$49,0)</f>
        <v>0</v>
      </c>
      <c r="AL50" s="297">
        <f t="shared" si="38"/>
        <v>0</v>
      </c>
      <c r="AM50" s="75">
        <f>+IFERROR(AL50/AL$49,0)</f>
        <v>0</v>
      </c>
      <c r="AN50" s="297">
        <f t="shared" si="39"/>
        <v>0</v>
      </c>
      <c r="AO50" s="75">
        <f>+IFERROR(AN50/AN$49,0)</f>
        <v>0</v>
      </c>
      <c r="AP50" s="297">
        <f t="shared" si="40"/>
        <v>0</v>
      </c>
      <c r="AQ50" s="75">
        <f>+IFERROR(AP50/AP$49,0)</f>
        <v>0</v>
      </c>
      <c r="AS50" s="765"/>
    </row>
    <row r="51" spans="1:45" s="6" customFormat="1" ht="16.5" customHeight="1">
      <c r="B51" s="222" t="s">
        <v>509</v>
      </c>
      <c r="C51" s="247">
        <v>5098648746.2349997</v>
      </c>
      <c r="D51" s="496">
        <v>9.5655275808223542E-2</v>
      </c>
      <c r="E51" s="276">
        <v>0</v>
      </c>
      <c r="F51" s="492"/>
      <c r="G51" s="229">
        <v>-1</v>
      </c>
      <c r="H51" s="276">
        <f t="shared" ref="H51:H83" si="43">H9*$E$45/100</f>
        <v>0</v>
      </c>
      <c r="I51" s="492"/>
      <c r="J51" s="229">
        <f t="shared" ref="J51:J83" si="44">IFERROR((H51-E51)/E51,0)</f>
        <v>0</v>
      </c>
      <c r="K51" s="867">
        <f t="shared" si="41"/>
        <v>30515441665.224998</v>
      </c>
      <c r="L51" s="492"/>
      <c r="M51" s="171">
        <f t="shared" ref="M51:M83" si="45">IFERROR((K51-H51)/H51,0)</f>
        <v>0</v>
      </c>
      <c r="N51" s="868">
        <f t="shared" si="28"/>
        <v>0</v>
      </c>
      <c r="O51" s="229"/>
      <c r="P51" s="276">
        <f t="shared" si="29"/>
        <v>0</v>
      </c>
      <c r="Q51" s="229"/>
      <c r="R51" s="276">
        <f t="shared" si="30"/>
        <v>0</v>
      </c>
      <c r="S51" s="229"/>
      <c r="T51" s="287">
        <f t="shared" si="42"/>
        <v>6849329552.835</v>
      </c>
      <c r="U51" s="219"/>
      <c r="V51" s="234">
        <f t="shared" si="31"/>
        <v>5474249146.3000002</v>
      </c>
      <c r="W51" s="219"/>
      <c r="X51" s="234">
        <f t="shared" si="32"/>
        <v>6115540660.6800003</v>
      </c>
      <c r="Y51" s="219"/>
      <c r="Z51" s="234">
        <f t="shared" si="33"/>
        <v>5788872149.5550003</v>
      </c>
      <c r="AA51" s="219"/>
      <c r="AB51" s="234">
        <f t="shared" si="34"/>
        <v>6287450155.8549995</v>
      </c>
      <c r="AC51" s="219"/>
      <c r="AD51" s="234">
        <f t="shared" si="35"/>
        <v>0</v>
      </c>
      <c r="AE51" s="219"/>
      <c r="AF51" s="234">
        <f t="shared" si="36"/>
        <v>0</v>
      </c>
      <c r="AG51" s="219"/>
      <c r="AH51" s="234">
        <f t="shared" si="37"/>
        <v>0</v>
      </c>
      <c r="AI51" s="219"/>
      <c r="AJ51" s="234">
        <f t="shared" si="38"/>
        <v>0</v>
      </c>
      <c r="AK51" s="219"/>
      <c r="AL51" s="234">
        <f t="shared" si="38"/>
        <v>0</v>
      </c>
      <c r="AM51" s="219"/>
      <c r="AN51" s="234">
        <f t="shared" si="39"/>
        <v>0</v>
      </c>
      <c r="AO51" s="219"/>
      <c r="AP51" s="234">
        <f t="shared" si="40"/>
        <v>0</v>
      </c>
      <c r="AQ51" s="219"/>
      <c r="AS51" s="765"/>
    </row>
    <row r="52" spans="1:45" s="6" customFormat="1" ht="16.5" customHeight="1">
      <c r="B52" s="223" t="s">
        <v>510</v>
      </c>
      <c r="C52" s="248">
        <v>24822163312.787663</v>
      </c>
      <c r="D52" s="302">
        <v>0.46568630160977081</v>
      </c>
      <c r="E52" s="277">
        <v>34143042592.505001</v>
      </c>
      <c r="F52" s="335">
        <v>0.47489677845525979</v>
      </c>
      <c r="G52" s="46">
        <v>0.3755063232105757</v>
      </c>
      <c r="H52" s="277">
        <f t="shared" si="43"/>
        <v>34939051407.871925</v>
      </c>
      <c r="I52" s="335">
        <f>+IFERROR(H52/H$49,0)</f>
        <v>0.45501415125331163</v>
      </c>
      <c r="J52" s="46">
        <f t="shared" si="44"/>
        <v>2.3313939090526814E-2</v>
      </c>
      <c r="K52" s="869">
        <f t="shared" si="41"/>
        <v>16274850467.809999</v>
      </c>
      <c r="L52" s="335">
        <f>+IFERROR(K52/K$49,0)</f>
        <v>0.43385441344513009</v>
      </c>
      <c r="M52" s="172">
        <f t="shared" si="45"/>
        <v>-0.53419312167864974</v>
      </c>
      <c r="N52" s="870">
        <f t="shared" si="28"/>
        <v>0</v>
      </c>
      <c r="O52" s="46">
        <f>+IFERROR(N52/N$49,0)</f>
        <v>0</v>
      </c>
      <c r="P52" s="277">
        <f t="shared" si="29"/>
        <v>0</v>
      </c>
      <c r="Q52" s="46">
        <f t="shared" ref="Q52:Q83" si="46">+IFERROR(P52/P$49,0)</f>
        <v>0</v>
      </c>
      <c r="R52" s="277">
        <f t="shared" si="30"/>
        <v>0</v>
      </c>
      <c r="S52" s="46">
        <f t="shared" ref="S52:S83" si="47">+IFERROR(R52/R$49,0)</f>
        <v>0</v>
      </c>
      <c r="T52" s="288">
        <f t="shared" si="42"/>
        <v>2113742394.665</v>
      </c>
      <c r="U52" s="14">
        <f>+IFERROR(T52/T$49,0)</f>
        <v>0.2730851610116426</v>
      </c>
      <c r="V52" s="237">
        <f t="shared" si="31"/>
        <v>2923826704.1500001</v>
      </c>
      <c r="W52" s="14">
        <f>+IFERROR(V52/V$49,0)</f>
        <v>0.55183580030165003</v>
      </c>
      <c r="X52" s="237">
        <f t="shared" si="32"/>
        <v>3287202640.3150001</v>
      </c>
      <c r="Y52" s="14">
        <f>+IFERROR(X52/X$49,0)</f>
        <v>0.41389784108902472</v>
      </c>
      <c r="Z52" s="237">
        <f t="shared" si="33"/>
        <v>4047218733.1950002</v>
      </c>
      <c r="AA52" s="14">
        <f>+IFERROR(Z52/Z$49,0)</f>
        <v>0.49988077536411574</v>
      </c>
      <c r="AB52" s="237">
        <f t="shared" si="34"/>
        <v>3902859995.4850001</v>
      </c>
      <c r="AC52" s="14">
        <f>+IFERROR(AB52/AB$49,0)</f>
        <v>0.46268659462329381</v>
      </c>
      <c r="AD52" s="237">
        <f t="shared" si="35"/>
        <v>0</v>
      </c>
      <c r="AE52" s="14">
        <f>+IFERROR(AD52/AD$49,0)</f>
        <v>0</v>
      </c>
      <c r="AF52" s="237">
        <f t="shared" si="36"/>
        <v>0</v>
      </c>
      <c r="AG52" s="14">
        <f>+IFERROR(AF52/AF$49,0)</f>
        <v>0</v>
      </c>
      <c r="AH52" s="237">
        <f t="shared" si="37"/>
        <v>0</v>
      </c>
      <c r="AI52" s="14">
        <f>+IFERROR(AH52/AH$49,0)</f>
        <v>0</v>
      </c>
      <c r="AJ52" s="237">
        <f t="shared" si="38"/>
        <v>0</v>
      </c>
      <c r="AK52" s="14">
        <f>+IFERROR(AJ52/AJ$49,0)</f>
        <v>0</v>
      </c>
      <c r="AL52" s="237">
        <f t="shared" si="38"/>
        <v>0</v>
      </c>
      <c r="AM52" s="14">
        <f>+IFERROR(AL52/AL$49,0)</f>
        <v>0</v>
      </c>
      <c r="AN52" s="237">
        <f t="shared" si="39"/>
        <v>0</v>
      </c>
      <c r="AO52" s="14">
        <f>+IFERROR(AN52/AN$49,0)</f>
        <v>0</v>
      </c>
      <c r="AP52" s="237">
        <f t="shared" si="40"/>
        <v>0</v>
      </c>
      <c r="AQ52" s="14">
        <f>+IFERROR(AP52/AP$49,0)</f>
        <v>0</v>
      </c>
      <c r="AS52" s="765"/>
    </row>
    <row r="53" spans="1:45" s="6" customFormat="1" ht="16.5" customHeight="1">
      <c r="B53" s="223" t="s">
        <v>511</v>
      </c>
      <c r="C53" s="248">
        <v>11810331573.59</v>
      </c>
      <c r="D53" s="302">
        <v>0.22157253427048548</v>
      </c>
      <c r="E53" s="277">
        <v>17300502702.23</v>
      </c>
      <c r="F53" s="335">
        <v>0.24063329964474489</v>
      </c>
      <c r="G53" s="46">
        <v>0.46486172673737608</v>
      </c>
      <c r="H53" s="277">
        <f t="shared" si="43"/>
        <v>17408202627.145</v>
      </c>
      <c r="I53" s="335">
        <f t="shared" ref="I53:I83" si="48">+IFERROR(H53/H$49,0)</f>
        <v>0.22670846013442197</v>
      </c>
      <c r="J53" s="46">
        <f t="shared" si="44"/>
        <v>6.2252482929943198E-3</v>
      </c>
      <c r="K53" s="869">
        <f t="shared" si="41"/>
        <v>8936538008.0900002</v>
      </c>
      <c r="L53" s="335">
        <f t="shared" ref="L53:L83" si="49">+IFERROR(K53/K$49,0)</f>
        <v>0.23822992803519885</v>
      </c>
      <c r="M53" s="172">
        <f t="shared" si="45"/>
        <v>-0.48664786368266094</v>
      </c>
      <c r="N53" s="870">
        <f t="shared" si="28"/>
        <v>0</v>
      </c>
      <c r="O53" s="46">
        <f t="shared" ref="O53:O83" si="50">+IFERROR(N53/N$49,0)</f>
        <v>0</v>
      </c>
      <c r="P53" s="277">
        <f t="shared" si="29"/>
        <v>0</v>
      </c>
      <c r="Q53" s="46">
        <f t="shared" si="46"/>
        <v>0</v>
      </c>
      <c r="R53" s="277">
        <f t="shared" si="30"/>
        <v>0</v>
      </c>
      <c r="S53" s="46">
        <f t="shared" si="47"/>
        <v>0</v>
      </c>
      <c r="T53" s="288">
        <f t="shared" si="42"/>
        <v>1727027449.0699999</v>
      </c>
      <c r="U53" s="14">
        <f>+IFERROR(T53/T$49,0)</f>
        <v>0.2231234847686128</v>
      </c>
      <c r="V53" s="237">
        <f t="shared" si="31"/>
        <v>1280238119.2149999</v>
      </c>
      <c r="W53" s="14">
        <f>+IFERROR(V53/V$49,0)</f>
        <v>0.24162896730197053</v>
      </c>
      <c r="X53" s="237">
        <f t="shared" si="32"/>
        <v>1881994134.5699999</v>
      </c>
      <c r="Y53" s="14">
        <f>+IFERROR(X53/X$49,0)</f>
        <v>0.23696540629636584</v>
      </c>
      <c r="Z53" s="237">
        <f t="shared" si="33"/>
        <v>2079679045.4549999</v>
      </c>
      <c r="AA53" s="14">
        <f>+IFERROR(Z53/Z$49,0)</f>
        <v>0.2568656754881799</v>
      </c>
      <c r="AB53" s="237">
        <f t="shared" si="34"/>
        <v>1967599259.78</v>
      </c>
      <c r="AC53" s="14">
        <f>+IFERROR(AB53/AB$49,0)</f>
        <v>0.2332601738581685</v>
      </c>
      <c r="AD53" s="237">
        <f t="shared" si="35"/>
        <v>0</v>
      </c>
      <c r="AE53" s="14">
        <f>+IFERROR(AD53/AD$49,0)</f>
        <v>0</v>
      </c>
      <c r="AF53" s="237">
        <f t="shared" si="36"/>
        <v>0</v>
      </c>
      <c r="AG53" s="14">
        <f>+IFERROR(AF53/AF$49,0)</f>
        <v>0</v>
      </c>
      <c r="AH53" s="237">
        <f t="shared" si="37"/>
        <v>0</v>
      </c>
      <c r="AI53" s="14">
        <f>+IFERROR(AH53/AH$49,0)</f>
        <v>0</v>
      </c>
      <c r="AJ53" s="237">
        <f t="shared" si="38"/>
        <v>0</v>
      </c>
      <c r="AK53" s="14">
        <f>+IFERROR(AJ53/AJ$49,0)</f>
        <v>0</v>
      </c>
      <c r="AL53" s="237">
        <f t="shared" si="38"/>
        <v>0</v>
      </c>
      <c r="AM53" s="14">
        <f>+IFERROR(AL53/AL$49,0)</f>
        <v>0</v>
      </c>
      <c r="AN53" s="237">
        <f t="shared" si="39"/>
        <v>0</v>
      </c>
      <c r="AO53" s="14">
        <f>+IFERROR(AN53/AN$49,0)</f>
        <v>0</v>
      </c>
      <c r="AP53" s="237">
        <f t="shared" si="40"/>
        <v>0</v>
      </c>
      <c r="AQ53" s="14">
        <f>+IFERROR(AP53/AP$49,0)</f>
        <v>0</v>
      </c>
      <c r="AS53" s="765"/>
    </row>
    <row r="54" spans="1:45" s="6" customFormat="1" ht="16.5" customHeight="1">
      <c r="B54" s="224" t="s">
        <v>512</v>
      </c>
      <c r="C54" s="249">
        <v>4558798321.7700005</v>
      </c>
      <c r="D54" s="520">
        <v>8.5527192110455924E-2</v>
      </c>
      <c r="E54" s="278">
        <v>0</v>
      </c>
      <c r="F54" s="516">
        <v>0</v>
      </c>
      <c r="G54" s="45">
        <v>-1</v>
      </c>
      <c r="H54" s="278">
        <f t="shared" si="43"/>
        <v>0</v>
      </c>
      <c r="I54" s="516">
        <f t="shared" si="48"/>
        <v>0</v>
      </c>
      <c r="J54" s="45">
        <f t="shared" si="44"/>
        <v>0</v>
      </c>
      <c r="K54" s="871">
        <f t="shared" si="41"/>
        <v>30083477671.830002</v>
      </c>
      <c r="L54" s="516">
        <f t="shared" si="49"/>
        <v>0.80196433051822547</v>
      </c>
      <c r="M54" s="173">
        <f t="shared" si="45"/>
        <v>0</v>
      </c>
      <c r="N54" s="519">
        <f t="shared" si="28"/>
        <v>0</v>
      </c>
      <c r="O54" s="45">
        <f t="shared" si="50"/>
        <v>0</v>
      </c>
      <c r="P54" s="278">
        <f t="shared" si="29"/>
        <v>0</v>
      </c>
      <c r="Q54" s="45">
        <f t="shared" si="46"/>
        <v>0</v>
      </c>
      <c r="R54" s="278">
        <f t="shared" si="30"/>
        <v>0</v>
      </c>
      <c r="S54" s="45">
        <f t="shared" si="47"/>
        <v>0</v>
      </c>
      <c r="T54" s="289">
        <f t="shared" si="42"/>
        <v>5474249146.3000002</v>
      </c>
      <c r="U54" s="9"/>
      <c r="V54" s="235">
        <f t="shared" si="31"/>
        <v>6115540660.6800003</v>
      </c>
      <c r="W54" s="9"/>
      <c r="X54" s="235">
        <f t="shared" si="32"/>
        <v>5788872149.5550003</v>
      </c>
      <c r="Y54" s="9"/>
      <c r="Z54" s="235">
        <f t="shared" si="33"/>
        <v>6287450155.8549995</v>
      </c>
      <c r="AA54" s="9"/>
      <c r="AB54" s="235">
        <f t="shared" si="34"/>
        <v>6417365559.4399996</v>
      </c>
      <c r="AC54" s="9"/>
      <c r="AD54" s="235">
        <f t="shared" si="35"/>
        <v>0</v>
      </c>
      <c r="AE54" s="9"/>
      <c r="AF54" s="235">
        <f t="shared" si="36"/>
        <v>0</v>
      </c>
      <c r="AG54" s="9"/>
      <c r="AH54" s="235">
        <f t="shared" si="37"/>
        <v>0</v>
      </c>
      <c r="AI54" s="9"/>
      <c r="AJ54" s="235">
        <f t="shared" si="38"/>
        <v>0</v>
      </c>
      <c r="AK54" s="9"/>
      <c r="AL54" s="235">
        <f t="shared" si="38"/>
        <v>0</v>
      </c>
      <c r="AM54" s="9"/>
      <c r="AN54" s="235">
        <f t="shared" si="39"/>
        <v>0</v>
      </c>
      <c r="AO54" s="9"/>
      <c r="AP54" s="235">
        <f t="shared" si="40"/>
        <v>0</v>
      </c>
      <c r="AQ54" s="9"/>
      <c r="AS54" s="765"/>
    </row>
    <row r="55" spans="1:45" s="6" customFormat="1" ht="16.5" customHeight="1">
      <c r="B55" s="225" t="s">
        <v>541</v>
      </c>
      <c r="C55" s="250">
        <v>2239490723.9650002</v>
      </c>
      <c r="D55" s="483">
        <v>4.2014877574968537E-2</v>
      </c>
      <c r="E55" s="279">
        <v>3134877906.4349999</v>
      </c>
      <c r="F55" s="479">
        <v>4.3603126891314486E-2</v>
      </c>
      <c r="G55" s="76">
        <v>0.39981732136167281</v>
      </c>
      <c r="H55" s="279">
        <f t="shared" si="43"/>
        <v>3277116556.7249999</v>
      </c>
      <c r="I55" s="479">
        <f t="shared" si="48"/>
        <v>4.2678159495779605E-2</v>
      </c>
      <c r="J55" s="76">
        <f t="shared" si="44"/>
        <v>4.5372947379553455E-2</v>
      </c>
      <c r="K55" s="872">
        <f t="shared" si="41"/>
        <v>1747213418.8299999</v>
      </c>
      <c r="L55" s="479">
        <f t="shared" si="49"/>
        <v>4.657715623804156E-2</v>
      </c>
      <c r="M55" s="170">
        <f t="shared" si="45"/>
        <v>-0.4668442856435705</v>
      </c>
      <c r="N55" s="530">
        <f t="shared" si="28"/>
        <v>0</v>
      </c>
      <c r="O55" s="76">
        <f t="shared" si="50"/>
        <v>0</v>
      </c>
      <c r="P55" s="279">
        <f t="shared" si="29"/>
        <v>0</v>
      </c>
      <c r="Q55" s="76">
        <f t="shared" si="46"/>
        <v>0</v>
      </c>
      <c r="R55" s="279">
        <f t="shared" si="30"/>
        <v>0</v>
      </c>
      <c r="S55" s="76">
        <f t="shared" si="47"/>
        <v>0</v>
      </c>
      <c r="T55" s="290">
        <f t="shared" si="42"/>
        <v>337543666.35000002</v>
      </c>
      <c r="U55" s="75">
        <f>+IFERROR(T55/T$49,0)</f>
        <v>4.3608987881543118E-2</v>
      </c>
      <c r="V55" s="873">
        <f t="shared" si="31"/>
        <v>279140146.00999999</v>
      </c>
      <c r="W55" s="75">
        <f>+IFERROR(V55/V$49,0)</f>
        <v>5.2684218818819961E-2</v>
      </c>
      <c r="X55" s="873">
        <f t="shared" si="32"/>
        <v>371041039.98500001</v>
      </c>
      <c r="Y55" s="75">
        <f>+IFERROR(X55/X$49,0)</f>
        <v>4.6718472272370068E-2</v>
      </c>
      <c r="Z55" s="873">
        <f t="shared" si="33"/>
        <v>356501045.505</v>
      </c>
      <c r="AA55" s="75">
        <f>+IFERROR(Z55/Z$49,0)</f>
        <v>4.4032218368507688E-2</v>
      </c>
      <c r="AB55" s="873">
        <f t="shared" si="34"/>
        <v>402987520.98000002</v>
      </c>
      <c r="AC55" s="75">
        <f>+IFERROR(AB55/AB$49,0)</f>
        <v>4.7774433101269567E-2</v>
      </c>
      <c r="AD55" s="873">
        <f t="shared" si="35"/>
        <v>0</v>
      </c>
      <c r="AE55" s="75">
        <f>+IFERROR(AD55/AD$49,0)</f>
        <v>0</v>
      </c>
      <c r="AF55" s="873">
        <f t="shared" si="36"/>
        <v>0</v>
      </c>
      <c r="AG55" s="75">
        <f>+IFERROR(AF55/AF$49,0)</f>
        <v>0</v>
      </c>
      <c r="AH55" s="873">
        <f t="shared" si="37"/>
        <v>0</v>
      </c>
      <c r="AI55" s="75">
        <f>+IFERROR(AH55/AH$49,0)</f>
        <v>0</v>
      </c>
      <c r="AJ55" s="873">
        <f t="shared" si="38"/>
        <v>0</v>
      </c>
      <c r="AK55" s="75">
        <f t="shared" ref="AK55:AQ57" si="51">+IFERROR(AJ55/AJ$49,0)</f>
        <v>0</v>
      </c>
      <c r="AL55" s="873">
        <f t="shared" si="38"/>
        <v>0</v>
      </c>
      <c r="AM55" s="75">
        <f t="shared" si="51"/>
        <v>0</v>
      </c>
      <c r="AN55" s="873">
        <f t="shared" si="39"/>
        <v>0</v>
      </c>
      <c r="AO55" s="75">
        <f t="shared" si="51"/>
        <v>0</v>
      </c>
      <c r="AP55" s="873">
        <f t="shared" si="40"/>
        <v>0</v>
      </c>
      <c r="AQ55" s="75">
        <f t="shared" si="51"/>
        <v>0</v>
      </c>
      <c r="AS55" s="765"/>
    </row>
    <row r="56" spans="1:45" s="6" customFormat="1" ht="16.5" customHeight="1">
      <c r="B56" s="226" t="s">
        <v>513</v>
      </c>
      <c r="C56" s="251">
        <v>2000154456.4649999</v>
      </c>
      <c r="D56" s="496">
        <v>3.7524712078565441E-2</v>
      </c>
      <c r="E56" s="280">
        <v>2824140116.4349999</v>
      </c>
      <c r="F56" s="492">
        <v>3.9281064057708065E-2</v>
      </c>
      <c r="G56" s="229">
        <v>0.41196101496395549</v>
      </c>
      <c r="H56" s="280">
        <f t="shared" si="43"/>
        <v>2920936257.6624999</v>
      </c>
      <c r="I56" s="492">
        <f t="shared" si="48"/>
        <v>3.8039594052799094E-2</v>
      </c>
      <c r="J56" s="229">
        <f t="shared" si="44"/>
        <v>3.4274553399173673E-2</v>
      </c>
      <c r="K56" s="874">
        <f t="shared" si="41"/>
        <v>1597922304.8800001</v>
      </c>
      <c r="L56" s="492">
        <f t="shared" si="49"/>
        <v>4.2597358770565162E-2</v>
      </c>
      <c r="M56" s="171">
        <f t="shared" si="45"/>
        <v>-0.45294174061889703</v>
      </c>
      <c r="N56" s="534">
        <f t="shared" si="28"/>
        <v>0</v>
      </c>
      <c r="O56" s="229">
        <f t="shared" si="50"/>
        <v>0</v>
      </c>
      <c r="P56" s="280">
        <f t="shared" si="29"/>
        <v>0</v>
      </c>
      <c r="Q56" s="229">
        <f t="shared" si="46"/>
        <v>0</v>
      </c>
      <c r="R56" s="280">
        <f t="shared" si="30"/>
        <v>0</v>
      </c>
      <c r="S56" s="229">
        <f t="shared" si="47"/>
        <v>0</v>
      </c>
      <c r="T56" s="291">
        <f t="shared" si="42"/>
        <v>306588576.25</v>
      </c>
      <c r="U56" s="219">
        <f t="shared" ref="U56:W57" si="52">+IFERROR(T56/T$49,0)</f>
        <v>3.9609741906525359E-2</v>
      </c>
      <c r="V56" s="234">
        <f t="shared" si="31"/>
        <v>249568671.66</v>
      </c>
      <c r="W56" s="219">
        <f t="shared" si="52"/>
        <v>4.7102972094836701E-2</v>
      </c>
      <c r="X56" s="234">
        <f t="shared" si="32"/>
        <v>342494761.78500003</v>
      </c>
      <c r="Y56" s="219">
        <f>+IFERROR(X56/X$49,0)</f>
        <v>4.3124156919491646E-2</v>
      </c>
      <c r="Z56" s="234">
        <f t="shared" si="33"/>
        <v>327182689.40499997</v>
      </c>
      <c r="AA56" s="219">
        <f>+IFERROR(Z56/Z$49,0)</f>
        <v>4.0411044533877893E-2</v>
      </c>
      <c r="AB56" s="234">
        <f t="shared" si="34"/>
        <v>372087605.77999997</v>
      </c>
      <c r="AC56" s="219">
        <f>+IFERROR(AB56/AB$49,0)</f>
        <v>4.4111228027406822E-2</v>
      </c>
      <c r="AD56" s="234">
        <f t="shared" si="35"/>
        <v>0</v>
      </c>
      <c r="AE56" s="219">
        <f>+IFERROR(AD56/AD$49,0)</f>
        <v>0</v>
      </c>
      <c r="AF56" s="234">
        <f t="shared" si="36"/>
        <v>0</v>
      </c>
      <c r="AG56" s="219">
        <f>+IFERROR(AF56/AF$49,0)</f>
        <v>0</v>
      </c>
      <c r="AH56" s="234">
        <f t="shared" si="37"/>
        <v>0</v>
      </c>
      <c r="AI56" s="219">
        <f>+IFERROR(AH56/AH$49,0)</f>
        <v>0</v>
      </c>
      <c r="AJ56" s="234">
        <f t="shared" si="38"/>
        <v>0</v>
      </c>
      <c r="AK56" s="219">
        <f t="shared" si="51"/>
        <v>0</v>
      </c>
      <c r="AL56" s="234">
        <f t="shared" si="38"/>
        <v>0</v>
      </c>
      <c r="AM56" s="219">
        <f t="shared" si="51"/>
        <v>0</v>
      </c>
      <c r="AN56" s="234">
        <f t="shared" si="39"/>
        <v>0</v>
      </c>
      <c r="AO56" s="219">
        <f t="shared" si="51"/>
        <v>0</v>
      </c>
      <c r="AP56" s="234">
        <f t="shared" si="40"/>
        <v>0</v>
      </c>
      <c r="AQ56" s="219">
        <f t="shared" si="51"/>
        <v>0</v>
      </c>
      <c r="AS56" s="765"/>
    </row>
    <row r="57" spans="1:45" s="6" customFormat="1" ht="16.5" customHeight="1">
      <c r="B57" s="227" t="s">
        <v>514</v>
      </c>
      <c r="C57" s="252">
        <v>239336267.5</v>
      </c>
      <c r="D57" s="302">
        <v>4.4901654964030896E-3</v>
      </c>
      <c r="E57" s="281">
        <v>310737790</v>
      </c>
      <c r="F57" s="335">
        <v>4.322062833606425E-3</v>
      </c>
      <c r="G57" s="46">
        <v>0.29833139476030307</v>
      </c>
      <c r="H57" s="281">
        <f t="shared" si="43"/>
        <v>356180299.0625</v>
      </c>
      <c r="I57" s="335">
        <f t="shared" si="48"/>
        <v>4.6385654429805072E-3</v>
      </c>
      <c r="J57" s="46">
        <f t="shared" si="44"/>
        <v>0.14624069078466445</v>
      </c>
      <c r="K57" s="875">
        <f t="shared" si="41"/>
        <v>149291113.94999999</v>
      </c>
      <c r="L57" s="335">
        <f t="shared" si="49"/>
        <v>3.9797974674763989E-3</v>
      </c>
      <c r="M57" s="172">
        <f t="shared" si="45"/>
        <v>-0.58085521758797942</v>
      </c>
      <c r="N57" s="538">
        <f t="shared" si="28"/>
        <v>0</v>
      </c>
      <c r="O57" s="46">
        <f t="shared" si="50"/>
        <v>0</v>
      </c>
      <c r="P57" s="281">
        <f t="shared" si="29"/>
        <v>0</v>
      </c>
      <c r="Q57" s="46">
        <f t="shared" si="46"/>
        <v>0</v>
      </c>
      <c r="R57" s="281">
        <f t="shared" si="30"/>
        <v>0</v>
      </c>
      <c r="S57" s="46">
        <f t="shared" si="47"/>
        <v>0</v>
      </c>
      <c r="T57" s="292">
        <f t="shared" si="42"/>
        <v>30955090.100000001</v>
      </c>
      <c r="U57" s="14">
        <f t="shared" si="52"/>
        <v>3.9992459750177603E-3</v>
      </c>
      <c r="V57" s="237">
        <f t="shared" si="31"/>
        <v>29571474.350000001</v>
      </c>
      <c r="W57" s="14">
        <f t="shared" si="52"/>
        <v>5.581246723983262E-3</v>
      </c>
      <c r="X57" s="237">
        <f t="shared" si="32"/>
        <v>28546278.199999999</v>
      </c>
      <c r="Y57" s="14">
        <f>+IFERROR(X57/X$49,0)</f>
        <v>3.5943153528784225E-3</v>
      </c>
      <c r="Z57" s="237">
        <f t="shared" si="33"/>
        <v>29318356.100000001</v>
      </c>
      <c r="AA57" s="14">
        <f>+IFERROR(Z57/Z$49,0)</f>
        <v>3.6211738346297881E-3</v>
      </c>
      <c r="AB57" s="237">
        <f t="shared" si="34"/>
        <v>30899915.199999999</v>
      </c>
      <c r="AC57" s="14">
        <f>+IFERROR(AB57/AB$49,0)</f>
        <v>3.6632050738627376E-3</v>
      </c>
      <c r="AD57" s="237">
        <f t="shared" si="35"/>
        <v>0</v>
      </c>
      <c r="AE57" s="14">
        <f>+IFERROR(AD57/AD$49,0)</f>
        <v>0</v>
      </c>
      <c r="AF57" s="237">
        <f t="shared" si="36"/>
        <v>0</v>
      </c>
      <c r="AG57" s="14">
        <f>+IFERROR(AF57/AF$49,0)</f>
        <v>0</v>
      </c>
      <c r="AH57" s="237">
        <f t="shared" si="37"/>
        <v>0</v>
      </c>
      <c r="AI57" s="14">
        <f>+IFERROR(AH57/AH$49,0)</f>
        <v>0</v>
      </c>
      <c r="AJ57" s="237">
        <f t="shared" si="38"/>
        <v>0</v>
      </c>
      <c r="AK57" s="14">
        <f t="shared" si="51"/>
        <v>0</v>
      </c>
      <c r="AL57" s="237">
        <f t="shared" si="38"/>
        <v>0</v>
      </c>
      <c r="AM57" s="14">
        <f t="shared" si="51"/>
        <v>0</v>
      </c>
      <c r="AN57" s="237">
        <f t="shared" si="39"/>
        <v>0</v>
      </c>
      <c r="AO57" s="14">
        <f t="shared" si="51"/>
        <v>0</v>
      </c>
      <c r="AP57" s="237">
        <f t="shared" si="40"/>
        <v>0</v>
      </c>
      <c r="AQ57" s="14">
        <f t="shared" si="51"/>
        <v>0</v>
      </c>
      <c r="AS57" s="765"/>
    </row>
    <row r="58" spans="1:45" s="6" customFormat="1" ht="16.5" customHeight="1">
      <c r="B58" s="227" t="s">
        <v>515</v>
      </c>
      <c r="C58" s="252">
        <v>0</v>
      </c>
      <c r="D58" s="302">
        <v>0</v>
      </c>
      <c r="E58" s="281">
        <v>0</v>
      </c>
      <c r="F58" s="335">
        <v>0</v>
      </c>
      <c r="G58" s="46">
        <v>0</v>
      </c>
      <c r="H58" s="281">
        <f t="shared" si="43"/>
        <v>0</v>
      </c>
      <c r="I58" s="335">
        <f t="shared" si="48"/>
        <v>0</v>
      </c>
      <c r="J58" s="46">
        <f t="shared" si="44"/>
        <v>0</v>
      </c>
      <c r="K58" s="875">
        <f t="shared" si="41"/>
        <v>0</v>
      </c>
      <c r="L58" s="335">
        <f t="shared" si="49"/>
        <v>0</v>
      </c>
      <c r="M58" s="172">
        <f t="shared" si="45"/>
        <v>0</v>
      </c>
      <c r="N58" s="538">
        <f t="shared" si="28"/>
        <v>0</v>
      </c>
      <c r="O58" s="46">
        <f t="shared" si="50"/>
        <v>0</v>
      </c>
      <c r="P58" s="281">
        <f t="shared" si="29"/>
        <v>0</v>
      </c>
      <c r="Q58" s="46">
        <f t="shared" si="46"/>
        <v>0</v>
      </c>
      <c r="R58" s="281">
        <f t="shared" si="30"/>
        <v>0</v>
      </c>
      <c r="S58" s="46">
        <f t="shared" si="47"/>
        <v>0</v>
      </c>
      <c r="T58" s="292">
        <f t="shared" si="42"/>
        <v>0</v>
      </c>
      <c r="U58" s="14"/>
      <c r="V58" s="237">
        <f t="shared" si="31"/>
        <v>0</v>
      </c>
      <c r="W58" s="14"/>
      <c r="X58" s="237">
        <f t="shared" si="32"/>
        <v>0</v>
      </c>
      <c r="Y58" s="14"/>
      <c r="Z58" s="237">
        <f t="shared" si="33"/>
        <v>0</v>
      </c>
      <c r="AA58" s="14"/>
      <c r="AB58" s="237">
        <f t="shared" si="34"/>
        <v>0</v>
      </c>
      <c r="AC58" s="14"/>
      <c r="AD58" s="237">
        <f t="shared" si="35"/>
        <v>0</v>
      </c>
      <c r="AE58" s="14"/>
      <c r="AF58" s="237">
        <f t="shared" si="36"/>
        <v>0</v>
      </c>
      <c r="AG58" s="14"/>
      <c r="AH58" s="237">
        <f t="shared" si="37"/>
        <v>0</v>
      </c>
      <c r="AI58" s="14"/>
      <c r="AJ58" s="237">
        <f t="shared" si="38"/>
        <v>0</v>
      </c>
      <c r="AK58" s="14"/>
      <c r="AL58" s="237">
        <f t="shared" si="38"/>
        <v>0</v>
      </c>
      <c r="AM58" s="14"/>
      <c r="AN58" s="237">
        <f t="shared" si="39"/>
        <v>0</v>
      </c>
      <c r="AO58" s="14"/>
      <c r="AP58" s="237">
        <f t="shared" si="40"/>
        <v>0</v>
      </c>
      <c r="AQ58" s="14"/>
      <c r="AS58" s="765"/>
    </row>
    <row r="59" spans="1:45" s="6" customFormat="1" ht="16.5" customHeight="1">
      <c r="B59" s="227" t="s">
        <v>516</v>
      </c>
      <c r="C59" s="252">
        <v>0</v>
      </c>
      <c r="D59" s="302">
        <v>0</v>
      </c>
      <c r="E59" s="281">
        <v>0</v>
      </c>
      <c r="F59" s="335">
        <v>0</v>
      </c>
      <c r="G59" s="46">
        <v>0</v>
      </c>
      <c r="H59" s="281">
        <f t="shared" si="43"/>
        <v>0</v>
      </c>
      <c r="I59" s="335">
        <f t="shared" si="48"/>
        <v>0</v>
      </c>
      <c r="J59" s="46">
        <f t="shared" si="44"/>
        <v>0</v>
      </c>
      <c r="K59" s="875">
        <f t="shared" si="41"/>
        <v>0</v>
      </c>
      <c r="L59" s="335">
        <f t="shared" si="49"/>
        <v>0</v>
      </c>
      <c r="M59" s="172">
        <f t="shared" si="45"/>
        <v>0</v>
      </c>
      <c r="N59" s="538">
        <f t="shared" si="28"/>
        <v>0</v>
      </c>
      <c r="O59" s="46">
        <f t="shared" si="50"/>
        <v>0</v>
      </c>
      <c r="P59" s="281">
        <f t="shared" si="29"/>
        <v>0</v>
      </c>
      <c r="Q59" s="46">
        <f t="shared" si="46"/>
        <v>0</v>
      </c>
      <c r="R59" s="281">
        <f t="shared" si="30"/>
        <v>0</v>
      </c>
      <c r="S59" s="46">
        <f t="shared" si="47"/>
        <v>0</v>
      </c>
      <c r="T59" s="292">
        <f t="shared" si="42"/>
        <v>0</v>
      </c>
      <c r="U59" s="14"/>
      <c r="V59" s="237">
        <f t="shared" si="31"/>
        <v>0</v>
      </c>
      <c r="W59" s="14"/>
      <c r="X59" s="237">
        <f t="shared" si="32"/>
        <v>0</v>
      </c>
      <c r="Y59" s="14"/>
      <c r="Z59" s="237">
        <f t="shared" si="33"/>
        <v>0</v>
      </c>
      <c r="AA59" s="14"/>
      <c r="AB59" s="237">
        <f t="shared" si="34"/>
        <v>0</v>
      </c>
      <c r="AC59" s="14"/>
      <c r="AD59" s="237">
        <f t="shared" si="35"/>
        <v>0</v>
      </c>
      <c r="AE59" s="14"/>
      <c r="AF59" s="237">
        <f t="shared" si="36"/>
        <v>0</v>
      </c>
      <c r="AG59" s="14"/>
      <c r="AH59" s="237">
        <f t="shared" si="37"/>
        <v>0</v>
      </c>
      <c r="AI59" s="14"/>
      <c r="AJ59" s="237">
        <f t="shared" si="38"/>
        <v>0</v>
      </c>
      <c r="AK59" s="14"/>
      <c r="AL59" s="237">
        <f t="shared" si="38"/>
        <v>0</v>
      </c>
      <c r="AM59" s="14"/>
      <c r="AN59" s="237">
        <f t="shared" si="39"/>
        <v>0</v>
      </c>
      <c r="AO59" s="14"/>
      <c r="AP59" s="237">
        <f t="shared" si="40"/>
        <v>0</v>
      </c>
      <c r="AQ59" s="14"/>
      <c r="AS59" s="765"/>
    </row>
    <row r="60" spans="1:45" s="6" customFormat="1" ht="16.5" customHeight="1">
      <c r="B60" s="224" t="s">
        <v>517</v>
      </c>
      <c r="C60" s="249">
        <v>0</v>
      </c>
      <c r="D60" s="520">
        <v>0</v>
      </c>
      <c r="E60" s="282">
        <v>0</v>
      </c>
      <c r="F60" s="516">
        <v>0</v>
      </c>
      <c r="G60" s="45">
        <v>0</v>
      </c>
      <c r="H60" s="282">
        <f t="shared" si="43"/>
        <v>0</v>
      </c>
      <c r="I60" s="516">
        <f t="shared" si="48"/>
        <v>0</v>
      </c>
      <c r="J60" s="45">
        <f t="shared" si="44"/>
        <v>0</v>
      </c>
      <c r="K60" s="876">
        <f t="shared" si="41"/>
        <v>0</v>
      </c>
      <c r="L60" s="516">
        <f t="shared" si="49"/>
        <v>0</v>
      </c>
      <c r="M60" s="173">
        <f t="shared" si="45"/>
        <v>0</v>
      </c>
      <c r="N60" s="877">
        <f t="shared" si="28"/>
        <v>0</v>
      </c>
      <c r="O60" s="45">
        <f t="shared" si="50"/>
        <v>0</v>
      </c>
      <c r="P60" s="282">
        <f t="shared" si="29"/>
        <v>0</v>
      </c>
      <c r="Q60" s="45">
        <f t="shared" si="46"/>
        <v>0</v>
      </c>
      <c r="R60" s="282">
        <f t="shared" si="30"/>
        <v>0</v>
      </c>
      <c r="S60" s="45">
        <f t="shared" si="47"/>
        <v>0</v>
      </c>
      <c r="T60" s="293">
        <f t="shared" si="42"/>
        <v>0</v>
      </c>
      <c r="U60" s="9"/>
      <c r="V60" s="298">
        <f t="shared" si="31"/>
        <v>0</v>
      </c>
      <c r="W60" s="9"/>
      <c r="X60" s="298">
        <f t="shared" si="32"/>
        <v>0</v>
      </c>
      <c r="Y60" s="9"/>
      <c r="Z60" s="298">
        <f t="shared" si="33"/>
        <v>0</v>
      </c>
      <c r="AA60" s="9"/>
      <c r="AB60" s="298">
        <f t="shared" si="34"/>
        <v>0</v>
      </c>
      <c r="AC60" s="9"/>
      <c r="AD60" s="298">
        <f t="shared" si="35"/>
        <v>0</v>
      </c>
      <c r="AE60" s="9"/>
      <c r="AF60" s="298">
        <f t="shared" si="36"/>
        <v>0</v>
      </c>
      <c r="AG60" s="9"/>
      <c r="AH60" s="298">
        <f t="shared" si="37"/>
        <v>0</v>
      </c>
      <c r="AI60" s="9"/>
      <c r="AJ60" s="298">
        <f t="shared" si="38"/>
        <v>0</v>
      </c>
      <c r="AK60" s="9"/>
      <c r="AL60" s="298">
        <f t="shared" si="38"/>
        <v>0</v>
      </c>
      <c r="AM60" s="9"/>
      <c r="AN60" s="298">
        <f t="shared" si="39"/>
        <v>0</v>
      </c>
      <c r="AO60" s="9"/>
      <c r="AP60" s="298">
        <f t="shared" si="40"/>
        <v>0</v>
      </c>
      <c r="AQ60" s="9"/>
      <c r="AS60" s="765"/>
    </row>
    <row r="61" spans="1:45" s="6" customFormat="1" ht="16.5" customHeight="1">
      <c r="B61" s="228" t="s">
        <v>542</v>
      </c>
      <c r="C61" s="246">
        <v>3364448490.8791294</v>
      </c>
      <c r="D61" s="483">
        <v>6.3120105807494942E-2</v>
      </c>
      <c r="E61" s="283">
        <v>4255091742.4574699</v>
      </c>
      <c r="F61" s="479">
        <v>5.9184220476244727E-2</v>
      </c>
      <c r="G61" s="76">
        <v>0.26472191623466218</v>
      </c>
      <c r="H61" s="283">
        <f t="shared" si="43"/>
        <v>4233626536.8636107</v>
      </c>
      <c r="I61" s="479">
        <f t="shared" si="48"/>
        <v>5.5134867942077996E-2</v>
      </c>
      <c r="J61" s="76">
        <f t="shared" si="44"/>
        <v>-5.0445929002372724E-3</v>
      </c>
      <c r="K61" s="878">
        <f t="shared" si="41"/>
        <v>2023996919.9072635</v>
      </c>
      <c r="L61" s="479">
        <f t="shared" si="49"/>
        <v>5.3955641450466656E-2</v>
      </c>
      <c r="M61" s="170">
        <f t="shared" si="45"/>
        <v>-0.52192360325511922</v>
      </c>
      <c r="N61" s="299">
        <f t="shared" si="28"/>
        <v>0</v>
      </c>
      <c r="O61" s="76">
        <f t="shared" si="50"/>
        <v>0</v>
      </c>
      <c r="P61" s="283">
        <f t="shared" si="29"/>
        <v>0</v>
      </c>
      <c r="Q61" s="76">
        <f t="shared" si="46"/>
        <v>0</v>
      </c>
      <c r="R61" s="283">
        <f t="shared" si="30"/>
        <v>0</v>
      </c>
      <c r="S61" s="76">
        <f t="shared" si="47"/>
        <v>0</v>
      </c>
      <c r="T61" s="294">
        <f t="shared" si="42"/>
        <v>389305925.73627883</v>
      </c>
      <c r="U61" s="75">
        <f t="shared" ref="U61:W83" si="53">+IFERROR(T61/T$49,0)</f>
        <v>5.02964181826554E-2</v>
      </c>
      <c r="V61" s="299">
        <f t="shared" si="31"/>
        <v>329030673.65621096</v>
      </c>
      <c r="W61" s="483">
        <f t="shared" si="53"/>
        <v>6.2100433265470011E-2</v>
      </c>
      <c r="X61" s="299">
        <f t="shared" si="32"/>
        <v>416849687.45331281</v>
      </c>
      <c r="Y61" s="75">
        <f t="shared" ref="Y61:Y83" si="54">+IFERROR(X61/X$49,0)</f>
        <v>5.2486324870750195E-2</v>
      </c>
      <c r="Z61" s="299">
        <f t="shared" si="33"/>
        <v>435426339.53316933</v>
      </c>
      <c r="AA61" s="75">
        <f t="shared" ref="AA61:AA83" si="55">+IFERROR(Z61/Z$49,0)</f>
        <v>5.3780452841492667E-2</v>
      </c>
      <c r="AB61" s="299">
        <f t="shared" si="34"/>
        <v>453384293.52829176</v>
      </c>
      <c r="AC61" s="75">
        <f t="shared" ref="AC61:AC83" si="56">+IFERROR(AB61/AB$49,0)</f>
        <v>5.3749003313203633E-2</v>
      </c>
      <c r="AD61" s="299">
        <f t="shared" si="35"/>
        <v>0</v>
      </c>
      <c r="AE61" s="75">
        <f t="shared" ref="AE61:AE83" si="57">+IFERROR(AD61/AD$49,0)</f>
        <v>0</v>
      </c>
      <c r="AF61" s="299">
        <f t="shared" si="36"/>
        <v>0</v>
      </c>
      <c r="AG61" s="75">
        <f t="shared" ref="AG61:AG83" si="58">+IFERROR(AF61/AF$49,0)</f>
        <v>0</v>
      </c>
      <c r="AH61" s="299">
        <f t="shared" si="37"/>
        <v>0</v>
      </c>
      <c r="AI61" s="75">
        <f t="shared" ref="AI61:AI83" si="59">+IFERROR(AH61/AH$49,0)</f>
        <v>0</v>
      </c>
      <c r="AJ61" s="299">
        <f t="shared" si="38"/>
        <v>0</v>
      </c>
      <c r="AK61" s="75">
        <f t="shared" ref="AK61:AK83" si="60">+IFERROR(AJ61/AJ$49,0)</f>
        <v>0</v>
      </c>
      <c r="AL61" s="299">
        <f t="shared" si="38"/>
        <v>0</v>
      </c>
      <c r="AM61" s="75">
        <f t="shared" ref="AM61:AM83" si="61">+IFERROR(AL61/AL$49,0)</f>
        <v>0</v>
      </c>
      <c r="AN61" s="299">
        <f t="shared" si="39"/>
        <v>0</v>
      </c>
      <c r="AO61" s="75">
        <f t="shared" ref="AO61:AO83" si="62">+IFERROR(AN61/AN$49,0)</f>
        <v>0</v>
      </c>
      <c r="AP61" s="299">
        <f t="shared" si="40"/>
        <v>0</v>
      </c>
      <c r="AQ61" s="75">
        <f t="shared" ref="AQ61:AQ83" si="63">+IFERROR(AP61/AP$49,0)</f>
        <v>0</v>
      </c>
      <c r="AS61" s="765"/>
    </row>
    <row r="62" spans="1:45" s="6" customFormat="1" ht="16.5" customHeight="1">
      <c r="A62" s="114"/>
      <c r="B62" s="226" t="s">
        <v>518</v>
      </c>
      <c r="C62" s="251">
        <v>430884084.62</v>
      </c>
      <c r="D62" s="496">
        <v>8.0837763115443988E-3</v>
      </c>
      <c r="E62" s="280">
        <v>581997803.99928546</v>
      </c>
      <c r="F62" s="492">
        <v>8.0950278944375217E-3</v>
      </c>
      <c r="G62" s="229">
        <v>0.3507061986579379</v>
      </c>
      <c r="H62" s="280">
        <f t="shared" si="43"/>
        <v>691512599.13999999</v>
      </c>
      <c r="I62" s="492">
        <f t="shared" si="48"/>
        <v>9.0056256738489191E-3</v>
      </c>
      <c r="J62" s="229">
        <f t="shared" si="44"/>
        <v>0.18817046110512298</v>
      </c>
      <c r="K62" s="874">
        <f t="shared" si="41"/>
        <v>317397690.61000001</v>
      </c>
      <c r="L62" s="492">
        <f t="shared" si="49"/>
        <v>8.4611769036407273E-3</v>
      </c>
      <c r="M62" s="171">
        <f t="shared" si="45"/>
        <v>-0.54100953329739498</v>
      </c>
      <c r="N62" s="534">
        <f t="shared" si="28"/>
        <v>0</v>
      </c>
      <c r="O62" s="229">
        <f t="shared" si="50"/>
        <v>0</v>
      </c>
      <c r="P62" s="280">
        <f t="shared" si="29"/>
        <v>0</v>
      </c>
      <c r="Q62" s="229">
        <f t="shared" si="46"/>
        <v>0</v>
      </c>
      <c r="R62" s="280">
        <f t="shared" si="30"/>
        <v>0</v>
      </c>
      <c r="S62" s="229">
        <f t="shared" si="47"/>
        <v>0</v>
      </c>
      <c r="T62" s="291">
        <f t="shared" si="42"/>
        <v>62838600.825000003</v>
      </c>
      <c r="U62" s="219">
        <f t="shared" si="53"/>
        <v>8.1184393459455308E-3</v>
      </c>
      <c r="V62" s="234">
        <f t="shared" si="31"/>
        <v>61478937.630000003</v>
      </c>
      <c r="W62" s="219">
        <f t="shared" si="53"/>
        <v>1.1603382204763448E-2</v>
      </c>
      <c r="X62" s="234">
        <f t="shared" si="32"/>
        <v>65979628</v>
      </c>
      <c r="Y62" s="219">
        <f t="shared" si="54"/>
        <v>8.3076185356312764E-3</v>
      </c>
      <c r="Z62" s="234">
        <f t="shared" si="33"/>
        <v>62802809.079999998</v>
      </c>
      <c r="AA62" s="219">
        <f t="shared" si="55"/>
        <v>7.7569113427115397E-3</v>
      </c>
      <c r="AB62" s="234">
        <f t="shared" si="34"/>
        <v>64297715.075000003</v>
      </c>
      <c r="AC62" s="219">
        <f t="shared" si="56"/>
        <v>7.6225360029635505E-3</v>
      </c>
      <c r="AD62" s="234">
        <f t="shared" si="35"/>
        <v>0</v>
      </c>
      <c r="AE62" s="219">
        <f t="shared" si="57"/>
        <v>0</v>
      </c>
      <c r="AF62" s="234">
        <f t="shared" si="36"/>
        <v>0</v>
      </c>
      <c r="AG62" s="219">
        <f t="shared" si="58"/>
        <v>0</v>
      </c>
      <c r="AH62" s="234">
        <f t="shared" si="37"/>
        <v>0</v>
      </c>
      <c r="AI62" s="219">
        <f t="shared" si="59"/>
        <v>0</v>
      </c>
      <c r="AJ62" s="234">
        <f>AJ20*$E$45/100</f>
        <v>0</v>
      </c>
      <c r="AK62" s="219">
        <f t="shared" si="60"/>
        <v>0</v>
      </c>
      <c r="AL62" s="234">
        <f>AL20*$E$45/100</f>
        <v>0</v>
      </c>
      <c r="AM62" s="219">
        <f t="shared" si="61"/>
        <v>0</v>
      </c>
      <c r="AN62" s="234">
        <f>AN20*$E$45/100</f>
        <v>0</v>
      </c>
      <c r="AO62" s="219">
        <f t="shared" si="62"/>
        <v>0</v>
      </c>
      <c r="AP62" s="234">
        <f>AP20*$E$45/100</f>
        <v>0</v>
      </c>
      <c r="AQ62" s="219">
        <f t="shared" si="63"/>
        <v>0</v>
      </c>
      <c r="AS62" s="765"/>
    </row>
    <row r="63" spans="1:45" s="6" customFormat="1" ht="16.5" customHeight="1">
      <c r="B63" s="227" t="s">
        <v>519</v>
      </c>
      <c r="C63" s="252">
        <v>0</v>
      </c>
      <c r="D63" s="302">
        <v>0</v>
      </c>
      <c r="E63" s="281">
        <v>0</v>
      </c>
      <c r="F63" s="335">
        <v>0</v>
      </c>
      <c r="G63" s="46">
        <v>0</v>
      </c>
      <c r="H63" s="281">
        <f t="shared" si="43"/>
        <v>0</v>
      </c>
      <c r="I63" s="335">
        <f t="shared" si="48"/>
        <v>0</v>
      </c>
      <c r="J63" s="46">
        <f t="shared" si="44"/>
        <v>0</v>
      </c>
      <c r="K63" s="875">
        <f t="shared" si="41"/>
        <v>0</v>
      </c>
      <c r="L63" s="335">
        <f t="shared" si="49"/>
        <v>0</v>
      </c>
      <c r="M63" s="172">
        <f t="shared" si="45"/>
        <v>0</v>
      </c>
      <c r="N63" s="538">
        <f t="shared" si="28"/>
        <v>0</v>
      </c>
      <c r="O63" s="46">
        <f t="shared" si="50"/>
        <v>0</v>
      </c>
      <c r="P63" s="281">
        <f t="shared" si="29"/>
        <v>0</v>
      </c>
      <c r="Q63" s="46">
        <f t="shared" si="46"/>
        <v>0</v>
      </c>
      <c r="R63" s="281">
        <f t="shared" si="30"/>
        <v>0</v>
      </c>
      <c r="S63" s="46">
        <f t="shared" si="47"/>
        <v>0</v>
      </c>
      <c r="T63" s="292">
        <f t="shared" si="42"/>
        <v>0</v>
      </c>
      <c r="U63" s="14">
        <f t="shared" si="53"/>
        <v>0</v>
      </c>
      <c r="V63" s="237">
        <f t="shared" si="31"/>
        <v>0</v>
      </c>
      <c r="W63" s="14">
        <f t="shared" si="53"/>
        <v>0</v>
      </c>
      <c r="X63" s="237">
        <f t="shared" si="32"/>
        <v>0</v>
      </c>
      <c r="Y63" s="14">
        <f t="shared" si="54"/>
        <v>0</v>
      </c>
      <c r="Z63" s="237">
        <f t="shared" si="33"/>
        <v>0</v>
      </c>
      <c r="AA63" s="14">
        <f t="shared" si="55"/>
        <v>0</v>
      </c>
      <c r="AB63" s="237">
        <f t="shared" si="34"/>
        <v>0</v>
      </c>
      <c r="AC63" s="14">
        <f t="shared" si="56"/>
        <v>0</v>
      </c>
      <c r="AD63" s="237">
        <f t="shared" si="35"/>
        <v>0</v>
      </c>
      <c r="AE63" s="14">
        <f t="shared" si="57"/>
        <v>0</v>
      </c>
      <c r="AF63" s="237">
        <f t="shared" si="36"/>
        <v>0</v>
      </c>
      <c r="AG63" s="14">
        <f t="shared" si="58"/>
        <v>0</v>
      </c>
      <c r="AH63" s="237">
        <f t="shared" si="37"/>
        <v>0</v>
      </c>
      <c r="AI63" s="14">
        <f t="shared" si="59"/>
        <v>0</v>
      </c>
      <c r="AJ63" s="237">
        <f t="shared" si="38"/>
        <v>0</v>
      </c>
      <c r="AK63" s="14">
        <f t="shared" si="60"/>
        <v>0</v>
      </c>
      <c r="AL63" s="237">
        <f t="shared" si="38"/>
        <v>0</v>
      </c>
      <c r="AM63" s="14">
        <f t="shared" si="61"/>
        <v>0</v>
      </c>
      <c r="AN63" s="237">
        <f t="shared" ref="AN63:AN83" si="64">AN21*$E$45/100</f>
        <v>0</v>
      </c>
      <c r="AO63" s="14">
        <f t="shared" si="62"/>
        <v>0</v>
      </c>
      <c r="AP63" s="237">
        <f t="shared" ref="AP63:AP83" si="65">AP21*$E$45/100</f>
        <v>0</v>
      </c>
      <c r="AQ63" s="14">
        <f t="shared" si="63"/>
        <v>0</v>
      </c>
      <c r="AS63" s="765"/>
    </row>
    <row r="64" spans="1:45" s="6" customFormat="1" ht="16.5" customHeight="1">
      <c r="B64" s="227" t="s">
        <v>520</v>
      </c>
      <c r="C64" s="252">
        <v>0</v>
      </c>
      <c r="D64" s="302">
        <v>0</v>
      </c>
      <c r="E64" s="281">
        <v>0</v>
      </c>
      <c r="F64" s="335">
        <v>0</v>
      </c>
      <c r="G64" s="46">
        <v>0</v>
      </c>
      <c r="H64" s="281">
        <f t="shared" si="43"/>
        <v>0</v>
      </c>
      <c r="I64" s="335">
        <f t="shared" si="48"/>
        <v>0</v>
      </c>
      <c r="J64" s="46">
        <f t="shared" si="44"/>
        <v>0</v>
      </c>
      <c r="K64" s="875">
        <f t="shared" si="41"/>
        <v>0</v>
      </c>
      <c r="L64" s="335">
        <f t="shared" si="49"/>
        <v>0</v>
      </c>
      <c r="M64" s="172">
        <f t="shared" si="45"/>
        <v>0</v>
      </c>
      <c r="N64" s="538">
        <f t="shared" si="28"/>
        <v>0</v>
      </c>
      <c r="O64" s="46">
        <f t="shared" si="50"/>
        <v>0</v>
      </c>
      <c r="P64" s="281">
        <f t="shared" si="29"/>
        <v>0</v>
      </c>
      <c r="Q64" s="46">
        <f t="shared" si="46"/>
        <v>0</v>
      </c>
      <c r="R64" s="281">
        <f t="shared" si="30"/>
        <v>0</v>
      </c>
      <c r="S64" s="46">
        <f t="shared" si="47"/>
        <v>0</v>
      </c>
      <c r="T64" s="292">
        <f t="shared" si="42"/>
        <v>0</v>
      </c>
      <c r="U64" s="14">
        <f t="shared" si="53"/>
        <v>0</v>
      </c>
      <c r="V64" s="237">
        <f t="shared" si="31"/>
        <v>0</v>
      </c>
      <c r="W64" s="14">
        <f t="shared" si="53"/>
        <v>0</v>
      </c>
      <c r="X64" s="237">
        <f t="shared" si="32"/>
        <v>0</v>
      </c>
      <c r="Y64" s="14">
        <f t="shared" si="54"/>
        <v>0</v>
      </c>
      <c r="Z64" s="237">
        <f t="shared" si="33"/>
        <v>0</v>
      </c>
      <c r="AA64" s="14">
        <f t="shared" si="55"/>
        <v>0</v>
      </c>
      <c r="AB64" s="237">
        <f t="shared" si="34"/>
        <v>0</v>
      </c>
      <c r="AC64" s="14">
        <f t="shared" si="56"/>
        <v>0</v>
      </c>
      <c r="AD64" s="237">
        <f t="shared" si="35"/>
        <v>0</v>
      </c>
      <c r="AE64" s="14">
        <f t="shared" si="57"/>
        <v>0</v>
      </c>
      <c r="AF64" s="237">
        <f t="shared" si="36"/>
        <v>0</v>
      </c>
      <c r="AG64" s="14">
        <f t="shared" si="58"/>
        <v>0</v>
      </c>
      <c r="AH64" s="237">
        <f t="shared" si="37"/>
        <v>0</v>
      </c>
      <c r="AI64" s="14">
        <f t="shared" si="59"/>
        <v>0</v>
      </c>
      <c r="AJ64" s="237">
        <f t="shared" si="38"/>
        <v>0</v>
      </c>
      <c r="AK64" s="14">
        <f t="shared" si="60"/>
        <v>0</v>
      </c>
      <c r="AL64" s="237">
        <f t="shared" si="38"/>
        <v>0</v>
      </c>
      <c r="AM64" s="14">
        <f t="shared" si="61"/>
        <v>0</v>
      </c>
      <c r="AN64" s="237">
        <f t="shared" si="64"/>
        <v>0</v>
      </c>
      <c r="AO64" s="14">
        <f t="shared" si="62"/>
        <v>0</v>
      </c>
      <c r="AP64" s="237">
        <f t="shared" si="65"/>
        <v>0</v>
      </c>
      <c r="AQ64" s="14">
        <f t="shared" si="63"/>
        <v>0</v>
      </c>
      <c r="AS64" s="765"/>
    </row>
    <row r="65" spans="2:45" s="6" customFormat="1" ht="16.5" customHeight="1">
      <c r="B65" s="227" t="s">
        <v>521</v>
      </c>
      <c r="C65" s="252">
        <v>0</v>
      </c>
      <c r="D65" s="302">
        <v>0</v>
      </c>
      <c r="E65" s="281">
        <v>0</v>
      </c>
      <c r="F65" s="335">
        <v>0</v>
      </c>
      <c r="G65" s="46">
        <v>0</v>
      </c>
      <c r="H65" s="281">
        <f t="shared" si="43"/>
        <v>0</v>
      </c>
      <c r="I65" s="335">
        <f t="shared" si="48"/>
        <v>0</v>
      </c>
      <c r="J65" s="46">
        <f t="shared" si="44"/>
        <v>0</v>
      </c>
      <c r="K65" s="875">
        <f t="shared" si="41"/>
        <v>0</v>
      </c>
      <c r="L65" s="335">
        <f t="shared" si="49"/>
        <v>0</v>
      </c>
      <c r="M65" s="172">
        <f t="shared" si="45"/>
        <v>0</v>
      </c>
      <c r="N65" s="538">
        <f t="shared" si="28"/>
        <v>0</v>
      </c>
      <c r="O65" s="46">
        <f t="shared" si="50"/>
        <v>0</v>
      </c>
      <c r="P65" s="281">
        <f t="shared" si="29"/>
        <v>0</v>
      </c>
      <c r="Q65" s="46">
        <f t="shared" si="46"/>
        <v>0</v>
      </c>
      <c r="R65" s="281">
        <f t="shared" si="30"/>
        <v>0</v>
      </c>
      <c r="S65" s="46">
        <f t="shared" si="47"/>
        <v>0</v>
      </c>
      <c r="T65" s="292">
        <f t="shared" si="42"/>
        <v>0</v>
      </c>
      <c r="U65" s="14">
        <f t="shared" si="53"/>
        <v>0</v>
      </c>
      <c r="V65" s="237">
        <f t="shared" si="31"/>
        <v>0</v>
      </c>
      <c r="W65" s="14">
        <f t="shared" si="53"/>
        <v>0</v>
      </c>
      <c r="X65" s="237">
        <f t="shared" si="32"/>
        <v>0</v>
      </c>
      <c r="Y65" s="14">
        <f t="shared" si="54"/>
        <v>0</v>
      </c>
      <c r="Z65" s="237">
        <f t="shared" si="33"/>
        <v>0</v>
      </c>
      <c r="AA65" s="14">
        <f t="shared" si="55"/>
        <v>0</v>
      </c>
      <c r="AB65" s="237">
        <f t="shared" si="34"/>
        <v>0</v>
      </c>
      <c r="AC65" s="14">
        <f t="shared" si="56"/>
        <v>0</v>
      </c>
      <c r="AD65" s="237">
        <f t="shared" si="35"/>
        <v>0</v>
      </c>
      <c r="AE65" s="14">
        <f t="shared" si="57"/>
        <v>0</v>
      </c>
      <c r="AF65" s="237">
        <f t="shared" si="36"/>
        <v>0</v>
      </c>
      <c r="AG65" s="14">
        <f t="shared" si="58"/>
        <v>0</v>
      </c>
      <c r="AH65" s="237">
        <f t="shared" si="37"/>
        <v>0</v>
      </c>
      <c r="AI65" s="14">
        <f t="shared" si="59"/>
        <v>0</v>
      </c>
      <c r="AJ65" s="237">
        <f t="shared" ref="AJ65:AL80" si="66">AJ23*$E$45/100</f>
        <v>0</v>
      </c>
      <c r="AK65" s="14">
        <f t="shared" si="60"/>
        <v>0</v>
      </c>
      <c r="AL65" s="237">
        <f t="shared" si="66"/>
        <v>0</v>
      </c>
      <c r="AM65" s="14">
        <f t="shared" si="61"/>
        <v>0</v>
      </c>
      <c r="AN65" s="237">
        <f t="shared" si="64"/>
        <v>0</v>
      </c>
      <c r="AO65" s="14">
        <f t="shared" si="62"/>
        <v>0</v>
      </c>
      <c r="AP65" s="237">
        <f t="shared" si="65"/>
        <v>0</v>
      </c>
      <c r="AQ65" s="14">
        <f t="shared" si="63"/>
        <v>0</v>
      </c>
      <c r="AS65" s="765"/>
    </row>
    <row r="66" spans="2:45" s="6" customFormat="1" ht="16.5" customHeight="1">
      <c r="B66" s="227" t="s">
        <v>522</v>
      </c>
      <c r="C66" s="252">
        <v>109708010.92899999</v>
      </c>
      <c r="D66" s="302">
        <v>2.0582218085790482E-3</v>
      </c>
      <c r="E66" s="281">
        <v>122142073.02</v>
      </c>
      <c r="F66" s="335">
        <v>1.6988783830231401E-3</v>
      </c>
      <c r="G66" s="46">
        <v>0.11333777712046014</v>
      </c>
      <c r="H66" s="281">
        <f t="shared" si="43"/>
        <v>126083901.13</v>
      </c>
      <c r="I66" s="335">
        <f t="shared" si="48"/>
        <v>1.6420010546264487E-3</v>
      </c>
      <c r="J66" s="46">
        <f t="shared" si="44"/>
        <v>3.2272484104265614E-2</v>
      </c>
      <c r="K66" s="875">
        <f t="shared" ref="K66:N81" si="67">K24*$E$45/100</f>
        <v>41116816.895000003</v>
      </c>
      <c r="L66" s="335">
        <f t="shared" si="49"/>
        <v>1.0960907144427657E-3</v>
      </c>
      <c r="M66" s="172">
        <f t="shared" si="45"/>
        <v>-0.67389320502856165</v>
      </c>
      <c r="N66" s="538">
        <f t="shared" si="28"/>
        <v>0</v>
      </c>
      <c r="O66" s="46">
        <f t="shared" si="50"/>
        <v>0</v>
      </c>
      <c r="P66" s="281">
        <f t="shared" si="29"/>
        <v>0</v>
      </c>
      <c r="Q66" s="46">
        <f t="shared" si="46"/>
        <v>0</v>
      </c>
      <c r="R66" s="281">
        <f t="shared" si="30"/>
        <v>0</v>
      </c>
      <c r="S66" s="46">
        <f t="shared" si="47"/>
        <v>0</v>
      </c>
      <c r="T66" s="292">
        <f t="shared" si="42"/>
        <v>2900738.335</v>
      </c>
      <c r="U66" s="14">
        <f t="shared" si="53"/>
        <v>3.7476118057974797E-4</v>
      </c>
      <c r="V66" s="237">
        <f t="shared" si="31"/>
        <v>7261463.6050000004</v>
      </c>
      <c r="W66" s="14">
        <f t="shared" si="53"/>
        <v>1.3705106305168021E-3</v>
      </c>
      <c r="X66" s="237">
        <f t="shared" si="32"/>
        <v>6395028.585</v>
      </c>
      <c r="Y66" s="14">
        <f t="shared" si="54"/>
        <v>8.0521002647419978E-4</v>
      </c>
      <c r="Z66" s="237">
        <f t="shared" si="33"/>
        <v>12376640.869999999</v>
      </c>
      <c r="AA66" s="14">
        <f t="shared" si="55"/>
        <v>1.5286657930679017E-3</v>
      </c>
      <c r="AB66" s="237">
        <f t="shared" si="34"/>
        <v>12182945.5</v>
      </c>
      <c r="AC66" s="14">
        <f t="shared" si="56"/>
        <v>1.4442961244823483E-3</v>
      </c>
      <c r="AD66" s="237">
        <f t="shared" si="35"/>
        <v>0</v>
      </c>
      <c r="AE66" s="14">
        <f t="shared" si="57"/>
        <v>0</v>
      </c>
      <c r="AF66" s="237">
        <f t="shared" si="36"/>
        <v>0</v>
      </c>
      <c r="AG66" s="14">
        <f t="shared" si="58"/>
        <v>0</v>
      </c>
      <c r="AH66" s="237">
        <f t="shared" si="37"/>
        <v>0</v>
      </c>
      <c r="AI66" s="14">
        <f t="shared" si="59"/>
        <v>0</v>
      </c>
      <c r="AJ66" s="237">
        <f t="shared" si="66"/>
        <v>0</v>
      </c>
      <c r="AK66" s="14">
        <f t="shared" si="60"/>
        <v>0</v>
      </c>
      <c r="AL66" s="237">
        <f t="shared" si="66"/>
        <v>0</v>
      </c>
      <c r="AM66" s="14">
        <f t="shared" si="61"/>
        <v>0</v>
      </c>
      <c r="AN66" s="237">
        <f t="shared" si="64"/>
        <v>0</v>
      </c>
      <c r="AO66" s="14">
        <f t="shared" si="62"/>
        <v>0</v>
      </c>
      <c r="AP66" s="237">
        <f t="shared" si="65"/>
        <v>0</v>
      </c>
      <c r="AQ66" s="14">
        <f t="shared" si="63"/>
        <v>0</v>
      </c>
      <c r="AS66" s="765"/>
    </row>
    <row r="67" spans="2:45" s="6" customFormat="1" ht="16.5" customHeight="1">
      <c r="B67" s="227" t="s">
        <v>523</v>
      </c>
      <c r="C67" s="252">
        <v>0</v>
      </c>
      <c r="D67" s="302">
        <v>0</v>
      </c>
      <c r="E67" s="281">
        <v>0</v>
      </c>
      <c r="F67" s="335">
        <v>0</v>
      </c>
      <c r="G67" s="46">
        <v>0</v>
      </c>
      <c r="H67" s="281">
        <f t="shared" si="43"/>
        <v>0</v>
      </c>
      <c r="I67" s="335">
        <f t="shared" si="48"/>
        <v>0</v>
      </c>
      <c r="J67" s="46">
        <f t="shared" si="44"/>
        <v>0</v>
      </c>
      <c r="K67" s="875">
        <f t="shared" si="67"/>
        <v>71473.324999999997</v>
      </c>
      <c r="L67" s="335">
        <f t="shared" si="49"/>
        <v>1.9053334810160523E-6</v>
      </c>
      <c r="M67" s="172">
        <f t="shared" si="45"/>
        <v>0</v>
      </c>
      <c r="N67" s="538">
        <f t="shared" si="67"/>
        <v>0</v>
      </c>
      <c r="O67" s="46">
        <f t="shared" si="50"/>
        <v>0</v>
      </c>
      <c r="P67" s="281">
        <f t="shared" si="29"/>
        <v>0</v>
      </c>
      <c r="Q67" s="46">
        <f t="shared" si="46"/>
        <v>0</v>
      </c>
      <c r="R67" s="281">
        <f t="shared" si="30"/>
        <v>0</v>
      </c>
      <c r="S67" s="46">
        <f t="shared" si="47"/>
        <v>0</v>
      </c>
      <c r="T67" s="292">
        <f t="shared" si="42"/>
        <v>0</v>
      </c>
      <c r="U67" s="14">
        <f t="shared" si="53"/>
        <v>0</v>
      </c>
      <c r="V67" s="237">
        <f t="shared" si="31"/>
        <v>0</v>
      </c>
      <c r="W67" s="14">
        <f t="shared" si="53"/>
        <v>0</v>
      </c>
      <c r="X67" s="237">
        <f t="shared" si="32"/>
        <v>0</v>
      </c>
      <c r="Y67" s="14">
        <f t="shared" si="54"/>
        <v>0</v>
      </c>
      <c r="Z67" s="237">
        <f t="shared" si="33"/>
        <v>71473.324999999997</v>
      </c>
      <c r="AA67" s="14">
        <f t="shared" si="55"/>
        <v>8.8278255943548999E-6</v>
      </c>
      <c r="AB67" s="237">
        <f t="shared" si="34"/>
        <v>0</v>
      </c>
      <c r="AC67" s="14">
        <f t="shared" si="56"/>
        <v>0</v>
      </c>
      <c r="AD67" s="237">
        <f t="shared" si="35"/>
        <v>0</v>
      </c>
      <c r="AE67" s="14">
        <f t="shared" si="57"/>
        <v>0</v>
      </c>
      <c r="AF67" s="237">
        <f t="shared" si="36"/>
        <v>0</v>
      </c>
      <c r="AG67" s="14">
        <f t="shared" si="58"/>
        <v>0</v>
      </c>
      <c r="AH67" s="237">
        <f t="shared" si="37"/>
        <v>0</v>
      </c>
      <c r="AI67" s="14">
        <f t="shared" si="59"/>
        <v>0</v>
      </c>
      <c r="AJ67" s="237">
        <f t="shared" si="66"/>
        <v>0</v>
      </c>
      <c r="AK67" s="14">
        <f t="shared" si="60"/>
        <v>0</v>
      </c>
      <c r="AL67" s="237">
        <f t="shared" si="66"/>
        <v>0</v>
      </c>
      <c r="AM67" s="14">
        <f t="shared" si="61"/>
        <v>0</v>
      </c>
      <c r="AN67" s="237">
        <f t="shared" si="64"/>
        <v>0</v>
      </c>
      <c r="AO67" s="14">
        <f t="shared" si="62"/>
        <v>0</v>
      </c>
      <c r="AP67" s="237">
        <f t="shared" si="65"/>
        <v>0</v>
      </c>
      <c r="AQ67" s="14">
        <f t="shared" si="63"/>
        <v>0</v>
      </c>
      <c r="AS67" s="765"/>
    </row>
    <row r="68" spans="2:45" s="6" customFormat="1" ht="16.5" customHeight="1">
      <c r="B68" s="227" t="s">
        <v>524</v>
      </c>
      <c r="C68" s="252">
        <v>916134911.95912981</v>
      </c>
      <c r="D68" s="302">
        <v>1.7187522036246208E-2</v>
      </c>
      <c r="E68" s="281">
        <v>1065539372.6260345</v>
      </c>
      <c r="F68" s="335">
        <v>1.4820624553490232E-2</v>
      </c>
      <c r="G68" s="46">
        <v>0.16308128717353132</v>
      </c>
      <c r="H68" s="281">
        <f t="shared" si="43"/>
        <v>1297728452.8926492</v>
      </c>
      <c r="I68" s="335">
        <f t="shared" si="48"/>
        <v>1.690042478992956E-2</v>
      </c>
      <c r="J68" s="46">
        <f t="shared" si="44"/>
        <v>0.21790755577091619</v>
      </c>
      <c r="K68" s="875">
        <f t="shared" si="67"/>
        <v>568432693.80226374</v>
      </c>
      <c r="L68" s="335">
        <f t="shared" si="49"/>
        <v>1.5153259530119789E-2</v>
      </c>
      <c r="M68" s="172">
        <f t="shared" si="45"/>
        <v>-0.56197870784506432</v>
      </c>
      <c r="N68" s="538">
        <f t="shared" si="67"/>
        <v>0</v>
      </c>
      <c r="O68" s="46">
        <f t="shared" si="50"/>
        <v>0</v>
      </c>
      <c r="P68" s="281">
        <f t="shared" si="29"/>
        <v>0</v>
      </c>
      <c r="Q68" s="46">
        <f t="shared" si="46"/>
        <v>0</v>
      </c>
      <c r="R68" s="281">
        <f t="shared" si="30"/>
        <v>0</v>
      </c>
      <c r="S68" s="46">
        <f t="shared" si="47"/>
        <v>0</v>
      </c>
      <c r="T68" s="292">
        <f t="shared" si="42"/>
        <v>113399141.67127883</v>
      </c>
      <c r="U68" s="14">
        <f t="shared" si="53"/>
        <v>1.4650613499565639E-2</v>
      </c>
      <c r="V68" s="237">
        <f t="shared" si="31"/>
        <v>113578796.68621098</v>
      </c>
      <c r="W68" s="14">
        <f t="shared" si="53"/>
        <v>2.1436580382028735E-2</v>
      </c>
      <c r="X68" s="237">
        <f t="shared" si="32"/>
        <v>114243971.23831287</v>
      </c>
      <c r="Y68" s="14">
        <f t="shared" si="54"/>
        <v>1.438467238771844E-2</v>
      </c>
      <c r="Z68" s="237">
        <f t="shared" si="33"/>
        <v>113284119.40816933</v>
      </c>
      <c r="AA68" s="14">
        <f t="shared" si="55"/>
        <v>1.3991967615126256E-2</v>
      </c>
      <c r="AB68" s="237">
        <f t="shared" si="34"/>
        <v>113926664.79829176</v>
      </c>
      <c r="AC68" s="14">
        <f t="shared" si="56"/>
        <v>1.3506080318866433E-2</v>
      </c>
      <c r="AD68" s="237">
        <f t="shared" si="35"/>
        <v>0</v>
      </c>
      <c r="AE68" s="14">
        <f t="shared" si="57"/>
        <v>0</v>
      </c>
      <c r="AF68" s="237">
        <f t="shared" si="36"/>
        <v>0</v>
      </c>
      <c r="AG68" s="14">
        <f t="shared" si="58"/>
        <v>0</v>
      </c>
      <c r="AH68" s="237">
        <f t="shared" si="37"/>
        <v>0</v>
      </c>
      <c r="AI68" s="14">
        <f t="shared" si="59"/>
        <v>0</v>
      </c>
      <c r="AJ68" s="237">
        <f t="shared" si="66"/>
        <v>0</v>
      </c>
      <c r="AK68" s="14">
        <f t="shared" si="60"/>
        <v>0</v>
      </c>
      <c r="AL68" s="237">
        <f t="shared" si="66"/>
        <v>0</v>
      </c>
      <c r="AM68" s="14">
        <f t="shared" si="61"/>
        <v>0</v>
      </c>
      <c r="AN68" s="237">
        <f t="shared" si="64"/>
        <v>0</v>
      </c>
      <c r="AO68" s="14">
        <f t="shared" si="62"/>
        <v>0</v>
      </c>
      <c r="AP68" s="237">
        <f t="shared" si="65"/>
        <v>0</v>
      </c>
      <c r="AQ68" s="14">
        <f t="shared" si="63"/>
        <v>0</v>
      </c>
      <c r="AS68" s="765"/>
    </row>
    <row r="69" spans="2:45" s="6" customFormat="1" ht="16.5" customHeight="1">
      <c r="B69" s="227" t="s">
        <v>525</v>
      </c>
      <c r="C69" s="252">
        <v>10341100</v>
      </c>
      <c r="D69" s="302">
        <v>1.9400841711068295E-4</v>
      </c>
      <c r="E69" s="281">
        <v>11489500</v>
      </c>
      <c r="F69" s="335">
        <v>1.5980785898850932E-4</v>
      </c>
      <c r="G69" s="46">
        <v>0.11105201574300606</v>
      </c>
      <c r="H69" s="281">
        <f t="shared" si="43"/>
        <v>9900000</v>
      </c>
      <c r="I69" s="335">
        <f t="shared" si="48"/>
        <v>1.2892851740081501E-4</v>
      </c>
      <c r="J69" s="46">
        <f t="shared" si="44"/>
        <v>-0.13834370512206798</v>
      </c>
      <c r="K69" s="875">
        <f t="shared" si="67"/>
        <v>4372500</v>
      </c>
      <c r="L69" s="335">
        <f t="shared" si="49"/>
        <v>1.1656195714614772E-4</v>
      </c>
      <c r="M69" s="172">
        <f t="shared" si="45"/>
        <v>-0.55833333333333335</v>
      </c>
      <c r="N69" s="538">
        <f t="shared" si="67"/>
        <v>0</v>
      </c>
      <c r="O69" s="46">
        <f t="shared" si="50"/>
        <v>0</v>
      </c>
      <c r="P69" s="281">
        <f t="shared" si="29"/>
        <v>0</v>
      </c>
      <c r="Q69" s="46">
        <f t="shared" si="46"/>
        <v>0</v>
      </c>
      <c r="R69" s="281">
        <f t="shared" si="30"/>
        <v>0</v>
      </c>
      <c r="S69" s="46">
        <f t="shared" si="47"/>
        <v>0</v>
      </c>
      <c r="T69" s="292">
        <f t="shared" si="42"/>
        <v>962500</v>
      </c>
      <c r="U69" s="14">
        <f t="shared" si="53"/>
        <v>1.2435028418652849E-4</v>
      </c>
      <c r="V69" s="237">
        <f t="shared" si="31"/>
        <v>825000</v>
      </c>
      <c r="W69" s="14">
        <f t="shared" si="53"/>
        <v>1.5570845378854744E-4</v>
      </c>
      <c r="X69" s="237">
        <f t="shared" si="32"/>
        <v>935000</v>
      </c>
      <c r="Y69" s="14">
        <f t="shared" si="54"/>
        <v>1.177276011743389E-4</v>
      </c>
      <c r="Z69" s="237">
        <f t="shared" si="33"/>
        <v>825000</v>
      </c>
      <c r="AA69" s="14">
        <f t="shared" si="55"/>
        <v>1.0189754171004067E-4</v>
      </c>
      <c r="AB69" s="237">
        <f t="shared" si="34"/>
        <v>825000</v>
      </c>
      <c r="AC69" s="14">
        <f t="shared" si="56"/>
        <v>9.7804287370237145E-5</v>
      </c>
      <c r="AD69" s="237">
        <f t="shared" si="35"/>
        <v>0</v>
      </c>
      <c r="AE69" s="14">
        <f t="shared" si="57"/>
        <v>0</v>
      </c>
      <c r="AF69" s="237">
        <f t="shared" si="36"/>
        <v>0</v>
      </c>
      <c r="AG69" s="14">
        <f t="shared" si="58"/>
        <v>0</v>
      </c>
      <c r="AH69" s="237">
        <f t="shared" si="37"/>
        <v>0</v>
      </c>
      <c r="AI69" s="14">
        <f t="shared" si="59"/>
        <v>0</v>
      </c>
      <c r="AJ69" s="237">
        <f t="shared" si="66"/>
        <v>0</v>
      </c>
      <c r="AK69" s="14">
        <f t="shared" si="60"/>
        <v>0</v>
      </c>
      <c r="AL69" s="237">
        <f t="shared" si="66"/>
        <v>0</v>
      </c>
      <c r="AM69" s="14">
        <f t="shared" si="61"/>
        <v>0</v>
      </c>
      <c r="AN69" s="237">
        <f t="shared" si="64"/>
        <v>0</v>
      </c>
      <c r="AO69" s="14">
        <f t="shared" si="62"/>
        <v>0</v>
      </c>
      <c r="AP69" s="237">
        <f t="shared" si="65"/>
        <v>0</v>
      </c>
      <c r="AQ69" s="14">
        <f t="shared" si="63"/>
        <v>0</v>
      </c>
      <c r="AS69" s="765"/>
    </row>
    <row r="70" spans="2:45" s="6" customFormat="1" ht="16.5" customHeight="1">
      <c r="B70" s="227" t="s">
        <v>526</v>
      </c>
      <c r="C70" s="252">
        <v>10856945</v>
      </c>
      <c r="D70" s="302">
        <v>2.0368613726854434E-4</v>
      </c>
      <c r="E70" s="281">
        <v>38907300.299999997</v>
      </c>
      <c r="F70" s="335">
        <v>5.4116300622011285E-4</v>
      </c>
      <c r="G70" s="46">
        <v>2.5836324398806476</v>
      </c>
      <c r="H70" s="281">
        <f t="shared" si="43"/>
        <v>22582560</v>
      </c>
      <c r="I70" s="335">
        <f t="shared" si="48"/>
        <v>2.9409454342575238E-4</v>
      </c>
      <c r="J70" s="46">
        <f t="shared" si="44"/>
        <v>-0.41958039170350758</v>
      </c>
      <c r="K70" s="875">
        <f t="shared" si="67"/>
        <v>21091055.315000001</v>
      </c>
      <c r="L70" s="335">
        <f t="shared" si="49"/>
        <v>5.6224463940401633E-4</v>
      </c>
      <c r="M70" s="172">
        <f t="shared" si="45"/>
        <v>-6.604674957135058E-2</v>
      </c>
      <c r="N70" s="538">
        <f t="shared" si="67"/>
        <v>0</v>
      </c>
      <c r="O70" s="46">
        <f t="shared" si="50"/>
        <v>0</v>
      </c>
      <c r="P70" s="281">
        <f t="shared" si="29"/>
        <v>0</v>
      </c>
      <c r="Q70" s="46">
        <f t="shared" si="46"/>
        <v>0</v>
      </c>
      <c r="R70" s="281">
        <f t="shared" si="30"/>
        <v>0</v>
      </c>
      <c r="S70" s="46">
        <f t="shared" si="47"/>
        <v>0</v>
      </c>
      <c r="T70" s="292">
        <f t="shared" si="42"/>
        <v>4749937.5</v>
      </c>
      <c r="U70" s="14">
        <f t="shared" si="53"/>
        <v>6.1366865246051806E-4</v>
      </c>
      <c r="V70" s="237">
        <f t="shared" si="31"/>
        <v>1190750</v>
      </c>
      <c r="W70" s="14">
        <f t="shared" si="53"/>
        <v>2.2473920163480348E-4</v>
      </c>
      <c r="X70" s="237">
        <f t="shared" si="32"/>
        <v>3477320.2749999999</v>
      </c>
      <c r="Y70" s="14">
        <f t="shared" si="54"/>
        <v>4.3783590854614167E-4</v>
      </c>
      <c r="Z70" s="237">
        <f t="shared" si="33"/>
        <v>3708445.95</v>
      </c>
      <c r="AA70" s="14">
        <f t="shared" si="55"/>
        <v>4.5803821317521985E-4</v>
      </c>
      <c r="AB70" s="237">
        <f t="shared" si="34"/>
        <v>7964601.5899999999</v>
      </c>
      <c r="AC70" s="14">
        <f t="shared" si="56"/>
        <v>9.4420870630037299E-4</v>
      </c>
      <c r="AD70" s="237">
        <f t="shared" si="35"/>
        <v>0</v>
      </c>
      <c r="AE70" s="14">
        <f t="shared" si="57"/>
        <v>0</v>
      </c>
      <c r="AF70" s="237">
        <f t="shared" si="36"/>
        <v>0</v>
      </c>
      <c r="AG70" s="14">
        <f t="shared" si="58"/>
        <v>0</v>
      </c>
      <c r="AH70" s="237">
        <f t="shared" si="37"/>
        <v>0</v>
      </c>
      <c r="AI70" s="14">
        <f t="shared" si="59"/>
        <v>0</v>
      </c>
      <c r="AJ70" s="237">
        <f t="shared" si="66"/>
        <v>0</v>
      </c>
      <c r="AK70" s="14">
        <f t="shared" si="60"/>
        <v>0</v>
      </c>
      <c r="AL70" s="237">
        <f t="shared" si="66"/>
        <v>0</v>
      </c>
      <c r="AM70" s="14">
        <f t="shared" si="61"/>
        <v>0</v>
      </c>
      <c r="AN70" s="237">
        <f t="shared" si="64"/>
        <v>0</v>
      </c>
      <c r="AO70" s="14">
        <f t="shared" si="62"/>
        <v>0</v>
      </c>
      <c r="AP70" s="237">
        <f t="shared" si="65"/>
        <v>0</v>
      </c>
      <c r="AQ70" s="14">
        <f t="shared" si="63"/>
        <v>0</v>
      </c>
      <c r="AS70" s="765"/>
    </row>
    <row r="71" spans="2:45" s="6" customFormat="1" ht="16.5" customHeight="1">
      <c r="B71" s="227" t="s">
        <v>527</v>
      </c>
      <c r="C71" s="252">
        <v>0</v>
      </c>
      <c r="D71" s="302">
        <v>0</v>
      </c>
      <c r="E71" s="281">
        <v>0</v>
      </c>
      <c r="F71" s="335">
        <v>0</v>
      </c>
      <c r="G71" s="46">
        <v>0</v>
      </c>
      <c r="H71" s="281">
        <f t="shared" si="43"/>
        <v>0</v>
      </c>
      <c r="I71" s="335">
        <f t="shared" si="48"/>
        <v>0</v>
      </c>
      <c r="J71" s="46">
        <f t="shared" si="44"/>
        <v>0</v>
      </c>
      <c r="K71" s="875">
        <f t="shared" si="67"/>
        <v>0</v>
      </c>
      <c r="L71" s="335">
        <f t="shared" si="49"/>
        <v>0</v>
      </c>
      <c r="M71" s="172">
        <f t="shared" si="45"/>
        <v>0</v>
      </c>
      <c r="N71" s="538">
        <f t="shared" si="67"/>
        <v>0</v>
      </c>
      <c r="O71" s="46">
        <f t="shared" si="50"/>
        <v>0</v>
      </c>
      <c r="P71" s="281">
        <f t="shared" si="29"/>
        <v>0</v>
      </c>
      <c r="Q71" s="46">
        <f t="shared" si="46"/>
        <v>0</v>
      </c>
      <c r="R71" s="281">
        <f t="shared" si="30"/>
        <v>0</v>
      </c>
      <c r="S71" s="46">
        <f t="shared" si="47"/>
        <v>0</v>
      </c>
      <c r="T71" s="292">
        <f t="shared" si="42"/>
        <v>0</v>
      </c>
      <c r="U71" s="14">
        <f t="shared" si="53"/>
        <v>0</v>
      </c>
      <c r="V71" s="237">
        <f t="shared" si="31"/>
        <v>0</v>
      </c>
      <c r="W71" s="14">
        <f t="shared" si="53"/>
        <v>0</v>
      </c>
      <c r="X71" s="237">
        <f t="shared" si="32"/>
        <v>0</v>
      </c>
      <c r="Y71" s="14">
        <f t="shared" si="54"/>
        <v>0</v>
      </c>
      <c r="Z71" s="237">
        <f t="shared" si="33"/>
        <v>0</v>
      </c>
      <c r="AA71" s="14">
        <f t="shared" si="55"/>
        <v>0</v>
      </c>
      <c r="AB71" s="237">
        <f t="shared" si="34"/>
        <v>0</v>
      </c>
      <c r="AC71" s="14">
        <f t="shared" si="56"/>
        <v>0</v>
      </c>
      <c r="AD71" s="237">
        <f t="shared" si="35"/>
        <v>0</v>
      </c>
      <c r="AE71" s="14">
        <f t="shared" si="57"/>
        <v>0</v>
      </c>
      <c r="AF71" s="237">
        <f t="shared" si="36"/>
        <v>0</v>
      </c>
      <c r="AG71" s="14">
        <f t="shared" si="58"/>
        <v>0</v>
      </c>
      <c r="AH71" s="237">
        <f t="shared" si="37"/>
        <v>0</v>
      </c>
      <c r="AI71" s="14">
        <f t="shared" si="59"/>
        <v>0</v>
      </c>
      <c r="AJ71" s="237">
        <f t="shared" si="66"/>
        <v>0</v>
      </c>
      <c r="AK71" s="14">
        <f t="shared" si="60"/>
        <v>0</v>
      </c>
      <c r="AL71" s="237">
        <f t="shared" si="66"/>
        <v>0</v>
      </c>
      <c r="AM71" s="14">
        <f t="shared" si="61"/>
        <v>0</v>
      </c>
      <c r="AN71" s="237">
        <f t="shared" si="64"/>
        <v>0</v>
      </c>
      <c r="AO71" s="14">
        <f t="shared" si="62"/>
        <v>0</v>
      </c>
      <c r="AP71" s="237">
        <f t="shared" si="65"/>
        <v>0</v>
      </c>
      <c r="AQ71" s="14">
        <f t="shared" si="63"/>
        <v>0</v>
      </c>
      <c r="AS71" s="765"/>
    </row>
    <row r="72" spans="2:45" s="6" customFormat="1" ht="16.5" customHeight="1">
      <c r="B72" s="227" t="s">
        <v>528</v>
      </c>
      <c r="C72" s="252">
        <v>0</v>
      </c>
      <c r="D72" s="302">
        <v>0</v>
      </c>
      <c r="E72" s="281">
        <v>0</v>
      </c>
      <c r="F72" s="335">
        <v>0</v>
      </c>
      <c r="G72" s="46">
        <v>0</v>
      </c>
      <c r="H72" s="281">
        <f t="shared" si="43"/>
        <v>0</v>
      </c>
      <c r="I72" s="335">
        <f t="shared" si="48"/>
        <v>0</v>
      </c>
      <c r="J72" s="46">
        <f t="shared" si="44"/>
        <v>0</v>
      </c>
      <c r="K72" s="875">
        <f t="shared" si="67"/>
        <v>0</v>
      </c>
      <c r="L72" s="335">
        <f t="shared" si="49"/>
        <v>0</v>
      </c>
      <c r="M72" s="172">
        <f t="shared" si="45"/>
        <v>0</v>
      </c>
      <c r="N72" s="538">
        <f t="shared" si="67"/>
        <v>0</v>
      </c>
      <c r="O72" s="46">
        <f t="shared" si="50"/>
        <v>0</v>
      </c>
      <c r="P72" s="281">
        <f t="shared" si="29"/>
        <v>0</v>
      </c>
      <c r="Q72" s="46">
        <f t="shared" si="46"/>
        <v>0</v>
      </c>
      <c r="R72" s="281">
        <f t="shared" si="30"/>
        <v>0</v>
      </c>
      <c r="S72" s="46">
        <f t="shared" si="47"/>
        <v>0</v>
      </c>
      <c r="T72" s="292">
        <f t="shared" si="42"/>
        <v>0</v>
      </c>
      <c r="U72" s="14">
        <f t="shared" si="53"/>
        <v>0</v>
      </c>
      <c r="V72" s="237">
        <f t="shared" si="31"/>
        <v>0</v>
      </c>
      <c r="W72" s="14">
        <f t="shared" si="53"/>
        <v>0</v>
      </c>
      <c r="X72" s="237">
        <f t="shared" si="32"/>
        <v>0</v>
      </c>
      <c r="Y72" s="14">
        <f t="shared" si="54"/>
        <v>0</v>
      </c>
      <c r="Z72" s="237">
        <f t="shared" si="33"/>
        <v>0</v>
      </c>
      <c r="AA72" s="14">
        <f t="shared" si="55"/>
        <v>0</v>
      </c>
      <c r="AB72" s="237">
        <f t="shared" si="34"/>
        <v>0</v>
      </c>
      <c r="AC72" s="14">
        <f t="shared" si="56"/>
        <v>0</v>
      </c>
      <c r="AD72" s="237">
        <f t="shared" si="35"/>
        <v>0</v>
      </c>
      <c r="AE72" s="14">
        <f t="shared" si="57"/>
        <v>0</v>
      </c>
      <c r="AF72" s="237">
        <f t="shared" si="36"/>
        <v>0</v>
      </c>
      <c r="AG72" s="14">
        <f t="shared" si="58"/>
        <v>0</v>
      </c>
      <c r="AH72" s="237">
        <f t="shared" si="37"/>
        <v>0</v>
      </c>
      <c r="AI72" s="14">
        <f t="shared" si="59"/>
        <v>0</v>
      </c>
      <c r="AJ72" s="237">
        <f t="shared" si="66"/>
        <v>0</v>
      </c>
      <c r="AK72" s="14">
        <f t="shared" si="60"/>
        <v>0</v>
      </c>
      <c r="AL72" s="237">
        <f t="shared" si="66"/>
        <v>0</v>
      </c>
      <c r="AM72" s="14">
        <f t="shared" si="61"/>
        <v>0</v>
      </c>
      <c r="AN72" s="237">
        <f t="shared" si="64"/>
        <v>0</v>
      </c>
      <c r="AO72" s="14">
        <f t="shared" si="62"/>
        <v>0</v>
      </c>
      <c r="AP72" s="237">
        <f t="shared" si="65"/>
        <v>0</v>
      </c>
      <c r="AQ72" s="14">
        <f t="shared" si="63"/>
        <v>0</v>
      </c>
      <c r="AS72" s="765"/>
    </row>
    <row r="73" spans="2:45" s="6" customFormat="1" ht="16.5" customHeight="1">
      <c r="B73" s="227" t="s">
        <v>529</v>
      </c>
      <c r="C73" s="252">
        <v>0</v>
      </c>
      <c r="D73" s="302">
        <v>0</v>
      </c>
      <c r="E73" s="281">
        <v>0</v>
      </c>
      <c r="F73" s="335">
        <v>0</v>
      </c>
      <c r="G73" s="46">
        <v>0</v>
      </c>
      <c r="H73" s="281">
        <f t="shared" si="43"/>
        <v>0</v>
      </c>
      <c r="I73" s="335">
        <f t="shared" si="48"/>
        <v>0</v>
      </c>
      <c r="J73" s="46">
        <f t="shared" si="44"/>
        <v>0</v>
      </c>
      <c r="K73" s="875">
        <f t="shared" si="67"/>
        <v>0</v>
      </c>
      <c r="L73" s="335">
        <f t="shared" si="49"/>
        <v>0</v>
      </c>
      <c r="M73" s="172">
        <f t="shared" si="45"/>
        <v>0</v>
      </c>
      <c r="N73" s="538">
        <f t="shared" si="67"/>
        <v>0</v>
      </c>
      <c r="O73" s="46">
        <f t="shared" si="50"/>
        <v>0</v>
      </c>
      <c r="P73" s="281">
        <f t="shared" si="29"/>
        <v>0</v>
      </c>
      <c r="Q73" s="46">
        <f t="shared" si="46"/>
        <v>0</v>
      </c>
      <c r="R73" s="281">
        <f t="shared" si="30"/>
        <v>0</v>
      </c>
      <c r="S73" s="46">
        <f t="shared" si="47"/>
        <v>0</v>
      </c>
      <c r="T73" s="292">
        <f t="shared" si="42"/>
        <v>0</v>
      </c>
      <c r="U73" s="14">
        <f t="shared" si="53"/>
        <v>0</v>
      </c>
      <c r="V73" s="237">
        <f t="shared" si="31"/>
        <v>0</v>
      </c>
      <c r="W73" s="14">
        <f t="shared" si="53"/>
        <v>0</v>
      </c>
      <c r="X73" s="237">
        <f t="shared" si="32"/>
        <v>0</v>
      </c>
      <c r="Y73" s="14">
        <f t="shared" si="54"/>
        <v>0</v>
      </c>
      <c r="Z73" s="237">
        <f t="shared" si="33"/>
        <v>0</v>
      </c>
      <c r="AA73" s="14">
        <f t="shared" si="55"/>
        <v>0</v>
      </c>
      <c r="AB73" s="237">
        <f t="shared" si="34"/>
        <v>0</v>
      </c>
      <c r="AC73" s="14">
        <f t="shared" si="56"/>
        <v>0</v>
      </c>
      <c r="AD73" s="237">
        <f t="shared" si="35"/>
        <v>0</v>
      </c>
      <c r="AE73" s="14">
        <f t="shared" si="57"/>
        <v>0</v>
      </c>
      <c r="AF73" s="237">
        <f t="shared" si="36"/>
        <v>0</v>
      </c>
      <c r="AG73" s="14">
        <f t="shared" si="58"/>
        <v>0</v>
      </c>
      <c r="AH73" s="237">
        <f t="shared" si="37"/>
        <v>0</v>
      </c>
      <c r="AI73" s="14">
        <f t="shared" si="59"/>
        <v>0</v>
      </c>
      <c r="AJ73" s="237">
        <f t="shared" si="66"/>
        <v>0</v>
      </c>
      <c r="AK73" s="14">
        <f t="shared" si="60"/>
        <v>0</v>
      </c>
      <c r="AL73" s="237">
        <f t="shared" si="66"/>
        <v>0</v>
      </c>
      <c r="AM73" s="14">
        <f t="shared" si="61"/>
        <v>0</v>
      </c>
      <c r="AN73" s="237">
        <f t="shared" si="64"/>
        <v>0</v>
      </c>
      <c r="AO73" s="14">
        <f t="shared" si="62"/>
        <v>0</v>
      </c>
      <c r="AP73" s="237">
        <f t="shared" si="65"/>
        <v>0</v>
      </c>
      <c r="AQ73" s="14">
        <f t="shared" si="63"/>
        <v>0</v>
      </c>
      <c r="AS73" s="765"/>
    </row>
    <row r="74" spans="2:45" s="6" customFormat="1" ht="16.5" customHeight="1">
      <c r="B74" s="227" t="s">
        <v>530</v>
      </c>
      <c r="C74" s="252">
        <v>291937357.20599997</v>
      </c>
      <c r="D74" s="302">
        <v>5.4770096572910121E-3</v>
      </c>
      <c r="E74" s="281">
        <v>579375766.30999994</v>
      </c>
      <c r="F74" s="335">
        <v>8.0585578801364733E-3</v>
      </c>
      <c r="G74" s="46">
        <v>0.98458933743506694</v>
      </c>
      <c r="H74" s="281">
        <f t="shared" si="43"/>
        <v>88835296.154825002</v>
      </c>
      <c r="I74" s="335">
        <f t="shared" si="48"/>
        <v>1.1569093965761524E-3</v>
      </c>
      <c r="J74" s="46">
        <f t="shared" si="44"/>
        <v>-0.84667067329962697</v>
      </c>
      <c r="K74" s="875">
        <f t="shared" si="67"/>
        <v>16197310.029999999</v>
      </c>
      <c r="L74" s="335">
        <f t="shared" si="49"/>
        <v>4.3178734307598141E-4</v>
      </c>
      <c r="M74" s="172">
        <f t="shared" si="45"/>
        <v>-0.81767033227681474</v>
      </c>
      <c r="N74" s="538">
        <f t="shared" si="67"/>
        <v>0</v>
      </c>
      <c r="O74" s="46">
        <f t="shared" si="50"/>
        <v>0</v>
      </c>
      <c r="P74" s="281">
        <f t="shared" si="29"/>
        <v>0</v>
      </c>
      <c r="Q74" s="46">
        <f t="shared" si="46"/>
        <v>0</v>
      </c>
      <c r="R74" s="281">
        <f t="shared" si="30"/>
        <v>0</v>
      </c>
      <c r="S74" s="46">
        <f t="shared" si="47"/>
        <v>0</v>
      </c>
      <c r="T74" s="292">
        <f t="shared" si="42"/>
        <v>7416084.665</v>
      </c>
      <c r="U74" s="14">
        <f t="shared" si="53"/>
        <v>9.5812180326660344E-4</v>
      </c>
      <c r="V74" s="237">
        <f t="shared" si="31"/>
        <v>2955586.7</v>
      </c>
      <c r="W74" s="14">
        <f t="shared" si="53"/>
        <v>5.5783010314544904E-4</v>
      </c>
      <c r="X74" s="237">
        <f t="shared" si="32"/>
        <v>3553970.0350000001</v>
      </c>
      <c r="Y74" s="14">
        <f t="shared" si="54"/>
        <v>4.4748702338612972E-4</v>
      </c>
      <c r="Z74" s="237">
        <f t="shared" si="33"/>
        <v>2100893.63</v>
      </c>
      <c r="AA74" s="14">
        <f t="shared" si="55"/>
        <v>2.5948593489852573E-4</v>
      </c>
      <c r="AB74" s="237">
        <f t="shared" si="34"/>
        <v>170775</v>
      </c>
      <c r="AC74" s="14">
        <f t="shared" si="56"/>
        <v>2.0245487485639089E-5</v>
      </c>
      <c r="AD74" s="237">
        <f t="shared" si="35"/>
        <v>0</v>
      </c>
      <c r="AE74" s="14">
        <f t="shared" si="57"/>
        <v>0</v>
      </c>
      <c r="AF74" s="237">
        <f t="shared" si="36"/>
        <v>0</v>
      </c>
      <c r="AG74" s="14">
        <f t="shared" si="58"/>
        <v>0</v>
      </c>
      <c r="AH74" s="237">
        <f t="shared" si="37"/>
        <v>0</v>
      </c>
      <c r="AI74" s="14">
        <f t="shared" si="59"/>
        <v>0</v>
      </c>
      <c r="AJ74" s="237">
        <f t="shared" si="66"/>
        <v>0</v>
      </c>
      <c r="AK74" s="14">
        <f t="shared" si="60"/>
        <v>0</v>
      </c>
      <c r="AL74" s="237">
        <f t="shared" si="66"/>
        <v>0</v>
      </c>
      <c r="AM74" s="14">
        <f t="shared" si="61"/>
        <v>0</v>
      </c>
      <c r="AN74" s="237">
        <f t="shared" si="64"/>
        <v>0</v>
      </c>
      <c r="AO74" s="14">
        <f t="shared" si="62"/>
        <v>0</v>
      </c>
      <c r="AP74" s="237">
        <f t="shared" si="65"/>
        <v>0</v>
      </c>
      <c r="AQ74" s="14">
        <f t="shared" si="63"/>
        <v>0</v>
      </c>
      <c r="AS74" s="765"/>
    </row>
    <row r="75" spans="2:45" s="6" customFormat="1" ht="16.5" customHeight="1">
      <c r="B75" s="227" t="s">
        <v>531</v>
      </c>
      <c r="C75" s="252">
        <v>0</v>
      </c>
      <c r="D75" s="302">
        <v>0</v>
      </c>
      <c r="E75" s="281">
        <v>0</v>
      </c>
      <c r="F75" s="335">
        <v>0</v>
      </c>
      <c r="G75" s="46">
        <v>0</v>
      </c>
      <c r="H75" s="281">
        <f t="shared" si="43"/>
        <v>0</v>
      </c>
      <c r="I75" s="335">
        <f t="shared" si="48"/>
        <v>0</v>
      </c>
      <c r="J75" s="46">
        <f t="shared" si="44"/>
        <v>0</v>
      </c>
      <c r="K75" s="875">
        <f t="shared" si="67"/>
        <v>0</v>
      </c>
      <c r="L75" s="335">
        <f t="shared" si="49"/>
        <v>0</v>
      </c>
      <c r="M75" s="172">
        <f t="shared" si="45"/>
        <v>0</v>
      </c>
      <c r="N75" s="538">
        <f t="shared" si="67"/>
        <v>0</v>
      </c>
      <c r="O75" s="46">
        <f t="shared" si="50"/>
        <v>0</v>
      </c>
      <c r="P75" s="281">
        <f t="shared" si="29"/>
        <v>0</v>
      </c>
      <c r="Q75" s="46">
        <f t="shared" si="46"/>
        <v>0</v>
      </c>
      <c r="R75" s="281">
        <f t="shared" si="30"/>
        <v>0</v>
      </c>
      <c r="S75" s="46">
        <f t="shared" si="47"/>
        <v>0</v>
      </c>
      <c r="T75" s="292">
        <f t="shared" si="42"/>
        <v>0</v>
      </c>
      <c r="U75" s="14">
        <f t="shared" si="53"/>
        <v>0</v>
      </c>
      <c r="V75" s="237">
        <f t="shared" si="31"/>
        <v>0</v>
      </c>
      <c r="W75" s="14">
        <f t="shared" si="53"/>
        <v>0</v>
      </c>
      <c r="X75" s="237">
        <f t="shared" si="32"/>
        <v>0</v>
      </c>
      <c r="Y75" s="14">
        <f t="shared" si="54"/>
        <v>0</v>
      </c>
      <c r="Z75" s="237">
        <f t="shared" si="33"/>
        <v>0</v>
      </c>
      <c r="AA75" s="14">
        <f t="shared" si="55"/>
        <v>0</v>
      </c>
      <c r="AB75" s="237">
        <f t="shared" si="34"/>
        <v>0</v>
      </c>
      <c r="AC75" s="14">
        <f t="shared" si="56"/>
        <v>0</v>
      </c>
      <c r="AD75" s="237">
        <f t="shared" si="35"/>
        <v>0</v>
      </c>
      <c r="AE75" s="14">
        <f t="shared" si="57"/>
        <v>0</v>
      </c>
      <c r="AF75" s="237">
        <f t="shared" si="36"/>
        <v>0</v>
      </c>
      <c r="AG75" s="14">
        <f t="shared" si="58"/>
        <v>0</v>
      </c>
      <c r="AH75" s="237">
        <f t="shared" si="37"/>
        <v>0</v>
      </c>
      <c r="AI75" s="14">
        <f t="shared" si="59"/>
        <v>0</v>
      </c>
      <c r="AJ75" s="237">
        <f t="shared" si="66"/>
        <v>0</v>
      </c>
      <c r="AK75" s="14">
        <f t="shared" si="60"/>
        <v>0</v>
      </c>
      <c r="AL75" s="237">
        <f t="shared" si="66"/>
        <v>0</v>
      </c>
      <c r="AM75" s="14">
        <f t="shared" si="61"/>
        <v>0</v>
      </c>
      <c r="AN75" s="237">
        <f t="shared" si="64"/>
        <v>0</v>
      </c>
      <c r="AO75" s="14">
        <f t="shared" si="62"/>
        <v>0</v>
      </c>
      <c r="AP75" s="237">
        <f t="shared" si="65"/>
        <v>0</v>
      </c>
      <c r="AQ75" s="14">
        <f t="shared" si="63"/>
        <v>0</v>
      </c>
      <c r="AS75" s="765"/>
    </row>
    <row r="76" spans="2:45" s="6" customFormat="1" ht="16.5" customHeight="1">
      <c r="B76" s="227" t="s">
        <v>532</v>
      </c>
      <c r="C76" s="252">
        <v>0</v>
      </c>
      <c r="D76" s="302">
        <v>0</v>
      </c>
      <c r="E76" s="281">
        <v>0</v>
      </c>
      <c r="F76" s="335">
        <v>0</v>
      </c>
      <c r="G76" s="46">
        <v>0</v>
      </c>
      <c r="H76" s="281">
        <f>H34*$E$45/100</f>
        <v>0</v>
      </c>
      <c r="I76" s="335">
        <f t="shared" si="48"/>
        <v>0</v>
      </c>
      <c r="J76" s="46">
        <f t="shared" si="44"/>
        <v>0</v>
      </c>
      <c r="K76" s="875">
        <f t="shared" si="67"/>
        <v>0</v>
      </c>
      <c r="L76" s="335">
        <f t="shared" si="49"/>
        <v>0</v>
      </c>
      <c r="M76" s="172">
        <f t="shared" si="45"/>
        <v>0</v>
      </c>
      <c r="N76" s="538">
        <f t="shared" si="67"/>
        <v>0</v>
      </c>
      <c r="O76" s="46">
        <f t="shared" si="50"/>
        <v>0</v>
      </c>
      <c r="P76" s="281">
        <f t="shared" si="29"/>
        <v>0</v>
      </c>
      <c r="Q76" s="46">
        <f t="shared" si="46"/>
        <v>0</v>
      </c>
      <c r="R76" s="281">
        <f t="shared" si="30"/>
        <v>0</v>
      </c>
      <c r="S76" s="46">
        <f t="shared" si="47"/>
        <v>0</v>
      </c>
      <c r="T76" s="292">
        <f t="shared" si="42"/>
        <v>0</v>
      </c>
      <c r="U76" s="14">
        <f t="shared" si="53"/>
        <v>0</v>
      </c>
      <c r="V76" s="237">
        <f t="shared" si="31"/>
        <v>0</v>
      </c>
      <c r="W76" s="14">
        <f t="shared" si="53"/>
        <v>0</v>
      </c>
      <c r="X76" s="237">
        <f t="shared" si="32"/>
        <v>0</v>
      </c>
      <c r="Y76" s="14">
        <f t="shared" si="54"/>
        <v>0</v>
      </c>
      <c r="Z76" s="237">
        <f t="shared" si="33"/>
        <v>0</v>
      </c>
      <c r="AA76" s="14">
        <f t="shared" si="55"/>
        <v>0</v>
      </c>
      <c r="AB76" s="237">
        <f t="shared" si="34"/>
        <v>0</v>
      </c>
      <c r="AC76" s="14">
        <f t="shared" si="56"/>
        <v>0</v>
      </c>
      <c r="AD76" s="237">
        <f t="shared" si="35"/>
        <v>0</v>
      </c>
      <c r="AE76" s="14">
        <f t="shared" si="57"/>
        <v>0</v>
      </c>
      <c r="AF76" s="237">
        <f t="shared" si="36"/>
        <v>0</v>
      </c>
      <c r="AG76" s="14">
        <f t="shared" si="58"/>
        <v>0</v>
      </c>
      <c r="AH76" s="237">
        <f t="shared" si="37"/>
        <v>0</v>
      </c>
      <c r="AI76" s="14">
        <f t="shared" si="59"/>
        <v>0</v>
      </c>
      <c r="AJ76" s="237">
        <f t="shared" si="66"/>
        <v>0</v>
      </c>
      <c r="AK76" s="14">
        <f t="shared" si="60"/>
        <v>0</v>
      </c>
      <c r="AL76" s="237">
        <f t="shared" si="66"/>
        <v>0</v>
      </c>
      <c r="AM76" s="14">
        <f t="shared" si="61"/>
        <v>0</v>
      </c>
      <c r="AN76" s="237">
        <f t="shared" si="64"/>
        <v>0</v>
      </c>
      <c r="AO76" s="14">
        <f t="shared" si="62"/>
        <v>0</v>
      </c>
      <c r="AP76" s="237">
        <f t="shared" si="65"/>
        <v>0</v>
      </c>
      <c r="AQ76" s="14">
        <f t="shared" si="63"/>
        <v>0</v>
      </c>
      <c r="AS76" s="765"/>
    </row>
    <row r="77" spans="2:45" s="6" customFormat="1" ht="16.5" customHeight="1">
      <c r="B77" s="227" t="s">
        <v>533</v>
      </c>
      <c r="C77" s="252">
        <v>55850536.5</v>
      </c>
      <c r="D77" s="302">
        <v>1.047806730536154E-3</v>
      </c>
      <c r="E77" s="281">
        <v>62762837.5</v>
      </c>
      <c r="F77" s="335">
        <v>8.7297051089418388E-4</v>
      </c>
      <c r="G77" s="46">
        <v>0.12376427216594418</v>
      </c>
      <c r="H77" s="281">
        <f t="shared" si="43"/>
        <v>76640270.6987717</v>
      </c>
      <c r="I77" s="335">
        <f t="shared" si="48"/>
        <v>9.9809257317068269E-4</v>
      </c>
      <c r="J77" s="46">
        <f t="shared" si="44"/>
        <v>0.22110907905927135</v>
      </c>
      <c r="K77" s="875">
        <f t="shared" si="67"/>
        <v>37203706.924999997</v>
      </c>
      <c r="L77" s="335">
        <f t="shared" si="49"/>
        <v>9.9177516118231887E-4</v>
      </c>
      <c r="M77" s="172">
        <f t="shared" si="45"/>
        <v>-0.51456712527509052</v>
      </c>
      <c r="N77" s="538">
        <f t="shared" si="67"/>
        <v>0</v>
      </c>
      <c r="O77" s="46">
        <f t="shared" si="50"/>
        <v>0</v>
      </c>
      <c r="P77" s="281">
        <f t="shared" si="29"/>
        <v>0</v>
      </c>
      <c r="Q77" s="46">
        <f t="shared" si="46"/>
        <v>0</v>
      </c>
      <c r="R77" s="281">
        <f t="shared" si="30"/>
        <v>0</v>
      </c>
      <c r="S77" s="46">
        <f t="shared" si="47"/>
        <v>0</v>
      </c>
      <c r="T77" s="292">
        <f t="shared" si="42"/>
        <v>6802456.9249999998</v>
      </c>
      <c r="U77" s="14">
        <f t="shared" si="53"/>
        <v>8.7884410575622717E-4</v>
      </c>
      <c r="V77" s="237">
        <f t="shared" si="31"/>
        <v>5664395</v>
      </c>
      <c r="W77" s="14">
        <f t="shared" si="53"/>
        <v>1.0690838631485808E-3</v>
      </c>
      <c r="X77" s="237">
        <f t="shared" si="32"/>
        <v>7079490</v>
      </c>
      <c r="Y77" s="14">
        <f t="shared" si="54"/>
        <v>8.913918451740326E-4</v>
      </c>
      <c r="Z77" s="237">
        <f t="shared" si="33"/>
        <v>7273750</v>
      </c>
      <c r="AA77" s="14">
        <f t="shared" si="55"/>
        <v>8.983966594101919E-4</v>
      </c>
      <c r="AB77" s="237">
        <f t="shared" si="34"/>
        <v>10383615</v>
      </c>
      <c r="AC77" s="14">
        <f t="shared" si="56"/>
        <v>1.2309843216992788E-3</v>
      </c>
      <c r="AD77" s="237">
        <f t="shared" si="35"/>
        <v>0</v>
      </c>
      <c r="AE77" s="14">
        <f t="shared" si="57"/>
        <v>0</v>
      </c>
      <c r="AF77" s="237">
        <f t="shared" si="36"/>
        <v>0</v>
      </c>
      <c r="AG77" s="14">
        <f t="shared" si="58"/>
        <v>0</v>
      </c>
      <c r="AH77" s="237">
        <f t="shared" si="37"/>
        <v>0</v>
      </c>
      <c r="AI77" s="14">
        <f t="shared" si="59"/>
        <v>0</v>
      </c>
      <c r="AJ77" s="237">
        <f t="shared" si="66"/>
        <v>0</v>
      </c>
      <c r="AK77" s="14">
        <f t="shared" si="60"/>
        <v>0</v>
      </c>
      <c r="AL77" s="237">
        <f t="shared" si="66"/>
        <v>0</v>
      </c>
      <c r="AM77" s="14">
        <f t="shared" si="61"/>
        <v>0</v>
      </c>
      <c r="AN77" s="237">
        <f t="shared" si="64"/>
        <v>0</v>
      </c>
      <c r="AO77" s="14">
        <f t="shared" si="62"/>
        <v>0</v>
      </c>
      <c r="AP77" s="237">
        <f t="shared" si="65"/>
        <v>0</v>
      </c>
      <c r="AQ77" s="14">
        <f t="shared" si="63"/>
        <v>0</v>
      </c>
      <c r="AS77" s="765"/>
    </row>
    <row r="78" spans="2:45" s="6" customFormat="1" ht="16.5" customHeight="1">
      <c r="B78" s="227" t="s">
        <v>534</v>
      </c>
      <c r="C78" s="252">
        <v>0</v>
      </c>
      <c r="D78" s="302">
        <v>0</v>
      </c>
      <c r="E78" s="281">
        <v>0</v>
      </c>
      <c r="F78" s="335">
        <v>0</v>
      </c>
      <c r="G78" s="46">
        <v>0</v>
      </c>
      <c r="H78" s="281">
        <f t="shared" si="43"/>
        <v>0</v>
      </c>
      <c r="I78" s="335">
        <f t="shared" si="48"/>
        <v>0</v>
      </c>
      <c r="J78" s="46">
        <f t="shared" si="44"/>
        <v>0</v>
      </c>
      <c r="K78" s="875">
        <f t="shared" si="67"/>
        <v>0</v>
      </c>
      <c r="L78" s="335">
        <f t="shared" si="49"/>
        <v>0</v>
      </c>
      <c r="M78" s="172">
        <f t="shared" si="45"/>
        <v>0</v>
      </c>
      <c r="N78" s="538">
        <f t="shared" si="67"/>
        <v>0</v>
      </c>
      <c r="O78" s="46">
        <f t="shared" si="50"/>
        <v>0</v>
      </c>
      <c r="P78" s="281">
        <f t="shared" si="29"/>
        <v>0</v>
      </c>
      <c r="Q78" s="46">
        <f t="shared" si="46"/>
        <v>0</v>
      </c>
      <c r="R78" s="281">
        <f t="shared" si="30"/>
        <v>0</v>
      </c>
      <c r="S78" s="46">
        <f t="shared" si="47"/>
        <v>0</v>
      </c>
      <c r="T78" s="292">
        <f t="shared" si="42"/>
        <v>0</v>
      </c>
      <c r="U78" s="14">
        <f t="shared" si="53"/>
        <v>0</v>
      </c>
      <c r="V78" s="237">
        <f t="shared" si="31"/>
        <v>0</v>
      </c>
      <c r="W78" s="14">
        <f t="shared" si="53"/>
        <v>0</v>
      </c>
      <c r="X78" s="237">
        <f t="shared" si="32"/>
        <v>0</v>
      </c>
      <c r="Y78" s="14">
        <f t="shared" si="54"/>
        <v>0</v>
      </c>
      <c r="Z78" s="237">
        <f t="shared" si="33"/>
        <v>0</v>
      </c>
      <c r="AA78" s="14">
        <f t="shared" si="55"/>
        <v>0</v>
      </c>
      <c r="AB78" s="237">
        <f t="shared" si="34"/>
        <v>0</v>
      </c>
      <c r="AC78" s="14">
        <f t="shared" si="56"/>
        <v>0</v>
      </c>
      <c r="AD78" s="237">
        <f t="shared" si="35"/>
        <v>0</v>
      </c>
      <c r="AE78" s="14">
        <f t="shared" si="57"/>
        <v>0</v>
      </c>
      <c r="AF78" s="237">
        <f t="shared" si="36"/>
        <v>0</v>
      </c>
      <c r="AG78" s="14">
        <f t="shared" si="58"/>
        <v>0</v>
      </c>
      <c r="AH78" s="237">
        <f t="shared" si="37"/>
        <v>0</v>
      </c>
      <c r="AI78" s="14">
        <f t="shared" si="59"/>
        <v>0</v>
      </c>
      <c r="AJ78" s="237">
        <f t="shared" si="66"/>
        <v>0</v>
      </c>
      <c r="AK78" s="14">
        <f t="shared" si="60"/>
        <v>0</v>
      </c>
      <c r="AL78" s="237">
        <f t="shared" si="66"/>
        <v>0</v>
      </c>
      <c r="AM78" s="14">
        <f t="shared" si="61"/>
        <v>0</v>
      </c>
      <c r="AN78" s="237">
        <f t="shared" si="64"/>
        <v>0</v>
      </c>
      <c r="AO78" s="14">
        <f t="shared" si="62"/>
        <v>0</v>
      </c>
      <c r="AP78" s="237">
        <f t="shared" si="65"/>
        <v>0</v>
      </c>
      <c r="AQ78" s="14">
        <f t="shared" si="63"/>
        <v>0</v>
      </c>
      <c r="AS78" s="765"/>
    </row>
    <row r="79" spans="2:45" s="6" customFormat="1" ht="16.5" customHeight="1">
      <c r="B79" s="227" t="s">
        <v>535</v>
      </c>
      <c r="C79" s="252">
        <v>0</v>
      </c>
      <c r="D79" s="302">
        <v>0</v>
      </c>
      <c r="E79" s="281">
        <v>0</v>
      </c>
      <c r="F79" s="335">
        <v>0</v>
      </c>
      <c r="G79" s="46">
        <v>0</v>
      </c>
      <c r="H79" s="281">
        <f t="shared" si="43"/>
        <v>0</v>
      </c>
      <c r="I79" s="335">
        <f t="shared" si="48"/>
        <v>0</v>
      </c>
      <c r="J79" s="46">
        <f t="shared" si="44"/>
        <v>0</v>
      </c>
      <c r="K79" s="875">
        <f t="shared" si="67"/>
        <v>0</v>
      </c>
      <c r="L79" s="335">
        <f t="shared" si="49"/>
        <v>0</v>
      </c>
      <c r="M79" s="172">
        <f t="shared" si="45"/>
        <v>0</v>
      </c>
      <c r="N79" s="538">
        <f t="shared" si="67"/>
        <v>0</v>
      </c>
      <c r="O79" s="46">
        <f t="shared" si="50"/>
        <v>0</v>
      </c>
      <c r="P79" s="281">
        <f t="shared" si="29"/>
        <v>0</v>
      </c>
      <c r="Q79" s="46">
        <f t="shared" si="46"/>
        <v>0</v>
      </c>
      <c r="R79" s="281">
        <f t="shared" si="30"/>
        <v>0</v>
      </c>
      <c r="S79" s="46">
        <f t="shared" si="47"/>
        <v>0</v>
      </c>
      <c r="T79" s="292">
        <f t="shared" si="42"/>
        <v>0</v>
      </c>
      <c r="U79" s="14">
        <f>+IFERROR(T79/T$49,0)</f>
        <v>0</v>
      </c>
      <c r="V79" s="237">
        <f t="shared" si="31"/>
        <v>0</v>
      </c>
      <c r="W79" s="14">
        <f t="shared" si="53"/>
        <v>0</v>
      </c>
      <c r="X79" s="237">
        <f t="shared" si="32"/>
        <v>0</v>
      </c>
      <c r="Y79" s="14">
        <f t="shared" si="54"/>
        <v>0</v>
      </c>
      <c r="Z79" s="237">
        <f t="shared" si="33"/>
        <v>0</v>
      </c>
      <c r="AA79" s="14">
        <f t="shared" si="55"/>
        <v>0</v>
      </c>
      <c r="AB79" s="237">
        <f t="shared" si="34"/>
        <v>0</v>
      </c>
      <c r="AC79" s="14">
        <f t="shared" si="56"/>
        <v>0</v>
      </c>
      <c r="AD79" s="237">
        <f t="shared" si="35"/>
        <v>0</v>
      </c>
      <c r="AE79" s="14">
        <f t="shared" si="57"/>
        <v>0</v>
      </c>
      <c r="AF79" s="237">
        <f t="shared" si="36"/>
        <v>0</v>
      </c>
      <c r="AG79" s="14">
        <f t="shared" si="58"/>
        <v>0</v>
      </c>
      <c r="AH79" s="237">
        <f t="shared" si="37"/>
        <v>0</v>
      </c>
      <c r="AI79" s="14">
        <f t="shared" si="59"/>
        <v>0</v>
      </c>
      <c r="AJ79" s="237">
        <f t="shared" si="66"/>
        <v>0</v>
      </c>
      <c r="AK79" s="14">
        <f t="shared" si="60"/>
        <v>0</v>
      </c>
      <c r="AL79" s="237">
        <f t="shared" si="66"/>
        <v>0</v>
      </c>
      <c r="AM79" s="14">
        <f t="shared" si="61"/>
        <v>0</v>
      </c>
      <c r="AN79" s="237">
        <f t="shared" si="64"/>
        <v>0</v>
      </c>
      <c r="AO79" s="14">
        <f t="shared" si="62"/>
        <v>0</v>
      </c>
      <c r="AP79" s="237">
        <f t="shared" si="65"/>
        <v>0</v>
      </c>
      <c r="AQ79" s="14">
        <f t="shared" si="63"/>
        <v>0</v>
      </c>
      <c r="AS79" s="765"/>
    </row>
    <row r="80" spans="2:45" s="6" customFormat="1" ht="16.5" customHeight="1">
      <c r="B80" s="227" t="s">
        <v>536</v>
      </c>
      <c r="C80" s="252">
        <v>377848614</v>
      </c>
      <c r="D80" s="302">
        <v>7.0887827706535515E-3</v>
      </c>
      <c r="E80" s="281">
        <v>304870192.935</v>
      </c>
      <c r="F80" s="335">
        <v>4.2404502199709397E-3</v>
      </c>
      <c r="G80" s="46">
        <v>-0.19314195781329502</v>
      </c>
      <c r="H80" s="281">
        <f t="shared" si="43"/>
        <v>284286699.50999999</v>
      </c>
      <c r="I80" s="335">
        <f t="shared" si="48"/>
        <v>3.702289160060131E-3</v>
      </c>
      <c r="J80" s="46">
        <f t="shared" si="44"/>
        <v>-6.7515598120110501E-2</v>
      </c>
      <c r="K80" s="875">
        <f t="shared" si="67"/>
        <v>195946723.5</v>
      </c>
      <c r="L80" s="335">
        <f t="shared" si="49"/>
        <v>5.2235411292247133E-3</v>
      </c>
      <c r="M80" s="172">
        <f t="shared" si="45"/>
        <v>-0.31074255729256361</v>
      </c>
      <c r="N80" s="538">
        <f t="shared" si="67"/>
        <v>0</v>
      </c>
      <c r="O80" s="46">
        <f t="shared" si="50"/>
        <v>0</v>
      </c>
      <c r="P80" s="281">
        <f t="shared" si="29"/>
        <v>0</v>
      </c>
      <c r="Q80" s="46">
        <f t="shared" si="46"/>
        <v>0</v>
      </c>
      <c r="R80" s="281">
        <f t="shared" si="30"/>
        <v>0</v>
      </c>
      <c r="S80" s="46">
        <f t="shared" si="47"/>
        <v>0</v>
      </c>
      <c r="T80" s="292">
        <f t="shared" si="42"/>
        <v>26567337.5</v>
      </c>
      <c r="U80" s="14">
        <f t="shared" si="53"/>
        <v>3.432369837095496E-3</v>
      </c>
      <c r="V80" s="237">
        <f t="shared" si="31"/>
        <v>20982500</v>
      </c>
      <c r="W80" s="14">
        <f t="shared" si="53"/>
        <v>3.9601850080220567E-3</v>
      </c>
      <c r="X80" s="237">
        <f t="shared" si="32"/>
        <v>44686950</v>
      </c>
      <c r="Y80" s="14">
        <f t="shared" si="54"/>
        <v>5.6266175693022715E-3</v>
      </c>
      <c r="Z80" s="237">
        <f t="shared" si="33"/>
        <v>54676820</v>
      </c>
      <c r="AA80" s="14">
        <f t="shared" si="55"/>
        <v>6.7532527836634973E-3</v>
      </c>
      <c r="AB80" s="237">
        <f t="shared" si="34"/>
        <v>49033116</v>
      </c>
      <c r="AC80" s="14">
        <f t="shared" si="56"/>
        <v>5.8129078399056641E-3</v>
      </c>
      <c r="AD80" s="237">
        <f t="shared" si="35"/>
        <v>0</v>
      </c>
      <c r="AE80" s="14">
        <f t="shared" si="57"/>
        <v>0</v>
      </c>
      <c r="AF80" s="237">
        <f t="shared" si="36"/>
        <v>0</v>
      </c>
      <c r="AG80" s="14">
        <f t="shared" si="58"/>
        <v>0</v>
      </c>
      <c r="AH80" s="237">
        <f t="shared" si="37"/>
        <v>0</v>
      </c>
      <c r="AI80" s="14">
        <f t="shared" si="59"/>
        <v>0</v>
      </c>
      <c r="AJ80" s="237">
        <f t="shared" si="66"/>
        <v>0</v>
      </c>
      <c r="AK80" s="14">
        <f t="shared" si="60"/>
        <v>0</v>
      </c>
      <c r="AL80" s="237">
        <f t="shared" si="66"/>
        <v>0</v>
      </c>
      <c r="AM80" s="14">
        <f t="shared" si="61"/>
        <v>0</v>
      </c>
      <c r="AN80" s="237">
        <f t="shared" si="64"/>
        <v>0</v>
      </c>
      <c r="AO80" s="14">
        <f t="shared" si="62"/>
        <v>0</v>
      </c>
      <c r="AP80" s="237">
        <f t="shared" si="65"/>
        <v>0</v>
      </c>
      <c r="AQ80" s="14">
        <f t="shared" si="63"/>
        <v>0</v>
      </c>
      <c r="AS80" s="765"/>
    </row>
    <row r="81" spans="2:45" s="6" customFormat="1" ht="16.5" customHeight="1">
      <c r="B81" s="227" t="s">
        <v>537</v>
      </c>
      <c r="C81" s="252">
        <v>0</v>
      </c>
      <c r="D81" s="302">
        <v>0</v>
      </c>
      <c r="E81" s="281">
        <v>0</v>
      </c>
      <c r="F81" s="335">
        <v>0</v>
      </c>
      <c r="G81" s="46">
        <v>0</v>
      </c>
      <c r="H81" s="281">
        <f t="shared" si="43"/>
        <v>0</v>
      </c>
      <c r="I81" s="335">
        <f t="shared" si="48"/>
        <v>0</v>
      </c>
      <c r="J81" s="46">
        <f t="shared" si="44"/>
        <v>0</v>
      </c>
      <c r="K81" s="875">
        <f t="shared" si="67"/>
        <v>0</v>
      </c>
      <c r="L81" s="335">
        <f t="shared" si="49"/>
        <v>0</v>
      </c>
      <c r="M81" s="172">
        <f t="shared" si="45"/>
        <v>0</v>
      </c>
      <c r="N81" s="538">
        <f t="shared" si="67"/>
        <v>0</v>
      </c>
      <c r="O81" s="46">
        <f t="shared" si="50"/>
        <v>0</v>
      </c>
      <c r="P81" s="281">
        <f t="shared" si="29"/>
        <v>0</v>
      </c>
      <c r="Q81" s="46">
        <f t="shared" si="46"/>
        <v>0</v>
      </c>
      <c r="R81" s="281">
        <f t="shared" si="30"/>
        <v>0</v>
      </c>
      <c r="S81" s="46">
        <f t="shared" si="47"/>
        <v>0</v>
      </c>
      <c r="T81" s="292">
        <f t="shared" si="42"/>
        <v>0</v>
      </c>
      <c r="U81" s="14">
        <f t="shared" si="53"/>
        <v>0</v>
      </c>
      <c r="V81" s="237">
        <f t="shared" si="31"/>
        <v>0</v>
      </c>
      <c r="W81" s="14">
        <f t="shared" si="53"/>
        <v>0</v>
      </c>
      <c r="X81" s="237">
        <f t="shared" si="32"/>
        <v>0</v>
      </c>
      <c r="Y81" s="14">
        <f t="shared" si="54"/>
        <v>0</v>
      </c>
      <c r="Z81" s="237">
        <f t="shared" si="33"/>
        <v>0</v>
      </c>
      <c r="AA81" s="14">
        <f t="shared" si="55"/>
        <v>0</v>
      </c>
      <c r="AB81" s="237">
        <f t="shared" si="34"/>
        <v>0</v>
      </c>
      <c r="AC81" s="14">
        <f t="shared" si="56"/>
        <v>0</v>
      </c>
      <c r="AD81" s="237">
        <f t="shared" si="35"/>
        <v>0</v>
      </c>
      <c r="AE81" s="14">
        <f t="shared" si="57"/>
        <v>0</v>
      </c>
      <c r="AF81" s="237">
        <f t="shared" si="36"/>
        <v>0</v>
      </c>
      <c r="AG81" s="14">
        <f t="shared" si="58"/>
        <v>0</v>
      </c>
      <c r="AH81" s="237">
        <f t="shared" si="37"/>
        <v>0</v>
      </c>
      <c r="AI81" s="14">
        <f t="shared" si="59"/>
        <v>0</v>
      </c>
      <c r="AJ81" s="237">
        <f t="shared" ref="AJ81:AL83" si="68">AJ39*$E$45/100</f>
        <v>0</v>
      </c>
      <c r="AK81" s="14">
        <f t="shared" si="60"/>
        <v>0</v>
      </c>
      <c r="AL81" s="237">
        <f t="shared" si="68"/>
        <v>0</v>
      </c>
      <c r="AM81" s="14">
        <f t="shared" si="61"/>
        <v>0</v>
      </c>
      <c r="AN81" s="237">
        <f t="shared" si="64"/>
        <v>0</v>
      </c>
      <c r="AO81" s="14">
        <f t="shared" si="62"/>
        <v>0</v>
      </c>
      <c r="AP81" s="237">
        <f t="shared" si="65"/>
        <v>0</v>
      </c>
      <c r="AQ81" s="14">
        <f t="shared" si="63"/>
        <v>0</v>
      </c>
      <c r="AS81" s="765"/>
    </row>
    <row r="82" spans="2:45" s="6" customFormat="1" ht="16.5" customHeight="1">
      <c r="B82" s="227" t="s">
        <v>538</v>
      </c>
      <c r="C82" s="252">
        <v>1160886930.665</v>
      </c>
      <c r="D82" s="302">
        <v>2.177929193826535E-2</v>
      </c>
      <c r="E82" s="281">
        <v>1488006895.7671499</v>
      </c>
      <c r="F82" s="335">
        <v>2.0696740169083613E-2</v>
      </c>
      <c r="G82" s="46">
        <v>0.28178451876856198</v>
      </c>
      <c r="H82" s="281">
        <f t="shared" si="43"/>
        <v>1636056757.3373652</v>
      </c>
      <c r="I82" s="335">
        <f t="shared" si="48"/>
        <v>2.1306502233039541E-2</v>
      </c>
      <c r="J82" s="46">
        <f t="shared" si="44"/>
        <v>9.9495413624334936E-2</v>
      </c>
      <c r="K82" s="875">
        <f>K40*$E$45/100</f>
        <v>822166949.505</v>
      </c>
      <c r="L82" s="335">
        <f t="shared" si="49"/>
        <v>2.1917298738749185E-2</v>
      </c>
      <c r="M82" s="172">
        <f t="shared" si="45"/>
        <v>-0.49747039898355799</v>
      </c>
      <c r="N82" s="538">
        <f>N40*$E$45/100</f>
        <v>0</v>
      </c>
      <c r="O82" s="46">
        <f t="shared" si="50"/>
        <v>0</v>
      </c>
      <c r="P82" s="281">
        <f t="shared" si="29"/>
        <v>0</v>
      </c>
      <c r="Q82" s="46">
        <f t="shared" si="46"/>
        <v>0</v>
      </c>
      <c r="R82" s="281">
        <f t="shared" si="30"/>
        <v>0</v>
      </c>
      <c r="S82" s="46">
        <f t="shared" si="47"/>
        <v>0</v>
      </c>
      <c r="T82" s="292">
        <f t="shared" si="42"/>
        <v>163669128.315</v>
      </c>
      <c r="U82" s="14">
        <f t="shared" si="53"/>
        <v>2.1145249473799112E-2</v>
      </c>
      <c r="V82" s="237">
        <f t="shared" si="31"/>
        <v>115093244.035</v>
      </c>
      <c r="W82" s="14">
        <f t="shared" si="53"/>
        <v>2.1722413418421588E-2</v>
      </c>
      <c r="X82" s="237">
        <f t="shared" si="32"/>
        <v>170498329.31999999</v>
      </c>
      <c r="Y82" s="14">
        <f t="shared" si="54"/>
        <v>2.1467763973343372E-2</v>
      </c>
      <c r="Z82" s="237">
        <f t="shared" si="33"/>
        <v>178306387.27000001</v>
      </c>
      <c r="AA82" s="14">
        <f t="shared" si="55"/>
        <v>2.2023009132135139E-2</v>
      </c>
      <c r="AB82" s="237">
        <f t="shared" si="34"/>
        <v>194599860.565</v>
      </c>
      <c r="AC82" s="14">
        <f t="shared" si="56"/>
        <v>2.3069940224130107E-2</v>
      </c>
      <c r="AD82" s="237">
        <f t="shared" si="35"/>
        <v>0</v>
      </c>
      <c r="AE82" s="14">
        <f t="shared" si="57"/>
        <v>0</v>
      </c>
      <c r="AF82" s="237">
        <f t="shared" si="36"/>
        <v>0</v>
      </c>
      <c r="AG82" s="14">
        <f t="shared" si="58"/>
        <v>0</v>
      </c>
      <c r="AH82" s="237">
        <f t="shared" si="37"/>
        <v>0</v>
      </c>
      <c r="AI82" s="14">
        <f t="shared" si="59"/>
        <v>0</v>
      </c>
      <c r="AJ82" s="237">
        <f t="shared" si="68"/>
        <v>0</v>
      </c>
      <c r="AK82" s="14">
        <f t="shared" si="60"/>
        <v>0</v>
      </c>
      <c r="AL82" s="237">
        <f t="shared" si="68"/>
        <v>0</v>
      </c>
      <c r="AM82" s="14">
        <f t="shared" si="61"/>
        <v>0</v>
      </c>
      <c r="AN82" s="237">
        <f t="shared" si="64"/>
        <v>0</v>
      </c>
      <c r="AO82" s="14">
        <f t="shared" si="62"/>
        <v>0</v>
      </c>
      <c r="AP82" s="237">
        <f t="shared" si="65"/>
        <v>0</v>
      </c>
      <c r="AQ82" s="14">
        <f t="shared" si="63"/>
        <v>0</v>
      </c>
      <c r="AS82" s="765"/>
    </row>
    <row r="83" spans="2:45" s="6" customFormat="1" ht="16.5" customHeight="1" thickBot="1">
      <c r="B83" s="231" t="s">
        <v>170</v>
      </c>
      <c r="C83" s="253">
        <v>42776284525.68679</v>
      </c>
      <c r="D83" s="595">
        <v>0.80252190296048731</v>
      </c>
      <c r="E83" s="284">
        <v>56878431165.122467</v>
      </c>
      <c r="F83" s="594">
        <v>0.79112409653366345</v>
      </c>
      <c r="G83" s="111">
        <v>0.3296720787184651</v>
      </c>
      <c r="H83" s="284">
        <f t="shared" si="43"/>
        <v>59857997128.605537</v>
      </c>
      <c r="I83" s="594">
        <f t="shared" si="48"/>
        <v>0.77953563882559118</v>
      </c>
      <c r="J83" s="111">
        <f t="shared" si="44"/>
        <v>5.23848127040136E-2</v>
      </c>
      <c r="K83" s="879">
        <f>K41*$E$45/100</f>
        <v>29414562808.032265</v>
      </c>
      <c r="L83" s="880">
        <f t="shared" si="49"/>
        <v>0.7841324206981195</v>
      </c>
      <c r="M83" s="174">
        <f t="shared" si="45"/>
        <v>-0.50859426945350728</v>
      </c>
      <c r="N83" s="300">
        <f>N41*$E$45/100</f>
        <v>0</v>
      </c>
      <c r="O83" s="111">
        <f t="shared" si="50"/>
        <v>0</v>
      </c>
      <c r="P83" s="284">
        <f t="shared" si="29"/>
        <v>0</v>
      </c>
      <c r="Q83" s="111">
        <f t="shared" si="46"/>
        <v>0</v>
      </c>
      <c r="R83" s="284">
        <f t="shared" si="30"/>
        <v>0</v>
      </c>
      <c r="S83" s="111">
        <f t="shared" si="47"/>
        <v>0</v>
      </c>
      <c r="T83" s="295">
        <f>T41*$E$45/100</f>
        <v>5942699842.3562794</v>
      </c>
      <c r="U83" s="109">
        <f t="shared" si="53"/>
        <v>0.76776770309843256</v>
      </c>
      <c r="V83" s="300">
        <f t="shared" si="31"/>
        <v>4170944128.6512108</v>
      </c>
      <c r="W83" s="109">
        <f t="shared" si="53"/>
        <v>0.78721364983115194</v>
      </c>
      <c r="X83" s="300">
        <f t="shared" si="32"/>
        <v>6283756013.4483128</v>
      </c>
      <c r="Y83" s="109">
        <f t="shared" si="54"/>
        <v>0.79119948858619971</v>
      </c>
      <c r="Z83" s="300">
        <f t="shared" si="33"/>
        <v>6420247157.3881702</v>
      </c>
      <c r="AA83" s="109">
        <f t="shared" si="55"/>
        <v>0.79297866970755282</v>
      </c>
      <c r="AB83" s="300">
        <f t="shared" si="34"/>
        <v>6596915666.1882925</v>
      </c>
      <c r="AC83" s="109">
        <f t="shared" si="56"/>
        <v>0.78206864917951413</v>
      </c>
      <c r="AD83" s="300">
        <f t="shared" si="35"/>
        <v>0</v>
      </c>
      <c r="AE83" s="109">
        <f t="shared" si="57"/>
        <v>0</v>
      </c>
      <c r="AF83" s="300">
        <f t="shared" si="36"/>
        <v>0</v>
      </c>
      <c r="AG83" s="109">
        <f t="shared" si="58"/>
        <v>0</v>
      </c>
      <c r="AH83" s="300">
        <f t="shared" si="37"/>
        <v>0</v>
      </c>
      <c r="AI83" s="109">
        <f t="shared" si="59"/>
        <v>0</v>
      </c>
      <c r="AJ83" s="300">
        <f t="shared" si="68"/>
        <v>0</v>
      </c>
      <c r="AK83" s="109">
        <f t="shared" si="60"/>
        <v>0</v>
      </c>
      <c r="AL83" s="300">
        <f t="shared" si="68"/>
        <v>0</v>
      </c>
      <c r="AM83" s="109">
        <f t="shared" si="61"/>
        <v>0</v>
      </c>
      <c r="AN83" s="300">
        <f t="shared" si="64"/>
        <v>0</v>
      </c>
      <c r="AO83" s="109">
        <f t="shared" si="62"/>
        <v>0</v>
      </c>
      <c r="AP83" s="300">
        <f t="shared" si="65"/>
        <v>0</v>
      </c>
      <c r="AQ83" s="109">
        <f t="shared" si="63"/>
        <v>0</v>
      </c>
      <c r="AS83" s="765">
        <f t="shared" ref="AS83" si="69">AS41*$E$45/100</f>
        <v>0</v>
      </c>
    </row>
  </sheetData>
  <mergeCells count="26">
    <mergeCell ref="B4:B6"/>
    <mergeCell ref="T4:U5"/>
    <mergeCell ref="V4:W5"/>
    <mergeCell ref="X4:Y5"/>
    <mergeCell ref="Z4:AA5"/>
    <mergeCell ref="AB46:AC47"/>
    <mergeCell ref="AD46:AE47"/>
    <mergeCell ref="AF46:AG47"/>
    <mergeCell ref="AH46:AI47"/>
    <mergeCell ref="AD4:AE5"/>
    <mergeCell ref="AF4:AG5"/>
    <mergeCell ref="AH4:AI5"/>
    <mergeCell ref="AB4:AC5"/>
    <mergeCell ref="B46:B48"/>
    <mergeCell ref="T46:U47"/>
    <mergeCell ref="V46:W47"/>
    <mergeCell ref="X46:Y47"/>
    <mergeCell ref="Z46:AA47"/>
    <mergeCell ref="AJ46:AK47"/>
    <mergeCell ref="AL46:AM47"/>
    <mergeCell ref="AN46:AO47"/>
    <mergeCell ref="AP46:AQ47"/>
    <mergeCell ref="AP4:AQ5"/>
    <mergeCell ref="AJ4:AK5"/>
    <mergeCell ref="AL4:AM5"/>
    <mergeCell ref="AN4:AO5"/>
  </mergeCells>
  <printOptions horizontalCentered="1" verticalCentered="1"/>
  <pageMargins left="0.7" right="0.7" top="0.75" bottom="0.75" header="0.3" footer="0.3"/>
  <pageSetup paperSize="9" scale="94"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E347-397E-486D-AA89-5FA2F2C99B65}">
  <sheetPr>
    <tabColor theme="7" tint="0.39997558519241921"/>
  </sheetPr>
  <dimension ref="A1:BN121"/>
  <sheetViews>
    <sheetView showZeros="0" zoomScaleNormal="100" workbookViewId="0">
      <pane xSplit="2" ySplit="6" topLeftCell="C7" activePane="bottomRight" state="frozen"/>
      <selection activeCell="B116" sqref="B116:C116"/>
      <selection pane="topRight" activeCell="B116" sqref="B116:C116"/>
      <selection pane="bottomLeft" activeCell="B116" sqref="B116:C116"/>
      <selection pane="bottomRight" activeCell="H60" sqref="H60"/>
    </sheetView>
  </sheetViews>
  <sheetFormatPr defaultColWidth="9" defaultRowHeight="15" outlineLevelCol="1"/>
  <cols>
    <col min="1" max="1" width="2.42578125" style="1" customWidth="1"/>
    <col min="2" max="2" width="24.140625" style="1" customWidth="1"/>
    <col min="3" max="3" width="14.7109375" style="1" customWidth="1"/>
    <col min="4" max="4" width="7" style="48" customWidth="1"/>
    <col min="5" max="5" width="15.28515625" style="1" customWidth="1"/>
    <col min="6" max="6" width="7" style="48" customWidth="1"/>
    <col min="7" max="7" width="6.140625" style="1" customWidth="1"/>
    <col min="8" max="8" width="15" style="1" customWidth="1"/>
    <col min="9" max="10" width="7.5703125" style="1" customWidth="1"/>
    <col min="11" max="11" width="15.42578125" style="1" customWidth="1"/>
    <col min="12" max="12" width="7.28515625" style="1" customWidth="1"/>
    <col min="13" max="13" width="15.42578125" style="1" customWidth="1"/>
    <col min="14" max="14" width="7.28515625" style="1" customWidth="1"/>
    <col min="15" max="15" width="13.140625" style="3" customWidth="1"/>
    <col min="16" max="16" width="5.85546875" style="48" customWidth="1"/>
    <col min="17" max="17" width="13" style="3" customWidth="1"/>
    <col min="18" max="18" width="5.7109375" style="48" customWidth="1"/>
    <col min="19" max="19" width="13" style="3" customWidth="1"/>
    <col min="20" max="20" width="5.7109375" style="48" customWidth="1"/>
    <col min="21" max="21" width="13" style="3" customWidth="1"/>
    <col min="22" max="22" width="5.7109375" style="48" customWidth="1"/>
    <col min="23" max="23" width="13" style="3" customWidth="1"/>
    <col min="24" max="24" width="5.7109375" style="48" customWidth="1"/>
    <col min="25" max="25" width="13" style="3" customWidth="1"/>
    <col min="26" max="26" width="5.7109375" style="48" customWidth="1"/>
    <col min="27" max="27" width="13" style="3" customWidth="1"/>
    <col min="28" max="28" width="5.7109375" style="48" customWidth="1"/>
    <col min="29" max="29" width="13" style="3" customWidth="1"/>
    <col min="30" max="30" width="5.7109375" style="48" customWidth="1"/>
    <col min="31" max="31" width="13" style="3" customWidth="1"/>
    <col min="32" max="32" width="5.7109375" style="48" customWidth="1"/>
    <col min="33" max="33" width="13" style="3" customWidth="1"/>
    <col min="34" max="34" width="5.7109375" style="48" customWidth="1"/>
    <col min="35" max="35" width="13" style="3" customWidth="1"/>
    <col min="36" max="36" width="5.7109375" style="48" customWidth="1"/>
    <col min="37" max="37" width="13" style="3" customWidth="1"/>
    <col min="38" max="38" width="5.7109375" style="48" customWidth="1"/>
    <col min="39" max="39" width="7.140625" style="48" hidden="1" customWidth="1"/>
    <col min="40" max="40" width="7.85546875" style="48" hidden="1" customWidth="1"/>
    <col min="41" max="41" width="9" style="1"/>
    <col min="42" max="42" width="9" style="1" hidden="1" customWidth="1" outlineLevel="1"/>
    <col min="43" max="43" width="3.140625" style="1" hidden="1" customWidth="1" outlineLevel="1"/>
    <col min="44" max="44" width="9" style="1" hidden="1" customWidth="1" outlineLevel="1"/>
    <col min="45" max="45" width="3.140625" style="1" hidden="1" customWidth="1" outlineLevel="1"/>
    <col min="46" max="46" width="9" style="1" hidden="1" customWidth="1" outlineLevel="1"/>
    <col min="47" max="47" width="3.140625" style="1" hidden="1" customWidth="1" outlineLevel="1"/>
    <col min="48" max="48" width="9" style="1" hidden="1" customWidth="1" outlineLevel="1"/>
    <col min="49" max="49" width="3.140625" style="1" hidden="1" customWidth="1" outlineLevel="1"/>
    <col min="50" max="50" width="9" style="1" hidden="1" customWidth="1" outlineLevel="1"/>
    <col min="51" max="51" width="3.140625" style="1" hidden="1" customWidth="1" outlineLevel="1"/>
    <col min="52" max="52" width="9" style="1" hidden="1" customWidth="1" outlineLevel="1"/>
    <col min="53" max="53" width="3.140625" style="1" hidden="1" customWidth="1" outlineLevel="1"/>
    <col min="54" max="54" width="9" style="1" hidden="1" customWidth="1" outlineLevel="1"/>
    <col min="55" max="55" width="3.140625" style="1" hidden="1" customWidth="1" outlineLevel="1"/>
    <col min="56" max="56" width="9" style="1" hidden="1" customWidth="1" outlineLevel="1"/>
    <col min="57" max="57" width="3.140625" style="1" hidden="1" customWidth="1" outlineLevel="1"/>
    <col min="58" max="58" width="9" style="1" hidden="1" customWidth="1" outlineLevel="1"/>
    <col min="59" max="59" width="3.140625" style="1" hidden="1" customWidth="1" outlineLevel="1"/>
    <col min="60" max="60" width="9" style="1" hidden="1" customWidth="1" outlineLevel="1"/>
    <col min="61" max="61" width="3.140625" style="1" hidden="1" customWidth="1" outlineLevel="1"/>
    <col min="62" max="62" width="9" style="1" hidden="1" customWidth="1" outlineLevel="1"/>
    <col min="63" max="63" width="3.140625" style="1" hidden="1" customWidth="1" outlineLevel="1"/>
    <col min="64" max="64" width="9" style="1" hidden="1" customWidth="1" outlineLevel="1"/>
    <col min="65" max="65" width="3.140625" style="1" hidden="1" customWidth="1" outlineLevel="1"/>
    <col min="66" max="66" width="9" style="1" collapsed="1"/>
    <col min="67" max="16384" width="9" style="1"/>
  </cols>
  <sheetData>
    <row r="1" spans="1:64" ht="21" customHeight="1">
      <c r="B1" s="43" t="s">
        <v>354</v>
      </c>
      <c r="C1" s="43"/>
      <c r="E1" s="43"/>
      <c r="G1" s="43"/>
      <c r="H1" s="43"/>
      <c r="I1" s="43"/>
      <c r="J1" s="43"/>
      <c r="K1" s="43"/>
      <c r="L1" s="43"/>
      <c r="M1" s="43"/>
      <c r="N1" s="43"/>
      <c r="O1" s="667">
        <v>1</v>
      </c>
      <c r="P1" s="661">
        <f>+O1*1.12</f>
        <v>1.1200000000000001</v>
      </c>
      <c r="Q1" s="667">
        <v>2</v>
      </c>
      <c r="R1" s="661">
        <f>+Q1*1.12</f>
        <v>2.2400000000000002</v>
      </c>
      <c r="S1" s="667">
        <v>3</v>
      </c>
      <c r="T1" s="661">
        <f>+S1*1.12</f>
        <v>3.3600000000000003</v>
      </c>
      <c r="U1" s="667">
        <v>4</v>
      </c>
      <c r="V1" s="661">
        <f>+U1*1.12</f>
        <v>4.4800000000000004</v>
      </c>
      <c r="W1" s="667">
        <v>5</v>
      </c>
      <c r="X1" s="661">
        <f>+W1*1.12</f>
        <v>5.6000000000000005</v>
      </c>
      <c r="Y1" s="667">
        <v>6</v>
      </c>
      <c r="Z1" s="661">
        <f>+Y1*1.12</f>
        <v>6.7200000000000006</v>
      </c>
      <c r="AA1" s="667">
        <v>7</v>
      </c>
      <c r="AB1" s="661">
        <f>+AA1*1.12</f>
        <v>7.8400000000000007</v>
      </c>
      <c r="AC1" s="667">
        <v>8</v>
      </c>
      <c r="AD1" s="661">
        <f>+AC1*1.12</f>
        <v>8.9600000000000009</v>
      </c>
      <c r="AE1" s="667">
        <v>9</v>
      </c>
      <c r="AF1" s="661">
        <f>+AE1*1.12</f>
        <v>10.080000000000002</v>
      </c>
      <c r="AG1" s="667">
        <v>10</v>
      </c>
      <c r="AH1" s="661">
        <f>+AG1*1.12</f>
        <v>11.200000000000001</v>
      </c>
      <c r="AI1" s="667">
        <v>11</v>
      </c>
      <c r="AJ1" s="661">
        <f>+AI1*1.12</f>
        <v>12.32</v>
      </c>
      <c r="AK1" s="667">
        <v>12</v>
      </c>
      <c r="AL1" s="661">
        <f>+AK1*1.12</f>
        <v>13.440000000000001</v>
      </c>
    </row>
    <row r="2" spans="1:64" ht="9" customHeight="1">
      <c r="Q2" s="775"/>
      <c r="R2" s="217"/>
      <c r="S2" s="775"/>
      <c r="T2" s="217"/>
      <c r="U2" s="775"/>
      <c r="V2" s="217"/>
      <c r="W2" s="775"/>
      <c r="X2" s="217"/>
      <c r="Y2" s="775"/>
      <c r="Z2" s="217"/>
      <c r="AA2" s="775"/>
      <c r="AB2" s="217"/>
      <c r="AC2" s="775"/>
      <c r="AD2" s="217"/>
      <c r="AE2" s="775"/>
      <c r="AF2" s="217"/>
      <c r="AG2" s="775"/>
      <c r="AH2" s="217"/>
      <c r="AI2" s="775"/>
      <c r="AJ2" s="217"/>
      <c r="AK2" s="775"/>
      <c r="AL2" s="217"/>
    </row>
    <row r="3" spans="1:64" ht="21" customHeight="1" thickBot="1">
      <c r="B3" s="36" t="s">
        <v>412</v>
      </c>
      <c r="C3" s="232"/>
      <c r="E3" s="36"/>
      <c r="G3" s="36"/>
      <c r="H3" s="36"/>
      <c r="I3" s="36"/>
      <c r="J3" s="36"/>
      <c r="K3" s="36"/>
      <c r="L3" s="36"/>
      <c r="M3" s="36"/>
      <c r="N3" s="36"/>
      <c r="O3" s="301" t="s">
        <v>178</v>
      </c>
      <c r="Q3" s="775"/>
      <c r="R3" s="217"/>
      <c r="S3" s="775"/>
      <c r="T3" s="217"/>
      <c r="U3" s="775"/>
      <c r="V3" s="217"/>
      <c r="W3" s="775"/>
      <c r="X3" s="217"/>
      <c r="Y3" s="775"/>
      <c r="Z3" s="217"/>
      <c r="AA3" s="775"/>
      <c r="AB3" s="217"/>
      <c r="AC3" s="775"/>
      <c r="AD3" s="217"/>
      <c r="AE3" s="775"/>
      <c r="AF3" s="217"/>
      <c r="AG3" s="775"/>
      <c r="AH3" s="217"/>
      <c r="AI3" s="775"/>
      <c r="AJ3" s="217"/>
      <c r="AK3" s="775"/>
      <c r="AL3" s="217"/>
      <c r="AM3" s="905" t="s">
        <v>413</v>
      </c>
      <c r="AN3" s="905"/>
      <c r="AP3" s="1">
        <v>1</v>
      </c>
      <c r="AR3" s="1">
        <v>2</v>
      </c>
      <c r="AT3" s="1">
        <v>3</v>
      </c>
      <c r="AV3" s="1">
        <v>4</v>
      </c>
      <c r="AX3" s="1">
        <v>5</v>
      </c>
      <c r="AZ3" s="1">
        <v>6</v>
      </c>
      <c r="BB3" s="1">
        <v>7</v>
      </c>
      <c r="BD3" s="1">
        <v>8</v>
      </c>
      <c r="BF3" s="1">
        <v>9</v>
      </c>
      <c r="BH3" s="1">
        <v>10</v>
      </c>
      <c r="BJ3" s="1">
        <v>11</v>
      </c>
      <c r="BL3" s="1">
        <v>12</v>
      </c>
    </row>
    <row r="4" spans="1:64" ht="21" customHeight="1">
      <c r="B4" s="978" t="s">
        <v>362</v>
      </c>
      <c r="C4" s="733" t="s">
        <v>363</v>
      </c>
      <c r="D4" s="734"/>
      <c r="E4" s="734"/>
      <c r="F4" s="734"/>
      <c r="G4" s="734"/>
      <c r="H4" s="734"/>
      <c r="I4" s="734"/>
      <c r="J4" s="734"/>
      <c r="K4" s="734"/>
      <c r="L4" s="734"/>
      <c r="M4" s="735"/>
      <c r="N4" s="735"/>
      <c r="O4" s="981" t="s">
        <v>364</v>
      </c>
      <c r="P4" s="910"/>
      <c r="Q4" s="909" t="s">
        <v>365</v>
      </c>
      <c r="R4" s="910"/>
      <c r="S4" s="909" t="s">
        <v>366</v>
      </c>
      <c r="T4" s="910"/>
      <c r="U4" s="909" t="s">
        <v>93</v>
      </c>
      <c r="V4" s="910"/>
      <c r="W4" s="909" t="s">
        <v>94</v>
      </c>
      <c r="X4" s="910"/>
      <c r="Y4" s="909" t="s">
        <v>95</v>
      </c>
      <c r="Z4" s="910"/>
      <c r="AA4" s="909" t="s">
        <v>96</v>
      </c>
      <c r="AB4" s="910"/>
      <c r="AC4" s="909" t="s">
        <v>371</v>
      </c>
      <c r="AD4" s="910"/>
      <c r="AE4" s="909" t="s">
        <v>414</v>
      </c>
      <c r="AF4" s="910"/>
      <c r="AG4" s="909" t="s">
        <v>415</v>
      </c>
      <c r="AH4" s="910"/>
      <c r="AI4" s="909" t="s">
        <v>416</v>
      </c>
      <c r="AJ4" s="910"/>
      <c r="AK4" s="909" t="s">
        <v>417</v>
      </c>
      <c r="AL4" s="910"/>
      <c r="AM4" s="936" t="s">
        <v>418</v>
      </c>
      <c r="AN4" s="936"/>
    </row>
    <row r="5" spans="1:64" s="38" customFormat="1" ht="15.75" customHeight="1">
      <c r="B5" s="979"/>
      <c r="C5" s="736" t="s">
        <v>228</v>
      </c>
      <c r="D5" s="737"/>
      <c r="E5" s="842" t="s">
        <v>355</v>
      </c>
      <c r="F5" s="737"/>
      <c r="G5" s="737"/>
      <c r="H5" s="842" t="s">
        <v>213</v>
      </c>
      <c r="I5" s="737"/>
      <c r="J5" s="739"/>
      <c r="K5" s="740" t="s">
        <v>214</v>
      </c>
      <c r="L5" s="741"/>
      <c r="M5" s="740" t="s">
        <v>356</v>
      </c>
      <c r="N5" s="741"/>
      <c r="O5" s="982"/>
      <c r="P5" s="912"/>
      <c r="Q5" s="911"/>
      <c r="R5" s="912"/>
      <c r="S5" s="911"/>
      <c r="T5" s="912"/>
      <c r="U5" s="911"/>
      <c r="V5" s="912"/>
      <c r="W5" s="911"/>
      <c r="X5" s="912"/>
      <c r="Y5" s="911"/>
      <c r="Z5" s="912"/>
      <c r="AA5" s="911"/>
      <c r="AB5" s="912"/>
      <c r="AC5" s="911"/>
      <c r="AD5" s="912"/>
      <c r="AE5" s="911"/>
      <c r="AF5" s="912"/>
      <c r="AG5" s="911"/>
      <c r="AH5" s="912"/>
      <c r="AI5" s="911"/>
      <c r="AJ5" s="912"/>
      <c r="AK5" s="911"/>
      <c r="AL5" s="912"/>
      <c r="AM5" s="937"/>
      <c r="AN5" s="937"/>
    </row>
    <row r="6" spans="1:64" s="38" customFormat="1" ht="21" customHeight="1" thickBot="1">
      <c r="B6" s="980"/>
      <c r="C6" s="207" t="s">
        <v>373</v>
      </c>
      <c r="D6" s="101" t="s">
        <v>374</v>
      </c>
      <c r="E6" s="210" t="s">
        <v>373</v>
      </c>
      <c r="F6" s="100" t="s">
        <v>374</v>
      </c>
      <c r="G6" s="323" t="s">
        <v>419</v>
      </c>
      <c r="H6" s="210" t="s">
        <v>373</v>
      </c>
      <c r="I6" s="101" t="s">
        <v>374</v>
      </c>
      <c r="J6" s="323" t="s">
        <v>419</v>
      </c>
      <c r="K6" s="210" t="s">
        <v>373</v>
      </c>
      <c r="L6" s="101" t="s">
        <v>374</v>
      </c>
      <c r="M6" s="210" t="s">
        <v>373</v>
      </c>
      <c r="N6" s="101" t="s">
        <v>374</v>
      </c>
      <c r="O6" s="179" t="s">
        <v>373</v>
      </c>
      <c r="P6" s="100" t="s">
        <v>374</v>
      </c>
      <c r="Q6" s="104" t="s">
        <v>373</v>
      </c>
      <c r="R6" s="100" t="s">
        <v>374</v>
      </c>
      <c r="S6" s="104" t="s">
        <v>373</v>
      </c>
      <c r="T6" s="100" t="s">
        <v>374</v>
      </c>
      <c r="U6" s="104" t="s">
        <v>373</v>
      </c>
      <c r="V6" s="100" t="s">
        <v>374</v>
      </c>
      <c r="W6" s="104" t="s">
        <v>373</v>
      </c>
      <c r="X6" s="100" t="s">
        <v>374</v>
      </c>
      <c r="Y6" s="104" t="s">
        <v>373</v>
      </c>
      <c r="Z6" s="100" t="s">
        <v>374</v>
      </c>
      <c r="AA6" s="104" t="s">
        <v>373</v>
      </c>
      <c r="AB6" s="100" t="s">
        <v>374</v>
      </c>
      <c r="AC6" s="104" t="s">
        <v>373</v>
      </c>
      <c r="AD6" s="100" t="s">
        <v>374</v>
      </c>
      <c r="AE6" s="104" t="s">
        <v>373</v>
      </c>
      <c r="AF6" s="100" t="s">
        <v>374</v>
      </c>
      <c r="AG6" s="104" t="s">
        <v>373</v>
      </c>
      <c r="AH6" s="100" t="s">
        <v>374</v>
      </c>
      <c r="AI6" s="104" t="s">
        <v>373</v>
      </c>
      <c r="AJ6" s="100" t="s">
        <v>374</v>
      </c>
      <c r="AK6" s="104" t="s">
        <v>373</v>
      </c>
      <c r="AL6" s="100" t="s">
        <v>374</v>
      </c>
      <c r="AM6" s="208" t="s">
        <v>420</v>
      </c>
      <c r="AN6" s="103" t="s">
        <v>421</v>
      </c>
    </row>
    <row r="7" spans="1:64" s="51" customFormat="1" ht="15" customHeight="1">
      <c r="B7" s="194" t="s">
        <v>422</v>
      </c>
      <c r="C7" s="180">
        <v>947011208320.13281</v>
      </c>
      <c r="D7" s="47">
        <v>1</v>
      </c>
      <c r="E7" s="50">
        <v>1317466173328.7402</v>
      </c>
      <c r="F7" s="31">
        <v>1</v>
      </c>
      <c r="G7" s="47">
        <v>0.39118329514361649</v>
      </c>
      <c r="H7" s="50">
        <f>+H8</f>
        <v>1725295385206.1555</v>
      </c>
      <c r="I7" s="31">
        <v>1</v>
      </c>
      <c r="J7" s="47">
        <f>IFERROR((H7-E7)/E7,0)</f>
        <v>0.30955573671161868</v>
      </c>
      <c r="K7" s="50">
        <f>+K8</f>
        <v>2159317932756.8542</v>
      </c>
      <c r="L7" s="31">
        <v>1</v>
      </c>
      <c r="M7" s="50">
        <f>+M8</f>
        <v>1976225537363.5791</v>
      </c>
      <c r="N7" s="31">
        <v>1</v>
      </c>
      <c r="O7" s="180">
        <f>SUM(O8+O11+O15)</f>
        <v>100093489229.13666</v>
      </c>
      <c r="P7" s="31">
        <v>1</v>
      </c>
      <c r="Q7" s="140">
        <f>SUM(Q8+Q11+Q15)</f>
        <v>103318122820.31006</v>
      </c>
      <c r="R7" s="31">
        <v>1</v>
      </c>
      <c r="S7" s="140">
        <f>SUM(S8+S11+S15)</f>
        <v>111523751111.34868</v>
      </c>
      <c r="T7" s="31">
        <v>1</v>
      </c>
      <c r="U7" s="140">
        <f>SUM(U8+U11+U15)</f>
        <v>116163182595.04237</v>
      </c>
      <c r="V7" s="31">
        <v>1</v>
      </c>
      <c r="W7" s="140">
        <f>SUM(W8+W11+W15)</f>
        <v>129118635488.79779</v>
      </c>
      <c r="X7" s="31">
        <v>1</v>
      </c>
      <c r="Y7" s="140">
        <f>SUM(Y8+Y11+Y15)</f>
        <v>131938625348.50259</v>
      </c>
      <c r="Z7" s="31">
        <v>1</v>
      </c>
      <c r="AA7" s="140">
        <f>SUM(AA8+AA11+AA15)</f>
        <v>135984048006.98904</v>
      </c>
      <c r="AB7" s="31">
        <v>1</v>
      </c>
      <c r="AC7" s="140">
        <f>SUM(AC8+AC11+AC15)</f>
        <v>165181203935.95367</v>
      </c>
      <c r="AD7" s="31">
        <v>1</v>
      </c>
      <c r="AE7" s="140">
        <f>SUM(AE8+AE11+AE15)</f>
        <v>176834152298.90668</v>
      </c>
      <c r="AF7" s="31">
        <v>1</v>
      </c>
      <c r="AG7" s="140">
        <f>SUM(AG8+AG11+AG15)</f>
        <v>175265817249.6109</v>
      </c>
      <c r="AH7" s="31">
        <v>1</v>
      </c>
      <c r="AI7" s="140">
        <f>SUM(AI8+AI11+AI15)</f>
        <v>186729810946.72055</v>
      </c>
      <c r="AJ7" s="31">
        <v>1</v>
      </c>
      <c r="AK7" s="140">
        <f>SUM(AK8+AK11+AK15)</f>
        <v>193144546174.8363</v>
      </c>
      <c r="AL7" s="31">
        <v>1</v>
      </c>
      <c r="AM7" s="175" t="e">
        <f>IF(#REF!=0,"",O7/#REF!)</f>
        <v>#REF!</v>
      </c>
      <c r="AN7" s="47" t="e">
        <f>IF(#REF!=0,"",O7/#REF!)</f>
        <v>#REF!</v>
      </c>
    </row>
    <row r="8" spans="1:64" s="56" customFormat="1" ht="15" customHeight="1">
      <c r="A8" s="215"/>
      <c r="B8" s="195" t="s">
        <v>423</v>
      </c>
      <c r="C8" s="181">
        <v>947011208320.13281</v>
      </c>
      <c r="D8" s="55">
        <v>1</v>
      </c>
      <c r="E8" s="53">
        <v>1315948224177.4402</v>
      </c>
      <c r="F8" s="54">
        <v>0.99884782684972873</v>
      </c>
      <c r="G8" s="55">
        <v>0.38958041110384611</v>
      </c>
      <c r="H8" s="53">
        <f>SUM(H9:H10)</f>
        <v>1725295385206.1555</v>
      </c>
      <c r="I8" s="54">
        <f t="shared" ref="I8:I58" si="0">IFERROR(H8/H$7,0)</f>
        <v>1</v>
      </c>
      <c r="J8" s="55">
        <f t="shared" ref="J8:J60" si="1">IFERROR((H8-E8)/E8,0)</f>
        <v>0.3110663121146624</v>
      </c>
      <c r="K8" s="53">
        <f>SUM(K9:K10)</f>
        <v>2159317932756.8542</v>
      </c>
      <c r="L8" s="54">
        <f t="shared" ref="L8:N58" si="2">IFERROR(K8/K$7,0)</f>
        <v>1</v>
      </c>
      <c r="M8" s="53">
        <f>SUM(M9:M10)</f>
        <v>1976225537363.5791</v>
      </c>
      <c r="N8" s="54">
        <f>IFERROR(M8/M$7,0)</f>
        <v>1</v>
      </c>
      <c r="O8" s="181">
        <f>SUM(O9:O10)</f>
        <v>100093489229.13666</v>
      </c>
      <c r="P8" s="54">
        <f t="shared" ref="P8:R23" si="3">IFERROR(O8/O$7,0)</f>
        <v>1</v>
      </c>
      <c r="Q8" s="141">
        <f>SUM(Q9:Q10)</f>
        <v>103318122820.31006</v>
      </c>
      <c r="R8" s="54">
        <f t="shared" ref="R8:R14" si="4">IFERROR(Q8/Q$7,0)</f>
        <v>1</v>
      </c>
      <c r="S8" s="141">
        <f>SUM(S9:S10)</f>
        <v>111523751111.34868</v>
      </c>
      <c r="T8" s="54">
        <f t="shared" ref="T8:V25" si="5">IFERROR(S8/S$7,0)</f>
        <v>1</v>
      </c>
      <c r="U8" s="141">
        <f>SUM(U9:U10)</f>
        <v>116163182595.04237</v>
      </c>
      <c r="V8" s="54">
        <f t="shared" ref="V8:V24" si="6">IFERROR(U8/U$7,0)</f>
        <v>1</v>
      </c>
      <c r="W8" s="141">
        <f>SUM(W9:W10)</f>
        <v>129118635488.79779</v>
      </c>
      <c r="X8" s="54">
        <f t="shared" ref="X8:Z23" si="7">IFERROR(W8/W$7,0)</f>
        <v>1</v>
      </c>
      <c r="Y8" s="141">
        <f>SUM(Y9:Y10)</f>
        <v>131938625348.50259</v>
      </c>
      <c r="Z8" s="54">
        <f t="shared" ref="Z8:Z14" si="8">IFERROR(Y8/Y$7,0)</f>
        <v>1</v>
      </c>
      <c r="AA8" s="141">
        <f>SUM(AA9:AA10)</f>
        <v>135984048006.98904</v>
      </c>
      <c r="AB8" s="54">
        <f t="shared" ref="AB8:AD23" si="9">IFERROR(AA8/AA$7,0)</f>
        <v>1</v>
      </c>
      <c r="AC8" s="141">
        <f>SUM(AC9:AC10)</f>
        <v>165181203935.95367</v>
      </c>
      <c r="AD8" s="54">
        <f t="shared" ref="AD8:AD14" si="10">IFERROR(AC8/AC$7,0)</f>
        <v>1</v>
      </c>
      <c r="AE8" s="141">
        <f>SUM(AE9:AE10)</f>
        <v>176834152298.90668</v>
      </c>
      <c r="AF8" s="54">
        <f t="shared" ref="AF8:AH23" si="11">IFERROR(AE8/AE$7,0)</f>
        <v>1</v>
      </c>
      <c r="AG8" s="141">
        <f>SUM(AG9:AG10)</f>
        <v>175265817249.6109</v>
      </c>
      <c r="AH8" s="54">
        <f t="shared" ref="AH8:AH14" si="12">IFERROR(AG8/AG$7,0)</f>
        <v>1</v>
      </c>
      <c r="AI8" s="141">
        <f>SUM(AI9:AI10)</f>
        <v>186729810946.72055</v>
      </c>
      <c r="AJ8" s="54">
        <f t="shared" ref="AJ8:AL23" si="13">IFERROR(AI8/AI$7,0)</f>
        <v>1</v>
      </c>
      <c r="AK8" s="141">
        <f>SUM(AK9:AK10)</f>
        <v>193144546174.8363</v>
      </c>
      <c r="AL8" s="54">
        <f t="shared" ref="AL8:AL14" si="14">IFERROR(AK8/AK$7,0)</f>
        <v>1</v>
      </c>
      <c r="AM8" s="22" t="e">
        <f>IF(#REF!=0,"",O8/#REF!)</f>
        <v>#REF!</v>
      </c>
      <c r="AN8" s="55" t="e">
        <f>IF(#REF!=0,"",O8/#REF!)</f>
        <v>#REF!</v>
      </c>
    </row>
    <row r="9" spans="1:64" s="51" customFormat="1" ht="15" customHeight="1">
      <c r="A9" s="61"/>
      <c r="B9" s="196" t="s">
        <v>424</v>
      </c>
      <c r="C9" s="182">
        <v>43687164173.199997</v>
      </c>
      <c r="D9" s="46">
        <v>4.6131623141710223E-2</v>
      </c>
      <c r="E9" s="211">
        <v>31905662262</v>
      </c>
      <c r="F9" s="14">
        <v>2.4217443231492178E-2</v>
      </c>
      <c r="G9" s="46">
        <v>-0.26967879774689951</v>
      </c>
      <c r="H9" s="211">
        <f>SUM(O9,Q9,S9,U9,W9,Y9,AA9,AC9,AE9,AG9,AI9,AK9)</f>
        <v>94679285255.27272</v>
      </c>
      <c r="I9" s="14">
        <f t="shared" si="0"/>
        <v>5.487714513532968E-2</v>
      </c>
      <c r="J9" s="46">
        <f t="shared" si="1"/>
        <v>1.9674759444826446</v>
      </c>
      <c r="K9" s="211">
        <v>91089002310.72728</v>
      </c>
      <c r="L9" s="14">
        <f t="shared" si="2"/>
        <v>4.2184154972691637E-2</v>
      </c>
      <c r="M9" s="211">
        <v>91089002310.72728</v>
      </c>
      <c r="N9" s="14">
        <f>IFERROR(M9/M$7,0)</f>
        <v>4.60924123226574E-2</v>
      </c>
      <c r="O9" s="182">
        <f>+AP9</f>
        <v>7889940437.939393</v>
      </c>
      <c r="P9" s="14">
        <f t="shared" si="3"/>
        <v>7.8825710829977497E-2</v>
      </c>
      <c r="Q9" s="59">
        <f>+AR9</f>
        <v>7889940437.939393</v>
      </c>
      <c r="R9" s="14">
        <f t="shared" si="4"/>
        <v>7.6365503191163336E-2</v>
      </c>
      <c r="S9" s="59">
        <f>+AT9</f>
        <v>7889940437.939393</v>
      </c>
      <c r="T9" s="14">
        <f t="shared" si="5"/>
        <v>7.0746727574306917E-2</v>
      </c>
      <c r="U9" s="59">
        <f>+AV9</f>
        <v>7889940437.939393</v>
      </c>
      <c r="V9" s="14">
        <f t="shared" si="6"/>
        <v>6.7921180030376685E-2</v>
      </c>
      <c r="W9" s="59">
        <f>+AX9</f>
        <v>7889940437.939393</v>
      </c>
      <c r="X9" s="14">
        <f t="shared" si="7"/>
        <v>6.11061324190025E-2</v>
      </c>
      <c r="Y9" s="59">
        <f>+AZ9</f>
        <v>7889940437.939393</v>
      </c>
      <c r="Z9" s="14">
        <f t="shared" si="8"/>
        <v>5.9800080659465037E-2</v>
      </c>
      <c r="AA9" s="59">
        <f>+BB9</f>
        <v>7889940437.939393</v>
      </c>
      <c r="AB9" s="14">
        <f t="shared" si="9"/>
        <v>5.8021073453658929E-2</v>
      </c>
      <c r="AC9" s="59">
        <f>+BD9</f>
        <v>7889940437.939393</v>
      </c>
      <c r="AD9" s="14">
        <f t="shared" si="10"/>
        <v>4.7765364641600437E-2</v>
      </c>
      <c r="AE9" s="59">
        <f>+BF9</f>
        <v>7889940437.939393</v>
      </c>
      <c r="AF9" s="14">
        <f t="shared" si="11"/>
        <v>4.4617741173678102E-2</v>
      </c>
      <c r="AG9" s="59">
        <f>+BH9</f>
        <v>7889940437.939393</v>
      </c>
      <c r="AH9" s="14">
        <f t="shared" si="12"/>
        <v>4.5016995109221213E-2</v>
      </c>
      <c r="AI9" s="59">
        <f>+BJ9</f>
        <v>7889940437.939393</v>
      </c>
      <c r="AJ9" s="14">
        <f t="shared" si="13"/>
        <v>4.225324493147279E-2</v>
      </c>
      <c r="AK9" s="59">
        <f>+BL9</f>
        <v>7889940437.939393</v>
      </c>
      <c r="AL9" s="14">
        <f t="shared" si="14"/>
        <v>4.0849926100410536E-2</v>
      </c>
      <c r="AM9" s="32" t="e">
        <f>IF(#REF!=0,"",O9/#REF!)</f>
        <v>#REF!</v>
      </c>
      <c r="AN9" s="60" t="e">
        <f>IF(#REF!=0,"",O9/#REF!)</f>
        <v>#REF!</v>
      </c>
      <c r="AP9" s="51">
        <v>7889940437.939393</v>
      </c>
      <c r="AR9" s="51">
        <v>7889940437.939393</v>
      </c>
      <c r="AT9" s="51">
        <v>7889940437.939393</v>
      </c>
      <c r="AV9" s="51">
        <v>7889940437.939393</v>
      </c>
      <c r="AX9" s="51">
        <v>7889940437.939393</v>
      </c>
      <c r="AZ9" s="51">
        <v>7889940437.939393</v>
      </c>
      <c r="BB9" s="51">
        <v>7889940437.939393</v>
      </c>
      <c r="BD9" s="51">
        <v>7889940437.939393</v>
      </c>
      <c r="BF9" s="51">
        <v>7889940437.939393</v>
      </c>
      <c r="BH9" s="51">
        <v>7889940437.939393</v>
      </c>
      <c r="BJ9" s="51">
        <v>7889940437.939393</v>
      </c>
      <c r="BL9" s="51">
        <v>7889940437.939393</v>
      </c>
    </row>
    <row r="10" spans="1:64" s="51" customFormat="1" ht="15" customHeight="1">
      <c r="A10" s="61"/>
      <c r="B10" s="196" t="s">
        <v>425</v>
      </c>
      <c r="C10" s="182">
        <v>903324044146.93274</v>
      </c>
      <c r="D10" s="46">
        <v>0.95386837685828973</v>
      </c>
      <c r="E10" s="211">
        <v>1284042561915.4402</v>
      </c>
      <c r="F10" s="14">
        <v>0.97463038361823651</v>
      </c>
      <c r="G10" s="46">
        <v>0.42146394777750495</v>
      </c>
      <c r="H10" s="211">
        <f>SUM(O10,Q10,S10,U10,W10,Y10,AA10,AC10,AE10,AG10,AI10,AK10)</f>
        <v>1630616099950.8828</v>
      </c>
      <c r="I10" s="14">
        <f>IFERROR(H10/H$7,0)</f>
        <v>0.94512285486467029</v>
      </c>
      <c r="J10" s="46">
        <f>IFERROR((H10-E10)/E10,0)</f>
        <v>0.26990813880690195</v>
      </c>
      <c r="K10" s="211">
        <v>2068228930446.127</v>
      </c>
      <c r="L10" s="14">
        <f>IFERROR(K10/K$7,0)</f>
        <v>0.95781584502730832</v>
      </c>
      <c r="M10" s="211">
        <v>1885136535052.8518</v>
      </c>
      <c r="N10" s="14">
        <f t="shared" si="2"/>
        <v>0.95390758767734263</v>
      </c>
      <c r="O10" s="182">
        <f>+AP10</f>
        <v>92203548791.197266</v>
      </c>
      <c r="P10" s="14">
        <f t="shared" si="3"/>
        <v>0.92117428917002253</v>
      </c>
      <c r="Q10" s="59">
        <f>+AR10</f>
        <v>95428182382.370667</v>
      </c>
      <c r="R10" s="14">
        <f t="shared" si="4"/>
        <v>0.92363449680883669</v>
      </c>
      <c r="S10" s="59">
        <f>+AT10</f>
        <v>103633810673.40929</v>
      </c>
      <c r="T10" s="14">
        <f t="shared" si="5"/>
        <v>0.92925327242569311</v>
      </c>
      <c r="U10" s="59">
        <f>+AV10</f>
        <v>108273242157.10298</v>
      </c>
      <c r="V10" s="14">
        <f t="shared" si="6"/>
        <v>0.93207881996962327</v>
      </c>
      <c r="W10" s="59">
        <f>+AX10</f>
        <v>121228695050.8584</v>
      </c>
      <c r="X10" s="14">
        <f t="shared" si="7"/>
        <v>0.93889386758099747</v>
      </c>
      <c r="Y10" s="59">
        <f>+AZ10</f>
        <v>124048684910.5632</v>
      </c>
      <c r="Z10" s="14">
        <f t="shared" si="8"/>
        <v>0.94019991934053493</v>
      </c>
      <c r="AA10" s="59">
        <f>+BB10</f>
        <v>128094107569.04965</v>
      </c>
      <c r="AB10" s="14">
        <f t="shared" si="9"/>
        <v>0.94197892654634108</v>
      </c>
      <c r="AC10" s="59">
        <f>+BD10</f>
        <v>157291263498.01428</v>
      </c>
      <c r="AD10" s="14">
        <f t="shared" si="10"/>
        <v>0.95223463535839958</v>
      </c>
      <c r="AE10" s="59">
        <f>+BF10</f>
        <v>168944211860.96729</v>
      </c>
      <c r="AF10" s="14">
        <f t="shared" si="11"/>
        <v>0.95538225882632188</v>
      </c>
      <c r="AG10" s="59">
        <f>+BH10</f>
        <v>167375876811.67151</v>
      </c>
      <c r="AH10" s="14">
        <f t="shared" si="12"/>
        <v>0.95498300489077881</v>
      </c>
      <c r="AI10" s="59">
        <f>+BJ10</f>
        <v>178839870508.78116</v>
      </c>
      <c r="AJ10" s="14">
        <f t="shared" si="13"/>
        <v>0.95774675506852724</v>
      </c>
      <c r="AK10" s="59">
        <f>+BL10</f>
        <v>185254605736.89691</v>
      </c>
      <c r="AL10" s="14">
        <f t="shared" si="14"/>
        <v>0.95915007389958951</v>
      </c>
      <c r="AM10" s="209" t="e">
        <f>IF(#REF!=0,"",O10/#REF!)</f>
        <v>#REF!</v>
      </c>
      <c r="AN10" s="63" t="e">
        <f>IF(#REF!=0,"",O10/#REF!)</f>
        <v>#REF!</v>
      </c>
      <c r="AO10" s="64"/>
      <c r="AP10" s="51">
        <v>92203548791.197266</v>
      </c>
      <c r="AR10" s="51">
        <v>95428182382.370667</v>
      </c>
      <c r="AT10" s="51">
        <v>103633810673.40929</v>
      </c>
      <c r="AV10" s="51">
        <v>108273242157.10298</v>
      </c>
      <c r="AX10" s="51">
        <v>121228695050.8584</v>
      </c>
      <c r="AZ10" s="51">
        <v>124048684910.5632</v>
      </c>
      <c r="BB10" s="51">
        <v>128094107569.04965</v>
      </c>
      <c r="BD10" s="51">
        <v>157291263498.01428</v>
      </c>
      <c r="BF10" s="51">
        <v>168944211860.96729</v>
      </c>
      <c r="BH10" s="51">
        <v>167375876811.67151</v>
      </c>
      <c r="BJ10" s="51">
        <v>178839870508.78116</v>
      </c>
      <c r="BL10" s="51">
        <v>185254605736.89691</v>
      </c>
    </row>
    <row r="11" spans="1:64" s="56" customFormat="1" ht="15" customHeight="1">
      <c r="A11" s="57"/>
      <c r="B11" s="197" t="s">
        <v>426</v>
      </c>
      <c r="C11" s="183">
        <v>0</v>
      </c>
      <c r="D11" s="67">
        <v>0</v>
      </c>
      <c r="E11" s="65">
        <v>1517949151.3</v>
      </c>
      <c r="F11" s="66">
        <v>1.1521731502712627E-3</v>
      </c>
      <c r="G11" s="67">
        <v>0</v>
      </c>
      <c r="H11" s="65"/>
      <c r="I11" s="66">
        <f t="shared" si="0"/>
        <v>0</v>
      </c>
      <c r="J11" s="67">
        <f t="shared" si="1"/>
        <v>-1</v>
      </c>
      <c r="K11" s="65"/>
      <c r="L11" s="66">
        <f t="shared" si="2"/>
        <v>0</v>
      </c>
      <c r="M11" s="65"/>
      <c r="N11" s="66">
        <f t="shared" si="2"/>
        <v>0</v>
      </c>
      <c r="O11" s="183">
        <f>SUM(O13+O14)</f>
        <v>0</v>
      </c>
      <c r="P11" s="66">
        <f t="shared" si="3"/>
        <v>0</v>
      </c>
      <c r="Q11" s="78">
        <f>SUM(Q13+Q14)</f>
        <v>0</v>
      </c>
      <c r="R11" s="66">
        <f t="shared" si="4"/>
        <v>0</v>
      </c>
      <c r="S11" s="78">
        <f>SUM(S13+S14)</f>
        <v>0</v>
      </c>
      <c r="T11" s="66">
        <f t="shared" si="5"/>
        <v>0</v>
      </c>
      <c r="U11" s="78">
        <f>SUM(U13+U14)</f>
        <v>0</v>
      </c>
      <c r="V11" s="66">
        <f t="shared" si="6"/>
        <v>0</v>
      </c>
      <c r="W11" s="78">
        <f>SUM(W13+W14)</f>
        <v>0</v>
      </c>
      <c r="X11" s="66">
        <f t="shared" si="7"/>
        <v>0</v>
      </c>
      <c r="Y11" s="78"/>
      <c r="Z11" s="66">
        <f t="shared" si="8"/>
        <v>0</v>
      </c>
      <c r="AA11" s="78"/>
      <c r="AB11" s="66">
        <f t="shared" si="9"/>
        <v>0</v>
      </c>
      <c r="AC11" s="78">
        <f>SUM(AC13+AC14)</f>
        <v>0</v>
      </c>
      <c r="AD11" s="66">
        <f t="shared" si="10"/>
        <v>0</v>
      </c>
      <c r="AE11" s="78">
        <f>SUM(AE13+AE14)</f>
        <v>0</v>
      </c>
      <c r="AF11" s="66">
        <f t="shared" si="11"/>
        <v>0</v>
      </c>
      <c r="AG11" s="78">
        <f>SUM(AG13+AG14)</f>
        <v>0</v>
      </c>
      <c r="AH11" s="66">
        <f t="shared" si="12"/>
        <v>0</v>
      </c>
      <c r="AI11" s="78">
        <f>SUM(AI13+AI14)</f>
        <v>0</v>
      </c>
      <c r="AJ11" s="66">
        <f t="shared" si="13"/>
        <v>0</v>
      </c>
      <c r="AK11" s="78">
        <f>SUM(AK13+AK14)</f>
        <v>0</v>
      </c>
      <c r="AL11" s="66">
        <f t="shared" si="14"/>
        <v>0</v>
      </c>
      <c r="AM11" s="22" t="e">
        <f>IF(#REF!=0,"",O11/#REF!)</f>
        <v>#REF!</v>
      </c>
      <c r="AN11" s="55" t="e">
        <f>IF(#REF!=0,"",O11/#REF!)</f>
        <v>#REF!</v>
      </c>
    </row>
    <row r="12" spans="1:64" s="51" customFormat="1" ht="15" customHeight="1">
      <c r="A12" s="61"/>
      <c r="B12" s="196" t="s">
        <v>427</v>
      </c>
      <c r="C12" s="184">
        <v>0</v>
      </c>
      <c r="D12" s="46">
        <v>0</v>
      </c>
      <c r="E12" s="211">
        <v>0</v>
      </c>
      <c r="F12" s="14">
        <v>0</v>
      </c>
      <c r="G12" s="46">
        <v>0</v>
      </c>
      <c r="H12" s="211"/>
      <c r="I12" s="14">
        <f t="shared" si="0"/>
        <v>0</v>
      </c>
      <c r="J12" s="46">
        <f t="shared" si="1"/>
        <v>0</v>
      </c>
      <c r="K12" s="211"/>
      <c r="L12" s="14">
        <f t="shared" si="2"/>
        <v>0</v>
      </c>
      <c r="M12" s="211"/>
      <c r="N12" s="14">
        <f t="shared" si="2"/>
        <v>0</v>
      </c>
      <c r="O12" s="184"/>
      <c r="P12" s="14">
        <f t="shared" si="3"/>
        <v>0</v>
      </c>
      <c r="Q12" s="142"/>
      <c r="R12" s="14">
        <f t="shared" si="4"/>
        <v>0</v>
      </c>
      <c r="S12" s="142"/>
      <c r="T12" s="14">
        <f t="shared" si="5"/>
        <v>0</v>
      </c>
      <c r="U12" s="142"/>
      <c r="V12" s="14">
        <f t="shared" si="6"/>
        <v>0</v>
      </c>
      <c r="W12" s="142"/>
      <c r="X12" s="14">
        <f t="shared" si="7"/>
        <v>0</v>
      </c>
      <c r="Y12" s="142"/>
      <c r="Z12" s="14">
        <f t="shared" si="8"/>
        <v>0</v>
      </c>
      <c r="AA12" s="142"/>
      <c r="AB12" s="14">
        <f t="shared" si="9"/>
        <v>0</v>
      </c>
      <c r="AC12" s="142"/>
      <c r="AD12" s="14">
        <f t="shared" si="10"/>
        <v>0</v>
      </c>
      <c r="AE12" s="142"/>
      <c r="AF12" s="14">
        <f t="shared" si="11"/>
        <v>0</v>
      </c>
      <c r="AG12" s="142"/>
      <c r="AH12" s="14">
        <f t="shared" si="12"/>
        <v>0</v>
      </c>
      <c r="AI12" s="142"/>
      <c r="AJ12" s="14">
        <f t="shared" si="13"/>
        <v>0</v>
      </c>
      <c r="AK12" s="142"/>
      <c r="AL12" s="14">
        <f t="shared" si="14"/>
        <v>0</v>
      </c>
      <c r="AM12" s="176" t="e">
        <f>IF(#REF!=0,"",O12/#REF!)</f>
        <v>#REF!</v>
      </c>
      <c r="AN12" s="68" t="e">
        <f>IF(#REF!=0,"",O12/#REF!)</f>
        <v>#REF!</v>
      </c>
    </row>
    <row r="13" spans="1:64" s="51" customFormat="1" ht="15" customHeight="1">
      <c r="A13" s="88"/>
      <c r="B13" s="198" t="s">
        <v>428</v>
      </c>
      <c r="C13" s="182">
        <v>0</v>
      </c>
      <c r="D13" s="46">
        <v>0</v>
      </c>
      <c r="E13" s="211">
        <v>1517949151.3</v>
      </c>
      <c r="F13" s="14">
        <v>1.1521731502712627E-3</v>
      </c>
      <c r="G13" s="46">
        <v>0</v>
      </c>
      <c r="H13" s="211"/>
      <c r="I13" s="14">
        <f t="shared" si="0"/>
        <v>0</v>
      </c>
      <c r="J13" s="46">
        <f t="shared" si="1"/>
        <v>-1</v>
      </c>
      <c r="K13" s="211"/>
      <c r="L13" s="14">
        <f t="shared" si="2"/>
        <v>0</v>
      </c>
      <c r="M13" s="211"/>
      <c r="N13" s="14">
        <f t="shared" si="2"/>
        <v>0</v>
      </c>
      <c r="O13" s="182"/>
      <c r="P13" s="14">
        <f t="shared" si="3"/>
        <v>0</v>
      </c>
      <c r="Q13" s="59"/>
      <c r="R13" s="14">
        <f t="shared" si="4"/>
        <v>0</v>
      </c>
      <c r="S13" s="59"/>
      <c r="T13" s="14">
        <f t="shared" si="5"/>
        <v>0</v>
      </c>
      <c r="U13" s="59"/>
      <c r="V13" s="14">
        <f t="shared" si="6"/>
        <v>0</v>
      </c>
      <c r="W13" s="59"/>
      <c r="X13" s="14">
        <f t="shared" si="7"/>
        <v>0</v>
      </c>
      <c r="Y13" s="59"/>
      <c r="Z13" s="14">
        <f t="shared" si="8"/>
        <v>0</v>
      </c>
      <c r="AA13" s="59"/>
      <c r="AB13" s="14">
        <f t="shared" si="9"/>
        <v>0</v>
      </c>
      <c r="AC13" s="59"/>
      <c r="AD13" s="14">
        <f t="shared" si="10"/>
        <v>0</v>
      </c>
      <c r="AE13" s="59"/>
      <c r="AF13" s="14">
        <f t="shared" si="11"/>
        <v>0</v>
      </c>
      <c r="AG13" s="59"/>
      <c r="AH13" s="14">
        <f t="shared" si="12"/>
        <v>0</v>
      </c>
      <c r="AI13" s="59"/>
      <c r="AJ13" s="14">
        <f t="shared" si="13"/>
        <v>0</v>
      </c>
      <c r="AK13" s="59"/>
      <c r="AL13" s="14">
        <f t="shared" si="14"/>
        <v>0</v>
      </c>
      <c r="AM13" s="176" t="e">
        <f>IF(#REF!=0,"",O13/#REF!)</f>
        <v>#REF!</v>
      </c>
      <c r="AN13" s="68" t="e">
        <f>IF(#REF!=0,"",O13/#REF!)</f>
        <v>#REF!</v>
      </c>
    </row>
    <row r="14" spans="1:64" s="51" customFormat="1" ht="15" customHeight="1">
      <c r="A14" s="88"/>
      <c r="B14" s="198" t="s">
        <v>429</v>
      </c>
      <c r="C14" s="182">
        <v>0</v>
      </c>
      <c r="D14" s="46">
        <v>0</v>
      </c>
      <c r="E14" s="211">
        <v>0</v>
      </c>
      <c r="F14" s="14">
        <v>0</v>
      </c>
      <c r="G14" s="46">
        <v>0</v>
      </c>
      <c r="H14" s="211"/>
      <c r="I14" s="14">
        <f t="shared" si="0"/>
        <v>0</v>
      </c>
      <c r="J14" s="46">
        <f t="shared" si="1"/>
        <v>0</v>
      </c>
      <c r="K14" s="211"/>
      <c r="L14" s="14">
        <f t="shared" si="2"/>
        <v>0</v>
      </c>
      <c r="M14" s="211"/>
      <c r="N14" s="14">
        <f t="shared" si="2"/>
        <v>0</v>
      </c>
      <c r="O14" s="182"/>
      <c r="P14" s="14">
        <f t="shared" si="3"/>
        <v>0</v>
      </c>
      <c r="Q14" s="59"/>
      <c r="R14" s="14">
        <f t="shared" si="4"/>
        <v>0</v>
      </c>
      <c r="S14" s="59"/>
      <c r="T14" s="14">
        <f t="shared" si="5"/>
        <v>0</v>
      </c>
      <c r="U14" s="59"/>
      <c r="V14" s="14">
        <f t="shared" si="6"/>
        <v>0</v>
      </c>
      <c r="W14" s="59"/>
      <c r="X14" s="14">
        <f t="shared" si="7"/>
        <v>0</v>
      </c>
      <c r="Y14" s="59"/>
      <c r="Z14" s="14">
        <f t="shared" si="8"/>
        <v>0</v>
      </c>
      <c r="AA14" s="59"/>
      <c r="AB14" s="14">
        <f t="shared" si="9"/>
        <v>0</v>
      </c>
      <c r="AC14" s="59"/>
      <c r="AD14" s="14">
        <f t="shared" si="10"/>
        <v>0</v>
      </c>
      <c r="AE14" s="59"/>
      <c r="AF14" s="14">
        <f t="shared" si="11"/>
        <v>0</v>
      </c>
      <c r="AG14" s="59"/>
      <c r="AH14" s="14">
        <f t="shared" si="12"/>
        <v>0</v>
      </c>
      <c r="AI14" s="59"/>
      <c r="AJ14" s="14">
        <f t="shared" si="13"/>
        <v>0</v>
      </c>
      <c r="AK14" s="59"/>
      <c r="AL14" s="14">
        <f t="shared" si="14"/>
        <v>0</v>
      </c>
      <c r="AM14" s="176" t="e">
        <f>IF(#REF!=0,"",O14/#REF!)</f>
        <v>#REF!</v>
      </c>
      <c r="AN14" s="68" t="e">
        <f>IF(#REF!=0,"",O14/#REF!)</f>
        <v>#REF!</v>
      </c>
    </row>
    <row r="15" spans="1:64" s="56" customFormat="1" ht="15" customHeight="1">
      <c r="A15" s="178"/>
      <c r="B15" s="199" t="s">
        <v>430</v>
      </c>
      <c r="C15" s="185">
        <v>0</v>
      </c>
      <c r="D15" s="72">
        <v>0</v>
      </c>
      <c r="E15" s="211">
        <v>0</v>
      </c>
      <c r="F15" s="70">
        <v>0</v>
      </c>
      <c r="G15" s="72">
        <v>0</v>
      </c>
      <c r="H15" s="211"/>
      <c r="I15" s="70">
        <f t="shared" si="0"/>
        <v>0</v>
      </c>
      <c r="J15" s="72">
        <f t="shared" si="1"/>
        <v>0</v>
      </c>
      <c r="K15" s="211"/>
      <c r="L15" s="70">
        <f t="shared" si="2"/>
        <v>0</v>
      </c>
      <c r="M15" s="211"/>
      <c r="N15" s="70">
        <f t="shared" si="2"/>
        <v>0</v>
      </c>
      <c r="O15" s="185"/>
      <c r="P15" s="70">
        <f t="shared" si="3"/>
        <v>0</v>
      </c>
      <c r="Q15" s="71"/>
      <c r="R15" s="70">
        <f t="shared" si="3"/>
        <v>0</v>
      </c>
      <c r="S15" s="71"/>
      <c r="T15" s="70">
        <f t="shared" si="5"/>
        <v>0</v>
      </c>
      <c r="U15" s="71"/>
      <c r="V15" s="70">
        <f t="shared" si="6"/>
        <v>0</v>
      </c>
      <c r="W15" s="71"/>
      <c r="X15" s="70">
        <f t="shared" si="7"/>
        <v>0</v>
      </c>
      <c r="Y15" s="71"/>
      <c r="Z15" s="70">
        <f t="shared" si="7"/>
        <v>0</v>
      </c>
      <c r="AA15" s="71"/>
      <c r="AB15" s="70">
        <f t="shared" si="9"/>
        <v>0</v>
      </c>
      <c r="AC15" s="71"/>
      <c r="AD15" s="70">
        <f t="shared" si="9"/>
        <v>0</v>
      </c>
      <c r="AE15" s="71"/>
      <c r="AF15" s="70">
        <f t="shared" si="11"/>
        <v>0</v>
      </c>
      <c r="AG15" s="71"/>
      <c r="AH15" s="70">
        <f t="shared" si="11"/>
        <v>0</v>
      </c>
      <c r="AI15" s="71"/>
      <c r="AJ15" s="70">
        <f t="shared" si="13"/>
        <v>0</v>
      </c>
      <c r="AK15" s="71"/>
      <c r="AL15" s="70">
        <f t="shared" si="13"/>
        <v>0</v>
      </c>
      <c r="AM15" s="16" t="e">
        <f>IF(#REF!=0,"",O15/#REF!)</f>
        <v>#REF!</v>
      </c>
      <c r="AN15" s="73" t="e">
        <f>IF(#REF!=0,"",O15/#REF!)</f>
        <v>#REF!</v>
      </c>
    </row>
    <row r="16" spans="1:64" s="56" customFormat="1" ht="15" customHeight="1">
      <c r="B16" s="200" t="s">
        <v>431</v>
      </c>
      <c r="C16" s="186">
        <v>786768711953.24536</v>
      </c>
      <c r="D16" s="76">
        <v>0.83079134126497245</v>
      </c>
      <c r="E16" s="74">
        <v>1036162821180.785</v>
      </c>
      <c r="F16" s="75">
        <v>0.78648153717889568</v>
      </c>
      <c r="G16" s="76">
        <v>0.31698529115169011</v>
      </c>
      <c r="H16" s="74">
        <f t="shared" ref="H16:H22" si="15">SUM(O16,Q16,S16,U16,W16,Y16,AA16,AC16,AE16,AG16,AI16,AK16)</f>
        <v>1388097230697.0654</v>
      </c>
      <c r="I16" s="75">
        <f t="shared" si="0"/>
        <v>0.80455627633363302</v>
      </c>
      <c r="J16" s="76">
        <f t="shared" si="1"/>
        <v>0.33965164771616185</v>
      </c>
      <c r="K16" s="74">
        <f>K17+K21</f>
        <v>1756290455432.0894</v>
      </c>
      <c r="L16" s="75">
        <f t="shared" si="2"/>
        <v>0.81335426746990902</v>
      </c>
      <c r="M16" s="74">
        <f>M17+M21</f>
        <v>1694218339798.2673</v>
      </c>
      <c r="N16" s="75">
        <f t="shared" si="2"/>
        <v>0.85730009443075572</v>
      </c>
      <c r="O16" s="186">
        <f>O17+O21</f>
        <v>80795621744.941986</v>
      </c>
      <c r="P16" s="75">
        <f t="shared" si="3"/>
        <v>0.80720157092318479</v>
      </c>
      <c r="Q16" s="823">
        <f>Q17+Q21</f>
        <v>83748429896.608673</v>
      </c>
      <c r="R16" s="75">
        <f t="shared" si="3"/>
        <v>0.8105879937662358</v>
      </c>
      <c r="S16" s="823">
        <f>S17+S21</f>
        <v>89600486225.160187</v>
      </c>
      <c r="T16" s="75">
        <f t="shared" si="5"/>
        <v>0.80342066449773875</v>
      </c>
      <c r="U16" s="823">
        <f>U17+U21</f>
        <v>93415206306.352493</v>
      </c>
      <c r="V16" s="75">
        <f t="shared" si="6"/>
        <v>0.80417223615513511</v>
      </c>
      <c r="W16" s="823">
        <f>W17+W21</f>
        <v>104495472973.29695</v>
      </c>
      <c r="X16" s="75">
        <f t="shared" si="7"/>
        <v>0.8092981510973517</v>
      </c>
      <c r="Y16" s="823">
        <f>Y17+Y21</f>
        <v>107867887055.45164</v>
      </c>
      <c r="Z16" s="75">
        <f t="shared" si="7"/>
        <v>0.81756109532390142</v>
      </c>
      <c r="AA16" s="823">
        <f>AA17+AA21</f>
        <v>110698200956.08572</v>
      </c>
      <c r="AB16" s="75">
        <f t="shared" si="9"/>
        <v>0.81405284353938534</v>
      </c>
      <c r="AC16" s="823">
        <f>AC17+AC21</f>
        <v>132415761743.92232</v>
      </c>
      <c r="AD16" s="75">
        <f t="shared" si="9"/>
        <v>0.80163940320512728</v>
      </c>
      <c r="AE16" s="823">
        <f>AE17+AE21</f>
        <v>141654686004.46323</v>
      </c>
      <c r="AF16" s="75">
        <f t="shared" si="11"/>
        <v>0.80105954739456198</v>
      </c>
      <c r="AG16" s="823">
        <f>AG17+AG21</f>
        <v>140359605282.69125</v>
      </c>
      <c r="AH16" s="75">
        <f t="shared" si="11"/>
        <v>0.80083844919282376</v>
      </c>
      <c r="AI16" s="823">
        <f>AI17+AI21</f>
        <v>148978746224.19672</v>
      </c>
      <c r="AJ16" s="75">
        <f t="shared" si="13"/>
        <v>0.79783054172696977</v>
      </c>
      <c r="AK16" s="823">
        <f>AK17+AK21</f>
        <v>154067126283.8942</v>
      </c>
      <c r="AL16" s="75">
        <f t="shared" si="13"/>
        <v>0.79767784975109346</v>
      </c>
      <c r="AM16" s="27" t="e">
        <f>IF(#REF!=0,"",O16/#REF!)</f>
        <v>#REF!</v>
      </c>
      <c r="AN16" s="76" t="e">
        <f>IF(#REF!=0,"",O16/#REF!)</f>
        <v>#REF!</v>
      </c>
    </row>
    <row r="17" spans="1:64" s="56" customFormat="1" ht="15" customHeight="1">
      <c r="A17" s="215"/>
      <c r="B17" s="201" t="s">
        <v>432</v>
      </c>
      <c r="C17" s="181">
        <v>786768029889.24536</v>
      </c>
      <c r="D17" s="55">
        <v>0.83079062103696033</v>
      </c>
      <c r="E17" s="53">
        <v>1034186820183.785</v>
      </c>
      <c r="F17" s="54">
        <v>0.78498168766700471</v>
      </c>
      <c r="G17" s="55">
        <v>0.31447489081294933</v>
      </c>
      <c r="H17" s="53">
        <f t="shared" si="15"/>
        <v>1388097230697.0654</v>
      </c>
      <c r="I17" s="54">
        <f t="shared" si="0"/>
        <v>0.80455627633363302</v>
      </c>
      <c r="J17" s="55">
        <f t="shared" si="1"/>
        <v>0.34221129452257676</v>
      </c>
      <c r="K17" s="53">
        <f>K18+K19-K20</f>
        <v>1756290455432.0894</v>
      </c>
      <c r="L17" s="54">
        <f t="shared" si="2"/>
        <v>0.81335426746990902</v>
      </c>
      <c r="M17" s="53">
        <f>M18+M19-M20</f>
        <v>1694218339798.2673</v>
      </c>
      <c r="N17" s="54">
        <f t="shared" si="2"/>
        <v>0.85730009443075572</v>
      </c>
      <c r="O17" s="181">
        <f>O18+O19-O20</f>
        <v>80795621744.941986</v>
      </c>
      <c r="P17" s="54">
        <f t="shared" si="3"/>
        <v>0.80720157092318479</v>
      </c>
      <c r="Q17" s="141">
        <f>Q18+Q19-Q20</f>
        <v>83748429896.608673</v>
      </c>
      <c r="R17" s="54">
        <f t="shared" si="3"/>
        <v>0.8105879937662358</v>
      </c>
      <c r="S17" s="141">
        <f>S18+S19-S20</f>
        <v>89600486225.160187</v>
      </c>
      <c r="T17" s="54">
        <f t="shared" si="5"/>
        <v>0.80342066449773875</v>
      </c>
      <c r="U17" s="141">
        <f>U18+U19-U20</f>
        <v>93415206306.352493</v>
      </c>
      <c r="V17" s="54">
        <f t="shared" si="6"/>
        <v>0.80417223615513511</v>
      </c>
      <c r="W17" s="141">
        <f>W18+W19-W20</f>
        <v>104495472973.29695</v>
      </c>
      <c r="X17" s="54">
        <f t="shared" si="7"/>
        <v>0.8092981510973517</v>
      </c>
      <c r="Y17" s="141">
        <f>Y18+Y19-Y20</f>
        <v>107867887055.45164</v>
      </c>
      <c r="Z17" s="54">
        <f t="shared" si="7"/>
        <v>0.81756109532390142</v>
      </c>
      <c r="AA17" s="141">
        <f>AA18+AA19-AA20</f>
        <v>110698200956.08572</v>
      </c>
      <c r="AB17" s="54">
        <f t="shared" si="9"/>
        <v>0.81405284353938534</v>
      </c>
      <c r="AC17" s="141">
        <f>AC18+AC19-AC20</f>
        <v>132415761743.92232</v>
      </c>
      <c r="AD17" s="54">
        <f t="shared" si="9"/>
        <v>0.80163940320512728</v>
      </c>
      <c r="AE17" s="141">
        <f>AE18+AE19-AE20</f>
        <v>141654686004.46323</v>
      </c>
      <c r="AF17" s="54">
        <f t="shared" si="11"/>
        <v>0.80105954739456198</v>
      </c>
      <c r="AG17" s="141">
        <f>AG18+AG19-AG20</f>
        <v>140359605282.69125</v>
      </c>
      <c r="AH17" s="54">
        <f t="shared" si="11"/>
        <v>0.80083844919282376</v>
      </c>
      <c r="AI17" s="141">
        <f>AI18+AI19-AI20</f>
        <v>148978746224.19672</v>
      </c>
      <c r="AJ17" s="54">
        <f t="shared" si="13"/>
        <v>0.79783054172696977</v>
      </c>
      <c r="AK17" s="141">
        <f>AK18+AK19-AK20</f>
        <v>154067126283.8942</v>
      </c>
      <c r="AL17" s="54">
        <f t="shared" si="13"/>
        <v>0.79767784975109346</v>
      </c>
      <c r="AM17" s="22" t="e">
        <f>IF(#REF!=0,"",O17/#REF!)</f>
        <v>#REF!</v>
      </c>
      <c r="AN17" s="55" t="e">
        <f>IF(#REF!=0,"",O17/#REF!)</f>
        <v>#REF!</v>
      </c>
    </row>
    <row r="18" spans="1:64" s="51" customFormat="1" ht="15" customHeight="1">
      <c r="A18" s="52"/>
      <c r="B18" s="202" t="s">
        <v>433</v>
      </c>
      <c r="C18" s="187">
        <v>166972010822</v>
      </c>
      <c r="D18" s="46">
        <v>0.17631471449866501</v>
      </c>
      <c r="E18" s="212">
        <v>0</v>
      </c>
      <c r="F18" s="14">
        <v>0</v>
      </c>
      <c r="G18" s="46">
        <v>-1</v>
      </c>
      <c r="H18" s="212">
        <f t="shared" si="15"/>
        <v>0</v>
      </c>
      <c r="I18" s="14">
        <f t="shared" si="0"/>
        <v>0</v>
      </c>
      <c r="J18" s="46">
        <f t="shared" si="1"/>
        <v>0</v>
      </c>
      <c r="K18" s="212"/>
      <c r="L18" s="14">
        <f t="shared" si="2"/>
        <v>0</v>
      </c>
      <c r="M18" s="212"/>
      <c r="N18" s="14">
        <f t="shared" si="2"/>
        <v>0</v>
      </c>
      <c r="O18" s="187"/>
      <c r="P18" s="14">
        <f t="shared" si="3"/>
        <v>0</v>
      </c>
      <c r="Q18" s="143"/>
      <c r="R18" s="14">
        <f t="shared" si="3"/>
        <v>0</v>
      </c>
      <c r="S18" s="143"/>
      <c r="T18" s="14">
        <f t="shared" si="5"/>
        <v>0</v>
      </c>
      <c r="U18" s="143"/>
      <c r="V18" s="14">
        <f t="shared" si="6"/>
        <v>0</v>
      </c>
      <c r="W18" s="143"/>
      <c r="X18" s="14">
        <f t="shared" si="7"/>
        <v>0</v>
      </c>
      <c r="Y18" s="143"/>
      <c r="Z18" s="14">
        <f t="shared" si="7"/>
        <v>0</v>
      </c>
      <c r="AA18" s="143"/>
      <c r="AB18" s="14">
        <f t="shared" si="9"/>
        <v>0</v>
      </c>
      <c r="AC18" s="143"/>
      <c r="AD18" s="14">
        <f t="shared" si="9"/>
        <v>0</v>
      </c>
      <c r="AE18" s="143"/>
      <c r="AF18" s="14">
        <f t="shared" si="11"/>
        <v>0</v>
      </c>
      <c r="AG18" s="143"/>
      <c r="AH18" s="14">
        <f t="shared" si="11"/>
        <v>0</v>
      </c>
      <c r="AI18" s="143"/>
      <c r="AJ18" s="14">
        <f t="shared" si="13"/>
        <v>0</v>
      </c>
      <c r="AK18" s="143"/>
      <c r="AL18" s="14">
        <f t="shared" si="13"/>
        <v>0</v>
      </c>
      <c r="AM18" s="176"/>
      <c r="AN18" s="68"/>
    </row>
    <row r="19" spans="1:64" s="51" customFormat="1" ht="15" customHeight="1">
      <c r="A19" s="52"/>
      <c r="B19" s="202" t="s">
        <v>434</v>
      </c>
      <c r="C19" s="187">
        <v>777750627737.13892</v>
      </c>
      <c r="D19" s="46">
        <v>0.82126866176880964</v>
      </c>
      <c r="E19" s="211">
        <v>1034186820183.7852</v>
      </c>
      <c r="F19" s="14">
        <v>0.78498168766700482</v>
      </c>
      <c r="G19" s="46">
        <v>0.32971518543513861</v>
      </c>
      <c r="H19" s="211">
        <f t="shared" si="15"/>
        <v>1388097230697.0654</v>
      </c>
      <c r="I19" s="14">
        <f t="shared" si="0"/>
        <v>0.80455627633363302</v>
      </c>
      <c r="J19" s="46">
        <f t="shared" si="1"/>
        <v>0.34221129452257659</v>
      </c>
      <c r="K19" s="211">
        <v>1756290455432.0894</v>
      </c>
      <c r="L19" s="14">
        <f t="shared" si="2"/>
        <v>0.81335426746990902</v>
      </c>
      <c r="M19" s="211">
        <v>1694218339798.2673</v>
      </c>
      <c r="N19" s="14">
        <f t="shared" si="2"/>
        <v>0.85730009443075572</v>
      </c>
      <c r="O19" s="187">
        <f>+'2025-사업계획-MC'!O41</f>
        <v>80795621744.941986</v>
      </c>
      <c r="P19" s="14">
        <f t="shared" si="3"/>
        <v>0.80720157092318479</v>
      </c>
      <c r="Q19" s="143">
        <f>+'2025-사업계획-MC'!Q41</f>
        <v>83748429896.608673</v>
      </c>
      <c r="R19" s="14">
        <f t="shared" si="3"/>
        <v>0.8105879937662358</v>
      </c>
      <c r="S19" s="143">
        <f>+'2025-사업계획-MC'!S41</f>
        <v>89600486225.160187</v>
      </c>
      <c r="T19" s="14">
        <f t="shared" si="5"/>
        <v>0.80342066449773875</v>
      </c>
      <c r="U19" s="143">
        <f>+'2025-사업계획-MC'!U41</f>
        <v>93415206306.352493</v>
      </c>
      <c r="V19" s="14">
        <f t="shared" si="6"/>
        <v>0.80417223615513511</v>
      </c>
      <c r="W19" s="143">
        <f>+'2025-사업계획-MC'!W41</f>
        <v>104495472973.29695</v>
      </c>
      <c r="X19" s="14">
        <f t="shared" si="7"/>
        <v>0.8092981510973517</v>
      </c>
      <c r="Y19" s="143">
        <f>+'2025-사업계획-MC'!Y41</f>
        <v>107867887055.45164</v>
      </c>
      <c r="Z19" s="14">
        <f t="shared" si="7"/>
        <v>0.81756109532390142</v>
      </c>
      <c r="AA19" s="143">
        <f>+'2025-사업계획-MC'!AA41</f>
        <v>110698200956.08572</v>
      </c>
      <c r="AB19" s="14">
        <f t="shared" si="9"/>
        <v>0.81405284353938534</v>
      </c>
      <c r="AC19" s="143">
        <f>+'2025-사업계획-MC'!AC41</f>
        <v>132415761743.92232</v>
      </c>
      <c r="AD19" s="14">
        <f t="shared" si="9"/>
        <v>0.80163940320512728</v>
      </c>
      <c r="AE19" s="143">
        <f>+'2025-사업계획-MC'!AE41</f>
        <v>141654686004.46323</v>
      </c>
      <c r="AF19" s="14">
        <f t="shared" si="11"/>
        <v>0.80105954739456198</v>
      </c>
      <c r="AG19" s="143">
        <f>+'2025-사업계획-MC'!AG41</f>
        <v>140359605282.69125</v>
      </c>
      <c r="AH19" s="14">
        <f t="shared" si="11"/>
        <v>0.80083844919282376</v>
      </c>
      <c r="AI19" s="143">
        <f>+'2025-사업계획-MC'!AI41</f>
        <v>148978746224.19672</v>
      </c>
      <c r="AJ19" s="14">
        <f t="shared" si="13"/>
        <v>0.79783054172696977</v>
      </c>
      <c r="AK19" s="143">
        <f>+'2025-사업계획-MC'!AK41</f>
        <v>154067126283.8942</v>
      </c>
      <c r="AL19" s="14">
        <f t="shared" si="13"/>
        <v>0.79767784975109346</v>
      </c>
      <c r="AM19" s="176"/>
      <c r="AN19" s="68"/>
    </row>
    <row r="20" spans="1:64" s="51" customFormat="1" ht="15" customHeight="1">
      <c r="A20" s="52"/>
      <c r="B20" s="202" t="s">
        <v>435</v>
      </c>
      <c r="C20" s="187">
        <v>160037480040.60272</v>
      </c>
      <c r="D20" s="46">
        <v>0.1689921709844249</v>
      </c>
      <c r="E20" s="212">
        <v>0</v>
      </c>
      <c r="F20" s="14">
        <v>0</v>
      </c>
      <c r="G20" s="46">
        <v>-1</v>
      </c>
      <c r="H20" s="212">
        <f t="shared" si="15"/>
        <v>0</v>
      </c>
      <c r="I20" s="14">
        <f t="shared" si="0"/>
        <v>0</v>
      </c>
      <c r="J20" s="46">
        <f t="shared" si="1"/>
        <v>0</v>
      </c>
      <c r="K20" s="212"/>
      <c r="L20" s="14">
        <f t="shared" si="2"/>
        <v>0</v>
      </c>
      <c r="M20" s="212"/>
      <c r="N20" s="14">
        <f t="shared" si="2"/>
        <v>0</v>
      </c>
      <c r="O20" s="187"/>
      <c r="P20" s="14">
        <f t="shared" si="3"/>
        <v>0</v>
      </c>
      <c r="Q20" s="143"/>
      <c r="R20" s="14">
        <f t="shared" si="3"/>
        <v>0</v>
      </c>
      <c r="S20" s="143"/>
      <c r="T20" s="14">
        <f t="shared" si="5"/>
        <v>0</v>
      </c>
      <c r="U20" s="143"/>
      <c r="V20" s="14">
        <f t="shared" si="6"/>
        <v>0</v>
      </c>
      <c r="W20" s="143"/>
      <c r="X20" s="14">
        <f t="shared" si="7"/>
        <v>0</v>
      </c>
      <c r="Y20" s="143"/>
      <c r="Z20" s="14">
        <f t="shared" si="7"/>
        <v>0</v>
      </c>
      <c r="AA20" s="143"/>
      <c r="AB20" s="14">
        <f t="shared" si="9"/>
        <v>0</v>
      </c>
      <c r="AC20" s="143"/>
      <c r="AD20" s="14">
        <f t="shared" si="9"/>
        <v>0</v>
      </c>
      <c r="AE20" s="143"/>
      <c r="AF20" s="14">
        <f t="shared" si="11"/>
        <v>0</v>
      </c>
      <c r="AG20" s="143"/>
      <c r="AH20" s="14">
        <f t="shared" si="11"/>
        <v>0</v>
      </c>
      <c r="AI20" s="143"/>
      <c r="AJ20" s="14">
        <f t="shared" si="13"/>
        <v>0</v>
      </c>
      <c r="AK20" s="143"/>
      <c r="AL20" s="14">
        <f t="shared" si="13"/>
        <v>0</v>
      </c>
      <c r="AM20" s="176"/>
      <c r="AN20" s="68"/>
    </row>
    <row r="21" spans="1:64" s="56" customFormat="1" ht="15" customHeight="1">
      <c r="A21" s="57"/>
      <c r="B21" s="197" t="s">
        <v>436</v>
      </c>
      <c r="C21" s="183">
        <v>682064</v>
      </c>
      <c r="D21" s="67">
        <v>7.2022801209490165E-7</v>
      </c>
      <c r="E21" s="65">
        <v>1976000997</v>
      </c>
      <c r="F21" s="66">
        <v>1.4998495118909889E-3</v>
      </c>
      <c r="G21" s="67">
        <v>2896.0902979779025</v>
      </c>
      <c r="H21" s="65">
        <f t="shared" si="15"/>
        <v>0</v>
      </c>
      <c r="I21" s="66">
        <f t="shared" si="0"/>
        <v>0</v>
      </c>
      <c r="J21" s="67">
        <f t="shared" si="1"/>
        <v>-1</v>
      </c>
      <c r="K21" s="65"/>
      <c r="L21" s="66">
        <f t="shared" si="2"/>
        <v>0</v>
      </c>
      <c r="M21" s="65"/>
      <c r="N21" s="66">
        <f t="shared" si="2"/>
        <v>0</v>
      </c>
      <c r="O21" s="183">
        <f>SUM(O23+O27)</f>
        <v>0</v>
      </c>
      <c r="P21" s="66">
        <f t="shared" si="3"/>
        <v>0</v>
      </c>
      <c r="Q21" s="78">
        <f>SUM(Q23+Q27)</f>
        <v>0</v>
      </c>
      <c r="R21" s="66">
        <f t="shared" si="3"/>
        <v>0</v>
      </c>
      <c r="S21" s="78">
        <f>SUM(S23+S27)</f>
        <v>0</v>
      </c>
      <c r="T21" s="66">
        <f t="shared" si="5"/>
        <v>0</v>
      </c>
      <c r="U21" s="78">
        <f>SUM(U23+U27)</f>
        <v>0</v>
      </c>
      <c r="V21" s="66">
        <f t="shared" si="6"/>
        <v>0</v>
      </c>
      <c r="W21" s="78">
        <f>SUM(W23+W27)</f>
        <v>0</v>
      </c>
      <c r="X21" s="66">
        <f t="shared" si="7"/>
        <v>0</v>
      </c>
      <c r="Y21" s="78"/>
      <c r="Z21" s="66">
        <f t="shared" si="7"/>
        <v>0</v>
      </c>
      <c r="AA21" s="78"/>
      <c r="AB21" s="66">
        <f t="shared" si="9"/>
        <v>0</v>
      </c>
      <c r="AC21" s="78">
        <f>SUM(AC23+AC27)</f>
        <v>0</v>
      </c>
      <c r="AD21" s="66">
        <f t="shared" si="9"/>
        <v>0</v>
      </c>
      <c r="AE21" s="78">
        <f>SUM(AE23+AE27)</f>
        <v>0</v>
      </c>
      <c r="AF21" s="66">
        <f t="shared" si="11"/>
        <v>0</v>
      </c>
      <c r="AG21" s="78">
        <f>SUM(AG23+AG27)</f>
        <v>0</v>
      </c>
      <c r="AH21" s="66">
        <f t="shared" si="11"/>
        <v>0</v>
      </c>
      <c r="AI21" s="78">
        <f>SUM(AI23+AI27)</f>
        <v>0</v>
      </c>
      <c r="AJ21" s="66">
        <f t="shared" si="13"/>
        <v>0</v>
      </c>
      <c r="AK21" s="78">
        <f>SUM(AK23+AK27)</f>
        <v>0</v>
      </c>
      <c r="AL21" s="66">
        <f t="shared" si="13"/>
        <v>0</v>
      </c>
      <c r="AM21" s="22" t="e">
        <f>IF(#REF!=0,"",O21/#REF!)</f>
        <v>#REF!</v>
      </c>
      <c r="AN21" s="55" t="e">
        <f>IF(#REF!=0,"",O21/#REF!)</f>
        <v>#REF!</v>
      </c>
    </row>
    <row r="22" spans="1:64" s="56" customFormat="1" ht="15" customHeight="1">
      <c r="A22" s="57"/>
      <c r="B22" s="196" t="s">
        <v>437</v>
      </c>
      <c r="C22" s="183">
        <v>0</v>
      </c>
      <c r="D22" s="67">
        <v>0</v>
      </c>
      <c r="E22" s="65">
        <v>0</v>
      </c>
      <c r="F22" s="66">
        <v>0</v>
      </c>
      <c r="G22" s="67">
        <v>0</v>
      </c>
      <c r="H22" s="65">
        <f t="shared" si="15"/>
        <v>0</v>
      </c>
      <c r="I22" s="66">
        <f t="shared" si="0"/>
        <v>0</v>
      </c>
      <c r="J22" s="67">
        <f t="shared" si="1"/>
        <v>0</v>
      </c>
      <c r="K22" s="65"/>
      <c r="L22" s="66">
        <f t="shared" si="2"/>
        <v>0</v>
      </c>
      <c r="M22" s="65"/>
      <c r="N22" s="66">
        <f t="shared" si="2"/>
        <v>0</v>
      </c>
      <c r="O22" s="183"/>
      <c r="P22" s="66">
        <f t="shared" si="3"/>
        <v>0</v>
      </c>
      <c r="Q22" s="78"/>
      <c r="R22" s="66">
        <f t="shared" si="3"/>
        <v>0</v>
      </c>
      <c r="S22" s="78"/>
      <c r="T22" s="66">
        <f t="shared" si="5"/>
        <v>0</v>
      </c>
      <c r="U22" s="78"/>
      <c r="V22" s="66">
        <f t="shared" si="6"/>
        <v>0</v>
      </c>
      <c r="W22" s="78"/>
      <c r="X22" s="66">
        <f t="shared" si="7"/>
        <v>0</v>
      </c>
      <c r="Y22" s="78"/>
      <c r="Z22" s="66">
        <f t="shared" si="7"/>
        <v>0</v>
      </c>
      <c r="AA22" s="78"/>
      <c r="AB22" s="66">
        <f t="shared" si="9"/>
        <v>0</v>
      </c>
      <c r="AC22" s="78"/>
      <c r="AD22" s="66">
        <f t="shared" si="9"/>
        <v>0</v>
      </c>
      <c r="AE22" s="78"/>
      <c r="AF22" s="66">
        <f t="shared" si="11"/>
        <v>0</v>
      </c>
      <c r="AG22" s="78"/>
      <c r="AH22" s="66">
        <f t="shared" si="11"/>
        <v>0</v>
      </c>
      <c r="AI22" s="78"/>
      <c r="AJ22" s="66">
        <f t="shared" si="13"/>
        <v>0</v>
      </c>
      <c r="AK22" s="78"/>
      <c r="AL22" s="66">
        <f t="shared" si="13"/>
        <v>0</v>
      </c>
      <c r="AM22" s="22"/>
      <c r="AN22" s="55"/>
    </row>
    <row r="23" spans="1:64" s="51" customFormat="1" ht="15" customHeight="1">
      <c r="A23" s="61"/>
      <c r="B23" s="196" t="s">
        <v>438</v>
      </c>
      <c r="C23" s="188">
        <v>0</v>
      </c>
      <c r="D23" s="46">
        <v>0</v>
      </c>
      <c r="E23" s="213">
        <v>1976000997</v>
      </c>
      <c r="F23" s="14">
        <v>1.4998495118909889E-3</v>
      </c>
      <c r="G23" s="46">
        <v>0</v>
      </c>
      <c r="H23" s="213"/>
      <c r="I23" s="14">
        <f t="shared" si="0"/>
        <v>0</v>
      </c>
      <c r="J23" s="46">
        <f t="shared" si="1"/>
        <v>-1</v>
      </c>
      <c r="K23" s="213"/>
      <c r="L23" s="14">
        <f t="shared" si="2"/>
        <v>0</v>
      </c>
      <c r="M23" s="213"/>
      <c r="N23" s="14">
        <f t="shared" si="2"/>
        <v>0</v>
      </c>
      <c r="O23" s="188"/>
      <c r="P23" s="14">
        <f t="shared" si="3"/>
        <v>0</v>
      </c>
      <c r="Q23" s="79"/>
      <c r="R23" s="14">
        <f t="shared" si="3"/>
        <v>0</v>
      </c>
      <c r="S23" s="79"/>
      <c r="T23" s="14">
        <f t="shared" si="5"/>
        <v>0</v>
      </c>
      <c r="U23" s="79"/>
      <c r="V23" s="14">
        <f t="shared" si="6"/>
        <v>0</v>
      </c>
      <c r="W23" s="79"/>
      <c r="X23" s="14">
        <f t="shared" si="7"/>
        <v>0</v>
      </c>
      <c r="Y23" s="79"/>
      <c r="Z23" s="14">
        <f t="shared" si="7"/>
        <v>0</v>
      </c>
      <c r="AA23" s="79"/>
      <c r="AB23" s="14">
        <f t="shared" si="9"/>
        <v>0</v>
      </c>
      <c r="AC23" s="79"/>
      <c r="AD23" s="14">
        <f t="shared" si="9"/>
        <v>0</v>
      </c>
      <c r="AE23" s="79"/>
      <c r="AF23" s="14">
        <f t="shared" si="11"/>
        <v>0</v>
      </c>
      <c r="AG23" s="79"/>
      <c r="AH23" s="14">
        <f t="shared" si="11"/>
        <v>0</v>
      </c>
      <c r="AI23" s="79"/>
      <c r="AJ23" s="14">
        <f t="shared" si="13"/>
        <v>0</v>
      </c>
      <c r="AK23" s="79"/>
      <c r="AL23" s="14">
        <f t="shared" si="13"/>
        <v>0</v>
      </c>
      <c r="AM23" s="176" t="e">
        <f>IF(#REF!=0,"",O23/#REF!)</f>
        <v>#REF!</v>
      </c>
      <c r="AN23" s="68" t="e">
        <f>IF(#REF!=0,"",O23/#REF!)</f>
        <v>#REF!</v>
      </c>
    </row>
    <row r="24" spans="1:64" s="51" customFormat="1" ht="15" customHeight="1">
      <c r="A24" s="52"/>
      <c r="B24" s="202" t="s">
        <v>439</v>
      </c>
      <c r="C24" s="188">
        <v>0</v>
      </c>
      <c r="D24" s="46">
        <v>0</v>
      </c>
      <c r="E24" s="213">
        <v>0</v>
      </c>
      <c r="F24" s="14">
        <v>0</v>
      </c>
      <c r="G24" s="46">
        <v>0</v>
      </c>
      <c r="H24" s="213"/>
      <c r="I24" s="14">
        <f t="shared" si="0"/>
        <v>0</v>
      </c>
      <c r="J24" s="46">
        <f t="shared" si="1"/>
        <v>0</v>
      </c>
      <c r="K24" s="213"/>
      <c r="L24" s="14">
        <f t="shared" si="2"/>
        <v>0</v>
      </c>
      <c r="M24" s="213"/>
      <c r="N24" s="14">
        <f t="shared" si="2"/>
        <v>0</v>
      </c>
      <c r="O24" s="188"/>
      <c r="P24" s="14">
        <f t="shared" ref="P24:R39" si="16">IFERROR(O24/O$7,0)</f>
        <v>0</v>
      </c>
      <c r="Q24" s="79"/>
      <c r="R24" s="14">
        <f>IFERROR(Q24/Q$7,0)</f>
        <v>0</v>
      </c>
      <c r="S24" s="79"/>
      <c r="T24" s="14">
        <f t="shared" si="5"/>
        <v>0</v>
      </c>
      <c r="U24" s="79"/>
      <c r="V24" s="14">
        <f t="shared" si="6"/>
        <v>0</v>
      </c>
      <c r="W24" s="79"/>
      <c r="X24" s="14">
        <f t="shared" ref="X24:Z39" si="17">IFERROR(W24/W$7,0)</f>
        <v>0</v>
      </c>
      <c r="Y24" s="79"/>
      <c r="Z24" s="14">
        <f>IFERROR(Y24/Y$7,0)</f>
        <v>0</v>
      </c>
      <c r="AA24" s="79"/>
      <c r="AB24" s="14">
        <f t="shared" ref="AB24:AD39" si="18">IFERROR(AA24/AA$7,0)</f>
        <v>0</v>
      </c>
      <c r="AC24" s="79"/>
      <c r="AD24" s="14">
        <f>IFERROR(AC24/AC$7,0)</f>
        <v>0</v>
      </c>
      <c r="AE24" s="79"/>
      <c r="AF24" s="14">
        <f t="shared" ref="AF24:AH39" si="19">IFERROR(AE24/AE$7,0)</f>
        <v>0</v>
      </c>
      <c r="AG24" s="79"/>
      <c r="AH24" s="14">
        <f>IFERROR(AG24/AG$7,0)</f>
        <v>0</v>
      </c>
      <c r="AI24" s="79"/>
      <c r="AJ24" s="14">
        <f t="shared" ref="AJ24:AL39" si="20">IFERROR(AI24/AI$7,0)</f>
        <v>0</v>
      </c>
      <c r="AK24" s="79"/>
      <c r="AL24" s="14">
        <f>IFERROR(AK24/AK$7,0)</f>
        <v>0</v>
      </c>
      <c r="AM24" s="176" t="e">
        <f>IF(#REF!=0,"",O24/#REF!)</f>
        <v>#REF!</v>
      </c>
      <c r="AN24" s="68"/>
    </row>
    <row r="25" spans="1:64" s="51" customFormat="1" ht="15" customHeight="1">
      <c r="A25" s="52"/>
      <c r="B25" s="202" t="s">
        <v>440</v>
      </c>
      <c r="C25" s="188">
        <v>0</v>
      </c>
      <c r="D25" s="46">
        <v>0</v>
      </c>
      <c r="E25" s="211">
        <v>0</v>
      </c>
      <c r="F25" s="14">
        <v>0</v>
      </c>
      <c r="G25" s="46">
        <v>0</v>
      </c>
      <c r="H25" s="211"/>
      <c r="I25" s="14">
        <f t="shared" si="0"/>
        <v>0</v>
      </c>
      <c r="J25" s="46">
        <f t="shared" si="1"/>
        <v>0</v>
      </c>
      <c r="K25" s="211"/>
      <c r="L25" s="14">
        <f t="shared" si="2"/>
        <v>0</v>
      </c>
      <c r="M25" s="211"/>
      <c r="N25" s="14">
        <f t="shared" si="2"/>
        <v>0</v>
      </c>
      <c r="O25" s="188"/>
      <c r="P25" s="14">
        <f t="shared" si="16"/>
        <v>0</v>
      </c>
      <c r="Q25" s="79"/>
      <c r="R25" s="14">
        <f t="shared" si="16"/>
        <v>0</v>
      </c>
      <c r="S25" s="79"/>
      <c r="T25" s="14">
        <f t="shared" si="5"/>
        <v>0</v>
      </c>
      <c r="U25" s="79"/>
      <c r="V25" s="14">
        <f t="shared" si="5"/>
        <v>0</v>
      </c>
      <c r="W25" s="79"/>
      <c r="X25" s="14">
        <f t="shared" si="17"/>
        <v>0</v>
      </c>
      <c r="Y25" s="79"/>
      <c r="Z25" s="14">
        <f t="shared" si="17"/>
        <v>0</v>
      </c>
      <c r="AA25" s="79"/>
      <c r="AB25" s="14">
        <f t="shared" si="18"/>
        <v>0</v>
      </c>
      <c r="AC25" s="79"/>
      <c r="AD25" s="14">
        <f t="shared" si="18"/>
        <v>0</v>
      </c>
      <c r="AE25" s="79"/>
      <c r="AF25" s="14">
        <f t="shared" si="19"/>
        <v>0</v>
      </c>
      <c r="AG25" s="79"/>
      <c r="AH25" s="14">
        <f t="shared" si="19"/>
        <v>0</v>
      </c>
      <c r="AI25" s="79"/>
      <c r="AJ25" s="14">
        <f t="shared" si="20"/>
        <v>0</v>
      </c>
      <c r="AK25" s="79"/>
      <c r="AL25" s="14">
        <f t="shared" si="20"/>
        <v>0</v>
      </c>
      <c r="AM25" s="176" t="e">
        <f>IF(#REF!=0,"",O25/#REF!)</f>
        <v>#REF!</v>
      </c>
      <c r="AN25" s="68"/>
    </row>
    <row r="26" spans="1:64" s="51" customFormat="1" ht="15" customHeight="1">
      <c r="A26" s="52"/>
      <c r="B26" s="202" t="s">
        <v>441</v>
      </c>
      <c r="C26" s="188">
        <v>0</v>
      </c>
      <c r="D26" s="46">
        <v>0</v>
      </c>
      <c r="E26" s="213">
        <v>0</v>
      </c>
      <c r="F26" s="14">
        <v>0</v>
      </c>
      <c r="G26" s="46">
        <v>0</v>
      </c>
      <c r="H26" s="213"/>
      <c r="I26" s="14">
        <f t="shared" si="0"/>
        <v>0</v>
      </c>
      <c r="J26" s="46">
        <f t="shared" si="1"/>
        <v>0</v>
      </c>
      <c r="K26" s="213"/>
      <c r="L26" s="14">
        <f t="shared" si="2"/>
        <v>0</v>
      </c>
      <c r="M26" s="213"/>
      <c r="N26" s="14">
        <f t="shared" si="2"/>
        <v>0</v>
      </c>
      <c r="O26" s="188"/>
      <c r="P26" s="14">
        <f t="shared" si="16"/>
        <v>0</v>
      </c>
      <c r="Q26" s="79"/>
      <c r="R26" s="14">
        <f t="shared" si="16"/>
        <v>0</v>
      </c>
      <c r="S26" s="79"/>
      <c r="T26" s="14">
        <f t="shared" ref="T26:V41" si="21">IFERROR(S26/S$7,0)</f>
        <v>0</v>
      </c>
      <c r="U26" s="79"/>
      <c r="V26" s="14">
        <f t="shared" si="21"/>
        <v>0</v>
      </c>
      <c r="W26" s="79"/>
      <c r="X26" s="14">
        <f t="shared" si="17"/>
        <v>0</v>
      </c>
      <c r="Y26" s="79"/>
      <c r="Z26" s="14">
        <f t="shared" si="17"/>
        <v>0</v>
      </c>
      <c r="AA26" s="79"/>
      <c r="AB26" s="14">
        <f t="shared" si="18"/>
        <v>0</v>
      </c>
      <c r="AC26" s="79"/>
      <c r="AD26" s="14">
        <f t="shared" si="18"/>
        <v>0</v>
      </c>
      <c r="AE26" s="79"/>
      <c r="AF26" s="14">
        <f t="shared" si="19"/>
        <v>0</v>
      </c>
      <c r="AG26" s="79"/>
      <c r="AH26" s="14">
        <f t="shared" si="19"/>
        <v>0</v>
      </c>
      <c r="AI26" s="79"/>
      <c r="AJ26" s="14">
        <f t="shared" si="20"/>
        <v>0</v>
      </c>
      <c r="AK26" s="79"/>
      <c r="AL26" s="14">
        <f t="shared" si="20"/>
        <v>0</v>
      </c>
      <c r="AM26" s="176" t="e">
        <f>IF(#REF!=0,"",O26/#REF!)</f>
        <v>#REF!</v>
      </c>
      <c r="AN26" s="68"/>
    </row>
    <row r="27" spans="1:64" s="51" customFormat="1" ht="15" customHeight="1">
      <c r="A27" s="88"/>
      <c r="B27" s="198" t="s">
        <v>442</v>
      </c>
      <c r="C27" s="189">
        <v>0</v>
      </c>
      <c r="D27" s="83">
        <v>0</v>
      </c>
      <c r="E27" s="214">
        <v>0</v>
      </c>
      <c r="F27" s="81">
        <v>0</v>
      </c>
      <c r="G27" s="83">
        <v>0</v>
      </c>
      <c r="H27" s="214"/>
      <c r="I27" s="81">
        <f t="shared" si="0"/>
        <v>0</v>
      </c>
      <c r="J27" s="83">
        <f t="shared" si="1"/>
        <v>0</v>
      </c>
      <c r="K27" s="214"/>
      <c r="L27" s="81">
        <f t="shared" si="2"/>
        <v>0</v>
      </c>
      <c r="M27" s="214"/>
      <c r="N27" s="81">
        <f t="shared" si="2"/>
        <v>0</v>
      </c>
      <c r="O27" s="189"/>
      <c r="P27" s="81">
        <f t="shared" si="16"/>
        <v>0</v>
      </c>
      <c r="Q27" s="82"/>
      <c r="R27" s="81">
        <f t="shared" si="16"/>
        <v>0</v>
      </c>
      <c r="S27" s="82"/>
      <c r="T27" s="81">
        <f t="shared" si="21"/>
        <v>0</v>
      </c>
      <c r="U27" s="82"/>
      <c r="V27" s="81">
        <f t="shared" si="21"/>
        <v>0</v>
      </c>
      <c r="W27" s="82"/>
      <c r="X27" s="81">
        <f t="shared" si="17"/>
        <v>0</v>
      </c>
      <c r="Y27" s="82"/>
      <c r="Z27" s="81">
        <f t="shared" si="17"/>
        <v>0</v>
      </c>
      <c r="AA27" s="82"/>
      <c r="AB27" s="81">
        <f t="shared" si="18"/>
        <v>0</v>
      </c>
      <c r="AC27" s="82"/>
      <c r="AD27" s="81">
        <f t="shared" si="18"/>
        <v>0</v>
      </c>
      <c r="AE27" s="82"/>
      <c r="AF27" s="81">
        <f t="shared" si="19"/>
        <v>0</v>
      </c>
      <c r="AG27" s="82"/>
      <c r="AH27" s="81">
        <f t="shared" si="19"/>
        <v>0</v>
      </c>
      <c r="AI27" s="82"/>
      <c r="AJ27" s="81">
        <f t="shared" si="20"/>
        <v>0</v>
      </c>
      <c r="AK27" s="82"/>
      <c r="AL27" s="81">
        <f t="shared" si="20"/>
        <v>0</v>
      </c>
      <c r="AM27" s="32" t="e">
        <f>IF(#REF!=0,"",O27/#REF!)</f>
        <v>#REF!</v>
      </c>
      <c r="AN27" s="60" t="e">
        <f>IF(#REF!=0,"",O27/#REF!)</f>
        <v>#REF!</v>
      </c>
    </row>
    <row r="28" spans="1:64" s="56" customFormat="1" ht="15" customHeight="1">
      <c r="B28" s="200" t="s">
        <v>443</v>
      </c>
      <c r="C28" s="190">
        <v>160242496366.88736</v>
      </c>
      <c r="D28" s="76">
        <v>0.16920865873502747</v>
      </c>
      <c r="E28" s="84">
        <v>281303352147.9552</v>
      </c>
      <c r="F28" s="75">
        <v>0.21351846282110432</v>
      </c>
      <c r="G28" s="76">
        <v>0.75548533332811929</v>
      </c>
      <c r="H28" s="84">
        <f>H7-H16</f>
        <v>337198154509.09009</v>
      </c>
      <c r="I28" s="75">
        <f t="shared" si="0"/>
        <v>0.195443723666367</v>
      </c>
      <c r="J28" s="76">
        <f t="shared" si="1"/>
        <v>0.19869938247922578</v>
      </c>
      <c r="K28" s="84">
        <f>K7-K16</f>
        <v>403027477324.76489</v>
      </c>
      <c r="L28" s="75">
        <f t="shared" si="2"/>
        <v>0.18664573253009104</v>
      </c>
      <c r="M28" s="84">
        <f>M7-M16</f>
        <v>282007197565.31177</v>
      </c>
      <c r="N28" s="75">
        <f t="shared" si="2"/>
        <v>0.14269990556924428</v>
      </c>
      <c r="O28" s="190">
        <f>O7-O16</f>
        <v>19297867484.194672</v>
      </c>
      <c r="P28" s="75">
        <f t="shared" si="16"/>
        <v>0.19279842907681521</v>
      </c>
      <c r="Q28" s="831">
        <f>Q7-Q16</f>
        <v>19569692923.701385</v>
      </c>
      <c r="R28" s="75">
        <f t="shared" si="16"/>
        <v>0.18941200623376422</v>
      </c>
      <c r="S28" s="831">
        <f>S7-S16</f>
        <v>21923264886.188492</v>
      </c>
      <c r="T28" s="75">
        <f t="shared" si="21"/>
        <v>0.19657933550226125</v>
      </c>
      <c r="U28" s="831">
        <f>U7-U16</f>
        <v>22747976288.68988</v>
      </c>
      <c r="V28" s="75">
        <f t="shared" si="21"/>
        <v>0.19582776384486492</v>
      </c>
      <c r="W28" s="831">
        <f>W7-W16</f>
        <v>24623162515.500839</v>
      </c>
      <c r="X28" s="75">
        <f t="shared" si="17"/>
        <v>0.1907018489026483</v>
      </c>
      <c r="Y28" s="831">
        <f>Y7-Y16</f>
        <v>24070738293.050949</v>
      </c>
      <c r="Z28" s="75">
        <f t="shared" si="17"/>
        <v>0.18243890467609858</v>
      </c>
      <c r="AA28" s="831">
        <f>AA7-AA16</f>
        <v>25285847050.90332</v>
      </c>
      <c r="AB28" s="75">
        <f t="shared" si="18"/>
        <v>0.1859471564606146</v>
      </c>
      <c r="AC28" s="831">
        <f>AC7-AC16</f>
        <v>32765442192.031357</v>
      </c>
      <c r="AD28" s="75">
        <f t="shared" si="18"/>
        <v>0.19836059679487275</v>
      </c>
      <c r="AE28" s="831">
        <f>AE7-AE16</f>
        <v>35179466294.443451</v>
      </c>
      <c r="AF28" s="75">
        <f t="shared" si="19"/>
        <v>0.19894045260543802</v>
      </c>
      <c r="AG28" s="831">
        <f>AG7-AG16</f>
        <v>34906211966.919647</v>
      </c>
      <c r="AH28" s="75">
        <f t="shared" si="19"/>
        <v>0.19916155080717624</v>
      </c>
      <c r="AI28" s="831">
        <f>AI7-AI16</f>
        <v>37751064722.523834</v>
      </c>
      <c r="AJ28" s="75">
        <f t="shared" si="20"/>
        <v>0.20216945827303018</v>
      </c>
      <c r="AK28" s="831">
        <f>AK7-AK16</f>
        <v>39077419890.942108</v>
      </c>
      <c r="AL28" s="75">
        <f t="shared" si="20"/>
        <v>0.2023221502489066</v>
      </c>
      <c r="AM28" s="27" t="e">
        <f>IF(#REF!=0,"",O28/#REF!)</f>
        <v>#REF!</v>
      </c>
      <c r="AN28" s="76" t="e">
        <f>IF(#REF!=0,"",O28/#REF!)</f>
        <v>#REF!</v>
      </c>
    </row>
    <row r="29" spans="1:64" s="56" customFormat="1" ht="15" customHeight="1">
      <c r="B29" s="200" t="s">
        <v>208</v>
      </c>
      <c r="C29" s="190">
        <v>112653914304.7953</v>
      </c>
      <c r="D29" s="76">
        <v>0.11895731889449102</v>
      </c>
      <c r="E29" s="84">
        <v>171187646136.23013</v>
      </c>
      <c r="F29" s="75">
        <v>0.12993703337650295</v>
      </c>
      <c r="G29" s="76">
        <v>0.5195889747165513</v>
      </c>
      <c r="H29" s="84">
        <f>SUM(H30:H59)</f>
        <v>227004750282.77856</v>
      </c>
      <c r="I29" s="75">
        <f t="shared" si="0"/>
        <v>0.13157442617030693</v>
      </c>
      <c r="J29" s="76">
        <f t="shared" si="1"/>
        <v>0.32605801532039003</v>
      </c>
      <c r="K29" s="84">
        <f>SUM(K30:K59)</f>
        <v>284111017921.73651</v>
      </c>
      <c r="L29" s="75">
        <f t="shared" si="2"/>
        <v>0.13157442617030693</v>
      </c>
      <c r="M29" s="84">
        <f>SUM(M30:M59)</f>
        <v>260020741061.71936</v>
      </c>
      <c r="N29" s="75">
        <f t="shared" si="2"/>
        <v>0.13157442617030693</v>
      </c>
      <c r="O29" s="190">
        <f>SUM(O30:O59)</f>
        <v>14676649780.441463</v>
      </c>
      <c r="P29" s="76">
        <f t="shared" si="16"/>
        <v>0.14662941509455515</v>
      </c>
      <c r="Q29" s="84">
        <f>SUM(Q30:Q59)</f>
        <v>14377324941.558151</v>
      </c>
      <c r="R29" s="75">
        <f t="shared" si="16"/>
        <v>0.13915588619978186</v>
      </c>
      <c r="S29" s="84">
        <f>SUM(S30:S59)</f>
        <v>15556600843.844368</v>
      </c>
      <c r="T29" s="75">
        <f t="shared" si="21"/>
        <v>0.13949137012359089</v>
      </c>
      <c r="U29" s="84">
        <f>SUM(U30:U59)</f>
        <v>16034147540.910791</v>
      </c>
      <c r="V29" s="75">
        <f t="shared" si="21"/>
        <v>0.13803123487764271</v>
      </c>
      <c r="W29" s="84">
        <f>SUM(W30:W59)</f>
        <v>17580384702.046013</v>
      </c>
      <c r="X29" s="75">
        <f t="shared" si="17"/>
        <v>0.13615683464662443</v>
      </c>
      <c r="Y29" s="84">
        <f>SUM(Y30:Y59)</f>
        <v>17542909654.096313</v>
      </c>
      <c r="Z29" s="75">
        <f t="shared" si="17"/>
        <v>0.1329626529589685</v>
      </c>
      <c r="AA29" s="84">
        <f>SUM(AA30:AA59)</f>
        <v>18279617948.222427</v>
      </c>
      <c r="AB29" s="75">
        <f t="shared" si="18"/>
        <v>0.13442472272396927</v>
      </c>
      <c r="AC29" s="84">
        <f>SUM(AC30:AC59)</f>
        <v>20991792174.35659</v>
      </c>
      <c r="AD29" s="75">
        <f t="shared" si="18"/>
        <v>0.12708341914311155</v>
      </c>
      <c r="AE29" s="84">
        <f>SUM(AE30:AE59)</f>
        <v>22164731878.609108</v>
      </c>
      <c r="AF29" s="75">
        <f t="shared" si="19"/>
        <v>0.125341918348123</v>
      </c>
      <c r="AG29" s="84">
        <f>SUM(AG30:AG59)</f>
        <v>22003174595.546486</v>
      </c>
      <c r="AH29" s="75">
        <f t="shared" si="19"/>
        <v>0.1255417339264159</v>
      </c>
      <c r="AI29" s="84">
        <f>SUM(AI30:AI59)</f>
        <v>23630273636.780998</v>
      </c>
      <c r="AJ29" s="75">
        <f t="shared" si="20"/>
        <v>0.12654794388199431</v>
      </c>
      <c r="AK29" s="84">
        <f>SUM(AK30:AK59)</f>
        <v>24167142586.365852</v>
      </c>
      <c r="AL29" s="75">
        <f t="shared" si="20"/>
        <v>0.12512464402950069</v>
      </c>
      <c r="AM29" s="27" t="e">
        <f>IF(#REF!=0,"",O29/#REF!)</f>
        <v>#REF!</v>
      </c>
      <c r="AN29" s="76" t="e">
        <f>IF(#REF!=0,"",O29/#REF!)</f>
        <v>#REF!</v>
      </c>
    </row>
    <row r="30" spans="1:64" s="51" customFormat="1" ht="15" customHeight="1">
      <c r="A30" s="52"/>
      <c r="B30" s="203" t="s">
        <v>444</v>
      </c>
      <c r="C30" s="191">
        <v>7709749594</v>
      </c>
      <c r="D30" s="336">
        <v>8.1411386964215897E-3</v>
      </c>
      <c r="E30" s="211">
        <v>6714820569</v>
      </c>
      <c r="F30" s="85">
        <v>5.0967688620301961E-3</v>
      </c>
      <c r="G30" s="68">
        <v>-0.12904816335076422</v>
      </c>
      <c r="H30" s="211">
        <f t="shared" ref="H30:H59" si="22">SUM(O30,Q30,S30,U30,W30,Y30,AA30,AC30,AE30,AG30,AI30,AK30)</f>
        <v>10544490000</v>
      </c>
      <c r="I30" s="337">
        <f>IFERROR(H30/H$7,0)</f>
        <v>6.1117012718028222E-3</v>
      </c>
      <c r="J30" s="68">
        <f t="shared" si="1"/>
        <v>0.57033086612623085</v>
      </c>
      <c r="K30" s="211">
        <f>H30*$K$8/$H$8</f>
        <v>13197106155.856707</v>
      </c>
      <c r="L30" s="337">
        <f t="shared" si="2"/>
        <v>6.1117012718028222E-3</v>
      </c>
      <c r="M30" s="211">
        <f>+H30*$M$7/$H$7</f>
        <v>12078100130.0742</v>
      </c>
      <c r="N30" s="337">
        <f t="shared" si="2"/>
        <v>6.1117012718028213E-3</v>
      </c>
      <c r="O30" s="191">
        <f>+AP30</f>
        <v>878707500</v>
      </c>
      <c r="P30" s="85">
        <f t="shared" si="16"/>
        <v>8.7788677042563643E-3</v>
      </c>
      <c r="Q30" s="86">
        <f>+AR30</f>
        <v>878707500</v>
      </c>
      <c r="R30" s="85">
        <f t="shared" si="16"/>
        <v>8.5048728723830964E-3</v>
      </c>
      <c r="S30" s="86">
        <f>+AT30</f>
        <v>878707500</v>
      </c>
      <c r="T30" s="85">
        <f t="shared" si="21"/>
        <v>7.8791063898368333E-3</v>
      </c>
      <c r="U30" s="86">
        <f>+AV30</f>
        <v>878707500</v>
      </c>
      <c r="V30" s="85">
        <f t="shared" si="21"/>
        <v>7.5644234289212872E-3</v>
      </c>
      <c r="W30" s="86">
        <f>+AX30</f>
        <v>878707500</v>
      </c>
      <c r="X30" s="85">
        <f t="shared" si="17"/>
        <v>6.8054274015018987E-3</v>
      </c>
      <c r="Y30" s="86">
        <f>+AZ30</f>
        <v>878707500</v>
      </c>
      <c r="Z30" s="85">
        <f t="shared" si="17"/>
        <v>6.6599716169467634E-3</v>
      </c>
      <c r="AA30" s="86">
        <f>+BB30</f>
        <v>878707500</v>
      </c>
      <c r="AB30" s="85">
        <f t="shared" si="18"/>
        <v>6.4618424946052341E-3</v>
      </c>
      <c r="AC30" s="86">
        <f>+BD30</f>
        <v>878707500</v>
      </c>
      <c r="AD30" s="85">
        <f t="shared" si="18"/>
        <v>5.3196579214951391E-3</v>
      </c>
      <c r="AE30" s="86">
        <f>+BF30</f>
        <v>878707500</v>
      </c>
      <c r="AF30" s="85">
        <f t="shared" si="19"/>
        <v>4.9691051676188733E-3</v>
      </c>
      <c r="AG30" s="86">
        <f>+BH30</f>
        <v>878707500</v>
      </c>
      <c r="AH30" s="85">
        <f t="shared" si="19"/>
        <v>5.0135703230057586E-3</v>
      </c>
      <c r="AI30" s="86">
        <f>+BJ30</f>
        <v>878707500</v>
      </c>
      <c r="AJ30" s="85">
        <f t="shared" si="20"/>
        <v>4.7057697726193316E-3</v>
      </c>
      <c r="AK30" s="86">
        <f>+BL30</f>
        <v>878707500</v>
      </c>
      <c r="AL30" s="85">
        <f t="shared" si="20"/>
        <v>4.5494812947220655E-3</v>
      </c>
      <c r="AM30" s="176" t="e">
        <f>IF(#REF!=0,"",O30/#REF!)</f>
        <v>#REF!</v>
      </c>
      <c r="AN30" s="68" t="e">
        <f>IF(#REF!=0,"",O30/#REF!)</f>
        <v>#REF!</v>
      </c>
      <c r="AO30" s="51" t="s">
        <v>64</v>
      </c>
      <c r="AP30" s="51">
        <v>878707500</v>
      </c>
      <c r="AR30" s="51">
        <v>878707500</v>
      </c>
      <c r="AT30" s="51">
        <v>878707500</v>
      </c>
      <c r="AV30" s="51">
        <v>878707500</v>
      </c>
      <c r="AX30" s="51">
        <v>878707500</v>
      </c>
      <c r="AZ30" s="51">
        <v>878707500</v>
      </c>
      <c r="BB30" s="51">
        <v>878707500</v>
      </c>
      <c r="BD30" s="51">
        <v>878707500</v>
      </c>
      <c r="BF30" s="51">
        <v>878707500</v>
      </c>
      <c r="BH30" s="51">
        <v>878707500</v>
      </c>
      <c r="BJ30" s="51">
        <v>878707500</v>
      </c>
      <c r="BL30" s="51">
        <v>878707500</v>
      </c>
    </row>
    <row r="31" spans="1:64" s="51" customFormat="1" ht="15" customHeight="1">
      <c r="A31" s="52"/>
      <c r="B31" s="203" t="s">
        <v>327</v>
      </c>
      <c r="C31" s="192">
        <v>609320300</v>
      </c>
      <c r="D31" s="335">
        <v>6.434140321114574E-4</v>
      </c>
      <c r="E31" s="211">
        <v>568063900</v>
      </c>
      <c r="F31" s="302">
        <v>4.3117911601837694E-4</v>
      </c>
      <c r="G31" s="46">
        <v>-6.7708888083984731E-2</v>
      </c>
      <c r="H31" s="211">
        <f t="shared" si="22"/>
        <v>934626000</v>
      </c>
      <c r="I31" s="302">
        <f>IFERROR(H31/H$7,0)</f>
        <v>5.4171941107251128E-4</v>
      </c>
      <c r="J31" s="46">
        <f t="shared" si="1"/>
        <v>0.64528321549741152</v>
      </c>
      <c r="K31" s="211">
        <f t="shared" ref="K31:K58" si="23">H31*$K$8/$H$8</f>
        <v>1169744438.8513556</v>
      </c>
      <c r="L31" s="302">
        <f t="shared" si="2"/>
        <v>5.4171941107251128E-4</v>
      </c>
      <c r="M31" s="211">
        <f t="shared" ref="M31:M58" si="24">+H31*$M$7/$H$7</f>
        <v>1070559734.2470551</v>
      </c>
      <c r="N31" s="302">
        <f t="shared" si="2"/>
        <v>5.4171941107251118E-4</v>
      </c>
      <c r="O31" s="191">
        <f>+AP31</f>
        <v>77885500</v>
      </c>
      <c r="P31" s="85">
        <f t="shared" si="16"/>
        <v>7.7812753456623393E-4</v>
      </c>
      <c r="Q31" s="86">
        <f>+AR31</f>
        <v>77885500</v>
      </c>
      <c r="R31" s="85">
        <f t="shared" si="16"/>
        <v>7.5384160952534686E-4</v>
      </c>
      <c r="S31" s="86">
        <f>+AT31</f>
        <v>77885500</v>
      </c>
      <c r="T31" s="85">
        <f t="shared" si="21"/>
        <v>6.9837589951791317E-4</v>
      </c>
      <c r="U31" s="86">
        <f>+AV31</f>
        <v>77885500</v>
      </c>
      <c r="V31" s="85">
        <f t="shared" si="21"/>
        <v>6.7048352378151874E-4</v>
      </c>
      <c r="W31" s="86">
        <f>+AX31</f>
        <v>77885500</v>
      </c>
      <c r="X31" s="85">
        <f t="shared" si="17"/>
        <v>6.0320882191135976E-4</v>
      </c>
      <c r="Y31" s="86">
        <f>+AZ31</f>
        <v>77885500</v>
      </c>
      <c r="Z31" s="85">
        <f t="shared" si="17"/>
        <v>5.9031613975265619E-4</v>
      </c>
      <c r="AA31" s="86">
        <f>+BB31</f>
        <v>77885500</v>
      </c>
      <c r="AB31" s="85">
        <f t="shared" si="18"/>
        <v>5.7275468072547E-4</v>
      </c>
      <c r="AC31" s="86">
        <f>+BD31</f>
        <v>77885500</v>
      </c>
      <c r="AD31" s="85">
        <f t="shared" si="18"/>
        <v>4.7151551232305365E-4</v>
      </c>
      <c r="AE31" s="86">
        <f>+BF31</f>
        <v>77885500</v>
      </c>
      <c r="AF31" s="85">
        <f t="shared" si="19"/>
        <v>4.4044376602291404E-4</v>
      </c>
      <c r="AG31" s="86">
        <f>+BH31</f>
        <v>77885500</v>
      </c>
      <c r="AH31" s="85">
        <f t="shared" si="19"/>
        <v>4.4438499886761523E-4</v>
      </c>
      <c r="AI31" s="86">
        <f>+BJ31</f>
        <v>77885500</v>
      </c>
      <c r="AJ31" s="85">
        <f t="shared" si="20"/>
        <v>4.171026554631012E-4</v>
      </c>
      <c r="AK31" s="86">
        <f>+BL31</f>
        <v>77885500</v>
      </c>
      <c r="AL31" s="85">
        <f t="shared" si="20"/>
        <v>4.0324980198766416E-4</v>
      </c>
      <c r="AM31" s="176"/>
      <c r="AN31" s="68"/>
      <c r="AP31" s="51">
        <v>77885500</v>
      </c>
      <c r="AR31" s="51">
        <v>77885500</v>
      </c>
      <c r="AT31" s="51">
        <v>77885500</v>
      </c>
      <c r="AV31" s="51">
        <v>77885500</v>
      </c>
      <c r="AX31" s="51">
        <v>77885500</v>
      </c>
      <c r="AZ31" s="51">
        <v>77885500</v>
      </c>
      <c r="BB31" s="51">
        <v>77885500</v>
      </c>
      <c r="BD31" s="51">
        <v>77885500</v>
      </c>
      <c r="BF31" s="51">
        <v>77885500</v>
      </c>
      <c r="BH31" s="51">
        <v>77885500</v>
      </c>
      <c r="BJ31" s="51">
        <v>77885500</v>
      </c>
      <c r="BL31" s="51">
        <v>77885500</v>
      </c>
    </row>
    <row r="32" spans="1:64" s="51" customFormat="1" ht="15" customHeight="1">
      <c r="A32" s="61"/>
      <c r="B32" s="204" t="s">
        <v>182</v>
      </c>
      <c r="C32" s="192">
        <v>2605695929</v>
      </c>
      <c r="D32" s="335">
        <v>2.7514942865588094E-3</v>
      </c>
      <c r="E32" s="211">
        <v>2610299478</v>
      </c>
      <c r="F32" s="302">
        <v>1.9813028454497296E-3</v>
      </c>
      <c r="G32" s="46">
        <v>1.7667253299838118E-3</v>
      </c>
      <c r="H32" s="211">
        <f t="shared" si="22"/>
        <v>4516130000</v>
      </c>
      <c r="I32" s="302">
        <f t="shared" si="0"/>
        <v>2.6175981450621963E-3</v>
      </c>
      <c r="J32" s="46">
        <f t="shared" si="1"/>
        <v>0.73011948937760929</v>
      </c>
      <c r="K32" s="211">
        <f t="shared" si="23"/>
        <v>5652226615.3838778</v>
      </c>
      <c r="L32" s="302">
        <f t="shared" si="2"/>
        <v>2.6175981450621963E-3</v>
      </c>
      <c r="M32" s="211">
        <f t="shared" si="24"/>
        <v>5172964300.8274469</v>
      </c>
      <c r="N32" s="302">
        <f t="shared" si="2"/>
        <v>2.6175981450621963E-3</v>
      </c>
      <c r="O32" s="192">
        <f t="shared" ref="O32:O56" si="25">+AP32</f>
        <v>292240000</v>
      </c>
      <c r="P32" s="14">
        <f t="shared" si="16"/>
        <v>2.9196704226285538E-3</v>
      </c>
      <c r="Q32" s="87">
        <f t="shared" ref="Q32:Q59" si="26">+AR32</f>
        <v>292240000</v>
      </c>
      <c r="R32" s="14">
        <f t="shared" si="16"/>
        <v>2.8285453899337793E-3</v>
      </c>
      <c r="S32" s="87">
        <f t="shared" ref="S32:S56" si="27">+AT32</f>
        <v>292240000</v>
      </c>
      <c r="T32" s="14">
        <f t="shared" si="21"/>
        <v>2.6204283579756814E-3</v>
      </c>
      <c r="U32" s="87">
        <f t="shared" ref="U32:U56" si="28">+AV32</f>
        <v>557240000</v>
      </c>
      <c r="V32" s="14">
        <f t="shared" si="21"/>
        <v>4.7970448773136656E-3</v>
      </c>
      <c r="W32" s="87">
        <f t="shared" ref="W32:W56" si="29">+AX32</f>
        <v>292240000</v>
      </c>
      <c r="X32" s="14">
        <f t="shared" si="17"/>
        <v>2.2633448602804858E-3</v>
      </c>
      <c r="Y32" s="87">
        <f t="shared" ref="Y32:Y56" si="30">+AZ32</f>
        <v>370240000</v>
      </c>
      <c r="Z32" s="14">
        <f t="shared" si="17"/>
        <v>2.8061532323991425E-3</v>
      </c>
      <c r="AA32" s="87">
        <f t="shared" ref="AA32:AA56" si="31">+BB32</f>
        <v>312740000</v>
      </c>
      <c r="AB32" s="14">
        <f t="shared" si="18"/>
        <v>2.2998285797752277E-3</v>
      </c>
      <c r="AC32" s="87">
        <f t="shared" ref="AC32:AC56" si="32">+BD32</f>
        <v>334240000</v>
      </c>
      <c r="AD32" s="14">
        <f t="shared" si="18"/>
        <v>2.0234747782174787E-3</v>
      </c>
      <c r="AE32" s="87">
        <f t="shared" ref="AE32:AE56" si="33">+BF32</f>
        <v>320490000</v>
      </c>
      <c r="AF32" s="14">
        <f t="shared" si="19"/>
        <v>1.8123761492535031E-3</v>
      </c>
      <c r="AG32" s="87">
        <f t="shared" ref="AG32:AG56" si="34">+BH32</f>
        <v>320490000</v>
      </c>
      <c r="AH32" s="14">
        <f t="shared" si="19"/>
        <v>1.8285938754592577E-3</v>
      </c>
      <c r="AI32" s="87">
        <f t="shared" ref="AI32:AI56" si="35">+BJ32</f>
        <v>743740000</v>
      </c>
      <c r="AJ32" s="14">
        <f t="shared" si="20"/>
        <v>3.9829740962583132E-3</v>
      </c>
      <c r="AK32" s="87">
        <f t="shared" ref="AK32:AK56" si="36">+BL32</f>
        <v>387990000</v>
      </c>
      <c r="AL32" s="14">
        <f t="shared" si="20"/>
        <v>2.0088063975090848E-3</v>
      </c>
      <c r="AM32" s="176" t="e">
        <f>IF(#REF!=0,"",O32/#REF!)</f>
        <v>#REF!</v>
      </c>
      <c r="AN32" s="68" t="e">
        <f>IF(#REF!=0,"",O32/#REF!)</f>
        <v>#REF!</v>
      </c>
      <c r="AP32" s="51">
        <v>292240000</v>
      </c>
      <c r="AR32" s="51">
        <v>292240000</v>
      </c>
      <c r="AT32" s="51">
        <v>292240000</v>
      </c>
      <c r="AV32" s="51">
        <v>557240000</v>
      </c>
      <c r="AX32" s="51">
        <v>292240000</v>
      </c>
      <c r="AZ32" s="51">
        <v>370240000</v>
      </c>
      <c r="BB32" s="51">
        <v>312740000</v>
      </c>
      <c r="BD32" s="51">
        <v>334240000</v>
      </c>
      <c r="BF32" s="51">
        <v>320490000</v>
      </c>
      <c r="BH32" s="51">
        <v>320490000</v>
      </c>
      <c r="BJ32" s="51">
        <v>743740000</v>
      </c>
      <c r="BL32" s="51">
        <v>387990000</v>
      </c>
    </row>
    <row r="33" spans="1:64" s="51" customFormat="1" ht="15" customHeight="1">
      <c r="A33" s="61"/>
      <c r="B33" s="204" t="s">
        <v>445</v>
      </c>
      <c r="C33" s="192">
        <v>0</v>
      </c>
      <c r="D33" s="335">
        <v>0</v>
      </c>
      <c r="E33" s="211">
        <v>0</v>
      </c>
      <c r="F33" s="302">
        <v>0</v>
      </c>
      <c r="G33" s="46">
        <v>0</v>
      </c>
      <c r="H33" s="211">
        <f t="shared" si="22"/>
        <v>0</v>
      </c>
      <c r="I33" s="302">
        <f t="shared" si="0"/>
        <v>0</v>
      </c>
      <c r="J33" s="46">
        <f t="shared" si="1"/>
        <v>0</v>
      </c>
      <c r="K33" s="211">
        <f t="shared" si="23"/>
        <v>0</v>
      </c>
      <c r="L33" s="302">
        <f t="shared" si="2"/>
        <v>0</v>
      </c>
      <c r="M33" s="211">
        <f t="shared" si="24"/>
        <v>0</v>
      </c>
      <c r="N33" s="302">
        <f t="shared" si="2"/>
        <v>0</v>
      </c>
      <c r="O33" s="192">
        <f t="shared" si="25"/>
        <v>0</v>
      </c>
      <c r="P33" s="14">
        <f t="shared" si="16"/>
        <v>0</v>
      </c>
      <c r="Q33" s="87">
        <f t="shared" si="26"/>
        <v>0</v>
      </c>
      <c r="R33" s="14">
        <f t="shared" si="16"/>
        <v>0</v>
      </c>
      <c r="S33" s="87">
        <f t="shared" si="27"/>
        <v>0</v>
      </c>
      <c r="T33" s="14">
        <f t="shared" si="21"/>
        <v>0</v>
      </c>
      <c r="U33" s="87">
        <f t="shared" si="28"/>
        <v>0</v>
      </c>
      <c r="V33" s="14">
        <f t="shared" si="21"/>
        <v>0</v>
      </c>
      <c r="W33" s="87">
        <f t="shared" si="29"/>
        <v>0</v>
      </c>
      <c r="X33" s="14">
        <f t="shared" si="17"/>
        <v>0</v>
      </c>
      <c r="Y33" s="87">
        <f t="shared" si="30"/>
        <v>0</v>
      </c>
      <c r="Z33" s="14">
        <f t="shared" si="17"/>
        <v>0</v>
      </c>
      <c r="AA33" s="87">
        <f t="shared" si="31"/>
        <v>0</v>
      </c>
      <c r="AB33" s="14">
        <f t="shared" si="18"/>
        <v>0</v>
      </c>
      <c r="AC33" s="87">
        <f t="shared" si="32"/>
        <v>0</v>
      </c>
      <c r="AD33" s="14">
        <f t="shared" si="18"/>
        <v>0</v>
      </c>
      <c r="AE33" s="87">
        <f t="shared" si="33"/>
        <v>0</v>
      </c>
      <c r="AF33" s="14">
        <f t="shared" si="19"/>
        <v>0</v>
      </c>
      <c r="AG33" s="87">
        <f t="shared" si="34"/>
        <v>0</v>
      </c>
      <c r="AH33" s="14">
        <f t="shared" si="19"/>
        <v>0</v>
      </c>
      <c r="AI33" s="87">
        <f t="shared" si="35"/>
        <v>0</v>
      </c>
      <c r="AJ33" s="14">
        <f t="shared" si="20"/>
        <v>0</v>
      </c>
      <c r="AK33" s="87">
        <f t="shared" si="36"/>
        <v>0</v>
      </c>
      <c r="AL33" s="14">
        <f t="shared" si="20"/>
        <v>0</v>
      </c>
      <c r="AM33" s="176" t="e">
        <f>IF(#REF!=0,"",O33/#REF!)</f>
        <v>#REF!</v>
      </c>
      <c r="AN33" s="68" t="e">
        <f>IF(#REF!=0,"",O33/#REF!)</f>
        <v>#REF!</v>
      </c>
      <c r="AP33" s="51">
        <v>0</v>
      </c>
      <c r="AR33" s="51">
        <v>0</v>
      </c>
      <c r="AT33" s="51">
        <v>0</v>
      </c>
      <c r="AV33" s="51">
        <v>0</v>
      </c>
      <c r="AX33" s="51">
        <v>0</v>
      </c>
      <c r="AZ33" s="51">
        <v>0</v>
      </c>
      <c r="BB33" s="51">
        <v>0</v>
      </c>
      <c r="BD33" s="51">
        <v>0</v>
      </c>
      <c r="BF33" s="51">
        <v>0</v>
      </c>
      <c r="BH33" s="51">
        <v>0</v>
      </c>
      <c r="BJ33" s="51">
        <v>0</v>
      </c>
      <c r="BL33" s="51">
        <v>0</v>
      </c>
    </row>
    <row r="34" spans="1:64" s="51" customFormat="1" ht="15" customHeight="1">
      <c r="A34" s="61"/>
      <c r="B34" s="204" t="s">
        <v>446</v>
      </c>
      <c r="C34" s="192">
        <v>1855464415.9032259</v>
      </c>
      <c r="D34" s="335">
        <v>1.9592845360241972E-3</v>
      </c>
      <c r="E34" s="211">
        <v>1707707476.9354839</v>
      </c>
      <c r="F34" s="302">
        <v>1.2962059379640473E-3</v>
      </c>
      <c r="G34" s="46">
        <v>-7.9633399434294733E-2</v>
      </c>
      <c r="H34" s="211">
        <f t="shared" si="22"/>
        <v>2002352000</v>
      </c>
      <c r="I34" s="302">
        <f t="shared" si="0"/>
        <v>1.160585032087557E-3</v>
      </c>
      <c r="J34" s="46">
        <f t="shared" si="1"/>
        <v>0.17253805294174954</v>
      </c>
      <c r="K34" s="211">
        <f t="shared" si="23"/>
        <v>2506072072.2758508</v>
      </c>
      <c r="L34" s="302">
        <f t="shared" si="2"/>
        <v>1.160585032087557E-3</v>
      </c>
      <c r="M34" s="211">
        <f t="shared" si="24"/>
        <v>2293577778.6933589</v>
      </c>
      <c r="N34" s="302">
        <f t="shared" si="2"/>
        <v>1.160585032087557E-3</v>
      </c>
      <c r="O34" s="192">
        <f t="shared" si="25"/>
        <v>700676000</v>
      </c>
      <c r="P34" s="14">
        <f t="shared" si="16"/>
        <v>7.0002155524421178E-3</v>
      </c>
      <c r="Q34" s="87">
        <f t="shared" si="26"/>
        <v>87500000</v>
      </c>
      <c r="R34" s="14">
        <f t="shared" si="16"/>
        <v>8.4689885580073118E-4</v>
      </c>
      <c r="S34" s="87">
        <f t="shared" si="27"/>
        <v>87500000</v>
      </c>
      <c r="T34" s="14">
        <f t="shared" si="21"/>
        <v>7.8458623502214659E-4</v>
      </c>
      <c r="U34" s="87">
        <f t="shared" si="28"/>
        <v>87500000</v>
      </c>
      <c r="V34" s="14">
        <f t="shared" si="21"/>
        <v>7.5325071201806355E-4</v>
      </c>
      <c r="W34" s="87">
        <f t="shared" si="29"/>
        <v>87500000</v>
      </c>
      <c r="X34" s="14">
        <f t="shared" si="17"/>
        <v>6.776713498307641E-4</v>
      </c>
      <c r="Y34" s="87">
        <f t="shared" si="30"/>
        <v>87500000</v>
      </c>
      <c r="Z34" s="14">
        <f t="shared" si="17"/>
        <v>6.6318714302864349E-4</v>
      </c>
      <c r="AA34" s="87">
        <f t="shared" si="31"/>
        <v>426676000</v>
      </c>
      <c r="AB34" s="14">
        <f t="shared" si="18"/>
        <v>3.1376915620137335E-3</v>
      </c>
      <c r="AC34" s="87">
        <f t="shared" si="32"/>
        <v>87500000</v>
      </c>
      <c r="AD34" s="14">
        <f t="shared" si="18"/>
        <v>5.2972128738041344E-4</v>
      </c>
      <c r="AE34" s="87">
        <f t="shared" si="33"/>
        <v>87500000</v>
      </c>
      <c r="AF34" s="14">
        <f t="shared" si="19"/>
        <v>4.9481391949727453E-4</v>
      </c>
      <c r="AG34" s="87">
        <f t="shared" si="34"/>
        <v>87500000</v>
      </c>
      <c r="AH34" s="14">
        <f t="shared" si="19"/>
        <v>4.9924167400756665E-4</v>
      </c>
      <c r="AI34" s="87">
        <f t="shared" si="35"/>
        <v>87500000</v>
      </c>
      <c r="AJ34" s="14">
        <f t="shared" si="20"/>
        <v>4.6859148818485281E-4</v>
      </c>
      <c r="AK34" s="87">
        <f t="shared" si="36"/>
        <v>87500000</v>
      </c>
      <c r="AL34" s="14">
        <f t="shared" si="20"/>
        <v>4.5302858264915311E-4</v>
      </c>
      <c r="AM34" s="176" t="e">
        <f>IF(#REF!=0,"",O34/#REF!)</f>
        <v>#REF!</v>
      </c>
      <c r="AN34" s="68" t="e">
        <f>IF(#REF!=0,"",O34/#REF!)</f>
        <v>#REF!</v>
      </c>
      <c r="AP34" s="51">
        <v>700676000</v>
      </c>
      <c r="AR34" s="51">
        <v>87500000</v>
      </c>
      <c r="AT34" s="51">
        <v>87500000</v>
      </c>
      <c r="AV34" s="51">
        <v>87500000</v>
      </c>
      <c r="AX34" s="51">
        <v>87500000</v>
      </c>
      <c r="AZ34" s="51">
        <v>87500000</v>
      </c>
      <c r="BB34" s="51">
        <v>426676000</v>
      </c>
      <c r="BD34" s="51">
        <v>87500000</v>
      </c>
      <c r="BF34" s="51">
        <v>87500000</v>
      </c>
      <c r="BH34" s="51">
        <v>87500000</v>
      </c>
      <c r="BJ34" s="51">
        <v>87500000</v>
      </c>
      <c r="BL34" s="51">
        <v>87500000</v>
      </c>
    </row>
    <row r="35" spans="1:64" s="51" customFormat="1" ht="15" customHeight="1">
      <c r="A35" s="61"/>
      <c r="B35" s="204" t="s">
        <v>447</v>
      </c>
      <c r="C35" s="192">
        <v>168468922</v>
      </c>
      <c r="D35" s="335">
        <v>1.7789538341245255E-4</v>
      </c>
      <c r="E35" s="211">
        <v>75941730</v>
      </c>
      <c r="F35" s="302">
        <v>5.7642261742572022E-5</v>
      </c>
      <c r="G35" s="46">
        <v>-0.54922409962354957</v>
      </c>
      <c r="H35" s="211">
        <f t="shared" si="22"/>
        <v>117000000</v>
      </c>
      <c r="I35" s="302">
        <f t="shared" si="0"/>
        <v>6.781447455504535E-5</v>
      </c>
      <c r="J35" s="46">
        <f t="shared" si="1"/>
        <v>0.54065492055553643</v>
      </c>
      <c r="K35" s="211">
        <f t="shared" si="23"/>
        <v>146433011.00719282</v>
      </c>
      <c r="L35" s="302">
        <f t="shared" si="2"/>
        <v>6.781447455504535E-5</v>
      </c>
      <c r="M35" s="211">
        <f t="shared" si="24"/>
        <v>134016696.41857325</v>
      </c>
      <c r="N35" s="302">
        <f t="shared" si="2"/>
        <v>6.7814474555045337E-5</v>
      </c>
      <c r="O35" s="192">
        <f t="shared" si="25"/>
        <v>2000000</v>
      </c>
      <c r="P35" s="14">
        <f t="shared" si="16"/>
        <v>1.9981319618317504E-5</v>
      </c>
      <c r="Q35" s="87">
        <f t="shared" si="26"/>
        <v>5000000</v>
      </c>
      <c r="R35" s="14">
        <f t="shared" si="16"/>
        <v>4.8394220331470352E-5</v>
      </c>
      <c r="S35" s="87">
        <f t="shared" si="27"/>
        <v>5000000</v>
      </c>
      <c r="T35" s="14">
        <f t="shared" si="21"/>
        <v>4.4833499144122664E-5</v>
      </c>
      <c r="U35" s="87">
        <f t="shared" si="28"/>
        <v>25000000</v>
      </c>
      <c r="V35" s="14">
        <f t="shared" si="21"/>
        <v>2.1521448914801818E-4</v>
      </c>
      <c r="W35" s="87">
        <f t="shared" si="29"/>
        <v>5000000</v>
      </c>
      <c r="X35" s="14">
        <f t="shared" si="17"/>
        <v>3.872407713318652E-5</v>
      </c>
      <c r="Y35" s="87">
        <f t="shared" si="30"/>
        <v>5000000</v>
      </c>
      <c r="Z35" s="14">
        <f t="shared" si="17"/>
        <v>3.7896408173065345E-5</v>
      </c>
      <c r="AA35" s="87">
        <f t="shared" si="31"/>
        <v>5000000</v>
      </c>
      <c r="AB35" s="14">
        <f t="shared" si="18"/>
        <v>3.6769018670065033E-5</v>
      </c>
      <c r="AC35" s="87">
        <f t="shared" si="32"/>
        <v>25000000</v>
      </c>
      <c r="AD35" s="14">
        <f t="shared" si="18"/>
        <v>1.513489392515467E-4</v>
      </c>
      <c r="AE35" s="87">
        <f t="shared" si="33"/>
        <v>5000000</v>
      </c>
      <c r="AF35" s="14">
        <f t="shared" si="19"/>
        <v>2.8275081114129976E-5</v>
      </c>
      <c r="AG35" s="87">
        <f t="shared" si="34"/>
        <v>5000000</v>
      </c>
      <c r="AH35" s="14">
        <f t="shared" si="19"/>
        <v>2.8528095657575236E-5</v>
      </c>
      <c r="AI35" s="87">
        <f t="shared" si="35"/>
        <v>5000000</v>
      </c>
      <c r="AJ35" s="14">
        <f t="shared" si="20"/>
        <v>2.6776656467705874E-5</v>
      </c>
      <c r="AK35" s="87">
        <f t="shared" si="36"/>
        <v>25000000</v>
      </c>
      <c r="AL35" s="14">
        <f t="shared" si="20"/>
        <v>1.2943673789975803E-4</v>
      </c>
      <c r="AM35" s="176" t="e">
        <f>IF(#REF!=0,"",O35/#REF!)</f>
        <v>#REF!</v>
      </c>
      <c r="AN35" s="68" t="e">
        <f>IF(#REF!=0,"",O35/#REF!)</f>
        <v>#REF!</v>
      </c>
      <c r="AP35" s="51">
        <v>2000000</v>
      </c>
      <c r="AR35" s="51">
        <v>5000000</v>
      </c>
      <c r="AT35" s="51">
        <v>5000000</v>
      </c>
      <c r="AV35" s="51">
        <v>25000000</v>
      </c>
      <c r="AX35" s="51">
        <v>5000000</v>
      </c>
      <c r="AZ35" s="51">
        <v>5000000</v>
      </c>
      <c r="BB35" s="51">
        <v>5000000</v>
      </c>
      <c r="BD35" s="51">
        <v>25000000</v>
      </c>
      <c r="BF35" s="51">
        <v>5000000</v>
      </c>
      <c r="BH35" s="51">
        <v>5000000</v>
      </c>
      <c r="BJ35" s="51">
        <v>5000000</v>
      </c>
      <c r="BL35" s="51">
        <v>25000000</v>
      </c>
    </row>
    <row r="36" spans="1:64" s="51" customFormat="1" ht="15" customHeight="1">
      <c r="A36" s="61"/>
      <c r="B36" s="204" t="s">
        <v>448</v>
      </c>
      <c r="C36" s="192">
        <v>140932973</v>
      </c>
      <c r="D36" s="335">
        <v>1.4881869587372217E-4</v>
      </c>
      <c r="E36" s="211">
        <v>407562330</v>
      </c>
      <c r="F36" s="302">
        <v>3.093531646207232E-4</v>
      </c>
      <c r="G36" s="46">
        <v>1.8918876918888243</v>
      </c>
      <c r="H36" s="211">
        <f t="shared" si="22"/>
        <v>327900000</v>
      </c>
      <c r="I36" s="302">
        <f t="shared" si="0"/>
        <v>1.9005441202221685E-4</v>
      </c>
      <c r="J36" s="46">
        <f t="shared" si="1"/>
        <v>-0.19546048330816049</v>
      </c>
      <c r="K36" s="211">
        <f t="shared" si="23"/>
        <v>410387900.07913274</v>
      </c>
      <c r="L36" s="302">
        <f t="shared" si="2"/>
        <v>1.9005441202221685E-4</v>
      </c>
      <c r="M36" s="211">
        <f t="shared" si="24"/>
        <v>375590382.52692455</v>
      </c>
      <c r="N36" s="302">
        <f t="shared" si="2"/>
        <v>1.9005441202221685E-4</v>
      </c>
      <c r="O36" s="192">
        <f t="shared" si="25"/>
        <v>10000000</v>
      </c>
      <c r="P36" s="14">
        <f t="shared" si="16"/>
        <v>9.9906598091587515E-5</v>
      </c>
      <c r="Q36" s="87">
        <f t="shared" si="26"/>
        <v>10000000</v>
      </c>
      <c r="R36" s="14">
        <f t="shared" si="16"/>
        <v>9.6788440662940703E-5</v>
      </c>
      <c r="S36" s="87">
        <f t="shared" si="27"/>
        <v>10000000</v>
      </c>
      <c r="T36" s="14">
        <f t="shared" si="21"/>
        <v>8.9666998288245327E-5</v>
      </c>
      <c r="U36" s="87">
        <f t="shared" si="28"/>
        <v>10000000</v>
      </c>
      <c r="V36" s="14">
        <f t="shared" si="21"/>
        <v>8.6085795659207262E-5</v>
      </c>
      <c r="W36" s="87">
        <f t="shared" si="29"/>
        <v>10000000</v>
      </c>
      <c r="X36" s="14">
        <f t="shared" si="17"/>
        <v>7.744815426637304E-5</v>
      </c>
      <c r="Y36" s="87">
        <f t="shared" si="30"/>
        <v>10000000</v>
      </c>
      <c r="Z36" s="14">
        <f t="shared" si="17"/>
        <v>7.5792816346130691E-5</v>
      </c>
      <c r="AA36" s="87">
        <f t="shared" si="31"/>
        <v>10000000</v>
      </c>
      <c r="AB36" s="14">
        <f t="shared" si="18"/>
        <v>7.3538037340130065E-5</v>
      </c>
      <c r="AC36" s="87">
        <f t="shared" si="32"/>
        <v>10000000</v>
      </c>
      <c r="AD36" s="14">
        <f t="shared" si="18"/>
        <v>6.0539575700618685E-5</v>
      </c>
      <c r="AE36" s="87">
        <f t="shared" si="33"/>
        <v>10000000</v>
      </c>
      <c r="AF36" s="14">
        <f t="shared" si="19"/>
        <v>5.6550162228259952E-5</v>
      </c>
      <c r="AG36" s="87">
        <f t="shared" si="34"/>
        <v>10000000</v>
      </c>
      <c r="AH36" s="14">
        <f t="shared" si="19"/>
        <v>5.7056191315150473E-5</v>
      </c>
      <c r="AI36" s="87">
        <f t="shared" si="35"/>
        <v>10000000</v>
      </c>
      <c r="AJ36" s="14">
        <f t="shared" si="20"/>
        <v>5.3553312935411749E-5</v>
      </c>
      <c r="AK36" s="87">
        <f t="shared" si="36"/>
        <v>217900000</v>
      </c>
      <c r="AL36" s="14">
        <f t="shared" si="20"/>
        <v>1.1281706075342911E-3</v>
      </c>
      <c r="AM36" s="176" t="e">
        <f>IF(#REF!=0,"",O36/#REF!)</f>
        <v>#REF!</v>
      </c>
      <c r="AN36" s="68" t="e">
        <f>IF(#REF!=0,"",O36/#REF!)</f>
        <v>#REF!</v>
      </c>
      <c r="AP36" s="51">
        <v>10000000</v>
      </c>
      <c r="AR36" s="51">
        <v>10000000</v>
      </c>
      <c r="AT36" s="51">
        <v>10000000</v>
      </c>
      <c r="AV36" s="51">
        <v>10000000</v>
      </c>
      <c r="AX36" s="51">
        <v>10000000</v>
      </c>
      <c r="AZ36" s="51">
        <v>10000000</v>
      </c>
      <c r="BB36" s="51">
        <v>10000000</v>
      </c>
      <c r="BD36" s="51">
        <v>10000000</v>
      </c>
      <c r="BF36" s="51">
        <v>10000000</v>
      </c>
      <c r="BH36" s="51">
        <v>10000000</v>
      </c>
      <c r="BJ36" s="51">
        <v>10000000</v>
      </c>
      <c r="BL36" s="51">
        <v>217900000</v>
      </c>
    </row>
    <row r="37" spans="1:64" s="51" customFormat="1" ht="15" customHeight="1">
      <c r="A37" s="61"/>
      <c r="B37" s="204" t="s">
        <v>449</v>
      </c>
      <c r="C37" s="192">
        <v>60602529</v>
      </c>
      <c r="D37" s="335">
        <v>6.3993465407342462E-5</v>
      </c>
      <c r="E37" s="211">
        <v>87939377.780000001</v>
      </c>
      <c r="F37" s="302">
        <v>6.6748869580317467E-5</v>
      </c>
      <c r="G37" s="46">
        <v>0.45108429022821805</v>
      </c>
      <c r="H37" s="211">
        <f t="shared" si="22"/>
        <v>132000000</v>
      </c>
      <c r="I37" s="302">
        <f t="shared" si="0"/>
        <v>7.6508637959538339E-5</v>
      </c>
      <c r="J37" s="46">
        <f t="shared" si="1"/>
        <v>0.50103404563797904</v>
      </c>
      <c r="K37" s="211">
        <f t="shared" si="23"/>
        <v>165206473.95683292</v>
      </c>
      <c r="L37" s="302">
        <f t="shared" si="2"/>
        <v>7.6508637959538339E-5</v>
      </c>
      <c r="M37" s="211">
        <f t="shared" si="24"/>
        <v>151198324.16454419</v>
      </c>
      <c r="N37" s="302">
        <f t="shared" si="2"/>
        <v>7.6508637959538353E-5</v>
      </c>
      <c r="O37" s="192">
        <f t="shared" si="25"/>
        <v>11000000</v>
      </c>
      <c r="P37" s="14">
        <f t="shared" si="16"/>
        <v>1.0989725790074627E-4</v>
      </c>
      <c r="Q37" s="87">
        <f t="shared" si="26"/>
        <v>11000000</v>
      </c>
      <c r="R37" s="14">
        <f t="shared" si="16"/>
        <v>1.0646728472923477E-4</v>
      </c>
      <c r="S37" s="87">
        <f t="shared" si="27"/>
        <v>11000000</v>
      </c>
      <c r="T37" s="14">
        <f t="shared" si="21"/>
        <v>9.8633698117069865E-5</v>
      </c>
      <c r="U37" s="87">
        <f t="shared" si="28"/>
        <v>11000000</v>
      </c>
      <c r="V37" s="14">
        <f t="shared" si="21"/>
        <v>9.4694375225127999E-5</v>
      </c>
      <c r="W37" s="87">
        <f t="shared" si="29"/>
        <v>11000000</v>
      </c>
      <c r="X37" s="14">
        <f t="shared" si="17"/>
        <v>8.5192969693010344E-5</v>
      </c>
      <c r="Y37" s="87">
        <f t="shared" si="30"/>
        <v>11000000</v>
      </c>
      <c r="Z37" s="14">
        <f t="shared" si="17"/>
        <v>8.3372097980743758E-5</v>
      </c>
      <c r="AA37" s="87">
        <f t="shared" si="31"/>
        <v>11000000</v>
      </c>
      <c r="AB37" s="14">
        <f t="shared" si="18"/>
        <v>8.089184107414308E-5</v>
      </c>
      <c r="AC37" s="87">
        <f t="shared" si="32"/>
        <v>11000000</v>
      </c>
      <c r="AD37" s="14">
        <f t="shared" si="18"/>
        <v>6.6593533270680548E-5</v>
      </c>
      <c r="AE37" s="87">
        <f t="shared" si="33"/>
        <v>11000000</v>
      </c>
      <c r="AF37" s="14">
        <f t="shared" si="19"/>
        <v>6.2205178451085944E-5</v>
      </c>
      <c r="AG37" s="87">
        <f t="shared" si="34"/>
        <v>11000000</v>
      </c>
      <c r="AH37" s="14">
        <f t="shared" si="19"/>
        <v>6.2761810446665525E-5</v>
      </c>
      <c r="AI37" s="87">
        <f t="shared" si="35"/>
        <v>11000000</v>
      </c>
      <c r="AJ37" s="14">
        <f t="shared" si="20"/>
        <v>5.8908644228952925E-5</v>
      </c>
      <c r="AK37" s="87">
        <f t="shared" si="36"/>
        <v>11000000</v>
      </c>
      <c r="AL37" s="14">
        <f t="shared" si="20"/>
        <v>5.6952164675893533E-5</v>
      </c>
      <c r="AM37" s="176" t="e">
        <f>IF(#REF!=0,"",O37/#REF!)</f>
        <v>#REF!</v>
      </c>
      <c r="AN37" s="68" t="e">
        <f>IF(#REF!=0,"",O37/#REF!)</f>
        <v>#REF!</v>
      </c>
      <c r="AP37" s="51">
        <v>11000000</v>
      </c>
      <c r="AR37" s="51">
        <v>11000000</v>
      </c>
      <c r="AT37" s="51">
        <v>11000000</v>
      </c>
      <c r="AV37" s="51">
        <v>11000000</v>
      </c>
      <c r="AX37" s="51">
        <v>11000000</v>
      </c>
      <c r="AZ37" s="51">
        <v>11000000</v>
      </c>
      <c r="BB37" s="51">
        <v>11000000</v>
      </c>
      <c r="BD37" s="51">
        <v>11000000</v>
      </c>
      <c r="BF37" s="51">
        <v>11000000</v>
      </c>
      <c r="BH37" s="51">
        <v>11000000</v>
      </c>
      <c r="BJ37" s="51">
        <v>11000000</v>
      </c>
      <c r="BL37" s="51">
        <v>11000000</v>
      </c>
    </row>
    <row r="38" spans="1:64" s="51" customFormat="1" ht="15" customHeight="1">
      <c r="A38" s="61"/>
      <c r="B38" s="204" t="s">
        <v>188</v>
      </c>
      <c r="C38" s="192">
        <v>761027777.20000005</v>
      </c>
      <c r="D38" s="335">
        <v>8.0361010568180951E-4</v>
      </c>
      <c r="E38" s="211">
        <v>796627238</v>
      </c>
      <c r="F38" s="302">
        <v>6.0466617976780634E-4</v>
      </c>
      <c r="G38" s="46">
        <v>4.6778135919005127E-2</v>
      </c>
      <c r="H38" s="211">
        <f t="shared" si="22"/>
        <v>1400000000</v>
      </c>
      <c r="I38" s="302">
        <f t="shared" si="0"/>
        <v>8.1145525108601276E-4</v>
      </c>
      <c r="J38" s="46">
        <f t="shared" si="1"/>
        <v>0.7574091535142814</v>
      </c>
      <c r="K38" s="211">
        <f t="shared" si="23"/>
        <v>1752189875.2997432</v>
      </c>
      <c r="L38" s="302">
        <f t="shared" si="2"/>
        <v>8.1145525108601276E-4</v>
      </c>
      <c r="M38" s="211">
        <f t="shared" si="24"/>
        <v>1603618589.6239536</v>
      </c>
      <c r="N38" s="302">
        <f t="shared" si="2"/>
        <v>8.1145525108601276E-4</v>
      </c>
      <c r="O38" s="192">
        <f t="shared" si="25"/>
        <v>95000000</v>
      </c>
      <c r="P38" s="14">
        <f t="shared" si="16"/>
        <v>9.4911268187008145E-4</v>
      </c>
      <c r="Q38" s="87">
        <f t="shared" si="26"/>
        <v>95000000</v>
      </c>
      <c r="R38" s="14">
        <f t="shared" si="16"/>
        <v>9.1949018629793673E-4</v>
      </c>
      <c r="S38" s="87">
        <f t="shared" si="27"/>
        <v>105000000</v>
      </c>
      <c r="T38" s="14">
        <f t="shared" si="21"/>
        <v>9.4150348202657599E-4</v>
      </c>
      <c r="U38" s="87">
        <f t="shared" si="28"/>
        <v>115000000</v>
      </c>
      <c r="V38" s="14">
        <f t="shared" si="21"/>
        <v>9.8998665008088365E-4</v>
      </c>
      <c r="W38" s="87">
        <f t="shared" si="29"/>
        <v>135000000</v>
      </c>
      <c r="X38" s="14">
        <f t="shared" si="17"/>
        <v>1.045550082596036E-3</v>
      </c>
      <c r="Y38" s="87">
        <f t="shared" si="30"/>
        <v>135000000</v>
      </c>
      <c r="Z38" s="14">
        <f t="shared" si="17"/>
        <v>1.0232030206727644E-3</v>
      </c>
      <c r="AA38" s="87">
        <f t="shared" si="31"/>
        <v>135000000</v>
      </c>
      <c r="AB38" s="14">
        <f t="shared" si="18"/>
        <v>9.9276350409175599E-4</v>
      </c>
      <c r="AC38" s="87">
        <f t="shared" si="32"/>
        <v>135000000</v>
      </c>
      <c r="AD38" s="14">
        <f t="shared" si="18"/>
        <v>8.1728427195835215E-4</v>
      </c>
      <c r="AE38" s="87">
        <f t="shared" si="33"/>
        <v>115000000</v>
      </c>
      <c r="AF38" s="14">
        <f t="shared" si="19"/>
        <v>6.5032686562498945E-4</v>
      </c>
      <c r="AG38" s="87">
        <f t="shared" si="34"/>
        <v>115000000</v>
      </c>
      <c r="AH38" s="14">
        <f t="shared" si="19"/>
        <v>6.5614620012423048E-4</v>
      </c>
      <c r="AI38" s="87">
        <f t="shared" si="35"/>
        <v>115000000</v>
      </c>
      <c r="AJ38" s="14">
        <f t="shared" si="20"/>
        <v>6.1586309875723516E-4</v>
      </c>
      <c r="AK38" s="87">
        <f t="shared" si="36"/>
        <v>105000000</v>
      </c>
      <c r="AL38" s="14">
        <f t="shared" si="20"/>
        <v>5.4363429917898376E-4</v>
      </c>
      <c r="AM38" s="176" t="e">
        <f>IF(#REF!=0,"",O38/#REF!)</f>
        <v>#REF!</v>
      </c>
      <c r="AN38" s="68" t="e">
        <f>IF(#REF!=0,"",O38/#REF!)</f>
        <v>#REF!</v>
      </c>
      <c r="AP38" s="51">
        <v>95000000</v>
      </c>
      <c r="AR38" s="51">
        <v>95000000</v>
      </c>
      <c r="AT38" s="51">
        <v>105000000</v>
      </c>
      <c r="AV38" s="51">
        <v>115000000</v>
      </c>
      <c r="AX38" s="51">
        <v>135000000</v>
      </c>
      <c r="AZ38" s="51">
        <v>135000000</v>
      </c>
      <c r="BB38" s="51">
        <v>135000000</v>
      </c>
      <c r="BD38" s="51">
        <v>135000000</v>
      </c>
      <c r="BF38" s="51">
        <v>115000000</v>
      </c>
      <c r="BH38" s="51">
        <v>115000000</v>
      </c>
      <c r="BJ38" s="51">
        <v>115000000</v>
      </c>
      <c r="BL38" s="51">
        <v>105000000</v>
      </c>
    </row>
    <row r="39" spans="1:64" s="51" customFormat="1" ht="15" customHeight="1">
      <c r="A39" s="61"/>
      <c r="B39" s="204" t="s">
        <v>450</v>
      </c>
      <c r="C39" s="192">
        <v>344847403</v>
      </c>
      <c r="D39" s="335">
        <v>3.6414289500513063E-4</v>
      </c>
      <c r="E39" s="211">
        <v>225926140</v>
      </c>
      <c r="F39" s="302">
        <v>1.7148534404429514E-4</v>
      </c>
      <c r="G39" s="46">
        <v>-0.34485184451280326</v>
      </c>
      <c r="H39" s="211">
        <f t="shared" si="22"/>
        <v>320927980.00000006</v>
      </c>
      <c r="I39" s="302">
        <f>IFERROR(H39/H$7,0)</f>
        <v>1.8601335327959065E-4</v>
      </c>
      <c r="J39" s="46">
        <f>IFERROR((H39-E39)/E39,0)</f>
        <v>0.42049954910042753</v>
      </c>
      <c r="K39" s="211">
        <f t="shared" si="23"/>
        <v>401661969.4688561</v>
      </c>
      <c r="L39" s="302">
        <f t="shared" si="2"/>
        <v>1.8601335327959065E-4</v>
      </c>
      <c r="M39" s="211">
        <f t="shared" si="24"/>
        <v>367604339.04176039</v>
      </c>
      <c r="N39" s="302">
        <f t="shared" si="2"/>
        <v>1.8601335327959068E-4</v>
      </c>
      <c r="O39" s="192">
        <f t="shared" si="25"/>
        <v>29493998.333333336</v>
      </c>
      <c r="P39" s="14">
        <f t="shared" si="16"/>
        <v>2.9466450376022856E-4</v>
      </c>
      <c r="Q39" s="87">
        <f t="shared" si="26"/>
        <v>26493998.333333336</v>
      </c>
      <c r="R39" s="14">
        <f t="shared" si="16"/>
        <v>2.5643127856098835E-4</v>
      </c>
      <c r="S39" s="87">
        <f t="shared" si="27"/>
        <v>26493998.333333336</v>
      </c>
      <c r="T39" s="14">
        <f t="shared" si="21"/>
        <v>2.3756373032037749E-4</v>
      </c>
      <c r="U39" s="87">
        <f t="shared" si="28"/>
        <v>26493998.333333336</v>
      </c>
      <c r="V39" s="14">
        <f t="shared" si="21"/>
        <v>2.2807569267187114E-4</v>
      </c>
      <c r="W39" s="87">
        <f t="shared" si="29"/>
        <v>26493998.333333336</v>
      </c>
      <c r="X39" s="14">
        <f t="shared" si="17"/>
        <v>2.0519112700530305E-4</v>
      </c>
      <c r="Y39" s="87">
        <f t="shared" si="30"/>
        <v>26493998.333333336</v>
      </c>
      <c r="Z39" s="14">
        <f t="shared" si="17"/>
        <v>2.0080547499530261E-4</v>
      </c>
      <c r="AA39" s="87">
        <f t="shared" si="31"/>
        <v>26493998.333333336</v>
      </c>
      <c r="AB39" s="14">
        <f t="shared" si="18"/>
        <v>1.9483166387260106E-4</v>
      </c>
      <c r="AC39" s="87">
        <f t="shared" si="32"/>
        <v>26493998.333333336</v>
      </c>
      <c r="AD39" s="14">
        <f t="shared" si="18"/>
        <v>1.6039354177128988E-4</v>
      </c>
      <c r="AE39" s="87">
        <f t="shared" si="33"/>
        <v>26493998.333333336</v>
      </c>
      <c r="AF39" s="14">
        <f t="shared" si="19"/>
        <v>1.498239903825249E-4</v>
      </c>
      <c r="AG39" s="87">
        <f t="shared" si="34"/>
        <v>26493998.333333336</v>
      </c>
      <c r="AH39" s="14">
        <f t="shared" si="19"/>
        <v>1.5116466376099446E-4</v>
      </c>
      <c r="AI39" s="87">
        <f t="shared" si="35"/>
        <v>26493998.333333336</v>
      </c>
      <c r="AJ39" s="14">
        <f t="shared" si="20"/>
        <v>1.4188413836552775E-4</v>
      </c>
      <c r="AK39" s="87">
        <f t="shared" si="36"/>
        <v>26493998.333333336</v>
      </c>
      <c r="AL39" s="14">
        <f t="shared" si="20"/>
        <v>1.3717186872753173E-4</v>
      </c>
      <c r="AM39" s="176" t="e">
        <f>IF(#REF!=0,"",O39/#REF!)</f>
        <v>#REF!</v>
      </c>
      <c r="AN39" s="68" t="e">
        <f>IF(#REF!=0,"",O39/#REF!)</f>
        <v>#REF!</v>
      </c>
      <c r="AP39" s="51">
        <v>29493998.333333336</v>
      </c>
      <c r="AR39" s="51">
        <v>26493998.333333336</v>
      </c>
      <c r="AT39" s="51">
        <v>26493998.333333336</v>
      </c>
      <c r="AV39" s="51">
        <v>26493998.333333336</v>
      </c>
      <c r="AX39" s="51">
        <v>26493998.333333336</v>
      </c>
      <c r="AZ39" s="51">
        <v>26493998.333333336</v>
      </c>
      <c r="BB39" s="51">
        <v>26493998.333333336</v>
      </c>
      <c r="BD39" s="51">
        <v>26493998.333333336</v>
      </c>
      <c r="BF39" s="51">
        <v>26493998.333333336</v>
      </c>
      <c r="BH39" s="51">
        <v>26493998.333333336</v>
      </c>
      <c r="BJ39" s="51">
        <v>26493998.333333336</v>
      </c>
      <c r="BL39" s="51">
        <v>26493998.333333336</v>
      </c>
    </row>
    <row r="40" spans="1:64" s="51" customFormat="1" ht="15" customHeight="1">
      <c r="A40" s="61"/>
      <c r="B40" s="204" t="s">
        <v>451</v>
      </c>
      <c r="C40" s="192">
        <v>4465625967.8827944</v>
      </c>
      <c r="D40" s="335">
        <v>4.7154943137412263E-3</v>
      </c>
      <c r="E40" s="211">
        <v>3788556104.5021868</v>
      </c>
      <c r="F40" s="302">
        <v>2.8756382373977271E-3</v>
      </c>
      <c r="G40" s="46">
        <v>-0.15161813108624822</v>
      </c>
      <c r="H40" s="211">
        <f t="shared" si="22"/>
        <v>5307821978.6666641</v>
      </c>
      <c r="I40" s="302">
        <f t="shared" si="0"/>
        <v>3.0764714402991534E-3</v>
      </c>
      <c r="J40" s="46">
        <f t="shared" si="1"/>
        <v>0.40101448474236273</v>
      </c>
      <c r="K40" s="211">
        <f t="shared" si="23"/>
        <v>6643079950.6522694</v>
      </c>
      <c r="L40" s="302">
        <f t="shared" si="2"/>
        <v>3.0764714402991534E-3</v>
      </c>
      <c r="M40" s="211">
        <f t="shared" si="24"/>
        <v>6079801425.2888994</v>
      </c>
      <c r="N40" s="302">
        <f t="shared" si="2"/>
        <v>3.0764714402991538E-3</v>
      </c>
      <c r="O40" s="192">
        <f t="shared" si="25"/>
        <v>415651831.55555534</v>
      </c>
      <c r="P40" s="14">
        <f t="shared" ref="P40:R58" si="37">IFERROR(O40/O$7,0)</f>
        <v>4.1526360481253105E-3</v>
      </c>
      <c r="Q40" s="87">
        <f>+AR40</f>
        <v>395651831.55555534</v>
      </c>
      <c r="R40" s="14">
        <f t="shared" si="37"/>
        <v>3.8294523821698679E-3</v>
      </c>
      <c r="S40" s="87">
        <f t="shared" si="27"/>
        <v>395651831.55555534</v>
      </c>
      <c r="T40" s="14">
        <f t="shared" si="21"/>
        <v>3.5476912102833111E-3</v>
      </c>
      <c r="U40" s="87">
        <f t="shared" si="28"/>
        <v>395651831.55555534</v>
      </c>
      <c r="V40" s="14">
        <f t="shared" si="21"/>
        <v>3.406000272348263E-3</v>
      </c>
      <c r="W40" s="87">
        <f t="shared" si="29"/>
        <v>845651831.55555522</v>
      </c>
      <c r="X40" s="14">
        <f t="shared" ref="X40:Z44" si="38">IFERROR(W40/W$7,0)</f>
        <v>6.5494173505955553E-3</v>
      </c>
      <c r="Y40" s="87">
        <f t="shared" si="30"/>
        <v>415651831.55555534</v>
      </c>
      <c r="Z40" s="14">
        <f t="shared" si="38"/>
        <v>3.1503422933023056E-3</v>
      </c>
      <c r="AA40" s="87">
        <f t="shared" si="31"/>
        <v>465651831.55555534</v>
      </c>
      <c r="AB40" s="14">
        <f t="shared" ref="AB40:AD44" si="39">IFERROR(AA40/AA$7,0)</f>
        <v>3.4243121776432383E-3</v>
      </c>
      <c r="AC40" s="87">
        <f t="shared" si="32"/>
        <v>395651831.55555534</v>
      </c>
      <c r="AD40" s="14">
        <f t="shared" si="39"/>
        <v>2.3952594007545973E-3</v>
      </c>
      <c r="AE40" s="87">
        <f t="shared" si="33"/>
        <v>395651831.55555534</v>
      </c>
      <c r="AF40" s="14">
        <f t="shared" ref="AF40:AH44" si="40">IFERROR(AE40/AE$7,0)</f>
        <v>2.2374175260374833E-3</v>
      </c>
      <c r="AG40" s="87">
        <f t="shared" si="34"/>
        <v>395651831.55555534</v>
      </c>
      <c r="AH40" s="14">
        <f t="shared" si="40"/>
        <v>2.2574386595423457E-3</v>
      </c>
      <c r="AI40" s="87">
        <f t="shared" si="35"/>
        <v>395651831.55555534</v>
      </c>
      <c r="AJ40" s="14">
        <f t="shared" ref="AJ40:AL44" si="41">IFERROR(AI40/AI$7,0)</f>
        <v>2.1188466348763474E-3</v>
      </c>
      <c r="AK40" s="87">
        <f t="shared" si="36"/>
        <v>395651831.55555534</v>
      </c>
      <c r="AL40" s="14">
        <f t="shared" si="41"/>
        <v>2.0484752968246253E-3</v>
      </c>
      <c r="AM40" s="176" t="e">
        <f>IF(#REF!=0,"",O40/#REF!)</f>
        <v>#REF!</v>
      </c>
      <c r="AN40" s="68" t="e">
        <f>IF(#REF!=0,"",O40/#REF!)</f>
        <v>#REF!</v>
      </c>
      <c r="AP40" s="51">
        <v>415651831.55555534</v>
      </c>
      <c r="AR40" s="51">
        <v>395651831.55555534</v>
      </c>
      <c r="AT40" s="51">
        <v>395651831.55555534</v>
      </c>
      <c r="AV40" s="51">
        <v>395651831.55555534</v>
      </c>
      <c r="AX40" s="51">
        <v>845651831.55555522</v>
      </c>
      <c r="AZ40" s="51">
        <v>415651831.55555534</v>
      </c>
      <c r="BB40" s="51">
        <v>465651831.55555534</v>
      </c>
      <c r="BD40" s="51">
        <v>395651831.55555534</v>
      </c>
      <c r="BF40" s="51">
        <v>395651831.55555534</v>
      </c>
      <c r="BH40" s="51">
        <v>395651831.55555534</v>
      </c>
      <c r="BJ40" s="51">
        <v>395651831.55555534</v>
      </c>
      <c r="BL40" s="51">
        <v>395651831.55555534</v>
      </c>
    </row>
    <row r="41" spans="1:64" s="51" customFormat="1" ht="15" customHeight="1">
      <c r="A41" s="61"/>
      <c r="B41" s="204" t="s">
        <v>452</v>
      </c>
      <c r="C41" s="192">
        <v>1510616688</v>
      </c>
      <c r="D41" s="335">
        <v>1.5951412979362996E-3</v>
      </c>
      <c r="E41" s="211">
        <v>1510616688</v>
      </c>
      <c r="F41" s="302">
        <v>1.1466075703357463E-3</v>
      </c>
      <c r="G41" s="46">
        <v>0</v>
      </c>
      <c r="H41" s="211">
        <f t="shared" si="22"/>
        <v>1510616688</v>
      </c>
      <c r="I41" s="302">
        <f t="shared" si="0"/>
        <v>8.7556988846840072E-4</v>
      </c>
      <c r="J41" s="46">
        <f t="shared" si="1"/>
        <v>0</v>
      </c>
      <c r="K41" s="211">
        <f t="shared" si="23"/>
        <v>1890633761.5517366</v>
      </c>
      <c r="L41" s="302">
        <f t="shared" si="2"/>
        <v>8.7556988846840083E-4</v>
      </c>
      <c r="M41" s="211">
        <f t="shared" si="24"/>
        <v>1730323573.3378344</v>
      </c>
      <c r="N41" s="302">
        <f t="shared" si="2"/>
        <v>8.7556988846840083E-4</v>
      </c>
      <c r="O41" s="192">
        <f t="shared" si="25"/>
        <v>125884724</v>
      </c>
      <c r="P41" s="14">
        <f t="shared" si="37"/>
        <v>1.2576714526538421E-3</v>
      </c>
      <c r="Q41" s="87">
        <v>125884724</v>
      </c>
      <c r="R41" s="14">
        <f t="shared" si="37"/>
        <v>1.2184186139244668E-3</v>
      </c>
      <c r="S41" s="87">
        <v>125884724</v>
      </c>
      <c r="T41" s="14">
        <f t="shared" si="21"/>
        <v>1.1287705331424235E-3</v>
      </c>
      <c r="U41" s="87">
        <f t="shared" si="28"/>
        <v>125884724</v>
      </c>
      <c r="V41" s="14">
        <f t="shared" si="21"/>
        <v>1.0836886626879704E-3</v>
      </c>
      <c r="W41" s="87">
        <f t="shared" si="29"/>
        <v>125884724</v>
      </c>
      <c r="X41" s="14">
        <f t="shared" si="38"/>
        <v>9.7495395241317922E-4</v>
      </c>
      <c r="Y41" s="87">
        <f t="shared" si="30"/>
        <v>125884724</v>
      </c>
      <c r="Z41" s="14">
        <f t="shared" si="38"/>
        <v>9.5411577669153504E-4</v>
      </c>
      <c r="AA41" s="87">
        <f t="shared" si="31"/>
        <v>125884724</v>
      </c>
      <c r="AB41" s="14">
        <f t="shared" si="39"/>
        <v>9.2573155340639672E-4</v>
      </c>
      <c r="AC41" s="87">
        <f t="shared" si="32"/>
        <v>125884724</v>
      </c>
      <c r="AD41" s="14">
        <f t="shared" si="39"/>
        <v>7.6210077781494899E-4</v>
      </c>
      <c r="AE41" s="87">
        <f t="shared" si="33"/>
        <v>125884724</v>
      </c>
      <c r="AF41" s="14">
        <f t="shared" si="40"/>
        <v>7.1188015642597289E-4</v>
      </c>
      <c r="AG41" s="87">
        <f t="shared" si="34"/>
        <v>125884724</v>
      </c>
      <c r="AH41" s="14">
        <f t="shared" si="40"/>
        <v>7.1825028961989147E-4</v>
      </c>
      <c r="AI41" s="87">
        <f t="shared" si="35"/>
        <v>125884724</v>
      </c>
      <c r="AJ41" s="14">
        <f t="shared" si="41"/>
        <v>6.7415440181599383E-4</v>
      </c>
      <c r="AK41" s="87">
        <f t="shared" si="36"/>
        <v>125884724</v>
      </c>
      <c r="AL41" s="14">
        <f t="shared" si="41"/>
        <v>6.5176432103885521E-4</v>
      </c>
      <c r="AM41" s="176" t="e">
        <f>IF(#REF!=0,"",O41/#REF!)</f>
        <v>#REF!</v>
      </c>
      <c r="AN41" s="68" t="e">
        <f>IF(#REF!=0,"",O41/#REF!)</f>
        <v>#REF!</v>
      </c>
      <c r="AP41" s="51">
        <v>125884724</v>
      </c>
      <c r="AR41" s="51">
        <v>125884724</v>
      </c>
      <c r="AT41" s="51">
        <v>125884724</v>
      </c>
      <c r="AV41" s="51">
        <v>125884724</v>
      </c>
      <c r="AX41" s="51">
        <v>125884724</v>
      </c>
      <c r="AZ41" s="51">
        <v>125884724</v>
      </c>
      <c r="BB41" s="51">
        <v>125884724</v>
      </c>
      <c r="BD41" s="51">
        <v>125884724</v>
      </c>
      <c r="BF41" s="51">
        <v>125884724</v>
      </c>
      <c r="BH41" s="51">
        <v>125884724</v>
      </c>
      <c r="BJ41" s="51">
        <v>125884724</v>
      </c>
      <c r="BL41" s="51">
        <v>125884724</v>
      </c>
    </row>
    <row r="42" spans="1:64" s="51" customFormat="1" ht="15" customHeight="1">
      <c r="A42" s="61"/>
      <c r="B42" s="204" t="s">
        <v>192</v>
      </c>
      <c r="C42" s="192">
        <v>75214700</v>
      </c>
      <c r="D42" s="335">
        <v>7.9423241603888197E-5</v>
      </c>
      <c r="E42" s="211">
        <v>141360000</v>
      </c>
      <c r="F42" s="302">
        <v>1.0729687248275725E-4</v>
      </c>
      <c r="G42" s="46">
        <v>0.87941984745003299</v>
      </c>
      <c r="H42" s="211">
        <f t="shared" si="22"/>
        <v>270000000</v>
      </c>
      <c r="I42" s="302">
        <f t="shared" si="0"/>
        <v>1.5649494128087388E-4</v>
      </c>
      <c r="J42" s="46">
        <f t="shared" si="1"/>
        <v>0.91001697792869274</v>
      </c>
      <c r="K42" s="211">
        <f t="shared" si="23"/>
        <v>337922333.09352189</v>
      </c>
      <c r="L42" s="302">
        <f t="shared" si="2"/>
        <v>1.5649494128087388E-4</v>
      </c>
      <c r="M42" s="211">
        <f t="shared" si="24"/>
        <v>309269299.42747676</v>
      </c>
      <c r="N42" s="302">
        <f t="shared" si="2"/>
        <v>1.5649494128087388E-4</v>
      </c>
      <c r="O42" s="192">
        <f t="shared" si="25"/>
        <v>10000000</v>
      </c>
      <c r="P42" s="14">
        <f t="shared" si="37"/>
        <v>9.9906598091587515E-5</v>
      </c>
      <c r="Q42" s="87">
        <f t="shared" si="26"/>
        <v>10000000</v>
      </c>
      <c r="R42" s="14">
        <f t="shared" si="37"/>
        <v>9.6788440662940703E-5</v>
      </c>
      <c r="S42" s="87">
        <f t="shared" si="27"/>
        <v>160000000</v>
      </c>
      <c r="T42" s="14">
        <f t="shared" ref="T42:V44" si="42">IFERROR(S42/S$7,0)</f>
        <v>1.4346719726119252E-3</v>
      </c>
      <c r="U42" s="87">
        <f t="shared" si="28"/>
        <v>10000000</v>
      </c>
      <c r="V42" s="14">
        <f t="shared" si="42"/>
        <v>8.6085795659207262E-5</v>
      </c>
      <c r="W42" s="87">
        <f t="shared" si="29"/>
        <v>10000000</v>
      </c>
      <c r="X42" s="14">
        <f t="shared" si="38"/>
        <v>7.744815426637304E-5</v>
      </c>
      <c r="Y42" s="87">
        <f t="shared" si="30"/>
        <v>10000000</v>
      </c>
      <c r="Z42" s="14">
        <f t="shared" si="38"/>
        <v>7.5792816346130691E-5</v>
      </c>
      <c r="AA42" s="87">
        <f t="shared" si="31"/>
        <v>10000000</v>
      </c>
      <c r="AB42" s="14">
        <f t="shared" si="39"/>
        <v>7.3538037340130065E-5</v>
      </c>
      <c r="AC42" s="87">
        <f t="shared" si="32"/>
        <v>10000000</v>
      </c>
      <c r="AD42" s="14">
        <f t="shared" si="39"/>
        <v>6.0539575700618685E-5</v>
      </c>
      <c r="AE42" s="87">
        <f t="shared" si="33"/>
        <v>10000000</v>
      </c>
      <c r="AF42" s="14">
        <f t="shared" si="40"/>
        <v>5.6550162228259952E-5</v>
      </c>
      <c r="AG42" s="87">
        <f t="shared" si="34"/>
        <v>10000000</v>
      </c>
      <c r="AH42" s="14">
        <f t="shared" si="40"/>
        <v>5.7056191315150473E-5</v>
      </c>
      <c r="AI42" s="87">
        <f t="shared" si="35"/>
        <v>10000000</v>
      </c>
      <c r="AJ42" s="14">
        <f t="shared" si="41"/>
        <v>5.3553312935411749E-5</v>
      </c>
      <c r="AK42" s="87">
        <f t="shared" si="36"/>
        <v>10000000</v>
      </c>
      <c r="AL42" s="14">
        <f t="shared" si="41"/>
        <v>5.1774695159903216E-5</v>
      </c>
      <c r="AM42" s="176" t="e">
        <f>IF(#REF!=0,"",O42/#REF!)</f>
        <v>#REF!</v>
      </c>
      <c r="AN42" s="68" t="e">
        <f>IF(#REF!=0,"",O42/#REF!)</f>
        <v>#REF!</v>
      </c>
      <c r="AP42" s="51">
        <v>10000000</v>
      </c>
      <c r="AR42" s="51">
        <v>10000000</v>
      </c>
      <c r="AT42" s="51">
        <v>160000000</v>
      </c>
      <c r="AV42" s="51">
        <v>10000000</v>
      </c>
      <c r="AX42" s="51">
        <v>10000000</v>
      </c>
      <c r="AZ42" s="51">
        <v>10000000</v>
      </c>
      <c r="BB42" s="51">
        <v>10000000</v>
      </c>
      <c r="BD42" s="51">
        <v>10000000</v>
      </c>
      <c r="BF42" s="51">
        <v>10000000</v>
      </c>
      <c r="BH42" s="51">
        <v>10000000</v>
      </c>
      <c r="BJ42" s="51">
        <v>10000000</v>
      </c>
      <c r="BL42" s="51">
        <v>10000000</v>
      </c>
    </row>
    <row r="43" spans="1:64" s="51" customFormat="1" ht="15" customHeight="1">
      <c r="A43" s="61"/>
      <c r="B43" s="204" t="s">
        <v>453</v>
      </c>
      <c r="C43" s="192">
        <v>0</v>
      </c>
      <c r="D43" s="335">
        <v>0</v>
      </c>
      <c r="E43" s="211">
        <v>0</v>
      </c>
      <c r="F43" s="302">
        <v>0</v>
      </c>
      <c r="G43" s="46">
        <v>0</v>
      </c>
      <c r="H43" s="211">
        <f>SUM(O43,Q43,S43,U43,W43,Y43,AA43,AC43,AE43,AG43,AI43,AK43)</f>
        <v>0</v>
      </c>
      <c r="I43" s="302">
        <f t="shared" si="0"/>
        <v>0</v>
      </c>
      <c r="J43" s="46">
        <f t="shared" si="1"/>
        <v>0</v>
      </c>
      <c r="K43" s="211">
        <f t="shared" si="23"/>
        <v>0</v>
      </c>
      <c r="L43" s="302">
        <f t="shared" si="2"/>
        <v>0</v>
      </c>
      <c r="M43" s="211">
        <f t="shared" si="24"/>
        <v>0</v>
      </c>
      <c r="N43" s="302">
        <f t="shared" si="2"/>
        <v>0</v>
      </c>
      <c r="O43" s="192">
        <f t="shared" si="25"/>
        <v>0</v>
      </c>
      <c r="P43" s="14">
        <f t="shared" si="37"/>
        <v>0</v>
      </c>
      <c r="Q43" s="87">
        <f t="shared" si="26"/>
        <v>0</v>
      </c>
      <c r="R43" s="14">
        <f t="shared" si="37"/>
        <v>0</v>
      </c>
      <c r="S43" s="87">
        <f t="shared" si="27"/>
        <v>0</v>
      </c>
      <c r="T43" s="14">
        <f t="shared" si="42"/>
        <v>0</v>
      </c>
      <c r="U43" s="87">
        <f t="shared" si="28"/>
        <v>0</v>
      </c>
      <c r="V43" s="14">
        <f t="shared" si="42"/>
        <v>0</v>
      </c>
      <c r="W43" s="87">
        <f t="shared" si="29"/>
        <v>0</v>
      </c>
      <c r="X43" s="14">
        <f t="shared" si="38"/>
        <v>0</v>
      </c>
      <c r="Y43" s="87">
        <f t="shared" si="30"/>
        <v>0</v>
      </c>
      <c r="Z43" s="14">
        <f t="shared" si="38"/>
        <v>0</v>
      </c>
      <c r="AA43" s="87">
        <f t="shared" si="31"/>
        <v>0</v>
      </c>
      <c r="AB43" s="14">
        <f t="shared" si="39"/>
        <v>0</v>
      </c>
      <c r="AC43" s="87">
        <f t="shared" si="32"/>
        <v>0</v>
      </c>
      <c r="AD43" s="14">
        <f t="shared" si="39"/>
        <v>0</v>
      </c>
      <c r="AE43" s="87">
        <f t="shared" si="33"/>
        <v>0</v>
      </c>
      <c r="AF43" s="14">
        <f t="shared" si="40"/>
        <v>0</v>
      </c>
      <c r="AG43" s="87">
        <f t="shared" si="34"/>
        <v>0</v>
      </c>
      <c r="AH43" s="14">
        <f t="shared" si="40"/>
        <v>0</v>
      </c>
      <c r="AI43" s="87">
        <f t="shared" si="35"/>
        <v>0</v>
      </c>
      <c r="AJ43" s="14">
        <f t="shared" si="41"/>
        <v>0</v>
      </c>
      <c r="AK43" s="87">
        <f t="shared" si="36"/>
        <v>0</v>
      </c>
      <c r="AL43" s="14">
        <f t="shared" si="41"/>
        <v>0</v>
      </c>
      <c r="AM43" s="176" t="e">
        <f>IF(#REF!=0,"",O43/#REF!)</f>
        <v>#REF!</v>
      </c>
      <c r="AN43" s="68" t="e">
        <f>IF(#REF!=0,"",O43/#REF!)</f>
        <v>#REF!</v>
      </c>
      <c r="AP43" s="51">
        <v>0</v>
      </c>
      <c r="AR43" s="51">
        <v>0</v>
      </c>
      <c r="AT43" s="51">
        <v>0</v>
      </c>
      <c r="AV43" s="51">
        <v>0</v>
      </c>
      <c r="AX43" s="51">
        <v>0</v>
      </c>
      <c r="AZ43" s="51">
        <v>0</v>
      </c>
      <c r="BB43" s="51">
        <v>0</v>
      </c>
      <c r="BD43" s="51">
        <v>0</v>
      </c>
      <c r="BF43" s="51">
        <v>0</v>
      </c>
      <c r="BH43" s="51">
        <v>0</v>
      </c>
      <c r="BJ43" s="51">
        <v>0</v>
      </c>
      <c r="BL43" s="51">
        <v>0</v>
      </c>
    </row>
    <row r="44" spans="1:64" s="51" customFormat="1" ht="15" customHeight="1">
      <c r="A44" s="61"/>
      <c r="B44" s="204" t="s">
        <v>454</v>
      </c>
      <c r="C44" s="192">
        <v>1637882898.4000001</v>
      </c>
      <c r="D44" s="335">
        <v>1.729528525122082E-3</v>
      </c>
      <c r="E44" s="211">
        <v>1656210301</v>
      </c>
      <c r="F44" s="302">
        <v>1.2571178938244624E-3</v>
      </c>
      <c r="G44" s="46">
        <v>1.118969043385422E-2</v>
      </c>
      <c r="H44" s="211">
        <f t="shared" si="22"/>
        <v>1800000000</v>
      </c>
      <c r="I44" s="302">
        <f t="shared" si="0"/>
        <v>1.0432996085391593E-3</v>
      </c>
      <c r="J44" s="46">
        <f t="shared" si="1"/>
        <v>8.6818503008453396E-2</v>
      </c>
      <c r="K44" s="211">
        <f t="shared" si="23"/>
        <v>2252815553.9568129</v>
      </c>
      <c r="L44" s="302">
        <f t="shared" si="2"/>
        <v>1.0432996085391593E-3</v>
      </c>
      <c r="M44" s="211">
        <f t="shared" si="24"/>
        <v>2061795329.5165117</v>
      </c>
      <c r="N44" s="302">
        <f t="shared" si="2"/>
        <v>1.0432996085391593E-3</v>
      </c>
      <c r="O44" s="192">
        <f t="shared" si="25"/>
        <v>150000000</v>
      </c>
      <c r="P44" s="14">
        <f t="shared" si="37"/>
        <v>1.4985989713738128E-3</v>
      </c>
      <c r="Q44" s="87">
        <f t="shared" si="26"/>
        <v>150000000</v>
      </c>
      <c r="R44" s="14">
        <f t="shared" si="37"/>
        <v>1.4518266099441107E-3</v>
      </c>
      <c r="S44" s="87">
        <f t="shared" si="27"/>
        <v>150000000</v>
      </c>
      <c r="T44" s="14">
        <f t="shared" si="42"/>
        <v>1.34500497432368E-3</v>
      </c>
      <c r="U44" s="87">
        <f t="shared" si="28"/>
        <v>150000000</v>
      </c>
      <c r="V44" s="14">
        <f t="shared" si="42"/>
        <v>1.291286934888109E-3</v>
      </c>
      <c r="W44" s="87">
        <f t="shared" si="29"/>
        <v>150000000</v>
      </c>
      <c r="X44" s="14">
        <f t="shared" si="38"/>
        <v>1.1617223139955956E-3</v>
      </c>
      <c r="Y44" s="87">
        <f t="shared" si="30"/>
        <v>150000000</v>
      </c>
      <c r="Z44" s="14">
        <f t="shared" si="38"/>
        <v>1.1368922451919603E-3</v>
      </c>
      <c r="AA44" s="87">
        <f t="shared" si="31"/>
        <v>150000000</v>
      </c>
      <c r="AB44" s="14">
        <f t="shared" si="39"/>
        <v>1.103070560101951E-3</v>
      </c>
      <c r="AC44" s="87">
        <f t="shared" si="32"/>
        <v>150000000</v>
      </c>
      <c r="AD44" s="14">
        <f t="shared" si="39"/>
        <v>9.0809363550928019E-4</v>
      </c>
      <c r="AE44" s="87">
        <f t="shared" si="33"/>
        <v>150000000</v>
      </c>
      <c r="AF44" s="14">
        <f t="shared" si="40"/>
        <v>8.4825243342389928E-4</v>
      </c>
      <c r="AG44" s="87">
        <f t="shared" si="34"/>
        <v>150000000</v>
      </c>
      <c r="AH44" s="14">
        <f t="shared" si="40"/>
        <v>8.5584286972725711E-4</v>
      </c>
      <c r="AI44" s="87">
        <f t="shared" si="35"/>
        <v>150000000</v>
      </c>
      <c r="AJ44" s="14">
        <f t="shared" si="41"/>
        <v>8.0329969403117622E-4</v>
      </c>
      <c r="AK44" s="87">
        <f t="shared" si="36"/>
        <v>150000000</v>
      </c>
      <c r="AL44" s="14">
        <f t="shared" si="41"/>
        <v>7.7662042739854819E-4</v>
      </c>
      <c r="AM44" s="176" t="e">
        <f>IF(#REF!=0,"",O44/#REF!)</f>
        <v>#REF!</v>
      </c>
      <c r="AN44" s="68" t="e">
        <f>IF(#REF!=0,"",O44/#REF!)</f>
        <v>#REF!</v>
      </c>
      <c r="AP44" s="51">
        <v>150000000</v>
      </c>
      <c r="AR44" s="51">
        <v>150000000</v>
      </c>
      <c r="AT44" s="51">
        <v>150000000</v>
      </c>
      <c r="AV44" s="51">
        <v>150000000</v>
      </c>
      <c r="AX44" s="51">
        <v>150000000</v>
      </c>
      <c r="AZ44" s="51">
        <v>150000000</v>
      </c>
      <c r="BB44" s="51">
        <v>150000000</v>
      </c>
      <c r="BD44" s="51">
        <v>150000000</v>
      </c>
      <c r="BF44" s="51">
        <v>150000000</v>
      </c>
      <c r="BH44" s="51">
        <v>150000000</v>
      </c>
      <c r="BJ44" s="51">
        <v>150000000</v>
      </c>
      <c r="BL44" s="51">
        <v>150000000</v>
      </c>
    </row>
    <row r="45" spans="1:64" s="51" customFormat="1" ht="15" customHeight="1">
      <c r="A45" s="61"/>
      <c r="B45" s="204" t="s">
        <v>455</v>
      </c>
      <c r="C45" s="192">
        <v>361125000</v>
      </c>
      <c r="D45" s="335">
        <v>3.8133128396715166E-4</v>
      </c>
      <c r="E45" s="211">
        <v>0</v>
      </c>
      <c r="F45" s="302">
        <v>0</v>
      </c>
      <c r="G45" s="46">
        <v>-1</v>
      </c>
      <c r="H45" s="211">
        <f t="shared" si="22"/>
        <v>0</v>
      </c>
      <c r="I45" s="302">
        <f>IFERROR(H45/H$7,0)</f>
        <v>0</v>
      </c>
      <c r="J45" s="46">
        <f t="shared" si="1"/>
        <v>0</v>
      </c>
      <c r="K45" s="211">
        <f t="shared" si="23"/>
        <v>0</v>
      </c>
      <c r="L45" s="302">
        <f>IFERROR(K45/K$7,0)</f>
        <v>0</v>
      </c>
      <c r="M45" s="211">
        <f t="shared" si="24"/>
        <v>0</v>
      </c>
      <c r="N45" s="302">
        <f>IFERROR(M45/M$7,0)</f>
        <v>0</v>
      </c>
      <c r="O45" s="192">
        <f t="shared" si="25"/>
        <v>0</v>
      </c>
      <c r="P45" s="14">
        <f>IFERROR(O45/O$7,0)</f>
        <v>0</v>
      </c>
      <c r="Q45" s="87">
        <f t="shared" si="26"/>
        <v>0</v>
      </c>
      <c r="R45" s="14">
        <f>IFERROR(Q45/Q$7,0)</f>
        <v>0</v>
      </c>
      <c r="S45" s="87">
        <f t="shared" si="27"/>
        <v>0</v>
      </c>
      <c r="T45" s="14">
        <f>IFERROR(S45/S$7,0)</f>
        <v>0</v>
      </c>
      <c r="U45" s="87">
        <f t="shared" si="28"/>
        <v>0</v>
      </c>
      <c r="V45" s="14">
        <f>IFERROR(U45/U$7,0)</f>
        <v>0</v>
      </c>
      <c r="W45" s="87">
        <f t="shared" si="29"/>
        <v>0</v>
      </c>
      <c r="X45" s="14">
        <f>IFERROR(W45/W$7,0)</f>
        <v>0</v>
      </c>
      <c r="Y45" s="87">
        <f t="shared" si="30"/>
        <v>0</v>
      </c>
      <c r="Z45" s="14">
        <f>IFERROR(Y45/Y$7,0)</f>
        <v>0</v>
      </c>
      <c r="AA45" s="87">
        <f t="shared" si="31"/>
        <v>0</v>
      </c>
      <c r="AB45" s="14">
        <f>IFERROR(AA45/AA$7,0)</f>
        <v>0</v>
      </c>
      <c r="AC45" s="87">
        <f t="shared" si="32"/>
        <v>0</v>
      </c>
      <c r="AD45" s="14">
        <f>IFERROR(AC45/AC$7,0)</f>
        <v>0</v>
      </c>
      <c r="AE45" s="87">
        <f t="shared" si="33"/>
        <v>0</v>
      </c>
      <c r="AF45" s="14">
        <f>IFERROR(AE45/AE$7,0)</f>
        <v>0</v>
      </c>
      <c r="AG45" s="87">
        <f t="shared" si="34"/>
        <v>0</v>
      </c>
      <c r="AH45" s="14">
        <f>IFERROR(AG45/AG$7,0)</f>
        <v>0</v>
      </c>
      <c r="AI45" s="87">
        <f t="shared" si="35"/>
        <v>0</v>
      </c>
      <c r="AJ45" s="14">
        <f>IFERROR(AI45/AI$7,0)</f>
        <v>0</v>
      </c>
      <c r="AK45" s="87">
        <f t="shared" si="36"/>
        <v>0</v>
      </c>
      <c r="AL45" s="14">
        <f>IFERROR(AK45/AK$7,0)</f>
        <v>0</v>
      </c>
      <c r="AM45" s="176" t="e">
        <f>IF(#REF!=0,"",O45/#REF!)</f>
        <v>#REF!</v>
      </c>
      <c r="AN45" s="68" t="e">
        <f>IF(#REF!=0,"",O45/#REF!)</f>
        <v>#REF!</v>
      </c>
      <c r="AP45" s="51">
        <v>0</v>
      </c>
      <c r="AR45" s="51">
        <v>0</v>
      </c>
      <c r="AT45" s="51">
        <v>0</v>
      </c>
      <c r="AV45" s="51">
        <v>0</v>
      </c>
      <c r="AX45" s="51">
        <v>0</v>
      </c>
      <c r="AZ45" s="51">
        <v>0</v>
      </c>
      <c r="BB45" s="51">
        <v>0</v>
      </c>
      <c r="BD45" s="51">
        <v>0</v>
      </c>
      <c r="BF45" s="51">
        <v>0</v>
      </c>
      <c r="BH45" s="51">
        <v>0</v>
      </c>
      <c r="BJ45" s="51">
        <v>0</v>
      </c>
      <c r="BL45" s="51">
        <v>0</v>
      </c>
    </row>
    <row r="46" spans="1:64" s="51" customFormat="1" ht="15" customHeight="1">
      <c r="A46" s="61"/>
      <c r="B46" s="204" t="s">
        <v>456</v>
      </c>
      <c r="C46" s="192">
        <v>0</v>
      </c>
      <c r="D46" s="46">
        <v>0</v>
      </c>
      <c r="E46" s="211">
        <v>0</v>
      </c>
      <c r="F46" s="302">
        <v>0</v>
      </c>
      <c r="G46" s="46">
        <v>0</v>
      </c>
      <c r="H46" s="211">
        <f t="shared" si="22"/>
        <v>0</v>
      </c>
      <c r="I46" s="302">
        <f t="shared" si="0"/>
        <v>0</v>
      </c>
      <c r="J46" s="46">
        <f t="shared" si="1"/>
        <v>0</v>
      </c>
      <c r="K46" s="211">
        <f t="shared" si="23"/>
        <v>0</v>
      </c>
      <c r="L46" s="302">
        <f t="shared" si="2"/>
        <v>0</v>
      </c>
      <c r="M46" s="211">
        <f t="shared" si="24"/>
        <v>0</v>
      </c>
      <c r="N46" s="302">
        <f t="shared" si="2"/>
        <v>0</v>
      </c>
      <c r="O46" s="192">
        <f t="shared" si="25"/>
        <v>0</v>
      </c>
      <c r="P46" s="14">
        <f t="shared" si="37"/>
        <v>0</v>
      </c>
      <c r="Q46" s="87">
        <f t="shared" si="26"/>
        <v>0</v>
      </c>
      <c r="R46" s="14">
        <f t="shared" si="37"/>
        <v>0</v>
      </c>
      <c r="S46" s="87">
        <f t="shared" si="27"/>
        <v>0</v>
      </c>
      <c r="T46" s="14">
        <f t="shared" ref="T46:V47" si="43">IFERROR(S46/S$7,0)</f>
        <v>0</v>
      </c>
      <c r="U46" s="87">
        <f t="shared" si="28"/>
        <v>0</v>
      </c>
      <c r="V46" s="14">
        <f t="shared" si="43"/>
        <v>0</v>
      </c>
      <c r="W46" s="87">
        <f t="shared" si="29"/>
        <v>0</v>
      </c>
      <c r="X46" s="14">
        <f t="shared" ref="X46:Z47" si="44">IFERROR(W46/W$7,0)</f>
        <v>0</v>
      </c>
      <c r="Y46" s="87">
        <f t="shared" si="30"/>
        <v>0</v>
      </c>
      <c r="Z46" s="14">
        <f t="shared" si="44"/>
        <v>0</v>
      </c>
      <c r="AA46" s="87">
        <f t="shared" si="31"/>
        <v>0</v>
      </c>
      <c r="AB46" s="14">
        <f t="shared" ref="AB46:AD47" si="45">IFERROR(AA46/AA$7,0)</f>
        <v>0</v>
      </c>
      <c r="AC46" s="87">
        <f t="shared" si="32"/>
        <v>0</v>
      </c>
      <c r="AD46" s="14">
        <f t="shared" si="45"/>
        <v>0</v>
      </c>
      <c r="AE46" s="87">
        <f t="shared" si="33"/>
        <v>0</v>
      </c>
      <c r="AF46" s="14">
        <f t="shared" ref="AF46:AH47" si="46">IFERROR(AE46/AE$7,0)</f>
        <v>0</v>
      </c>
      <c r="AG46" s="87">
        <f t="shared" si="34"/>
        <v>0</v>
      </c>
      <c r="AH46" s="14">
        <f t="shared" si="46"/>
        <v>0</v>
      </c>
      <c r="AI46" s="87">
        <f t="shared" si="35"/>
        <v>0</v>
      </c>
      <c r="AJ46" s="14">
        <f t="shared" ref="AJ46:AL47" si="47">IFERROR(AI46/AI$7,0)</f>
        <v>0</v>
      </c>
      <c r="AK46" s="87">
        <f t="shared" si="36"/>
        <v>0</v>
      </c>
      <c r="AL46" s="14">
        <f t="shared" si="47"/>
        <v>0</v>
      </c>
      <c r="AM46" s="176" t="e">
        <f>IF(#REF!=0,"",O46/#REF!)</f>
        <v>#REF!</v>
      </c>
      <c r="AN46" s="68" t="e">
        <f>IF(#REF!=0,"",O46/#REF!)</f>
        <v>#REF!</v>
      </c>
      <c r="AP46" s="51">
        <v>0</v>
      </c>
      <c r="AR46" s="51">
        <v>0</v>
      </c>
      <c r="AT46" s="51">
        <v>0</v>
      </c>
      <c r="AV46" s="51">
        <v>0</v>
      </c>
      <c r="AX46" s="51">
        <v>0</v>
      </c>
      <c r="AZ46" s="51">
        <v>0</v>
      </c>
      <c r="BB46" s="51">
        <v>0</v>
      </c>
      <c r="BD46" s="51">
        <v>0</v>
      </c>
      <c r="BF46" s="51">
        <v>0</v>
      </c>
      <c r="BH46" s="51">
        <v>0</v>
      </c>
      <c r="BJ46" s="51">
        <v>0</v>
      </c>
      <c r="BL46" s="51">
        <v>0</v>
      </c>
    </row>
    <row r="47" spans="1:64" s="51" customFormat="1" ht="15" customHeight="1">
      <c r="A47" s="61"/>
      <c r="B47" s="204" t="s">
        <v>457</v>
      </c>
      <c r="C47" s="192">
        <v>10015000</v>
      </c>
      <c r="D47" s="335">
        <v>1.0575376417946761E-5</v>
      </c>
      <c r="E47" s="211">
        <v>21750000</v>
      </c>
      <c r="F47" s="302">
        <v>1.6508962765279926E-5</v>
      </c>
      <c r="G47" s="46">
        <v>1.1717423864203695</v>
      </c>
      <c r="H47" s="211">
        <f t="shared" si="22"/>
        <v>20000000</v>
      </c>
      <c r="I47" s="302">
        <f t="shared" si="0"/>
        <v>1.1592217872657326E-5</v>
      </c>
      <c r="J47" s="46">
        <f t="shared" si="1"/>
        <v>-8.0459770114942528E-2</v>
      </c>
      <c r="K47" s="211">
        <f t="shared" si="23"/>
        <v>25031283.932853475</v>
      </c>
      <c r="L47" s="302">
        <f t="shared" si="2"/>
        <v>1.1592217872657326E-5</v>
      </c>
      <c r="M47" s="211">
        <f t="shared" si="24"/>
        <v>22908836.994627912</v>
      </c>
      <c r="N47" s="302">
        <f t="shared" si="2"/>
        <v>1.1592217872657327E-5</v>
      </c>
      <c r="O47" s="192">
        <f t="shared" si="25"/>
        <v>0</v>
      </c>
      <c r="P47" s="14">
        <f>IFERROR(O47/O$7,0)</f>
        <v>0</v>
      </c>
      <c r="Q47" s="87">
        <f t="shared" si="26"/>
        <v>0</v>
      </c>
      <c r="R47" s="14">
        <f t="shared" si="37"/>
        <v>0</v>
      </c>
      <c r="S47" s="87">
        <f t="shared" si="27"/>
        <v>0</v>
      </c>
      <c r="T47" s="14">
        <f t="shared" si="43"/>
        <v>0</v>
      </c>
      <c r="U47" s="87">
        <f t="shared" si="28"/>
        <v>0</v>
      </c>
      <c r="V47" s="14">
        <f t="shared" si="43"/>
        <v>0</v>
      </c>
      <c r="W47" s="87">
        <f t="shared" si="29"/>
        <v>0</v>
      </c>
      <c r="X47" s="14">
        <f t="shared" si="44"/>
        <v>0</v>
      </c>
      <c r="Y47" s="87">
        <f t="shared" si="30"/>
        <v>20000000</v>
      </c>
      <c r="Z47" s="14">
        <f t="shared" si="44"/>
        <v>1.5158563269226138E-4</v>
      </c>
      <c r="AA47" s="87">
        <f t="shared" si="31"/>
        <v>0</v>
      </c>
      <c r="AB47" s="14">
        <f t="shared" si="45"/>
        <v>0</v>
      </c>
      <c r="AC47" s="87">
        <f t="shared" si="32"/>
        <v>0</v>
      </c>
      <c r="AD47" s="14">
        <f t="shared" si="45"/>
        <v>0</v>
      </c>
      <c r="AE47" s="87">
        <f t="shared" si="33"/>
        <v>0</v>
      </c>
      <c r="AF47" s="14">
        <f t="shared" si="46"/>
        <v>0</v>
      </c>
      <c r="AG47" s="87">
        <f t="shared" si="34"/>
        <v>0</v>
      </c>
      <c r="AH47" s="14">
        <f t="shared" si="46"/>
        <v>0</v>
      </c>
      <c r="AI47" s="87">
        <f t="shared" si="35"/>
        <v>0</v>
      </c>
      <c r="AJ47" s="14">
        <f t="shared" si="47"/>
        <v>0</v>
      </c>
      <c r="AK47" s="87">
        <f t="shared" si="36"/>
        <v>0</v>
      </c>
      <c r="AL47" s="14">
        <f t="shared" si="47"/>
        <v>0</v>
      </c>
      <c r="AM47" s="176" t="e">
        <f>IF(#REF!=0,"",O47/#REF!)</f>
        <v>#REF!</v>
      </c>
      <c r="AN47" s="68" t="e">
        <f>IF(#REF!=0,"",O47/#REF!)</f>
        <v>#REF!</v>
      </c>
      <c r="AP47" s="51">
        <v>0</v>
      </c>
      <c r="AR47" s="51">
        <v>0</v>
      </c>
      <c r="AT47" s="51">
        <v>0</v>
      </c>
      <c r="AV47" s="51">
        <v>0</v>
      </c>
      <c r="AX47" s="51">
        <v>0</v>
      </c>
      <c r="AZ47" s="51">
        <v>20000000</v>
      </c>
      <c r="BB47" s="51">
        <v>0</v>
      </c>
      <c r="BD47" s="51">
        <v>0</v>
      </c>
      <c r="BF47" s="51">
        <v>0</v>
      </c>
      <c r="BH47" s="51">
        <v>0</v>
      </c>
      <c r="BJ47" s="51">
        <v>0</v>
      </c>
      <c r="BL47" s="51">
        <v>0</v>
      </c>
    </row>
    <row r="48" spans="1:64" s="51" customFormat="1" ht="15" customHeight="1">
      <c r="A48" s="61"/>
      <c r="B48" s="204" t="s">
        <v>458</v>
      </c>
      <c r="C48" s="192">
        <v>67383290</v>
      </c>
      <c r="D48" s="335">
        <v>7.1153635150241417E-5</v>
      </c>
      <c r="E48" s="211">
        <v>115105740</v>
      </c>
      <c r="F48" s="302">
        <v>8.7369028769195031E-5</v>
      </c>
      <c r="G48" s="46">
        <v>0.70822380444766053</v>
      </c>
      <c r="H48" s="211">
        <f t="shared" si="22"/>
        <v>120000000</v>
      </c>
      <c r="I48" s="302">
        <f>IFERROR(H48/H$7,0)</f>
        <v>6.9553307235943951E-5</v>
      </c>
      <c r="J48" s="46">
        <f t="shared" si="1"/>
        <v>4.2519686681133366E-2</v>
      </c>
      <c r="K48" s="211">
        <f t="shared" si="23"/>
        <v>150187703.59712085</v>
      </c>
      <c r="L48" s="302">
        <f>IFERROR(K48/K$7,0)</f>
        <v>6.9553307235943951E-5</v>
      </c>
      <c r="M48" s="211">
        <f t="shared" si="24"/>
        <v>137453021.96776745</v>
      </c>
      <c r="N48" s="302">
        <f>IFERROR(M48/M$7,0)</f>
        <v>6.9553307235943951E-5</v>
      </c>
      <c r="O48" s="192">
        <f t="shared" si="25"/>
        <v>10000000</v>
      </c>
      <c r="P48" s="14">
        <f>IFERROR(O48/O$7,0)</f>
        <v>9.9906598091587515E-5</v>
      </c>
      <c r="Q48" s="87">
        <f t="shared" si="26"/>
        <v>10000000</v>
      </c>
      <c r="R48" s="14">
        <f>IFERROR(Q48/Q$7,0)</f>
        <v>9.6788440662940703E-5</v>
      </c>
      <c r="S48" s="87">
        <f t="shared" si="27"/>
        <v>10000000</v>
      </c>
      <c r="T48" s="14">
        <f>IFERROR(S48/S$7,0)</f>
        <v>8.9666998288245327E-5</v>
      </c>
      <c r="U48" s="87">
        <f t="shared" si="28"/>
        <v>10000000</v>
      </c>
      <c r="V48" s="14">
        <f>IFERROR(U48/U$7,0)</f>
        <v>8.6085795659207262E-5</v>
      </c>
      <c r="W48" s="87">
        <f t="shared" si="29"/>
        <v>10000000</v>
      </c>
      <c r="X48" s="14">
        <f>IFERROR(W48/W$7,0)</f>
        <v>7.744815426637304E-5</v>
      </c>
      <c r="Y48" s="87">
        <f t="shared" si="30"/>
        <v>10000000</v>
      </c>
      <c r="Z48" s="14">
        <f>IFERROR(Y48/Y$7,0)</f>
        <v>7.5792816346130691E-5</v>
      </c>
      <c r="AA48" s="87">
        <f t="shared" si="31"/>
        <v>10000000</v>
      </c>
      <c r="AB48" s="14">
        <f>IFERROR(AA48/AA$7,0)</f>
        <v>7.3538037340130065E-5</v>
      </c>
      <c r="AC48" s="87">
        <f t="shared" si="32"/>
        <v>10000000</v>
      </c>
      <c r="AD48" s="14">
        <f>IFERROR(AC48/AC$7,0)</f>
        <v>6.0539575700618685E-5</v>
      </c>
      <c r="AE48" s="87">
        <f t="shared" si="33"/>
        <v>10000000</v>
      </c>
      <c r="AF48" s="14">
        <f>IFERROR(AE48/AE$7,0)</f>
        <v>5.6550162228259952E-5</v>
      </c>
      <c r="AG48" s="87">
        <f t="shared" si="34"/>
        <v>10000000</v>
      </c>
      <c r="AH48" s="14">
        <f>IFERROR(AG48/AG$7,0)</f>
        <v>5.7056191315150473E-5</v>
      </c>
      <c r="AI48" s="87">
        <f t="shared" si="35"/>
        <v>10000000</v>
      </c>
      <c r="AJ48" s="14">
        <f>IFERROR(AI48/AI$7,0)</f>
        <v>5.3553312935411749E-5</v>
      </c>
      <c r="AK48" s="87">
        <f t="shared" si="36"/>
        <v>10000000</v>
      </c>
      <c r="AL48" s="14">
        <f>IFERROR(AK48/AK$7,0)</f>
        <v>5.1774695159903216E-5</v>
      </c>
      <c r="AM48" s="176" t="e">
        <f>IF(#REF!=0,"",O48/#REF!)</f>
        <v>#REF!</v>
      </c>
      <c r="AN48" s="68" t="e">
        <f>IF(#REF!=0,"",O48/#REF!)</f>
        <v>#REF!</v>
      </c>
      <c r="AP48" s="51">
        <v>10000000</v>
      </c>
      <c r="AR48" s="51">
        <v>10000000</v>
      </c>
      <c r="AT48" s="51">
        <v>10000000</v>
      </c>
      <c r="AV48" s="51">
        <v>10000000</v>
      </c>
      <c r="AX48" s="51">
        <v>10000000</v>
      </c>
      <c r="AZ48" s="51">
        <v>10000000</v>
      </c>
      <c r="BB48" s="51">
        <v>10000000</v>
      </c>
      <c r="BD48" s="51">
        <v>10000000</v>
      </c>
      <c r="BF48" s="51">
        <v>10000000</v>
      </c>
      <c r="BH48" s="51">
        <v>10000000</v>
      </c>
      <c r="BJ48" s="51">
        <v>10000000</v>
      </c>
      <c r="BL48" s="51">
        <v>10000000</v>
      </c>
    </row>
    <row r="49" spans="1:64" s="51" customFormat="1" ht="15" customHeight="1">
      <c r="A49" s="61"/>
      <c r="B49" s="204" t="s">
        <v>186</v>
      </c>
      <c r="C49" s="192">
        <v>502582696</v>
      </c>
      <c r="D49" s="335">
        <v>5.3070406304009041E-4</v>
      </c>
      <c r="E49" s="211">
        <v>691363988</v>
      </c>
      <c r="F49" s="302">
        <v>5.247679234550546E-4</v>
      </c>
      <c r="G49" s="46">
        <v>0.37562234733206973</v>
      </c>
      <c r="H49" s="211">
        <f t="shared" si="22"/>
        <v>960000000</v>
      </c>
      <c r="I49" s="302">
        <f>IFERROR(H49/H$7,0)</f>
        <v>5.5642645788755161E-4</v>
      </c>
      <c r="J49" s="46">
        <f t="shared" si="1"/>
        <v>0.38855945155187921</v>
      </c>
      <c r="K49" s="211">
        <f t="shared" si="23"/>
        <v>1201501628.7769668</v>
      </c>
      <c r="L49" s="302">
        <f>IFERROR(K49/K$7,0)</f>
        <v>5.5642645788755161E-4</v>
      </c>
      <c r="M49" s="211">
        <f t="shared" si="24"/>
        <v>1099624175.7421396</v>
      </c>
      <c r="N49" s="302">
        <f>IFERROR(M49/M$7,0)</f>
        <v>5.5642645788755161E-4</v>
      </c>
      <c r="O49" s="192">
        <f t="shared" si="25"/>
        <v>80000000</v>
      </c>
      <c r="P49" s="14">
        <f>IFERROR(O49/O$7,0)</f>
        <v>7.9925278473270012E-4</v>
      </c>
      <c r="Q49" s="87">
        <f t="shared" si="26"/>
        <v>80000000</v>
      </c>
      <c r="R49" s="14">
        <f>IFERROR(Q49/Q$7,0)</f>
        <v>7.7430752530352562E-4</v>
      </c>
      <c r="S49" s="87">
        <f t="shared" si="27"/>
        <v>80000000</v>
      </c>
      <c r="T49" s="14">
        <f>IFERROR(S49/S$7,0)</f>
        <v>7.1733598630596262E-4</v>
      </c>
      <c r="U49" s="87">
        <f t="shared" si="28"/>
        <v>80000000</v>
      </c>
      <c r="V49" s="14">
        <f>IFERROR(U49/U$7,0)</f>
        <v>6.8868636527365809E-4</v>
      </c>
      <c r="W49" s="87">
        <f t="shared" si="29"/>
        <v>80000000</v>
      </c>
      <c r="X49" s="14">
        <f>IFERROR(W49/W$7,0)</f>
        <v>6.1958523413098432E-4</v>
      </c>
      <c r="Y49" s="87">
        <f t="shared" si="30"/>
        <v>80000000</v>
      </c>
      <c r="Z49" s="14">
        <f>IFERROR(Y49/Y$7,0)</f>
        <v>6.0634253076904553E-4</v>
      </c>
      <c r="AA49" s="87">
        <f t="shared" si="31"/>
        <v>80000000</v>
      </c>
      <c r="AB49" s="14">
        <f>IFERROR(AA49/AA$7,0)</f>
        <v>5.8830429872104052E-4</v>
      </c>
      <c r="AC49" s="87">
        <f t="shared" si="32"/>
        <v>80000000</v>
      </c>
      <c r="AD49" s="14">
        <f>IFERROR(AC49/AC$7,0)</f>
        <v>4.8431660560494948E-4</v>
      </c>
      <c r="AE49" s="87">
        <f t="shared" si="33"/>
        <v>80000000</v>
      </c>
      <c r="AF49" s="14">
        <f>IFERROR(AE49/AE$7,0)</f>
        <v>4.5240129782607962E-4</v>
      </c>
      <c r="AG49" s="87">
        <f t="shared" si="34"/>
        <v>80000000</v>
      </c>
      <c r="AH49" s="14">
        <f>IFERROR(AG49/AG$7,0)</f>
        <v>4.5644953052120378E-4</v>
      </c>
      <c r="AI49" s="87">
        <f t="shared" si="35"/>
        <v>80000000</v>
      </c>
      <c r="AJ49" s="14">
        <f>IFERROR(AI49/AI$7,0)</f>
        <v>4.2842650348329399E-4</v>
      </c>
      <c r="AK49" s="87">
        <f t="shared" si="36"/>
        <v>80000000</v>
      </c>
      <c r="AL49" s="14">
        <f>IFERROR(AK49/AK$7,0)</f>
        <v>4.1419756127922573E-4</v>
      </c>
      <c r="AM49" s="176" t="e">
        <f>IF(#REF!=0,"",O49/#REF!)</f>
        <v>#REF!</v>
      </c>
      <c r="AN49" s="68" t="e">
        <f>IF(#REF!=0,"",O49/#REF!)</f>
        <v>#REF!</v>
      </c>
      <c r="AP49" s="51">
        <v>80000000</v>
      </c>
      <c r="AR49" s="51">
        <v>80000000</v>
      </c>
      <c r="AT49" s="51">
        <v>80000000</v>
      </c>
      <c r="AV49" s="51">
        <v>80000000</v>
      </c>
      <c r="AX49" s="51">
        <v>80000000</v>
      </c>
      <c r="AZ49" s="51">
        <v>80000000</v>
      </c>
      <c r="BB49" s="51">
        <v>80000000</v>
      </c>
      <c r="BD49" s="51">
        <v>80000000</v>
      </c>
      <c r="BF49" s="51">
        <v>80000000</v>
      </c>
      <c r="BH49" s="51">
        <v>80000000</v>
      </c>
      <c r="BJ49" s="51">
        <v>80000000</v>
      </c>
      <c r="BL49" s="51">
        <v>80000000</v>
      </c>
    </row>
    <row r="50" spans="1:64" s="51" customFormat="1" ht="15" customHeight="1">
      <c r="A50" s="61"/>
      <c r="B50" s="204" t="s">
        <v>459</v>
      </c>
      <c r="C50" s="192">
        <v>505074478</v>
      </c>
      <c r="D50" s="335">
        <v>5.3333526949056118E-4</v>
      </c>
      <c r="E50" s="211">
        <v>388875997.59164762</v>
      </c>
      <c r="F50" s="302">
        <v>2.9516962595639524E-4</v>
      </c>
      <c r="G50" s="46">
        <v>-0.23006207098104919</v>
      </c>
      <c r="H50" s="211">
        <f t="shared" si="22"/>
        <v>453322500</v>
      </c>
      <c r="I50" s="302">
        <f t="shared" si="0"/>
        <v>2.6275065932888502E-4</v>
      </c>
      <c r="J50" s="46">
        <f t="shared" si="1"/>
        <v>0.16572507125015878</v>
      </c>
      <c r="K50" s="211">
        <f t="shared" si="23"/>
        <v>567362210.53254843</v>
      </c>
      <c r="L50" s="302">
        <f t="shared" si="2"/>
        <v>2.6275065932888502E-4</v>
      </c>
      <c r="M50" s="211">
        <f t="shared" si="24"/>
        <v>519254562.92486048</v>
      </c>
      <c r="N50" s="302">
        <f t="shared" si="2"/>
        <v>2.6275065932888502E-4</v>
      </c>
      <c r="O50" s="192">
        <f t="shared" si="25"/>
        <v>25000000</v>
      </c>
      <c r="P50" s="14">
        <f t="shared" si="37"/>
        <v>2.4976649522896879E-4</v>
      </c>
      <c r="Q50" s="87">
        <f t="shared" si="26"/>
        <v>25000000</v>
      </c>
      <c r="R50" s="14">
        <f t="shared" si="37"/>
        <v>2.4197110165735176E-4</v>
      </c>
      <c r="S50" s="87">
        <f t="shared" si="27"/>
        <v>178322500</v>
      </c>
      <c r="T50" s="14">
        <f t="shared" ref="T50:V58" si="48">IFERROR(S50/S$7,0)</f>
        <v>1.5989643302255629E-3</v>
      </c>
      <c r="U50" s="87">
        <f t="shared" si="28"/>
        <v>25000000</v>
      </c>
      <c r="V50" s="14">
        <f t="shared" si="48"/>
        <v>2.1521448914801818E-4</v>
      </c>
      <c r="W50" s="87">
        <f t="shared" si="29"/>
        <v>25000000</v>
      </c>
      <c r="X50" s="14">
        <f t="shared" ref="X50:Z58" si="49">IFERROR(W50/W$7,0)</f>
        <v>1.936203856659326E-4</v>
      </c>
      <c r="Y50" s="87">
        <f t="shared" si="30"/>
        <v>25000000</v>
      </c>
      <c r="Z50" s="14">
        <f t="shared" si="49"/>
        <v>1.8948204086532671E-4</v>
      </c>
      <c r="AA50" s="87">
        <f t="shared" si="31"/>
        <v>25000000</v>
      </c>
      <c r="AB50" s="14">
        <f t="shared" ref="AB50:AD58" si="50">IFERROR(AA50/AA$7,0)</f>
        <v>1.8384509335032516E-4</v>
      </c>
      <c r="AC50" s="87">
        <f t="shared" si="32"/>
        <v>25000000</v>
      </c>
      <c r="AD50" s="14">
        <f t="shared" si="50"/>
        <v>1.513489392515467E-4</v>
      </c>
      <c r="AE50" s="87">
        <f t="shared" si="33"/>
        <v>25000000</v>
      </c>
      <c r="AF50" s="14">
        <f t="shared" ref="AF50:AH58" si="51">IFERROR(AE50/AE$7,0)</f>
        <v>1.4137540557064988E-4</v>
      </c>
      <c r="AG50" s="87">
        <f t="shared" si="34"/>
        <v>25000000</v>
      </c>
      <c r="AH50" s="14">
        <f t="shared" si="51"/>
        <v>1.4264047828787619E-4</v>
      </c>
      <c r="AI50" s="87">
        <f t="shared" si="35"/>
        <v>25000000</v>
      </c>
      <c r="AJ50" s="14">
        <f t="shared" ref="AJ50:AL58" si="52">IFERROR(AI50/AI$7,0)</f>
        <v>1.3388328233852938E-4</v>
      </c>
      <c r="AK50" s="87">
        <f t="shared" si="36"/>
        <v>25000000</v>
      </c>
      <c r="AL50" s="14">
        <f t="shared" si="52"/>
        <v>1.2943673789975803E-4</v>
      </c>
      <c r="AM50" s="176" t="e">
        <f>IF(#REF!=0,"",O50/#REF!)</f>
        <v>#REF!</v>
      </c>
      <c r="AN50" s="68" t="e">
        <f>IF(#REF!=0,"",O50/#REF!)</f>
        <v>#REF!</v>
      </c>
      <c r="AP50" s="51">
        <v>25000000</v>
      </c>
      <c r="AR50" s="51">
        <v>25000000</v>
      </c>
      <c r="AT50" s="51">
        <v>178322500</v>
      </c>
      <c r="AV50" s="51">
        <v>25000000</v>
      </c>
      <c r="AX50" s="51">
        <v>25000000</v>
      </c>
      <c r="AZ50" s="51">
        <v>25000000</v>
      </c>
      <c r="BB50" s="51">
        <v>25000000</v>
      </c>
      <c r="BD50" s="51">
        <v>25000000</v>
      </c>
      <c r="BF50" s="51">
        <v>25000000</v>
      </c>
      <c r="BH50" s="51">
        <v>25000000</v>
      </c>
      <c r="BJ50" s="51">
        <v>25000000</v>
      </c>
      <c r="BL50" s="51">
        <v>25000000</v>
      </c>
    </row>
    <row r="51" spans="1:64" s="51" customFormat="1" ht="15" customHeight="1">
      <c r="A51" s="61"/>
      <c r="B51" s="204" t="s">
        <v>460</v>
      </c>
      <c r="C51" s="192">
        <v>0</v>
      </c>
      <c r="D51" s="46">
        <v>0</v>
      </c>
      <c r="E51" s="211">
        <v>0</v>
      </c>
      <c r="F51" s="14">
        <v>0</v>
      </c>
      <c r="G51" s="46">
        <v>0</v>
      </c>
      <c r="H51" s="211">
        <f t="shared" si="22"/>
        <v>0</v>
      </c>
      <c r="I51" s="302">
        <f t="shared" si="0"/>
        <v>0</v>
      </c>
      <c r="J51" s="46">
        <f t="shared" si="1"/>
        <v>0</v>
      </c>
      <c r="K51" s="211">
        <f t="shared" si="23"/>
        <v>0</v>
      </c>
      <c r="L51" s="302">
        <f t="shared" si="2"/>
        <v>0</v>
      </c>
      <c r="M51" s="211">
        <f t="shared" si="24"/>
        <v>0</v>
      </c>
      <c r="N51" s="302">
        <f t="shared" si="2"/>
        <v>0</v>
      </c>
      <c r="O51" s="192">
        <f t="shared" si="25"/>
        <v>0</v>
      </c>
      <c r="P51" s="14">
        <f t="shared" si="37"/>
        <v>0</v>
      </c>
      <c r="Q51" s="87">
        <f t="shared" si="26"/>
        <v>0</v>
      </c>
      <c r="R51" s="14">
        <f t="shared" si="37"/>
        <v>0</v>
      </c>
      <c r="S51" s="87">
        <f t="shared" si="27"/>
        <v>0</v>
      </c>
      <c r="T51" s="14">
        <f t="shared" si="48"/>
        <v>0</v>
      </c>
      <c r="U51" s="87">
        <f t="shared" si="28"/>
        <v>0</v>
      </c>
      <c r="V51" s="14">
        <f t="shared" si="48"/>
        <v>0</v>
      </c>
      <c r="W51" s="87">
        <f t="shared" si="29"/>
        <v>0</v>
      </c>
      <c r="X51" s="14">
        <f t="shared" si="49"/>
        <v>0</v>
      </c>
      <c r="Y51" s="87">
        <f t="shared" si="30"/>
        <v>0</v>
      </c>
      <c r="Z51" s="14">
        <f t="shared" si="49"/>
        <v>0</v>
      </c>
      <c r="AA51" s="87">
        <f t="shared" si="31"/>
        <v>0</v>
      </c>
      <c r="AB51" s="14">
        <f t="shared" si="50"/>
        <v>0</v>
      </c>
      <c r="AC51" s="87">
        <f t="shared" si="32"/>
        <v>0</v>
      </c>
      <c r="AD51" s="14">
        <f t="shared" si="50"/>
        <v>0</v>
      </c>
      <c r="AE51" s="87">
        <f t="shared" si="33"/>
        <v>0</v>
      </c>
      <c r="AF51" s="14">
        <f t="shared" si="51"/>
        <v>0</v>
      </c>
      <c r="AG51" s="87">
        <f t="shared" si="34"/>
        <v>0</v>
      </c>
      <c r="AH51" s="14">
        <f t="shared" si="51"/>
        <v>0</v>
      </c>
      <c r="AI51" s="87">
        <f t="shared" si="35"/>
        <v>0</v>
      </c>
      <c r="AJ51" s="14">
        <f t="shared" si="52"/>
        <v>0</v>
      </c>
      <c r="AK51" s="87">
        <f t="shared" si="36"/>
        <v>0</v>
      </c>
      <c r="AL51" s="14">
        <f t="shared" si="52"/>
        <v>0</v>
      </c>
      <c r="AM51" s="176" t="e">
        <f>IF(#REF!=0,"",O51/#REF!)</f>
        <v>#REF!</v>
      </c>
      <c r="AN51" s="68" t="e">
        <f>IF(#REF!=0,"",O51/#REF!)</f>
        <v>#REF!</v>
      </c>
      <c r="AP51" s="51">
        <v>0</v>
      </c>
      <c r="AR51" s="51">
        <v>0</v>
      </c>
      <c r="AT51" s="51">
        <v>0</v>
      </c>
      <c r="AV51" s="51">
        <v>0</v>
      </c>
      <c r="AX51" s="51">
        <v>0</v>
      </c>
      <c r="AZ51" s="51">
        <v>0</v>
      </c>
      <c r="BB51" s="51">
        <v>0</v>
      </c>
      <c r="BD51" s="51">
        <v>0</v>
      </c>
      <c r="BF51" s="51">
        <v>0</v>
      </c>
      <c r="BH51" s="51">
        <v>0</v>
      </c>
      <c r="BJ51" s="51">
        <v>0</v>
      </c>
      <c r="BL51" s="51">
        <v>0</v>
      </c>
    </row>
    <row r="52" spans="1:64" s="51" customFormat="1" ht="15" customHeight="1">
      <c r="A52" s="61"/>
      <c r="B52" s="204" t="s">
        <v>461</v>
      </c>
      <c r="C52" s="192">
        <v>0</v>
      </c>
      <c r="D52" s="46">
        <v>0</v>
      </c>
      <c r="E52" s="211">
        <v>0</v>
      </c>
      <c r="F52" s="14">
        <v>0</v>
      </c>
      <c r="G52" s="46">
        <v>0</v>
      </c>
      <c r="H52" s="211">
        <f t="shared" si="22"/>
        <v>0</v>
      </c>
      <c r="I52" s="302">
        <f t="shared" si="0"/>
        <v>0</v>
      </c>
      <c r="J52" s="46">
        <f t="shared" si="1"/>
        <v>0</v>
      </c>
      <c r="K52" s="211">
        <f t="shared" si="23"/>
        <v>0</v>
      </c>
      <c r="L52" s="302">
        <f t="shared" si="2"/>
        <v>0</v>
      </c>
      <c r="M52" s="211">
        <f t="shared" si="24"/>
        <v>0</v>
      </c>
      <c r="N52" s="302">
        <f t="shared" si="2"/>
        <v>0</v>
      </c>
      <c r="O52" s="192">
        <f t="shared" si="25"/>
        <v>0</v>
      </c>
      <c r="P52" s="14">
        <f t="shared" si="37"/>
        <v>0</v>
      </c>
      <c r="Q52" s="87">
        <f t="shared" si="26"/>
        <v>0</v>
      </c>
      <c r="R52" s="14">
        <f t="shared" si="37"/>
        <v>0</v>
      </c>
      <c r="S52" s="87">
        <f t="shared" si="27"/>
        <v>0</v>
      </c>
      <c r="T52" s="14">
        <f t="shared" si="48"/>
        <v>0</v>
      </c>
      <c r="U52" s="87">
        <f t="shared" si="28"/>
        <v>0</v>
      </c>
      <c r="V52" s="14">
        <f t="shared" si="48"/>
        <v>0</v>
      </c>
      <c r="W52" s="87">
        <f t="shared" si="29"/>
        <v>0</v>
      </c>
      <c r="X52" s="14">
        <f t="shared" si="49"/>
        <v>0</v>
      </c>
      <c r="Y52" s="87">
        <f t="shared" si="30"/>
        <v>0</v>
      </c>
      <c r="Z52" s="14">
        <f t="shared" si="49"/>
        <v>0</v>
      </c>
      <c r="AA52" s="87">
        <f t="shared" si="31"/>
        <v>0</v>
      </c>
      <c r="AB52" s="14">
        <f t="shared" si="50"/>
        <v>0</v>
      </c>
      <c r="AC52" s="87">
        <f t="shared" si="32"/>
        <v>0</v>
      </c>
      <c r="AD52" s="14">
        <f t="shared" si="50"/>
        <v>0</v>
      </c>
      <c r="AE52" s="87">
        <f t="shared" si="33"/>
        <v>0</v>
      </c>
      <c r="AF52" s="14">
        <f t="shared" si="51"/>
        <v>0</v>
      </c>
      <c r="AG52" s="87">
        <f t="shared" si="34"/>
        <v>0</v>
      </c>
      <c r="AH52" s="14">
        <f t="shared" si="51"/>
        <v>0</v>
      </c>
      <c r="AI52" s="87">
        <f t="shared" si="35"/>
        <v>0</v>
      </c>
      <c r="AJ52" s="14">
        <f t="shared" si="52"/>
        <v>0</v>
      </c>
      <c r="AK52" s="87">
        <f t="shared" si="36"/>
        <v>0</v>
      </c>
      <c r="AL52" s="14">
        <f t="shared" si="52"/>
        <v>0</v>
      </c>
      <c r="AM52" s="176" t="e">
        <f>IF(#REF!=0,"",O52/#REF!)</f>
        <v>#REF!</v>
      </c>
      <c r="AN52" s="68" t="e">
        <f>IF(#REF!=0,"",O52/#REF!)</f>
        <v>#REF!</v>
      </c>
      <c r="AP52" s="51">
        <v>0</v>
      </c>
      <c r="AR52" s="51">
        <v>0</v>
      </c>
      <c r="AT52" s="51">
        <v>0</v>
      </c>
      <c r="AV52" s="51">
        <v>0</v>
      </c>
      <c r="AX52" s="51">
        <v>0</v>
      </c>
      <c r="AZ52" s="51">
        <v>0</v>
      </c>
      <c r="BB52" s="51">
        <v>0</v>
      </c>
      <c r="BD52" s="51">
        <v>0</v>
      </c>
      <c r="BF52" s="51">
        <v>0</v>
      </c>
      <c r="BH52" s="51">
        <v>0</v>
      </c>
      <c r="BJ52" s="51">
        <v>0</v>
      </c>
      <c r="BL52" s="51">
        <v>0</v>
      </c>
    </row>
    <row r="53" spans="1:64" s="51" customFormat="1" ht="15" customHeight="1">
      <c r="A53" s="61"/>
      <c r="B53" s="204" t="s">
        <v>462</v>
      </c>
      <c r="C53" s="192">
        <v>5285712</v>
      </c>
      <c r="D53" s="46">
        <v>5.5814672028814988E-6</v>
      </c>
      <c r="E53" s="211">
        <v>5285712</v>
      </c>
      <c r="F53" s="14">
        <v>4.0120286251031397E-6</v>
      </c>
      <c r="G53" s="46">
        <v>0</v>
      </c>
      <c r="H53" s="211">
        <f t="shared" si="22"/>
        <v>5285712</v>
      </c>
      <c r="I53" s="302">
        <f t="shared" si="0"/>
        <v>3.0636562558059648E-6</v>
      </c>
      <c r="J53" s="46">
        <f t="shared" si="1"/>
        <v>0</v>
      </c>
      <c r="K53" s="211">
        <f t="shared" si="23"/>
        <v>6615407.892964541</v>
      </c>
      <c r="L53" s="302">
        <f t="shared" si="2"/>
        <v>3.0636562558059652E-6</v>
      </c>
      <c r="M53" s="211">
        <f t="shared" si="24"/>
        <v>6054475.7304274328</v>
      </c>
      <c r="N53" s="302">
        <f t="shared" si="2"/>
        <v>3.0636562558059644E-6</v>
      </c>
      <c r="O53" s="192">
        <f t="shared" si="25"/>
        <v>440476</v>
      </c>
      <c r="P53" s="14">
        <f t="shared" si="37"/>
        <v>4.4006458700990101E-6</v>
      </c>
      <c r="Q53" s="87">
        <f t="shared" si="26"/>
        <v>440476</v>
      </c>
      <c r="R53" s="14">
        <f t="shared" si="37"/>
        <v>4.2632985189449468E-6</v>
      </c>
      <c r="S53" s="87">
        <f t="shared" si="27"/>
        <v>440476</v>
      </c>
      <c r="T53" s="14">
        <f t="shared" si="48"/>
        <v>3.9496160738013148E-6</v>
      </c>
      <c r="U53" s="87">
        <f t="shared" si="28"/>
        <v>440476</v>
      </c>
      <c r="V53" s="14">
        <f t="shared" si="48"/>
        <v>3.7918726928784982E-6</v>
      </c>
      <c r="W53" s="87">
        <f t="shared" si="29"/>
        <v>440476</v>
      </c>
      <c r="X53" s="14">
        <f t="shared" si="49"/>
        <v>3.4114053198634929E-6</v>
      </c>
      <c r="Y53" s="87">
        <f t="shared" si="30"/>
        <v>440476</v>
      </c>
      <c r="Z53" s="14">
        <f t="shared" si="49"/>
        <v>3.338491657287826E-6</v>
      </c>
      <c r="AA53" s="87">
        <f t="shared" si="31"/>
        <v>440476</v>
      </c>
      <c r="AB53" s="14">
        <f t="shared" si="50"/>
        <v>3.2391740535431133E-6</v>
      </c>
      <c r="AC53" s="87">
        <f t="shared" si="32"/>
        <v>440476</v>
      </c>
      <c r="AD53" s="14">
        <f t="shared" si="50"/>
        <v>2.6666230146305714E-6</v>
      </c>
      <c r="AE53" s="87">
        <f t="shared" si="33"/>
        <v>440476</v>
      </c>
      <c r="AF53" s="14">
        <f t="shared" si="51"/>
        <v>2.490898925765503E-6</v>
      </c>
      <c r="AG53" s="87">
        <f t="shared" si="34"/>
        <v>440476</v>
      </c>
      <c r="AH53" s="14">
        <f t="shared" si="51"/>
        <v>2.5131882925732222E-6</v>
      </c>
      <c r="AI53" s="87">
        <f t="shared" si="35"/>
        <v>440476</v>
      </c>
      <c r="AJ53" s="14">
        <f t="shared" si="52"/>
        <v>2.3588949068538426E-6</v>
      </c>
      <c r="AK53" s="87">
        <f t="shared" si="36"/>
        <v>440476</v>
      </c>
      <c r="AL53" s="14">
        <f t="shared" si="52"/>
        <v>2.2805510625253527E-6</v>
      </c>
      <c r="AM53" s="176" t="e">
        <f>IF(#REF!=0,"",O53/#REF!)</f>
        <v>#REF!</v>
      </c>
      <c r="AN53" s="68" t="e">
        <f>IF(#REF!=0,"",O53/#REF!)</f>
        <v>#REF!</v>
      </c>
      <c r="AP53" s="51">
        <v>440476</v>
      </c>
      <c r="AR53" s="51">
        <v>440476</v>
      </c>
      <c r="AT53" s="51">
        <v>440476</v>
      </c>
      <c r="AV53" s="51">
        <v>440476</v>
      </c>
      <c r="AX53" s="51">
        <v>440476</v>
      </c>
      <c r="AZ53" s="51">
        <v>440476</v>
      </c>
      <c r="BB53" s="51">
        <v>440476</v>
      </c>
      <c r="BD53" s="51">
        <v>440476</v>
      </c>
      <c r="BF53" s="51">
        <v>440476</v>
      </c>
      <c r="BH53" s="51">
        <v>440476</v>
      </c>
      <c r="BJ53" s="51">
        <v>440476</v>
      </c>
      <c r="BL53" s="51">
        <v>440476</v>
      </c>
    </row>
    <row r="54" spans="1:64" s="51" customFormat="1" ht="15" customHeight="1">
      <c r="A54" s="61"/>
      <c r="B54" s="204" t="s">
        <v>175</v>
      </c>
      <c r="C54" s="192">
        <v>22666213449</v>
      </c>
      <c r="D54" s="46">
        <v>2.3934472210953801E-2</v>
      </c>
      <c r="E54" s="211">
        <v>57397257673</v>
      </c>
      <c r="F54" s="14">
        <v>4.3566399528861356E-2</v>
      </c>
      <c r="G54" s="46">
        <v>1.5322825888914535</v>
      </c>
      <c r="H54" s="211">
        <f t="shared" si="22"/>
        <v>75491600459.68103</v>
      </c>
      <c r="I54" s="302">
        <f t="shared" si="0"/>
        <v>4.3755754004211021E-2</v>
      </c>
      <c r="J54" s="46">
        <f t="shared" si="1"/>
        <v>0.31524751391028066</v>
      </c>
      <c r="K54" s="211">
        <f t="shared" si="23"/>
        <v>94482584282.590378</v>
      </c>
      <c r="L54" s="302">
        <f t="shared" si="2"/>
        <v>4.3755754004211014E-2</v>
      </c>
      <c r="M54" s="211">
        <f>+H54*$M$7/$H$7</f>
        <v>86471238469.72049</v>
      </c>
      <c r="N54" s="302">
        <f t="shared" si="2"/>
        <v>4.3755754004211014E-2</v>
      </c>
      <c r="O54" s="192">
        <f t="shared" si="25"/>
        <v>4756125504.5130091</v>
      </c>
      <c r="P54" s="14">
        <f t="shared" si="37"/>
        <v>4.7516831925253009E-2</v>
      </c>
      <c r="Q54" s="87">
        <f t="shared" si="26"/>
        <v>4864252314.2475586</v>
      </c>
      <c r="R54" s="14">
        <f t="shared" si="37"/>
        <v>4.708033964871218E-2</v>
      </c>
      <c r="S54" s="87">
        <f t="shared" si="27"/>
        <v>5155811736.1610727</v>
      </c>
      <c r="T54" s="14">
        <f t="shared" si="48"/>
        <v>4.623061621208701E-2</v>
      </c>
      <c r="U54" s="87">
        <f t="shared" si="28"/>
        <v>5316920729.3689365</v>
      </c>
      <c r="V54" s="14">
        <f t="shared" si="48"/>
        <v>4.5771135144465756E-2</v>
      </c>
      <c r="W54" s="87">
        <f t="shared" si="29"/>
        <v>5771276187.9412794</v>
      </c>
      <c r="X54" s="14">
        <f t="shared" si="49"/>
        <v>4.4697468851752152E-2</v>
      </c>
      <c r="Y54" s="87">
        <f t="shared" si="30"/>
        <v>5868401849.8122435</v>
      </c>
      <c r="Z54" s="14">
        <f t="shared" si="49"/>
        <v>4.44782703648113E-2</v>
      </c>
      <c r="AA54" s="87">
        <f t="shared" si="31"/>
        <v>6010254557.8443041</v>
      </c>
      <c r="AB54" s="14">
        <f t="shared" si="50"/>
        <v>4.4198232409844135E-2</v>
      </c>
      <c r="AC54" s="87">
        <f t="shared" si="32"/>
        <v>7046303868.9509449</v>
      </c>
      <c r="AD54" s="14">
        <f t="shared" si="50"/>
        <v>4.2658024648391801E-2</v>
      </c>
      <c r="AE54" s="87">
        <f t="shared" si="33"/>
        <v>7457287187.796751</v>
      </c>
      <c r="AF54" s="14">
        <f t="shared" si="51"/>
        <v>4.2171080025263069E-2</v>
      </c>
      <c r="AG54" s="87">
        <f t="shared" si="34"/>
        <v>7405513358.1848364</v>
      </c>
      <c r="AH54" s="14">
        <f t="shared" si="51"/>
        <v>4.2253038695149653E-2</v>
      </c>
      <c r="AI54" s="87">
        <f t="shared" si="35"/>
        <v>7806882840.6216745</v>
      </c>
      <c r="AJ54" s="14">
        <f t="shared" si="52"/>
        <v>4.1808443981390872E-2</v>
      </c>
      <c r="AK54" s="87">
        <f t="shared" si="36"/>
        <v>8032570324.2384233</v>
      </c>
      <c r="AL54" s="14">
        <f t="shared" si="52"/>
        <v>4.1588387988792927E-2</v>
      </c>
      <c r="AM54" s="176" t="e">
        <f>IF(#REF!=0,"",O54/#REF!)</f>
        <v>#REF!</v>
      </c>
      <c r="AN54" s="68" t="e">
        <f>IF(#REF!=0,"",O54/#REF!)</f>
        <v>#REF!</v>
      </c>
      <c r="AP54" s="51">
        <v>4756125504.5130091</v>
      </c>
      <c r="AR54" s="51">
        <v>4864252314.2475586</v>
      </c>
      <c r="AT54" s="51">
        <v>5155811736.1610727</v>
      </c>
      <c r="AV54" s="51">
        <v>5316920729.3689365</v>
      </c>
      <c r="AX54" s="51">
        <v>5771276187.9412794</v>
      </c>
      <c r="AZ54" s="51">
        <v>5868401849.8122435</v>
      </c>
      <c r="BB54" s="51">
        <v>6010254557.8443041</v>
      </c>
      <c r="BD54" s="51">
        <v>7046303868.9509449</v>
      </c>
      <c r="BF54" s="51">
        <v>7457287187.796751</v>
      </c>
      <c r="BH54" s="51">
        <v>7405513358.1848364</v>
      </c>
      <c r="BJ54" s="51">
        <v>7806882840.6216745</v>
      </c>
      <c r="BL54" s="51">
        <v>8032570324.2384233</v>
      </c>
    </row>
    <row r="55" spans="1:64" s="51" customFormat="1" ht="15" customHeight="1">
      <c r="A55" s="61"/>
      <c r="B55" s="204" t="s">
        <v>176</v>
      </c>
      <c r="C55" s="192">
        <v>0</v>
      </c>
      <c r="D55" s="46">
        <v>0</v>
      </c>
      <c r="E55" s="211">
        <v>0</v>
      </c>
      <c r="F55" s="14">
        <v>0</v>
      </c>
      <c r="G55" s="46">
        <v>0</v>
      </c>
      <c r="H55" s="211">
        <f t="shared" si="22"/>
        <v>0</v>
      </c>
      <c r="I55" s="302">
        <f t="shared" si="0"/>
        <v>0</v>
      </c>
      <c r="J55" s="46">
        <f t="shared" si="1"/>
        <v>0</v>
      </c>
      <c r="K55" s="211">
        <f t="shared" si="23"/>
        <v>0</v>
      </c>
      <c r="L55" s="302">
        <f t="shared" si="2"/>
        <v>0</v>
      </c>
      <c r="M55" s="211">
        <f t="shared" si="24"/>
        <v>0</v>
      </c>
      <c r="N55" s="302">
        <f t="shared" si="2"/>
        <v>0</v>
      </c>
      <c r="O55" s="192">
        <f t="shared" si="25"/>
        <v>0</v>
      </c>
      <c r="P55" s="14">
        <f t="shared" si="37"/>
        <v>0</v>
      </c>
      <c r="Q55" s="87">
        <f t="shared" si="26"/>
        <v>0</v>
      </c>
      <c r="R55" s="14">
        <f t="shared" si="37"/>
        <v>0</v>
      </c>
      <c r="S55" s="87">
        <f t="shared" si="27"/>
        <v>0</v>
      </c>
      <c r="T55" s="14">
        <f t="shared" si="48"/>
        <v>0</v>
      </c>
      <c r="U55" s="87">
        <f t="shared" si="28"/>
        <v>0</v>
      </c>
      <c r="V55" s="14">
        <f t="shared" si="48"/>
        <v>0</v>
      </c>
      <c r="W55" s="87">
        <f t="shared" si="29"/>
        <v>0</v>
      </c>
      <c r="X55" s="14">
        <f t="shared" si="49"/>
        <v>0</v>
      </c>
      <c r="Y55" s="87">
        <f t="shared" si="30"/>
        <v>0</v>
      </c>
      <c r="Z55" s="14">
        <f t="shared" si="49"/>
        <v>0</v>
      </c>
      <c r="AA55" s="87">
        <f t="shared" si="31"/>
        <v>0</v>
      </c>
      <c r="AB55" s="14">
        <f t="shared" si="50"/>
        <v>0</v>
      </c>
      <c r="AC55" s="87">
        <f t="shared" si="32"/>
        <v>0</v>
      </c>
      <c r="AD55" s="14">
        <f t="shared" si="50"/>
        <v>0</v>
      </c>
      <c r="AE55" s="87">
        <f t="shared" si="33"/>
        <v>0</v>
      </c>
      <c r="AF55" s="14">
        <f t="shared" si="51"/>
        <v>0</v>
      </c>
      <c r="AG55" s="87">
        <f t="shared" si="34"/>
        <v>0</v>
      </c>
      <c r="AH55" s="14">
        <f t="shared" si="51"/>
        <v>0</v>
      </c>
      <c r="AI55" s="87">
        <f t="shared" si="35"/>
        <v>0</v>
      </c>
      <c r="AJ55" s="14">
        <f t="shared" si="52"/>
        <v>0</v>
      </c>
      <c r="AK55" s="87">
        <f t="shared" si="36"/>
        <v>0</v>
      </c>
      <c r="AL55" s="14">
        <f t="shared" si="52"/>
        <v>0</v>
      </c>
      <c r="AM55" s="176" t="e">
        <f>IF(#REF!=0,"",O55/#REF!)</f>
        <v>#REF!</v>
      </c>
      <c r="AN55" s="68" t="e">
        <f>IF(#REF!=0,"",O55/#REF!)</f>
        <v>#REF!</v>
      </c>
      <c r="AP55" s="51">
        <v>0</v>
      </c>
      <c r="AR55" s="51">
        <v>0</v>
      </c>
      <c r="AT55" s="51">
        <v>0</v>
      </c>
      <c r="AV55" s="51">
        <v>0</v>
      </c>
      <c r="AX55" s="51">
        <v>0</v>
      </c>
      <c r="AZ55" s="51">
        <v>0</v>
      </c>
      <c r="BB55" s="51">
        <v>0</v>
      </c>
      <c r="BD55" s="51">
        <v>0</v>
      </c>
      <c r="BF55" s="51">
        <v>0</v>
      </c>
      <c r="BH55" s="51">
        <v>0</v>
      </c>
      <c r="BJ55" s="51">
        <v>0</v>
      </c>
      <c r="BL55" s="51">
        <v>0</v>
      </c>
    </row>
    <row r="56" spans="1:64" s="51" customFormat="1" ht="15" customHeight="1">
      <c r="A56" s="61"/>
      <c r="B56" s="204" t="s">
        <v>171</v>
      </c>
      <c r="C56" s="192">
        <v>300000000</v>
      </c>
      <c r="D56" s="46">
        <v>3.167861133683503E-4</v>
      </c>
      <c r="E56" s="211">
        <v>160000000</v>
      </c>
      <c r="F56" s="14">
        <v>1.2144524333079484E-4</v>
      </c>
      <c r="G56" s="46">
        <v>-0.46666666666666667</v>
      </c>
      <c r="H56" s="211">
        <f t="shared" si="22"/>
        <v>0</v>
      </c>
      <c r="I56" s="302">
        <f t="shared" si="0"/>
        <v>0</v>
      </c>
      <c r="J56" s="46">
        <f t="shared" si="1"/>
        <v>-1</v>
      </c>
      <c r="K56" s="211">
        <f t="shared" si="23"/>
        <v>0</v>
      </c>
      <c r="L56" s="302">
        <f t="shared" si="2"/>
        <v>0</v>
      </c>
      <c r="M56" s="211">
        <f t="shared" si="24"/>
        <v>0</v>
      </c>
      <c r="N56" s="302">
        <f t="shared" si="2"/>
        <v>0</v>
      </c>
      <c r="O56" s="192">
        <f t="shared" si="25"/>
        <v>0</v>
      </c>
      <c r="P56" s="14">
        <f t="shared" si="37"/>
        <v>0</v>
      </c>
      <c r="Q56" s="87">
        <f t="shared" si="26"/>
        <v>0</v>
      </c>
      <c r="R56" s="14">
        <f t="shared" si="37"/>
        <v>0</v>
      </c>
      <c r="S56" s="87">
        <f t="shared" si="27"/>
        <v>0</v>
      </c>
      <c r="T56" s="14">
        <f t="shared" si="48"/>
        <v>0</v>
      </c>
      <c r="U56" s="87">
        <f t="shared" si="28"/>
        <v>0</v>
      </c>
      <c r="V56" s="14">
        <f t="shared" si="48"/>
        <v>0</v>
      </c>
      <c r="W56" s="87">
        <f t="shared" si="29"/>
        <v>0</v>
      </c>
      <c r="X56" s="14">
        <f t="shared" si="49"/>
        <v>0</v>
      </c>
      <c r="Y56" s="87">
        <f t="shared" si="30"/>
        <v>0</v>
      </c>
      <c r="Z56" s="14">
        <f t="shared" si="49"/>
        <v>0</v>
      </c>
      <c r="AA56" s="87">
        <f t="shared" si="31"/>
        <v>0</v>
      </c>
      <c r="AB56" s="14">
        <f t="shared" si="50"/>
        <v>0</v>
      </c>
      <c r="AC56" s="87">
        <f t="shared" si="32"/>
        <v>0</v>
      </c>
      <c r="AD56" s="14">
        <f t="shared" si="50"/>
        <v>0</v>
      </c>
      <c r="AE56" s="87">
        <f t="shared" si="33"/>
        <v>0</v>
      </c>
      <c r="AF56" s="14">
        <f t="shared" si="51"/>
        <v>0</v>
      </c>
      <c r="AG56" s="87">
        <f t="shared" si="34"/>
        <v>0</v>
      </c>
      <c r="AH56" s="14">
        <f t="shared" si="51"/>
        <v>0</v>
      </c>
      <c r="AI56" s="87">
        <f t="shared" si="35"/>
        <v>0</v>
      </c>
      <c r="AJ56" s="14">
        <f t="shared" si="52"/>
        <v>0</v>
      </c>
      <c r="AK56" s="87">
        <f t="shared" si="36"/>
        <v>0</v>
      </c>
      <c r="AL56" s="14">
        <f t="shared" si="52"/>
        <v>0</v>
      </c>
      <c r="AM56" s="176" t="e">
        <f>IF(#REF!=0,"",O56/#REF!)</f>
        <v>#REF!</v>
      </c>
      <c r="AN56" s="68" t="e">
        <f>IF(#REF!=0,"",O56/#REF!)</f>
        <v>#REF!</v>
      </c>
      <c r="AP56" s="51">
        <v>0</v>
      </c>
      <c r="AR56" s="51">
        <v>0</v>
      </c>
      <c r="AT56" s="51">
        <v>0</v>
      </c>
      <c r="AV56" s="51">
        <v>0</v>
      </c>
      <c r="AX56" s="51">
        <v>0</v>
      </c>
      <c r="AZ56" s="51">
        <v>0</v>
      </c>
      <c r="BB56" s="51">
        <v>0</v>
      </c>
      <c r="BD56" s="51">
        <v>0</v>
      </c>
      <c r="BF56" s="51">
        <v>0</v>
      </c>
      <c r="BH56" s="51">
        <v>0</v>
      </c>
      <c r="BJ56" s="51">
        <v>0</v>
      </c>
      <c r="BL56" s="51">
        <v>0</v>
      </c>
    </row>
    <row r="57" spans="1:64" s="51" customFormat="1" ht="15" customHeight="1">
      <c r="A57" s="61"/>
      <c r="B57" s="204" t="s">
        <v>172</v>
      </c>
      <c r="C57" s="192">
        <v>28410336249.603977</v>
      </c>
      <c r="D57" s="46">
        <v>2.9999999999999992E-2</v>
      </c>
      <c r="E57" s="211">
        <v>39478446725.323204</v>
      </c>
      <c r="F57" s="14">
        <v>2.996543480549186E-2</v>
      </c>
      <c r="G57" s="46">
        <v>0.38958041110384639</v>
      </c>
      <c r="H57" s="211">
        <f t="shared" si="22"/>
        <v>51758861556.184654</v>
      </c>
      <c r="I57" s="302">
        <f t="shared" si="0"/>
        <v>2.9999999999999992E-2</v>
      </c>
      <c r="J57" s="46">
        <f t="shared" si="1"/>
        <v>0.31106631211466218</v>
      </c>
      <c r="K57" s="211">
        <f t="shared" si="23"/>
        <v>64779537982.705612</v>
      </c>
      <c r="L57" s="302">
        <f t="shared" si="2"/>
        <v>2.9999999999999992E-2</v>
      </c>
      <c r="M57" s="211">
        <f t="shared" si="24"/>
        <v>59286766120.907364</v>
      </c>
      <c r="N57" s="302">
        <f t="shared" si="2"/>
        <v>2.9999999999999995E-2</v>
      </c>
      <c r="O57" s="192">
        <f>+O8*0.03</f>
        <v>3002804676.8740997</v>
      </c>
      <c r="P57" s="14">
        <f t="shared" si="37"/>
        <v>0.03</v>
      </c>
      <c r="Q57" s="87">
        <f>+Q8*0.03</f>
        <v>3099543684.6093016</v>
      </c>
      <c r="R57" s="14">
        <f t="shared" si="37"/>
        <v>0.03</v>
      </c>
      <c r="S57" s="87">
        <f>+S8*0.03</f>
        <v>3345712533.3404603</v>
      </c>
      <c r="T57" s="14">
        <f t="shared" si="48"/>
        <v>0.03</v>
      </c>
      <c r="U57" s="87">
        <f>+U8*0.03</f>
        <v>3484895477.8512712</v>
      </c>
      <c r="V57" s="14">
        <f t="shared" si="48"/>
        <v>0.03</v>
      </c>
      <c r="W57" s="87">
        <f>+W8*0.03</f>
        <v>3873559064.6639338</v>
      </c>
      <c r="X57" s="14">
        <f t="shared" si="49"/>
        <v>0.03</v>
      </c>
      <c r="Y57" s="87">
        <f>+Y8*0.03</f>
        <v>3958158760.4550776</v>
      </c>
      <c r="Z57" s="14">
        <f t="shared" si="49"/>
        <v>0.03</v>
      </c>
      <c r="AA57" s="87">
        <f>+AA8*0.03</f>
        <v>4079521440.209671</v>
      </c>
      <c r="AB57" s="14">
        <f t="shared" si="50"/>
        <v>0.03</v>
      </c>
      <c r="AC57" s="87">
        <f>+AC8*0.03</f>
        <v>4955436118.0786104</v>
      </c>
      <c r="AD57" s="14">
        <f t="shared" si="50"/>
        <v>3.0000000000000002E-2</v>
      </c>
      <c r="AE57" s="87">
        <f>+AE8*0.03</f>
        <v>5305024568.9672003</v>
      </c>
      <c r="AF57" s="14">
        <f t="shared" si="51"/>
        <v>0.03</v>
      </c>
      <c r="AG57" s="87">
        <f>+AG8*0.03</f>
        <v>5257974517.488327</v>
      </c>
      <c r="AH57" s="14">
        <f t="shared" si="51"/>
        <v>0.03</v>
      </c>
      <c r="AI57" s="87">
        <f>+AI8*0.03</f>
        <v>5601894328.4016161</v>
      </c>
      <c r="AJ57" s="14">
        <f t="shared" si="52"/>
        <v>0.03</v>
      </c>
      <c r="AK57" s="87">
        <f>+AK8*0.03</f>
        <v>5794336385.2450886</v>
      </c>
      <c r="AL57" s="14">
        <f t="shared" si="52"/>
        <v>0.03</v>
      </c>
      <c r="AM57" s="176"/>
      <c r="AN57" s="68"/>
      <c r="AP57" s="51">
        <v>0</v>
      </c>
      <c r="AR57" s="51">
        <v>0</v>
      </c>
      <c r="AT57" s="51">
        <v>0</v>
      </c>
      <c r="AV57" s="51">
        <v>0</v>
      </c>
      <c r="AX57" s="51">
        <v>0</v>
      </c>
      <c r="AZ57" s="51">
        <v>0</v>
      </c>
      <c r="BB57" s="51">
        <v>0</v>
      </c>
      <c r="BD57" s="51">
        <v>0</v>
      </c>
      <c r="BF57" s="51">
        <v>0</v>
      </c>
      <c r="BH57" s="51">
        <v>0</v>
      </c>
      <c r="BJ57" s="51">
        <v>0</v>
      </c>
      <c r="BL57" s="51">
        <v>0</v>
      </c>
    </row>
    <row r="58" spans="1:64" s="51" customFormat="1" ht="15" customHeight="1">
      <c r="A58" s="61"/>
      <c r="B58" s="204" t="s">
        <v>173</v>
      </c>
      <c r="C58" s="192">
        <v>37880448332.805313</v>
      </c>
      <c r="D58" s="46">
        <v>0.04</v>
      </c>
      <c r="E58" s="211">
        <v>52637928967.097603</v>
      </c>
      <c r="F58" s="14">
        <v>3.9953913073989142E-2</v>
      </c>
      <c r="G58" s="46">
        <v>0.38958041110384595</v>
      </c>
      <c r="H58" s="211">
        <f t="shared" si="22"/>
        <v>69011815408.246216</v>
      </c>
      <c r="I58" s="302">
        <f t="shared" si="0"/>
        <v>3.9999999999999994E-2</v>
      </c>
      <c r="J58" s="46">
        <f t="shared" si="1"/>
        <v>0.3110663121146624</v>
      </c>
      <c r="K58" s="211">
        <f t="shared" si="23"/>
        <v>86372717310.274155</v>
      </c>
      <c r="L58" s="302">
        <f t="shared" si="2"/>
        <v>3.9999999999999994E-2</v>
      </c>
      <c r="M58" s="211">
        <f t="shared" si="24"/>
        <v>79049021494.543152</v>
      </c>
      <c r="N58" s="302">
        <f t="shared" si="2"/>
        <v>3.9999999999999994E-2</v>
      </c>
      <c r="O58" s="192">
        <f>+O8*0.04</f>
        <v>4003739569.1654663</v>
      </c>
      <c r="P58" s="14">
        <f t="shared" si="37"/>
        <v>0.04</v>
      </c>
      <c r="Q58" s="87">
        <f>+Q8*0.04</f>
        <v>4132724912.8124022</v>
      </c>
      <c r="R58" s="14">
        <f t="shared" si="37"/>
        <v>0.04</v>
      </c>
      <c r="S58" s="87">
        <f>+S8*0.04</f>
        <v>4460950044.4539471</v>
      </c>
      <c r="T58" s="14">
        <f t="shared" si="48"/>
        <v>0.04</v>
      </c>
      <c r="U58" s="87">
        <f>+U8*0.04</f>
        <v>4646527303.8016949</v>
      </c>
      <c r="V58" s="14">
        <f t="shared" si="48"/>
        <v>0.04</v>
      </c>
      <c r="W58" s="87">
        <f>+W8*0.04</f>
        <v>5164745419.5519114</v>
      </c>
      <c r="X58" s="14">
        <f t="shared" si="49"/>
        <v>0.04</v>
      </c>
      <c r="Y58" s="87">
        <f>+Y8*0.04</f>
        <v>5277545013.9401035</v>
      </c>
      <c r="Z58" s="14">
        <f t="shared" si="49"/>
        <v>0.04</v>
      </c>
      <c r="AA58" s="87">
        <f>+AA8*0.04</f>
        <v>5439361920.279562</v>
      </c>
      <c r="AB58" s="14">
        <f t="shared" si="50"/>
        <v>0.04</v>
      </c>
      <c r="AC58" s="87">
        <f>+AC8*0.04</f>
        <v>6607248157.4381475</v>
      </c>
      <c r="AD58" s="14">
        <f t="shared" si="50"/>
        <v>0.04</v>
      </c>
      <c r="AE58" s="87">
        <f>+AE8*0.04</f>
        <v>7073366091.9562674</v>
      </c>
      <c r="AF58" s="14">
        <f t="shared" si="51"/>
        <v>0.04</v>
      </c>
      <c r="AG58" s="87">
        <f>+AG8*0.04</f>
        <v>7010632689.984436</v>
      </c>
      <c r="AH58" s="14">
        <f t="shared" si="51"/>
        <v>0.04</v>
      </c>
      <c r="AI58" s="87">
        <f>+AI8*0.04</f>
        <v>7469192437.8688221</v>
      </c>
      <c r="AJ58" s="14">
        <f t="shared" si="52"/>
        <v>0.04</v>
      </c>
      <c r="AK58" s="87">
        <f>+AK8*0.04</f>
        <v>7725781846.9934521</v>
      </c>
      <c r="AL58" s="14">
        <f t="shared" si="52"/>
        <v>0.04</v>
      </c>
      <c r="AM58" s="176"/>
      <c r="AN58" s="68"/>
      <c r="AP58" s="51">
        <v>0</v>
      </c>
      <c r="AR58" s="51">
        <v>0</v>
      </c>
      <c r="AT58" s="51">
        <v>0</v>
      </c>
      <c r="AV58" s="51">
        <v>0</v>
      </c>
      <c r="AX58" s="51">
        <v>0</v>
      </c>
      <c r="AZ58" s="51">
        <v>0</v>
      </c>
      <c r="BB58" s="51">
        <v>0</v>
      </c>
      <c r="BD58" s="51">
        <v>0</v>
      </c>
      <c r="BF58" s="51">
        <v>0</v>
      </c>
      <c r="BH58" s="51">
        <v>0</v>
      </c>
      <c r="BJ58" s="51">
        <v>0</v>
      </c>
      <c r="BL58" s="51">
        <v>0</v>
      </c>
    </row>
    <row r="59" spans="1:64" s="51" customFormat="1" ht="15" customHeight="1">
      <c r="A59" s="61"/>
      <c r="B59" s="204" t="s">
        <v>174</v>
      </c>
      <c r="C59" s="192">
        <v>0</v>
      </c>
      <c r="D59" s="46"/>
      <c r="E59" s="211">
        <v>0</v>
      </c>
      <c r="F59" s="14"/>
      <c r="G59" s="46"/>
      <c r="H59" s="211">
        <f t="shared" si="22"/>
        <v>0</v>
      </c>
      <c r="I59" s="302"/>
      <c r="J59" s="46">
        <f t="shared" si="1"/>
        <v>0</v>
      </c>
      <c r="K59" s="211">
        <f>E59*$K$8/$E$8</f>
        <v>0</v>
      </c>
      <c r="L59" s="302"/>
      <c r="M59" s="211"/>
      <c r="N59" s="14"/>
      <c r="O59" s="192">
        <v>0</v>
      </c>
      <c r="P59" s="14"/>
      <c r="Q59" s="87">
        <f t="shared" si="26"/>
        <v>0</v>
      </c>
      <c r="R59" s="14"/>
      <c r="S59" s="87"/>
      <c r="T59" s="14"/>
      <c r="U59" s="87"/>
      <c r="V59" s="14"/>
      <c r="W59" s="87"/>
      <c r="X59" s="14"/>
      <c r="Y59" s="87"/>
      <c r="Z59" s="14"/>
      <c r="AA59" s="87"/>
      <c r="AB59" s="14"/>
      <c r="AC59" s="87"/>
      <c r="AD59" s="14"/>
      <c r="AE59" s="87"/>
      <c r="AF59" s="14"/>
      <c r="AG59" s="87"/>
      <c r="AH59" s="14"/>
      <c r="AI59" s="87"/>
      <c r="AJ59" s="14"/>
      <c r="AK59" s="87"/>
      <c r="AL59" s="14"/>
      <c r="AM59" s="176"/>
      <c r="AN59" s="68"/>
      <c r="AP59" s="51">
        <v>0</v>
      </c>
      <c r="AR59" s="51">
        <v>0</v>
      </c>
      <c r="AT59" s="51">
        <v>0</v>
      </c>
      <c r="AV59" s="51">
        <v>0</v>
      </c>
      <c r="AX59" s="51">
        <v>0</v>
      </c>
      <c r="AZ59" s="51">
        <v>0</v>
      </c>
      <c r="BB59" s="51">
        <v>0</v>
      </c>
      <c r="BD59" s="51">
        <v>0</v>
      </c>
      <c r="BF59" s="51">
        <v>0</v>
      </c>
      <c r="BH59" s="51">
        <v>0</v>
      </c>
      <c r="BJ59" s="51">
        <v>0</v>
      </c>
      <c r="BL59" s="51">
        <v>0</v>
      </c>
    </row>
    <row r="60" spans="1:64" s="51" customFormat="1" ht="15" customHeight="1" thickBot="1">
      <c r="B60" s="205" t="s">
        <v>177</v>
      </c>
      <c r="C60" s="193">
        <v>47588582062.092056</v>
      </c>
      <c r="D60" s="111">
        <v>5.0251339840536452E-2</v>
      </c>
      <c r="E60" s="108">
        <v>110115706011.72507</v>
      </c>
      <c r="F60" s="109">
        <v>8.3581429444601368E-2</v>
      </c>
      <c r="G60" s="111">
        <v>1.3139102120767041</v>
      </c>
      <c r="H60" s="108">
        <f>H28-H29</f>
        <v>110193404226.31152</v>
      </c>
      <c r="I60" s="595">
        <f>IFERROR(H60/H$7,0)</f>
        <v>6.3869297496060087E-2</v>
      </c>
      <c r="J60" s="111">
        <f t="shared" si="1"/>
        <v>7.0560519839179918E-4</v>
      </c>
      <c r="K60" s="108">
        <f>K28-K29</f>
        <v>118916459403.02838</v>
      </c>
      <c r="L60" s="109">
        <f>IFERROR(K60/K$7,0)</f>
        <v>5.5071306359784092E-2</v>
      </c>
      <c r="M60" s="108">
        <f>M28-M29</f>
        <v>21986456503.592407</v>
      </c>
      <c r="N60" s="109">
        <f>IFERROR(M60/M$7,0)</f>
        <v>1.1125479398937358E-2</v>
      </c>
      <c r="O60" s="193">
        <f>O28-O29</f>
        <v>4621217703.7532082</v>
      </c>
      <c r="P60" s="109">
        <f>IFERROR(O60/O$7,0)</f>
        <v>4.6169013982260074E-2</v>
      </c>
      <c r="Q60" s="110">
        <f>Q28-Q29</f>
        <v>5192367982.1432343</v>
      </c>
      <c r="R60" s="109">
        <f>IFERROR(Q60/Q$7,0)</f>
        <v>5.025612003398236E-2</v>
      </c>
      <c r="S60" s="110">
        <f>S28-S29</f>
        <v>6366664042.3441238</v>
      </c>
      <c r="T60" s="109">
        <f>IFERROR(S60/S$7,0)</f>
        <v>5.7087965378670363E-2</v>
      </c>
      <c r="U60" s="110">
        <f>U28-U29</f>
        <v>6713828747.779089</v>
      </c>
      <c r="V60" s="109">
        <f>IFERROR(U60/U$7,0)</f>
        <v>5.7796528967222205E-2</v>
      </c>
      <c r="W60" s="110">
        <f>W28-W29</f>
        <v>7042777813.4548264</v>
      </c>
      <c r="X60" s="109">
        <f>IFERROR(W60/W$7,0)</f>
        <v>5.4545014256023878E-2</v>
      </c>
      <c r="Y60" s="110">
        <f>Y28-Y29</f>
        <v>6527828638.9546356</v>
      </c>
      <c r="Z60" s="109">
        <f>IFERROR(Y60/Y$7,0)</f>
        <v>4.9476251717130097E-2</v>
      </c>
      <c r="AA60" s="110">
        <f>AA28-AA29</f>
        <v>7006229102.6808929</v>
      </c>
      <c r="AB60" s="109">
        <f>IFERROR(AA60/AA$7,0)</f>
        <v>5.1522433736645348E-2</v>
      </c>
      <c r="AC60" s="110">
        <f>AC28-AC29</f>
        <v>11773650017.674767</v>
      </c>
      <c r="AD60" s="109">
        <f>IFERROR(AC60/AC$7,0)</f>
        <v>7.1277177651761198E-2</v>
      </c>
      <c r="AE60" s="110">
        <f>AE28-AE29</f>
        <v>13014734415.834343</v>
      </c>
      <c r="AF60" s="109">
        <f>IFERROR(AE60/AE$7,0)</f>
        <v>7.359853425731501E-2</v>
      </c>
      <c r="AG60" s="110">
        <f>AG28-AG29</f>
        <v>12903037371.373161</v>
      </c>
      <c r="AH60" s="109">
        <f>IFERROR(AG60/AG$7,0)</f>
        <v>7.3619816880760344E-2</v>
      </c>
      <c r="AI60" s="110">
        <f>AI28-AI29</f>
        <v>14120791085.742836</v>
      </c>
      <c r="AJ60" s="109">
        <f>IFERROR(AI60/AI$7,0)</f>
        <v>7.5621514391035871E-2</v>
      </c>
      <c r="AK60" s="110">
        <f>AK28-AK29</f>
        <v>14910277304.576256</v>
      </c>
      <c r="AL60" s="109">
        <f>IFERROR(AK60/AK$7,0)</f>
        <v>7.7197506219405895E-2</v>
      </c>
      <c r="AM60" s="177" t="e">
        <f>IF(#REF!=0,"",O60/#REF!)</f>
        <v>#REF!</v>
      </c>
      <c r="AN60" s="111" t="e">
        <f>IF(#REF!=0,"",O60/#REF!)</f>
        <v>#REF!</v>
      </c>
    </row>
    <row r="61" spans="1:64">
      <c r="C61" s="242"/>
      <c r="H61" s="742">
        <f>+(H60+H58+H57)*0.1</f>
        <v>23096408119.074242</v>
      </c>
      <c r="I61" s="743">
        <f>IFERROR(H61/H$7,0)</f>
        <v>1.3386929749606008E-2</v>
      </c>
      <c r="J61" s="667"/>
      <c r="K61" s="742">
        <f>+(K60+K58+K57)*0.1</f>
        <v>27006871469.600819</v>
      </c>
      <c r="L61" s="743">
        <f>IFERROR(K61/K$7,0)</f>
        <v>1.2507130635978409E-2</v>
      </c>
      <c r="M61" s="742">
        <f>+(M60+M58+M57)*0.1</f>
        <v>16032224411.904291</v>
      </c>
      <c r="N61" s="743">
        <f>IFERROR(M61/M$7,0)</f>
        <v>8.1125479398937335E-3</v>
      </c>
      <c r="O61" s="3">
        <v>0</v>
      </c>
      <c r="P61" s="3">
        <v>0</v>
      </c>
      <c r="Q61" s="3">
        <v>0</v>
      </c>
      <c r="R61" s="3">
        <v>0</v>
      </c>
      <c r="S61" s="3">
        <v>0</v>
      </c>
      <c r="T61" s="3">
        <v>0</v>
      </c>
      <c r="U61" s="3">
        <v>0</v>
      </c>
      <c r="V61" s="3">
        <v>0</v>
      </c>
      <c r="W61" s="3">
        <v>0</v>
      </c>
      <c r="X61" s="3">
        <v>0</v>
      </c>
      <c r="Y61" s="3">
        <v>0</v>
      </c>
      <c r="Z61" s="3">
        <v>0</v>
      </c>
      <c r="AA61" s="3">
        <v>0</v>
      </c>
      <c r="AB61" s="3">
        <v>0</v>
      </c>
      <c r="AD61" s="3"/>
      <c r="AF61" s="3"/>
      <c r="AH61" s="3"/>
      <c r="AJ61" s="3"/>
      <c r="AL61" s="3"/>
      <c r="AM61" s="3" t="e">
        <v>#REF!</v>
      </c>
      <c r="AN61" s="3" t="e">
        <v>#REF!</v>
      </c>
    </row>
    <row r="62" spans="1:64" ht="21" customHeight="1">
      <c r="B62" s="43" t="str">
        <f>B1</f>
        <v>2025년 사업계획</v>
      </c>
      <c r="C62" s="43"/>
      <c r="E62" s="43"/>
      <c r="G62" s="43"/>
      <c r="H62" s="744"/>
      <c r="I62" s="744"/>
      <c r="J62" s="744"/>
      <c r="K62" s="744"/>
      <c r="L62" s="744"/>
      <c r="M62" s="744"/>
      <c r="N62" s="744"/>
    </row>
    <row r="63" spans="1:64" ht="9" customHeight="1"/>
    <row r="64" spans="1:64" ht="21" customHeight="1" thickBot="1">
      <c r="B64" s="36" t="s">
        <v>463</v>
      </c>
      <c r="C64" s="216" t="s">
        <v>405</v>
      </c>
      <c r="D64" s="217"/>
      <c r="E64" s="216">
        <v>5.5</v>
      </c>
      <c r="G64" s="36"/>
      <c r="H64" s="36"/>
      <c r="I64" s="36"/>
      <c r="J64" s="36"/>
      <c r="K64" s="36"/>
      <c r="L64" s="36"/>
      <c r="M64" s="36"/>
      <c r="N64" s="36"/>
      <c r="O64" s="3" t="s">
        <v>464</v>
      </c>
      <c r="AI64" s="3" t="s">
        <v>464</v>
      </c>
      <c r="AM64" s="905" t="s">
        <v>465</v>
      </c>
      <c r="AN64" s="905"/>
    </row>
    <row r="65" spans="1:41" ht="21" customHeight="1">
      <c r="B65" s="978" t="s">
        <v>362</v>
      </c>
      <c r="C65" s="733" t="s">
        <v>363</v>
      </c>
      <c r="D65" s="734"/>
      <c r="E65" s="734"/>
      <c r="F65" s="734"/>
      <c r="G65" s="734"/>
      <c r="H65" s="734"/>
      <c r="I65" s="734"/>
      <c r="J65" s="734"/>
      <c r="K65" s="734"/>
      <c r="L65" s="734"/>
      <c r="M65" s="735"/>
      <c r="N65" s="735"/>
      <c r="O65" s="981" t="s">
        <v>364</v>
      </c>
      <c r="P65" s="910"/>
      <c r="Q65" s="909" t="s">
        <v>365</v>
      </c>
      <c r="R65" s="910"/>
      <c r="S65" s="909" t="s">
        <v>366</v>
      </c>
      <c r="T65" s="910"/>
      <c r="U65" s="909" t="s">
        <v>93</v>
      </c>
      <c r="V65" s="910"/>
      <c r="W65" s="909" t="s">
        <v>94</v>
      </c>
      <c r="X65" s="910"/>
      <c r="Y65" s="909" t="s">
        <v>95</v>
      </c>
      <c r="Z65" s="910"/>
      <c r="AA65" s="909" t="s">
        <v>96</v>
      </c>
      <c r="AB65" s="910"/>
      <c r="AC65" s="909" t="s">
        <v>371</v>
      </c>
      <c r="AD65" s="910"/>
      <c r="AE65" s="909" t="s">
        <v>414</v>
      </c>
      <c r="AF65" s="910"/>
      <c r="AG65" s="909" t="s">
        <v>415</v>
      </c>
      <c r="AH65" s="910"/>
      <c r="AI65" s="909" t="s">
        <v>416</v>
      </c>
      <c r="AJ65" s="910"/>
      <c r="AK65" s="909" t="s">
        <v>417</v>
      </c>
      <c r="AL65" s="910"/>
      <c r="AM65" s="936" t="s">
        <v>418</v>
      </c>
      <c r="AN65" s="936"/>
    </row>
    <row r="66" spans="1:41" s="38" customFormat="1" ht="15.75" customHeight="1">
      <c r="B66" s="979"/>
      <c r="C66" s="736" t="s">
        <v>228</v>
      </c>
      <c r="D66" s="737"/>
      <c r="E66" s="842" t="s">
        <v>355</v>
      </c>
      <c r="F66" s="737"/>
      <c r="G66" s="737"/>
      <c r="H66" s="842" t="s">
        <v>213</v>
      </c>
      <c r="I66" s="737"/>
      <c r="J66" s="739"/>
      <c r="K66" s="740" t="s">
        <v>214</v>
      </c>
      <c r="L66" s="741"/>
      <c r="M66" s="740" t="s">
        <v>356</v>
      </c>
      <c r="N66" s="741"/>
      <c r="O66" s="982"/>
      <c r="P66" s="912"/>
      <c r="Q66" s="911"/>
      <c r="R66" s="912"/>
      <c r="S66" s="911"/>
      <c r="T66" s="912"/>
      <c r="U66" s="911"/>
      <c r="V66" s="912"/>
      <c r="W66" s="911"/>
      <c r="X66" s="912"/>
      <c r="Y66" s="911"/>
      <c r="Z66" s="912"/>
      <c r="AA66" s="911"/>
      <c r="AB66" s="912"/>
      <c r="AC66" s="911"/>
      <c r="AD66" s="912"/>
      <c r="AE66" s="911"/>
      <c r="AF66" s="912"/>
      <c r="AG66" s="911"/>
      <c r="AH66" s="912"/>
      <c r="AI66" s="911"/>
      <c r="AJ66" s="912"/>
      <c r="AK66" s="911"/>
      <c r="AL66" s="912"/>
      <c r="AM66" s="937"/>
      <c r="AN66" s="937"/>
    </row>
    <row r="67" spans="1:41" s="38" customFormat="1" ht="21" customHeight="1" thickBot="1">
      <c r="B67" s="980"/>
      <c r="C67" s="207" t="s">
        <v>373</v>
      </c>
      <c r="D67" s="101" t="s">
        <v>374</v>
      </c>
      <c r="E67" s="210" t="s">
        <v>373</v>
      </c>
      <c r="F67" s="100" t="s">
        <v>374</v>
      </c>
      <c r="G67" s="323" t="s">
        <v>419</v>
      </c>
      <c r="H67" s="210" t="s">
        <v>373</v>
      </c>
      <c r="I67" s="101" t="s">
        <v>374</v>
      </c>
      <c r="J67" s="323" t="s">
        <v>419</v>
      </c>
      <c r="K67" s="210" t="s">
        <v>373</v>
      </c>
      <c r="L67" s="101" t="s">
        <v>374</v>
      </c>
      <c r="M67" s="210" t="s">
        <v>373</v>
      </c>
      <c r="N67" s="101" t="s">
        <v>374</v>
      </c>
      <c r="O67" s="179" t="s">
        <v>373</v>
      </c>
      <c r="P67" s="100" t="s">
        <v>374</v>
      </c>
      <c r="Q67" s="104" t="s">
        <v>373</v>
      </c>
      <c r="R67" s="100" t="s">
        <v>374</v>
      </c>
      <c r="S67" s="104" t="s">
        <v>373</v>
      </c>
      <c r="T67" s="100" t="s">
        <v>374</v>
      </c>
      <c r="U67" s="104" t="s">
        <v>373</v>
      </c>
      <c r="V67" s="100" t="s">
        <v>374</v>
      </c>
      <c r="W67" s="104" t="s">
        <v>373</v>
      </c>
      <c r="X67" s="100" t="s">
        <v>374</v>
      </c>
      <c r="Y67" s="104" t="s">
        <v>373</v>
      </c>
      <c r="Z67" s="100" t="s">
        <v>374</v>
      </c>
      <c r="AA67" s="104" t="s">
        <v>373</v>
      </c>
      <c r="AB67" s="100" t="s">
        <v>374</v>
      </c>
      <c r="AC67" s="104" t="s">
        <v>373</v>
      </c>
      <c r="AD67" s="100" t="s">
        <v>374</v>
      </c>
      <c r="AE67" s="104" t="s">
        <v>373</v>
      </c>
      <c r="AF67" s="100" t="s">
        <v>374</v>
      </c>
      <c r="AG67" s="104" t="s">
        <v>373</v>
      </c>
      <c r="AH67" s="100" t="s">
        <v>374</v>
      </c>
      <c r="AI67" s="104" t="s">
        <v>373</v>
      </c>
      <c r="AJ67" s="100" t="s">
        <v>374</v>
      </c>
      <c r="AK67" s="104" t="s">
        <v>373</v>
      </c>
      <c r="AL67" s="100" t="s">
        <v>374</v>
      </c>
      <c r="AM67" s="208" t="s">
        <v>420</v>
      </c>
      <c r="AN67" s="103" t="s">
        <v>421</v>
      </c>
    </row>
    <row r="68" spans="1:41" s="51" customFormat="1" ht="15" customHeight="1">
      <c r="B68" s="194" t="s">
        <v>422</v>
      </c>
      <c r="C68" s="180">
        <v>52085616457.607307</v>
      </c>
      <c r="D68" s="47">
        <v>1</v>
      </c>
      <c r="E68" s="50">
        <v>72460639533.080719</v>
      </c>
      <c r="F68" s="31">
        <v>1</v>
      </c>
      <c r="G68" s="47">
        <v>0.39118329514361655</v>
      </c>
      <c r="H68" s="50">
        <f t="shared" ref="H68:H121" si="53">H7*$E$64/100</f>
        <v>94891246186.338562</v>
      </c>
      <c r="I68" s="31">
        <f>+IFERROR(H68/H$68,0)</f>
        <v>1</v>
      </c>
      <c r="J68" s="175">
        <f>IFERROR((H68-E68)/E68,0)</f>
        <v>0.30955573671161868</v>
      </c>
      <c r="K68" s="50">
        <f t="shared" ref="K68:K121" si="54">K7*$E$64/100</f>
        <v>118762486301.627</v>
      </c>
      <c r="L68" s="31">
        <f>+IFERROR(K68/K$68,0)</f>
        <v>1</v>
      </c>
      <c r="M68" s="50">
        <f t="shared" ref="M68:M116" si="55">M7*$E$64/100</f>
        <v>108692404554.99686</v>
      </c>
      <c r="N68" s="31">
        <f>+IFERROR(M68/M$68,0)</f>
        <v>1</v>
      </c>
      <c r="O68" s="180">
        <f t="shared" ref="O68:O121" si="56">O7*$E$64/100</f>
        <v>5505141907.6025162</v>
      </c>
      <c r="P68" s="31">
        <v>1</v>
      </c>
      <c r="Q68" s="140">
        <f t="shared" ref="Q68:Q121" si="57">Q7*$E$64/100</f>
        <v>5682496755.117053</v>
      </c>
      <c r="R68" s="31">
        <v>1</v>
      </c>
      <c r="S68" s="140">
        <f t="shared" ref="S68:S121" si="58">S7*$E$64/100</f>
        <v>6133806311.124177</v>
      </c>
      <c r="T68" s="31">
        <v>1</v>
      </c>
      <c r="U68" s="140">
        <f t="shared" ref="U68:U121" si="59">U7*$E$64/100</f>
        <v>6388975042.7273302</v>
      </c>
      <c r="V68" s="31">
        <v>1</v>
      </c>
      <c r="W68" s="140">
        <f t="shared" ref="W68:W121" si="60">W7*$E$64/100</f>
        <v>7101524951.8838778</v>
      </c>
      <c r="X68" s="31">
        <v>1</v>
      </c>
      <c r="Y68" s="140">
        <f t="shared" ref="Y68:Y121" si="61">Y7*$E$64/100</f>
        <v>7256624394.1676426</v>
      </c>
      <c r="Z68" s="31">
        <v>1</v>
      </c>
      <c r="AA68" s="140">
        <f t="shared" ref="AA68:AA121" si="62">AA7*$E$64/100</f>
        <v>7479122640.3843966</v>
      </c>
      <c r="AB68" s="31">
        <v>1</v>
      </c>
      <c r="AC68" s="140">
        <f t="shared" ref="AC68:AC121" si="63">AC7*$E$64/100</f>
        <v>9084966216.4774532</v>
      </c>
      <c r="AD68" s="31">
        <v>1</v>
      </c>
      <c r="AE68" s="140">
        <f t="shared" ref="AE68:AE121" si="64">AE7*$E$64/100</f>
        <v>9725878376.439867</v>
      </c>
      <c r="AF68" s="31">
        <v>1</v>
      </c>
      <c r="AG68" s="140">
        <f t="shared" ref="AG68:AG121" si="65">AG7*$E$64/100</f>
        <v>9639619948.7285995</v>
      </c>
      <c r="AH68" s="31">
        <v>1</v>
      </c>
      <c r="AI68" s="140">
        <f t="shared" ref="AI68:AI121" si="66">AI7*$E$64/100</f>
        <v>10270139602.06963</v>
      </c>
      <c r="AJ68" s="31">
        <v>1</v>
      </c>
      <c r="AK68" s="140">
        <f t="shared" ref="AK68:AK121" si="67">AK7*$E$64/100</f>
        <v>10622950039.615995</v>
      </c>
      <c r="AL68" s="31">
        <v>1</v>
      </c>
      <c r="AM68" s="175" t="e">
        <f>IF(#REF!=0,"",O68/#REF!)</f>
        <v>#REF!</v>
      </c>
      <c r="AN68" s="47" t="e">
        <f>IF(#REF!=0,"",O68/#REF!)</f>
        <v>#REF!</v>
      </c>
    </row>
    <row r="69" spans="1:41" s="56" customFormat="1" ht="15" customHeight="1">
      <c r="A69" s="215"/>
      <c r="B69" s="195" t="s">
        <v>423</v>
      </c>
      <c r="C69" s="181">
        <v>52085616457.607307</v>
      </c>
      <c r="D69" s="55">
        <v>1</v>
      </c>
      <c r="E69" s="53">
        <v>72377152329.759216</v>
      </c>
      <c r="F69" s="54">
        <v>0.99884782684972873</v>
      </c>
      <c r="G69" s="55">
        <v>0.38958041110384611</v>
      </c>
      <c r="H69" s="53">
        <f t="shared" si="53"/>
        <v>94891246186.338562</v>
      </c>
      <c r="I69" s="54">
        <f t="shared" ref="I69:I121" si="68">+IFERROR(H69/H$68,0)</f>
        <v>1</v>
      </c>
      <c r="J69" s="22">
        <f t="shared" ref="J69:J121" si="69">IFERROR((H69-E69)/E69,0)</f>
        <v>0.3110663121146624</v>
      </c>
      <c r="K69" s="53">
        <f t="shared" si="54"/>
        <v>118762486301.627</v>
      </c>
      <c r="L69" s="54">
        <f t="shared" ref="L69:N121" si="70">+IFERROR(K69/K$68,0)</f>
        <v>1</v>
      </c>
      <c r="M69" s="53">
        <f t="shared" si="55"/>
        <v>108692404554.99686</v>
      </c>
      <c r="N69" s="54">
        <f t="shared" si="70"/>
        <v>1</v>
      </c>
      <c r="O69" s="181">
        <f t="shared" si="56"/>
        <v>5505141907.6025162</v>
      </c>
      <c r="P69" s="54">
        <f>+IFERROR(O69/O$68,0)</f>
        <v>1</v>
      </c>
      <c r="Q69" s="141">
        <f t="shared" si="57"/>
        <v>5682496755.117053</v>
      </c>
      <c r="R69" s="54">
        <f>+IFERROR(Q69/Q$68,0)</f>
        <v>1</v>
      </c>
      <c r="S69" s="141">
        <f t="shared" si="58"/>
        <v>6133806311.124177</v>
      </c>
      <c r="T69" s="54">
        <f>+IFERROR(S69/S$68,0)</f>
        <v>1</v>
      </c>
      <c r="U69" s="141">
        <f t="shared" si="59"/>
        <v>6388975042.7273302</v>
      </c>
      <c r="V69" s="54">
        <f>+IFERROR(U69/U$68,0)</f>
        <v>1</v>
      </c>
      <c r="W69" s="141">
        <f t="shared" si="60"/>
        <v>7101524951.8838778</v>
      </c>
      <c r="X69" s="54">
        <f>+IFERROR(W69/W$68,0)</f>
        <v>1</v>
      </c>
      <c r="Y69" s="141">
        <f t="shared" si="61"/>
        <v>7256624394.1676426</v>
      </c>
      <c r="Z69" s="54">
        <f>+IFERROR(Y69/Y$68,0)</f>
        <v>1</v>
      </c>
      <c r="AA69" s="141">
        <f t="shared" si="62"/>
        <v>7479122640.3843966</v>
      </c>
      <c r="AB69" s="54">
        <f>+IFERROR(AA69/AA$68,0)</f>
        <v>1</v>
      </c>
      <c r="AC69" s="141">
        <f t="shared" si="63"/>
        <v>9084966216.4774532</v>
      </c>
      <c r="AD69" s="54">
        <f>+IFERROR(AC69/AC$68,0)</f>
        <v>1</v>
      </c>
      <c r="AE69" s="141">
        <f t="shared" si="64"/>
        <v>9725878376.439867</v>
      </c>
      <c r="AF69" s="54">
        <f>+IFERROR(AE69/AE$68,0)</f>
        <v>1</v>
      </c>
      <c r="AG69" s="141">
        <f t="shared" si="65"/>
        <v>9639619948.7285995</v>
      </c>
      <c r="AH69" s="54">
        <f>+IFERROR(AG69/AG$68,0)</f>
        <v>1</v>
      </c>
      <c r="AI69" s="141">
        <f t="shared" si="66"/>
        <v>10270139602.06963</v>
      </c>
      <c r="AJ69" s="54">
        <f>+IFERROR(AI69/AI$68,0)</f>
        <v>1</v>
      </c>
      <c r="AK69" s="141">
        <f t="shared" si="67"/>
        <v>10622950039.615995</v>
      </c>
      <c r="AL69" s="54">
        <f>+IFERROR(AK69/AK$68,0)</f>
        <v>1</v>
      </c>
      <c r="AM69" s="22" t="e">
        <f>IF(#REF!=0,"",O69/#REF!)</f>
        <v>#REF!</v>
      </c>
      <c r="AN69" s="55" t="e">
        <f>IF(#REF!=0,"",O69/#REF!)</f>
        <v>#REF!</v>
      </c>
    </row>
    <row r="70" spans="1:41" s="51" customFormat="1" ht="15" customHeight="1">
      <c r="A70" s="61"/>
      <c r="B70" s="196" t="s">
        <v>424</v>
      </c>
      <c r="C70" s="182">
        <v>2402794029.5259995</v>
      </c>
      <c r="D70" s="46">
        <v>4.613162314171021E-2</v>
      </c>
      <c r="E70" s="211">
        <v>1754811424.4100001</v>
      </c>
      <c r="F70" s="14">
        <v>2.4217443231492178E-2</v>
      </c>
      <c r="G70" s="46">
        <v>-0.2696787977468994</v>
      </c>
      <c r="H70" s="211">
        <f t="shared" si="53"/>
        <v>5207360689.039999</v>
      </c>
      <c r="I70" s="14">
        <f t="shared" si="68"/>
        <v>5.4877145135329666E-2</v>
      </c>
      <c r="J70" s="12">
        <f t="shared" si="69"/>
        <v>1.9674759444826442</v>
      </c>
      <c r="K70" s="211">
        <f t="shared" si="54"/>
        <v>5009895127.0900002</v>
      </c>
      <c r="L70" s="14">
        <f t="shared" si="70"/>
        <v>4.218415497269163E-2</v>
      </c>
      <c r="M70" s="211">
        <f t="shared" si="55"/>
        <v>5009895127.0900002</v>
      </c>
      <c r="N70" s="14">
        <f t="shared" si="70"/>
        <v>4.60924123226574E-2</v>
      </c>
      <c r="O70" s="182">
        <f t="shared" si="56"/>
        <v>433946724.08666664</v>
      </c>
      <c r="P70" s="14">
        <f t="shared" ref="P70:R121" si="71">+IFERROR(O70/O$68,0)</f>
        <v>7.8825710829977497E-2</v>
      </c>
      <c r="Q70" s="59">
        <f t="shared" si="57"/>
        <v>433946724.08666664</v>
      </c>
      <c r="R70" s="14">
        <f t="shared" si="71"/>
        <v>7.6365503191163336E-2</v>
      </c>
      <c r="S70" s="59">
        <f t="shared" si="58"/>
        <v>433946724.08666664</v>
      </c>
      <c r="T70" s="14">
        <f t="shared" ref="T70:T121" si="72">+IFERROR(S70/S$68,0)</f>
        <v>7.0746727574306917E-2</v>
      </c>
      <c r="U70" s="59">
        <f t="shared" si="59"/>
        <v>433946724.08666664</v>
      </c>
      <c r="V70" s="14">
        <f t="shared" ref="V70:V121" si="73">+IFERROR(U70/U$68,0)</f>
        <v>6.7921180030376699E-2</v>
      </c>
      <c r="W70" s="59">
        <f t="shared" si="60"/>
        <v>433946724.08666664</v>
      </c>
      <c r="X70" s="14">
        <f t="shared" ref="X70:X121" si="74">+IFERROR(W70/W$68,0)</f>
        <v>6.1106132419002507E-2</v>
      </c>
      <c r="Y70" s="59">
        <f t="shared" si="61"/>
        <v>433946724.08666664</v>
      </c>
      <c r="Z70" s="14">
        <f t="shared" ref="Z70:Z121" si="75">+IFERROR(Y70/Y$68,0)</f>
        <v>5.9800080659465037E-2</v>
      </c>
      <c r="AA70" s="59">
        <f t="shared" si="62"/>
        <v>433946724.08666664</v>
      </c>
      <c r="AB70" s="14">
        <f t="shared" ref="AB70:AB121" si="76">+IFERROR(AA70/AA$68,0)</f>
        <v>5.8021073453658936E-2</v>
      </c>
      <c r="AC70" s="59">
        <f t="shared" si="63"/>
        <v>433946724.08666664</v>
      </c>
      <c r="AD70" s="14">
        <f t="shared" ref="AD70:AD121" si="77">+IFERROR(AC70/AC$68,0)</f>
        <v>4.7765364641600437E-2</v>
      </c>
      <c r="AE70" s="59">
        <f t="shared" si="64"/>
        <v>433946724.08666664</v>
      </c>
      <c r="AF70" s="14">
        <f t="shared" ref="AF70:AF121" si="78">+IFERROR(AE70/AE$68,0)</f>
        <v>4.4617741173678109E-2</v>
      </c>
      <c r="AG70" s="59">
        <f t="shared" si="65"/>
        <v>433946724.08666664</v>
      </c>
      <c r="AH70" s="14">
        <f t="shared" ref="AH70:AH121" si="79">+IFERROR(AG70/AG$68,0)</f>
        <v>4.5016995109221219E-2</v>
      </c>
      <c r="AI70" s="59">
        <f t="shared" si="66"/>
        <v>433946724.08666664</v>
      </c>
      <c r="AJ70" s="14">
        <f t="shared" ref="AJ70:AJ121" si="80">+IFERROR(AI70/AI$68,0)</f>
        <v>4.2253244931472797E-2</v>
      </c>
      <c r="AK70" s="59">
        <f t="shared" si="67"/>
        <v>433946724.08666664</v>
      </c>
      <c r="AL70" s="14">
        <f t="shared" ref="AL70:AL121" si="81">+IFERROR(AK70/AK$68,0)</f>
        <v>4.0849926100410543E-2</v>
      </c>
      <c r="AM70" s="32" t="e">
        <f>IF(#REF!=0,"",O70/#REF!)</f>
        <v>#REF!</v>
      </c>
      <c r="AN70" s="60" t="e">
        <f>IF(#REF!=0,"",O70/#REF!)</f>
        <v>#REF!</v>
      </c>
    </row>
    <row r="71" spans="1:41" s="51" customFormat="1" ht="15" customHeight="1">
      <c r="A71" s="61"/>
      <c r="B71" s="196" t="s">
        <v>425</v>
      </c>
      <c r="C71" s="182">
        <v>49682822428.081299</v>
      </c>
      <c r="D71" s="46">
        <v>0.95386837685828962</v>
      </c>
      <c r="E71" s="211">
        <v>70622340905.349213</v>
      </c>
      <c r="F71" s="14">
        <v>0.97463038361823651</v>
      </c>
      <c r="G71" s="46">
        <v>0.42146394777750507</v>
      </c>
      <c r="H71" s="211">
        <f t="shared" si="53"/>
        <v>89683885497.298553</v>
      </c>
      <c r="I71" s="14">
        <f t="shared" si="68"/>
        <v>0.94512285486467018</v>
      </c>
      <c r="J71" s="12">
        <f t="shared" si="69"/>
        <v>0.2699081388069019</v>
      </c>
      <c r="K71" s="211">
        <f t="shared" si="54"/>
        <v>113752591174.53699</v>
      </c>
      <c r="L71" s="14">
        <f t="shared" si="70"/>
        <v>0.95781584502730832</v>
      </c>
      <c r="M71" s="211">
        <f t="shared" si="55"/>
        <v>103682509427.90686</v>
      </c>
      <c r="N71" s="14">
        <f t="shared" si="70"/>
        <v>0.95390758767734263</v>
      </c>
      <c r="O71" s="182">
        <f t="shared" si="56"/>
        <v>5071195183.5158501</v>
      </c>
      <c r="P71" s="14">
        <f t="shared" si="71"/>
        <v>0.92117428917002264</v>
      </c>
      <c r="Q71" s="59">
        <f t="shared" si="57"/>
        <v>5248550031.0303869</v>
      </c>
      <c r="R71" s="14">
        <f t="shared" si="71"/>
        <v>0.9236344968088368</v>
      </c>
      <c r="S71" s="59">
        <f t="shared" si="58"/>
        <v>5699859587.0375109</v>
      </c>
      <c r="T71" s="14">
        <f t="shared" si="72"/>
        <v>0.92925327242569311</v>
      </c>
      <c r="U71" s="59">
        <f t="shared" si="59"/>
        <v>5955028318.6406641</v>
      </c>
      <c r="V71" s="14">
        <f t="shared" si="73"/>
        <v>0.93207881996962338</v>
      </c>
      <c r="W71" s="59">
        <f t="shared" si="60"/>
        <v>6667578227.7972116</v>
      </c>
      <c r="X71" s="14">
        <f t="shared" si="74"/>
        <v>0.93889386758099758</v>
      </c>
      <c r="Y71" s="59">
        <f t="shared" si="61"/>
        <v>6822677670.0809765</v>
      </c>
      <c r="Z71" s="14">
        <f t="shared" si="75"/>
        <v>0.94019991934053504</v>
      </c>
      <c r="AA71" s="59">
        <f t="shared" si="62"/>
        <v>7045175916.2977304</v>
      </c>
      <c r="AB71" s="14">
        <f t="shared" si="76"/>
        <v>0.94197892654634119</v>
      </c>
      <c r="AC71" s="59">
        <f t="shared" si="63"/>
        <v>8651019492.3907852</v>
      </c>
      <c r="AD71" s="14">
        <f t="shared" si="77"/>
        <v>0.95223463535839936</v>
      </c>
      <c r="AE71" s="59">
        <f t="shared" si="64"/>
        <v>9291931652.3532009</v>
      </c>
      <c r="AF71" s="14">
        <f t="shared" si="78"/>
        <v>0.955382258826322</v>
      </c>
      <c r="AG71" s="59">
        <f t="shared" si="65"/>
        <v>9205673224.6419334</v>
      </c>
      <c r="AH71" s="14">
        <f t="shared" si="79"/>
        <v>0.95498300489077881</v>
      </c>
      <c r="AI71" s="59">
        <f t="shared" si="66"/>
        <v>9836192877.9829636</v>
      </c>
      <c r="AJ71" s="14">
        <f t="shared" si="80"/>
        <v>0.95774675506852724</v>
      </c>
      <c r="AK71" s="59">
        <f t="shared" si="67"/>
        <v>10189003315.529329</v>
      </c>
      <c r="AL71" s="14">
        <f t="shared" si="81"/>
        <v>0.95915007389958951</v>
      </c>
      <c r="AM71" s="209" t="e">
        <f>IF(#REF!=0,"",O71/#REF!)</f>
        <v>#REF!</v>
      </c>
      <c r="AN71" s="63" t="e">
        <f>IF(#REF!=0,"",O71/#REF!)</f>
        <v>#REF!</v>
      </c>
      <c r="AO71" s="64"/>
    </row>
    <row r="72" spans="1:41" s="56" customFormat="1" ht="15" customHeight="1">
      <c r="A72" s="57"/>
      <c r="B72" s="197" t="s">
        <v>426</v>
      </c>
      <c r="C72" s="183">
        <v>0</v>
      </c>
      <c r="D72" s="67">
        <v>0</v>
      </c>
      <c r="E72" s="65">
        <v>83487203.321500003</v>
      </c>
      <c r="F72" s="66">
        <v>1.1521731502712627E-3</v>
      </c>
      <c r="G72" s="67">
        <v>0</v>
      </c>
      <c r="H72" s="65">
        <f t="shared" si="53"/>
        <v>0</v>
      </c>
      <c r="I72" s="66">
        <f t="shared" si="68"/>
        <v>0</v>
      </c>
      <c r="J72" s="745">
        <f t="shared" si="69"/>
        <v>-1</v>
      </c>
      <c r="K72" s="65">
        <f t="shared" si="54"/>
        <v>0</v>
      </c>
      <c r="L72" s="66">
        <f t="shared" si="70"/>
        <v>0</v>
      </c>
      <c r="M72" s="65">
        <f t="shared" si="55"/>
        <v>0</v>
      </c>
      <c r="N72" s="66">
        <f t="shared" si="70"/>
        <v>0</v>
      </c>
      <c r="O72" s="183">
        <f t="shared" si="56"/>
        <v>0</v>
      </c>
      <c r="P72" s="66">
        <f t="shared" si="71"/>
        <v>0</v>
      </c>
      <c r="Q72" s="78">
        <f t="shared" si="57"/>
        <v>0</v>
      </c>
      <c r="R72" s="66">
        <f t="shared" si="71"/>
        <v>0</v>
      </c>
      <c r="S72" s="78">
        <f t="shared" si="58"/>
        <v>0</v>
      </c>
      <c r="T72" s="66">
        <f t="shared" si="72"/>
        <v>0</v>
      </c>
      <c r="U72" s="78">
        <f t="shared" si="59"/>
        <v>0</v>
      </c>
      <c r="V72" s="66">
        <f t="shared" si="73"/>
        <v>0</v>
      </c>
      <c r="W72" s="78">
        <f t="shared" si="60"/>
        <v>0</v>
      </c>
      <c r="X72" s="66">
        <f t="shared" si="74"/>
        <v>0</v>
      </c>
      <c r="Y72" s="78">
        <f t="shared" si="61"/>
        <v>0</v>
      </c>
      <c r="Z72" s="66">
        <f t="shared" si="75"/>
        <v>0</v>
      </c>
      <c r="AA72" s="78">
        <f t="shared" si="62"/>
        <v>0</v>
      </c>
      <c r="AB72" s="66">
        <f t="shared" si="76"/>
        <v>0</v>
      </c>
      <c r="AC72" s="78">
        <f t="shared" si="63"/>
        <v>0</v>
      </c>
      <c r="AD72" s="66">
        <f t="shared" si="77"/>
        <v>0</v>
      </c>
      <c r="AE72" s="78">
        <f t="shared" si="64"/>
        <v>0</v>
      </c>
      <c r="AF72" s="66">
        <f t="shared" si="78"/>
        <v>0</v>
      </c>
      <c r="AG72" s="78">
        <f t="shared" si="65"/>
        <v>0</v>
      </c>
      <c r="AH72" s="66">
        <f t="shared" si="79"/>
        <v>0</v>
      </c>
      <c r="AI72" s="78">
        <f t="shared" si="66"/>
        <v>0</v>
      </c>
      <c r="AJ72" s="66">
        <f t="shared" si="80"/>
        <v>0</v>
      </c>
      <c r="AK72" s="78">
        <f t="shared" si="67"/>
        <v>0</v>
      </c>
      <c r="AL72" s="66">
        <f t="shared" si="81"/>
        <v>0</v>
      </c>
      <c r="AM72" s="22" t="e">
        <f>IF(#REF!=0,"",O72/#REF!)</f>
        <v>#REF!</v>
      </c>
      <c r="AN72" s="55" t="e">
        <f>IF(#REF!=0,"",O72/#REF!)</f>
        <v>#REF!</v>
      </c>
    </row>
    <row r="73" spans="1:41" s="51" customFormat="1" ht="15" customHeight="1">
      <c r="A73" s="61"/>
      <c r="B73" s="196" t="s">
        <v>427</v>
      </c>
      <c r="C73" s="184">
        <v>0</v>
      </c>
      <c r="D73" s="46">
        <v>0</v>
      </c>
      <c r="E73" s="211">
        <v>0</v>
      </c>
      <c r="F73" s="14">
        <v>0</v>
      </c>
      <c r="G73" s="46">
        <v>0</v>
      </c>
      <c r="H73" s="211">
        <f t="shared" si="53"/>
        <v>0</v>
      </c>
      <c r="I73" s="14">
        <f t="shared" si="68"/>
        <v>0</v>
      </c>
      <c r="J73" s="12">
        <f t="shared" si="69"/>
        <v>0</v>
      </c>
      <c r="K73" s="211">
        <f t="shared" si="54"/>
        <v>0</v>
      </c>
      <c r="L73" s="14">
        <f t="shared" si="70"/>
        <v>0</v>
      </c>
      <c r="M73" s="211">
        <f t="shared" si="55"/>
        <v>0</v>
      </c>
      <c r="N73" s="14">
        <f t="shared" si="70"/>
        <v>0</v>
      </c>
      <c r="O73" s="184">
        <f t="shared" si="56"/>
        <v>0</v>
      </c>
      <c r="P73" s="14">
        <f t="shared" si="71"/>
        <v>0</v>
      </c>
      <c r="Q73" s="142">
        <f t="shared" si="57"/>
        <v>0</v>
      </c>
      <c r="R73" s="14">
        <f t="shared" si="71"/>
        <v>0</v>
      </c>
      <c r="S73" s="142">
        <f t="shared" si="58"/>
        <v>0</v>
      </c>
      <c r="T73" s="14">
        <f t="shared" si="72"/>
        <v>0</v>
      </c>
      <c r="U73" s="142">
        <f t="shared" si="59"/>
        <v>0</v>
      </c>
      <c r="V73" s="14">
        <f t="shared" si="73"/>
        <v>0</v>
      </c>
      <c r="W73" s="142">
        <f t="shared" si="60"/>
        <v>0</v>
      </c>
      <c r="X73" s="14">
        <f t="shared" si="74"/>
        <v>0</v>
      </c>
      <c r="Y73" s="142">
        <f t="shared" si="61"/>
        <v>0</v>
      </c>
      <c r="Z73" s="14">
        <f t="shared" si="75"/>
        <v>0</v>
      </c>
      <c r="AA73" s="142">
        <f t="shared" si="62"/>
        <v>0</v>
      </c>
      <c r="AB73" s="14">
        <f t="shared" si="76"/>
        <v>0</v>
      </c>
      <c r="AC73" s="142">
        <f t="shared" si="63"/>
        <v>0</v>
      </c>
      <c r="AD73" s="14">
        <f t="shared" si="77"/>
        <v>0</v>
      </c>
      <c r="AE73" s="142">
        <f t="shared" si="64"/>
        <v>0</v>
      </c>
      <c r="AF73" s="14">
        <f t="shared" si="78"/>
        <v>0</v>
      </c>
      <c r="AG73" s="142">
        <f t="shared" si="65"/>
        <v>0</v>
      </c>
      <c r="AH73" s="14">
        <f t="shared" si="79"/>
        <v>0</v>
      </c>
      <c r="AI73" s="142">
        <f t="shared" si="66"/>
        <v>0</v>
      </c>
      <c r="AJ73" s="14">
        <f t="shared" si="80"/>
        <v>0</v>
      </c>
      <c r="AK73" s="142">
        <f t="shared" si="67"/>
        <v>0</v>
      </c>
      <c r="AL73" s="14">
        <f t="shared" si="81"/>
        <v>0</v>
      </c>
      <c r="AM73" s="176" t="e">
        <f>IF(#REF!=0,"",O73/#REF!)</f>
        <v>#REF!</v>
      </c>
      <c r="AN73" s="68" t="e">
        <f>IF(#REF!=0,"",O73/#REF!)</f>
        <v>#REF!</v>
      </c>
    </row>
    <row r="74" spans="1:41" s="51" customFormat="1" ht="15" customHeight="1">
      <c r="A74" s="88"/>
      <c r="B74" s="198" t="s">
        <v>428</v>
      </c>
      <c r="C74" s="182">
        <v>0</v>
      </c>
      <c r="D74" s="46">
        <v>0</v>
      </c>
      <c r="E74" s="211">
        <v>83487203.321500003</v>
      </c>
      <c r="F74" s="14">
        <v>1.1521731502712627E-3</v>
      </c>
      <c r="G74" s="46">
        <v>0</v>
      </c>
      <c r="H74" s="211">
        <f t="shared" si="53"/>
        <v>0</v>
      </c>
      <c r="I74" s="14">
        <f t="shared" si="68"/>
        <v>0</v>
      </c>
      <c r="J74" s="12">
        <f t="shared" si="69"/>
        <v>-1</v>
      </c>
      <c r="K74" s="211">
        <f t="shared" si="54"/>
        <v>0</v>
      </c>
      <c r="L74" s="14">
        <f t="shared" si="70"/>
        <v>0</v>
      </c>
      <c r="M74" s="211">
        <f t="shared" si="55"/>
        <v>0</v>
      </c>
      <c r="N74" s="14">
        <f t="shared" si="70"/>
        <v>0</v>
      </c>
      <c r="O74" s="182">
        <f t="shared" si="56"/>
        <v>0</v>
      </c>
      <c r="P74" s="14">
        <f t="shared" si="71"/>
        <v>0</v>
      </c>
      <c r="Q74" s="59">
        <f t="shared" si="57"/>
        <v>0</v>
      </c>
      <c r="R74" s="14">
        <f t="shared" si="71"/>
        <v>0</v>
      </c>
      <c r="S74" s="59">
        <f t="shared" si="58"/>
        <v>0</v>
      </c>
      <c r="T74" s="14">
        <f t="shared" si="72"/>
        <v>0</v>
      </c>
      <c r="U74" s="59">
        <f t="shared" si="59"/>
        <v>0</v>
      </c>
      <c r="V74" s="14">
        <f t="shared" si="73"/>
        <v>0</v>
      </c>
      <c r="W74" s="59">
        <f t="shared" si="60"/>
        <v>0</v>
      </c>
      <c r="X74" s="14">
        <f t="shared" si="74"/>
        <v>0</v>
      </c>
      <c r="Y74" s="59">
        <f t="shared" si="61"/>
        <v>0</v>
      </c>
      <c r="Z74" s="14">
        <f t="shared" si="75"/>
        <v>0</v>
      </c>
      <c r="AA74" s="59">
        <f t="shared" si="62"/>
        <v>0</v>
      </c>
      <c r="AB74" s="14">
        <f t="shared" si="76"/>
        <v>0</v>
      </c>
      <c r="AC74" s="59">
        <f t="shared" si="63"/>
        <v>0</v>
      </c>
      <c r="AD74" s="14">
        <f t="shared" si="77"/>
        <v>0</v>
      </c>
      <c r="AE74" s="59">
        <f t="shared" si="64"/>
        <v>0</v>
      </c>
      <c r="AF74" s="14">
        <f t="shared" si="78"/>
        <v>0</v>
      </c>
      <c r="AG74" s="59">
        <f t="shared" si="65"/>
        <v>0</v>
      </c>
      <c r="AH74" s="14">
        <f t="shared" si="79"/>
        <v>0</v>
      </c>
      <c r="AI74" s="59">
        <f t="shared" si="66"/>
        <v>0</v>
      </c>
      <c r="AJ74" s="14">
        <f t="shared" si="80"/>
        <v>0</v>
      </c>
      <c r="AK74" s="59">
        <f t="shared" si="67"/>
        <v>0</v>
      </c>
      <c r="AL74" s="14">
        <f t="shared" si="81"/>
        <v>0</v>
      </c>
      <c r="AM74" s="176" t="e">
        <f>IF(#REF!=0,"",O74/#REF!)</f>
        <v>#REF!</v>
      </c>
      <c r="AN74" s="68" t="e">
        <f>IF(#REF!=0,"",O74/#REF!)</f>
        <v>#REF!</v>
      </c>
    </row>
    <row r="75" spans="1:41" s="51" customFormat="1" ht="15" customHeight="1">
      <c r="A75" s="88"/>
      <c r="B75" s="198" t="s">
        <v>429</v>
      </c>
      <c r="C75" s="182">
        <v>0</v>
      </c>
      <c r="D75" s="46">
        <v>0</v>
      </c>
      <c r="E75" s="211">
        <v>0</v>
      </c>
      <c r="F75" s="14">
        <v>0</v>
      </c>
      <c r="G75" s="46">
        <v>0</v>
      </c>
      <c r="H75" s="211">
        <f t="shared" si="53"/>
        <v>0</v>
      </c>
      <c r="I75" s="14">
        <f t="shared" si="68"/>
        <v>0</v>
      </c>
      <c r="J75" s="12">
        <f t="shared" si="69"/>
        <v>0</v>
      </c>
      <c r="K75" s="211">
        <f t="shared" si="54"/>
        <v>0</v>
      </c>
      <c r="L75" s="14">
        <f t="shared" si="70"/>
        <v>0</v>
      </c>
      <c r="M75" s="211">
        <f t="shared" si="55"/>
        <v>0</v>
      </c>
      <c r="N75" s="14">
        <f t="shared" si="70"/>
        <v>0</v>
      </c>
      <c r="O75" s="182">
        <f t="shared" si="56"/>
        <v>0</v>
      </c>
      <c r="P75" s="14">
        <f t="shared" si="71"/>
        <v>0</v>
      </c>
      <c r="Q75" s="59">
        <f t="shared" si="57"/>
        <v>0</v>
      </c>
      <c r="R75" s="14">
        <f t="shared" si="71"/>
        <v>0</v>
      </c>
      <c r="S75" s="59">
        <f t="shared" si="58"/>
        <v>0</v>
      </c>
      <c r="T75" s="14">
        <f t="shared" si="72"/>
        <v>0</v>
      </c>
      <c r="U75" s="59">
        <f t="shared" si="59"/>
        <v>0</v>
      </c>
      <c r="V75" s="14">
        <f t="shared" si="73"/>
        <v>0</v>
      </c>
      <c r="W75" s="59">
        <f t="shared" si="60"/>
        <v>0</v>
      </c>
      <c r="X75" s="14">
        <f t="shared" si="74"/>
        <v>0</v>
      </c>
      <c r="Y75" s="59">
        <f t="shared" si="61"/>
        <v>0</v>
      </c>
      <c r="Z75" s="14">
        <f t="shared" si="75"/>
        <v>0</v>
      </c>
      <c r="AA75" s="59">
        <f t="shared" si="62"/>
        <v>0</v>
      </c>
      <c r="AB75" s="14">
        <f t="shared" si="76"/>
        <v>0</v>
      </c>
      <c r="AC75" s="59">
        <f t="shared" si="63"/>
        <v>0</v>
      </c>
      <c r="AD75" s="14">
        <f t="shared" si="77"/>
        <v>0</v>
      </c>
      <c r="AE75" s="59">
        <f t="shared" si="64"/>
        <v>0</v>
      </c>
      <c r="AF75" s="14">
        <f t="shared" si="78"/>
        <v>0</v>
      </c>
      <c r="AG75" s="59">
        <f t="shared" si="65"/>
        <v>0</v>
      </c>
      <c r="AH75" s="14">
        <f t="shared" si="79"/>
        <v>0</v>
      </c>
      <c r="AI75" s="59">
        <f t="shared" si="66"/>
        <v>0</v>
      </c>
      <c r="AJ75" s="14">
        <f t="shared" si="80"/>
        <v>0</v>
      </c>
      <c r="AK75" s="59">
        <f t="shared" si="67"/>
        <v>0</v>
      </c>
      <c r="AL75" s="14">
        <f t="shared" si="81"/>
        <v>0</v>
      </c>
      <c r="AM75" s="176" t="e">
        <f>IF(#REF!=0,"",O75/#REF!)</f>
        <v>#REF!</v>
      </c>
      <c r="AN75" s="68" t="e">
        <f>IF(#REF!=0,"",O75/#REF!)</f>
        <v>#REF!</v>
      </c>
    </row>
    <row r="76" spans="1:41" s="56" customFormat="1" ht="15" customHeight="1">
      <c r="A76" s="178"/>
      <c r="B76" s="199" t="s">
        <v>430</v>
      </c>
      <c r="C76" s="185">
        <v>0</v>
      </c>
      <c r="D76" s="72">
        <v>0</v>
      </c>
      <c r="E76" s="211">
        <v>0</v>
      </c>
      <c r="F76" s="70">
        <v>0</v>
      </c>
      <c r="G76" s="72">
        <v>0</v>
      </c>
      <c r="H76" s="211">
        <f t="shared" si="53"/>
        <v>0</v>
      </c>
      <c r="I76" s="70">
        <f t="shared" si="68"/>
        <v>0</v>
      </c>
      <c r="J76" s="746">
        <f t="shared" si="69"/>
        <v>0</v>
      </c>
      <c r="K76" s="211">
        <f t="shared" si="54"/>
        <v>0</v>
      </c>
      <c r="L76" s="70">
        <f t="shared" si="70"/>
        <v>0</v>
      </c>
      <c r="M76" s="211">
        <f t="shared" si="55"/>
        <v>0</v>
      </c>
      <c r="N76" s="70">
        <f t="shared" si="70"/>
        <v>0</v>
      </c>
      <c r="O76" s="185">
        <f t="shared" si="56"/>
        <v>0</v>
      </c>
      <c r="P76" s="70">
        <f t="shared" si="71"/>
        <v>0</v>
      </c>
      <c r="Q76" s="71">
        <f t="shared" si="57"/>
        <v>0</v>
      </c>
      <c r="R76" s="70">
        <f t="shared" si="71"/>
        <v>0</v>
      </c>
      <c r="S76" s="71">
        <f t="shared" si="58"/>
        <v>0</v>
      </c>
      <c r="T76" s="70">
        <f t="shared" si="72"/>
        <v>0</v>
      </c>
      <c r="U76" s="71">
        <f t="shared" si="59"/>
        <v>0</v>
      </c>
      <c r="V76" s="70">
        <f t="shared" si="73"/>
        <v>0</v>
      </c>
      <c r="W76" s="71">
        <f t="shared" si="60"/>
        <v>0</v>
      </c>
      <c r="X76" s="70">
        <f t="shared" si="74"/>
        <v>0</v>
      </c>
      <c r="Y76" s="71">
        <f t="shared" si="61"/>
        <v>0</v>
      </c>
      <c r="Z76" s="70">
        <f t="shared" si="75"/>
        <v>0</v>
      </c>
      <c r="AA76" s="71">
        <f t="shared" si="62"/>
        <v>0</v>
      </c>
      <c r="AB76" s="70">
        <f t="shared" si="76"/>
        <v>0</v>
      </c>
      <c r="AC76" s="71">
        <f t="shared" si="63"/>
        <v>0</v>
      </c>
      <c r="AD76" s="70">
        <f t="shared" si="77"/>
        <v>0</v>
      </c>
      <c r="AE76" s="71">
        <f t="shared" si="64"/>
        <v>0</v>
      </c>
      <c r="AF76" s="70">
        <f t="shared" si="78"/>
        <v>0</v>
      </c>
      <c r="AG76" s="71">
        <f t="shared" si="65"/>
        <v>0</v>
      </c>
      <c r="AH76" s="70">
        <f t="shared" si="79"/>
        <v>0</v>
      </c>
      <c r="AI76" s="71">
        <f t="shared" si="66"/>
        <v>0</v>
      </c>
      <c r="AJ76" s="70">
        <f t="shared" si="80"/>
        <v>0</v>
      </c>
      <c r="AK76" s="71">
        <f t="shared" si="67"/>
        <v>0</v>
      </c>
      <c r="AL76" s="70">
        <f t="shared" si="81"/>
        <v>0</v>
      </c>
      <c r="AM76" s="16" t="e">
        <f>IF(#REF!=0,"",O76/#REF!)</f>
        <v>#REF!</v>
      </c>
      <c r="AN76" s="73" t="e">
        <f>IF(#REF!=0,"",O76/#REF!)</f>
        <v>#REF!</v>
      </c>
    </row>
    <row r="77" spans="1:41" s="56" customFormat="1" ht="15" customHeight="1">
      <c r="B77" s="200" t="s">
        <v>431</v>
      </c>
      <c r="C77" s="186">
        <v>43272279157.428497</v>
      </c>
      <c r="D77" s="76">
        <v>0.83079134126497245</v>
      </c>
      <c r="E77" s="74">
        <v>56988955164.943176</v>
      </c>
      <c r="F77" s="75">
        <v>0.78648153717889557</v>
      </c>
      <c r="G77" s="76">
        <v>0.31698529115169</v>
      </c>
      <c r="H77" s="74">
        <f t="shared" si="53"/>
        <v>76345347688.338593</v>
      </c>
      <c r="I77" s="75">
        <f t="shared" si="68"/>
        <v>0.8045562763336328</v>
      </c>
      <c r="J77" s="27">
        <f t="shared" si="69"/>
        <v>0.33965164771616174</v>
      </c>
      <c r="K77" s="74">
        <f t="shared" si="54"/>
        <v>96595975048.764923</v>
      </c>
      <c r="L77" s="75">
        <f t="shared" si="70"/>
        <v>0.81335426746990891</v>
      </c>
      <c r="M77" s="74">
        <f t="shared" si="55"/>
        <v>93182008688.904709</v>
      </c>
      <c r="N77" s="75">
        <f t="shared" si="70"/>
        <v>0.85730009443075572</v>
      </c>
      <c r="O77" s="186">
        <f t="shared" si="56"/>
        <v>4443759195.9718094</v>
      </c>
      <c r="P77" s="75">
        <f t="shared" si="71"/>
        <v>0.80720157092318479</v>
      </c>
      <c r="Q77" s="823">
        <f t="shared" si="57"/>
        <v>4606163644.3134775</v>
      </c>
      <c r="R77" s="75">
        <f t="shared" si="71"/>
        <v>0.81058799376623591</v>
      </c>
      <c r="S77" s="823">
        <f t="shared" si="58"/>
        <v>4928026742.38381</v>
      </c>
      <c r="T77" s="75">
        <f t="shared" si="72"/>
        <v>0.80342066449773875</v>
      </c>
      <c r="U77" s="823">
        <f t="shared" si="59"/>
        <v>5137836346.8493872</v>
      </c>
      <c r="V77" s="75">
        <f t="shared" si="73"/>
        <v>0.80417223615513511</v>
      </c>
      <c r="W77" s="823">
        <f t="shared" si="60"/>
        <v>5747251013.531332</v>
      </c>
      <c r="X77" s="75">
        <f t="shared" si="74"/>
        <v>0.8092981510973517</v>
      </c>
      <c r="Y77" s="823">
        <f t="shared" si="61"/>
        <v>5932733788.04984</v>
      </c>
      <c r="Z77" s="75">
        <f t="shared" si="75"/>
        <v>0.81756109532390131</v>
      </c>
      <c r="AA77" s="823">
        <f t="shared" si="62"/>
        <v>6088401052.5847139</v>
      </c>
      <c r="AB77" s="75">
        <f t="shared" si="76"/>
        <v>0.81405284353938534</v>
      </c>
      <c r="AC77" s="823">
        <f t="shared" si="63"/>
        <v>7282866895.9157276</v>
      </c>
      <c r="AD77" s="75">
        <f t="shared" si="77"/>
        <v>0.80163940320512717</v>
      </c>
      <c r="AE77" s="823">
        <f t="shared" si="64"/>
        <v>7791007730.2454777</v>
      </c>
      <c r="AF77" s="75">
        <f t="shared" si="78"/>
        <v>0.80105954739456198</v>
      </c>
      <c r="AG77" s="823">
        <f t="shared" si="65"/>
        <v>7719778290.5480185</v>
      </c>
      <c r="AH77" s="75">
        <f t="shared" si="79"/>
        <v>0.80083844919282365</v>
      </c>
      <c r="AI77" s="823">
        <f t="shared" si="66"/>
        <v>8193831042.3308191</v>
      </c>
      <c r="AJ77" s="75">
        <f t="shared" si="80"/>
        <v>0.79783054172696988</v>
      </c>
      <c r="AK77" s="823">
        <f t="shared" si="67"/>
        <v>8473691945.6141806</v>
      </c>
      <c r="AL77" s="75">
        <f t="shared" si="81"/>
        <v>0.79767784975109346</v>
      </c>
      <c r="AM77" s="27" t="e">
        <f>IF(#REF!=0,"",O77/#REF!)</f>
        <v>#REF!</v>
      </c>
      <c r="AN77" s="76" t="e">
        <f>IF(#REF!=0,"",O77/#REF!)</f>
        <v>#REF!</v>
      </c>
    </row>
    <row r="78" spans="1:41" s="56" customFormat="1" ht="15" customHeight="1">
      <c r="A78" s="215"/>
      <c r="B78" s="201" t="s">
        <v>432</v>
      </c>
      <c r="C78" s="181">
        <v>43272241643.908493</v>
      </c>
      <c r="D78" s="55">
        <v>0.83079062103696022</v>
      </c>
      <c r="E78" s="53">
        <v>56880275110.108177</v>
      </c>
      <c r="F78" s="54">
        <v>0.7849816876670046</v>
      </c>
      <c r="G78" s="55">
        <v>0.31447489081294938</v>
      </c>
      <c r="H78" s="53">
        <f t="shared" si="53"/>
        <v>76345347688.338593</v>
      </c>
      <c r="I78" s="54">
        <f t="shared" si="68"/>
        <v>0.8045562763336328</v>
      </c>
      <c r="J78" s="22">
        <f t="shared" si="69"/>
        <v>0.34221129452257665</v>
      </c>
      <c r="K78" s="53">
        <f t="shared" si="54"/>
        <v>96595975048.764923</v>
      </c>
      <c r="L78" s="54">
        <f t="shared" si="70"/>
        <v>0.81335426746990891</v>
      </c>
      <c r="M78" s="53">
        <f t="shared" si="55"/>
        <v>93182008688.904709</v>
      </c>
      <c r="N78" s="54">
        <f t="shared" si="70"/>
        <v>0.85730009443075572</v>
      </c>
      <c r="O78" s="181">
        <f t="shared" si="56"/>
        <v>4443759195.9718094</v>
      </c>
      <c r="P78" s="54">
        <f t="shared" si="71"/>
        <v>0.80720157092318479</v>
      </c>
      <c r="Q78" s="141">
        <f t="shared" si="57"/>
        <v>4606163644.3134775</v>
      </c>
      <c r="R78" s="54">
        <f t="shared" si="71"/>
        <v>0.81058799376623591</v>
      </c>
      <c r="S78" s="141">
        <f t="shared" si="58"/>
        <v>4928026742.38381</v>
      </c>
      <c r="T78" s="54">
        <f t="shared" si="72"/>
        <v>0.80342066449773875</v>
      </c>
      <c r="U78" s="141">
        <f t="shared" si="59"/>
        <v>5137836346.8493872</v>
      </c>
      <c r="V78" s="54">
        <f t="shared" si="73"/>
        <v>0.80417223615513511</v>
      </c>
      <c r="W78" s="141">
        <f t="shared" si="60"/>
        <v>5747251013.531332</v>
      </c>
      <c r="X78" s="54">
        <f t="shared" si="74"/>
        <v>0.8092981510973517</v>
      </c>
      <c r="Y78" s="141">
        <f t="shared" si="61"/>
        <v>5932733788.04984</v>
      </c>
      <c r="Z78" s="54">
        <f t="shared" si="75"/>
        <v>0.81756109532390131</v>
      </c>
      <c r="AA78" s="141">
        <f t="shared" si="62"/>
        <v>6088401052.5847139</v>
      </c>
      <c r="AB78" s="54">
        <f t="shared" si="76"/>
        <v>0.81405284353938534</v>
      </c>
      <c r="AC78" s="141">
        <f t="shared" si="63"/>
        <v>7282866895.9157276</v>
      </c>
      <c r="AD78" s="54">
        <f t="shared" si="77"/>
        <v>0.80163940320512717</v>
      </c>
      <c r="AE78" s="141">
        <f t="shared" si="64"/>
        <v>7791007730.2454777</v>
      </c>
      <c r="AF78" s="54">
        <f t="shared" si="78"/>
        <v>0.80105954739456198</v>
      </c>
      <c r="AG78" s="141">
        <f t="shared" si="65"/>
        <v>7719778290.5480185</v>
      </c>
      <c r="AH78" s="54">
        <f t="shared" si="79"/>
        <v>0.80083844919282365</v>
      </c>
      <c r="AI78" s="141">
        <f t="shared" si="66"/>
        <v>8193831042.3308191</v>
      </c>
      <c r="AJ78" s="54">
        <f t="shared" si="80"/>
        <v>0.79783054172696988</v>
      </c>
      <c r="AK78" s="141">
        <f t="shared" si="67"/>
        <v>8473691945.6141806</v>
      </c>
      <c r="AL78" s="54">
        <f t="shared" si="81"/>
        <v>0.79767784975109346</v>
      </c>
      <c r="AM78" s="22" t="e">
        <f>IF(#REF!=0,"",O78/#REF!)</f>
        <v>#REF!</v>
      </c>
      <c r="AN78" s="55" t="e">
        <f>IF(#REF!=0,"",O78/#REF!)</f>
        <v>#REF!</v>
      </c>
    </row>
    <row r="79" spans="1:41" s="51" customFormat="1" ht="15" customHeight="1">
      <c r="A79" s="52"/>
      <c r="B79" s="202" t="s">
        <v>433</v>
      </c>
      <c r="C79" s="187">
        <v>9183460595.2099991</v>
      </c>
      <c r="D79" s="46">
        <v>0.17631471449866498</v>
      </c>
      <c r="E79" s="212">
        <v>0</v>
      </c>
      <c r="F79" s="14">
        <v>0</v>
      </c>
      <c r="G79" s="46">
        <v>-1</v>
      </c>
      <c r="H79" s="212">
        <f t="shared" si="53"/>
        <v>0</v>
      </c>
      <c r="I79" s="14">
        <f t="shared" si="68"/>
        <v>0</v>
      </c>
      <c r="J79" s="12">
        <f t="shared" si="69"/>
        <v>0</v>
      </c>
      <c r="K79" s="212">
        <f t="shared" si="54"/>
        <v>0</v>
      </c>
      <c r="L79" s="14">
        <f t="shared" si="70"/>
        <v>0</v>
      </c>
      <c r="M79" s="212">
        <f t="shared" si="55"/>
        <v>0</v>
      </c>
      <c r="N79" s="14">
        <f t="shared" si="70"/>
        <v>0</v>
      </c>
      <c r="O79" s="187">
        <f t="shared" si="56"/>
        <v>0</v>
      </c>
      <c r="P79" s="14">
        <f t="shared" si="71"/>
        <v>0</v>
      </c>
      <c r="Q79" s="143">
        <f t="shared" si="57"/>
        <v>0</v>
      </c>
      <c r="R79" s="14">
        <f t="shared" si="71"/>
        <v>0</v>
      </c>
      <c r="S79" s="143">
        <f t="shared" si="58"/>
        <v>0</v>
      </c>
      <c r="T79" s="14">
        <f t="shared" si="72"/>
        <v>0</v>
      </c>
      <c r="U79" s="143">
        <f t="shared" si="59"/>
        <v>0</v>
      </c>
      <c r="V79" s="14">
        <f t="shared" si="73"/>
        <v>0</v>
      </c>
      <c r="W79" s="143">
        <f t="shared" si="60"/>
        <v>0</v>
      </c>
      <c r="X79" s="14">
        <f t="shared" si="74"/>
        <v>0</v>
      </c>
      <c r="Y79" s="143">
        <f t="shared" si="61"/>
        <v>0</v>
      </c>
      <c r="Z79" s="14">
        <f t="shared" si="75"/>
        <v>0</v>
      </c>
      <c r="AA79" s="143">
        <f t="shared" si="62"/>
        <v>0</v>
      </c>
      <c r="AB79" s="14">
        <f t="shared" si="76"/>
        <v>0</v>
      </c>
      <c r="AC79" s="143">
        <f t="shared" si="63"/>
        <v>0</v>
      </c>
      <c r="AD79" s="14">
        <f t="shared" si="77"/>
        <v>0</v>
      </c>
      <c r="AE79" s="143">
        <f t="shared" si="64"/>
        <v>0</v>
      </c>
      <c r="AF79" s="14">
        <f t="shared" si="78"/>
        <v>0</v>
      </c>
      <c r="AG79" s="143">
        <f t="shared" si="65"/>
        <v>0</v>
      </c>
      <c r="AH79" s="14">
        <f t="shared" si="79"/>
        <v>0</v>
      </c>
      <c r="AI79" s="143">
        <f t="shared" si="66"/>
        <v>0</v>
      </c>
      <c r="AJ79" s="14">
        <f t="shared" si="80"/>
        <v>0</v>
      </c>
      <c r="AK79" s="143">
        <f t="shared" si="67"/>
        <v>0</v>
      </c>
      <c r="AL79" s="14">
        <f t="shared" si="81"/>
        <v>0</v>
      </c>
      <c r="AM79" s="176"/>
      <c r="AN79" s="68"/>
    </row>
    <row r="80" spans="1:41" s="51" customFormat="1" ht="15" customHeight="1">
      <c r="A80" s="52"/>
      <c r="B80" s="202" t="s">
        <v>434</v>
      </c>
      <c r="C80" s="187">
        <v>42776284525.542641</v>
      </c>
      <c r="D80" s="46">
        <v>0.82126866176880964</v>
      </c>
      <c r="E80" s="211">
        <v>56880275110.108185</v>
      </c>
      <c r="F80" s="14">
        <v>0.78498168766700471</v>
      </c>
      <c r="G80" s="46">
        <v>0.32971518543513867</v>
      </c>
      <c r="H80" s="211">
        <f t="shared" si="53"/>
        <v>76345347688.338593</v>
      </c>
      <c r="I80" s="14">
        <f t="shared" si="68"/>
        <v>0.8045562763336328</v>
      </c>
      <c r="J80" s="12">
        <f t="shared" si="69"/>
        <v>0.34221129452257648</v>
      </c>
      <c r="K80" s="211">
        <f t="shared" si="54"/>
        <v>96595975048.764923</v>
      </c>
      <c r="L80" s="14">
        <f t="shared" si="70"/>
        <v>0.81335426746990891</v>
      </c>
      <c r="M80" s="211">
        <f t="shared" si="55"/>
        <v>93182008688.904709</v>
      </c>
      <c r="N80" s="14">
        <f t="shared" si="70"/>
        <v>0.85730009443075572</v>
      </c>
      <c r="O80" s="187">
        <f t="shared" si="56"/>
        <v>4443759195.9718094</v>
      </c>
      <c r="P80" s="14">
        <f t="shared" si="71"/>
        <v>0.80720157092318479</v>
      </c>
      <c r="Q80" s="143">
        <f t="shared" si="57"/>
        <v>4606163644.3134775</v>
      </c>
      <c r="R80" s="14">
        <f t="shared" si="71"/>
        <v>0.81058799376623591</v>
      </c>
      <c r="S80" s="143">
        <f t="shared" si="58"/>
        <v>4928026742.38381</v>
      </c>
      <c r="T80" s="14">
        <f t="shared" si="72"/>
        <v>0.80342066449773875</v>
      </c>
      <c r="U80" s="143">
        <f t="shared" si="59"/>
        <v>5137836346.8493872</v>
      </c>
      <c r="V80" s="14">
        <f t="shared" si="73"/>
        <v>0.80417223615513511</v>
      </c>
      <c r="W80" s="143">
        <f t="shared" si="60"/>
        <v>5747251013.531332</v>
      </c>
      <c r="X80" s="14">
        <f t="shared" si="74"/>
        <v>0.8092981510973517</v>
      </c>
      <c r="Y80" s="143">
        <f t="shared" si="61"/>
        <v>5932733788.04984</v>
      </c>
      <c r="Z80" s="14">
        <f t="shared" si="75"/>
        <v>0.81756109532390131</v>
      </c>
      <c r="AA80" s="143">
        <f t="shared" si="62"/>
        <v>6088401052.5847139</v>
      </c>
      <c r="AB80" s="14">
        <f t="shared" si="76"/>
        <v>0.81405284353938534</v>
      </c>
      <c r="AC80" s="143">
        <f t="shared" si="63"/>
        <v>7282866895.9157276</v>
      </c>
      <c r="AD80" s="14">
        <f t="shared" si="77"/>
        <v>0.80163940320512717</v>
      </c>
      <c r="AE80" s="143">
        <f t="shared" si="64"/>
        <v>7791007730.2454777</v>
      </c>
      <c r="AF80" s="14">
        <f t="shared" si="78"/>
        <v>0.80105954739456198</v>
      </c>
      <c r="AG80" s="143">
        <f t="shared" si="65"/>
        <v>7719778290.5480185</v>
      </c>
      <c r="AH80" s="14">
        <f t="shared" si="79"/>
        <v>0.80083844919282365</v>
      </c>
      <c r="AI80" s="143">
        <f t="shared" si="66"/>
        <v>8193831042.3308191</v>
      </c>
      <c r="AJ80" s="14">
        <f t="shared" si="80"/>
        <v>0.79783054172696988</v>
      </c>
      <c r="AK80" s="143">
        <f t="shared" si="67"/>
        <v>8473691945.6141806</v>
      </c>
      <c r="AL80" s="14">
        <f t="shared" si="81"/>
        <v>0.79767784975109346</v>
      </c>
      <c r="AM80" s="176"/>
      <c r="AN80" s="68"/>
    </row>
    <row r="81" spans="1:41" s="51" customFormat="1" ht="15" customHeight="1">
      <c r="A81" s="52"/>
      <c r="B81" s="202" t="s">
        <v>435</v>
      </c>
      <c r="C81" s="187">
        <v>8802061402.2331486</v>
      </c>
      <c r="D81" s="46">
        <v>0.16899217098442487</v>
      </c>
      <c r="E81" s="212">
        <v>0</v>
      </c>
      <c r="F81" s="14">
        <v>0</v>
      </c>
      <c r="G81" s="46">
        <v>-1</v>
      </c>
      <c r="H81" s="212">
        <f t="shared" si="53"/>
        <v>0</v>
      </c>
      <c r="I81" s="14">
        <f t="shared" si="68"/>
        <v>0</v>
      </c>
      <c r="J81" s="12">
        <f t="shared" si="69"/>
        <v>0</v>
      </c>
      <c r="K81" s="212">
        <f t="shared" si="54"/>
        <v>0</v>
      </c>
      <c r="L81" s="14">
        <f t="shared" si="70"/>
        <v>0</v>
      </c>
      <c r="M81" s="212">
        <f t="shared" si="55"/>
        <v>0</v>
      </c>
      <c r="N81" s="14">
        <f t="shared" si="70"/>
        <v>0</v>
      </c>
      <c r="O81" s="187">
        <f t="shared" si="56"/>
        <v>0</v>
      </c>
      <c r="P81" s="14">
        <f t="shared" si="71"/>
        <v>0</v>
      </c>
      <c r="Q81" s="143">
        <f t="shared" si="57"/>
        <v>0</v>
      </c>
      <c r="R81" s="14">
        <f t="shared" si="71"/>
        <v>0</v>
      </c>
      <c r="S81" s="143">
        <f t="shared" si="58"/>
        <v>0</v>
      </c>
      <c r="T81" s="14">
        <f t="shared" si="72"/>
        <v>0</v>
      </c>
      <c r="U81" s="143">
        <f t="shared" si="59"/>
        <v>0</v>
      </c>
      <c r="V81" s="14">
        <f t="shared" si="73"/>
        <v>0</v>
      </c>
      <c r="W81" s="143">
        <f t="shared" si="60"/>
        <v>0</v>
      </c>
      <c r="X81" s="14">
        <f t="shared" si="74"/>
        <v>0</v>
      </c>
      <c r="Y81" s="143">
        <f t="shared" si="61"/>
        <v>0</v>
      </c>
      <c r="Z81" s="14">
        <f t="shared" si="75"/>
        <v>0</v>
      </c>
      <c r="AA81" s="143">
        <f t="shared" si="62"/>
        <v>0</v>
      </c>
      <c r="AB81" s="14">
        <f t="shared" si="76"/>
        <v>0</v>
      </c>
      <c r="AC81" s="143">
        <f t="shared" si="63"/>
        <v>0</v>
      </c>
      <c r="AD81" s="14">
        <f t="shared" si="77"/>
        <v>0</v>
      </c>
      <c r="AE81" s="143">
        <f t="shared" si="64"/>
        <v>0</v>
      </c>
      <c r="AF81" s="14">
        <f t="shared" si="78"/>
        <v>0</v>
      </c>
      <c r="AG81" s="143">
        <f t="shared" si="65"/>
        <v>0</v>
      </c>
      <c r="AH81" s="14">
        <f t="shared" si="79"/>
        <v>0</v>
      </c>
      <c r="AI81" s="143">
        <f t="shared" si="66"/>
        <v>0</v>
      </c>
      <c r="AJ81" s="14">
        <f t="shared" si="80"/>
        <v>0</v>
      </c>
      <c r="AK81" s="143">
        <f t="shared" si="67"/>
        <v>0</v>
      </c>
      <c r="AL81" s="14">
        <f t="shared" si="81"/>
        <v>0</v>
      </c>
      <c r="AM81" s="176"/>
      <c r="AN81" s="68"/>
    </row>
    <row r="82" spans="1:41" s="56" customFormat="1" ht="15" customHeight="1">
      <c r="A82" s="57"/>
      <c r="B82" s="197" t="s">
        <v>436</v>
      </c>
      <c r="C82" s="183">
        <v>37513.519999999997</v>
      </c>
      <c r="D82" s="67">
        <v>7.2022801209490154E-7</v>
      </c>
      <c r="E82" s="65">
        <v>108680054.83499999</v>
      </c>
      <c r="F82" s="66">
        <v>1.4998495118909887E-3</v>
      </c>
      <c r="G82" s="67">
        <v>2896.0902979779025</v>
      </c>
      <c r="H82" s="65">
        <f t="shared" si="53"/>
        <v>0</v>
      </c>
      <c r="I82" s="66">
        <f t="shared" si="68"/>
        <v>0</v>
      </c>
      <c r="J82" s="745">
        <f t="shared" si="69"/>
        <v>-1</v>
      </c>
      <c r="K82" s="65">
        <f t="shared" si="54"/>
        <v>0</v>
      </c>
      <c r="L82" s="66">
        <f t="shared" si="70"/>
        <v>0</v>
      </c>
      <c r="M82" s="65">
        <f t="shared" si="55"/>
        <v>0</v>
      </c>
      <c r="N82" s="66">
        <f t="shared" si="70"/>
        <v>0</v>
      </c>
      <c r="O82" s="183">
        <f t="shared" si="56"/>
        <v>0</v>
      </c>
      <c r="P82" s="66">
        <f t="shared" si="71"/>
        <v>0</v>
      </c>
      <c r="Q82" s="78">
        <f t="shared" si="57"/>
        <v>0</v>
      </c>
      <c r="R82" s="66">
        <f t="shared" si="71"/>
        <v>0</v>
      </c>
      <c r="S82" s="78">
        <f t="shared" si="58"/>
        <v>0</v>
      </c>
      <c r="T82" s="66">
        <f t="shared" si="72"/>
        <v>0</v>
      </c>
      <c r="U82" s="78">
        <f t="shared" si="59"/>
        <v>0</v>
      </c>
      <c r="V82" s="66">
        <f t="shared" si="73"/>
        <v>0</v>
      </c>
      <c r="W82" s="78">
        <f t="shared" si="60"/>
        <v>0</v>
      </c>
      <c r="X82" s="66">
        <f t="shared" si="74"/>
        <v>0</v>
      </c>
      <c r="Y82" s="78">
        <f t="shared" si="61"/>
        <v>0</v>
      </c>
      <c r="Z82" s="66">
        <f t="shared" si="75"/>
        <v>0</v>
      </c>
      <c r="AA82" s="78">
        <f t="shared" si="62"/>
        <v>0</v>
      </c>
      <c r="AB82" s="66">
        <f t="shared" si="76"/>
        <v>0</v>
      </c>
      <c r="AC82" s="78">
        <f t="shared" si="63"/>
        <v>0</v>
      </c>
      <c r="AD82" s="66">
        <f t="shared" si="77"/>
        <v>0</v>
      </c>
      <c r="AE82" s="78">
        <f t="shared" si="64"/>
        <v>0</v>
      </c>
      <c r="AF82" s="66">
        <f t="shared" si="78"/>
        <v>0</v>
      </c>
      <c r="AG82" s="78">
        <f t="shared" si="65"/>
        <v>0</v>
      </c>
      <c r="AH82" s="66">
        <f t="shared" si="79"/>
        <v>0</v>
      </c>
      <c r="AI82" s="78">
        <f t="shared" si="66"/>
        <v>0</v>
      </c>
      <c r="AJ82" s="66">
        <f t="shared" si="80"/>
        <v>0</v>
      </c>
      <c r="AK82" s="78">
        <f t="shared" si="67"/>
        <v>0</v>
      </c>
      <c r="AL82" s="66">
        <f t="shared" si="81"/>
        <v>0</v>
      </c>
      <c r="AM82" s="22" t="e">
        <f>IF(#REF!=0,"",O82/#REF!)</f>
        <v>#REF!</v>
      </c>
      <c r="AN82" s="55" t="e">
        <f>IF(#REF!=0,"",O82/#REF!)</f>
        <v>#REF!</v>
      </c>
    </row>
    <row r="83" spans="1:41" s="56" customFormat="1" ht="15" customHeight="1">
      <c r="A83" s="57"/>
      <c r="B83" s="196" t="s">
        <v>437</v>
      </c>
      <c r="C83" s="183">
        <v>0</v>
      </c>
      <c r="D83" s="67">
        <v>0</v>
      </c>
      <c r="E83" s="65">
        <v>0</v>
      </c>
      <c r="F83" s="66">
        <v>0</v>
      </c>
      <c r="G83" s="67">
        <v>0</v>
      </c>
      <c r="H83" s="65">
        <f t="shared" si="53"/>
        <v>0</v>
      </c>
      <c r="I83" s="66">
        <f t="shared" si="68"/>
        <v>0</v>
      </c>
      <c r="J83" s="745">
        <f t="shared" si="69"/>
        <v>0</v>
      </c>
      <c r="K83" s="65">
        <f t="shared" si="54"/>
        <v>0</v>
      </c>
      <c r="L83" s="66">
        <f t="shared" si="70"/>
        <v>0</v>
      </c>
      <c r="M83" s="65">
        <f t="shared" si="55"/>
        <v>0</v>
      </c>
      <c r="N83" s="66">
        <f t="shared" si="70"/>
        <v>0</v>
      </c>
      <c r="O83" s="183">
        <f t="shared" si="56"/>
        <v>0</v>
      </c>
      <c r="P83" s="66">
        <f t="shared" si="71"/>
        <v>0</v>
      </c>
      <c r="Q83" s="78">
        <f t="shared" si="57"/>
        <v>0</v>
      </c>
      <c r="R83" s="66">
        <f t="shared" si="71"/>
        <v>0</v>
      </c>
      <c r="S83" s="78">
        <f t="shared" si="58"/>
        <v>0</v>
      </c>
      <c r="T83" s="66">
        <f t="shared" si="72"/>
        <v>0</v>
      </c>
      <c r="U83" s="78">
        <f t="shared" si="59"/>
        <v>0</v>
      </c>
      <c r="V83" s="66">
        <f t="shared" si="73"/>
        <v>0</v>
      </c>
      <c r="W83" s="78">
        <f t="shared" si="60"/>
        <v>0</v>
      </c>
      <c r="X83" s="66">
        <f t="shared" si="74"/>
        <v>0</v>
      </c>
      <c r="Y83" s="78">
        <f t="shared" si="61"/>
        <v>0</v>
      </c>
      <c r="Z83" s="66">
        <f t="shared" si="75"/>
        <v>0</v>
      </c>
      <c r="AA83" s="78">
        <f t="shared" si="62"/>
        <v>0</v>
      </c>
      <c r="AB83" s="66">
        <f t="shared" si="76"/>
        <v>0</v>
      </c>
      <c r="AC83" s="78">
        <f t="shared" si="63"/>
        <v>0</v>
      </c>
      <c r="AD83" s="66">
        <f t="shared" si="77"/>
        <v>0</v>
      </c>
      <c r="AE83" s="78">
        <f t="shared" si="64"/>
        <v>0</v>
      </c>
      <c r="AF83" s="66">
        <f t="shared" si="78"/>
        <v>0</v>
      </c>
      <c r="AG83" s="78">
        <f t="shared" si="65"/>
        <v>0</v>
      </c>
      <c r="AH83" s="66">
        <f t="shared" si="79"/>
        <v>0</v>
      </c>
      <c r="AI83" s="78">
        <f t="shared" si="66"/>
        <v>0</v>
      </c>
      <c r="AJ83" s="66">
        <f t="shared" si="80"/>
        <v>0</v>
      </c>
      <c r="AK83" s="78">
        <f t="shared" si="67"/>
        <v>0</v>
      </c>
      <c r="AL83" s="66">
        <f t="shared" si="81"/>
        <v>0</v>
      </c>
      <c r="AM83" s="22"/>
      <c r="AN83" s="55"/>
    </row>
    <row r="84" spans="1:41" s="51" customFormat="1" ht="15" customHeight="1">
      <c r="A84" s="61"/>
      <c r="B84" s="196" t="s">
        <v>438</v>
      </c>
      <c r="C84" s="188">
        <v>0</v>
      </c>
      <c r="D84" s="46">
        <v>0</v>
      </c>
      <c r="E84" s="213">
        <v>108680054.83499999</v>
      </c>
      <c r="F84" s="14">
        <v>1.4998495118909887E-3</v>
      </c>
      <c r="G84" s="46">
        <v>0</v>
      </c>
      <c r="H84" s="213">
        <f t="shared" si="53"/>
        <v>0</v>
      </c>
      <c r="I84" s="14">
        <f t="shared" si="68"/>
        <v>0</v>
      </c>
      <c r="J84" s="12">
        <f t="shared" si="69"/>
        <v>-1</v>
      </c>
      <c r="K84" s="213">
        <f t="shared" si="54"/>
        <v>0</v>
      </c>
      <c r="L84" s="14">
        <f t="shared" si="70"/>
        <v>0</v>
      </c>
      <c r="M84" s="213">
        <f t="shared" si="55"/>
        <v>0</v>
      </c>
      <c r="N84" s="14">
        <f t="shared" si="70"/>
        <v>0</v>
      </c>
      <c r="O84" s="188">
        <f t="shared" si="56"/>
        <v>0</v>
      </c>
      <c r="P84" s="14">
        <f t="shared" si="71"/>
        <v>0</v>
      </c>
      <c r="Q84" s="79">
        <f t="shared" si="57"/>
        <v>0</v>
      </c>
      <c r="R84" s="14">
        <f t="shared" si="71"/>
        <v>0</v>
      </c>
      <c r="S84" s="79">
        <f t="shared" si="58"/>
        <v>0</v>
      </c>
      <c r="T84" s="14">
        <f t="shared" si="72"/>
        <v>0</v>
      </c>
      <c r="U84" s="79">
        <f t="shared" si="59"/>
        <v>0</v>
      </c>
      <c r="V84" s="14">
        <f t="shared" si="73"/>
        <v>0</v>
      </c>
      <c r="W84" s="79">
        <f t="shared" si="60"/>
        <v>0</v>
      </c>
      <c r="X84" s="14">
        <f t="shared" si="74"/>
        <v>0</v>
      </c>
      <c r="Y84" s="79">
        <f t="shared" si="61"/>
        <v>0</v>
      </c>
      <c r="Z84" s="14">
        <f t="shared" si="75"/>
        <v>0</v>
      </c>
      <c r="AA84" s="79">
        <f t="shared" si="62"/>
        <v>0</v>
      </c>
      <c r="AB84" s="14">
        <f t="shared" si="76"/>
        <v>0</v>
      </c>
      <c r="AC84" s="79">
        <f t="shared" si="63"/>
        <v>0</v>
      </c>
      <c r="AD84" s="14">
        <f t="shared" si="77"/>
        <v>0</v>
      </c>
      <c r="AE84" s="79">
        <f t="shared" si="64"/>
        <v>0</v>
      </c>
      <c r="AF84" s="14">
        <f t="shared" si="78"/>
        <v>0</v>
      </c>
      <c r="AG84" s="79">
        <f t="shared" si="65"/>
        <v>0</v>
      </c>
      <c r="AH84" s="14">
        <f t="shared" si="79"/>
        <v>0</v>
      </c>
      <c r="AI84" s="79">
        <f t="shared" si="66"/>
        <v>0</v>
      </c>
      <c r="AJ84" s="14">
        <f t="shared" si="80"/>
        <v>0</v>
      </c>
      <c r="AK84" s="79">
        <f t="shared" si="67"/>
        <v>0</v>
      </c>
      <c r="AL84" s="14">
        <f t="shared" si="81"/>
        <v>0</v>
      </c>
      <c r="AM84" s="176" t="e">
        <f>IF(#REF!=0,"",O84/#REF!)</f>
        <v>#REF!</v>
      </c>
      <c r="AN84" s="68" t="e">
        <f>IF(#REF!=0,"",O84/#REF!)</f>
        <v>#REF!</v>
      </c>
    </row>
    <row r="85" spans="1:41" s="51" customFormat="1" ht="15" customHeight="1">
      <c r="A85" s="52"/>
      <c r="B85" s="202" t="s">
        <v>439</v>
      </c>
      <c r="C85" s="188">
        <v>0</v>
      </c>
      <c r="D85" s="46">
        <v>0</v>
      </c>
      <c r="E85" s="213">
        <v>0</v>
      </c>
      <c r="F85" s="14">
        <v>0</v>
      </c>
      <c r="G85" s="46">
        <v>0</v>
      </c>
      <c r="H85" s="213">
        <f t="shared" si="53"/>
        <v>0</v>
      </c>
      <c r="I85" s="14">
        <f t="shared" si="68"/>
        <v>0</v>
      </c>
      <c r="J85" s="12">
        <f t="shared" si="69"/>
        <v>0</v>
      </c>
      <c r="K85" s="213">
        <f t="shared" si="54"/>
        <v>0</v>
      </c>
      <c r="L85" s="14">
        <f t="shared" si="70"/>
        <v>0</v>
      </c>
      <c r="M85" s="213">
        <f t="shared" si="55"/>
        <v>0</v>
      </c>
      <c r="N85" s="14">
        <f t="shared" si="70"/>
        <v>0</v>
      </c>
      <c r="O85" s="188">
        <f t="shared" si="56"/>
        <v>0</v>
      </c>
      <c r="P85" s="14">
        <f t="shared" si="71"/>
        <v>0</v>
      </c>
      <c r="Q85" s="79">
        <f t="shared" si="57"/>
        <v>0</v>
      </c>
      <c r="R85" s="14">
        <f t="shared" si="71"/>
        <v>0</v>
      </c>
      <c r="S85" s="79">
        <f t="shared" si="58"/>
        <v>0</v>
      </c>
      <c r="T85" s="14">
        <f t="shared" si="72"/>
        <v>0</v>
      </c>
      <c r="U85" s="79">
        <f t="shared" si="59"/>
        <v>0</v>
      </c>
      <c r="V85" s="14">
        <f t="shared" si="73"/>
        <v>0</v>
      </c>
      <c r="W85" s="79">
        <f t="shared" si="60"/>
        <v>0</v>
      </c>
      <c r="X85" s="14">
        <f t="shared" si="74"/>
        <v>0</v>
      </c>
      <c r="Y85" s="79">
        <f t="shared" si="61"/>
        <v>0</v>
      </c>
      <c r="Z85" s="14">
        <f t="shared" si="75"/>
        <v>0</v>
      </c>
      <c r="AA85" s="79">
        <f t="shared" si="62"/>
        <v>0</v>
      </c>
      <c r="AB85" s="14">
        <f t="shared" si="76"/>
        <v>0</v>
      </c>
      <c r="AC85" s="79">
        <f t="shared" si="63"/>
        <v>0</v>
      </c>
      <c r="AD85" s="14">
        <f t="shared" si="77"/>
        <v>0</v>
      </c>
      <c r="AE85" s="79">
        <f t="shared" si="64"/>
        <v>0</v>
      </c>
      <c r="AF85" s="14">
        <f t="shared" si="78"/>
        <v>0</v>
      </c>
      <c r="AG85" s="79">
        <f t="shared" si="65"/>
        <v>0</v>
      </c>
      <c r="AH85" s="14">
        <f t="shared" si="79"/>
        <v>0</v>
      </c>
      <c r="AI85" s="79">
        <f t="shared" si="66"/>
        <v>0</v>
      </c>
      <c r="AJ85" s="14">
        <f t="shared" si="80"/>
        <v>0</v>
      </c>
      <c r="AK85" s="79">
        <f t="shared" si="67"/>
        <v>0</v>
      </c>
      <c r="AL85" s="14">
        <f t="shared" si="81"/>
        <v>0</v>
      </c>
      <c r="AM85" s="176" t="e">
        <f>IF(#REF!=0,"",O85/#REF!)</f>
        <v>#REF!</v>
      </c>
      <c r="AN85" s="68"/>
    </row>
    <row r="86" spans="1:41" s="51" customFormat="1" ht="15" customHeight="1">
      <c r="A86" s="52"/>
      <c r="B86" s="202" t="s">
        <v>440</v>
      </c>
      <c r="C86" s="188">
        <v>0</v>
      </c>
      <c r="D86" s="46">
        <v>0</v>
      </c>
      <c r="E86" s="211">
        <v>0</v>
      </c>
      <c r="F86" s="14">
        <v>0</v>
      </c>
      <c r="G86" s="46">
        <v>0</v>
      </c>
      <c r="H86" s="211">
        <f t="shared" si="53"/>
        <v>0</v>
      </c>
      <c r="I86" s="14">
        <f t="shared" si="68"/>
        <v>0</v>
      </c>
      <c r="J86" s="12">
        <f t="shared" si="69"/>
        <v>0</v>
      </c>
      <c r="K86" s="211">
        <f t="shared" si="54"/>
        <v>0</v>
      </c>
      <c r="L86" s="14">
        <f t="shared" si="70"/>
        <v>0</v>
      </c>
      <c r="M86" s="211">
        <f t="shared" si="55"/>
        <v>0</v>
      </c>
      <c r="N86" s="14">
        <f t="shared" si="70"/>
        <v>0</v>
      </c>
      <c r="O86" s="188">
        <f t="shared" si="56"/>
        <v>0</v>
      </c>
      <c r="P86" s="14">
        <f t="shared" si="71"/>
        <v>0</v>
      </c>
      <c r="Q86" s="79">
        <f t="shared" si="57"/>
        <v>0</v>
      </c>
      <c r="R86" s="14">
        <f t="shared" si="71"/>
        <v>0</v>
      </c>
      <c r="S86" s="79">
        <f t="shared" si="58"/>
        <v>0</v>
      </c>
      <c r="T86" s="14">
        <f t="shared" si="72"/>
        <v>0</v>
      </c>
      <c r="U86" s="79">
        <f t="shared" si="59"/>
        <v>0</v>
      </c>
      <c r="V86" s="14">
        <f t="shared" si="73"/>
        <v>0</v>
      </c>
      <c r="W86" s="79">
        <f t="shared" si="60"/>
        <v>0</v>
      </c>
      <c r="X86" s="14">
        <f t="shared" si="74"/>
        <v>0</v>
      </c>
      <c r="Y86" s="79">
        <f t="shared" si="61"/>
        <v>0</v>
      </c>
      <c r="Z86" s="14">
        <f t="shared" si="75"/>
        <v>0</v>
      </c>
      <c r="AA86" s="79">
        <f t="shared" si="62"/>
        <v>0</v>
      </c>
      <c r="AB86" s="14">
        <f t="shared" si="76"/>
        <v>0</v>
      </c>
      <c r="AC86" s="79">
        <f t="shared" si="63"/>
        <v>0</v>
      </c>
      <c r="AD86" s="14">
        <f t="shared" si="77"/>
        <v>0</v>
      </c>
      <c r="AE86" s="79">
        <f t="shared" si="64"/>
        <v>0</v>
      </c>
      <c r="AF86" s="14">
        <f t="shared" si="78"/>
        <v>0</v>
      </c>
      <c r="AG86" s="79">
        <f t="shared" si="65"/>
        <v>0</v>
      </c>
      <c r="AH86" s="14">
        <f t="shared" si="79"/>
        <v>0</v>
      </c>
      <c r="AI86" s="79">
        <f t="shared" si="66"/>
        <v>0</v>
      </c>
      <c r="AJ86" s="14">
        <f t="shared" si="80"/>
        <v>0</v>
      </c>
      <c r="AK86" s="79">
        <f t="shared" si="67"/>
        <v>0</v>
      </c>
      <c r="AL86" s="14">
        <f t="shared" si="81"/>
        <v>0</v>
      </c>
      <c r="AM86" s="176" t="e">
        <f>IF(#REF!=0,"",O86/#REF!)</f>
        <v>#REF!</v>
      </c>
      <c r="AN86" s="68"/>
    </row>
    <row r="87" spans="1:41" s="51" customFormat="1" ht="15" customHeight="1">
      <c r="A87" s="52"/>
      <c r="B87" s="202" t="s">
        <v>441</v>
      </c>
      <c r="C87" s="188">
        <v>0</v>
      </c>
      <c r="D87" s="46">
        <v>0</v>
      </c>
      <c r="E87" s="213">
        <v>0</v>
      </c>
      <c r="F87" s="14">
        <v>0</v>
      </c>
      <c r="G87" s="46">
        <v>0</v>
      </c>
      <c r="H87" s="213">
        <f t="shared" si="53"/>
        <v>0</v>
      </c>
      <c r="I87" s="14">
        <f t="shared" si="68"/>
        <v>0</v>
      </c>
      <c r="J87" s="12">
        <f t="shared" si="69"/>
        <v>0</v>
      </c>
      <c r="K87" s="213">
        <f t="shared" si="54"/>
        <v>0</v>
      </c>
      <c r="L87" s="14">
        <f t="shared" si="70"/>
        <v>0</v>
      </c>
      <c r="M87" s="213">
        <f t="shared" si="55"/>
        <v>0</v>
      </c>
      <c r="N87" s="14">
        <f t="shared" si="70"/>
        <v>0</v>
      </c>
      <c r="O87" s="188">
        <f t="shared" si="56"/>
        <v>0</v>
      </c>
      <c r="P87" s="14">
        <f t="shared" si="71"/>
        <v>0</v>
      </c>
      <c r="Q87" s="79">
        <f t="shared" si="57"/>
        <v>0</v>
      </c>
      <c r="R87" s="14">
        <f t="shared" si="71"/>
        <v>0</v>
      </c>
      <c r="S87" s="79">
        <f t="shared" si="58"/>
        <v>0</v>
      </c>
      <c r="T87" s="14">
        <f t="shared" si="72"/>
        <v>0</v>
      </c>
      <c r="U87" s="79">
        <f t="shared" si="59"/>
        <v>0</v>
      </c>
      <c r="V87" s="14">
        <f t="shared" si="73"/>
        <v>0</v>
      </c>
      <c r="W87" s="79">
        <f t="shared" si="60"/>
        <v>0</v>
      </c>
      <c r="X87" s="14">
        <f t="shared" si="74"/>
        <v>0</v>
      </c>
      <c r="Y87" s="79">
        <f t="shared" si="61"/>
        <v>0</v>
      </c>
      <c r="Z87" s="14">
        <f t="shared" si="75"/>
        <v>0</v>
      </c>
      <c r="AA87" s="79">
        <f t="shared" si="62"/>
        <v>0</v>
      </c>
      <c r="AB87" s="14">
        <f t="shared" si="76"/>
        <v>0</v>
      </c>
      <c r="AC87" s="79">
        <f t="shared" si="63"/>
        <v>0</v>
      </c>
      <c r="AD87" s="14">
        <f t="shared" si="77"/>
        <v>0</v>
      </c>
      <c r="AE87" s="79">
        <f t="shared" si="64"/>
        <v>0</v>
      </c>
      <c r="AF87" s="14">
        <f t="shared" si="78"/>
        <v>0</v>
      </c>
      <c r="AG87" s="79">
        <f t="shared" si="65"/>
        <v>0</v>
      </c>
      <c r="AH87" s="14">
        <f t="shared" si="79"/>
        <v>0</v>
      </c>
      <c r="AI87" s="79">
        <f t="shared" si="66"/>
        <v>0</v>
      </c>
      <c r="AJ87" s="14">
        <f t="shared" si="80"/>
        <v>0</v>
      </c>
      <c r="AK87" s="79">
        <f t="shared" si="67"/>
        <v>0</v>
      </c>
      <c r="AL87" s="14">
        <f t="shared" si="81"/>
        <v>0</v>
      </c>
      <c r="AM87" s="176" t="e">
        <f>IF(#REF!=0,"",O87/#REF!)</f>
        <v>#REF!</v>
      </c>
      <c r="AN87" s="68"/>
    </row>
    <row r="88" spans="1:41" s="51" customFormat="1" ht="15" customHeight="1">
      <c r="A88" s="88"/>
      <c r="B88" s="198" t="s">
        <v>442</v>
      </c>
      <c r="C88" s="189">
        <v>0</v>
      </c>
      <c r="D88" s="83">
        <v>0</v>
      </c>
      <c r="E88" s="214">
        <v>0</v>
      </c>
      <c r="F88" s="81">
        <v>0</v>
      </c>
      <c r="G88" s="83">
        <v>0</v>
      </c>
      <c r="H88" s="214">
        <f t="shared" si="53"/>
        <v>0</v>
      </c>
      <c r="I88" s="81">
        <f t="shared" si="68"/>
        <v>0</v>
      </c>
      <c r="J88" s="747">
        <f t="shared" si="69"/>
        <v>0</v>
      </c>
      <c r="K88" s="214">
        <f t="shared" si="54"/>
        <v>0</v>
      </c>
      <c r="L88" s="81">
        <f t="shared" si="70"/>
        <v>0</v>
      </c>
      <c r="M88" s="214">
        <f t="shared" si="55"/>
        <v>0</v>
      </c>
      <c r="N88" s="81">
        <f t="shared" si="70"/>
        <v>0</v>
      </c>
      <c r="O88" s="189">
        <f t="shared" si="56"/>
        <v>0</v>
      </c>
      <c r="P88" s="81">
        <f t="shared" si="71"/>
        <v>0</v>
      </c>
      <c r="Q88" s="82">
        <f t="shared" si="57"/>
        <v>0</v>
      </c>
      <c r="R88" s="81">
        <f t="shared" si="71"/>
        <v>0</v>
      </c>
      <c r="S88" s="82">
        <f t="shared" si="58"/>
        <v>0</v>
      </c>
      <c r="T88" s="81">
        <f t="shared" si="72"/>
        <v>0</v>
      </c>
      <c r="U88" s="82">
        <f t="shared" si="59"/>
        <v>0</v>
      </c>
      <c r="V88" s="81">
        <f t="shared" si="73"/>
        <v>0</v>
      </c>
      <c r="W88" s="82">
        <f t="shared" si="60"/>
        <v>0</v>
      </c>
      <c r="X88" s="81">
        <f t="shared" si="74"/>
        <v>0</v>
      </c>
      <c r="Y88" s="82">
        <f t="shared" si="61"/>
        <v>0</v>
      </c>
      <c r="Z88" s="81">
        <f t="shared" si="75"/>
        <v>0</v>
      </c>
      <c r="AA88" s="82">
        <f t="shared" si="62"/>
        <v>0</v>
      </c>
      <c r="AB88" s="81">
        <f t="shared" si="76"/>
        <v>0</v>
      </c>
      <c r="AC88" s="82">
        <f t="shared" si="63"/>
        <v>0</v>
      </c>
      <c r="AD88" s="81">
        <f t="shared" si="77"/>
        <v>0</v>
      </c>
      <c r="AE88" s="82">
        <f t="shared" si="64"/>
        <v>0</v>
      </c>
      <c r="AF88" s="81">
        <f t="shared" si="78"/>
        <v>0</v>
      </c>
      <c r="AG88" s="82">
        <f t="shared" si="65"/>
        <v>0</v>
      </c>
      <c r="AH88" s="81">
        <f t="shared" si="79"/>
        <v>0</v>
      </c>
      <c r="AI88" s="82">
        <f t="shared" si="66"/>
        <v>0</v>
      </c>
      <c r="AJ88" s="81">
        <f t="shared" si="80"/>
        <v>0</v>
      </c>
      <c r="AK88" s="82">
        <f t="shared" si="67"/>
        <v>0</v>
      </c>
      <c r="AL88" s="81">
        <f t="shared" si="81"/>
        <v>0</v>
      </c>
      <c r="AM88" s="32" t="e">
        <f>IF(#REF!=0,"",O88/#REF!)</f>
        <v>#REF!</v>
      </c>
      <c r="AN88" s="60" t="e">
        <f>IF(#REF!=0,"",O88/#REF!)</f>
        <v>#REF!</v>
      </c>
    </row>
    <row r="89" spans="1:41" s="56" customFormat="1" ht="15" customHeight="1">
      <c r="B89" s="200" t="s">
        <v>443</v>
      </c>
      <c r="C89" s="190">
        <v>8813337300.1788044</v>
      </c>
      <c r="D89" s="76">
        <v>0.16920865873502744</v>
      </c>
      <c r="E89" s="84">
        <v>15471684368.137537</v>
      </c>
      <c r="F89" s="75">
        <v>0.21351846282110432</v>
      </c>
      <c r="G89" s="76">
        <v>0.75548533332811951</v>
      </c>
      <c r="H89" s="84">
        <f t="shared" si="53"/>
        <v>18545898497.999954</v>
      </c>
      <c r="I89" s="75">
        <f t="shared" si="68"/>
        <v>0.19544372366636698</v>
      </c>
      <c r="J89" s="27">
        <f t="shared" si="69"/>
        <v>0.19869938247922567</v>
      </c>
      <c r="K89" s="84">
        <f t="shared" si="54"/>
        <v>22166511252.862072</v>
      </c>
      <c r="L89" s="75">
        <f t="shared" si="70"/>
        <v>0.18664573253009104</v>
      </c>
      <c r="M89" s="84">
        <f t="shared" si="55"/>
        <v>15510395866.092148</v>
      </c>
      <c r="N89" s="75">
        <f t="shared" si="70"/>
        <v>0.14269990556924428</v>
      </c>
      <c r="O89" s="190">
        <f t="shared" si="56"/>
        <v>1061382711.6307069</v>
      </c>
      <c r="P89" s="75">
        <f t="shared" si="71"/>
        <v>0.19279842907681521</v>
      </c>
      <c r="Q89" s="831">
        <f t="shared" si="57"/>
        <v>1076333110.8035762</v>
      </c>
      <c r="R89" s="75">
        <f t="shared" si="71"/>
        <v>0.18941200623376422</v>
      </c>
      <c r="S89" s="831">
        <f t="shared" si="58"/>
        <v>1205779568.7403672</v>
      </c>
      <c r="T89" s="75">
        <f t="shared" si="72"/>
        <v>0.19657933550226128</v>
      </c>
      <c r="U89" s="831">
        <f t="shared" si="59"/>
        <v>1251138695.8779435</v>
      </c>
      <c r="V89" s="75">
        <f t="shared" si="73"/>
        <v>0.19582776384486494</v>
      </c>
      <c r="W89" s="831">
        <f t="shared" si="60"/>
        <v>1354273938.352546</v>
      </c>
      <c r="X89" s="75">
        <f t="shared" si="74"/>
        <v>0.1907018489026483</v>
      </c>
      <c r="Y89" s="831">
        <f t="shared" si="61"/>
        <v>1323890606.1178021</v>
      </c>
      <c r="Z89" s="75">
        <f t="shared" si="75"/>
        <v>0.18243890467609858</v>
      </c>
      <c r="AA89" s="831">
        <f t="shared" si="62"/>
        <v>1390721587.7996826</v>
      </c>
      <c r="AB89" s="75">
        <f t="shared" si="76"/>
        <v>0.18594715646061463</v>
      </c>
      <c r="AC89" s="831">
        <f t="shared" si="63"/>
        <v>1802099320.5617247</v>
      </c>
      <c r="AD89" s="75">
        <f t="shared" si="77"/>
        <v>0.19836059679487275</v>
      </c>
      <c r="AE89" s="831">
        <f t="shared" si="64"/>
        <v>1934870646.1943896</v>
      </c>
      <c r="AF89" s="75">
        <f t="shared" si="78"/>
        <v>0.198940452605438</v>
      </c>
      <c r="AG89" s="831">
        <f t="shared" si="65"/>
        <v>1919841658.1805804</v>
      </c>
      <c r="AH89" s="75">
        <f t="shared" si="79"/>
        <v>0.19916155080717621</v>
      </c>
      <c r="AI89" s="831">
        <f t="shared" si="66"/>
        <v>2076308559.738811</v>
      </c>
      <c r="AJ89" s="75">
        <f t="shared" si="80"/>
        <v>0.20216945827303021</v>
      </c>
      <c r="AK89" s="831">
        <f t="shared" si="67"/>
        <v>2149258094.0018158</v>
      </c>
      <c r="AL89" s="75">
        <f t="shared" si="81"/>
        <v>0.2023221502489066</v>
      </c>
      <c r="AM89" s="27" t="e">
        <f>IF(#REF!=0,"",O89/#REF!)</f>
        <v>#REF!</v>
      </c>
      <c r="AN89" s="76" t="e">
        <f>IF(#REF!=0,"",O89/#REF!)</f>
        <v>#REF!</v>
      </c>
    </row>
    <row r="90" spans="1:41" s="56" customFormat="1" ht="15" customHeight="1">
      <c r="B90" s="200" t="s">
        <v>466</v>
      </c>
      <c r="C90" s="190">
        <v>6195965286.7637415</v>
      </c>
      <c r="D90" s="76">
        <v>0.118957318894491</v>
      </c>
      <c r="E90" s="190">
        <v>9415320537.4926567</v>
      </c>
      <c r="F90" s="75">
        <v>0.12993703337650292</v>
      </c>
      <c r="G90" s="76">
        <v>0.5195889747165513</v>
      </c>
      <c r="H90" s="84">
        <f t="shared" si="53"/>
        <v>12485261265.552822</v>
      </c>
      <c r="I90" s="75">
        <f t="shared" si="68"/>
        <v>0.13157442617030693</v>
      </c>
      <c r="J90" s="27">
        <f t="shared" si="69"/>
        <v>0.32605801532039025</v>
      </c>
      <c r="K90" s="84">
        <f t="shared" si="54"/>
        <v>15626105985.695507</v>
      </c>
      <c r="L90" s="75">
        <f t="shared" si="70"/>
        <v>0.1315744261703069</v>
      </c>
      <c r="M90" s="84">
        <f t="shared" si="55"/>
        <v>14301140758.394566</v>
      </c>
      <c r="N90" s="75">
        <f t="shared" si="70"/>
        <v>0.13157442617030693</v>
      </c>
      <c r="O90" s="190">
        <f t="shared" si="56"/>
        <v>807215737.92428052</v>
      </c>
      <c r="P90" s="75">
        <f t="shared" si="71"/>
        <v>0.14662941509455515</v>
      </c>
      <c r="Q90" s="831">
        <f t="shared" si="57"/>
        <v>790752871.78569829</v>
      </c>
      <c r="R90" s="75">
        <f t="shared" si="71"/>
        <v>0.13915588619978186</v>
      </c>
      <c r="S90" s="831">
        <f t="shared" si="58"/>
        <v>855613046.41144025</v>
      </c>
      <c r="T90" s="75">
        <f t="shared" si="72"/>
        <v>0.13949137012359089</v>
      </c>
      <c r="U90" s="831">
        <f t="shared" si="59"/>
        <v>881878114.75009358</v>
      </c>
      <c r="V90" s="75">
        <f t="shared" si="73"/>
        <v>0.13803123487764271</v>
      </c>
      <c r="W90" s="831">
        <f t="shared" si="60"/>
        <v>966921158.61253071</v>
      </c>
      <c r="X90" s="75">
        <f t="shared" si="74"/>
        <v>0.13615683464662443</v>
      </c>
      <c r="Y90" s="831">
        <f t="shared" si="61"/>
        <v>964860030.97529721</v>
      </c>
      <c r="Z90" s="75">
        <f t="shared" si="75"/>
        <v>0.13296265295896847</v>
      </c>
      <c r="AA90" s="831">
        <f t="shared" si="62"/>
        <v>1005378987.1522336</v>
      </c>
      <c r="AB90" s="75">
        <f t="shared" si="76"/>
        <v>0.1344247227239693</v>
      </c>
      <c r="AC90" s="831">
        <f t="shared" si="63"/>
        <v>1154548569.5896125</v>
      </c>
      <c r="AD90" s="75">
        <f t="shared" si="77"/>
        <v>0.12708341914311155</v>
      </c>
      <c r="AE90" s="831">
        <f t="shared" si="64"/>
        <v>1219060253.3235009</v>
      </c>
      <c r="AF90" s="75">
        <f t="shared" si="78"/>
        <v>0.125341918348123</v>
      </c>
      <c r="AG90" s="831">
        <f t="shared" si="65"/>
        <v>1210174602.7550569</v>
      </c>
      <c r="AH90" s="75">
        <f t="shared" si="79"/>
        <v>0.1255417339264159</v>
      </c>
      <c r="AI90" s="831">
        <f t="shared" si="66"/>
        <v>1299665050.0229549</v>
      </c>
      <c r="AJ90" s="75">
        <f t="shared" si="80"/>
        <v>0.12654794388199431</v>
      </c>
      <c r="AK90" s="831">
        <f t="shared" si="67"/>
        <v>1329192842.2501218</v>
      </c>
      <c r="AL90" s="75">
        <f t="shared" si="81"/>
        <v>0.12512464402950071</v>
      </c>
      <c r="AM90" s="27" t="e">
        <f>IF(#REF!=0,"",O90/#REF!)</f>
        <v>#REF!</v>
      </c>
      <c r="AN90" s="76" t="e">
        <f>IF(#REF!=0,"",O90/#REF!)</f>
        <v>#REF!</v>
      </c>
    </row>
    <row r="91" spans="1:41" s="51" customFormat="1" ht="15" customHeight="1">
      <c r="A91" s="52"/>
      <c r="B91" s="203" t="s">
        <v>444</v>
      </c>
      <c r="C91" s="191">
        <v>424036227.67000002</v>
      </c>
      <c r="D91" s="68">
        <v>8.1411386964215897E-3</v>
      </c>
      <c r="E91" s="211">
        <v>369315131.29500002</v>
      </c>
      <c r="F91" s="85">
        <v>5.0967688620301953E-3</v>
      </c>
      <c r="G91" s="68">
        <v>-0.12904816335076419</v>
      </c>
      <c r="H91" s="211">
        <f t="shared" si="53"/>
        <v>579946950</v>
      </c>
      <c r="I91" s="85">
        <f t="shared" si="68"/>
        <v>6.1117012718028213E-3</v>
      </c>
      <c r="J91" s="176">
        <f t="shared" si="69"/>
        <v>0.57033086612623074</v>
      </c>
      <c r="K91" s="211">
        <f t="shared" si="54"/>
        <v>725840838.57211888</v>
      </c>
      <c r="L91" s="85">
        <f t="shared" si="70"/>
        <v>6.1117012718028213E-3</v>
      </c>
      <c r="M91" s="211">
        <f t="shared" si="55"/>
        <v>664295507.15408099</v>
      </c>
      <c r="N91" s="85">
        <f t="shared" si="70"/>
        <v>6.1117012718028205E-3</v>
      </c>
      <c r="O91" s="191">
        <f t="shared" si="56"/>
        <v>48328912.5</v>
      </c>
      <c r="P91" s="85">
        <f t="shared" si="71"/>
        <v>8.7788677042563643E-3</v>
      </c>
      <c r="Q91" s="86">
        <f t="shared" si="57"/>
        <v>48328912.5</v>
      </c>
      <c r="R91" s="85">
        <f t="shared" si="71"/>
        <v>8.5048728723830964E-3</v>
      </c>
      <c r="S91" s="86">
        <f t="shared" si="58"/>
        <v>48328912.5</v>
      </c>
      <c r="T91" s="85">
        <f t="shared" si="72"/>
        <v>7.8791063898368333E-3</v>
      </c>
      <c r="U91" s="86">
        <f t="shared" si="59"/>
        <v>48328912.5</v>
      </c>
      <c r="V91" s="85">
        <f t="shared" si="73"/>
        <v>7.5644234289212872E-3</v>
      </c>
      <c r="W91" s="86">
        <f t="shared" si="60"/>
        <v>48328912.5</v>
      </c>
      <c r="X91" s="85">
        <f t="shared" si="74"/>
        <v>6.8054274015018996E-3</v>
      </c>
      <c r="Y91" s="86">
        <f t="shared" si="61"/>
        <v>48328912.5</v>
      </c>
      <c r="Z91" s="85">
        <f t="shared" si="75"/>
        <v>6.6599716169467634E-3</v>
      </c>
      <c r="AA91" s="86">
        <f t="shared" si="62"/>
        <v>48328912.5</v>
      </c>
      <c r="AB91" s="85">
        <f t="shared" si="76"/>
        <v>6.461842494605235E-3</v>
      </c>
      <c r="AC91" s="86">
        <f t="shared" si="63"/>
        <v>48328912.5</v>
      </c>
      <c r="AD91" s="85">
        <f t="shared" si="77"/>
        <v>5.3196579214951382E-3</v>
      </c>
      <c r="AE91" s="86">
        <f t="shared" si="64"/>
        <v>48328912.5</v>
      </c>
      <c r="AF91" s="85">
        <f t="shared" si="78"/>
        <v>4.9691051676188733E-3</v>
      </c>
      <c r="AG91" s="86">
        <f t="shared" si="65"/>
        <v>48328912.5</v>
      </c>
      <c r="AH91" s="85">
        <f t="shared" si="79"/>
        <v>5.0135703230057586E-3</v>
      </c>
      <c r="AI91" s="86">
        <f t="shared" si="66"/>
        <v>48328912.5</v>
      </c>
      <c r="AJ91" s="85">
        <f t="shared" si="80"/>
        <v>4.7057697726193325E-3</v>
      </c>
      <c r="AK91" s="86">
        <f t="shared" si="67"/>
        <v>48328912.5</v>
      </c>
      <c r="AL91" s="85">
        <f t="shared" si="81"/>
        <v>4.5494812947220655E-3</v>
      </c>
      <c r="AM91" s="176" t="e">
        <f>IF(#REF!=0,"",O91/#REF!)</f>
        <v>#REF!</v>
      </c>
      <c r="AN91" s="68" t="e">
        <f>IF(#REF!=0,"",O91/#REF!)</f>
        <v>#REF!</v>
      </c>
      <c r="AO91" s="51" t="s">
        <v>64</v>
      </c>
    </row>
    <row r="92" spans="1:41" s="51" customFormat="1" ht="15" customHeight="1">
      <c r="A92" s="52"/>
      <c r="B92" s="203" t="s">
        <v>327</v>
      </c>
      <c r="C92" s="191">
        <v>33512616.5</v>
      </c>
      <c r="D92" s="68">
        <v>6.434140321114574E-4</v>
      </c>
      <c r="E92" s="211">
        <v>31243514.5</v>
      </c>
      <c r="F92" s="85">
        <v>4.3117911601837694E-4</v>
      </c>
      <c r="G92" s="68">
        <v>-6.7708888083984731E-2</v>
      </c>
      <c r="H92" s="211">
        <f t="shared" si="53"/>
        <v>51404430</v>
      </c>
      <c r="I92" s="85">
        <f t="shared" si="68"/>
        <v>5.4171941107251118E-4</v>
      </c>
      <c r="J92" s="176">
        <f t="shared" si="69"/>
        <v>0.64528321549741152</v>
      </c>
      <c r="K92" s="211">
        <f t="shared" si="54"/>
        <v>64335944.136824548</v>
      </c>
      <c r="L92" s="85">
        <f t="shared" si="70"/>
        <v>5.4171941107251118E-4</v>
      </c>
      <c r="M92" s="211">
        <f t="shared" si="55"/>
        <v>58880785.383588031</v>
      </c>
      <c r="N92" s="85">
        <f t="shared" si="70"/>
        <v>5.4171941107251118E-4</v>
      </c>
      <c r="O92" s="191">
        <f t="shared" si="56"/>
        <v>4283702.5</v>
      </c>
      <c r="P92" s="85">
        <f t="shared" si="71"/>
        <v>7.7812753456623393E-4</v>
      </c>
      <c r="Q92" s="86">
        <f t="shared" si="57"/>
        <v>4283702.5</v>
      </c>
      <c r="R92" s="85">
        <f t="shared" si="71"/>
        <v>7.5384160952534686E-4</v>
      </c>
      <c r="S92" s="86">
        <f t="shared" si="58"/>
        <v>4283702.5</v>
      </c>
      <c r="T92" s="85">
        <f t="shared" si="72"/>
        <v>6.9837589951791317E-4</v>
      </c>
      <c r="U92" s="86">
        <f t="shared" si="59"/>
        <v>4283702.5</v>
      </c>
      <c r="V92" s="85">
        <f t="shared" si="73"/>
        <v>6.7048352378151885E-4</v>
      </c>
      <c r="W92" s="86">
        <f t="shared" si="60"/>
        <v>4283702.5</v>
      </c>
      <c r="X92" s="85">
        <f t="shared" si="74"/>
        <v>6.0320882191135976E-4</v>
      </c>
      <c r="Y92" s="86">
        <f t="shared" si="61"/>
        <v>4283702.5</v>
      </c>
      <c r="Z92" s="85">
        <f t="shared" si="75"/>
        <v>5.9031613975265619E-4</v>
      </c>
      <c r="AA92" s="86">
        <f t="shared" si="62"/>
        <v>4283702.5</v>
      </c>
      <c r="AB92" s="85">
        <f t="shared" si="76"/>
        <v>5.727546807254701E-4</v>
      </c>
      <c r="AC92" s="86">
        <f t="shared" si="63"/>
        <v>4283702.5</v>
      </c>
      <c r="AD92" s="85">
        <f t="shared" si="77"/>
        <v>4.715155123230536E-4</v>
      </c>
      <c r="AE92" s="86">
        <f t="shared" si="64"/>
        <v>4283702.5</v>
      </c>
      <c r="AF92" s="85">
        <f t="shared" si="78"/>
        <v>4.4044376602291404E-4</v>
      </c>
      <c r="AG92" s="86">
        <f t="shared" si="65"/>
        <v>4283702.5</v>
      </c>
      <c r="AH92" s="85">
        <f t="shared" si="79"/>
        <v>4.4438499886761523E-4</v>
      </c>
      <c r="AI92" s="86">
        <f t="shared" si="66"/>
        <v>4283702.5</v>
      </c>
      <c r="AJ92" s="85">
        <f t="shared" si="80"/>
        <v>4.171026554631012E-4</v>
      </c>
      <c r="AK92" s="86">
        <f t="shared" si="67"/>
        <v>4283702.5</v>
      </c>
      <c r="AL92" s="85">
        <f t="shared" si="81"/>
        <v>4.0324980198766421E-4</v>
      </c>
      <c r="AM92" s="176"/>
      <c r="AN92" s="68"/>
    </row>
    <row r="93" spans="1:41" s="51" customFormat="1" ht="15" customHeight="1">
      <c r="A93" s="61"/>
      <c r="B93" s="204" t="s">
        <v>467</v>
      </c>
      <c r="C93" s="192">
        <v>143313276.095</v>
      </c>
      <c r="D93" s="46">
        <v>2.7514942865588094E-3</v>
      </c>
      <c r="E93" s="211">
        <v>143566471.28999999</v>
      </c>
      <c r="F93" s="14">
        <v>1.9813028454497296E-3</v>
      </c>
      <c r="G93" s="46">
        <v>1.7667253299837619E-3</v>
      </c>
      <c r="H93" s="211">
        <f t="shared" si="53"/>
        <v>248387150</v>
      </c>
      <c r="I93" s="14">
        <f t="shared" si="68"/>
        <v>2.6175981450621958E-3</v>
      </c>
      <c r="J93" s="12">
        <f t="shared" si="69"/>
        <v>0.7301194893776094</v>
      </c>
      <c r="K93" s="211">
        <f t="shared" si="54"/>
        <v>310872463.84611326</v>
      </c>
      <c r="L93" s="14">
        <f t="shared" si="70"/>
        <v>2.6175981450621958E-3</v>
      </c>
      <c r="M93" s="211">
        <f t="shared" si="55"/>
        <v>284513036.54550958</v>
      </c>
      <c r="N93" s="14">
        <f t="shared" si="70"/>
        <v>2.6175981450621963E-3</v>
      </c>
      <c r="O93" s="192">
        <f t="shared" si="56"/>
        <v>16073200</v>
      </c>
      <c r="P93" s="14">
        <f t="shared" si="71"/>
        <v>2.9196704226285538E-3</v>
      </c>
      <c r="Q93" s="87">
        <f t="shared" si="57"/>
        <v>16073200</v>
      </c>
      <c r="R93" s="14">
        <f t="shared" si="71"/>
        <v>2.8285453899337793E-3</v>
      </c>
      <c r="S93" s="87">
        <f t="shared" si="58"/>
        <v>16073200</v>
      </c>
      <c r="T93" s="14">
        <f t="shared" si="72"/>
        <v>2.6204283579756818E-3</v>
      </c>
      <c r="U93" s="87">
        <f t="shared" si="59"/>
        <v>30648200</v>
      </c>
      <c r="V93" s="14">
        <f t="shared" si="73"/>
        <v>4.7970448773136665E-3</v>
      </c>
      <c r="W93" s="87">
        <f t="shared" si="60"/>
        <v>16073200</v>
      </c>
      <c r="X93" s="14">
        <f t="shared" si="74"/>
        <v>2.2633448602804858E-3</v>
      </c>
      <c r="Y93" s="87">
        <f t="shared" si="61"/>
        <v>20363200</v>
      </c>
      <c r="Z93" s="14">
        <f t="shared" si="75"/>
        <v>2.8061532323991425E-3</v>
      </c>
      <c r="AA93" s="87">
        <f t="shared" si="62"/>
        <v>17200700</v>
      </c>
      <c r="AB93" s="14">
        <f t="shared" si="76"/>
        <v>2.2998285797752281E-3</v>
      </c>
      <c r="AC93" s="87">
        <f t="shared" si="63"/>
        <v>18383200</v>
      </c>
      <c r="AD93" s="14">
        <f t="shared" si="77"/>
        <v>2.0234747782174787E-3</v>
      </c>
      <c r="AE93" s="87">
        <f t="shared" si="64"/>
        <v>17626950</v>
      </c>
      <c r="AF93" s="14">
        <f t="shared" si="78"/>
        <v>1.8123761492535033E-3</v>
      </c>
      <c r="AG93" s="87">
        <f t="shared" si="65"/>
        <v>17626950</v>
      </c>
      <c r="AH93" s="14">
        <f t="shared" si="79"/>
        <v>1.8285938754592577E-3</v>
      </c>
      <c r="AI93" s="87">
        <f t="shared" si="66"/>
        <v>40905700</v>
      </c>
      <c r="AJ93" s="14">
        <f t="shared" si="80"/>
        <v>3.9829740962583141E-3</v>
      </c>
      <c r="AK93" s="87">
        <f t="shared" si="67"/>
        <v>21339450</v>
      </c>
      <c r="AL93" s="14">
        <f t="shared" si="81"/>
        <v>2.0088063975090852E-3</v>
      </c>
      <c r="AM93" s="176" t="e">
        <f>IF(#REF!=0,"",O93/#REF!)</f>
        <v>#REF!</v>
      </c>
      <c r="AN93" s="68" t="e">
        <f>IF(#REF!=0,"",O93/#REF!)</f>
        <v>#REF!</v>
      </c>
    </row>
    <row r="94" spans="1:41" s="51" customFormat="1" ht="15" customHeight="1">
      <c r="A94" s="61"/>
      <c r="B94" s="204" t="s">
        <v>445</v>
      </c>
      <c r="C94" s="192">
        <v>0</v>
      </c>
      <c r="D94" s="46">
        <v>0</v>
      </c>
      <c r="E94" s="211">
        <v>0</v>
      </c>
      <c r="F94" s="14">
        <v>0</v>
      </c>
      <c r="G94" s="46">
        <v>0</v>
      </c>
      <c r="H94" s="211">
        <f t="shared" si="53"/>
        <v>0</v>
      </c>
      <c r="I94" s="14">
        <f t="shared" si="68"/>
        <v>0</v>
      </c>
      <c r="J94" s="12">
        <f t="shared" si="69"/>
        <v>0</v>
      </c>
      <c r="K94" s="211">
        <f t="shared" si="54"/>
        <v>0</v>
      </c>
      <c r="L94" s="14">
        <f t="shared" si="70"/>
        <v>0</v>
      </c>
      <c r="M94" s="211">
        <f t="shared" si="55"/>
        <v>0</v>
      </c>
      <c r="N94" s="14">
        <f t="shared" si="70"/>
        <v>0</v>
      </c>
      <c r="O94" s="192">
        <f t="shared" si="56"/>
        <v>0</v>
      </c>
      <c r="P94" s="14">
        <f t="shared" si="71"/>
        <v>0</v>
      </c>
      <c r="Q94" s="87">
        <f t="shared" si="57"/>
        <v>0</v>
      </c>
      <c r="R94" s="14">
        <f t="shared" si="71"/>
        <v>0</v>
      </c>
      <c r="S94" s="87">
        <f t="shared" si="58"/>
        <v>0</v>
      </c>
      <c r="T94" s="14">
        <f t="shared" si="72"/>
        <v>0</v>
      </c>
      <c r="U94" s="87">
        <f t="shared" si="59"/>
        <v>0</v>
      </c>
      <c r="V94" s="14">
        <f t="shared" si="73"/>
        <v>0</v>
      </c>
      <c r="W94" s="87">
        <f t="shared" si="60"/>
        <v>0</v>
      </c>
      <c r="X94" s="14">
        <f t="shared" si="74"/>
        <v>0</v>
      </c>
      <c r="Y94" s="87">
        <f t="shared" si="61"/>
        <v>0</v>
      </c>
      <c r="Z94" s="14">
        <f t="shared" si="75"/>
        <v>0</v>
      </c>
      <c r="AA94" s="87">
        <f t="shared" si="62"/>
        <v>0</v>
      </c>
      <c r="AB94" s="14">
        <f t="shared" si="76"/>
        <v>0</v>
      </c>
      <c r="AC94" s="87">
        <f t="shared" si="63"/>
        <v>0</v>
      </c>
      <c r="AD94" s="14">
        <f t="shared" si="77"/>
        <v>0</v>
      </c>
      <c r="AE94" s="87">
        <f t="shared" si="64"/>
        <v>0</v>
      </c>
      <c r="AF94" s="14">
        <f t="shared" si="78"/>
        <v>0</v>
      </c>
      <c r="AG94" s="87">
        <f t="shared" si="65"/>
        <v>0</v>
      </c>
      <c r="AH94" s="14">
        <f t="shared" si="79"/>
        <v>0</v>
      </c>
      <c r="AI94" s="87">
        <f t="shared" si="66"/>
        <v>0</v>
      </c>
      <c r="AJ94" s="14">
        <f t="shared" si="80"/>
        <v>0</v>
      </c>
      <c r="AK94" s="87">
        <f t="shared" si="67"/>
        <v>0</v>
      </c>
      <c r="AL94" s="14">
        <f t="shared" si="81"/>
        <v>0</v>
      </c>
      <c r="AM94" s="176" t="e">
        <f>IF(#REF!=0,"",O94/#REF!)</f>
        <v>#REF!</v>
      </c>
      <c r="AN94" s="68" t="e">
        <f>IF(#REF!=0,"",O94/#REF!)</f>
        <v>#REF!</v>
      </c>
    </row>
    <row r="95" spans="1:41" s="51" customFormat="1" ht="15" customHeight="1">
      <c r="A95" s="61"/>
      <c r="B95" s="204" t="s">
        <v>446</v>
      </c>
      <c r="C95" s="192">
        <v>102050542.87467743</v>
      </c>
      <c r="D95" s="46">
        <v>1.9592845360241976E-3</v>
      </c>
      <c r="E95" s="211">
        <v>93923911.231451601</v>
      </c>
      <c r="F95" s="14">
        <v>1.2962059379640471E-3</v>
      </c>
      <c r="G95" s="46">
        <v>-7.9633399434294982E-2</v>
      </c>
      <c r="H95" s="211">
        <f t="shared" si="53"/>
        <v>110129360</v>
      </c>
      <c r="I95" s="14">
        <f t="shared" si="68"/>
        <v>1.1605850320875568E-3</v>
      </c>
      <c r="J95" s="12">
        <f t="shared" si="69"/>
        <v>0.17253805294174973</v>
      </c>
      <c r="K95" s="211">
        <f t="shared" si="54"/>
        <v>137833963.9751718</v>
      </c>
      <c r="L95" s="14">
        <f t="shared" si="70"/>
        <v>1.1605850320875568E-3</v>
      </c>
      <c r="M95" s="211">
        <f t="shared" si="55"/>
        <v>126146777.82813475</v>
      </c>
      <c r="N95" s="14">
        <f t="shared" si="70"/>
        <v>1.160585032087557E-3</v>
      </c>
      <c r="O95" s="192">
        <f t="shared" si="56"/>
        <v>38537180</v>
      </c>
      <c r="P95" s="14">
        <f t="shared" si="71"/>
        <v>7.0002155524421178E-3</v>
      </c>
      <c r="Q95" s="87">
        <f t="shared" si="57"/>
        <v>4812500</v>
      </c>
      <c r="R95" s="14">
        <f t="shared" si="71"/>
        <v>8.4689885580073118E-4</v>
      </c>
      <c r="S95" s="87">
        <f t="shared" si="58"/>
        <v>4812500</v>
      </c>
      <c r="T95" s="14">
        <f t="shared" si="72"/>
        <v>7.8458623502214669E-4</v>
      </c>
      <c r="U95" s="87">
        <f t="shared" si="59"/>
        <v>4812500</v>
      </c>
      <c r="V95" s="14">
        <f t="shared" si="73"/>
        <v>7.5325071201806366E-4</v>
      </c>
      <c r="W95" s="87">
        <f t="shared" si="60"/>
        <v>4812500</v>
      </c>
      <c r="X95" s="14">
        <f t="shared" si="74"/>
        <v>6.7767134983076421E-4</v>
      </c>
      <c r="Y95" s="87">
        <f t="shared" si="61"/>
        <v>4812500</v>
      </c>
      <c r="Z95" s="14">
        <f t="shared" si="75"/>
        <v>6.6318714302864349E-4</v>
      </c>
      <c r="AA95" s="87">
        <f t="shared" si="62"/>
        <v>23467180</v>
      </c>
      <c r="AB95" s="14">
        <f t="shared" si="76"/>
        <v>3.1376915620137339E-3</v>
      </c>
      <c r="AC95" s="87">
        <f t="shared" si="63"/>
        <v>4812500</v>
      </c>
      <c r="AD95" s="14">
        <f t="shared" si="77"/>
        <v>5.2972128738041344E-4</v>
      </c>
      <c r="AE95" s="87">
        <f t="shared" si="64"/>
        <v>4812500</v>
      </c>
      <c r="AF95" s="14">
        <f t="shared" si="78"/>
        <v>4.9481391949727463E-4</v>
      </c>
      <c r="AG95" s="87">
        <f t="shared" si="65"/>
        <v>4812500</v>
      </c>
      <c r="AH95" s="14">
        <f t="shared" si="79"/>
        <v>4.9924167400756665E-4</v>
      </c>
      <c r="AI95" s="87">
        <f t="shared" si="66"/>
        <v>4812500</v>
      </c>
      <c r="AJ95" s="14">
        <f t="shared" si="80"/>
        <v>4.6859148818485281E-4</v>
      </c>
      <c r="AK95" s="87">
        <f t="shared" si="67"/>
        <v>4812500</v>
      </c>
      <c r="AL95" s="14">
        <f t="shared" si="81"/>
        <v>4.5302858264915317E-4</v>
      </c>
      <c r="AM95" s="176" t="e">
        <f>IF(#REF!=0,"",O95/#REF!)</f>
        <v>#REF!</v>
      </c>
      <c r="AN95" s="68" t="e">
        <f>IF(#REF!=0,"",O95/#REF!)</f>
        <v>#REF!</v>
      </c>
    </row>
    <row r="96" spans="1:41" s="51" customFormat="1" ht="15" customHeight="1">
      <c r="A96" s="61"/>
      <c r="B96" s="204" t="s">
        <v>447</v>
      </c>
      <c r="C96" s="192">
        <v>9265790.7100000009</v>
      </c>
      <c r="D96" s="46">
        <v>1.7789538341245255E-4</v>
      </c>
      <c r="E96" s="211">
        <v>4176795.15</v>
      </c>
      <c r="F96" s="14">
        <v>5.7642261742572015E-5</v>
      </c>
      <c r="G96" s="46">
        <v>-0.54922409962354957</v>
      </c>
      <c r="H96" s="211">
        <f t="shared" si="53"/>
        <v>6435000</v>
      </c>
      <c r="I96" s="14">
        <f t="shared" si="68"/>
        <v>6.781447455504535E-5</v>
      </c>
      <c r="J96" s="12">
        <f t="shared" si="69"/>
        <v>0.54065492055553654</v>
      </c>
      <c r="K96" s="211">
        <f t="shared" si="54"/>
        <v>8053815.6053956058</v>
      </c>
      <c r="L96" s="14">
        <f t="shared" si="70"/>
        <v>6.781447455504535E-5</v>
      </c>
      <c r="M96" s="211">
        <f t="shared" si="55"/>
        <v>7370918.3030215288</v>
      </c>
      <c r="N96" s="14">
        <f t="shared" si="70"/>
        <v>6.7814474555045337E-5</v>
      </c>
      <c r="O96" s="192">
        <f t="shared" si="56"/>
        <v>110000</v>
      </c>
      <c r="P96" s="14">
        <f t="shared" si="71"/>
        <v>1.9981319618317504E-5</v>
      </c>
      <c r="Q96" s="87">
        <f t="shared" si="57"/>
        <v>275000</v>
      </c>
      <c r="R96" s="14">
        <f t="shared" si="71"/>
        <v>4.8394220331470352E-5</v>
      </c>
      <c r="S96" s="87">
        <f t="shared" si="58"/>
        <v>275000</v>
      </c>
      <c r="T96" s="14">
        <f t="shared" si="72"/>
        <v>4.4833499144122664E-5</v>
      </c>
      <c r="U96" s="87">
        <f t="shared" si="59"/>
        <v>1375000</v>
      </c>
      <c r="V96" s="14">
        <f t="shared" si="73"/>
        <v>2.1521448914801818E-4</v>
      </c>
      <c r="W96" s="87">
        <f t="shared" si="60"/>
        <v>275000</v>
      </c>
      <c r="X96" s="14">
        <f t="shared" si="74"/>
        <v>3.8724077133186527E-5</v>
      </c>
      <c r="Y96" s="87">
        <f t="shared" si="61"/>
        <v>275000</v>
      </c>
      <c r="Z96" s="14">
        <f t="shared" si="75"/>
        <v>3.7896408173065345E-5</v>
      </c>
      <c r="AA96" s="87">
        <f t="shared" si="62"/>
        <v>275000</v>
      </c>
      <c r="AB96" s="14">
        <f t="shared" si="76"/>
        <v>3.6769018670065039E-5</v>
      </c>
      <c r="AC96" s="87">
        <f t="shared" si="63"/>
        <v>1375000</v>
      </c>
      <c r="AD96" s="14">
        <f t="shared" si="77"/>
        <v>1.513489392515467E-4</v>
      </c>
      <c r="AE96" s="87">
        <f t="shared" si="64"/>
        <v>275000</v>
      </c>
      <c r="AF96" s="14">
        <f t="shared" si="78"/>
        <v>2.8275081114129976E-5</v>
      </c>
      <c r="AG96" s="87">
        <f t="shared" si="65"/>
        <v>275000</v>
      </c>
      <c r="AH96" s="14">
        <f t="shared" si="79"/>
        <v>2.8528095657575236E-5</v>
      </c>
      <c r="AI96" s="87">
        <f t="shared" si="66"/>
        <v>275000</v>
      </c>
      <c r="AJ96" s="14">
        <f t="shared" si="80"/>
        <v>2.6776656467705874E-5</v>
      </c>
      <c r="AK96" s="87">
        <f t="shared" si="67"/>
        <v>1375000</v>
      </c>
      <c r="AL96" s="14">
        <f t="shared" si="81"/>
        <v>1.2943673789975806E-4</v>
      </c>
      <c r="AM96" s="176" t="e">
        <f>IF(#REF!=0,"",O96/#REF!)</f>
        <v>#REF!</v>
      </c>
      <c r="AN96" s="68" t="e">
        <f>IF(#REF!=0,"",O96/#REF!)</f>
        <v>#REF!</v>
      </c>
    </row>
    <row r="97" spans="1:40" s="51" customFormat="1" ht="15" customHeight="1">
      <c r="A97" s="61"/>
      <c r="B97" s="204" t="s">
        <v>448</v>
      </c>
      <c r="C97" s="192">
        <v>7751313.5149999997</v>
      </c>
      <c r="D97" s="46">
        <v>1.4881869587372217E-4</v>
      </c>
      <c r="E97" s="211">
        <v>22415928.149999999</v>
      </c>
      <c r="F97" s="14">
        <v>3.0935316462072314E-4</v>
      </c>
      <c r="G97" s="46">
        <v>1.8918876918888241</v>
      </c>
      <c r="H97" s="211">
        <f t="shared" si="53"/>
        <v>18034500</v>
      </c>
      <c r="I97" s="14">
        <f t="shared" si="68"/>
        <v>1.9005441202221682E-4</v>
      </c>
      <c r="J97" s="12">
        <f t="shared" si="69"/>
        <v>-0.19546048330816043</v>
      </c>
      <c r="K97" s="211">
        <f t="shared" si="54"/>
        <v>22571334.504352301</v>
      </c>
      <c r="L97" s="14">
        <f t="shared" si="70"/>
        <v>1.9005441202221685E-4</v>
      </c>
      <c r="M97" s="211">
        <f t="shared" si="55"/>
        <v>20657471.038980853</v>
      </c>
      <c r="N97" s="14">
        <f t="shared" si="70"/>
        <v>1.9005441202221685E-4</v>
      </c>
      <c r="O97" s="192">
        <f t="shared" si="56"/>
        <v>550000</v>
      </c>
      <c r="P97" s="14">
        <f t="shared" si="71"/>
        <v>9.9906598091587515E-5</v>
      </c>
      <c r="Q97" s="87">
        <f t="shared" si="57"/>
        <v>550000</v>
      </c>
      <c r="R97" s="14">
        <f t="shared" si="71"/>
        <v>9.6788440662940703E-5</v>
      </c>
      <c r="S97" s="87">
        <f t="shared" si="58"/>
        <v>550000</v>
      </c>
      <c r="T97" s="14">
        <f t="shared" si="72"/>
        <v>8.9666998288245327E-5</v>
      </c>
      <c r="U97" s="87">
        <f t="shared" si="59"/>
        <v>550000</v>
      </c>
      <c r="V97" s="14">
        <f t="shared" si="73"/>
        <v>8.6085795659207275E-5</v>
      </c>
      <c r="W97" s="87">
        <f t="shared" si="60"/>
        <v>550000</v>
      </c>
      <c r="X97" s="14">
        <f t="shared" si="74"/>
        <v>7.7448154266373053E-5</v>
      </c>
      <c r="Y97" s="87">
        <f t="shared" si="61"/>
        <v>550000</v>
      </c>
      <c r="Z97" s="14">
        <f t="shared" si="75"/>
        <v>7.5792816346130691E-5</v>
      </c>
      <c r="AA97" s="87">
        <f t="shared" si="62"/>
        <v>550000</v>
      </c>
      <c r="AB97" s="14">
        <f t="shared" si="76"/>
        <v>7.3538037340130079E-5</v>
      </c>
      <c r="AC97" s="87">
        <f t="shared" si="63"/>
        <v>550000</v>
      </c>
      <c r="AD97" s="14">
        <f t="shared" si="77"/>
        <v>6.0539575700618671E-5</v>
      </c>
      <c r="AE97" s="87">
        <f t="shared" si="64"/>
        <v>550000</v>
      </c>
      <c r="AF97" s="14">
        <f t="shared" si="78"/>
        <v>5.6550162228259952E-5</v>
      </c>
      <c r="AG97" s="87">
        <f t="shared" si="65"/>
        <v>550000</v>
      </c>
      <c r="AH97" s="14">
        <f t="shared" si="79"/>
        <v>5.7056191315150473E-5</v>
      </c>
      <c r="AI97" s="87">
        <f t="shared" si="66"/>
        <v>550000</v>
      </c>
      <c r="AJ97" s="14">
        <f t="shared" si="80"/>
        <v>5.3553312935411749E-5</v>
      </c>
      <c r="AK97" s="87">
        <f t="shared" si="67"/>
        <v>11984500</v>
      </c>
      <c r="AL97" s="14">
        <f t="shared" si="81"/>
        <v>1.1281706075342913E-3</v>
      </c>
      <c r="AM97" s="176" t="e">
        <f>IF(#REF!=0,"",O97/#REF!)</f>
        <v>#REF!</v>
      </c>
      <c r="AN97" s="68" t="e">
        <f>IF(#REF!=0,"",O97/#REF!)</f>
        <v>#REF!</v>
      </c>
    </row>
    <row r="98" spans="1:40" s="51" customFormat="1" ht="15" customHeight="1">
      <c r="A98" s="61"/>
      <c r="B98" s="204" t="s">
        <v>449</v>
      </c>
      <c r="C98" s="192">
        <v>3333139.0950000002</v>
      </c>
      <c r="D98" s="46">
        <v>6.3993465407342462E-5</v>
      </c>
      <c r="E98" s="211">
        <v>4836665.7779000001</v>
      </c>
      <c r="F98" s="14">
        <v>6.6748869580317453E-5</v>
      </c>
      <c r="G98" s="46">
        <v>0.451084290228218</v>
      </c>
      <c r="H98" s="211">
        <f t="shared" si="53"/>
        <v>7260000</v>
      </c>
      <c r="I98" s="14">
        <f t="shared" si="68"/>
        <v>7.6508637959538339E-5</v>
      </c>
      <c r="J98" s="12">
        <f t="shared" si="69"/>
        <v>0.50103404563797904</v>
      </c>
      <c r="K98" s="211">
        <f t="shared" si="54"/>
        <v>9086356.0676258095</v>
      </c>
      <c r="L98" s="14">
        <f t="shared" si="70"/>
        <v>7.6508637959538326E-5</v>
      </c>
      <c r="M98" s="211">
        <f t="shared" si="55"/>
        <v>8315907.8290499309</v>
      </c>
      <c r="N98" s="14">
        <f t="shared" si="70"/>
        <v>7.6508637959538339E-5</v>
      </c>
      <c r="O98" s="192">
        <f t="shared" si="56"/>
        <v>605000</v>
      </c>
      <c r="P98" s="14">
        <f t="shared" si="71"/>
        <v>1.0989725790074627E-4</v>
      </c>
      <c r="Q98" s="87">
        <f t="shared" si="57"/>
        <v>605000</v>
      </c>
      <c r="R98" s="14">
        <f t="shared" si="71"/>
        <v>1.0646728472923477E-4</v>
      </c>
      <c r="S98" s="87">
        <f t="shared" si="58"/>
        <v>605000</v>
      </c>
      <c r="T98" s="14">
        <f t="shared" si="72"/>
        <v>9.8633698117069865E-5</v>
      </c>
      <c r="U98" s="87">
        <f t="shared" si="59"/>
        <v>605000</v>
      </c>
      <c r="V98" s="14">
        <f t="shared" si="73"/>
        <v>9.4694375225127999E-5</v>
      </c>
      <c r="W98" s="87">
        <f t="shared" si="60"/>
        <v>605000</v>
      </c>
      <c r="X98" s="14">
        <f t="shared" si="74"/>
        <v>8.5192969693010357E-5</v>
      </c>
      <c r="Y98" s="87">
        <f t="shared" si="61"/>
        <v>605000</v>
      </c>
      <c r="Z98" s="14">
        <f t="shared" si="75"/>
        <v>8.3372097980743758E-5</v>
      </c>
      <c r="AA98" s="87">
        <f t="shared" si="62"/>
        <v>605000</v>
      </c>
      <c r="AB98" s="14">
        <f t="shared" si="76"/>
        <v>8.089184107414308E-5</v>
      </c>
      <c r="AC98" s="87">
        <f t="shared" si="63"/>
        <v>605000</v>
      </c>
      <c r="AD98" s="14">
        <f t="shared" si="77"/>
        <v>6.6593533270680548E-5</v>
      </c>
      <c r="AE98" s="87">
        <f t="shared" si="64"/>
        <v>605000</v>
      </c>
      <c r="AF98" s="14">
        <f t="shared" si="78"/>
        <v>6.2205178451085944E-5</v>
      </c>
      <c r="AG98" s="87">
        <f t="shared" si="65"/>
        <v>605000</v>
      </c>
      <c r="AH98" s="14">
        <f t="shared" si="79"/>
        <v>6.2761810446665525E-5</v>
      </c>
      <c r="AI98" s="87">
        <f t="shared" si="66"/>
        <v>605000</v>
      </c>
      <c r="AJ98" s="14">
        <f t="shared" si="80"/>
        <v>5.8908644228952925E-5</v>
      </c>
      <c r="AK98" s="87">
        <f t="shared" si="67"/>
        <v>605000</v>
      </c>
      <c r="AL98" s="14">
        <f t="shared" si="81"/>
        <v>5.695216467589354E-5</v>
      </c>
      <c r="AM98" s="176" t="e">
        <f>IF(#REF!=0,"",O98/#REF!)</f>
        <v>#REF!</v>
      </c>
      <c r="AN98" s="68" t="e">
        <f>IF(#REF!=0,"",O98/#REF!)</f>
        <v>#REF!</v>
      </c>
    </row>
    <row r="99" spans="1:40" s="51" customFormat="1" ht="15" customHeight="1">
      <c r="A99" s="61"/>
      <c r="B99" s="204" t="s">
        <v>468</v>
      </c>
      <c r="C99" s="192">
        <v>41856527.746000007</v>
      </c>
      <c r="D99" s="46">
        <v>8.0361010568180951E-4</v>
      </c>
      <c r="E99" s="211">
        <v>43814498.090000004</v>
      </c>
      <c r="F99" s="14">
        <v>6.0466617976780634E-4</v>
      </c>
      <c r="G99" s="46">
        <v>4.6778135919005107E-2</v>
      </c>
      <c r="H99" s="211">
        <f t="shared" si="53"/>
        <v>77000000</v>
      </c>
      <c r="I99" s="14">
        <f t="shared" si="68"/>
        <v>8.1145525108601265E-4</v>
      </c>
      <c r="J99" s="12">
        <f t="shared" si="69"/>
        <v>0.75740915351428129</v>
      </c>
      <c r="K99" s="211">
        <f t="shared" si="54"/>
        <v>96370443.141485885</v>
      </c>
      <c r="L99" s="14">
        <f t="shared" si="70"/>
        <v>8.1145525108601276E-4</v>
      </c>
      <c r="M99" s="211">
        <f t="shared" si="55"/>
        <v>88199022.429317459</v>
      </c>
      <c r="N99" s="14">
        <f t="shared" si="70"/>
        <v>8.1145525108601286E-4</v>
      </c>
      <c r="O99" s="192">
        <f t="shared" si="56"/>
        <v>5225000</v>
      </c>
      <c r="P99" s="14">
        <f t="shared" si="71"/>
        <v>9.4911268187008145E-4</v>
      </c>
      <c r="Q99" s="87">
        <f t="shared" si="57"/>
        <v>5225000</v>
      </c>
      <c r="R99" s="14">
        <f t="shared" si="71"/>
        <v>9.1949018629793673E-4</v>
      </c>
      <c r="S99" s="87">
        <f t="shared" si="58"/>
        <v>5775000</v>
      </c>
      <c r="T99" s="14">
        <f t="shared" si="72"/>
        <v>9.4150348202657599E-4</v>
      </c>
      <c r="U99" s="87">
        <f t="shared" si="59"/>
        <v>6325000</v>
      </c>
      <c r="V99" s="14">
        <f t="shared" si="73"/>
        <v>9.8998665008088365E-4</v>
      </c>
      <c r="W99" s="87">
        <f t="shared" si="60"/>
        <v>7425000</v>
      </c>
      <c r="X99" s="14">
        <f t="shared" si="74"/>
        <v>1.045550082596036E-3</v>
      </c>
      <c r="Y99" s="87">
        <f t="shared" si="61"/>
        <v>7425000</v>
      </c>
      <c r="Z99" s="14">
        <f t="shared" si="75"/>
        <v>1.0232030206727644E-3</v>
      </c>
      <c r="AA99" s="87">
        <f t="shared" si="62"/>
        <v>7425000</v>
      </c>
      <c r="AB99" s="14">
        <f t="shared" si="76"/>
        <v>9.9276350409175599E-4</v>
      </c>
      <c r="AC99" s="87">
        <f t="shared" si="63"/>
        <v>7425000</v>
      </c>
      <c r="AD99" s="14">
        <f t="shared" si="77"/>
        <v>8.1728427195835215E-4</v>
      </c>
      <c r="AE99" s="87">
        <f t="shared" si="64"/>
        <v>6325000</v>
      </c>
      <c r="AF99" s="14">
        <f t="shared" si="78"/>
        <v>6.5032686562498945E-4</v>
      </c>
      <c r="AG99" s="87">
        <f t="shared" si="65"/>
        <v>6325000</v>
      </c>
      <c r="AH99" s="14">
        <f t="shared" si="79"/>
        <v>6.5614620012423048E-4</v>
      </c>
      <c r="AI99" s="87">
        <f t="shared" si="66"/>
        <v>6325000</v>
      </c>
      <c r="AJ99" s="14">
        <f t="shared" si="80"/>
        <v>6.1586309875723516E-4</v>
      </c>
      <c r="AK99" s="87">
        <f t="shared" si="67"/>
        <v>5775000</v>
      </c>
      <c r="AL99" s="14">
        <f t="shared" si="81"/>
        <v>5.4363429917898387E-4</v>
      </c>
      <c r="AM99" s="176" t="e">
        <f>IF(#REF!=0,"",O99/#REF!)</f>
        <v>#REF!</v>
      </c>
      <c r="AN99" s="68" t="e">
        <f>IF(#REF!=0,"",O99/#REF!)</f>
        <v>#REF!</v>
      </c>
    </row>
    <row r="100" spans="1:40" s="51" customFormat="1" ht="15" customHeight="1">
      <c r="A100" s="61"/>
      <c r="B100" s="204" t="s">
        <v>450</v>
      </c>
      <c r="C100" s="192">
        <v>18966607.164999999</v>
      </c>
      <c r="D100" s="46">
        <v>3.6414289500513058E-4</v>
      </c>
      <c r="E100" s="211">
        <v>12425937.699999999</v>
      </c>
      <c r="F100" s="14">
        <v>1.7148534404429512E-4</v>
      </c>
      <c r="G100" s="46">
        <v>-0.34485184451280326</v>
      </c>
      <c r="H100" s="211">
        <f t="shared" si="53"/>
        <v>17651038.900000002</v>
      </c>
      <c r="I100" s="14">
        <f t="shared" si="68"/>
        <v>1.8601335327959062E-4</v>
      </c>
      <c r="J100" s="12">
        <f t="shared" si="69"/>
        <v>0.42049954910042753</v>
      </c>
      <c r="K100" s="211">
        <f t="shared" si="54"/>
        <v>22091408.320787087</v>
      </c>
      <c r="L100" s="14">
        <f t="shared" si="70"/>
        <v>1.8601335327959065E-4</v>
      </c>
      <c r="M100" s="211">
        <f t="shared" si="55"/>
        <v>20218238.647296824</v>
      </c>
      <c r="N100" s="14">
        <f t="shared" si="70"/>
        <v>1.860133532795907E-4</v>
      </c>
      <c r="O100" s="192">
        <f t="shared" si="56"/>
        <v>1622169.9083333334</v>
      </c>
      <c r="P100" s="14">
        <f t="shared" si="71"/>
        <v>2.9466450376022856E-4</v>
      </c>
      <c r="Q100" s="87">
        <f t="shared" si="57"/>
        <v>1457169.9083333334</v>
      </c>
      <c r="R100" s="14">
        <f t="shared" si="71"/>
        <v>2.5643127856098835E-4</v>
      </c>
      <c r="S100" s="87">
        <f t="shared" si="58"/>
        <v>1457169.9083333334</v>
      </c>
      <c r="T100" s="14">
        <f t="shared" si="72"/>
        <v>2.3756373032037749E-4</v>
      </c>
      <c r="U100" s="87">
        <f t="shared" si="59"/>
        <v>1457169.9083333334</v>
      </c>
      <c r="V100" s="14">
        <f t="shared" si="73"/>
        <v>2.2807569267187114E-4</v>
      </c>
      <c r="W100" s="87">
        <f t="shared" si="60"/>
        <v>1457169.9083333334</v>
      </c>
      <c r="X100" s="14">
        <f t="shared" si="74"/>
        <v>2.0519112700530305E-4</v>
      </c>
      <c r="Y100" s="87">
        <f t="shared" si="61"/>
        <v>1457169.9083333334</v>
      </c>
      <c r="Z100" s="14">
        <f t="shared" si="75"/>
        <v>2.0080547499530261E-4</v>
      </c>
      <c r="AA100" s="87">
        <f t="shared" si="62"/>
        <v>1457169.9083333334</v>
      </c>
      <c r="AB100" s="14">
        <f t="shared" si="76"/>
        <v>1.9483166387260109E-4</v>
      </c>
      <c r="AC100" s="87">
        <f t="shared" si="63"/>
        <v>1457169.9083333334</v>
      </c>
      <c r="AD100" s="14">
        <f t="shared" si="77"/>
        <v>1.6039354177128985E-4</v>
      </c>
      <c r="AE100" s="87">
        <f t="shared" si="64"/>
        <v>1457169.9083333334</v>
      </c>
      <c r="AF100" s="14">
        <f t="shared" si="78"/>
        <v>1.498239903825249E-4</v>
      </c>
      <c r="AG100" s="87">
        <f t="shared" si="65"/>
        <v>1457169.9083333334</v>
      </c>
      <c r="AH100" s="14">
        <f t="shared" si="79"/>
        <v>1.5116466376099446E-4</v>
      </c>
      <c r="AI100" s="87">
        <f t="shared" si="66"/>
        <v>1457169.9083333334</v>
      </c>
      <c r="AJ100" s="14">
        <f t="shared" si="80"/>
        <v>1.4188413836552775E-4</v>
      </c>
      <c r="AK100" s="87">
        <f t="shared" si="67"/>
        <v>1457169.9083333334</v>
      </c>
      <c r="AL100" s="14">
        <f t="shared" si="81"/>
        <v>1.3717186872753173E-4</v>
      </c>
      <c r="AM100" s="176" t="e">
        <f>IF(#REF!=0,"",O100/#REF!)</f>
        <v>#REF!</v>
      </c>
      <c r="AN100" s="68" t="e">
        <f>IF(#REF!=0,"",O100/#REF!)</f>
        <v>#REF!</v>
      </c>
    </row>
    <row r="101" spans="1:40" s="51" customFormat="1" ht="15" customHeight="1">
      <c r="A101" s="61"/>
      <c r="B101" s="204" t="s">
        <v>451</v>
      </c>
      <c r="C101" s="192">
        <v>245609428.23355371</v>
      </c>
      <c r="D101" s="46">
        <v>4.7154943137412263E-3</v>
      </c>
      <c r="E101" s="211">
        <v>208370585.74762028</v>
      </c>
      <c r="F101" s="14">
        <v>2.8756382373977267E-3</v>
      </c>
      <c r="G101" s="46">
        <v>-0.15161813108624822</v>
      </c>
      <c r="H101" s="211">
        <f t="shared" si="53"/>
        <v>291930208.82666653</v>
      </c>
      <c r="I101" s="14">
        <f t="shared" si="68"/>
        <v>3.0764714402991534E-3</v>
      </c>
      <c r="J101" s="12">
        <f t="shared" si="69"/>
        <v>0.40101448474236268</v>
      </c>
      <c r="K101" s="211">
        <f t="shared" si="54"/>
        <v>365369397.28587478</v>
      </c>
      <c r="L101" s="14">
        <f t="shared" si="70"/>
        <v>3.0764714402991525E-3</v>
      </c>
      <c r="M101" s="211">
        <f t="shared" si="55"/>
        <v>334389078.39088947</v>
      </c>
      <c r="N101" s="14">
        <f t="shared" si="70"/>
        <v>3.0764714402991538E-3</v>
      </c>
      <c r="O101" s="192">
        <f t="shared" si="56"/>
        <v>22860850.735555544</v>
      </c>
      <c r="P101" s="14">
        <f t="shared" si="71"/>
        <v>4.1526360481253105E-3</v>
      </c>
      <c r="Q101" s="87">
        <f t="shared" si="57"/>
        <v>21760850.735555544</v>
      </c>
      <c r="R101" s="14">
        <f t="shared" si="71"/>
        <v>3.8294523821698679E-3</v>
      </c>
      <c r="S101" s="87">
        <f t="shared" si="58"/>
        <v>21760850.735555544</v>
      </c>
      <c r="T101" s="14">
        <f t="shared" si="72"/>
        <v>3.5476912102833111E-3</v>
      </c>
      <c r="U101" s="87">
        <f t="shared" si="59"/>
        <v>21760850.735555544</v>
      </c>
      <c r="V101" s="14">
        <f t="shared" si="73"/>
        <v>3.4060002723482635E-3</v>
      </c>
      <c r="W101" s="87">
        <f t="shared" si="60"/>
        <v>46510850.735555537</v>
      </c>
      <c r="X101" s="14">
        <f t="shared" si="74"/>
        <v>6.5494173505955553E-3</v>
      </c>
      <c r="Y101" s="87">
        <f t="shared" si="61"/>
        <v>22860850.735555544</v>
      </c>
      <c r="Z101" s="14">
        <f t="shared" si="75"/>
        <v>3.1503422933023056E-3</v>
      </c>
      <c r="AA101" s="87">
        <f t="shared" si="62"/>
        <v>25610850.735555544</v>
      </c>
      <c r="AB101" s="14">
        <f t="shared" si="76"/>
        <v>3.4243121776432392E-3</v>
      </c>
      <c r="AC101" s="87">
        <f t="shared" si="63"/>
        <v>21760850.735555544</v>
      </c>
      <c r="AD101" s="14">
        <f t="shared" si="77"/>
        <v>2.3952594007545973E-3</v>
      </c>
      <c r="AE101" s="87">
        <f t="shared" si="64"/>
        <v>21760850.735555544</v>
      </c>
      <c r="AF101" s="14">
        <f t="shared" si="78"/>
        <v>2.2374175260374838E-3</v>
      </c>
      <c r="AG101" s="87">
        <f t="shared" si="65"/>
        <v>21760850.735555544</v>
      </c>
      <c r="AH101" s="14">
        <f t="shared" si="79"/>
        <v>2.2574386595423457E-3</v>
      </c>
      <c r="AI101" s="87">
        <f t="shared" si="66"/>
        <v>21760850.735555544</v>
      </c>
      <c r="AJ101" s="14">
        <f t="shared" si="80"/>
        <v>2.1188466348763474E-3</v>
      </c>
      <c r="AK101" s="87">
        <f t="shared" si="67"/>
        <v>21760850.735555544</v>
      </c>
      <c r="AL101" s="14">
        <f t="shared" si="81"/>
        <v>2.0484752968246258E-3</v>
      </c>
      <c r="AM101" s="176" t="e">
        <f>IF(#REF!=0,"",O101/#REF!)</f>
        <v>#REF!</v>
      </c>
      <c r="AN101" s="68" t="e">
        <f>IF(#REF!=0,"",O101/#REF!)</f>
        <v>#REF!</v>
      </c>
    </row>
    <row r="102" spans="1:40" s="51" customFormat="1" ht="15" customHeight="1">
      <c r="A102" s="61"/>
      <c r="B102" s="204" t="s">
        <v>452</v>
      </c>
      <c r="C102" s="192">
        <v>83083917.840000004</v>
      </c>
      <c r="D102" s="46">
        <v>1.5951412979362996E-3</v>
      </c>
      <c r="E102" s="211">
        <v>83083917.840000004</v>
      </c>
      <c r="F102" s="14">
        <v>1.1466075703357463E-3</v>
      </c>
      <c r="G102" s="46">
        <v>0</v>
      </c>
      <c r="H102" s="211">
        <f t="shared" si="53"/>
        <v>83083917.840000004</v>
      </c>
      <c r="I102" s="14">
        <f t="shared" si="68"/>
        <v>8.7556988846840061E-4</v>
      </c>
      <c r="J102" s="12">
        <f t="shared" si="69"/>
        <v>0</v>
      </c>
      <c r="K102" s="211">
        <f t="shared" si="54"/>
        <v>103984856.88534552</v>
      </c>
      <c r="L102" s="14">
        <f t="shared" si="70"/>
        <v>8.7556988846840072E-4</v>
      </c>
      <c r="M102" s="211">
        <f t="shared" si="55"/>
        <v>95167796.533580899</v>
      </c>
      <c r="N102" s="14">
        <f t="shared" si="70"/>
        <v>8.7556988846840083E-4</v>
      </c>
      <c r="O102" s="192">
        <f t="shared" si="56"/>
        <v>6923659.8200000003</v>
      </c>
      <c r="P102" s="14">
        <f t="shared" si="71"/>
        <v>1.2576714526538423E-3</v>
      </c>
      <c r="Q102" s="87">
        <f t="shared" si="57"/>
        <v>6923659.8200000003</v>
      </c>
      <c r="R102" s="14">
        <f t="shared" si="71"/>
        <v>1.2184186139244668E-3</v>
      </c>
      <c r="S102" s="87">
        <f t="shared" si="58"/>
        <v>6923659.8200000003</v>
      </c>
      <c r="T102" s="14">
        <f t="shared" si="72"/>
        <v>1.1287705331424237E-3</v>
      </c>
      <c r="U102" s="87">
        <f t="shared" si="59"/>
        <v>6923659.8200000003</v>
      </c>
      <c r="V102" s="14">
        <f t="shared" si="73"/>
        <v>1.0836886626879707E-3</v>
      </c>
      <c r="W102" s="87">
        <f t="shared" si="60"/>
        <v>6923659.8200000003</v>
      </c>
      <c r="X102" s="14">
        <f t="shared" si="74"/>
        <v>9.7495395241317944E-4</v>
      </c>
      <c r="Y102" s="87">
        <f t="shared" si="61"/>
        <v>6923659.8200000003</v>
      </c>
      <c r="Z102" s="14">
        <f t="shared" si="75"/>
        <v>9.5411577669153504E-4</v>
      </c>
      <c r="AA102" s="87">
        <f t="shared" si="62"/>
        <v>6923659.8200000003</v>
      </c>
      <c r="AB102" s="14">
        <f t="shared" si="76"/>
        <v>9.2573155340639694E-4</v>
      </c>
      <c r="AC102" s="87">
        <f t="shared" si="63"/>
        <v>6923659.8200000003</v>
      </c>
      <c r="AD102" s="14">
        <f t="shared" si="77"/>
        <v>7.6210077781494888E-4</v>
      </c>
      <c r="AE102" s="87">
        <f t="shared" si="64"/>
        <v>6923659.8200000003</v>
      </c>
      <c r="AF102" s="14">
        <f t="shared" si="78"/>
        <v>7.1188015642597289E-4</v>
      </c>
      <c r="AG102" s="87">
        <f t="shared" si="65"/>
        <v>6923659.8200000003</v>
      </c>
      <c r="AH102" s="14">
        <f t="shared" si="79"/>
        <v>7.1825028961989147E-4</v>
      </c>
      <c r="AI102" s="87">
        <f t="shared" si="66"/>
        <v>6923659.8200000003</v>
      </c>
      <c r="AJ102" s="14">
        <f t="shared" si="80"/>
        <v>6.7415440181599383E-4</v>
      </c>
      <c r="AK102" s="87">
        <f t="shared" si="67"/>
        <v>6923659.8200000003</v>
      </c>
      <c r="AL102" s="14">
        <f t="shared" si="81"/>
        <v>6.5176432103885532E-4</v>
      </c>
      <c r="AM102" s="176" t="e">
        <f>IF(#REF!=0,"",O102/#REF!)</f>
        <v>#REF!</v>
      </c>
      <c r="AN102" s="68" t="e">
        <f>IF(#REF!=0,"",O102/#REF!)</f>
        <v>#REF!</v>
      </c>
    </row>
    <row r="103" spans="1:40" s="51" customFormat="1" ht="15" customHeight="1">
      <c r="A103" s="61"/>
      <c r="B103" s="204" t="s">
        <v>469</v>
      </c>
      <c r="C103" s="192">
        <v>4136808.5</v>
      </c>
      <c r="D103" s="46">
        <v>7.9423241603888183E-5</v>
      </c>
      <c r="E103" s="211">
        <v>7774800</v>
      </c>
      <c r="F103" s="14">
        <v>1.0729687248275724E-4</v>
      </c>
      <c r="G103" s="46">
        <v>0.87941984745003299</v>
      </c>
      <c r="H103" s="211">
        <f t="shared" si="53"/>
        <v>14850000</v>
      </c>
      <c r="I103" s="14">
        <f t="shared" si="68"/>
        <v>1.5649494128087388E-4</v>
      </c>
      <c r="J103" s="12">
        <f t="shared" si="69"/>
        <v>0.91001697792869274</v>
      </c>
      <c r="K103" s="211">
        <f t="shared" si="54"/>
        <v>18585728.320143703</v>
      </c>
      <c r="L103" s="14">
        <f t="shared" si="70"/>
        <v>1.5649494128087385E-4</v>
      </c>
      <c r="M103" s="211">
        <f t="shared" si="55"/>
        <v>17009811.46851122</v>
      </c>
      <c r="N103" s="14">
        <f t="shared" si="70"/>
        <v>1.5649494128087385E-4</v>
      </c>
      <c r="O103" s="192">
        <f t="shared" si="56"/>
        <v>550000</v>
      </c>
      <c r="P103" s="14">
        <f t="shared" si="71"/>
        <v>9.9906598091587515E-5</v>
      </c>
      <c r="Q103" s="87">
        <f t="shared" si="57"/>
        <v>550000</v>
      </c>
      <c r="R103" s="14">
        <f t="shared" si="71"/>
        <v>9.6788440662940703E-5</v>
      </c>
      <c r="S103" s="87">
        <f t="shared" si="58"/>
        <v>8800000</v>
      </c>
      <c r="T103" s="14">
        <f t="shared" si="72"/>
        <v>1.4346719726119252E-3</v>
      </c>
      <c r="U103" s="87">
        <f t="shared" si="59"/>
        <v>550000</v>
      </c>
      <c r="V103" s="14">
        <f t="shared" si="73"/>
        <v>8.6085795659207275E-5</v>
      </c>
      <c r="W103" s="87">
        <f t="shared" si="60"/>
        <v>550000</v>
      </c>
      <c r="X103" s="14">
        <f t="shared" si="74"/>
        <v>7.7448154266373053E-5</v>
      </c>
      <c r="Y103" s="87">
        <f t="shared" si="61"/>
        <v>550000</v>
      </c>
      <c r="Z103" s="14">
        <f t="shared" si="75"/>
        <v>7.5792816346130691E-5</v>
      </c>
      <c r="AA103" s="87">
        <f t="shared" si="62"/>
        <v>550000</v>
      </c>
      <c r="AB103" s="14">
        <f t="shared" si="76"/>
        <v>7.3538037340130079E-5</v>
      </c>
      <c r="AC103" s="87">
        <f t="shared" si="63"/>
        <v>550000</v>
      </c>
      <c r="AD103" s="14">
        <f t="shared" si="77"/>
        <v>6.0539575700618671E-5</v>
      </c>
      <c r="AE103" s="87">
        <f t="shared" si="64"/>
        <v>550000</v>
      </c>
      <c r="AF103" s="14">
        <f t="shared" si="78"/>
        <v>5.6550162228259952E-5</v>
      </c>
      <c r="AG103" s="87">
        <f t="shared" si="65"/>
        <v>550000</v>
      </c>
      <c r="AH103" s="14">
        <f t="shared" si="79"/>
        <v>5.7056191315150473E-5</v>
      </c>
      <c r="AI103" s="87">
        <f t="shared" si="66"/>
        <v>550000</v>
      </c>
      <c r="AJ103" s="14">
        <f t="shared" si="80"/>
        <v>5.3553312935411749E-5</v>
      </c>
      <c r="AK103" s="87">
        <f t="shared" si="67"/>
        <v>550000</v>
      </c>
      <c r="AL103" s="14">
        <f t="shared" si="81"/>
        <v>5.1774695159903222E-5</v>
      </c>
      <c r="AM103" s="176" t="e">
        <f>IF(#REF!=0,"",O103/#REF!)</f>
        <v>#REF!</v>
      </c>
      <c r="AN103" s="68" t="e">
        <f>IF(#REF!=0,"",O103/#REF!)</f>
        <v>#REF!</v>
      </c>
    </row>
    <row r="104" spans="1:40" s="51" customFormat="1" ht="15" customHeight="1">
      <c r="A104" s="61"/>
      <c r="B104" s="204" t="s">
        <v>453</v>
      </c>
      <c r="C104" s="192">
        <v>0</v>
      </c>
      <c r="D104" s="46">
        <v>0</v>
      </c>
      <c r="E104" s="211">
        <v>0</v>
      </c>
      <c r="F104" s="14">
        <v>0</v>
      </c>
      <c r="G104" s="46">
        <v>0</v>
      </c>
      <c r="H104" s="211">
        <f t="shared" si="53"/>
        <v>0</v>
      </c>
      <c r="I104" s="14">
        <f t="shared" si="68"/>
        <v>0</v>
      </c>
      <c r="J104" s="12">
        <f t="shared" si="69"/>
        <v>0</v>
      </c>
      <c r="K104" s="211">
        <f t="shared" si="54"/>
        <v>0</v>
      </c>
      <c r="L104" s="14">
        <f t="shared" si="70"/>
        <v>0</v>
      </c>
      <c r="M104" s="211">
        <f t="shared" si="55"/>
        <v>0</v>
      </c>
      <c r="N104" s="14">
        <f t="shared" si="70"/>
        <v>0</v>
      </c>
      <c r="O104" s="192">
        <f t="shared" si="56"/>
        <v>0</v>
      </c>
      <c r="P104" s="14">
        <f t="shared" si="71"/>
        <v>0</v>
      </c>
      <c r="Q104" s="87">
        <f t="shared" si="57"/>
        <v>0</v>
      </c>
      <c r="R104" s="14">
        <f t="shared" si="71"/>
        <v>0</v>
      </c>
      <c r="S104" s="87">
        <f t="shared" si="58"/>
        <v>0</v>
      </c>
      <c r="T104" s="14">
        <f t="shared" si="72"/>
        <v>0</v>
      </c>
      <c r="U104" s="87">
        <f t="shared" si="59"/>
        <v>0</v>
      </c>
      <c r="V104" s="14">
        <f t="shared" si="73"/>
        <v>0</v>
      </c>
      <c r="W104" s="87">
        <f t="shared" si="60"/>
        <v>0</v>
      </c>
      <c r="X104" s="14">
        <f t="shared" si="74"/>
        <v>0</v>
      </c>
      <c r="Y104" s="87">
        <f t="shared" si="61"/>
        <v>0</v>
      </c>
      <c r="Z104" s="14">
        <f t="shared" si="75"/>
        <v>0</v>
      </c>
      <c r="AA104" s="87">
        <f t="shared" si="62"/>
        <v>0</v>
      </c>
      <c r="AB104" s="14">
        <f t="shared" si="76"/>
        <v>0</v>
      </c>
      <c r="AC104" s="87">
        <f t="shared" si="63"/>
        <v>0</v>
      </c>
      <c r="AD104" s="14">
        <f t="shared" si="77"/>
        <v>0</v>
      </c>
      <c r="AE104" s="87">
        <f t="shared" si="64"/>
        <v>0</v>
      </c>
      <c r="AF104" s="14">
        <f t="shared" si="78"/>
        <v>0</v>
      </c>
      <c r="AG104" s="87">
        <f t="shared" si="65"/>
        <v>0</v>
      </c>
      <c r="AH104" s="14">
        <f t="shared" si="79"/>
        <v>0</v>
      </c>
      <c r="AI104" s="87">
        <f t="shared" si="66"/>
        <v>0</v>
      </c>
      <c r="AJ104" s="14">
        <f t="shared" si="80"/>
        <v>0</v>
      </c>
      <c r="AK104" s="87">
        <f t="shared" si="67"/>
        <v>0</v>
      </c>
      <c r="AL104" s="14">
        <f t="shared" si="81"/>
        <v>0</v>
      </c>
      <c r="AM104" s="176" t="e">
        <f>IF(#REF!=0,"",O104/#REF!)</f>
        <v>#REF!</v>
      </c>
      <c r="AN104" s="68" t="e">
        <f>IF(#REF!=0,"",O104/#REF!)</f>
        <v>#REF!</v>
      </c>
    </row>
    <row r="105" spans="1:40" s="51" customFormat="1" ht="15" customHeight="1">
      <c r="A105" s="61"/>
      <c r="B105" s="204" t="s">
        <v>454</v>
      </c>
      <c r="C105" s="192">
        <v>90083559.412</v>
      </c>
      <c r="D105" s="46">
        <v>1.7295285251220818E-3</v>
      </c>
      <c r="E105" s="211">
        <v>91091566.555000007</v>
      </c>
      <c r="F105" s="14">
        <v>1.2571178938244624E-3</v>
      </c>
      <c r="G105" s="46">
        <v>1.1189690433854354E-2</v>
      </c>
      <c r="H105" s="211">
        <f t="shared" si="53"/>
        <v>99000000</v>
      </c>
      <c r="I105" s="14">
        <f t="shared" si="68"/>
        <v>1.0432996085391591E-3</v>
      </c>
      <c r="J105" s="12">
        <f t="shared" si="69"/>
        <v>8.6818503008453313E-2</v>
      </c>
      <c r="K105" s="211">
        <f t="shared" si="54"/>
        <v>123904855.46762471</v>
      </c>
      <c r="L105" s="14">
        <f t="shared" si="70"/>
        <v>1.0432996085391593E-3</v>
      </c>
      <c r="M105" s="211">
        <f t="shared" si="55"/>
        <v>113398743.12340814</v>
      </c>
      <c r="N105" s="14">
        <f t="shared" si="70"/>
        <v>1.0432996085391591E-3</v>
      </c>
      <c r="O105" s="192">
        <f t="shared" si="56"/>
        <v>8250000</v>
      </c>
      <c r="P105" s="14">
        <f t="shared" si="71"/>
        <v>1.4985989713738128E-3</v>
      </c>
      <c r="Q105" s="87">
        <f t="shared" si="57"/>
        <v>8250000</v>
      </c>
      <c r="R105" s="14">
        <f t="shared" si="71"/>
        <v>1.4518266099441107E-3</v>
      </c>
      <c r="S105" s="87">
        <f t="shared" si="58"/>
        <v>8250000</v>
      </c>
      <c r="T105" s="14">
        <f t="shared" si="72"/>
        <v>1.34500497432368E-3</v>
      </c>
      <c r="U105" s="87">
        <f t="shared" si="59"/>
        <v>8250000</v>
      </c>
      <c r="V105" s="14">
        <f t="shared" si="73"/>
        <v>1.291286934888109E-3</v>
      </c>
      <c r="W105" s="87">
        <f t="shared" si="60"/>
        <v>8250000</v>
      </c>
      <c r="X105" s="14">
        <f t="shared" si="74"/>
        <v>1.1617223139955958E-3</v>
      </c>
      <c r="Y105" s="87">
        <f t="shared" si="61"/>
        <v>8250000</v>
      </c>
      <c r="Z105" s="14">
        <f t="shared" si="75"/>
        <v>1.1368922451919603E-3</v>
      </c>
      <c r="AA105" s="87">
        <f t="shared" si="62"/>
        <v>8250000</v>
      </c>
      <c r="AB105" s="14">
        <f t="shared" si="76"/>
        <v>1.1030705601019512E-3</v>
      </c>
      <c r="AC105" s="87">
        <f t="shared" si="63"/>
        <v>8250000</v>
      </c>
      <c r="AD105" s="14">
        <f t="shared" si="77"/>
        <v>9.0809363550928008E-4</v>
      </c>
      <c r="AE105" s="87">
        <f t="shared" si="64"/>
        <v>8250000</v>
      </c>
      <c r="AF105" s="14">
        <f t="shared" si="78"/>
        <v>8.4825243342389928E-4</v>
      </c>
      <c r="AG105" s="87">
        <f t="shared" si="65"/>
        <v>8250000</v>
      </c>
      <c r="AH105" s="14">
        <f t="shared" si="79"/>
        <v>8.5584286972725711E-4</v>
      </c>
      <c r="AI105" s="87">
        <f t="shared" si="66"/>
        <v>8250000</v>
      </c>
      <c r="AJ105" s="14">
        <f t="shared" si="80"/>
        <v>8.0329969403117633E-4</v>
      </c>
      <c r="AK105" s="87">
        <f t="shared" si="67"/>
        <v>8250000</v>
      </c>
      <c r="AL105" s="14">
        <f t="shared" si="81"/>
        <v>7.766204273985483E-4</v>
      </c>
      <c r="AM105" s="176" t="e">
        <f>IF(#REF!=0,"",O105/#REF!)</f>
        <v>#REF!</v>
      </c>
      <c r="AN105" s="68" t="e">
        <f>IF(#REF!=0,"",O105/#REF!)</f>
        <v>#REF!</v>
      </c>
    </row>
    <row r="106" spans="1:40" s="51" customFormat="1" ht="15" customHeight="1">
      <c r="A106" s="61"/>
      <c r="B106" s="204" t="s">
        <v>455</v>
      </c>
      <c r="C106" s="192">
        <v>19861875</v>
      </c>
      <c r="D106" s="46">
        <v>3.8133128396715166E-4</v>
      </c>
      <c r="E106" s="211">
        <v>0</v>
      </c>
      <c r="F106" s="14">
        <v>0</v>
      </c>
      <c r="G106" s="46">
        <v>-1</v>
      </c>
      <c r="H106" s="211">
        <f t="shared" si="53"/>
        <v>0</v>
      </c>
      <c r="I106" s="14">
        <f t="shared" si="68"/>
        <v>0</v>
      </c>
      <c r="J106" s="12">
        <f t="shared" si="69"/>
        <v>0</v>
      </c>
      <c r="K106" s="211">
        <f t="shared" si="54"/>
        <v>0</v>
      </c>
      <c r="L106" s="14">
        <f t="shared" si="70"/>
        <v>0</v>
      </c>
      <c r="M106" s="211">
        <f t="shared" si="55"/>
        <v>0</v>
      </c>
      <c r="N106" s="14">
        <f t="shared" si="70"/>
        <v>0</v>
      </c>
      <c r="O106" s="192">
        <f t="shared" si="56"/>
        <v>0</v>
      </c>
      <c r="P106" s="14">
        <f t="shared" si="71"/>
        <v>0</v>
      </c>
      <c r="Q106" s="87">
        <f t="shared" si="57"/>
        <v>0</v>
      </c>
      <c r="R106" s="14">
        <f t="shared" si="71"/>
        <v>0</v>
      </c>
      <c r="S106" s="87">
        <f t="shared" si="58"/>
        <v>0</v>
      </c>
      <c r="T106" s="14">
        <f t="shared" si="72"/>
        <v>0</v>
      </c>
      <c r="U106" s="87">
        <f t="shared" si="59"/>
        <v>0</v>
      </c>
      <c r="V106" s="14">
        <f t="shared" si="73"/>
        <v>0</v>
      </c>
      <c r="W106" s="87">
        <f t="shared" si="60"/>
        <v>0</v>
      </c>
      <c r="X106" s="14">
        <f t="shared" si="74"/>
        <v>0</v>
      </c>
      <c r="Y106" s="87">
        <f t="shared" si="61"/>
        <v>0</v>
      </c>
      <c r="Z106" s="14">
        <f t="shared" si="75"/>
        <v>0</v>
      </c>
      <c r="AA106" s="87">
        <f t="shared" si="62"/>
        <v>0</v>
      </c>
      <c r="AB106" s="14">
        <f t="shared" si="76"/>
        <v>0</v>
      </c>
      <c r="AC106" s="87">
        <f t="shared" si="63"/>
        <v>0</v>
      </c>
      <c r="AD106" s="14">
        <f t="shared" si="77"/>
        <v>0</v>
      </c>
      <c r="AE106" s="87">
        <f t="shared" si="64"/>
        <v>0</v>
      </c>
      <c r="AF106" s="14">
        <f t="shared" si="78"/>
        <v>0</v>
      </c>
      <c r="AG106" s="87">
        <f t="shared" si="65"/>
        <v>0</v>
      </c>
      <c r="AH106" s="14">
        <f t="shared" si="79"/>
        <v>0</v>
      </c>
      <c r="AI106" s="87">
        <f t="shared" si="66"/>
        <v>0</v>
      </c>
      <c r="AJ106" s="14">
        <f t="shared" si="80"/>
        <v>0</v>
      </c>
      <c r="AK106" s="87">
        <f t="shared" si="67"/>
        <v>0</v>
      </c>
      <c r="AL106" s="14">
        <f t="shared" si="81"/>
        <v>0</v>
      </c>
      <c r="AM106" s="176" t="e">
        <f>IF(#REF!=0,"",O106/#REF!)</f>
        <v>#REF!</v>
      </c>
      <c r="AN106" s="68" t="e">
        <f>IF(#REF!=0,"",O106/#REF!)</f>
        <v>#REF!</v>
      </c>
    </row>
    <row r="107" spans="1:40" s="51" customFormat="1" ht="15" customHeight="1">
      <c r="A107" s="61"/>
      <c r="B107" s="204" t="s">
        <v>456</v>
      </c>
      <c r="C107" s="192">
        <v>0</v>
      </c>
      <c r="D107" s="46">
        <v>0</v>
      </c>
      <c r="E107" s="211">
        <v>0</v>
      </c>
      <c r="F107" s="14">
        <v>0</v>
      </c>
      <c r="G107" s="46">
        <v>0</v>
      </c>
      <c r="H107" s="211">
        <f t="shared" si="53"/>
        <v>0</v>
      </c>
      <c r="I107" s="14">
        <f t="shared" si="68"/>
        <v>0</v>
      </c>
      <c r="J107" s="12">
        <f t="shared" si="69"/>
        <v>0</v>
      </c>
      <c r="K107" s="211">
        <f t="shared" si="54"/>
        <v>0</v>
      </c>
      <c r="L107" s="14">
        <f t="shared" si="70"/>
        <v>0</v>
      </c>
      <c r="M107" s="211">
        <f t="shared" si="55"/>
        <v>0</v>
      </c>
      <c r="N107" s="14">
        <f t="shared" si="70"/>
        <v>0</v>
      </c>
      <c r="O107" s="192">
        <f t="shared" si="56"/>
        <v>0</v>
      </c>
      <c r="P107" s="14">
        <f t="shared" si="71"/>
        <v>0</v>
      </c>
      <c r="Q107" s="87">
        <f t="shared" si="57"/>
        <v>0</v>
      </c>
      <c r="R107" s="14">
        <f t="shared" si="71"/>
        <v>0</v>
      </c>
      <c r="S107" s="87">
        <f t="shared" si="58"/>
        <v>0</v>
      </c>
      <c r="T107" s="14">
        <f t="shared" si="72"/>
        <v>0</v>
      </c>
      <c r="U107" s="87">
        <f t="shared" si="59"/>
        <v>0</v>
      </c>
      <c r="V107" s="14">
        <f t="shared" si="73"/>
        <v>0</v>
      </c>
      <c r="W107" s="87">
        <f t="shared" si="60"/>
        <v>0</v>
      </c>
      <c r="X107" s="14">
        <f t="shared" si="74"/>
        <v>0</v>
      </c>
      <c r="Y107" s="87">
        <f t="shared" si="61"/>
        <v>0</v>
      </c>
      <c r="Z107" s="14">
        <f t="shared" si="75"/>
        <v>0</v>
      </c>
      <c r="AA107" s="87">
        <f t="shared" si="62"/>
        <v>0</v>
      </c>
      <c r="AB107" s="14">
        <f t="shared" si="76"/>
        <v>0</v>
      </c>
      <c r="AC107" s="87">
        <f t="shared" si="63"/>
        <v>0</v>
      </c>
      <c r="AD107" s="14">
        <f t="shared" si="77"/>
        <v>0</v>
      </c>
      <c r="AE107" s="87">
        <f t="shared" si="64"/>
        <v>0</v>
      </c>
      <c r="AF107" s="14">
        <f t="shared" si="78"/>
        <v>0</v>
      </c>
      <c r="AG107" s="87">
        <f t="shared" si="65"/>
        <v>0</v>
      </c>
      <c r="AH107" s="14">
        <f t="shared" si="79"/>
        <v>0</v>
      </c>
      <c r="AI107" s="87">
        <f t="shared" si="66"/>
        <v>0</v>
      </c>
      <c r="AJ107" s="14">
        <f t="shared" si="80"/>
        <v>0</v>
      </c>
      <c r="AK107" s="87">
        <f t="shared" si="67"/>
        <v>0</v>
      </c>
      <c r="AL107" s="14">
        <f t="shared" si="81"/>
        <v>0</v>
      </c>
      <c r="AM107" s="176" t="e">
        <f>IF(#REF!=0,"",O107/#REF!)</f>
        <v>#REF!</v>
      </c>
      <c r="AN107" s="68" t="e">
        <f>IF(#REF!=0,"",O107/#REF!)</f>
        <v>#REF!</v>
      </c>
    </row>
    <row r="108" spans="1:40" s="51" customFormat="1" ht="15" customHeight="1">
      <c r="A108" s="61"/>
      <c r="B108" s="204" t="s">
        <v>457</v>
      </c>
      <c r="C108" s="192">
        <v>550825</v>
      </c>
      <c r="D108" s="46">
        <v>1.0575376417946761E-5</v>
      </c>
      <c r="E108" s="211">
        <v>1196250</v>
      </c>
      <c r="F108" s="14">
        <v>1.6508962765279923E-5</v>
      </c>
      <c r="G108" s="46">
        <v>1.1717423864203695</v>
      </c>
      <c r="H108" s="211">
        <f t="shared" si="53"/>
        <v>1100000</v>
      </c>
      <c r="I108" s="14">
        <f t="shared" si="68"/>
        <v>1.1592217872657324E-5</v>
      </c>
      <c r="J108" s="12">
        <f t="shared" si="69"/>
        <v>-8.0459770114942528E-2</v>
      </c>
      <c r="K108" s="211">
        <f t="shared" si="54"/>
        <v>1376720.6163069413</v>
      </c>
      <c r="L108" s="14">
        <f t="shared" si="70"/>
        <v>1.1592217872657326E-5</v>
      </c>
      <c r="M108" s="211">
        <f t="shared" si="55"/>
        <v>1259986.0347045353</v>
      </c>
      <c r="N108" s="14">
        <f t="shared" si="70"/>
        <v>1.1592217872657327E-5</v>
      </c>
      <c r="O108" s="192">
        <f t="shared" si="56"/>
        <v>0</v>
      </c>
      <c r="P108" s="14">
        <f t="shared" si="71"/>
        <v>0</v>
      </c>
      <c r="Q108" s="87">
        <f t="shared" si="57"/>
        <v>0</v>
      </c>
      <c r="R108" s="14">
        <f t="shared" si="71"/>
        <v>0</v>
      </c>
      <c r="S108" s="87">
        <f t="shared" si="58"/>
        <v>0</v>
      </c>
      <c r="T108" s="14">
        <f t="shared" si="72"/>
        <v>0</v>
      </c>
      <c r="U108" s="87">
        <f t="shared" si="59"/>
        <v>0</v>
      </c>
      <c r="V108" s="14">
        <f t="shared" si="73"/>
        <v>0</v>
      </c>
      <c r="W108" s="87">
        <f t="shared" si="60"/>
        <v>0</v>
      </c>
      <c r="X108" s="14">
        <f t="shared" si="74"/>
        <v>0</v>
      </c>
      <c r="Y108" s="87">
        <f t="shared" si="61"/>
        <v>1100000</v>
      </c>
      <c r="Z108" s="14">
        <f t="shared" si="75"/>
        <v>1.5158563269226138E-4</v>
      </c>
      <c r="AA108" s="87">
        <f t="shared" si="62"/>
        <v>0</v>
      </c>
      <c r="AB108" s="14">
        <f t="shared" si="76"/>
        <v>0</v>
      </c>
      <c r="AC108" s="87">
        <f t="shared" si="63"/>
        <v>0</v>
      </c>
      <c r="AD108" s="14">
        <f t="shared" si="77"/>
        <v>0</v>
      </c>
      <c r="AE108" s="87">
        <f t="shared" si="64"/>
        <v>0</v>
      </c>
      <c r="AF108" s="14">
        <f t="shared" si="78"/>
        <v>0</v>
      </c>
      <c r="AG108" s="87">
        <f t="shared" si="65"/>
        <v>0</v>
      </c>
      <c r="AH108" s="14">
        <f t="shared" si="79"/>
        <v>0</v>
      </c>
      <c r="AI108" s="87">
        <f t="shared" si="66"/>
        <v>0</v>
      </c>
      <c r="AJ108" s="14">
        <f t="shared" si="80"/>
        <v>0</v>
      </c>
      <c r="AK108" s="87">
        <f t="shared" si="67"/>
        <v>0</v>
      </c>
      <c r="AL108" s="14">
        <f t="shared" si="81"/>
        <v>0</v>
      </c>
      <c r="AM108" s="176" t="e">
        <f>IF(#REF!=0,"",O108/#REF!)</f>
        <v>#REF!</v>
      </c>
      <c r="AN108" s="68" t="e">
        <f>IF(#REF!=0,"",O108/#REF!)</f>
        <v>#REF!</v>
      </c>
    </row>
    <row r="109" spans="1:40" s="51" customFormat="1" ht="15" customHeight="1">
      <c r="A109" s="61"/>
      <c r="B109" s="204" t="s">
        <v>458</v>
      </c>
      <c r="C109" s="192">
        <v>3706080.95</v>
      </c>
      <c r="D109" s="46">
        <v>7.1153635150241417E-5</v>
      </c>
      <c r="E109" s="211">
        <v>6330815.7000000002</v>
      </c>
      <c r="F109" s="14">
        <v>8.7369028769195031E-5</v>
      </c>
      <c r="G109" s="46">
        <v>0.70822380444766053</v>
      </c>
      <c r="H109" s="211">
        <f t="shared" si="53"/>
        <v>6600000</v>
      </c>
      <c r="I109" s="14">
        <f t="shared" si="68"/>
        <v>6.9553307235943937E-5</v>
      </c>
      <c r="J109" s="12">
        <f t="shared" si="69"/>
        <v>4.2519686681133331E-2</v>
      </c>
      <c r="K109" s="211">
        <f t="shared" si="54"/>
        <v>8260323.6978416471</v>
      </c>
      <c r="L109" s="14">
        <f t="shared" si="70"/>
        <v>6.9553307235943951E-5</v>
      </c>
      <c r="M109" s="211">
        <f t="shared" si="55"/>
        <v>7559916.2082272097</v>
      </c>
      <c r="N109" s="14">
        <f t="shared" si="70"/>
        <v>6.9553307235943951E-5</v>
      </c>
      <c r="O109" s="192">
        <f t="shared" si="56"/>
        <v>550000</v>
      </c>
      <c r="P109" s="14">
        <f t="shared" si="71"/>
        <v>9.9906598091587515E-5</v>
      </c>
      <c r="Q109" s="87">
        <f t="shared" si="57"/>
        <v>550000</v>
      </c>
      <c r="R109" s="14">
        <f t="shared" si="71"/>
        <v>9.6788440662940703E-5</v>
      </c>
      <c r="S109" s="87">
        <f t="shared" si="58"/>
        <v>550000</v>
      </c>
      <c r="T109" s="14">
        <f t="shared" si="72"/>
        <v>8.9666998288245327E-5</v>
      </c>
      <c r="U109" s="87">
        <f t="shared" si="59"/>
        <v>550000</v>
      </c>
      <c r="V109" s="14">
        <f t="shared" si="73"/>
        <v>8.6085795659207275E-5</v>
      </c>
      <c r="W109" s="87">
        <f t="shared" si="60"/>
        <v>550000</v>
      </c>
      <c r="X109" s="14">
        <f t="shared" si="74"/>
        <v>7.7448154266373053E-5</v>
      </c>
      <c r="Y109" s="87">
        <f t="shared" si="61"/>
        <v>550000</v>
      </c>
      <c r="Z109" s="14">
        <f t="shared" si="75"/>
        <v>7.5792816346130691E-5</v>
      </c>
      <c r="AA109" s="87">
        <f t="shared" si="62"/>
        <v>550000</v>
      </c>
      <c r="AB109" s="14">
        <f t="shared" si="76"/>
        <v>7.3538037340130079E-5</v>
      </c>
      <c r="AC109" s="87">
        <f t="shared" si="63"/>
        <v>550000</v>
      </c>
      <c r="AD109" s="14">
        <f t="shared" si="77"/>
        <v>6.0539575700618671E-5</v>
      </c>
      <c r="AE109" s="87">
        <f t="shared" si="64"/>
        <v>550000</v>
      </c>
      <c r="AF109" s="14">
        <f t="shared" si="78"/>
        <v>5.6550162228259952E-5</v>
      </c>
      <c r="AG109" s="87">
        <f t="shared" si="65"/>
        <v>550000</v>
      </c>
      <c r="AH109" s="14">
        <f t="shared" si="79"/>
        <v>5.7056191315150473E-5</v>
      </c>
      <c r="AI109" s="87">
        <f t="shared" si="66"/>
        <v>550000</v>
      </c>
      <c r="AJ109" s="14">
        <f t="shared" si="80"/>
        <v>5.3553312935411749E-5</v>
      </c>
      <c r="AK109" s="87">
        <f t="shared" si="67"/>
        <v>550000</v>
      </c>
      <c r="AL109" s="14">
        <f t="shared" si="81"/>
        <v>5.1774695159903222E-5</v>
      </c>
      <c r="AM109" s="176" t="e">
        <f>IF(#REF!=0,"",O109/#REF!)</f>
        <v>#REF!</v>
      </c>
      <c r="AN109" s="68" t="e">
        <f>IF(#REF!=0,"",O109/#REF!)</f>
        <v>#REF!</v>
      </c>
    </row>
    <row r="110" spans="1:40" s="51" customFormat="1" ht="15" customHeight="1">
      <c r="A110" s="61"/>
      <c r="B110" s="204" t="s">
        <v>470</v>
      </c>
      <c r="C110" s="192">
        <v>27642048.280000001</v>
      </c>
      <c r="D110" s="46">
        <v>5.3070406304009041E-4</v>
      </c>
      <c r="E110" s="211">
        <v>38025019.340000004</v>
      </c>
      <c r="F110" s="14">
        <v>5.247679234550546E-4</v>
      </c>
      <c r="G110" s="46">
        <v>0.37562234733206978</v>
      </c>
      <c r="H110" s="211">
        <f t="shared" si="53"/>
        <v>52800000</v>
      </c>
      <c r="I110" s="14">
        <f t="shared" si="68"/>
        <v>5.564264578875515E-4</v>
      </c>
      <c r="J110" s="12">
        <f t="shared" si="69"/>
        <v>0.3885594515518791</v>
      </c>
      <c r="K110" s="211">
        <f t="shared" si="54"/>
        <v>66082589.582733177</v>
      </c>
      <c r="L110" s="14">
        <f t="shared" si="70"/>
        <v>5.5642645788755161E-4</v>
      </c>
      <c r="M110" s="211">
        <f t="shared" si="55"/>
        <v>60479329.665817678</v>
      </c>
      <c r="N110" s="14">
        <f t="shared" si="70"/>
        <v>5.5642645788755161E-4</v>
      </c>
      <c r="O110" s="192">
        <f t="shared" si="56"/>
        <v>4400000</v>
      </c>
      <c r="P110" s="14">
        <f t="shared" si="71"/>
        <v>7.9925278473270012E-4</v>
      </c>
      <c r="Q110" s="87">
        <f t="shared" si="57"/>
        <v>4400000</v>
      </c>
      <c r="R110" s="14">
        <f t="shared" si="71"/>
        <v>7.7430752530352562E-4</v>
      </c>
      <c r="S110" s="87">
        <f t="shared" si="58"/>
        <v>4400000</v>
      </c>
      <c r="T110" s="14">
        <f t="shared" si="72"/>
        <v>7.1733598630596262E-4</v>
      </c>
      <c r="U110" s="87">
        <f t="shared" si="59"/>
        <v>4400000</v>
      </c>
      <c r="V110" s="14">
        <f t="shared" si="73"/>
        <v>6.886863652736582E-4</v>
      </c>
      <c r="W110" s="87">
        <f t="shared" si="60"/>
        <v>4400000</v>
      </c>
      <c r="X110" s="14">
        <f t="shared" si="74"/>
        <v>6.1958523413098443E-4</v>
      </c>
      <c r="Y110" s="87">
        <f t="shared" si="61"/>
        <v>4400000</v>
      </c>
      <c r="Z110" s="14">
        <f t="shared" si="75"/>
        <v>6.0634253076904553E-4</v>
      </c>
      <c r="AA110" s="87">
        <f t="shared" si="62"/>
        <v>4400000</v>
      </c>
      <c r="AB110" s="14">
        <f t="shared" si="76"/>
        <v>5.8830429872104063E-4</v>
      </c>
      <c r="AC110" s="87">
        <f t="shared" si="63"/>
        <v>4400000</v>
      </c>
      <c r="AD110" s="14">
        <f t="shared" si="77"/>
        <v>4.8431660560494937E-4</v>
      </c>
      <c r="AE110" s="87">
        <f t="shared" si="64"/>
        <v>4400000</v>
      </c>
      <c r="AF110" s="14">
        <f t="shared" si="78"/>
        <v>4.5240129782607962E-4</v>
      </c>
      <c r="AG110" s="87">
        <f t="shared" si="65"/>
        <v>4400000</v>
      </c>
      <c r="AH110" s="14">
        <f t="shared" si="79"/>
        <v>4.5644953052120378E-4</v>
      </c>
      <c r="AI110" s="87">
        <f t="shared" si="66"/>
        <v>4400000</v>
      </c>
      <c r="AJ110" s="14">
        <f t="shared" si="80"/>
        <v>4.2842650348329399E-4</v>
      </c>
      <c r="AK110" s="87">
        <f t="shared" si="67"/>
        <v>4400000</v>
      </c>
      <c r="AL110" s="14">
        <f t="shared" si="81"/>
        <v>4.1419756127922578E-4</v>
      </c>
      <c r="AM110" s="176" t="e">
        <f>IF(#REF!=0,"",O110/#REF!)</f>
        <v>#REF!</v>
      </c>
      <c r="AN110" s="68" t="e">
        <f>IF(#REF!=0,"",O110/#REF!)</f>
        <v>#REF!</v>
      </c>
    </row>
    <row r="111" spans="1:40" s="51" customFormat="1" ht="15" customHeight="1">
      <c r="A111" s="61"/>
      <c r="B111" s="204" t="s">
        <v>459</v>
      </c>
      <c r="C111" s="192">
        <v>27779096.289999999</v>
      </c>
      <c r="D111" s="46">
        <v>5.3333526949056118E-4</v>
      </c>
      <c r="E111" s="211">
        <v>21388179.86754062</v>
      </c>
      <c r="F111" s="14">
        <v>2.9516962595639524E-4</v>
      </c>
      <c r="G111" s="46">
        <v>-0.23006207098104914</v>
      </c>
      <c r="H111" s="211">
        <f t="shared" si="53"/>
        <v>24932737.5</v>
      </c>
      <c r="I111" s="14">
        <f t="shared" si="68"/>
        <v>2.6275065932888496E-4</v>
      </c>
      <c r="J111" s="12">
        <f t="shared" si="69"/>
        <v>0.16572507125015873</v>
      </c>
      <c r="K111" s="211">
        <f t="shared" si="54"/>
        <v>31204921.579290163</v>
      </c>
      <c r="L111" s="14">
        <f t="shared" si="70"/>
        <v>2.6275065932888496E-4</v>
      </c>
      <c r="M111" s="211">
        <f t="shared" si="55"/>
        <v>28559000.96086733</v>
      </c>
      <c r="N111" s="14">
        <f t="shared" si="70"/>
        <v>2.6275065932888502E-4</v>
      </c>
      <c r="O111" s="192">
        <f t="shared" si="56"/>
        <v>1375000</v>
      </c>
      <c r="P111" s="14">
        <f t="shared" si="71"/>
        <v>2.4976649522896879E-4</v>
      </c>
      <c r="Q111" s="87">
        <f t="shared" si="57"/>
        <v>1375000</v>
      </c>
      <c r="R111" s="14">
        <f t="shared" si="71"/>
        <v>2.4197110165735176E-4</v>
      </c>
      <c r="S111" s="87">
        <f t="shared" si="58"/>
        <v>9807737.5</v>
      </c>
      <c r="T111" s="14">
        <f t="shared" si="72"/>
        <v>1.5989643302255629E-3</v>
      </c>
      <c r="U111" s="87">
        <f t="shared" si="59"/>
        <v>1375000</v>
      </c>
      <c r="V111" s="14">
        <f t="shared" si="73"/>
        <v>2.1521448914801818E-4</v>
      </c>
      <c r="W111" s="87">
        <f t="shared" si="60"/>
        <v>1375000</v>
      </c>
      <c r="X111" s="14">
        <f t="shared" si="74"/>
        <v>1.9362038566593263E-4</v>
      </c>
      <c r="Y111" s="87">
        <f t="shared" si="61"/>
        <v>1375000</v>
      </c>
      <c r="Z111" s="14">
        <f t="shared" si="75"/>
        <v>1.8948204086532671E-4</v>
      </c>
      <c r="AA111" s="87">
        <f t="shared" si="62"/>
        <v>1375000</v>
      </c>
      <c r="AB111" s="14">
        <f t="shared" si="76"/>
        <v>1.8384509335032519E-4</v>
      </c>
      <c r="AC111" s="87">
        <f t="shared" si="63"/>
        <v>1375000</v>
      </c>
      <c r="AD111" s="14">
        <f t="shared" si="77"/>
        <v>1.513489392515467E-4</v>
      </c>
      <c r="AE111" s="87">
        <f t="shared" si="64"/>
        <v>1375000</v>
      </c>
      <c r="AF111" s="14">
        <f t="shared" si="78"/>
        <v>1.4137540557064988E-4</v>
      </c>
      <c r="AG111" s="87">
        <f t="shared" si="65"/>
        <v>1375000</v>
      </c>
      <c r="AH111" s="14">
        <f t="shared" si="79"/>
        <v>1.4264047828787619E-4</v>
      </c>
      <c r="AI111" s="87">
        <f t="shared" si="66"/>
        <v>1375000</v>
      </c>
      <c r="AJ111" s="14">
        <f t="shared" si="80"/>
        <v>1.3388328233852938E-4</v>
      </c>
      <c r="AK111" s="87">
        <f t="shared" si="67"/>
        <v>1375000</v>
      </c>
      <c r="AL111" s="14">
        <f t="shared" si="81"/>
        <v>1.2943673789975806E-4</v>
      </c>
      <c r="AM111" s="176" t="e">
        <f>IF(#REF!=0,"",O111/#REF!)</f>
        <v>#REF!</v>
      </c>
      <c r="AN111" s="68" t="e">
        <f>IF(#REF!=0,"",O111/#REF!)</f>
        <v>#REF!</v>
      </c>
    </row>
    <row r="112" spans="1:40" s="51" customFormat="1" ht="15" customHeight="1">
      <c r="A112" s="61"/>
      <c r="B112" s="204" t="s">
        <v>460</v>
      </c>
      <c r="C112" s="192">
        <v>0</v>
      </c>
      <c r="D112" s="46">
        <v>0</v>
      </c>
      <c r="E112" s="211">
        <v>0</v>
      </c>
      <c r="F112" s="14">
        <v>0</v>
      </c>
      <c r="G112" s="46">
        <v>0</v>
      </c>
      <c r="H112" s="211">
        <f t="shared" si="53"/>
        <v>0</v>
      </c>
      <c r="I112" s="14">
        <f t="shared" si="68"/>
        <v>0</v>
      </c>
      <c r="J112" s="12">
        <f t="shared" si="69"/>
        <v>0</v>
      </c>
      <c r="K112" s="211">
        <f t="shared" si="54"/>
        <v>0</v>
      </c>
      <c r="L112" s="14">
        <f t="shared" si="70"/>
        <v>0</v>
      </c>
      <c r="M112" s="211">
        <f t="shared" si="55"/>
        <v>0</v>
      </c>
      <c r="N112" s="14">
        <f t="shared" si="70"/>
        <v>0</v>
      </c>
      <c r="O112" s="192">
        <f t="shared" si="56"/>
        <v>0</v>
      </c>
      <c r="P112" s="14">
        <f t="shared" si="71"/>
        <v>0</v>
      </c>
      <c r="Q112" s="87">
        <f t="shared" si="57"/>
        <v>0</v>
      </c>
      <c r="R112" s="14">
        <f t="shared" si="71"/>
        <v>0</v>
      </c>
      <c r="S112" s="87">
        <f t="shared" si="58"/>
        <v>0</v>
      </c>
      <c r="T112" s="14">
        <f t="shared" si="72"/>
        <v>0</v>
      </c>
      <c r="U112" s="87">
        <f t="shared" si="59"/>
        <v>0</v>
      </c>
      <c r="V112" s="14">
        <f t="shared" si="73"/>
        <v>0</v>
      </c>
      <c r="W112" s="87">
        <f t="shared" si="60"/>
        <v>0</v>
      </c>
      <c r="X112" s="14">
        <f t="shared" si="74"/>
        <v>0</v>
      </c>
      <c r="Y112" s="87">
        <f t="shared" si="61"/>
        <v>0</v>
      </c>
      <c r="Z112" s="14">
        <f t="shared" si="75"/>
        <v>0</v>
      </c>
      <c r="AA112" s="87">
        <f t="shared" si="62"/>
        <v>0</v>
      </c>
      <c r="AB112" s="14">
        <f t="shared" si="76"/>
        <v>0</v>
      </c>
      <c r="AC112" s="87">
        <f t="shared" si="63"/>
        <v>0</v>
      </c>
      <c r="AD112" s="14">
        <f t="shared" si="77"/>
        <v>0</v>
      </c>
      <c r="AE112" s="87">
        <f t="shared" si="64"/>
        <v>0</v>
      </c>
      <c r="AF112" s="14">
        <f t="shared" si="78"/>
        <v>0</v>
      </c>
      <c r="AG112" s="87">
        <f t="shared" si="65"/>
        <v>0</v>
      </c>
      <c r="AH112" s="14">
        <f t="shared" si="79"/>
        <v>0</v>
      </c>
      <c r="AI112" s="87">
        <f t="shared" si="66"/>
        <v>0</v>
      </c>
      <c r="AJ112" s="14">
        <f t="shared" si="80"/>
        <v>0</v>
      </c>
      <c r="AK112" s="87">
        <f t="shared" si="67"/>
        <v>0</v>
      </c>
      <c r="AL112" s="14">
        <f t="shared" si="81"/>
        <v>0</v>
      </c>
      <c r="AM112" s="176" t="e">
        <f>IF(#REF!=0,"",O112/#REF!)</f>
        <v>#REF!</v>
      </c>
      <c r="AN112" s="68" t="e">
        <f>IF(#REF!=0,"",O112/#REF!)</f>
        <v>#REF!</v>
      </c>
    </row>
    <row r="113" spans="1:40" s="51" customFormat="1" ht="15" customHeight="1">
      <c r="A113" s="61"/>
      <c r="B113" s="204" t="s">
        <v>461</v>
      </c>
      <c r="C113" s="192">
        <v>0</v>
      </c>
      <c r="D113" s="46">
        <v>0</v>
      </c>
      <c r="E113" s="211">
        <v>0</v>
      </c>
      <c r="F113" s="14">
        <v>0</v>
      </c>
      <c r="G113" s="46">
        <v>0</v>
      </c>
      <c r="H113" s="211">
        <f t="shared" si="53"/>
        <v>0</v>
      </c>
      <c r="I113" s="14">
        <f t="shared" si="68"/>
        <v>0</v>
      </c>
      <c r="J113" s="12">
        <f t="shared" si="69"/>
        <v>0</v>
      </c>
      <c r="K113" s="211">
        <f t="shared" si="54"/>
        <v>0</v>
      </c>
      <c r="L113" s="14">
        <f t="shared" si="70"/>
        <v>0</v>
      </c>
      <c r="M113" s="211">
        <f t="shared" si="55"/>
        <v>0</v>
      </c>
      <c r="N113" s="14">
        <f t="shared" si="70"/>
        <v>0</v>
      </c>
      <c r="O113" s="192">
        <f t="shared" si="56"/>
        <v>0</v>
      </c>
      <c r="P113" s="14">
        <f t="shared" si="71"/>
        <v>0</v>
      </c>
      <c r="Q113" s="87">
        <f t="shared" si="57"/>
        <v>0</v>
      </c>
      <c r="R113" s="14">
        <f t="shared" si="71"/>
        <v>0</v>
      </c>
      <c r="S113" s="87">
        <f t="shared" si="58"/>
        <v>0</v>
      </c>
      <c r="T113" s="14">
        <f t="shared" si="72"/>
        <v>0</v>
      </c>
      <c r="U113" s="87">
        <f t="shared" si="59"/>
        <v>0</v>
      </c>
      <c r="V113" s="14">
        <f t="shared" si="73"/>
        <v>0</v>
      </c>
      <c r="W113" s="87">
        <f t="shared" si="60"/>
        <v>0</v>
      </c>
      <c r="X113" s="14">
        <f t="shared" si="74"/>
        <v>0</v>
      </c>
      <c r="Y113" s="87">
        <f t="shared" si="61"/>
        <v>0</v>
      </c>
      <c r="Z113" s="14">
        <f t="shared" si="75"/>
        <v>0</v>
      </c>
      <c r="AA113" s="87">
        <f t="shared" si="62"/>
        <v>0</v>
      </c>
      <c r="AB113" s="14">
        <f t="shared" si="76"/>
        <v>0</v>
      </c>
      <c r="AC113" s="87">
        <f t="shared" si="63"/>
        <v>0</v>
      </c>
      <c r="AD113" s="14">
        <f t="shared" si="77"/>
        <v>0</v>
      </c>
      <c r="AE113" s="87">
        <f t="shared" si="64"/>
        <v>0</v>
      </c>
      <c r="AF113" s="14">
        <f t="shared" si="78"/>
        <v>0</v>
      </c>
      <c r="AG113" s="87">
        <f t="shared" si="65"/>
        <v>0</v>
      </c>
      <c r="AH113" s="14">
        <f t="shared" si="79"/>
        <v>0</v>
      </c>
      <c r="AI113" s="87">
        <f t="shared" si="66"/>
        <v>0</v>
      </c>
      <c r="AJ113" s="14">
        <f t="shared" si="80"/>
        <v>0</v>
      </c>
      <c r="AK113" s="87">
        <f t="shared" si="67"/>
        <v>0</v>
      </c>
      <c r="AL113" s="14">
        <f t="shared" si="81"/>
        <v>0</v>
      </c>
      <c r="AM113" s="176" t="e">
        <f>IF(#REF!=0,"",O113/#REF!)</f>
        <v>#REF!</v>
      </c>
      <c r="AN113" s="68" t="e">
        <f>IF(#REF!=0,"",O113/#REF!)</f>
        <v>#REF!</v>
      </c>
    </row>
    <row r="114" spans="1:40" s="51" customFormat="1" ht="15" customHeight="1">
      <c r="A114" s="61"/>
      <c r="B114" s="204" t="s">
        <v>462</v>
      </c>
      <c r="C114" s="192">
        <v>290714.15999999997</v>
      </c>
      <c r="D114" s="46">
        <v>5.581467202881498E-6</v>
      </c>
      <c r="E114" s="211">
        <v>290714.15999999997</v>
      </c>
      <c r="F114" s="14">
        <v>4.0120286251031388E-6</v>
      </c>
      <c r="G114" s="46">
        <v>0</v>
      </c>
      <c r="H114" s="211">
        <f t="shared" si="53"/>
        <v>290714.15999999997</v>
      </c>
      <c r="I114" s="14">
        <f t="shared" si="68"/>
        <v>3.0636562558059644E-6</v>
      </c>
      <c r="J114" s="12">
        <f t="shared" si="69"/>
        <v>0</v>
      </c>
      <c r="K114" s="211">
        <f t="shared" si="54"/>
        <v>363847.43411304971</v>
      </c>
      <c r="L114" s="14">
        <f t="shared" si="70"/>
        <v>3.0636562558059644E-6</v>
      </c>
      <c r="M114" s="211">
        <f t="shared" si="55"/>
        <v>332996.16517350881</v>
      </c>
      <c r="N114" s="14">
        <f t="shared" si="70"/>
        <v>3.0636562558059644E-6</v>
      </c>
      <c r="O114" s="192">
        <f t="shared" si="56"/>
        <v>24226.18</v>
      </c>
      <c r="P114" s="14">
        <f t="shared" si="71"/>
        <v>4.4006458700990101E-6</v>
      </c>
      <c r="Q114" s="87">
        <f t="shared" si="57"/>
        <v>24226.18</v>
      </c>
      <c r="R114" s="14">
        <f t="shared" si="71"/>
        <v>4.2632985189449468E-6</v>
      </c>
      <c r="S114" s="87">
        <f t="shared" si="58"/>
        <v>24226.18</v>
      </c>
      <c r="T114" s="14">
        <f t="shared" si="72"/>
        <v>3.9496160738013148E-6</v>
      </c>
      <c r="U114" s="87">
        <f t="shared" si="59"/>
        <v>24226.18</v>
      </c>
      <c r="V114" s="14">
        <f t="shared" si="73"/>
        <v>3.7918726928784982E-6</v>
      </c>
      <c r="W114" s="87">
        <f t="shared" si="60"/>
        <v>24226.18</v>
      </c>
      <c r="X114" s="14">
        <f t="shared" si="74"/>
        <v>3.4114053198634933E-6</v>
      </c>
      <c r="Y114" s="87">
        <f t="shared" si="61"/>
        <v>24226.18</v>
      </c>
      <c r="Z114" s="14">
        <f t="shared" si="75"/>
        <v>3.338491657287826E-6</v>
      </c>
      <c r="AA114" s="87">
        <f t="shared" si="62"/>
        <v>24226.18</v>
      </c>
      <c r="AB114" s="14">
        <f t="shared" si="76"/>
        <v>3.2391740535431138E-6</v>
      </c>
      <c r="AC114" s="87">
        <f t="shared" si="63"/>
        <v>24226.18</v>
      </c>
      <c r="AD114" s="14">
        <f t="shared" si="77"/>
        <v>2.666623014630571E-6</v>
      </c>
      <c r="AE114" s="87">
        <f t="shared" si="64"/>
        <v>24226.18</v>
      </c>
      <c r="AF114" s="14">
        <f t="shared" si="78"/>
        <v>2.490898925765503E-6</v>
      </c>
      <c r="AG114" s="87">
        <f t="shared" si="65"/>
        <v>24226.18</v>
      </c>
      <c r="AH114" s="14">
        <f t="shared" si="79"/>
        <v>2.5131882925732222E-6</v>
      </c>
      <c r="AI114" s="87">
        <f t="shared" si="66"/>
        <v>24226.18</v>
      </c>
      <c r="AJ114" s="14">
        <f t="shared" si="80"/>
        <v>2.3588949068538426E-6</v>
      </c>
      <c r="AK114" s="87">
        <f t="shared" si="67"/>
        <v>24226.18</v>
      </c>
      <c r="AL114" s="14">
        <f t="shared" si="81"/>
        <v>2.2805510625253531E-6</v>
      </c>
      <c r="AM114" s="176" t="e">
        <f>IF(#REF!=0,"",O114/#REF!)</f>
        <v>#REF!</v>
      </c>
      <c r="AN114" s="68" t="e">
        <f>IF(#REF!=0,"",O114/#REF!)</f>
        <v>#REF!</v>
      </c>
    </row>
    <row r="115" spans="1:40" s="51" customFormat="1" ht="15" customHeight="1">
      <c r="A115" s="61"/>
      <c r="B115" s="204" t="s">
        <v>175</v>
      </c>
      <c r="C115" s="192">
        <v>1246641739.6949999</v>
      </c>
      <c r="D115" s="46">
        <v>2.3934472210953798E-2</v>
      </c>
      <c r="E115" s="211">
        <v>3156849172.0149999</v>
      </c>
      <c r="F115" s="14">
        <v>4.3566399528861349E-2</v>
      </c>
      <c r="G115" s="46">
        <v>1.5322825888914535</v>
      </c>
      <c r="H115" s="211">
        <f t="shared" si="53"/>
        <v>4152038025.2824569</v>
      </c>
      <c r="I115" s="14">
        <f t="shared" si="68"/>
        <v>4.3755754004211014E-2</v>
      </c>
      <c r="J115" s="12">
        <f t="shared" si="69"/>
        <v>0.31524751391028077</v>
      </c>
      <c r="K115" s="211">
        <f t="shared" si="54"/>
        <v>5196542135.5424709</v>
      </c>
      <c r="L115" s="14">
        <f t="shared" si="70"/>
        <v>4.3755754004211014E-2</v>
      </c>
      <c r="M115" s="211">
        <f t="shared" si="55"/>
        <v>4755918115.8346272</v>
      </c>
      <c r="N115" s="14">
        <f t="shared" si="70"/>
        <v>4.3755754004211014E-2</v>
      </c>
      <c r="O115" s="192">
        <f t="shared" si="56"/>
        <v>261586902.7482155</v>
      </c>
      <c r="P115" s="14">
        <f t="shared" si="71"/>
        <v>4.7516831925253009E-2</v>
      </c>
      <c r="Q115" s="87">
        <f t="shared" si="57"/>
        <v>267533877.28361571</v>
      </c>
      <c r="R115" s="14">
        <f t="shared" si="71"/>
        <v>4.708033964871218E-2</v>
      </c>
      <c r="S115" s="87">
        <f t="shared" si="58"/>
        <v>283569645.488859</v>
      </c>
      <c r="T115" s="14">
        <f t="shared" si="72"/>
        <v>4.623061621208701E-2</v>
      </c>
      <c r="U115" s="87">
        <f t="shared" si="59"/>
        <v>292430640.11529154</v>
      </c>
      <c r="V115" s="14">
        <f t="shared" si="73"/>
        <v>4.5771135144465763E-2</v>
      </c>
      <c r="W115" s="87">
        <f t="shared" si="60"/>
        <v>317420190.33677036</v>
      </c>
      <c r="X115" s="14">
        <f t="shared" si="74"/>
        <v>4.4697468851752159E-2</v>
      </c>
      <c r="Y115" s="87">
        <f t="shared" si="61"/>
        <v>322762101.73967338</v>
      </c>
      <c r="Z115" s="14">
        <f t="shared" si="75"/>
        <v>4.4478270364811293E-2</v>
      </c>
      <c r="AA115" s="87">
        <f t="shared" si="62"/>
        <v>330564000.68143672</v>
      </c>
      <c r="AB115" s="14">
        <f t="shared" si="76"/>
        <v>4.4198232409844142E-2</v>
      </c>
      <c r="AC115" s="87">
        <f t="shared" si="63"/>
        <v>387546712.79230195</v>
      </c>
      <c r="AD115" s="14">
        <f t="shared" si="77"/>
        <v>4.2658024648391794E-2</v>
      </c>
      <c r="AE115" s="87">
        <f t="shared" si="64"/>
        <v>410150795.32882136</v>
      </c>
      <c r="AF115" s="14">
        <f t="shared" si="78"/>
        <v>4.2171080025263076E-2</v>
      </c>
      <c r="AG115" s="87">
        <f t="shared" si="65"/>
        <v>407303234.70016599</v>
      </c>
      <c r="AH115" s="14">
        <f t="shared" si="79"/>
        <v>4.2253038695149646E-2</v>
      </c>
      <c r="AI115" s="87">
        <f t="shared" si="66"/>
        <v>429378556.23419213</v>
      </c>
      <c r="AJ115" s="14">
        <f t="shared" si="80"/>
        <v>4.1808443981390879E-2</v>
      </c>
      <c r="AK115" s="87">
        <f t="shared" si="67"/>
        <v>441791367.83311325</v>
      </c>
      <c r="AL115" s="14">
        <f t="shared" si="81"/>
        <v>4.1588387988792934E-2</v>
      </c>
      <c r="AM115" s="176" t="e">
        <f>IF(#REF!=0,"",O115/#REF!)</f>
        <v>#REF!</v>
      </c>
      <c r="AN115" s="68" t="e">
        <f>IF(#REF!=0,"",O115/#REF!)</f>
        <v>#REF!</v>
      </c>
    </row>
    <row r="116" spans="1:40" s="51" customFormat="1" ht="15" customHeight="1">
      <c r="A116" s="61"/>
      <c r="B116" s="204" t="s">
        <v>176</v>
      </c>
      <c r="C116" s="192">
        <v>0</v>
      </c>
      <c r="D116" s="46">
        <v>0</v>
      </c>
      <c r="E116" s="211">
        <v>0</v>
      </c>
      <c r="F116" s="14">
        <v>0</v>
      </c>
      <c r="G116" s="46">
        <v>0</v>
      </c>
      <c r="H116" s="211">
        <f t="shared" si="53"/>
        <v>0</v>
      </c>
      <c r="I116" s="14">
        <f t="shared" si="68"/>
        <v>0</v>
      </c>
      <c r="J116" s="12">
        <f t="shared" si="69"/>
        <v>0</v>
      </c>
      <c r="K116" s="211">
        <f t="shared" si="54"/>
        <v>0</v>
      </c>
      <c r="L116" s="14">
        <f t="shared" si="70"/>
        <v>0</v>
      </c>
      <c r="M116" s="211">
        <f t="shared" si="55"/>
        <v>0</v>
      </c>
      <c r="N116" s="14">
        <f t="shared" si="70"/>
        <v>0</v>
      </c>
      <c r="O116" s="192">
        <f t="shared" si="56"/>
        <v>0</v>
      </c>
      <c r="P116" s="14">
        <f t="shared" si="71"/>
        <v>0</v>
      </c>
      <c r="Q116" s="87">
        <f t="shared" si="57"/>
        <v>0</v>
      </c>
      <c r="R116" s="14">
        <f t="shared" si="71"/>
        <v>0</v>
      </c>
      <c r="S116" s="87">
        <f t="shared" si="58"/>
        <v>0</v>
      </c>
      <c r="T116" s="14">
        <f t="shared" si="72"/>
        <v>0</v>
      </c>
      <c r="U116" s="87">
        <f t="shared" si="59"/>
        <v>0</v>
      </c>
      <c r="V116" s="14">
        <f t="shared" si="73"/>
        <v>0</v>
      </c>
      <c r="W116" s="87">
        <f t="shared" si="60"/>
        <v>0</v>
      </c>
      <c r="X116" s="14">
        <f t="shared" si="74"/>
        <v>0</v>
      </c>
      <c r="Y116" s="87">
        <f t="shared" si="61"/>
        <v>0</v>
      </c>
      <c r="Z116" s="14">
        <f t="shared" si="75"/>
        <v>0</v>
      </c>
      <c r="AA116" s="87">
        <f t="shared" si="62"/>
        <v>0</v>
      </c>
      <c r="AB116" s="14">
        <f t="shared" si="76"/>
        <v>0</v>
      </c>
      <c r="AC116" s="87">
        <f t="shared" si="63"/>
        <v>0</v>
      </c>
      <c r="AD116" s="14">
        <f t="shared" si="77"/>
        <v>0</v>
      </c>
      <c r="AE116" s="87">
        <f t="shared" si="64"/>
        <v>0</v>
      </c>
      <c r="AF116" s="14">
        <f t="shared" si="78"/>
        <v>0</v>
      </c>
      <c r="AG116" s="87">
        <f t="shared" si="65"/>
        <v>0</v>
      </c>
      <c r="AH116" s="14">
        <f t="shared" si="79"/>
        <v>0</v>
      </c>
      <c r="AI116" s="87">
        <f t="shared" si="66"/>
        <v>0</v>
      </c>
      <c r="AJ116" s="14">
        <f t="shared" si="80"/>
        <v>0</v>
      </c>
      <c r="AK116" s="87">
        <f t="shared" si="67"/>
        <v>0</v>
      </c>
      <c r="AL116" s="14">
        <f t="shared" si="81"/>
        <v>0</v>
      </c>
      <c r="AM116" s="176" t="e">
        <f>IF(#REF!=0,"",O116/#REF!)</f>
        <v>#REF!</v>
      </c>
      <c r="AN116" s="68" t="e">
        <f>IF(#REF!=0,"",O116/#REF!)</f>
        <v>#REF!</v>
      </c>
    </row>
    <row r="117" spans="1:40" s="51" customFormat="1" ht="15" customHeight="1">
      <c r="A117" s="61"/>
      <c r="B117" s="204" t="s">
        <v>171</v>
      </c>
      <c r="C117" s="192">
        <v>16500000</v>
      </c>
      <c r="D117" s="46">
        <v>3.167861133683503E-4</v>
      </c>
      <c r="E117" s="211">
        <v>8800000</v>
      </c>
      <c r="F117" s="14">
        <v>1.2144524333079484E-4</v>
      </c>
      <c r="G117" s="46">
        <v>-0.46666666666666667</v>
      </c>
      <c r="H117" s="211">
        <f t="shared" si="53"/>
        <v>0</v>
      </c>
      <c r="I117" s="14">
        <f t="shared" si="68"/>
        <v>0</v>
      </c>
      <c r="J117" s="12">
        <f t="shared" si="69"/>
        <v>-1</v>
      </c>
      <c r="K117" s="211">
        <f t="shared" si="54"/>
        <v>0</v>
      </c>
      <c r="L117" s="14">
        <f t="shared" si="70"/>
        <v>0</v>
      </c>
      <c r="M117" s="211">
        <f>M56*$E$64/100</f>
        <v>0</v>
      </c>
      <c r="N117" s="14">
        <f t="shared" si="70"/>
        <v>0</v>
      </c>
      <c r="O117" s="192">
        <f t="shared" si="56"/>
        <v>0</v>
      </c>
      <c r="P117" s="14">
        <f t="shared" si="71"/>
        <v>0</v>
      </c>
      <c r="Q117" s="87">
        <f t="shared" si="57"/>
        <v>0</v>
      </c>
      <c r="R117" s="14">
        <f t="shared" si="71"/>
        <v>0</v>
      </c>
      <c r="S117" s="87">
        <f t="shared" si="58"/>
        <v>0</v>
      </c>
      <c r="T117" s="14">
        <f t="shared" si="72"/>
        <v>0</v>
      </c>
      <c r="U117" s="87">
        <f t="shared" si="59"/>
        <v>0</v>
      </c>
      <c r="V117" s="14">
        <f t="shared" si="73"/>
        <v>0</v>
      </c>
      <c r="W117" s="87">
        <f t="shared" si="60"/>
        <v>0</v>
      </c>
      <c r="X117" s="14">
        <f t="shared" si="74"/>
        <v>0</v>
      </c>
      <c r="Y117" s="87">
        <f t="shared" si="61"/>
        <v>0</v>
      </c>
      <c r="Z117" s="14">
        <f t="shared" si="75"/>
        <v>0</v>
      </c>
      <c r="AA117" s="87">
        <f t="shared" si="62"/>
        <v>0</v>
      </c>
      <c r="AB117" s="14">
        <f t="shared" si="76"/>
        <v>0</v>
      </c>
      <c r="AC117" s="87">
        <f t="shared" si="63"/>
        <v>0</v>
      </c>
      <c r="AD117" s="14">
        <f t="shared" si="77"/>
        <v>0</v>
      </c>
      <c r="AE117" s="87">
        <f t="shared" si="64"/>
        <v>0</v>
      </c>
      <c r="AF117" s="14">
        <f t="shared" si="78"/>
        <v>0</v>
      </c>
      <c r="AG117" s="87">
        <f t="shared" si="65"/>
        <v>0</v>
      </c>
      <c r="AH117" s="14">
        <f t="shared" si="79"/>
        <v>0</v>
      </c>
      <c r="AI117" s="87">
        <f t="shared" si="66"/>
        <v>0</v>
      </c>
      <c r="AJ117" s="14">
        <f t="shared" si="80"/>
        <v>0</v>
      </c>
      <c r="AK117" s="87">
        <f t="shared" si="67"/>
        <v>0</v>
      </c>
      <c r="AL117" s="14">
        <f t="shared" si="81"/>
        <v>0</v>
      </c>
      <c r="AM117" s="176" t="e">
        <f>IF(#REF!=0,"",O117/#REF!)</f>
        <v>#REF!</v>
      </c>
      <c r="AN117" s="68" t="e">
        <f>IF(#REF!=0,"",O117/#REF!)</f>
        <v>#REF!</v>
      </c>
    </row>
    <row r="118" spans="1:40" s="51" customFormat="1" ht="15" customHeight="1">
      <c r="A118" s="61"/>
      <c r="B118" s="204" t="s">
        <v>172</v>
      </c>
      <c r="C118" s="192">
        <v>1562568493.7282188</v>
      </c>
      <c r="D118" s="46">
        <v>2.9999999999999992E-2</v>
      </c>
      <c r="E118" s="211">
        <v>2171314569.892776</v>
      </c>
      <c r="F118" s="14">
        <v>2.9965434805491853E-2</v>
      </c>
      <c r="G118" s="46">
        <v>0.38958041110384622</v>
      </c>
      <c r="H118" s="211">
        <f t="shared" si="53"/>
        <v>2846737385.5901561</v>
      </c>
      <c r="I118" s="14">
        <f t="shared" si="68"/>
        <v>2.9999999999999992E-2</v>
      </c>
      <c r="J118" s="12">
        <f t="shared" si="69"/>
        <v>0.31106631211466235</v>
      </c>
      <c r="K118" s="211">
        <f t="shared" si="54"/>
        <v>3562874589.0488086</v>
      </c>
      <c r="L118" s="14">
        <f t="shared" si="70"/>
        <v>2.9999999999999988E-2</v>
      </c>
      <c r="M118" s="211">
        <f>M57*$E$64/100</f>
        <v>3260772136.6499047</v>
      </c>
      <c r="N118" s="14">
        <f t="shared" si="70"/>
        <v>2.9999999999999992E-2</v>
      </c>
      <c r="O118" s="192">
        <f t="shared" si="56"/>
        <v>165154257.22807547</v>
      </c>
      <c r="P118" s="14">
        <f>+IFERROR(O118/O$68,0)</f>
        <v>0.03</v>
      </c>
      <c r="Q118" s="87">
        <f t="shared" si="57"/>
        <v>170474902.65351158</v>
      </c>
      <c r="R118" s="14">
        <f t="shared" si="71"/>
        <v>0.03</v>
      </c>
      <c r="S118" s="87">
        <f t="shared" si="58"/>
        <v>184014189.33372533</v>
      </c>
      <c r="T118" s="14">
        <f t="shared" si="72"/>
        <v>3.0000000000000002E-2</v>
      </c>
      <c r="U118" s="87">
        <f t="shared" si="59"/>
        <v>191669251.28181991</v>
      </c>
      <c r="V118" s="14">
        <f t="shared" si="73"/>
        <v>0.03</v>
      </c>
      <c r="W118" s="87">
        <f t="shared" si="60"/>
        <v>213045748.55651635</v>
      </c>
      <c r="X118" s="14">
        <f t="shared" si="74"/>
        <v>3.0000000000000002E-2</v>
      </c>
      <c r="Y118" s="87">
        <f t="shared" si="61"/>
        <v>217698731.82502925</v>
      </c>
      <c r="Z118" s="14">
        <f t="shared" si="75"/>
        <v>2.9999999999999995E-2</v>
      </c>
      <c r="AA118" s="87">
        <f t="shared" si="62"/>
        <v>224373679.21153191</v>
      </c>
      <c r="AB118" s="14">
        <f t="shared" si="76"/>
        <v>3.0000000000000002E-2</v>
      </c>
      <c r="AC118" s="87">
        <f t="shared" si="63"/>
        <v>272548986.49432355</v>
      </c>
      <c r="AD118" s="14">
        <f t="shared" si="77"/>
        <v>2.9999999999999995E-2</v>
      </c>
      <c r="AE118" s="87">
        <f t="shared" si="64"/>
        <v>291776351.29319602</v>
      </c>
      <c r="AF118" s="14">
        <f t="shared" si="78"/>
        <v>3.0000000000000002E-2</v>
      </c>
      <c r="AG118" s="87">
        <f t="shared" si="65"/>
        <v>289188598.46185797</v>
      </c>
      <c r="AH118" s="14">
        <f t="shared" si="79"/>
        <v>0.03</v>
      </c>
      <c r="AI118" s="87">
        <f t="shared" si="66"/>
        <v>308104188.06208891</v>
      </c>
      <c r="AJ118" s="14">
        <f t="shared" si="80"/>
        <v>3.0000000000000002E-2</v>
      </c>
      <c r="AK118" s="87">
        <f t="shared" si="67"/>
        <v>318688501.1884799</v>
      </c>
      <c r="AL118" s="14">
        <f t="shared" si="81"/>
        <v>3.0000000000000002E-2</v>
      </c>
      <c r="AM118" s="176"/>
      <c r="AN118" s="68"/>
    </row>
    <row r="119" spans="1:40" s="51" customFormat="1" ht="15" customHeight="1">
      <c r="A119" s="61"/>
      <c r="B119" s="204" t="s">
        <v>173</v>
      </c>
      <c r="C119" s="192">
        <v>2083424658.3042922</v>
      </c>
      <c r="D119" s="46">
        <v>0.04</v>
      </c>
      <c r="E119" s="211">
        <v>2895086093.1903682</v>
      </c>
      <c r="F119" s="14">
        <v>3.9953913073989142E-2</v>
      </c>
      <c r="G119" s="46">
        <v>0.38958041110384595</v>
      </c>
      <c r="H119" s="211">
        <f t="shared" si="53"/>
        <v>3795649847.4535418</v>
      </c>
      <c r="I119" s="14">
        <f t="shared" si="68"/>
        <v>3.9999999999999994E-2</v>
      </c>
      <c r="J119" s="12">
        <f t="shared" si="69"/>
        <v>0.31106631211466235</v>
      </c>
      <c r="K119" s="211">
        <f t="shared" si="54"/>
        <v>4750499452.0650787</v>
      </c>
      <c r="L119" s="14">
        <f t="shared" si="70"/>
        <v>3.9999999999999987E-2</v>
      </c>
      <c r="M119" s="211">
        <f>M58*$E$64/100</f>
        <v>4347696182.199873</v>
      </c>
      <c r="N119" s="14">
        <f t="shared" si="70"/>
        <v>3.9999999999999987E-2</v>
      </c>
      <c r="O119" s="192">
        <f t="shared" si="56"/>
        <v>220205676.30410063</v>
      </c>
      <c r="P119" s="14">
        <f t="shared" si="71"/>
        <v>0.04</v>
      </c>
      <c r="Q119" s="87">
        <f t="shared" si="57"/>
        <v>227299870.20468211</v>
      </c>
      <c r="R119" s="14">
        <f t="shared" si="71"/>
        <v>0.04</v>
      </c>
      <c r="S119" s="87">
        <f t="shared" si="58"/>
        <v>245352252.44496709</v>
      </c>
      <c r="T119" s="14">
        <f t="shared" si="72"/>
        <v>0.04</v>
      </c>
      <c r="U119" s="87">
        <f t="shared" si="59"/>
        <v>255559001.70909321</v>
      </c>
      <c r="V119" s="14">
        <f t="shared" si="73"/>
        <v>0.04</v>
      </c>
      <c r="W119" s="87">
        <f t="shared" si="60"/>
        <v>284060998.07535511</v>
      </c>
      <c r="X119" s="14">
        <f t="shared" si="74"/>
        <v>0.04</v>
      </c>
      <c r="Y119" s="87">
        <f t="shared" si="61"/>
        <v>290264975.76670569</v>
      </c>
      <c r="Z119" s="14">
        <f t="shared" si="75"/>
        <v>0.04</v>
      </c>
      <c r="AA119" s="87">
        <f t="shared" si="62"/>
        <v>299164905.61537588</v>
      </c>
      <c r="AB119" s="14">
        <f t="shared" si="76"/>
        <v>0.04</v>
      </c>
      <c r="AC119" s="87">
        <f t="shared" si="63"/>
        <v>363398648.65909815</v>
      </c>
      <c r="AD119" s="14">
        <f t="shared" si="77"/>
        <v>0.04</v>
      </c>
      <c r="AE119" s="87">
        <f t="shared" si="64"/>
        <v>389035135.05759466</v>
      </c>
      <c r="AF119" s="14">
        <f t="shared" si="78"/>
        <v>0.04</v>
      </c>
      <c r="AG119" s="87">
        <f t="shared" si="65"/>
        <v>385584797.94914401</v>
      </c>
      <c r="AH119" s="14">
        <f t="shared" si="79"/>
        <v>0.04</v>
      </c>
      <c r="AI119" s="87">
        <f t="shared" si="66"/>
        <v>410805584.08278519</v>
      </c>
      <c r="AJ119" s="14">
        <f t="shared" si="80"/>
        <v>0.04</v>
      </c>
      <c r="AK119" s="87">
        <f t="shared" si="67"/>
        <v>424918001.58463991</v>
      </c>
      <c r="AL119" s="14">
        <f t="shared" si="81"/>
        <v>4.0000000000000008E-2</v>
      </c>
      <c r="AM119" s="176"/>
      <c r="AN119" s="68"/>
    </row>
    <row r="120" spans="1:40" s="51" customFormat="1" ht="15" customHeight="1">
      <c r="A120" s="61"/>
      <c r="B120" s="204" t="s">
        <v>174</v>
      </c>
      <c r="C120" s="192">
        <v>0</v>
      </c>
      <c r="D120" s="46">
        <v>0</v>
      </c>
      <c r="E120" s="211">
        <v>0</v>
      </c>
      <c r="F120" s="14">
        <v>0</v>
      </c>
      <c r="G120" s="46"/>
      <c r="H120" s="211">
        <f t="shared" si="53"/>
        <v>0</v>
      </c>
      <c r="I120" s="14">
        <f t="shared" si="68"/>
        <v>0</v>
      </c>
      <c r="J120" s="12">
        <f t="shared" si="69"/>
        <v>0</v>
      </c>
      <c r="K120" s="211">
        <f t="shared" si="54"/>
        <v>0</v>
      </c>
      <c r="L120" s="14">
        <f t="shared" si="70"/>
        <v>0</v>
      </c>
      <c r="M120" s="211">
        <f>M59*$E$64/100</f>
        <v>0</v>
      </c>
      <c r="N120" s="14">
        <f t="shared" si="70"/>
        <v>0</v>
      </c>
      <c r="O120" s="192">
        <f t="shared" si="56"/>
        <v>0</v>
      </c>
      <c r="P120" s="14">
        <f t="shared" si="71"/>
        <v>0</v>
      </c>
      <c r="Q120" s="87">
        <f t="shared" si="57"/>
        <v>0</v>
      </c>
      <c r="R120" s="14">
        <f t="shared" si="71"/>
        <v>0</v>
      </c>
      <c r="S120" s="87">
        <f t="shared" si="58"/>
        <v>0</v>
      </c>
      <c r="T120" s="14">
        <f t="shared" si="72"/>
        <v>0</v>
      </c>
      <c r="U120" s="87">
        <f t="shared" si="59"/>
        <v>0</v>
      </c>
      <c r="V120" s="14">
        <f t="shared" si="73"/>
        <v>0</v>
      </c>
      <c r="W120" s="87">
        <f t="shared" si="60"/>
        <v>0</v>
      </c>
      <c r="X120" s="14">
        <f t="shared" si="74"/>
        <v>0</v>
      </c>
      <c r="Y120" s="87">
        <f t="shared" si="61"/>
        <v>0</v>
      </c>
      <c r="Z120" s="14">
        <f t="shared" si="75"/>
        <v>0</v>
      </c>
      <c r="AA120" s="87">
        <f t="shared" si="62"/>
        <v>0</v>
      </c>
      <c r="AB120" s="14">
        <f t="shared" si="76"/>
        <v>0</v>
      </c>
      <c r="AC120" s="87">
        <f t="shared" si="63"/>
        <v>0</v>
      </c>
      <c r="AD120" s="14">
        <f t="shared" si="77"/>
        <v>0</v>
      </c>
      <c r="AE120" s="87">
        <f t="shared" si="64"/>
        <v>0</v>
      </c>
      <c r="AF120" s="14">
        <f t="shared" si="78"/>
        <v>0</v>
      </c>
      <c r="AG120" s="87">
        <f t="shared" si="65"/>
        <v>0</v>
      </c>
      <c r="AH120" s="14">
        <f t="shared" si="79"/>
        <v>0</v>
      </c>
      <c r="AI120" s="87">
        <f t="shared" si="66"/>
        <v>0</v>
      </c>
      <c r="AJ120" s="14">
        <f t="shared" si="80"/>
        <v>0</v>
      </c>
      <c r="AK120" s="87">
        <f t="shared" si="67"/>
        <v>0</v>
      </c>
      <c r="AL120" s="14">
        <f t="shared" si="81"/>
        <v>0</v>
      </c>
      <c r="AM120" s="176"/>
      <c r="AN120" s="68"/>
    </row>
    <row r="121" spans="1:40" s="51" customFormat="1" ht="15" customHeight="1" thickBot="1">
      <c r="B121" s="205" t="s">
        <v>177</v>
      </c>
      <c r="C121" s="193">
        <v>2617372013.4150634</v>
      </c>
      <c r="D121" s="111">
        <v>5.0251339840536459E-2</v>
      </c>
      <c r="E121" s="108">
        <v>6056363830.6448793</v>
      </c>
      <c r="F121" s="109">
        <v>8.3581429444601382E-2</v>
      </c>
      <c r="G121" s="111">
        <v>1.3139102120767041</v>
      </c>
      <c r="H121" s="108">
        <f t="shared" si="53"/>
        <v>6060637232.447134</v>
      </c>
      <c r="I121" s="109">
        <f t="shared" si="68"/>
        <v>6.3869297496060073E-2</v>
      </c>
      <c r="J121" s="177">
        <f t="shared" si="69"/>
        <v>7.0560519839172979E-4</v>
      </c>
      <c r="K121" s="108">
        <f t="shared" si="54"/>
        <v>6540405267.1665611</v>
      </c>
      <c r="L121" s="109">
        <f t="shared" si="70"/>
        <v>5.5071306359784085E-2</v>
      </c>
      <c r="M121" s="108">
        <f>M60*$E$64/100</f>
        <v>1209255107.6975825</v>
      </c>
      <c r="N121" s="109">
        <f t="shared" si="70"/>
        <v>1.1125479398937358E-2</v>
      </c>
      <c r="O121" s="193">
        <f t="shared" si="56"/>
        <v>254166973.70642647</v>
      </c>
      <c r="P121" s="109">
        <f t="shared" si="71"/>
        <v>4.6169013982260074E-2</v>
      </c>
      <c r="Q121" s="110">
        <f t="shared" si="57"/>
        <v>285580239.01787788</v>
      </c>
      <c r="R121" s="109">
        <f t="shared" si="71"/>
        <v>5.025612003398236E-2</v>
      </c>
      <c r="S121" s="110">
        <f t="shared" si="58"/>
        <v>350166522.32892686</v>
      </c>
      <c r="T121" s="109">
        <f t="shared" si="72"/>
        <v>5.7087965378670377E-2</v>
      </c>
      <c r="U121" s="110">
        <f t="shared" si="59"/>
        <v>369260581.12784988</v>
      </c>
      <c r="V121" s="109">
        <f t="shared" si="73"/>
        <v>5.7796528967222205E-2</v>
      </c>
      <c r="W121" s="110">
        <f t="shared" si="60"/>
        <v>387352779.74001539</v>
      </c>
      <c r="X121" s="109">
        <f t="shared" si="74"/>
        <v>5.4545014256023878E-2</v>
      </c>
      <c r="Y121" s="110">
        <f t="shared" si="61"/>
        <v>359030575.14250493</v>
      </c>
      <c r="Z121" s="109">
        <f t="shared" si="75"/>
        <v>4.947625171713009E-2</v>
      </c>
      <c r="AA121" s="110">
        <f t="shared" si="62"/>
        <v>385342600.64744914</v>
      </c>
      <c r="AB121" s="109">
        <f t="shared" si="76"/>
        <v>5.1522433736645355E-2</v>
      </c>
      <c r="AC121" s="110">
        <f t="shared" si="63"/>
        <v>647550750.97211218</v>
      </c>
      <c r="AD121" s="109">
        <f t="shared" si="77"/>
        <v>7.1277177651761198E-2</v>
      </c>
      <c r="AE121" s="110">
        <f t="shared" si="64"/>
        <v>715810392.87088883</v>
      </c>
      <c r="AF121" s="109">
        <f t="shared" si="78"/>
        <v>7.359853425731501E-2</v>
      </c>
      <c r="AG121" s="110">
        <f t="shared" si="65"/>
        <v>709667055.42552388</v>
      </c>
      <c r="AH121" s="109">
        <f t="shared" si="79"/>
        <v>7.3619816880760344E-2</v>
      </c>
      <c r="AI121" s="110">
        <f t="shared" si="66"/>
        <v>776643509.71585608</v>
      </c>
      <c r="AJ121" s="109">
        <f t="shared" si="80"/>
        <v>7.5621514391035885E-2</v>
      </c>
      <c r="AK121" s="110">
        <f t="shared" si="67"/>
        <v>820065251.75169408</v>
      </c>
      <c r="AL121" s="109">
        <f t="shared" si="81"/>
        <v>7.7197506219405909E-2</v>
      </c>
      <c r="AM121" s="177" t="e">
        <f>IF(#REF!=0,"",O121/#REF!)</f>
        <v>#REF!</v>
      </c>
      <c r="AN121" s="111" t="e">
        <f>IF(#REF!=0,"",O121/#REF!)</f>
        <v>#REF!</v>
      </c>
    </row>
  </sheetData>
  <mergeCells count="30">
    <mergeCell ref="AM4:AN5"/>
    <mergeCell ref="AM64:AN64"/>
    <mergeCell ref="AM3:AN3"/>
    <mergeCell ref="B4:B6"/>
    <mergeCell ref="O4:P5"/>
    <mergeCell ref="Q4:R5"/>
    <mergeCell ref="S4:T5"/>
    <mergeCell ref="U4:V5"/>
    <mergeCell ref="W4:X5"/>
    <mergeCell ref="Y4:Z5"/>
    <mergeCell ref="AA4:AB5"/>
    <mergeCell ref="AC4:AD5"/>
    <mergeCell ref="W65:X66"/>
    <mergeCell ref="AE4:AF5"/>
    <mergeCell ref="AG4:AH5"/>
    <mergeCell ref="AI4:AJ5"/>
    <mergeCell ref="AK4:AL5"/>
    <mergeCell ref="AK65:AL66"/>
    <mergeCell ref="B65:B67"/>
    <mergeCell ref="O65:P66"/>
    <mergeCell ref="Q65:R66"/>
    <mergeCell ref="S65:T66"/>
    <mergeCell ref="U65:V66"/>
    <mergeCell ref="AM65:AN66"/>
    <mergeCell ref="Y65:Z66"/>
    <mergeCell ref="AA65:AB66"/>
    <mergeCell ref="AC65:AD66"/>
    <mergeCell ref="AE65:AF66"/>
    <mergeCell ref="AG65:AH66"/>
    <mergeCell ref="AI65:AJ66"/>
  </mergeCells>
  <printOptions horizontalCentered="1" verticalCentered="1"/>
  <pageMargins left="0.70866141732283472" right="0.70866141732283472" top="0.74803149606299213" bottom="0.74803149606299213" header="0.31496062992125984" footer="0.31496062992125984"/>
  <pageSetup paperSize="9" scale="86"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B48E-4F0F-4ABA-ADBA-151BE6CA9BD4}">
  <sheetPr>
    <tabColor theme="7" tint="0.39997558519241921"/>
  </sheetPr>
  <dimension ref="A1:BN121"/>
  <sheetViews>
    <sheetView showZeros="0" zoomScaleNormal="100" workbookViewId="0">
      <pane xSplit="2" ySplit="6" topLeftCell="C44" activePane="bottomRight" state="frozen"/>
      <selection activeCell="B116" sqref="B116:C116"/>
      <selection pane="topRight" activeCell="B116" sqref="B116:C116"/>
      <selection pane="bottomLeft" activeCell="B116" sqref="B116:C116"/>
      <selection pane="bottomRight" activeCell="H60" sqref="H60"/>
    </sheetView>
  </sheetViews>
  <sheetFormatPr defaultColWidth="9" defaultRowHeight="15" outlineLevelCol="1"/>
  <cols>
    <col min="1" max="1" width="2.42578125" style="1" customWidth="1"/>
    <col min="2" max="2" width="24.140625" style="1" customWidth="1"/>
    <col min="3" max="3" width="14.7109375" style="1" customWidth="1"/>
    <col min="4" max="4" width="7" style="48" customWidth="1"/>
    <col min="5" max="5" width="15.28515625" style="1" customWidth="1"/>
    <col min="6" max="6" width="7" style="48" customWidth="1"/>
    <col min="7" max="7" width="6.140625" style="1" customWidth="1"/>
    <col min="8" max="8" width="15" style="1" customWidth="1"/>
    <col min="9" max="10" width="7.5703125" style="1" customWidth="1"/>
    <col min="11" max="11" width="15.42578125" style="1" customWidth="1"/>
    <col min="12" max="12" width="7.28515625" style="1" customWidth="1"/>
    <col min="13" max="13" width="15.42578125" style="1" customWidth="1"/>
    <col min="14" max="14" width="7.28515625" style="1" customWidth="1"/>
    <col min="15" max="15" width="13.140625" style="3" customWidth="1"/>
    <col min="16" max="16" width="5.85546875" style="48" customWidth="1"/>
    <col min="17" max="17" width="13" style="3" customWidth="1"/>
    <col min="18" max="18" width="5.7109375" style="48" customWidth="1"/>
    <col min="19" max="19" width="13" style="3" customWidth="1"/>
    <col min="20" max="20" width="5.7109375" style="48" customWidth="1"/>
    <col min="21" max="21" width="13" style="3" customWidth="1"/>
    <col min="22" max="22" width="5.7109375" style="48" customWidth="1"/>
    <col min="23" max="23" width="13" style="3" customWidth="1"/>
    <col min="24" max="24" width="5.7109375" style="48" customWidth="1"/>
    <col min="25" max="25" width="13" style="3" customWidth="1"/>
    <col min="26" max="26" width="5.7109375" style="48" customWidth="1"/>
    <col min="27" max="27" width="13" style="3" customWidth="1"/>
    <col min="28" max="28" width="5.7109375" style="48" customWidth="1"/>
    <col min="29" max="29" width="13" style="3" customWidth="1"/>
    <col min="30" max="30" width="5.7109375" style="48" customWidth="1"/>
    <col min="31" max="31" width="13" style="3" customWidth="1"/>
    <col min="32" max="32" width="5.7109375" style="48" customWidth="1"/>
    <col min="33" max="33" width="13" style="3" customWidth="1"/>
    <col min="34" max="34" width="5.7109375" style="48" customWidth="1"/>
    <col min="35" max="35" width="13" style="3" customWidth="1"/>
    <col min="36" max="36" width="5.7109375" style="48" customWidth="1"/>
    <col min="37" max="37" width="13" style="3" customWidth="1"/>
    <col min="38" max="38" width="5.7109375" style="48" customWidth="1"/>
    <col min="39" max="39" width="7.140625" style="48" hidden="1" customWidth="1"/>
    <col min="40" max="40" width="7.85546875" style="48" hidden="1" customWidth="1"/>
    <col min="41" max="41" width="6.28515625" style="1" customWidth="1"/>
    <col min="42" max="42" width="9" style="753" hidden="1" customWidth="1" outlineLevel="1"/>
    <col min="43" max="43" width="3.42578125" style="753" hidden="1" customWidth="1" outlineLevel="1"/>
    <col min="44" max="44" width="9" style="753" hidden="1" customWidth="1" outlineLevel="1"/>
    <col min="45" max="45" width="3.42578125" style="753" hidden="1" customWidth="1" outlineLevel="1"/>
    <col min="46" max="46" width="9" style="753" hidden="1" customWidth="1" outlineLevel="1"/>
    <col min="47" max="47" width="3.42578125" style="753" hidden="1" customWidth="1" outlineLevel="1"/>
    <col min="48" max="48" width="9" style="753" hidden="1" customWidth="1" outlineLevel="1"/>
    <col min="49" max="49" width="3.42578125" style="753" hidden="1" customWidth="1" outlineLevel="1"/>
    <col min="50" max="50" width="9" style="753" hidden="1" customWidth="1" outlineLevel="1"/>
    <col min="51" max="51" width="3.42578125" style="753" hidden="1" customWidth="1" outlineLevel="1"/>
    <col min="52" max="52" width="9" style="753" hidden="1" customWidth="1" outlineLevel="1"/>
    <col min="53" max="53" width="3.42578125" style="753" hidden="1" customWidth="1" outlineLevel="1"/>
    <col min="54" max="54" width="9" style="753" hidden="1" customWidth="1" outlineLevel="1"/>
    <col min="55" max="55" width="3.42578125" style="753" hidden="1" customWidth="1" outlineLevel="1"/>
    <col min="56" max="56" width="9" style="753" hidden="1" customWidth="1" outlineLevel="1"/>
    <col min="57" max="57" width="3.42578125" style="753" hidden="1" customWidth="1" outlineLevel="1"/>
    <col min="58" max="58" width="9" style="753" hidden="1" customWidth="1" outlineLevel="1"/>
    <col min="59" max="59" width="3.42578125" style="753" hidden="1" customWidth="1" outlineLevel="1"/>
    <col min="60" max="60" width="9" style="753" hidden="1" customWidth="1" outlineLevel="1"/>
    <col min="61" max="61" width="3.42578125" style="753" hidden="1" customWidth="1" outlineLevel="1"/>
    <col min="62" max="62" width="9" style="753" hidden="1" customWidth="1" outlineLevel="1"/>
    <col min="63" max="63" width="3.42578125" style="753" hidden="1" customWidth="1" outlineLevel="1"/>
    <col min="64" max="64" width="9" style="753" hidden="1" customWidth="1" outlineLevel="1"/>
    <col min="65" max="65" width="3.42578125" style="753" hidden="1" customWidth="1" outlineLevel="1"/>
    <col min="66" max="66" width="9" style="1" collapsed="1"/>
    <col min="67" max="16384" width="9" style="1"/>
  </cols>
  <sheetData>
    <row r="1" spans="1:65" ht="21" customHeight="1">
      <c r="B1" s="43" t="s">
        <v>354</v>
      </c>
      <c r="C1" s="43"/>
      <c r="E1" s="43"/>
      <c r="G1" s="43"/>
      <c r="H1" s="43"/>
      <c r="I1" s="43"/>
      <c r="J1" s="43"/>
      <c r="K1" s="43"/>
      <c r="L1" s="43"/>
      <c r="M1" s="43"/>
      <c r="N1" s="43"/>
      <c r="O1" s="667">
        <v>1</v>
      </c>
      <c r="P1" s="661">
        <f>+O1*1.12</f>
        <v>1.1200000000000001</v>
      </c>
      <c r="Q1" s="667">
        <v>2</v>
      </c>
      <c r="R1" s="661">
        <f>+Q1*1.12</f>
        <v>2.2400000000000002</v>
      </c>
      <c r="S1" s="667">
        <v>3</v>
      </c>
      <c r="T1" s="661">
        <f>+S1*1.12</f>
        <v>3.3600000000000003</v>
      </c>
      <c r="U1" s="667">
        <v>4</v>
      </c>
      <c r="V1" s="661">
        <f>+U1*1.12</f>
        <v>4.4800000000000004</v>
      </c>
      <c r="W1" s="667">
        <v>5</v>
      </c>
      <c r="X1" s="661">
        <f>+W1*1.12</f>
        <v>5.6000000000000005</v>
      </c>
      <c r="Y1" s="667">
        <v>6</v>
      </c>
      <c r="Z1" s="661">
        <f>+Y1*1.12</f>
        <v>6.7200000000000006</v>
      </c>
      <c r="AA1" s="667">
        <v>7</v>
      </c>
      <c r="AB1" s="661">
        <f>+AA1*1.12</f>
        <v>7.8400000000000007</v>
      </c>
      <c r="AC1" s="667">
        <v>8</v>
      </c>
      <c r="AD1" s="661">
        <f>+AC1*1.12</f>
        <v>8.9600000000000009</v>
      </c>
      <c r="AE1" s="667">
        <v>9</v>
      </c>
      <c r="AF1" s="661">
        <f>+AE1*1.12</f>
        <v>10.080000000000002</v>
      </c>
      <c r="AG1" s="667">
        <v>10</v>
      </c>
      <c r="AH1" s="661">
        <f>+AG1*1.12</f>
        <v>11.200000000000001</v>
      </c>
      <c r="AI1" s="667">
        <v>11</v>
      </c>
      <c r="AJ1" s="661">
        <f>+AI1*1.12</f>
        <v>12.32</v>
      </c>
      <c r="AK1" s="667">
        <v>12</v>
      </c>
      <c r="AL1" s="661">
        <f>+AK1*1.12</f>
        <v>13.440000000000001</v>
      </c>
    </row>
    <row r="2" spans="1:65" ht="9" customHeight="1">
      <c r="O2" s="775"/>
      <c r="P2" s="217"/>
      <c r="Q2" s="775"/>
      <c r="R2" s="217"/>
      <c r="S2" s="775"/>
      <c r="T2" s="217"/>
      <c r="U2" s="775"/>
      <c r="V2" s="217"/>
      <c r="W2" s="775"/>
      <c r="X2" s="217"/>
      <c r="Y2" s="775"/>
      <c r="Z2" s="217"/>
      <c r="AA2" s="775"/>
      <c r="AB2" s="217"/>
      <c r="AC2" s="775"/>
      <c r="AD2" s="217"/>
      <c r="AE2" s="775"/>
      <c r="AF2" s="217"/>
      <c r="AG2" s="775"/>
      <c r="AH2" s="217"/>
      <c r="AI2" s="775"/>
      <c r="AJ2" s="217"/>
      <c r="AK2" s="775"/>
      <c r="AL2" s="217"/>
    </row>
    <row r="3" spans="1:65" ht="21" customHeight="1" thickBot="1">
      <c r="B3" s="36" t="s">
        <v>104</v>
      </c>
      <c r="C3" s="232"/>
      <c r="E3" s="36"/>
      <c r="G3" s="36"/>
      <c r="H3" s="36"/>
      <c r="I3" s="36"/>
      <c r="J3" s="36"/>
      <c r="K3" s="36"/>
      <c r="L3" s="36"/>
      <c r="M3" s="36"/>
      <c r="N3" s="36"/>
      <c r="O3" s="301" t="s">
        <v>178</v>
      </c>
      <c r="AM3" s="905" t="s">
        <v>87</v>
      </c>
      <c r="AN3" s="905"/>
      <c r="AP3" s="753">
        <v>1</v>
      </c>
      <c r="AR3" s="753">
        <v>2</v>
      </c>
      <c r="AT3" s="753">
        <v>3</v>
      </c>
      <c r="AV3" s="753">
        <v>4</v>
      </c>
      <c r="AX3" s="753">
        <v>5</v>
      </c>
      <c r="AZ3" s="753">
        <v>6</v>
      </c>
      <c r="BB3" s="753">
        <v>7</v>
      </c>
      <c r="BD3" s="753">
        <v>8</v>
      </c>
      <c r="BF3" s="753">
        <v>9</v>
      </c>
      <c r="BH3" s="753">
        <v>10</v>
      </c>
      <c r="BJ3" s="753">
        <v>11</v>
      </c>
      <c r="BL3" s="753">
        <v>12</v>
      </c>
    </row>
    <row r="4" spans="1:65" ht="21" customHeight="1">
      <c r="B4" s="978" t="s">
        <v>39</v>
      </c>
      <c r="C4" s="733" t="s">
        <v>90</v>
      </c>
      <c r="D4" s="734"/>
      <c r="E4" s="734"/>
      <c r="F4" s="734"/>
      <c r="G4" s="734"/>
      <c r="H4" s="734"/>
      <c r="I4" s="734"/>
      <c r="J4" s="734"/>
      <c r="K4" s="734"/>
      <c r="L4" s="734"/>
      <c r="M4" s="735"/>
      <c r="N4" s="735"/>
      <c r="O4" s="981" t="s">
        <v>92</v>
      </c>
      <c r="P4" s="910"/>
      <c r="Q4" s="909" t="s">
        <v>89</v>
      </c>
      <c r="R4" s="910"/>
      <c r="S4" s="909" t="s">
        <v>106</v>
      </c>
      <c r="T4" s="910"/>
      <c r="U4" s="909" t="s">
        <v>93</v>
      </c>
      <c r="V4" s="910"/>
      <c r="W4" s="909" t="s">
        <v>94</v>
      </c>
      <c r="X4" s="910"/>
      <c r="Y4" s="909" t="s">
        <v>95</v>
      </c>
      <c r="Z4" s="910"/>
      <c r="AA4" s="909" t="s">
        <v>96</v>
      </c>
      <c r="AB4" s="910"/>
      <c r="AC4" s="909" t="s">
        <v>107</v>
      </c>
      <c r="AD4" s="910"/>
      <c r="AE4" s="909" t="s">
        <v>108</v>
      </c>
      <c r="AF4" s="910"/>
      <c r="AG4" s="909" t="s">
        <v>109</v>
      </c>
      <c r="AH4" s="910"/>
      <c r="AI4" s="909" t="s">
        <v>110</v>
      </c>
      <c r="AJ4" s="910"/>
      <c r="AK4" s="909" t="s">
        <v>111</v>
      </c>
      <c r="AL4" s="910"/>
      <c r="AM4" s="936" t="s">
        <v>38</v>
      </c>
      <c r="AN4" s="936"/>
    </row>
    <row r="5" spans="1:65" s="38" customFormat="1" ht="15.75" customHeight="1">
      <c r="B5" s="979"/>
      <c r="C5" s="736" t="s">
        <v>228</v>
      </c>
      <c r="D5" s="737"/>
      <c r="E5" s="842" t="s">
        <v>355</v>
      </c>
      <c r="F5" s="737"/>
      <c r="G5" s="737"/>
      <c r="H5" s="842" t="s">
        <v>213</v>
      </c>
      <c r="I5" s="737"/>
      <c r="J5" s="739"/>
      <c r="K5" s="740" t="s">
        <v>214</v>
      </c>
      <c r="L5" s="741"/>
      <c r="M5" s="740" t="s">
        <v>356</v>
      </c>
      <c r="N5" s="741"/>
      <c r="O5" s="982"/>
      <c r="P5" s="912"/>
      <c r="Q5" s="911"/>
      <c r="R5" s="912"/>
      <c r="S5" s="911"/>
      <c r="T5" s="912"/>
      <c r="U5" s="911"/>
      <c r="V5" s="912"/>
      <c r="W5" s="911"/>
      <c r="X5" s="912"/>
      <c r="Y5" s="911"/>
      <c r="Z5" s="912"/>
      <c r="AA5" s="911"/>
      <c r="AB5" s="912"/>
      <c r="AC5" s="911"/>
      <c r="AD5" s="912"/>
      <c r="AE5" s="911"/>
      <c r="AF5" s="912"/>
      <c r="AG5" s="911"/>
      <c r="AH5" s="912"/>
      <c r="AI5" s="911"/>
      <c r="AJ5" s="912"/>
      <c r="AK5" s="911"/>
      <c r="AL5" s="912"/>
      <c r="AM5" s="937"/>
      <c r="AN5" s="937"/>
      <c r="AP5" s="760"/>
      <c r="AQ5" s="760"/>
      <c r="AR5" s="760"/>
      <c r="AS5" s="760"/>
      <c r="AT5" s="760"/>
      <c r="AU5" s="760"/>
      <c r="AV5" s="760"/>
      <c r="AW5" s="760"/>
      <c r="AX5" s="760"/>
      <c r="AY5" s="760"/>
      <c r="AZ5" s="760"/>
      <c r="BA5" s="760"/>
      <c r="BB5" s="760"/>
      <c r="BC5" s="760"/>
      <c r="BD5" s="760"/>
      <c r="BE5" s="760"/>
      <c r="BF5" s="760"/>
      <c r="BG5" s="760"/>
      <c r="BH5" s="760"/>
      <c r="BI5" s="760"/>
      <c r="BJ5" s="760"/>
      <c r="BK5" s="760"/>
      <c r="BL5" s="760"/>
      <c r="BM5" s="760"/>
    </row>
    <row r="6" spans="1:65" s="38" customFormat="1" ht="21" customHeight="1" thickBot="1">
      <c r="B6" s="980"/>
      <c r="C6" s="207" t="s">
        <v>37</v>
      </c>
      <c r="D6" s="101" t="s">
        <v>36</v>
      </c>
      <c r="E6" s="210" t="s">
        <v>37</v>
      </c>
      <c r="F6" s="100" t="s">
        <v>36</v>
      </c>
      <c r="G6" s="323" t="s">
        <v>113</v>
      </c>
      <c r="H6" s="210" t="s">
        <v>37</v>
      </c>
      <c r="I6" s="101" t="s">
        <v>36</v>
      </c>
      <c r="J6" s="323" t="s">
        <v>113</v>
      </c>
      <c r="K6" s="210" t="s">
        <v>37</v>
      </c>
      <c r="L6" s="101" t="s">
        <v>36</v>
      </c>
      <c r="M6" s="210" t="s">
        <v>37</v>
      </c>
      <c r="N6" s="101" t="s">
        <v>36</v>
      </c>
      <c r="O6" s="179" t="s">
        <v>37</v>
      </c>
      <c r="P6" s="100" t="s">
        <v>36</v>
      </c>
      <c r="Q6" s="104" t="s">
        <v>37</v>
      </c>
      <c r="R6" s="100" t="s">
        <v>36</v>
      </c>
      <c r="S6" s="104" t="s">
        <v>37</v>
      </c>
      <c r="T6" s="100" t="s">
        <v>36</v>
      </c>
      <c r="U6" s="104" t="s">
        <v>37</v>
      </c>
      <c r="V6" s="100" t="s">
        <v>36</v>
      </c>
      <c r="W6" s="104" t="s">
        <v>37</v>
      </c>
      <c r="X6" s="100" t="s">
        <v>36</v>
      </c>
      <c r="Y6" s="104" t="s">
        <v>37</v>
      </c>
      <c r="Z6" s="100" t="s">
        <v>36</v>
      </c>
      <c r="AA6" s="104" t="s">
        <v>37</v>
      </c>
      <c r="AB6" s="100" t="s">
        <v>36</v>
      </c>
      <c r="AC6" s="104" t="s">
        <v>37</v>
      </c>
      <c r="AD6" s="100" t="s">
        <v>36</v>
      </c>
      <c r="AE6" s="104" t="s">
        <v>37</v>
      </c>
      <c r="AF6" s="100" t="s">
        <v>36</v>
      </c>
      <c r="AG6" s="104" t="s">
        <v>37</v>
      </c>
      <c r="AH6" s="100" t="s">
        <v>36</v>
      </c>
      <c r="AI6" s="104" t="s">
        <v>37</v>
      </c>
      <c r="AJ6" s="100" t="s">
        <v>36</v>
      </c>
      <c r="AK6" s="104" t="s">
        <v>37</v>
      </c>
      <c r="AL6" s="100" t="s">
        <v>36</v>
      </c>
      <c r="AM6" s="208" t="s">
        <v>35</v>
      </c>
      <c r="AN6" s="103" t="s">
        <v>34</v>
      </c>
      <c r="AP6" s="760"/>
      <c r="AQ6" s="760"/>
      <c r="AR6" s="760"/>
      <c r="AS6" s="760"/>
      <c r="AT6" s="760"/>
      <c r="AU6" s="760"/>
      <c r="AV6" s="760"/>
      <c r="AW6" s="760"/>
      <c r="AX6" s="760"/>
      <c r="AY6" s="760"/>
      <c r="AZ6" s="760"/>
      <c r="BA6" s="760"/>
      <c r="BB6" s="760"/>
      <c r="BC6" s="760"/>
      <c r="BD6" s="760"/>
      <c r="BE6" s="760"/>
      <c r="BF6" s="760"/>
      <c r="BG6" s="760"/>
      <c r="BH6" s="760"/>
      <c r="BI6" s="760"/>
      <c r="BJ6" s="760"/>
      <c r="BK6" s="760"/>
      <c r="BL6" s="760"/>
      <c r="BM6" s="760"/>
    </row>
    <row r="7" spans="1:65" s="51" customFormat="1" ht="15" customHeight="1">
      <c r="B7" s="194" t="s">
        <v>40</v>
      </c>
      <c r="C7" s="180">
        <v>947011208320.13281</v>
      </c>
      <c r="D7" s="47">
        <v>1</v>
      </c>
      <c r="E7" s="50">
        <v>1317466173328.7402</v>
      </c>
      <c r="F7" s="31">
        <v>1</v>
      </c>
      <c r="G7" s="47">
        <v>0.39118329514361649</v>
      </c>
      <c r="H7" s="50">
        <f>+H8</f>
        <v>1424739072688.0847</v>
      </c>
      <c r="I7" s="31">
        <v>1</v>
      </c>
      <c r="J7" s="47">
        <f>IFERROR((H7-E7)/E7,0)</f>
        <v>8.1423646034346611E-2</v>
      </c>
      <c r="K7" s="50">
        <f>+K8</f>
        <v>1957539339869.2542</v>
      </c>
      <c r="L7" s="31">
        <v>1</v>
      </c>
      <c r="M7" s="50">
        <f>+M8</f>
        <v>1762945983378.9822</v>
      </c>
      <c r="N7" s="31">
        <v>1</v>
      </c>
      <c r="O7" s="180">
        <f>SUM(O8+O11+O15)</f>
        <v>95072721910.27681</v>
      </c>
      <c r="P7" s="31">
        <v>1</v>
      </c>
      <c r="Q7" s="140">
        <f>SUM(Q8+Q11+Q15)</f>
        <v>109696604212.98085</v>
      </c>
      <c r="R7" s="31">
        <v>1</v>
      </c>
      <c r="S7" s="140">
        <f>SUM(S8+S11+S15)</f>
        <v>117956388696.52475</v>
      </c>
      <c r="T7" s="31">
        <v>1</v>
      </c>
      <c r="U7" s="140">
        <f>SUM(U8+U11+U15)</f>
        <v>103004436184.16548</v>
      </c>
      <c r="V7" s="31">
        <v>1</v>
      </c>
      <c r="W7" s="140">
        <f>SUM(W8+W11+W15)</f>
        <v>127985532983.12218</v>
      </c>
      <c r="X7" s="31">
        <v>1</v>
      </c>
      <c r="Y7" s="140">
        <f>SUM(Y8+Y11+Y15)</f>
        <v>134231498965.87428</v>
      </c>
      <c r="Z7" s="31">
        <v>1</v>
      </c>
      <c r="AA7" s="140">
        <f>SUM(AA8+AA11+AA15)</f>
        <v>142416860124.50037</v>
      </c>
      <c r="AB7" s="31">
        <v>1</v>
      </c>
      <c r="AC7" s="140">
        <f>SUM(AC8+AC11+AC15)</f>
        <v>138108252242.36932</v>
      </c>
      <c r="AD7" s="31">
        <v>1</v>
      </c>
      <c r="AE7" s="140">
        <f>SUM(AE8+AE11+AE15)</f>
        <v>102489091627.07896</v>
      </c>
      <c r="AF7" s="31">
        <v>1</v>
      </c>
      <c r="AG7" s="140">
        <f>SUM(AG8+AG11+AG15)</f>
        <v>121174367930.30446</v>
      </c>
      <c r="AH7" s="31">
        <v>1</v>
      </c>
      <c r="AI7" s="140">
        <f>SUM(AI8+AI11+AI15)</f>
        <v>121921018612.84033</v>
      </c>
      <c r="AJ7" s="31">
        <v>1</v>
      </c>
      <c r="AK7" s="140">
        <f>SUM(AK8+AK11+AK15)</f>
        <v>110682299198.04688</v>
      </c>
      <c r="AL7" s="31">
        <v>1</v>
      </c>
      <c r="AM7" s="175" t="e">
        <f>IF(#REF!=0,"",O7/#REF!)</f>
        <v>#REF!</v>
      </c>
      <c r="AN7" s="47" t="e">
        <f>IF(#REF!=0,"",O7/#REF!)</f>
        <v>#REF!</v>
      </c>
      <c r="AP7" s="761"/>
      <c r="AQ7" s="761"/>
      <c r="AR7" s="761"/>
      <c r="AS7" s="761"/>
      <c r="AT7" s="761"/>
      <c r="AU7" s="761"/>
      <c r="AV7" s="761"/>
      <c r="AW7" s="761"/>
      <c r="AX7" s="761"/>
      <c r="AY7" s="761"/>
      <c r="AZ7" s="761"/>
      <c r="BA7" s="761"/>
      <c r="BB7" s="761"/>
      <c r="BC7" s="761"/>
      <c r="BD7" s="761"/>
      <c r="BE7" s="761"/>
      <c r="BF7" s="761"/>
      <c r="BG7" s="761"/>
      <c r="BH7" s="761"/>
      <c r="BI7" s="761"/>
      <c r="BJ7" s="761"/>
      <c r="BK7" s="761"/>
      <c r="BL7" s="761"/>
      <c r="BM7" s="761"/>
    </row>
    <row r="8" spans="1:65" s="56" customFormat="1" ht="15" customHeight="1">
      <c r="A8" s="215"/>
      <c r="B8" s="195" t="s">
        <v>41</v>
      </c>
      <c r="C8" s="181">
        <v>947011208320.13281</v>
      </c>
      <c r="D8" s="55">
        <v>1</v>
      </c>
      <c r="E8" s="53">
        <v>1315948224177.4402</v>
      </c>
      <c r="F8" s="54">
        <v>0.99884782684972873</v>
      </c>
      <c r="G8" s="55">
        <v>0.38958041110384611</v>
      </c>
      <c r="H8" s="53">
        <f>SUM(H9:H10)</f>
        <v>1424739072688.0847</v>
      </c>
      <c r="I8" s="54">
        <f t="shared" ref="I8:I58" si="0">IFERROR(H8/H$7,0)</f>
        <v>1</v>
      </c>
      <c r="J8" s="55">
        <f t="shared" ref="J8:J60" si="1">IFERROR((H8-E8)/E8,0)</f>
        <v>8.2671070572435654E-2</v>
      </c>
      <c r="K8" s="53">
        <f>SUM(K9:K10)</f>
        <v>1957539339869.2542</v>
      </c>
      <c r="L8" s="54">
        <f t="shared" ref="L8:N58" si="2">IFERROR(K8/K$7,0)</f>
        <v>1</v>
      </c>
      <c r="M8" s="53">
        <f>SUM(M9:M10)</f>
        <v>1762945983378.9822</v>
      </c>
      <c r="N8" s="54">
        <f>IFERROR(M8/M$7,0)</f>
        <v>1</v>
      </c>
      <c r="O8" s="181">
        <f>SUM(O9:O10)</f>
        <v>95072721910.27681</v>
      </c>
      <c r="P8" s="54">
        <f t="shared" ref="P8:R23" si="3">IFERROR(O8/O$7,0)</f>
        <v>1</v>
      </c>
      <c r="Q8" s="141">
        <f>SUM(Q9:Q10)</f>
        <v>109696604212.98085</v>
      </c>
      <c r="R8" s="54">
        <f t="shared" ref="R8:R14" si="4">IFERROR(Q8/Q$7,0)</f>
        <v>1</v>
      </c>
      <c r="S8" s="141">
        <f>SUM(S9:S10)</f>
        <v>117956388696.52475</v>
      </c>
      <c r="T8" s="54">
        <f t="shared" ref="T8:V25" si="5">IFERROR(S8/S$7,0)</f>
        <v>1</v>
      </c>
      <c r="U8" s="141">
        <f>SUM(U9:U10)</f>
        <v>103004436184.16548</v>
      </c>
      <c r="V8" s="54">
        <f t="shared" ref="V8:V24" si="6">IFERROR(U8/U$7,0)</f>
        <v>1</v>
      </c>
      <c r="W8" s="141">
        <f>SUM(W9:W10)</f>
        <v>127985532983.12218</v>
      </c>
      <c r="X8" s="54">
        <f t="shared" ref="X8:Z23" si="7">IFERROR(W8/W$7,0)</f>
        <v>1</v>
      </c>
      <c r="Y8" s="141">
        <f>SUM(Y9:Y10)</f>
        <v>134231498965.87428</v>
      </c>
      <c r="Z8" s="54">
        <f t="shared" ref="Z8:Z14" si="8">IFERROR(Y8/Y$7,0)</f>
        <v>1</v>
      </c>
      <c r="AA8" s="141">
        <f>SUM(AA9:AA10)</f>
        <v>142416860124.50037</v>
      </c>
      <c r="AB8" s="54">
        <f t="shared" ref="AB8:AD23" si="9">IFERROR(AA8/AA$7,0)</f>
        <v>1</v>
      </c>
      <c r="AC8" s="141">
        <f>SUM(AC9:AC10)</f>
        <v>138108252242.36932</v>
      </c>
      <c r="AD8" s="54">
        <f t="shared" ref="AD8:AD14" si="10">IFERROR(AC8/AC$7,0)</f>
        <v>1</v>
      </c>
      <c r="AE8" s="141">
        <f>SUM(AE9:AE10)</f>
        <v>102489091627.07896</v>
      </c>
      <c r="AF8" s="54">
        <f t="shared" ref="AF8:AH23" si="11">IFERROR(AE8/AE$7,0)</f>
        <v>1</v>
      </c>
      <c r="AG8" s="141">
        <f>SUM(AG9:AG10)</f>
        <v>121174367930.30446</v>
      </c>
      <c r="AH8" s="54">
        <f t="shared" ref="AH8:AH14" si="12">IFERROR(AG8/AG$7,0)</f>
        <v>1</v>
      </c>
      <c r="AI8" s="141">
        <f>SUM(AI9:AI10)</f>
        <v>121921018612.84033</v>
      </c>
      <c r="AJ8" s="54">
        <f t="shared" ref="AJ8:AL23" si="13">IFERROR(AI8/AI$7,0)</f>
        <v>1</v>
      </c>
      <c r="AK8" s="141">
        <f>SUM(AK9:AK10)</f>
        <v>110682299198.04688</v>
      </c>
      <c r="AL8" s="54">
        <f t="shared" ref="AL8:AL14" si="14">IFERROR(AK8/AK$7,0)</f>
        <v>1</v>
      </c>
      <c r="AM8" s="22" t="e">
        <f>IF(#REF!=0,"",O8/#REF!)</f>
        <v>#REF!</v>
      </c>
      <c r="AN8" s="55" t="e">
        <f>IF(#REF!=0,"",O8/#REF!)</f>
        <v>#REF!</v>
      </c>
      <c r="AP8" s="762"/>
      <c r="AQ8" s="762"/>
      <c r="AR8" s="762"/>
      <c r="AS8" s="762"/>
      <c r="AT8" s="762"/>
      <c r="AU8" s="762"/>
      <c r="AV8" s="762"/>
      <c r="AW8" s="762"/>
      <c r="AX8" s="762"/>
      <c r="AY8" s="762"/>
      <c r="AZ8" s="762"/>
      <c r="BA8" s="762"/>
      <c r="BB8" s="762"/>
      <c r="BC8" s="762"/>
      <c r="BD8" s="762"/>
      <c r="BE8" s="762"/>
      <c r="BF8" s="762"/>
      <c r="BG8" s="762"/>
      <c r="BH8" s="762"/>
      <c r="BI8" s="762"/>
      <c r="BJ8" s="762"/>
      <c r="BK8" s="762"/>
      <c r="BL8" s="762"/>
      <c r="BM8" s="762"/>
    </row>
    <row r="9" spans="1:65" s="51" customFormat="1" ht="15" customHeight="1">
      <c r="A9" s="61"/>
      <c r="B9" s="196" t="s">
        <v>42</v>
      </c>
      <c r="C9" s="182">
        <v>43687164173.199997</v>
      </c>
      <c r="D9" s="46">
        <v>4.6131623141710223E-2</v>
      </c>
      <c r="E9" s="211">
        <v>31905662262</v>
      </c>
      <c r="F9" s="14">
        <v>2.4217443231492178E-2</v>
      </c>
      <c r="G9" s="46">
        <v>-0.26967879774689951</v>
      </c>
      <c r="H9" s="211">
        <f>SUM(O9,Q9,S9,U9,W9,Y9,AA9,AC9,AE9,AG9,AI9,AK9)</f>
        <v>25738931187.999996</v>
      </c>
      <c r="I9" s="14">
        <f t="shared" si="0"/>
        <v>1.8065715808185018E-2</v>
      </c>
      <c r="J9" s="46">
        <f t="shared" si="1"/>
        <v>-0.19328014643170874</v>
      </c>
      <c r="K9" s="211">
        <v>97460777507.999985</v>
      </c>
      <c r="L9" s="14">
        <f t="shared" si="2"/>
        <v>4.9787391508826322E-2</v>
      </c>
      <c r="M9" s="211">
        <v>97460777507.999985</v>
      </c>
      <c r="N9" s="14">
        <f>IFERROR(M9/M$7,0)</f>
        <v>5.528290624151741E-2</v>
      </c>
      <c r="O9" s="182">
        <f>+AP9</f>
        <v>1704268839.9999998</v>
      </c>
      <c r="P9" s="14">
        <f t="shared" si="3"/>
        <v>1.7925949796707967E-2</v>
      </c>
      <c r="Q9" s="59">
        <f>+AR9</f>
        <v>1569729599.9999998</v>
      </c>
      <c r="R9" s="14">
        <f t="shared" si="4"/>
        <v>1.4309737400369293E-2</v>
      </c>
      <c r="S9" s="59">
        <f>+AT9</f>
        <v>2446445720</v>
      </c>
      <c r="T9" s="14">
        <f t="shared" si="5"/>
        <v>2.0740256183106407E-2</v>
      </c>
      <c r="U9" s="59">
        <f>+AV9</f>
        <v>2824707389.9999995</v>
      </c>
      <c r="V9" s="14">
        <f t="shared" si="6"/>
        <v>2.7423162483503134E-2</v>
      </c>
      <c r="W9" s="59">
        <f>+AX9</f>
        <v>6214356257.9999981</v>
      </c>
      <c r="X9" s="14">
        <f t="shared" si="7"/>
        <v>4.8555146141552603E-2</v>
      </c>
      <c r="Y9" s="59">
        <f>+AZ9</f>
        <v>2021326480</v>
      </c>
      <c r="Z9" s="14">
        <f t="shared" si="8"/>
        <v>1.5058510823259767E-2</v>
      </c>
      <c r="AA9" s="59">
        <f>+BB9</f>
        <v>2271653829.9999995</v>
      </c>
      <c r="AB9" s="14">
        <f t="shared" si="9"/>
        <v>1.5950736647431539E-2</v>
      </c>
      <c r="AC9" s="59">
        <f>+BD9</f>
        <v>954333119.99999988</v>
      </c>
      <c r="AD9" s="14">
        <f t="shared" si="10"/>
        <v>6.9100369058701788E-3</v>
      </c>
      <c r="AE9" s="59">
        <f>+BF9</f>
        <v>670032599.99999988</v>
      </c>
      <c r="AF9" s="14">
        <f t="shared" si="11"/>
        <v>6.5375991665338213E-3</v>
      </c>
      <c r="AG9" s="59">
        <f>+BH9</f>
        <v>678538799.99999988</v>
      </c>
      <c r="AH9" s="14">
        <f t="shared" si="12"/>
        <v>5.5996892048182437E-3</v>
      </c>
      <c r="AI9" s="59">
        <f>+BJ9</f>
        <v>1634319320</v>
      </c>
      <c r="AJ9" s="14">
        <f t="shared" si="13"/>
        <v>1.3404738072192245E-2</v>
      </c>
      <c r="AK9" s="59">
        <f>+BL9</f>
        <v>2749219229.9999995</v>
      </c>
      <c r="AL9" s="14">
        <f t="shared" si="14"/>
        <v>2.4838833760407762E-2</v>
      </c>
      <c r="AM9" s="32" t="e">
        <f>IF(#REF!=0,"",O9/#REF!)</f>
        <v>#REF!</v>
      </c>
      <c r="AN9" s="60" t="e">
        <f>IF(#REF!=0,"",O9/#REF!)</f>
        <v>#REF!</v>
      </c>
      <c r="AP9" s="761">
        <v>1704268839.9999998</v>
      </c>
      <c r="AQ9" s="761"/>
      <c r="AR9" s="761">
        <v>1569729599.9999998</v>
      </c>
      <c r="AS9" s="761"/>
      <c r="AT9" s="761">
        <v>2446445720</v>
      </c>
      <c r="AU9" s="761"/>
      <c r="AV9" s="761">
        <v>2824707389.9999995</v>
      </c>
      <c r="AW9" s="761"/>
      <c r="AX9" s="761">
        <v>6214356257.9999981</v>
      </c>
      <c r="AY9" s="761"/>
      <c r="AZ9" s="761">
        <v>2021326480</v>
      </c>
      <c r="BA9" s="761"/>
      <c r="BB9" s="761">
        <v>2271653829.9999995</v>
      </c>
      <c r="BC9" s="761"/>
      <c r="BD9" s="761">
        <v>954333119.99999988</v>
      </c>
      <c r="BE9" s="761"/>
      <c r="BF9" s="761">
        <v>670032599.99999988</v>
      </c>
      <c r="BG9" s="761"/>
      <c r="BH9" s="761">
        <v>678538799.99999988</v>
      </c>
      <c r="BI9" s="761"/>
      <c r="BJ9" s="761">
        <v>1634319320</v>
      </c>
      <c r="BK9" s="761"/>
      <c r="BL9" s="761">
        <v>2749219229.9999995</v>
      </c>
      <c r="BM9" s="761"/>
    </row>
    <row r="10" spans="1:65" s="51" customFormat="1" ht="15" customHeight="1">
      <c r="A10" s="61"/>
      <c r="B10" s="196" t="s">
        <v>43</v>
      </c>
      <c r="C10" s="182">
        <v>903324044146.93274</v>
      </c>
      <c r="D10" s="46">
        <v>0.95386837685828973</v>
      </c>
      <c r="E10" s="211">
        <v>1284042561915.4402</v>
      </c>
      <c r="F10" s="14">
        <v>0.97463038361823651</v>
      </c>
      <c r="G10" s="46">
        <v>0.42146394777750495</v>
      </c>
      <c r="H10" s="211">
        <f>SUM(O10,Q10,S10,U10,W10,Y10,AA10,AC10,AE10,AG10,AI10,AK10)</f>
        <v>1399000141500.0847</v>
      </c>
      <c r="I10" s="14">
        <f>IFERROR(H10/H$7,0)</f>
        <v>0.98193428419181494</v>
      </c>
      <c r="J10" s="46">
        <f>IFERROR((H10-E10)/E10,0)</f>
        <v>8.9527857560390584E-2</v>
      </c>
      <c r="K10" s="211">
        <v>1860078562361.2542</v>
      </c>
      <c r="L10" s="14">
        <f>IFERROR(K10/K$7,0)</f>
        <v>0.95021260849117373</v>
      </c>
      <c r="M10" s="211">
        <v>1665485205870.9822</v>
      </c>
      <c r="N10" s="14">
        <f t="shared" si="2"/>
        <v>0.94471709375848256</v>
      </c>
      <c r="O10" s="182">
        <f>+AP10</f>
        <v>93368453070.27681</v>
      </c>
      <c r="P10" s="14">
        <f t="shared" si="3"/>
        <v>0.98207405020329208</v>
      </c>
      <c r="Q10" s="59">
        <f>+AR10</f>
        <v>108126874612.98085</v>
      </c>
      <c r="R10" s="14">
        <f t="shared" si="4"/>
        <v>0.98569026259963066</v>
      </c>
      <c r="S10" s="59">
        <f>+AT10</f>
        <v>115509942976.52475</v>
      </c>
      <c r="T10" s="14">
        <f t="shared" si="5"/>
        <v>0.97925974381689362</v>
      </c>
      <c r="U10" s="59">
        <f>+AV10</f>
        <v>100179728794.16548</v>
      </c>
      <c r="V10" s="14">
        <f t="shared" si="6"/>
        <v>0.97257683751649682</v>
      </c>
      <c r="W10" s="59">
        <f>+AX10</f>
        <v>121771176725.12218</v>
      </c>
      <c r="X10" s="14">
        <f t="shared" si="7"/>
        <v>0.95144485385844735</v>
      </c>
      <c r="Y10" s="59">
        <f>+AZ10</f>
        <v>132210172485.87428</v>
      </c>
      <c r="Z10" s="14">
        <f t="shared" si="8"/>
        <v>0.98494148917674018</v>
      </c>
      <c r="AA10" s="59">
        <f>+BB10</f>
        <v>140145206294.50037</v>
      </c>
      <c r="AB10" s="14">
        <f t="shared" si="9"/>
        <v>0.98404926335256848</v>
      </c>
      <c r="AC10" s="59">
        <f>+BD10</f>
        <v>137153919122.36934</v>
      </c>
      <c r="AD10" s="14">
        <f t="shared" si="10"/>
        <v>0.99308996309412989</v>
      </c>
      <c r="AE10" s="59">
        <f>+BF10</f>
        <v>101819059027.07896</v>
      </c>
      <c r="AF10" s="14">
        <f t="shared" si="11"/>
        <v>0.99346240083346615</v>
      </c>
      <c r="AG10" s="59">
        <f>+BH10</f>
        <v>120495829130.30446</v>
      </c>
      <c r="AH10" s="14">
        <f t="shared" si="12"/>
        <v>0.99440031079518176</v>
      </c>
      <c r="AI10" s="59">
        <f>+BJ10</f>
        <v>120286699292.84033</v>
      </c>
      <c r="AJ10" s="14">
        <f t="shared" si="13"/>
        <v>0.98659526192780778</v>
      </c>
      <c r="AK10" s="59">
        <f>+BL10</f>
        <v>107933079968.04688</v>
      </c>
      <c r="AL10" s="14">
        <f t="shared" si="14"/>
        <v>0.97516116623959226</v>
      </c>
      <c r="AM10" s="209" t="e">
        <f>IF(#REF!=0,"",O10/#REF!)</f>
        <v>#REF!</v>
      </c>
      <c r="AN10" s="63" t="e">
        <f>IF(#REF!=0,"",O10/#REF!)</f>
        <v>#REF!</v>
      </c>
      <c r="AO10" s="64"/>
      <c r="AP10" s="761">
        <v>93368453070.27681</v>
      </c>
      <c r="AQ10" s="761"/>
      <c r="AR10" s="761">
        <v>108126874612.98085</v>
      </c>
      <c r="AS10" s="761"/>
      <c r="AT10" s="761">
        <v>115509942976.52475</v>
      </c>
      <c r="AU10" s="761"/>
      <c r="AV10" s="761">
        <v>100179728794.16548</v>
      </c>
      <c r="AW10" s="761"/>
      <c r="AX10" s="761">
        <v>121771176725.12218</v>
      </c>
      <c r="AY10" s="761"/>
      <c r="AZ10" s="761">
        <v>132210172485.87428</v>
      </c>
      <c r="BA10" s="761"/>
      <c r="BB10" s="761">
        <v>140145206294.50037</v>
      </c>
      <c r="BC10" s="761"/>
      <c r="BD10" s="761">
        <v>137153919122.36934</v>
      </c>
      <c r="BE10" s="761"/>
      <c r="BF10" s="761">
        <v>101819059027.07896</v>
      </c>
      <c r="BG10" s="761"/>
      <c r="BH10" s="761">
        <v>120495829130.30446</v>
      </c>
      <c r="BI10" s="761"/>
      <c r="BJ10" s="761">
        <v>120286699292.84033</v>
      </c>
      <c r="BK10" s="761"/>
      <c r="BL10" s="761">
        <v>107933079968.04688</v>
      </c>
      <c r="BM10" s="761"/>
    </row>
    <row r="11" spans="1:65" s="56" customFormat="1" ht="15" customHeight="1">
      <c r="A11" s="57"/>
      <c r="B11" s="197" t="s">
        <v>44</v>
      </c>
      <c r="C11" s="183">
        <v>0</v>
      </c>
      <c r="D11" s="67">
        <v>0</v>
      </c>
      <c r="E11" s="65">
        <v>1517949151.3</v>
      </c>
      <c r="F11" s="66">
        <v>1.1521731502712627E-3</v>
      </c>
      <c r="G11" s="67">
        <v>0</v>
      </c>
      <c r="H11" s="65"/>
      <c r="I11" s="66">
        <f t="shared" si="0"/>
        <v>0</v>
      </c>
      <c r="J11" s="67">
        <f t="shared" si="1"/>
        <v>-1</v>
      </c>
      <c r="K11" s="65"/>
      <c r="L11" s="66">
        <f t="shared" si="2"/>
        <v>0</v>
      </c>
      <c r="M11" s="65"/>
      <c r="N11" s="66">
        <f t="shared" si="2"/>
        <v>0</v>
      </c>
      <c r="O11" s="183">
        <f>SUM(O13+O14)</f>
        <v>0</v>
      </c>
      <c r="P11" s="66">
        <f t="shared" si="3"/>
        <v>0</v>
      </c>
      <c r="Q11" s="78">
        <f>SUM(Q13+Q14)</f>
        <v>0</v>
      </c>
      <c r="R11" s="66">
        <f t="shared" si="4"/>
        <v>0</v>
      </c>
      <c r="S11" s="78">
        <f>SUM(S13+S14)</f>
        <v>0</v>
      </c>
      <c r="T11" s="66">
        <f t="shared" si="5"/>
        <v>0</v>
      </c>
      <c r="U11" s="78">
        <f>SUM(U13+U14)</f>
        <v>0</v>
      </c>
      <c r="V11" s="66">
        <f t="shared" si="6"/>
        <v>0</v>
      </c>
      <c r="W11" s="78">
        <f>SUM(W13+W14)</f>
        <v>0</v>
      </c>
      <c r="X11" s="66">
        <f t="shared" si="7"/>
        <v>0</v>
      </c>
      <c r="Y11" s="78"/>
      <c r="Z11" s="66">
        <f t="shared" si="8"/>
        <v>0</v>
      </c>
      <c r="AA11" s="78"/>
      <c r="AB11" s="66">
        <f t="shared" si="9"/>
        <v>0</v>
      </c>
      <c r="AC11" s="78">
        <f>SUM(AC13+AC14)</f>
        <v>0</v>
      </c>
      <c r="AD11" s="66">
        <f t="shared" si="10"/>
        <v>0</v>
      </c>
      <c r="AE11" s="78">
        <f>SUM(AE13+AE14)</f>
        <v>0</v>
      </c>
      <c r="AF11" s="66">
        <f t="shared" si="11"/>
        <v>0</v>
      </c>
      <c r="AG11" s="78">
        <f>SUM(AG13+AG14)</f>
        <v>0</v>
      </c>
      <c r="AH11" s="66">
        <f t="shared" si="12"/>
        <v>0</v>
      </c>
      <c r="AI11" s="78">
        <f>SUM(AI13+AI14)</f>
        <v>0</v>
      </c>
      <c r="AJ11" s="66">
        <f t="shared" si="13"/>
        <v>0</v>
      </c>
      <c r="AK11" s="78">
        <f>SUM(AK13+AK14)</f>
        <v>0</v>
      </c>
      <c r="AL11" s="66">
        <f t="shared" si="14"/>
        <v>0</v>
      </c>
      <c r="AM11" s="22" t="e">
        <f>IF(#REF!=0,"",O11/#REF!)</f>
        <v>#REF!</v>
      </c>
      <c r="AN11" s="55" t="e">
        <f>IF(#REF!=0,"",O11/#REF!)</f>
        <v>#REF!</v>
      </c>
      <c r="AP11" s="762"/>
      <c r="AQ11" s="762"/>
      <c r="AR11" s="762"/>
      <c r="AS11" s="762"/>
      <c r="AT11" s="762"/>
      <c r="AU11" s="762"/>
      <c r="AV11" s="762"/>
      <c r="AW11" s="762"/>
      <c r="AX11" s="762"/>
      <c r="AY11" s="762"/>
      <c r="AZ11" s="762"/>
      <c r="BA11" s="762"/>
      <c r="BB11" s="762"/>
      <c r="BC11" s="762"/>
      <c r="BD11" s="762"/>
      <c r="BE11" s="762"/>
      <c r="BF11" s="762"/>
      <c r="BG11" s="762"/>
      <c r="BH11" s="762"/>
      <c r="BI11" s="762"/>
      <c r="BJ11" s="762"/>
      <c r="BK11" s="762"/>
      <c r="BL11" s="762"/>
      <c r="BM11" s="762"/>
    </row>
    <row r="12" spans="1:65" s="51" customFormat="1" ht="15" customHeight="1">
      <c r="A12" s="61"/>
      <c r="B12" s="196" t="s">
        <v>45</v>
      </c>
      <c r="C12" s="184">
        <v>0</v>
      </c>
      <c r="D12" s="46">
        <v>0</v>
      </c>
      <c r="E12" s="211">
        <v>0</v>
      </c>
      <c r="F12" s="14">
        <v>0</v>
      </c>
      <c r="G12" s="46">
        <v>0</v>
      </c>
      <c r="H12" s="211"/>
      <c r="I12" s="14">
        <f t="shared" si="0"/>
        <v>0</v>
      </c>
      <c r="J12" s="46">
        <f t="shared" si="1"/>
        <v>0</v>
      </c>
      <c r="K12" s="211"/>
      <c r="L12" s="14">
        <f t="shared" si="2"/>
        <v>0</v>
      </c>
      <c r="M12" s="211"/>
      <c r="N12" s="14">
        <f t="shared" si="2"/>
        <v>0</v>
      </c>
      <c r="O12" s="184"/>
      <c r="P12" s="14">
        <f t="shared" si="3"/>
        <v>0</v>
      </c>
      <c r="Q12" s="142"/>
      <c r="R12" s="14">
        <f t="shared" si="4"/>
        <v>0</v>
      </c>
      <c r="S12" s="142"/>
      <c r="T12" s="14">
        <f t="shared" si="5"/>
        <v>0</v>
      </c>
      <c r="U12" s="142"/>
      <c r="V12" s="14">
        <f t="shared" si="6"/>
        <v>0</v>
      </c>
      <c r="W12" s="142"/>
      <c r="X12" s="14">
        <f t="shared" si="7"/>
        <v>0</v>
      </c>
      <c r="Y12" s="142"/>
      <c r="Z12" s="14">
        <f t="shared" si="8"/>
        <v>0</v>
      </c>
      <c r="AA12" s="142"/>
      <c r="AB12" s="14">
        <f t="shared" si="9"/>
        <v>0</v>
      </c>
      <c r="AC12" s="142"/>
      <c r="AD12" s="14">
        <f t="shared" si="10"/>
        <v>0</v>
      </c>
      <c r="AE12" s="142"/>
      <c r="AF12" s="14">
        <f t="shared" si="11"/>
        <v>0</v>
      </c>
      <c r="AG12" s="142"/>
      <c r="AH12" s="14">
        <f t="shared" si="12"/>
        <v>0</v>
      </c>
      <c r="AI12" s="142"/>
      <c r="AJ12" s="14">
        <f t="shared" si="13"/>
        <v>0</v>
      </c>
      <c r="AK12" s="142"/>
      <c r="AL12" s="14">
        <f t="shared" si="14"/>
        <v>0</v>
      </c>
      <c r="AM12" s="176" t="e">
        <f>IF(#REF!=0,"",O12/#REF!)</f>
        <v>#REF!</v>
      </c>
      <c r="AN12" s="68" t="e">
        <f>IF(#REF!=0,"",O12/#REF!)</f>
        <v>#REF!</v>
      </c>
      <c r="AP12" s="761"/>
      <c r="AQ12" s="761"/>
      <c r="AR12" s="761"/>
      <c r="AS12" s="761"/>
      <c r="AT12" s="761"/>
      <c r="AU12" s="761"/>
      <c r="AV12" s="761"/>
      <c r="AW12" s="761"/>
      <c r="AX12" s="761"/>
      <c r="AY12" s="761"/>
      <c r="AZ12" s="761"/>
      <c r="BA12" s="761"/>
      <c r="BB12" s="761"/>
      <c r="BC12" s="761"/>
      <c r="BD12" s="761"/>
      <c r="BE12" s="761"/>
      <c r="BF12" s="761"/>
      <c r="BG12" s="761"/>
      <c r="BH12" s="761"/>
      <c r="BI12" s="761"/>
      <c r="BJ12" s="761"/>
      <c r="BK12" s="761"/>
      <c r="BL12" s="761"/>
      <c r="BM12" s="761"/>
    </row>
    <row r="13" spans="1:65" s="51" customFormat="1" ht="15" customHeight="1">
      <c r="A13" s="88"/>
      <c r="B13" s="198" t="s">
        <v>46</v>
      </c>
      <c r="C13" s="182">
        <v>0</v>
      </c>
      <c r="D13" s="46">
        <v>0</v>
      </c>
      <c r="E13" s="211">
        <v>1517949151.3</v>
      </c>
      <c r="F13" s="14">
        <v>1.1521731502712627E-3</v>
      </c>
      <c r="G13" s="46">
        <v>0</v>
      </c>
      <c r="H13" s="211"/>
      <c r="I13" s="14">
        <f t="shared" si="0"/>
        <v>0</v>
      </c>
      <c r="J13" s="46">
        <f t="shared" si="1"/>
        <v>-1</v>
      </c>
      <c r="K13" s="211"/>
      <c r="L13" s="14">
        <f t="shared" si="2"/>
        <v>0</v>
      </c>
      <c r="M13" s="211"/>
      <c r="N13" s="14">
        <f t="shared" si="2"/>
        <v>0</v>
      </c>
      <c r="O13" s="182"/>
      <c r="P13" s="14">
        <f t="shared" si="3"/>
        <v>0</v>
      </c>
      <c r="Q13" s="59"/>
      <c r="R13" s="14">
        <f t="shared" si="4"/>
        <v>0</v>
      </c>
      <c r="S13" s="59"/>
      <c r="T13" s="14">
        <f t="shared" si="5"/>
        <v>0</v>
      </c>
      <c r="U13" s="59"/>
      <c r="V13" s="14">
        <f t="shared" si="6"/>
        <v>0</v>
      </c>
      <c r="W13" s="59"/>
      <c r="X13" s="14">
        <f t="shared" si="7"/>
        <v>0</v>
      </c>
      <c r="Y13" s="59"/>
      <c r="Z13" s="14">
        <f t="shared" si="8"/>
        <v>0</v>
      </c>
      <c r="AA13" s="59"/>
      <c r="AB13" s="14">
        <f t="shared" si="9"/>
        <v>0</v>
      </c>
      <c r="AC13" s="59"/>
      <c r="AD13" s="14">
        <f t="shared" si="10"/>
        <v>0</v>
      </c>
      <c r="AE13" s="59"/>
      <c r="AF13" s="14">
        <f t="shared" si="11"/>
        <v>0</v>
      </c>
      <c r="AG13" s="59"/>
      <c r="AH13" s="14">
        <f t="shared" si="12"/>
        <v>0</v>
      </c>
      <c r="AI13" s="59"/>
      <c r="AJ13" s="14">
        <f t="shared" si="13"/>
        <v>0</v>
      </c>
      <c r="AK13" s="59"/>
      <c r="AL13" s="14">
        <f t="shared" si="14"/>
        <v>0</v>
      </c>
      <c r="AM13" s="176" t="e">
        <f>IF(#REF!=0,"",O13/#REF!)</f>
        <v>#REF!</v>
      </c>
      <c r="AN13" s="68" t="e">
        <f>IF(#REF!=0,"",O13/#REF!)</f>
        <v>#REF!</v>
      </c>
      <c r="AP13" s="761"/>
      <c r="AQ13" s="761"/>
      <c r="AR13" s="761"/>
      <c r="AS13" s="761"/>
      <c r="AT13" s="761"/>
      <c r="AU13" s="761"/>
      <c r="AV13" s="761"/>
      <c r="AW13" s="761"/>
      <c r="AX13" s="761"/>
      <c r="AY13" s="761"/>
      <c r="AZ13" s="761"/>
      <c r="BA13" s="761"/>
      <c r="BB13" s="761"/>
      <c r="BC13" s="761"/>
      <c r="BD13" s="761"/>
      <c r="BE13" s="761"/>
      <c r="BF13" s="761"/>
      <c r="BG13" s="761"/>
      <c r="BH13" s="761"/>
      <c r="BI13" s="761"/>
      <c r="BJ13" s="761"/>
      <c r="BK13" s="761"/>
      <c r="BL13" s="761"/>
      <c r="BM13" s="761"/>
    </row>
    <row r="14" spans="1:65" s="51" customFormat="1" ht="15" customHeight="1">
      <c r="A14" s="88"/>
      <c r="B14" s="198" t="s">
        <v>47</v>
      </c>
      <c r="C14" s="182">
        <v>0</v>
      </c>
      <c r="D14" s="46">
        <v>0</v>
      </c>
      <c r="E14" s="211">
        <v>0</v>
      </c>
      <c r="F14" s="14">
        <v>0</v>
      </c>
      <c r="G14" s="46">
        <v>0</v>
      </c>
      <c r="H14" s="211"/>
      <c r="I14" s="14">
        <f t="shared" si="0"/>
        <v>0</v>
      </c>
      <c r="J14" s="46">
        <f t="shared" si="1"/>
        <v>0</v>
      </c>
      <c r="K14" s="211"/>
      <c r="L14" s="14">
        <f t="shared" si="2"/>
        <v>0</v>
      </c>
      <c r="M14" s="211"/>
      <c r="N14" s="14">
        <f t="shared" si="2"/>
        <v>0</v>
      </c>
      <c r="O14" s="182"/>
      <c r="P14" s="14">
        <f t="shared" si="3"/>
        <v>0</v>
      </c>
      <c r="Q14" s="59"/>
      <c r="R14" s="14">
        <f t="shared" si="4"/>
        <v>0</v>
      </c>
      <c r="S14" s="59"/>
      <c r="T14" s="14">
        <f t="shared" si="5"/>
        <v>0</v>
      </c>
      <c r="U14" s="59"/>
      <c r="V14" s="14">
        <f t="shared" si="6"/>
        <v>0</v>
      </c>
      <c r="W14" s="59"/>
      <c r="X14" s="14">
        <f t="shared" si="7"/>
        <v>0</v>
      </c>
      <c r="Y14" s="59"/>
      <c r="Z14" s="14">
        <f t="shared" si="8"/>
        <v>0</v>
      </c>
      <c r="AA14" s="59"/>
      <c r="AB14" s="14">
        <f t="shared" si="9"/>
        <v>0</v>
      </c>
      <c r="AC14" s="59"/>
      <c r="AD14" s="14">
        <f t="shared" si="10"/>
        <v>0</v>
      </c>
      <c r="AE14" s="59"/>
      <c r="AF14" s="14">
        <f t="shared" si="11"/>
        <v>0</v>
      </c>
      <c r="AG14" s="59"/>
      <c r="AH14" s="14">
        <f t="shared" si="12"/>
        <v>0</v>
      </c>
      <c r="AI14" s="59"/>
      <c r="AJ14" s="14">
        <f t="shared" si="13"/>
        <v>0</v>
      </c>
      <c r="AK14" s="59"/>
      <c r="AL14" s="14">
        <f t="shared" si="14"/>
        <v>0</v>
      </c>
      <c r="AM14" s="176" t="e">
        <f>IF(#REF!=0,"",O14/#REF!)</f>
        <v>#REF!</v>
      </c>
      <c r="AN14" s="68" t="e">
        <f>IF(#REF!=0,"",O14/#REF!)</f>
        <v>#REF!</v>
      </c>
      <c r="AP14" s="761"/>
      <c r="AQ14" s="761"/>
      <c r="AR14" s="761"/>
      <c r="AS14" s="761"/>
      <c r="AT14" s="761"/>
      <c r="AU14" s="761"/>
      <c r="AV14" s="761"/>
      <c r="AW14" s="761"/>
      <c r="AX14" s="761"/>
      <c r="AY14" s="761"/>
      <c r="AZ14" s="761"/>
      <c r="BA14" s="761"/>
      <c r="BB14" s="761"/>
      <c r="BC14" s="761"/>
      <c r="BD14" s="761"/>
      <c r="BE14" s="761"/>
      <c r="BF14" s="761"/>
      <c r="BG14" s="761"/>
      <c r="BH14" s="761"/>
      <c r="BI14" s="761"/>
      <c r="BJ14" s="761"/>
      <c r="BK14" s="761"/>
      <c r="BL14" s="761"/>
      <c r="BM14" s="761"/>
    </row>
    <row r="15" spans="1:65" s="56" customFormat="1" ht="15" customHeight="1">
      <c r="A15" s="178"/>
      <c r="B15" s="199" t="s">
        <v>48</v>
      </c>
      <c r="C15" s="185">
        <v>0</v>
      </c>
      <c r="D15" s="72">
        <v>0</v>
      </c>
      <c r="E15" s="211">
        <v>0</v>
      </c>
      <c r="F15" s="70">
        <v>0</v>
      </c>
      <c r="G15" s="72">
        <v>0</v>
      </c>
      <c r="H15" s="211"/>
      <c r="I15" s="70">
        <f t="shared" si="0"/>
        <v>0</v>
      </c>
      <c r="J15" s="72">
        <f t="shared" si="1"/>
        <v>0</v>
      </c>
      <c r="K15" s="211"/>
      <c r="L15" s="70">
        <f t="shared" si="2"/>
        <v>0</v>
      </c>
      <c r="M15" s="211"/>
      <c r="N15" s="70">
        <f t="shared" si="2"/>
        <v>0</v>
      </c>
      <c r="O15" s="185"/>
      <c r="P15" s="70">
        <f t="shared" si="3"/>
        <v>0</v>
      </c>
      <c r="Q15" s="71"/>
      <c r="R15" s="70">
        <f t="shared" si="3"/>
        <v>0</v>
      </c>
      <c r="S15" s="71"/>
      <c r="T15" s="70">
        <f t="shared" si="5"/>
        <v>0</v>
      </c>
      <c r="U15" s="71"/>
      <c r="V15" s="70">
        <f t="shared" si="6"/>
        <v>0</v>
      </c>
      <c r="W15" s="71"/>
      <c r="X15" s="70">
        <f t="shared" si="7"/>
        <v>0</v>
      </c>
      <c r="Y15" s="71"/>
      <c r="Z15" s="70">
        <f t="shared" si="7"/>
        <v>0</v>
      </c>
      <c r="AA15" s="71"/>
      <c r="AB15" s="70">
        <f t="shared" si="9"/>
        <v>0</v>
      </c>
      <c r="AC15" s="71"/>
      <c r="AD15" s="70">
        <f t="shared" si="9"/>
        <v>0</v>
      </c>
      <c r="AE15" s="71"/>
      <c r="AF15" s="70">
        <f t="shared" si="11"/>
        <v>0</v>
      </c>
      <c r="AG15" s="71"/>
      <c r="AH15" s="70">
        <f t="shared" si="11"/>
        <v>0</v>
      </c>
      <c r="AI15" s="71"/>
      <c r="AJ15" s="70">
        <f t="shared" si="13"/>
        <v>0</v>
      </c>
      <c r="AK15" s="71"/>
      <c r="AL15" s="70">
        <f t="shared" si="13"/>
        <v>0</v>
      </c>
      <c r="AM15" s="16" t="e">
        <f>IF(#REF!=0,"",O15/#REF!)</f>
        <v>#REF!</v>
      </c>
      <c r="AN15" s="73" t="e">
        <f>IF(#REF!=0,"",O15/#REF!)</f>
        <v>#REF!</v>
      </c>
      <c r="AP15" s="762"/>
      <c r="AQ15" s="762"/>
      <c r="AR15" s="762"/>
      <c r="AS15" s="762"/>
      <c r="AT15" s="762"/>
      <c r="AU15" s="762"/>
      <c r="AV15" s="762"/>
      <c r="AW15" s="762"/>
      <c r="AX15" s="762"/>
      <c r="AY15" s="762"/>
      <c r="AZ15" s="762"/>
      <c r="BA15" s="762"/>
      <c r="BB15" s="762"/>
      <c r="BC15" s="762"/>
      <c r="BD15" s="762"/>
      <c r="BE15" s="762"/>
      <c r="BF15" s="762"/>
      <c r="BG15" s="762"/>
      <c r="BH15" s="762"/>
      <c r="BI15" s="762"/>
      <c r="BJ15" s="762"/>
      <c r="BK15" s="762"/>
      <c r="BL15" s="762"/>
      <c r="BM15" s="762"/>
    </row>
    <row r="16" spans="1:65" s="56" customFormat="1" ht="15" customHeight="1">
      <c r="B16" s="200" t="s">
        <v>49</v>
      </c>
      <c r="C16" s="186">
        <v>786768711953.24536</v>
      </c>
      <c r="D16" s="76">
        <v>0.83079134126497245</v>
      </c>
      <c r="E16" s="74">
        <v>1036129294908.3175</v>
      </c>
      <c r="F16" s="75">
        <v>0.78645608963940949</v>
      </c>
      <c r="G16" s="76">
        <v>0.31694267853637104</v>
      </c>
      <c r="H16" s="74">
        <f>H17+H21</f>
        <v>1120899547755.6106</v>
      </c>
      <c r="I16" s="75">
        <f t="shared" si="0"/>
        <v>0.7867402314171017</v>
      </c>
      <c r="J16" s="76">
        <f t="shared" si="1"/>
        <v>8.1814357787069455E-2</v>
      </c>
      <c r="K16" s="74">
        <f>K17+K21</f>
        <v>1546996095168.7852</v>
      </c>
      <c r="L16" s="75">
        <f t="shared" si="2"/>
        <v>0.79027586504193092</v>
      </c>
      <c r="M16" s="74">
        <f>M17+M21</f>
        <v>1421907393246.5325</v>
      </c>
      <c r="N16" s="75">
        <f t="shared" si="2"/>
        <v>0.80655187773887893</v>
      </c>
      <c r="O16" s="186">
        <f>O17+O21</f>
        <v>77184969183.379044</v>
      </c>
      <c r="P16" s="75">
        <f t="shared" si="3"/>
        <v>0.81185189224119392</v>
      </c>
      <c r="Q16" s="823">
        <f>Q17+Q21</f>
        <v>86079827987.009781</v>
      </c>
      <c r="R16" s="75">
        <f t="shared" si="3"/>
        <v>0.78470822870580348</v>
      </c>
      <c r="S16" s="823">
        <f>S17+S21</f>
        <v>92031516400.72496</v>
      </c>
      <c r="T16" s="75">
        <f t="shared" si="5"/>
        <v>0.78021646320066096</v>
      </c>
      <c r="U16" s="823">
        <f>U17+U21</f>
        <v>82985332379.843796</v>
      </c>
      <c r="V16" s="75">
        <f t="shared" si="6"/>
        <v>0.80564813957596171</v>
      </c>
      <c r="W16" s="823">
        <f>W17+W21</f>
        <v>104311287056.86501</v>
      </c>
      <c r="X16" s="75">
        <f t="shared" si="7"/>
        <v>0.81502404705866904</v>
      </c>
      <c r="Y16" s="823">
        <f>Y17+Y21</f>
        <v>107412688812.99075</v>
      </c>
      <c r="Z16" s="75">
        <f t="shared" si="7"/>
        <v>0.80020479276848655</v>
      </c>
      <c r="AA16" s="823">
        <f>AA17+AA21</f>
        <v>108758470099.96321</v>
      </c>
      <c r="AB16" s="75">
        <f t="shared" si="9"/>
        <v>0.76366288376872582</v>
      </c>
      <c r="AC16" s="823">
        <f>AC17+AC21</f>
        <v>110252238806.57745</v>
      </c>
      <c r="AD16" s="75">
        <f t="shared" si="9"/>
        <v>0.79830304863385926</v>
      </c>
      <c r="AE16" s="823">
        <f>AE17+AE21</f>
        <v>77163651274.830688</v>
      </c>
      <c r="AF16" s="75">
        <f t="shared" si="11"/>
        <v>0.75289623558770069</v>
      </c>
      <c r="AG16" s="823">
        <f>AG17+AG21</f>
        <v>93335592674.797485</v>
      </c>
      <c r="AH16" s="75">
        <f t="shared" si="11"/>
        <v>0.77025854781830649</v>
      </c>
      <c r="AI16" s="823">
        <f>AI17+AI21</f>
        <v>95809321670.615936</v>
      </c>
      <c r="AJ16" s="75">
        <f t="shared" si="13"/>
        <v>0.7858310466947297</v>
      </c>
      <c r="AK16" s="823">
        <f>AK17+AK21</f>
        <v>85574651408.012344</v>
      </c>
      <c r="AL16" s="75">
        <f t="shared" si="13"/>
        <v>0.77315570807660283</v>
      </c>
      <c r="AM16" s="27" t="e">
        <f>IF(#REF!=0,"",O16/#REF!)</f>
        <v>#REF!</v>
      </c>
      <c r="AN16" s="76" t="e">
        <f>IF(#REF!=0,"",O16/#REF!)</f>
        <v>#REF!</v>
      </c>
      <c r="AP16" s="762"/>
      <c r="AQ16" s="762"/>
      <c r="AR16" s="762"/>
      <c r="AS16" s="762"/>
      <c r="AT16" s="762"/>
      <c r="AU16" s="762"/>
      <c r="AV16" s="762"/>
      <c r="AW16" s="762"/>
      <c r="AX16" s="762"/>
      <c r="AY16" s="762"/>
      <c r="AZ16" s="762"/>
      <c r="BA16" s="762"/>
      <c r="BB16" s="762"/>
      <c r="BC16" s="762"/>
      <c r="BD16" s="762"/>
      <c r="BE16" s="762"/>
      <c r="BF16" s="762"/>
      <c r="BG16" s="762"/>
      <c r="BH16" s="762"/>
      <c r="BI16" s="762"/>
      <c r="BJ16" s="762"/>
      <c r="BK16" s="762"/>
      <c r="BL16" s="762"/>
      <c r="BM16" s="762"/>
    </row>
    <row r="17" spans="1:65" s="56" customFormat="1" ht="15" customHeight="1">
      <c r="A17" s="215"/>
      <c r="B17" s="201" t="s">
        <v>50</v>
      </c>
      <c r="C17" s="181">
        <v>786768029889.24536</v>
      </c>
      <c r="D17" s="55">
        <v>0.83079062103696033</v>
      </c>
      <c r="E17" s="53">
        <v>1034153293911.3175</v>
      </c>
      <c r="F17" s="54">
        <v>0.78495624012751852</v>
      </c>
      <c r="G17" s="55">
        <v>0.31443227816068858</v>
      </c>
      <c r="H17" s="53">
        <f t="shared" ref="H17:H21" si="15">SUM(O17,Q17,S17,U17,W17,Y17,AA17,AC17,AE17,AG17,AI17,AK17)</f>
        <v>1120899547755.6106</v>
      </c>
      <c r="I17" s="54">
        <f t="shared" si="0"/>
        <v>0.7867402314171017</v>
      </c>
      <c r="J17" s="55">
        <f t="shared" si="1"/>
        <v>8.3881426820395455E-2</v>
      </c>
      <c r="K17" s="53">
        <f>K18+K19-K20</f>
        <v>1546996095168.7852</v>
      </c>
      <c r="L17" s="54">
        <f t="shared" si="2"/>
        <v>0.79027586504193092</v>
      </c>
      <c r="M17" s="53">
        <f>M18+M19-M20</f>
        <v>1421907393246.5325</v>
      </c>
      <c r="N17" s="54">
        <f t="shared" si="2"/>
        <v>0.80655187773887893</v>
      </c>
      <c r="O17" s="181">
        <f>O18+O19-O20</f>
        <v>77184969183.379044</v>
      </c>
      <c r="P17" s="54">
        <f t="shared" si="3"/>
        <v>0.81185189224119392</v>
      </c>
      <c r="Q17" s="141">
        <f>Q18+Q19-Q20</f>
        <v>86079827987.009781</v>
      </c>
      <c r="R17" s="54">
        <f t="shared" si="3"/>
        <v>0.78470822870580348</v>
      </c>
      <c r="S17" s="141">
        <f>S18+S19-S20</f>
        <v>92031516400.72496</v>
      </c>
      <c r="T17" s="54">
        <f t="shared" si="5"/>
        <v>0.78021646320066096</v>
      </c>
      <c r="U17" s="141">
        <f>U18+U19-U20</f>
        <v>82985332379.843796</v>
      </c>
      <c r="V17" s="54">
        <f t="shared" si="6"/>
        <v>0.80564813957596171</v>
      </c>
      <c r="W17" s="141">
        <f>W18+W19-W20</f>
        <v>104311287056.86501</v>
      </c>
      <c r="X17" s="54">
        <f t="shared" si="7"/>
        <v>0.81502404705866904</v>
      </c>
      <c r="Y17" s="141">
        <f>Y18+Y19-Y20</f>
        <v>107412688812.99075</v>
      </c>
      <c r="Z17" s="54">
        <f t="shared" si="7"/>
        <v>0.80020479276848655</v>
      </c>
      <c r="AA17" s="141">
        <f>AA18+AA19-AA20</f>
        <v>108758470099.96321</v>
      </c>
      <c r="AB17" s="54">
        <f t="shared" si="9"/>
        <v>0.76366288376872582</v>
      </c>
      <c r="AC17" s="141">
        <f>AC18+AC19-AC20</f>
        <v>110252238806.57745</v>
      </c>
      <c r="AD17" s="54">
        <f t="shared" si="9"/>
        <v>0.79830304863385926</v>
      </c>
      <c r="AE17" s="141">
        <f>AE18+AE19-AE20</f>
        <v>77163651274.830688</v>
      </c>
      <c r="AF17" s="54">
        <f t="shared" si="11"/>
        <v>0.75289623558770069</v>
      </c>
      <c r="AG17" s="141">
        <f>AG18+AG19-AG20</f>
        <v>93335592674.797485</v>
      </c>
      <c r="AH17" s="54">
        <f t="shared" si="11"/>
        <v>0.77025854781830649</v>
      </c>
      <c r="AI17" s="141">
        <f>AI18+AI19-AI20</f>
        <v>95809321670.615936</v>
      </c>
      <c r="AJ17" s="54">
        <f t="shared" si="13"/>
        <v>0.7858310466947297</v>
      </c>
      <c r="AK17" s="141">
        <f>AK18+AK19-AK20</f>
        <v>85574651408.012344</v>
      </c>
      <c r="AL17" s="54">
        <f t="shared" si="13"/>
        <v>0.77315570807660283</v>
      </c>
      <c r="AM17" s="22" t="e">
        <f>IF(#REF!=0,"",O17/#REF!)</f>
        <v>#REF!</v>
      </c>
      <c r="AN17" s="55" t="e">
        <f>IF(#REF!=0,"",O17/#REF!)</f>
        <v>#REF!</v>
      </c>
      <c r="AP17" s="762"/>
      <c r="AQ17" s="762"/>
      <c r="AR17" s="762"/>
      <c r="AS17" s="762"/>
      <c r="AT17" s="762"/>
      <c r="AU17" s="762"/>
      <c r="AV17" s="762"/>
      <c r="AW17" s="762"/>
      <c r="AX17" s="762"/>
      <c r="AY17" s="762"/>
      <c r="AZ17" s="762"/>
      <c r="BA17" s="762"/>
      <c r="BB17" s="762"/>
      <c r="BC17" s="762"/>
      <c r="BD17" s="762"/>
      <c r="BE17" s="762"/>
      <c r="BF17" s="762"/>
      <c r="BG17" s="762"/>
      <c r="BH17" s="762"/>
      <c r="BI17" s="762"/>
      <c r="BJ17" s="762"/>
      <c r="BK17" s="762"/>
      <c r="BL17" s="762"/>
      <c r="BM17" s="762"/>
    </row>
    <row r="18" spans="1:65" s="51" customFormat="1" ht="15" customHeight="1">
      <c r="A18" s="52"/>
      <c r="B18" s="202" t="s">
        <v>51</v>
      </c>
      <c r="C18" s="187">
        <v>166972010822</v>
      </c>
      <c r="D18" s="46">
        <v>0.17631471449866501</v>
      </c>
      <c r="E18" s="212">
        <v>0</v>
      </c>
      <c r="F18" s="14">
        <v>0</v>
      </c>
      <c r="G18" s="46">
        <v>-1</v>
      </c>
      <c r="H18" s="53">
        <f t="shared" si="15"/>
        <v>0</v>
      </c>
      <c r="I18" s="14">
        <f t="shared" si="0"/>
        <v>0</v>
      </c>
      <c r="J18" s="46">
        <f t="shared" si="1"/>
        <v>0</v>
      </c>
      <c r="K18" s="212"/>
      <c r="L18" s="14">
        <f t="shared" si="2"/>
        <v>0</v>
      </c>
      <c r="M18" s="212"/>
      <c r="N18" s="14">
        <f t="shared" si="2"/>
        <v>0</v>
      </c>
      <c r="O18" s="187"/>
      <c r="P18" s="14">
        <f t="shared" si="3"/>
        <v>0</v>
      </c>
      <c r="Q18" s="143"/>
      <c r="R18" s="14">
        <f t="shared" si="3"/>
        <v>0</v>
      </c>
      <c r="S18" s="143"/>
      <c r="T18" s="14">
        <f t="shared" si="5"/>
        <v>0</v>
      </c>
      <c r="U18" s="143"/>
      <c r="V18" s="14">
        <f t="shared" si="6"/>
        <v>0</v>
      </c>
      <c r="W18" s="143"/>
      <c r="X18" s="14">
        <f t="shared" si="7"/>
        <v>0</v>
      </c>
      <c r="Y18" s="143"/>
      <c r="Z18" s="14">
        <f t="shared" si="7"/>
        <v>0</v>
      </c>
      <c r="AA18" s="143"/>
      <c r="AB18" s="14">
        <f t="shared" si="9"/>
        <v>0</v>
      </c>
      <c r="AC18" s="143"/>
      <c r="AD18" s="14">
        <f t="shared" si="9"/>
        <v>0</v>
      </c>
      <c r="AE18" s="143"/>
      <c r="AF18" s="14">
        <f t="shared" si="11"/>
        <v>0</v>
      </c>
      <c r="AG18" s="143"/>
      <c r="AH18" s="14">
        <f t="shared" si="11"/>
        <v>0</v>
      </c>
      <c r="AI18" s="143"/>
      <c r="AJ18" s="14">
        <f t="shared" si="13"/>
        <v>0</v>
      </c>
      <c r="AK18" s="143"/>
      <c r="AL18" s="14">
        <f t="shared" si="13"/>
        <v>0</v>
      </c>
      <c r="AM18" s="176"/>
      <c r="AN18" s="68"/>
      <c r="AP18" s="761"/>
      <c r="AQ18" s="761"/>
      <c r="AR18" s="761"/>
      <c r="AS18" s="761"/>
      <c r="AT18" s="761"/>
      <c r="AU18" s="761"/>
      <c r="AV18" s="761"/>
      <c r="AW18" s="761"/>
      <c r="AX18" s="761"/>
      <c r="AY18" s="761"/>
      <c r="AZ18" s="761"/>
      <c r="BA18" s="761"/>
      <c r="BB18" s="761"/>
      <c r="BC18" s="761"/>
      <c r="BD18" s="761"/>
      <c r="BE18" s="761"/>
      <c r="BF18" s="761"/>
      <c r="BG18" s="761"/>
      <c r="BH18" s="761"/>
      <c r="BI18" s="761"/>
      <c r="BJ18" s="761"/>
      <c r="BK18" s="761"/>
      <c r="BL18" s="761"/>
      <c r="BM18" s="761"/>
    </row>
    <row r="19" spans="1:65" s="51" customFormat="1" ht="15" customHeight="1">
      <c r="A19" s="52"/>
      <c r="B19" s="202" t="s">
        <v>52</v>
      </c>
      <c r="C19" s="187">
        <v>777750627737.13892</v>
      </c>
      <c r="D19" s="46">
        <v>0.82126866176880964</v>
      </c>
      <c r="E19" s="211">
        <v>1034153293911.3175</v>
      </c>
      <c r="F19" s="14">
        <v>0.78495624012751852</v>
      </c>
      <c r="G19" s="46">
        <v>0.32967207872294579</v>
      </c>
      <c r="H19" s="211">
        <f t="shared" si="15"/>
        <v>1120899547755.6106</v>
      </c>
      <c r="I19" s="14">
        <f t="shared" si="0"/>
        <v>0.7867402314171017</v>
      </c>
      <c r="J19" s="46">
        <f t="shared" si="1"/>
        <v>8.3881426820395455E-2</v>
      </c>
      <c r="K19" s="211">
        <v>1546996095168.7852</v>
      </c>
      <c r="L19" s="14">
        <f t="shared" si="2"/>
        <v>0.79027586504193092</v>
      </c>
      <c r="M19" s="211">
        <v>1421907393246.5325</v>
      </c>
      <c r="N19" s="14">
        <f t="shared" si="2"/>
        <v>0.80655187773887893</v>
      </c>
      <c r="O19" s="187">
        <f>+'2025-운영계획-MC'!O41</f>
        <v>77184969183.379044</v>
      </c>
      <c r="P19" s="14">
        <f t="shared" si="3"/>
        <v>0.81185189224119392</v>
      </c>
      <c r="Q19" s="143">
        <f>+'2025-운영계획-MC'!Q41</f>
        <v>86079827987.009781</v>
      </c>
      <c r="R19" s="14">
        <f t="shared" si="3"/>
        <v>0.78470822870580348</v>
      </c>
      <c r="S19" s="143">
        <f>+'2025-운영계획-MC'!S41</f>
        <v>92031516400.72496</v>
      </c>
      <c r="T19" s="14">
        <f t="shared" si="5"/>
        <v>0.78021646320066096</v>
      </c>
      <c r="U19" s="143">
        <f>+'2025-운영계획-MC'!U41</f>
        <v>82985332379.843796</v>
      </c>
      <c r="V19" s="14">
        <f t="shared" si="6"/>
        <v>0.80564813957596171</v>
      </c>
      <c r="W19" s="143">
        <f>+'2025-운영계획-MC'!W41</f>
        <v>104311287056.86501</v>
      </c>
      <c r="X19" s="14">
        <f t="shared" si="7"/>
        <v>0.81502404705866904</v>
      </c>
      <c r="Y19" s="143">
        <f>+'2025-운영계획-MC'!Y41</f>
        <v>107412688812.99075</v>
      </c>
      <c r="Z19" s="14">
        <f t="shared" si="7"/>
        <v>0.80020479276848655</v>
      </c>
      <c r="AA19" s="143">
        <f>+'2025-운영계획-MC'!AA41</f>
        <v>108758470099.96321</v>
      </c>
      <c r="AB19" s="14">
        <f t="shared" si="9"/>
        <v>0.76366288376872582</v>
      </c>
      <c r="AC19" s="143">
        <f>+'2025-운영계획-MC'!AC41</f>
        <v>110252238806.57745</v>
      </c>
      <c r="AD19" s="14">
        <f t="shared" si="9"/>
        <v>0.79830304863385926</v>
      </c>
      <c r="AE19" s="143">
        <f>+'2025-운영계획-MC'!AE41</f>
        <v>77163651274.830688</v>
      </c>
      <c r="AF19" s="14">
        <f t="shared" si="11"/>
        <v>0.75289623558770069</v>
      </c>
      <c r="AG19" s="143">
        <f>+'2025-운영계획-MC'!AG41</f>
        <v>93335592674.797485</v>
      </c>
      <c r="AH19" s="14">
        <f t="shared" si="11"/>
        <v>0.77025854781830649</v>
      </c>
      <c r="AI19" s="143">
        <f>+'2025-운영계획-MC'!AI41</f>
        <v>95809321670.615936</v>
      </c>
      <c r="AJ19" s="14">
        <f t="shared" si="13"/>
        <v>0.7858310466947297</v>
      </c>
      <c r="AK19" s="143">
        <f>+'2025-운영계획-MC'!AK41</f>
        <v>85574651408.012344</v>
      </c>
      <c r="AL19" s="14">
        <f t="shared" si="13"/>
        <v>0.77315570807660283</v>
      </c>
      <c r="AM19" s="176"/>
      <c r="AN19" s="68"/>
      <c r="AP19" s="761"/>
      <c r="AQ19" s="761"/>
      <c r="AR19" s="761"/>
      <c r="AS19" s="761"/>
      <c r="AT19" s="761"/>
      <c r="AU19" s="761"/>
      <c r="AV19" s="761"/>
      <c r="AW19" s="761"/>
      <c r="AX19" s="761"/>
      <c r="AY19" s="761"/>
      <c r="AZ19" s="761"/>
      <c r="BA19" s="761"/>
      <c r="BB19" s="761"/>
      <c r="BC19" s="761"/>
      <c r="BD19" s="761"/>
      <c r="BE19" s="761"/>
      <c r="BF19" s="761"/>
      <c r="BG19" s="761"/>
      <c r="BH19" s="761"/>
      <c r="BI19" s="761"/>
      <c r="BJ19" s="761"/>
      <c r="BK19" s="761"/>
      <c r="BL19" s="761"/>
      <c r="BM19" s="761"/>
    </row>
    <row r="20" spans="1:65" s="51" customFormat="1" ht="15" customHeight="1">
      <c r="A20" s="52"/>
      <c r="B20" s="202" t="s">
        <v>53</v>
      </c>
      <c r="C20" s="187">
        <v>160037480040.60272</v>
      </c>
      <c r="D20" s="46">
        <v>0.1689921709844249</v>
      </c>
      <c r="E20" s="212">
        <v>0</v>
      </c>
      <c r="F20" s="14">
        <v>0</v>
      </c>
      <c r="G20" s="46">
        <v>-1</v>
      </c>
      <c r="H20" s="53">
        <f t="shared" si="15"/>
        <v>0</v>
      </c>
      <c r="I20" s="14">
        <f t="shared" si="0"/>
        <v>0</v>
      </c>
      <c r="J20" s="46">
        <f t="shared" si="1"/>
        <v>0</v>
      </c>
      <c r="K20" s="212"/>
      <c r="L20" s="14">
        <f t="shared" si="2"/>
        <v>0</v>
      </c>
      <c r="M20" s="212"/>
      <c r="N20" s="14">
        <f t="shared" si="2"/>
        <v>0</v>
      </c>
      <c r="O20" s="187"/>
      <c r="P20" s="14">
        <f t="shared" si="3"/>
        <v>0</v>
      </c>
      <c r="Q20" s="143"/>
      <c r="R20" s="14">
        <f t="shared" si="3"/>
        <v>0</v>
      </c>
      <c r="S20" s="143"/>
      <c r="T20" s="14">
        <f t="shared" si="5"/>
        <v>0</v>
      </c>
      <c r="U20" s="143"/>
      <c r="V20" s="14">
        <f t="shared" si="6"/>
        <v>0</v>
      </c>
      <c r="W20" s="143"/>
      <c r="X20" s="14">
        <f t="shared" si="7"/>
        <v>0</v>
      </c>
      <c r="Y20" s="143"/>
      <c r="Z20" s="14">
        <f t="shared" si="7"/>
        <v>0</v>
      </c>
      <c r="AA20" s="143"/>
      <c r="AB20" s="14">
        <f t="shared" si="9"/>
        <v>0</v>
      </c>
      <c r="AC20" s="143"/>
      <c r="AD20" s="14">
        <f t="shared" si="9"/>
        <v>0</v>
      </c>
      <c r="AE20" s="143"/>
      <c r="AF20" s="14">
        <f t="shared" si="11"/>
        <v>0</v>
      </c>
      <c r="AG20" s="143"/>
      <c r="AH20" s="14">
        <f t="shared" si="11"/>
        <v>0</v>
      </c>
      <c r="AI20" s="143"/>
      <c r="AJ20" s="14">
        <f t="shared" si="13"/>
        <v>0</v>
      </c>
      <c r="AK20" s="143"/>
      <c r="AL20" s="14">
        <f t="shared" si="13"/>
        <v>0</v>
      </c>
      <c r="AM20" s="176"/>
      <c r="AN20" s="68"/>
      <c r="AP20" s="761"/>
      <c r="AQ20" s="761"/>
      <c r="AR20" s="761"/>
      <c r="AS20" s="761"/>
      <c r="AT20" s="761"/>
      <c r="AU20" s="761"/>
      <c r="AV20" s="761"/>
      <c r="AW20" s="761"/>
      <c r="AX20" s="761"/>
      <c r="AY20" s="761"/>
      <c r="AZ20" s="761"/>
      <c r="BA20" s="761"/>
      <c r="BB20" s="761"/>
      <c r="BC20" s="761"/>
      <c r="BD20" s="761"/>
      <c r="BE20" s="761"/>
      <c r="BF20" s="761"/>
      <c r="BG20" s="761"/>
      <c r="BH20" s="761"/>
      <c r="BI20" s="761"/>
      <c r="BJ20" s="761"/>
      <c r="BK20" s="761"/>
      <c r="BL20" s="761"/>
      <c r="BM20" s="761"/>
    </row>
    <row r="21" spans="1:65" s="56" customFormat="1" ht="15" customHeight="1">
      <c r="A21" s="57"/>
      <c r="B21" s="197" t="s">
        <v>54</v>
      </c>
      <c r="C21" s="183">
        <v>682064</v>
      </c>
      <c r="D21" s="67">
        <v>7.2022801209490165E-7</v>
      </c>
      <c r="E21" s="65">
        <v>1976000997</v>
      </c>
      <c r="F21" s="66">
        <v>1.4998495118909889E-3</v>
      </c>
      <c r="G21" s="67">
        <v>2896.0902979779025</v>
      </c>
      <c r="H21" s="65">
        <f t="shared" si="15"/>
        <v>0</v>
      </c>
      <c r="I21" s="66">
        <f t="shared" si="0"/>
        <v>0</v>
      </c>
      <c r="J21" s="67">
        <f t="shared" si="1"/>
        <v>-1</v>
      </c>
      <c r="K21" s="65"/>
      <c r="L21" s="66">
        <f t="shared" si="2"/>
        <v>0</v>
      </c>
      <c r="M21" s="65"/>
      <c r="N21" s="66">
        <f t="shared" si="2"/>
        <v>0</v>
      </c>
      <c r="O21" s="183">
        <f>SUM(O23+O27)</f>
        <v>0</v>
      </c>
      <c r="P21" s="66">
        <f t="shared" si="3"/>
        <v>0</v>
      </c>
      <c r="Q21" s="78">
        <f>SUM(Q23+Q27)</f>
        <v>0</v>
      </c>
      <c r="R21" s="66">
        <f t="shared" si="3"/>
        <v>0</v>
      </c>
      <c r="S21" s="78">
        <f>SUM(S23+S27)</f>
        <v>0</v>
      </c>
      <c r="T21" s="66">
        <f t="shared" si="5"/>
        <v>0</v>
      </c>
      <c r="U21" s="78">
        <f>SUM(U23+U27)</f>
        <v>0</v>
      </c>
      <c r="V21" s="66">
        <f t="shared" si="6"/>
        <v>0</v>
      </c>
      <c r="W21" s="78">
        <f>SUM(W23+W27)</f>
        <v>0</v>
      </c>
      <c r="X21" s="66">
        <f t="shared" si="7"/>
        <v>0</v>
      </c>
      <c r="Y21" s="78"/>
      <c r="Z21" s="66">
        <f t="shared" si="7"/>
        <v>0</v>
      </c>
      <c r="AA21" s="78"/>
      <c r="AB21" s="66">
        <f t="shared" si="9"/>
        <v>0</v>
      </c>
      <c r="AC21" s="78">
        <f>SUM(AC23+AC27)</f>
        <v>0</v>
      </c>
      <c r="AD21" s="66">
        <f t="shared" si="9"/>
        <v>0</v>
      </c>
      <c r="AE21" s="78">
        <f>SUM(AE23+AE27)</f>
        <v>0</v>
      </c>
      <c r="AF21" s="66">
        <f t="shared" si="11"/>
        <v>0</v>
      </c>
      <c r="AG21" s="78">
        <f>SUM(AG23+AG27)</f>
        <v>0</v>
      </c>
      <c r="AH21" s="66">
        <f t="shared" si="11"/>
        <v>0</v>
      </c>
      <c r="AI21" s="78">
        <f>SUM(AI23+AI27)</f>
        <v>0</v>
      </c>
      <c r="AJ21" s="66">
        <f t="shared" si="13"/>
        <v>0</v>
      </c>
      <c r="AK21" s="78">
        <f>SUM(AK23+AK27)</f>
        <v>0</v>
      </c>
      <c r="AL21" s="66">
        <f t="shared" si="13"/>
        <v>0</v>
      </c>
      <c r="AM21" s="22" t="e">
        <f>IF(#REF!=0,"",O21/#REF!)</f>
        <v>#REF!</v>
      </c>
      <c r="AN21" s="55" t="e">
        <f>IF(#REF!=0,"",O21/#REF!)</f>
        <v>#REF!</v>
      </c>
      <c r="AP21" s="762"/>
      <c r="AQ21" s="762"/>
      <c r="AR21" s="762"/>
      <c r="AS21" s="762"/>
      <c r="AT21" s="762"/>
      <c r="AU21" s="762"/>
      <c r="AV21" s="762"/>
      <c r="AW21" s="762"/>
      <c r="AX21" s="762"/>
      <c r="AY21" s="762"/>
      <c r="AZ21" s="762"/>
      <c r="BA21" s="762"/>
      <c r="BB21" s="762"/>
      <c r="BC21" s="762"/>
      <c r="BD21" s="762"/>
      <c r="BE21" s="762"/>
      <c r="BF21" s="762"/>
      <c r="BG21" s="762"/>
      <c r="BH21" s="762"/>
      <c r="BI21" s="762"/>
      <c r="BJ21" s="762"/>
      <c r="BK21" s="762"/>
      <c r="BL21" s="762"/>
      <c r="BM21" s="762"/>
    </row>
    <row r="22" spans="1:65" s="56" customFormat="1" ht="15" customHeight="1">
      <c r="A22" s="57"/>
      <c r="B22" s="196" t="s">
        <v>55</v>
      </c>
      <c r="C22" s="183">
        <v>0</v>
      </c>
      <c r="D22" s="67">
        <v>0</v>
      </c>
      <c r="E22" s="65">
        <v>0</v>
      </c>
      <c r="F22" s="66">
        <v>0</v>
      </c>
      <c r="G22" s="67">
        <v>0</v>
      </c>
      <c r="H22" s="65"/>
      <c r="I22" s="66">
        <f t="shared" si="0"/>
        <v>0</v>
      </c>
      <c r="J22" s="67">
        <f t="shared" si="1"/>
        <v>0</v>
      </c>
      <c r="K22" s="65"/>
      <c r="L22" s="66">
        <f t="shared" si="2"/>
        <v>0</v>
      </c>
      <c r="M22" s="65"/>
      <c r="N22" s="66">
        <f t="shared" si="2"/>
        <v>0</v>
      </c>
      <c r="O22" s="183"/>
      <c r="P22" s="66">
        <f t="shared" si="3"/>
        <v>0</v>
      </c>
      <c r="Q22" s="78"/>
      <c r="R22" s="66">
        <f t="shared" si="3"/>
        <v>0</v>
      </c>
      <c r="S22" s="78"/>
      <c r="T22" s="66">
        <f t="shared" si="5"/>
        <v>0</v>
      </c>
      <c r="U22" s="78"/>
      <c r="V22" s="66">
        <f t="shared" si="6"/>
        <v>0</v>
      </c>
      <c r="W22" s="78"/>
      <c r="X22" s="66">
        <f t="shared" si="7"/>
        <v>0</v>
      </c>
      <c r="Y22" s="78"/>
      <c r="Z22" s="66">
        <f t="shared" si="7"/>
        <v>0</v>
      </c>
      <c r="AA22" s="78"/>
      <c r="AB22" s="66">
        <f t="shared" si="9"/>
        <v>0</v>
      </c>
      <c r="AC22" s="78"/>
      <c r="AD22" s="66">
        <f t="shared" si="9"/>
        <v>0</v>
      </c>
      <c r="AE22" s="78"/>
      <c r="AF22" s="66">
        <f t="shared" si="11"/>
        <v>0</v>
      </c>
      <c r="AG22" s="78"/>
      <c r="AH22" s="66">
        <f t="shared" si="11"/>
        <v>0</v>
      </c>
      <c r="AI22" s="78"/>
      <c r="AJ22" s="66">
        <f t="shared" si="13"/>
        <v>0</v>
      </c>
      <c r="AK22" s="78"/>
      <c r="AL22" s="66">
        <f t="shared" si="13"/>
        <v>0</v>
      </c>
      <c r="AM22" s="22"/>
      <c r="AN22" s="55"/>
      <c r="AP22" s="762"/>
      <c r="AQ22" s="762"/>
      <c r="AR22" s="762"/>
      <c r="AS22" s="762"/>
      <c r="AT22" s="762"/>
      <c r="AU22" s="762"/>
      <c r="AV22" s="762"/>
      <c r="AW22" s="762"/>
      <c r="AX22" s="762"/>
      <c r="AY22" s="762"/>
      <c r="AZ22" s="762"/>
      <c r="BA22" s="762"/>
      <c r="BB22" s="762"/>
      <c r="BC22" s="762"/>
      <c r="BD22" s="762"/>
      <c r="BE22" s="762"/>
      <c r="BF22" s="762"/>
      <c r="BG22" s="762"/>
      <c r="BH22" s="762"/>
      <c r="BI22" s="762"/>
      <c r="BJ22" s="762"/>
      <c r="BK22" s="762"/>
      <c r="BL22" s="762"/>
      <c r="BM22" s="762"/>
    </row>
    <row r="23" spans="1:65" s="51" customFormat="1" ht="15" customHeight="1">
      <c r="A23" s="61"/>
      <c r="B23" s="196" t="s">
        <v>56</v>
      </c>
      <c r="C23" s="188">
        <v>0</v>
      </c>
      <c r="D23" s="46">
        <v>0</v>
      </c>
      <c r="E23" s="213">
        <v>1976000997</v>
      </c>
      <c r="F23" s="14">
        <v>1.4998495118909889E-3</v>
      </c>
      <c r="G23" s="46">
        <v>0</v>
      </c>
      <c r="H23" s="213"/>
      <c r="I23" s="14">
        <f t="shared" si="0"/>
        <v>0</v>
      </c>
      <c r="J23" s="46">
        <f t="shared" si="1"/>
        <v>-1</v>
      </c>
      <c r="K23" s="213"/>
      <c r="L23" s="14">
        <f t="shared" si="2"/>
        <v>0</v>
      </c>
      <c r="M23" s="213"/>
      <c r="N23" s="14">
        <f t="shared" si="2"/>
        <v>0</v>
      </c>
      <c r="O23" s="188"/>
      <c r="P23" s="14">
        <f t="shared" si="3"/>
        <v>0</v>
      </c>
      <c r="Q23" s="79"/>
      <c r="R23" s="14">
        <f t="shared" si="3"/>
        <v>0</v>
      </c>
      <c r="S23" s="79"/>
      <c r="T23" s="14">
        <f t="shared" si="5"/>
        <v>0</v>
      </c>
      <c r="U23" s="79"/>
      <c r="V23" s="14">
        <f t="shared" si="6"/>
        <v>0</v>
      </c>
      <c r="W23" s="79"/>
      <c r="X23" s="14">
        <f t="shared" si="7"/>
        <v>0</v>
      </c>
      <c r="Y23" s="79"/>
      <c r="Z23" s="14">
        <f t="shared" si="7"/>
        <v>0</v>
      </c>
      <c r="AA23" s="79"/>
      <c r="AB23" s="14">
        <f t="shared" si="9"/>
        <v>0</v>
      </c>
      <c r="AC23" s="79"/>
      <c r="AD23" s="14">
        <f t="shared" si="9"/>
        <v>0</v>
      </c>
      <c r="AE23" s="79"/>
      <c r="AF23" s="14">
        <f t="shared" si="11"/>
        <v>0</v>
      </c>
      <c r="AG23" s="79"/>
      <c r="AH23" s="14">
        <f t="shared" si="11"/>
        <v>0</v>
      </c>
      <c r="AI23" s="79"/>
      <c r="AJ23" s="14">
        <f t="shared" si="13"/>
        <v>0</v>
      </c>
      <c r="AK23" s="79"/>
      <c r="AL23" s="14">
        <f t="shared" si="13"/>
        <v>0</v>
      </c>
      <c r="AM23" s="176" t="e">
        <f>IF(#REF!=0,"",O23/#REF!)</f>
        <v>#REF!</v>
      </c>
      <c r="AN23" s="68" t="e">
        <f>IF(#REF!=0,"",O23/#REF!)</f>
        <v>#REF!</v>
      </c>
      <c r="AP23" s="761"/>
      <c r="AQ23" s="761"/>
      <c r="AR23" s="761"/>
      <c r="AS23" s="761"/>
      <c r="AT23" s="761"/>
      <c r="AU23" s="761"/>
      <c r="AV23" s="761"/>
      <c r="AW23" s="761"/>
      <c r="AX23" s="761"/>
      <c r="AY23" s="761"/>
      <c r="AZ23" s="761"/>
      <c r="BA23" s="761"/>
      <c r="BB23" s="761"/>
      <c r="BC23" s="761"/>
      <c r="BD23" s="761"/>
      <c r="BE23" s="761"/>
      <c r="BF23" s="761"/>
      <c r="BG23" s="761"/>
      <c r="BH23" s="761"/>
      <c r="BI23" s="761"/>
      <c r="BJ23" s="761"/>
      <c r="BK23" s="761"/>
      <c r="BL23" s="761"/>
      <c r="BM23" s="761"/>
    </row>
    <row r="24" spans="1:65" s="51" customFormat="1" ht="15" customHeight="1">
      <c r="A24" s="52"/>
      <c r="B24" s="202" t="s">
        <v>57</v>
      </c>
      <c r="C24" s="188">
        <v>0</v>
      </c>
      <c r="D24" s="46">
        <v>0</v>
      </c>
      <c r="E24" s="213">
        <v>0</v>
      </c>
      <c r="F24" s="14">
        <v>0</v>
      </c>
      <c r="G24" s="46">
        <v>0</v>
      </c>
      <c r="H24" s="213"/>
      <c r="I24" s="14">
        <f t="shared" si="0"/>
        <v>0</v>
      </c>
      <c r="J24" s="46">
        <f t="shared" si="1"/>
        <v>0</v>
      </c>
      <c r="K24" s="213"/>
      <c r="L24" s="14">
        <f t="shared" si="2"/>
        <v>0</v>
      </c>
      <c r="M24" s="213"/>
      <c r="N24" s="14">
        <f t="shared" si="2"/>
        <v>0</v>
      </c>
      <c r="O24" s="188"/>
      <c r="P24" s="14">
        <f t="shared" ref="P24:R39" si="16">IFERROR(O24/O$7,0)</f>
        <v>0</v>
      </c>
      <c r="Q24" s="79"/>
      <c r="R24" s="14">
        <f>IFERROR(Q24/Q$7,0)</f>
        <v>0</v>
      </c>
      <c r="S24" s="79"/>
      <c r="T24" s="14">
        <f t="shared" si="5"/>
        <v>0</v>
      </c>
      <c r="U24" s="79"/>
      <c r="V24" s="14">
        <f t="shared" si="6"/>
        <v>0</v>
      </c>
      <c r="W24" s="79"/>
      <c r="X24" s="14">
        <f t="shared" ref="X24:Z39" si="17">IFERROR(W24/W$7,0)</f>
        <v>0</v>
      </c>
      <c r="Y24" s="79"/>
      <c r="Z24" s="14">
        <f>IFERROR(Y24/Y$7,0)</f>
        <v>0</v>
      </c>
      <c r="AA24" s="79"/>
      <c r="AB24" s="14">
        <f t="shared" ref="AB24:AD39" si="18">IFERROR(AA24/AA$7,0)</f>
        <v>0</v>
      </c>
      <c r="AC24" s="79"/>
      <c r="AD24" s="14">
        <f>IFERROR(AC24/AC$7,0)</f>
        <v>0</v>
      </c>
      <c r="AE24" s="79"/>
      <c r="AF24" s="14">
        <f t="shared" ref="AF24:AH39" si="19">IFERROR(AE24/AE$7,0)</f>
        <v>0</v>
      </c>
      <c r="AG24" s="79"/>
      <c r="AH24" s="14">
        <f>IFERROR(AG24/AG$7,0)</f>
        <v>0</v>
      </c>
      <c r="AI24" s="79"/>
      <c r="AJ24" s="14">
        <f t="shared" ref="AJ24:AL39" si="20">IFERROR(AI24/AI$7,0)</f>
        <v>0</v>
      </c>
      <c r="AK24" s="79"/>
      <c r="AL24" s="14">
        <f>IFERROR(AK24/AK$7,0)</f>
        <v>0</v>
      </c>
      <c r="AM24" s="176" t="e">
        <f>IF(#REF!=0,"",O24/#REF!)</f>
        <v>#REF!</v>
      </c>
      <c r="AN24" s="68"/>
      <c r="AP24" s="761"/>
      <c r="AQ24" s="761"/>
      <c r="AR24" s="761"/>
      <c r="AS24" s="761"/>
      <c r="AT24" s="761"/>
      <c r="AU24" s="761"/>
      <c r="AV24" s="761"/>
      <c r="AW24" s="761"/>
      <c r="AX24" s="761"/>
      <c r="AY24" s="761"/>
      <c r="AZ24" s="761"/>
      <c r="BA24" s="761"/>
      <c r="BB24" s="761"/>
      <c r="BC24" s="761"/>
      <c r="BD24" s="761"/>
      <c r="BE24" s="761"/>
      <c r="BF24" s="761"/>
      <c r="BG24" s="761"/>
      <c r="BH24" s="761"/>
      <c r="BI24" s="761"/>
      <c r="BJ24" s="761"/>
      <c r="BK24" s="761"/>
      <c r="BL24" s="761"/>
      <c r="BM24" s="761"/>
    </row>
    <row r="25" spans="1:65" s="51" customFormat="1" ht="15" customHeight="1">
      <c r="A25" s="52"/>
      <c r="B25" s="202" t="s">
        <v>58</v>
      </c>
      <c r="C25" s="188">
        <v>0</v>
      </c>
      <c r="D25" s="46">
        <v>0</v>
      </c>
      <c r="E25" s="211">
        <v>0</v>
      </c>
      <c r="F25" s="14">
        <v>0</v>
      </c>
      <c r="G25" s="46">
        <v>0</v>
      </c>
      <c r="H25" s="211"/>
      <c r="I25" s="14">
        <f t="shared" si="0"/>
        <v>0</v>
      </c>
      <c r="J25" s="46">
        <f t="shared" si="1"/>
        <v>0</v>
      </c>
      <c r="K25" s="211"/>
      <c r="L25" s="14">
        <f t="shared" si="2"/>
        <v>0</v>
      </c>
      <c r="M25" s="211"/>
      <c r="N25" s="14">
        <f t="shared" si="2"/>
        <v>0</v>
      </c>
      <c r="O25" s="188"/>
      <c r="P25" s="14">
        <f t="shared" si="16"/>
        <v>0</v>
      </c>
      <c r="Q25" s="79"/>
      <c r="R25" s="14">
        <f t="shared" si="16"/>
        <v>0</v>
      </c>
      <c r="S25" s="79"/>
      <c r="T25" s="14">
        <f t="shared" si="5"/>
        <v>0</v>
      </c>
      <c r="U25" s="79"/>
      <c r="V25" s="14">
        <f t="shared" si="5"/>
        <v>0</v>
      </c>
      <c r="W25" s="79"/>
      <c r="X25" s="14">
        <f t="shared" si="17"/>
        <v>0</v>
      </c>
      <c r="Y25" s="79"/>
      <c r="Z25" s="14">
        <f t="shared" si="17"/>
        <v>0</v>
      </c>
      <c r="AA25" s="79"/>
      <c r="AB25" s="14">
        <f t="shared" si="18"/>
        <v>0</v>
      </c>
      <c r="AC25" s="79"/>
      <c r="AD25" s="14">
        <f t="shared" si="18"/>
        <v>0</v>
      </c>
      <c r="AE25" s="79"/>
      <c r="AF25" s="14">
        <f t="shared" si="19"/>
        <v>0</v>
      </c>
      <c r="AG25" s="79"/>
      <c r="AH25" s="14">
        <f t="shared" si="19"/>
        <v>0</v>
      </c>
      <c r="AI25" s="79"/>
      <c r="AJ25" s="14">
        <f t="shared" si="20"/>
        <v>0</v>
      </c>
      <c r="AK25" s="79"/>
      <c r="AL25" s="14">
        <f t="shared" si="20"/>
        <v>0</v>
      </c>
      <c r="AM25" s="176" t="e">
        <f>IF(#REF!=0,"",O25/#REF!)</f>
        <v>#REF!</v>
      </c>
      <c r="AN25" s="68"/>
      <c r="AP25" s="761"/>
      <c r="AQ25" s="761"/>
      <c r="AR25" s="761"/>
      <c r="AS25" s="761"/>
      <c r="AT25" s="761"/>
      <c r="AU25" s="761"/>
      <c r="AV25" s="761"/>
      <c r="AW25" s="761"/>
      <c r="AX25" s="761"/>
      <c r="AY25" s="761"/>
      <c r="AZ25" s="761"/>
      <c r="BA25" s="761"/>
      <c r="BB25" s="761"/>
      <c r="BC25" s="761"/>
      <c r="BD25" s="761"/>
      <c r="BE25" s="761"/>
      <c r="BF25" s="761"/>
      <c r="BG25" s="761"/>
      <c r="BH25" s="761"/>
      <c r="BI25" s="761"/>
      <c r="BJ25" s="761"/>
      <c r="BK25" s="761"/>
      <c r="BL25" s="761"/>
      <c r="BM25" s="761"/>
    </row>
    <row r="26" spans="1:65" s="51" customFormat="1" ht="15" customHeight="1">
      <c r="A26" s="52"/>
      <c r="B26" s="202" t="s">
        <v>59</v>
      </c>
      <c r="C26" s="188">
        <v>0</v>
      </c>
      <c r="D26" s="46">
        <v>0</v>
      </c>
      <c r="E26" s="213">
        <v>0</v>
      </c>
      <c r="F26" s="14">
        <v>0</v>
      </c>
      <c r="G26" s="46">
        <v>0</v>
      </c>
      <c r="H26" s="213"/>
      <c r="I26" s="14">
        <f t="shared" si="0"/>
        <v>0</v>
      </c>
      <c r="J26" s="46">
        <f t="shared" si="1"/>
        <v>0</v>
      </c>
      <c r="K26" s="213"/>
      <c r="L26" s="14">
        <f t="shared" si="2"/>
        <v>0</v>
      </c>
      <c r="M26" s="213"/>
      <c r="N26" s="14">
        <f t="shared" si="2"/>
        <v>0</v>
      </c>
      <c r="O26" s="188"/>
      <c r="P26" s="14">
        <f t="shared" si="16"/>
        <v>0</v>
      </c>
      <c r="Q26" s="79"/>
      <c r="R26" s="14">
        <f t="shared" si="16"/>
        <v>0</v>
      </c>
      <c r="S26" s="79"/>
      <c r="T26" s="14">
        <f t="shared" ref="T26:V41" si="21">IFERROR(S26/S$7,0)</f>
        <v>0</v>
      </c>
      <c r="U26" s="79"/>
      <c r="V26" s="14">
        <f t="shared" si="21"/>
        <v>0</v>
      </c>
      <c r="W26" s="79"/>
      <c r="X26" s="14">
        <f t="shared" si="17"/>
        <v>0</v>
      </c>
      <c r="Y26" s="79"/>
      <c r="Z26" s="14">
        <f t="shared" si="17"/>
        <v>0</v>
      </c>
      <c r="AA26" s="79"/>
      <c r="AB26" s="14">
        <f t="shared" si="18"/>
        <v>0</v>
      </c>
      <c r="AC26" s="79"/>
      <c r="AD26" s="14">
        <f t="shared" si="18"/>
        <v>0</v>
      </c>
      <c r="AE26" s="79"/>
      <c r="AF26" s="14">
        <f t="shared" si="19"/>
        <v>0</v>
      </c>
      <c r="AG26" s="79"/>
      <c r="AH26" s="14">
        <f t="shared" si="19"/>
        <v>0</v>
      </c>
      <c r="AI26" s="79"/>
      <c r="AJ26" s="14">
        <f t="shared" si="20"/>
        <v>0</v>
      </c>
      <c r="AK26" s="79"/>
      <c r="AL26" s="14">
        <f t="shared" si="20"/>
        <v>0</v>
      </c>
      <c r="AM26" s="176" t="e">
        <f>IF(#REF!=0,"",O26/#REF!)</f>
        <v>#REF!</v>
      </c>
      <c r="AN26" s="68"/>
      <c r="AP26" s="761"/>
      <c r="AQ26" s="761"/>
      <c r="AR26" s="761"/>
      <c r="AS26" s="761"/>
      <c r="AT26" s="761"/>
      <c r="AU26" s="761"/>
      <c r="AV26" s="761"/>
      <c r="AW26" s="761"/>
      <c r="AX26" s="761"/>
      <c r="AY26" s="761"/>
      <c r="AZ26" s="761"/>
      <c r="BA26" s="761"/>
      <c r="BB26" s="761"/>
      <c r="BC26" s="761"/>
      <c r="BD26" s="761"/>
      <c r="BE26" s="761"/>
      <c r="BF26" s="761"/>
      <c r="BG26" s="761"/>
      <c r="BH26" s="761"/>
      <c r="BI26" s="761"/>
      <c r="BJ26" s="761"/>
      <c r="BK26" s="761"/>
      <c r="BL26" s="761"/>
      <c r="BM26" s="761"/>
    </row>
    <row r="27" spans="1:65" s="51" customFormat="1" ht="15" customHeight="1">
      <c r="A27" s="88"/>
      <c r="B27" s="198" t="s">
        <v>60</v>
      </c>
      <c r="C27" s="189">
        <v>0</v>
      </c>
      <c r="D27" s="83">
        <v>0</v>
      </c>
      <c r="E27" s="214">
        <v>0</v>
      </c>
      <c r="F27" s="81">
        <v>0</v>
      </c>
      <c r="G27" s="83">
        <v>0</v>
      </c>
      <c r="H27" s="214"/>
      <c r="I27" s="81">
        <f t="shared" si="0"/>
        <v>0</v>
      </c>
      <c r="J27" s="83">
        <f t="shared" si="1"/>
        <v>0</v>
      </c>
      <c r="K27" s="214"/>
      <c r="L27" s="81">
        <f t="shared" si="2"/>
        <v>0</v>
      </c>
      <c r="M27" s="214"/>
      <c r="N27" s="81">
        <f t="shared" si="2"/>
        <v>0</v>
      </c>
      <c r="O27" s="189"/>
      <c r="P27" s="81">
        <f t="shared" si="16"/>
        <v>0</v>
      </c>
      <c r="Q27" s="82"/>
      <c r="R27" s="81">
        <f t="shared" si="16"/>
        <v>0</v>
      </c>
      <c r="S27" s="82"/>
      <c r="T27" s="81">
        <f t="shared" si="21"/>
        <v>0</v>
      </c>
      <c r="U27" s="82"/>
      <c r="V27" s="81">
        <f t="shared" si="21"/>
        <v>0</v>
      </c>
      <c r="W27" s="82"/>
      <c r="X27" s="81">
        <f t="shared" si="17"/>
        <v>0</v>
      </c>
      <c r="Y27" s="82"/>
      <c r="Z27" s="81">
        <f t="shared" si="17"/>
        <v>0</v>
      </c>
      <c r="AA27" s="82"/>
      <c r="AB27" s="81">
        <f t="shared" si="18"/>
        <v>0</v>
      </c>
      <c r="AC27" s="82"/>
      <c r="AD27" s="81">
        <f t="shared" si="18"/>
        <v>0</v>
      </c>
      <c r="AE27" s="82"/>
      <c r="AF27" s="81">
        <f t="shared" si="19"/>
        <v>0</v>
      </c>
      <c r="AG27" s="82"/>
      <c r="AH27" s="81">
        <f t="shared" si="19"/>
        <v>0</v>
      </c>
      <c r="AI27" s="82"/>
      <c r="AJ27" s="81">
        <f t="shared" si="20"/>
        <v>0</v>
      </c>
      <c r="AK27" s="82"/>
      <c r="AL27" s="81">
        <f t="shared" si="20"/>
        <v>0</v>
      </c>
      <c r="AM27" s="32" t="e">
        <f>IF(#REF!=0,"",O27/#REF!)</f>
        <v>#REF!</v>
      </c>
      <c r="AN27" s="60" t="e">
        <f>IF(#REF!=0,"",O27/#REF!)</f>
        <v>#REF!</v>
      </c>
      <c r="AP27" s="761"/>
      <c r="AQ27" s="761"/>
      <c r="AR27" s="761"/>
      <c r="AS27" s="761"/>
      <c r="AT27" s="761"/>
      <c r="AU27" s="761"/>
      <c r="AV27" s="761"/>
      <c r="AW27" s="761"/>
      <c r="AX27" s="761"/>
      <c r="AY27" s="761"/>
      <c r="AZ27" s="761"/>
      <c r="BA27" s="761"/>
      <c r="BB27" s="761"/>
      <c r="BC27" s="761"/>
      <c r="BD27" s="761"/>
      <c r="BE27" s="761"/>
      <c r="BF27" s="761"/>
      <c r="BG27" s="761"/>
      <c r="BH27" s="761"/>
      <c r="BI27" s="761"/>
      <c r="BJ27" s="761"/>
      <c r="BK27" s="761"/>
      <c r="BL27" s="761"/>
      <c r="BM27" s="761"/>
    </row>
    <row r="28" spans="1:65" s="56" customFormat="1" ht="15" customHeight="1">
      <c r="B28" s="200" t="s">
        <v>61</v>
      </c>
      <c r="C28" s="190">
        <v>160242496366.88736</v>
      </c>
      <c r="D28" s="76">
        <v>0.16920865873502747</v>
      </c>
      <c r="E28" s="84">
        <v>281336878420.42273</v>
      </c>
      <c r="F28" s="75">
        <v>0.21354391036059053</v>
      </c>
      <c r="G28" s="76">
        <v>0.75569455543353858</v>
      </c>
      <c r="H28" s="84">
        <f>H7-H16</f>
        <v>303839524932.47412</v>
      </c>
      <c r="I28" s="75">
        <f t="shared" si="0"/>
        <v>0.21325976858289833</v>
      </c>
      <c r="J28" s="76">
        <f t="shared" si="1"/>
        <v>7.998470246202137E-2</v>
      </c>
      <c r="K28" s="84">
        <f>K7-K16</f>
        <v>410543244700.46899</v>
      </c>
      <c r="L28" s="75">
        <f t="shared" si="2"/>
        <v>0.20972413495806913</v>
      </c>
      <c r="M28" s="84">
        <f>M7-M16</f>
        <v>341038590132.44971</v>
      </c>
      <c r="N28" s="75">
        <f t="shared" si="2"/>
        <v>0.1934481222611211</v>
      </c>
      <c r="O28" s="190">
        <f>O7-O16</f>
        <v>17887752726.897766</v>
      </c>
      <c r="P28" s="75">
        <f t="shared" si="16"/>
        <v>0.18814810775880608</v>
      </c>
      <c r="Q28" s="831">
        <f>Q7-Q16</f>
        <v>23616776225.971069</v>
      </c>
      <c r="R28" s="75">
        <f t="shared" si="16"/>
        <v>0.21529177129419655</v>
      </c>
      <c r="S28" s="831">
        <f>S7-S16</f>
        <v>25924872295.799789</v>
      </c>
      <c r="T28" s="75">
        <f t="shared" si="21"/>
        <v>0.21978353679933907</v>
      </c>
      <c r="U28" s="831">
        <f>U7-U16</f>
        <v>20019103804.321686</v>
      </c>
      <c r="V28" s="75">
        <f t="shared" si="21"/>
        <v>0.19435186042403826</v>
      </c>
      <c r="W28" s="831">
        <f>W7-W16</f>
        <v>23674245926.257172</v>
      </c>
      <c r="X28" s="75">
        <f t="shared" si="17"/>
        <v>0.18497595294133098</v>
      </c>
      <c r="Y28" s="831">
        <f>Y7-Y16</f>
        <v>26818810152.88353</v>
      </c>
      <c r="Z28" s="75">
        <f t="shared" si="17"/>
        <v>0.19979520723151339</v>
      </c>
      <c r="AA28" s="831">
        <f>AA7-AA16</f>
        <v>33658390024.537155</v>
      </c>
      <c r="AB28" s="75">
        <f t="shared" si="18"/>
        <v>0.23633711623127415</v>
      </c>
      <c r="AC28" s="831">
        <f>AC7-AC16</f>
        <v>27856013435.79187</v>
      </c>
      <c r="AD28" s="75">
        <f t="shared" si="18"/>
        <v>0.2016969513661408</v>
      </c>
      <c r="AE28" s="831">
        <f>AE7-AE16</f>
        <v>25325440352.248276</v>
      </c>
      <c r="AF28" s="75">
        <f t="shared" si="19"/>
        <v>0.24710376441229928</v>
      </c>
      <c r="AG28" s="831">
        <f>AG7-AG16</f>
        <v>27838775255.506973</v>
      </c>
      <c r="AH28" s="75">
        <f t="shared" si="19"/>
        <v>0.22974145218169348</v>
      </c>
      <c r="AI28" s="831">
        <f>AI7-AI16</f>
        <v>26111696942.224396</v>
      </c>
      <c r="AJ28" s="75">
        <f t="shared" si="20"/>
        <v>0.21416895330527033</v>
      </c>
      <c r="AK28" s="831">
        <f>AK7-AK16</f>
        <v>25107647790.034531</v>
      </c>
      <c r="AL28" s="75">
        <f t="shared" si="20"/>
        <v>0.22684429192339714</v>
      </c>
      <c r="AM28" s="27" t="e">
        <f>IF(#REF!=0,"",O28/#REF!)</f>
        <v>#REF!</v>
      </c>
      <c r="AN28" s="76" t="e">
        <f>IF(#REF!=0,"",O28/#REF!)</f>
        <v>#REF!</v>
      </c>
      <c r="AP28" s="762"/>
      <c r="AQ28" s="762"/>
      <c r="AR28" s="762"/>
      <c r="AS28" s="762"/>
      <c r="AT28" s="762"/>
      <c r="AU28" s="762"/>
      <c r="AV28" s="762"/>
      <c r="AW28" s="762"/>
      <c r="AX28" s="762"/>
      <c r="AY28" s="762"/>
      <c r="AZ28" s="762"/>
      <c r="BA28" s="762"/>
      <c r="BB28" s="762"/>
      <c r="BC28" s="762"/>
      <c r="BD28" s="762"/>
      <c r="BE28" s="762"/>
      <c r="BF28" s="762"/>
      <c r="BG28" s="762"/>
      <c r="BH28" s="762"/>
      <c r="BI28" s="762"/>
      <c r="BJ28" s="762"/>
      <c r="BK28" s="762"/>
      <c r="BL28" s="762"/>
      <c r="BM28" s="762"/>
    </row>
    <row r="29" spans="1:65" s="56" customFormat="1" ht="15" customHeight="1">
      <c r="B29" s="200" t="s">
        <v>208</v>
      </c>
      <c r="C29" s="190">
        <v>112653914304.7953</v>
      </c>
      <c r="D29" s="76">
        <v>0.11895731889449102</v>
      </c>
      <c r="E29" s="84">
        <v>171187646136.23013</v>
      </c>
      <c r="F29" s="75">
        <v>0.12993703337650295</v>
      </c>
      <c r="G29" s="76">
        <v>0.5195889747165513</v>
      </c>
      <c r="H29" s="84">
        <f>SUM(H30:H59)</f>
        <v>185921600520.61328</v>
      </c>
      <c r="I29" s="75">
        <f t="shared" si="0"/>
        <v>0.13049519317935959</v>
      </c>
      <c r="J29" s="76">
        <f t="shared" si="1"/>
        <v>8.6069028442963422E-2</v>
      </c>
      <c r="K29" s="84">
        <f>SUM(K30:K59)</f>
        <v>255449474312.43439</v>
      </c>
      <c r="L29" s="75">
        <f t="shared" si="2"/>
        <v>0.13049519317935959</v>
      </c>
      <c r="M29" s="84">
        <f>SUM(M30:M59)</f>
        <v>230055976665.81635</v>
      </c>
      <c r="N29" s="75">
        <f t="shared" si="2"/>
        <v>0.13049519317935959</v>
      </c>
      <c r="O29" s="190">
        <f>SUM(O30:O59)</f>
        <v>11909296933.936813</v>
      </c>
      <c r="P29" s="76">
        <f t="shared" si="16"/>
        <v>0.12526513067729353</v>
      </c>
      <c r="Q29" s="84">
        <f>SUM(Q30:Q59)</f>
        <v>15134397947.989418</v>
      </c>
      <c r="R29" s="75">
        <f t="shared" si="16"/>
        <v>0.1379659658252074</v>
      </c>
      <c r="S29" s="84">
        <f>SUM(S30:S59)</f>
        <v>15906300808.717838</v>
      </c>
      <c r="T29" s="75">
        <f t="shared" si="21"/>
        <v>0.1348489978753179</v>
      </c>
      <c r="U29" s="84">
        <f>SUM(U30:U59)</f>
        <v>14149860317.045967</v>
      </c>
      <c r="V29" s="75">
        <f t="shared" si="21"/>
        <v>0.13737136808114656</v>
      </c>
      <c r="W29" s="84">
        <f>SUM(W30:W59)</f>
        <v>17031333570.953911</v>
      </c>
      <c r="X29" s="75">
        <f t="shared" si="17"/>
        <v>0.13307233383323006</v>
      </c>
      <c r="Y29" s="84">
        <f>SUM(Y30:Y59)</f>
        <v>17398355744.425396</v>
      </c>
      <c r="Z29" s="75">
        <f t="shared" si="17"/>
        <v>0.12961455305545375</v>
      </c>
      <c r="AA29" s="84">
        <f>SUM(AA30:AA59)</f>
        <v>18816970574.632492</v>
      </c>
      <c r="AB29" s="75">
        <f t="shared" si="18"/>
        <v>0.13212600360787871</v>
      </c>
      <c r="AC29" s="84">
        <f>SUM(AC30:AC59)</f>
        <v>16757234526.877178</v>
      </c>
      <c r="AD29" s="75">
        <f t="shared" si="18"/>
        <v>0.12133405683441367</v>
      </c>
      <c r="AE29" s="84">
        <f>SUM(AE30:AE59)</f>
        <v>13432426999.734797</v>
      </c>
      <c r="AF29" s="75">
        <f t="shared" si="19"/>
        <v>0.13106201632277686</v>
      </c>
      <c r="AG29" s="84">
        <f>SUM(AG30:AG59)</f>
        <v>15115583798.541317</v>
      </c>
      <c r="AH29" s="75">
        <f t="shared" si="19"/>
        <v>0.12474241918253956</v>
      </c>
      <c r="AI29" s="84">
        <f>SUM(AI30:AI59)</f>
        <v>15816169538.692062</v>
      </c>
      <c r="AJ29" s="75">
        <f t="shared" si="20"/>
        <v>0.12972471620267742</v>
      </c>
      <c r="AK29" s="84">
        <f>SUM(AK30:AK59)</f>
        <v>14453669759.066086</v>
      </c>
      <c r="AL29" s="75">
        <f t="shared" si="20"/>
        <v>0.13058700319554925</v>
      </c>
      <c r="AM29" s="27" t="e">
        <f>IF(#REF!=0,"",O29/#REF!)</f>
        <v>#REF!</v>
      </c>
      <c r="AN29" s="76" t="e">
        <f>IF(#REF!=0,"",O29/#REF!)</f>
        <v>#REF!</v>
      </c>
      <c r="AP29" s="762"/>
      <c r="AQ29" s="762"/>
      <c r="AR29" s="762"/>
      <c r="AS29" s="762"/>
      <c r="AT29" s="762"/>
      <c r="AU29" s="762"/>
      <c r="AV29" s="762"/>
      <c r="AW29" s="762"/>
      <c r="AX29" s="762"/>
      <c r="AY29" s="762"/>
      <c r="AZ29" s="762"/>
      <c r="BA29" s="762"/>
      <c r="BB29" s="762"/>
      <c r="BC29" s="762"/>
      <c r="BD29" s="762"/>
      <c r="BE29" s="762"/>
      <c r="BF29" s="762"/>
      <c r="BG29" s="762"/>
      <c r="BH29" s="762"/>
      <c r="BI29" s="762"/>
      <c r="BJ29" s="762"/>
      <c r="BK29" s="762"/>
      <c r="BL29" s="762"/>
      <c r="BM29" s="762"/>
    </row>
    <row r="30" spans="1:65" s="51" customFormat="1" ht="15" customHeight="1">
      <c r="A30" s="52"/>
      <c r="B30" s="203" t="s">
        <v>63</v>
      </c>
      <c r="C30" s="191">
        <v>7709749594</v>
      </c>
      <c r="D30" s="336">
        <v>8.1411386964215897E-3</v>
      </c>
      <c r="E30" s="211">
        <v>6714820569</v>
      </c>
      <c r="F30" s="85">
        <v>5.0967688620301961E-3</v>
      </c>
      <c r="G30" s="68">
        <v>-0.12904816335076422</v>
      </c>
      <c r="H30" s="211">
        <f t="shared" ref="H30:H59" si="22">SUM(O30,Q30,S30,U30,W30,Y30,AA30,AC30,AE30,AG30,AI30,AK30)</f>
        <v>10720231500</v>
      </c>
      <c r="I30" s="85">
        <f>IFERROR(H30/H$7,0)</f>
        <v>7.5243472334719629E-3</v>
      </c>
      <c r="J30" s="68">
        <f t="shared" si="1"/>
        <v>0.59650304722833469</v>
      </c>
      <c r="K30" s="211">
        <f>H30*$K$8/$H$8</f>
        <v>14729205716.357754</v>
      </c>
      <c r="L30" s="337">
        <f t="shared" si="2"/>
        <v>7.5243472334719621E-3</v>
      </c>
      <c r="M30" s="211">
        <f>+H30*$M$7/$H$7</f>
        <v>13265017732.798153</v>
      </c>
      <c r="N30" s="337">
        <f t="shared" si="2"/>
        <v>7.5243472334719629E-3</v>
      </c>
      <c r="O30" s="191">
        <f>+AP30</f>
        <v>878707500</v>
      </c>
      <c r="P30" s="85">
        <f t="shared" si="16"/>
        <v>9.2424775723710176E-3</v>
      </c>
      <c r="Q30" s="86">
        <f>+AR30</f>
        <v>878707500</v>
      </c>
      <c r="R30" s="85">
        <f t="shared" si="16"/>
        <v>8.0103436774938835E-3</v>
      </c>
      <c r="S30" s="86">
        <f>+AT30</f>
        <v>878707500</v>
      </c>
      <c r="T30" s="85">
        <f t="shared" si="21"/>
        <v>7.4494269425348101E-3</v>
      </c>
      <c r="U30" s="86">
        <f>+AV30</f>
        <v>878707500</v>
      </c>
      <c r="V30" s="85">
        <f t="shared" si="21"/>
        <v>8.5307733584301746E-3</v>
      </c>
      <c r="W30" s="86">
        <f>+AX30</f>
        <v>878707500</v>
      </c>
      <c r="X30" s="85">
        <f t="shared" si="17"/>
        <v>6.8656783272206066E-3</v>
      </c>
      <c r="Y30" s="86">
        <f>+AZ30</f>
        <v>878707500</v>
      </c>
      <c r="Z30" s="85">
        <f t="shared" si="17"/>
        <v>6.5462093977166572E-3</v>
      </c>
      <c r="AA30" s="86">
        <f>+BB30</f>
        <v>966578250.00000012</v>
      </c>
      <c r="AB30" s="85">
        <f t="shared" si="18"/>
        <v>6.7869650345824262E-3</v>
      </c>
      <c r="AC30" s="86">
        <f>+BD30</f>
        <v>966578250.00000012</v>
      </c>
      <c r="AD30" s="85">
        <f t="shared" si="18"/>
        <v>6.998700181244274E-3</v>
      </c>
      <c r="AE30" s="86">
        <f>+BF30</f>
        <v>878707500</v>
      </c>
      <c r="AF30" s="85">
        <f t="shared" si="19"/>
        <v>8.5736685343773111E-3</v>
      </c>
      <c r="AG30" s="86">
        <f>+BH30</f>
        <v>878707500</v>
      </c>
      <c r="AH30" s="85">
        <f t="shared" si="19"/>
        <v>7.2515954901073128E-3</v>
      </c>
      <c r="AI30" s="86">
        <f>+BJ30</f>
        <v>878707500</v>
      </c>
      <c r="AJ30" s="85">
        <f t="shared" si="20"/>
        <v>7.2071863407763342E-3</v>
      </c>
      <c r="AK30" s="86">
        <f>+BL30</f>
        <v>878707500</v>
      </c>
      <c r="AL30" s="85">
        <f t="shared" si="20"/>
        <v>7.9390065653380092E-3</v>
      </c>
      <c r="AM30" s="176" t="e">
        <f>IF(#REF!=0,"",O30/#REF!)</f>
        <v>#REF!</v>
      </c>
      <c r="AN30" s="68" t="e">
        <f>IF(#REF!=0,"",O30/#REF!)</f>
        <v>#REF!</v>
      </c>
      <c r="AO30" s="51" t="s">
        <v>64</v>
      </c>
      <c r="AP30" s="761">
        <v>878707500</v>
      </c>
      <c r="AQ30" s="761"/>
      <c r="AR30" s="761">
        <v>878707500</v>
      </c>
      <c r="AS30" s="761"/>
      <c r="AT30" s="761">
        <v>878707500</v>
      </c>
      <c r="AU30" s="761"/>
      <c r="AV30" s="761">
        <v>878707500</v>
      </c>
      <c r="AW30" s="761"/>
      <c r="AX30" s="761">
        <v>878707500</v>
      </c>
      <c r="AY30" s="761"/>
      <c r="AZ30" s="761">
        <v>878707500</v>
      </c>
      <c r="BA30" s="761"/>
      <c r="BB30" s="761">
        <v>966578250.00000012</v>
      </c>
      <c r="BC30" s="761"/>
      <c r="BD30" s="761">
        <f t="shared" ref="BD30" si="23">878707500*1.1</f>
        <v>966578250.00000012</v>
      </c>
      <c r="BE30" s="761"/>
      <c r="BF30" s="761">
        <f>878707500*1</f>
        <v>878707500</v>
      </c>
      <c r="BG30" s="761"/>
      <c r="BH30" s="761">
        <v>878707500</v>
      </c>
      <c r="BI30" s="761"/>
      <c r="BJ30" s="761">
        <v>878707500</v>
      </c>
      <c r="BK30" s="761"/>
      <c r="BL30" s="761">
        <v>878707500</v>
      </c>
      <c r="BM30" s="761"/>
    </row>
    <row r="31" spans="1:65" s="51" customFormat="1" ht="15" customHeight="1">
      <c r="A31" s="52"/>
      <c r="B31" s="203" t="s">
        <v>327</v>
      </c>
      <c r="C31" s="192">
        <v>609320300</v>
      </c>
      <c r="D31" s="335">
        <v>6.434140321114574E-4</v>
      </c>
      <c r="E31" s="211">
        <v>568063900</v>
      </c>
      <c r="F31" s="302">
        <v>4.3117911601837694E-4</v>
      </c>
      <c r="G31" s="46">
        <v>-6.7708888083984731E-2</v>
      </c>
      <c r="H31" s="211">
        <f t="shared" si="22"/>
        <v>934626000</v>
      </c>
      <c r="I31" s="302">
        <f>IFERROR(H31/H$7,0)</f>
        <v>6.5599801248983911E-4</v>
      </c>
      <c r="J31" s="46">
        <f t="shared" si="1"/>
        <v>0.64528321549741152</v>
      </c>
      <c r="K31" s="211">
        <f t="shared" ref="K31:K58" si="24">H31*$K$8/$H$8</f>
        <v>1284141916.3249025</v>
      </c>
      <c r="L31" s="302">
        <f t="shared" si="2"/>
        <v>6.5599801248983922E-4</v>
      </c>
      <c r="M31" s="211">
        <f t="shared" ref="M31:M58" si="25">+H31*$M$7/$H$7</f>
        <v>1156489061.2235572</v>
      </c>
      <c r="N31" s="302">
        <f t="shared" si="2"/>
        <v>6.5599801248983911E-4</v>
      </c>
      <c r="O31" s="191">
        <f>+AP31</f>
        <v>77885500</v>
      </c>
      <c r="P31" s="85">
        <f t="shared" si="16"/>
        <v>8.1922026039712059E-4</v>
      </c>
      <c r="Q31" s="86">
        <f>+AR31</f>
        <v>77885500</v>
      </c>
      <c r="R31" s="85">
        <f t="shared" si="16"/>
        <v>7.1000830480387369E-4</v>
      </c>
      <c r="S31" s="86">
        <f>+AT31</f>
        <v>77885500</v>
      </c>
      <c r="T31" s="85">
        <f t="shared" si="21"/>
        <v>6.6029064521788531E-4</v>
      </c>
      <c r="U31" s="86">
        <f>+AV31</f>
        <v>77885500</v>
      </c>
      <c r="V31" s="85">
        <f t="shared" si="21"/>
        <v>7.5613733626720314E-4</v>
      </c>
      <c r="W31" s="86">
        <f>+AX31</f>
        <v>77885500</v>
      </c>
      <c r="X31" s="85">
        <f t="shared" si="17"/>
        <v>6.0854924915826997E-4</v>
      </c>
      <c r="Y31" s="86">
        <f>+AZ31</f>
        <v>77885500</v>
      </c>
      <c r="Z31" s="85">
        <f t="shared" si="17"/>
        <v>5.8023266222930923E-4</v>
      </c>
      <c r="AA31" s="86">
        <f>+BB31</f>
        <v>77885500</v>
      </c>
      <c r="AB31" s="85">
        <f t="shared" si="18"/>
        <v>5.4688398502756447E-4</v>
      </c>
      <c r="AC31" s="86">
        <f>+BD31</f>
        <v>77885500</v>
      </c>
      <c r="AD31" s="85">
        <f t="shared" si="18"/>
        <v>5.6394530185869673E-4</v>
      </c>
      <c r="AE31" s="86">
        <f>+BF31</f>
        <v>77885500</v>
      </c>
      <c r="AF31" s="85">
        <f t="shared" si="19"/>
        <v>7.599394117317128E-4</v>
      </c>
      <c r="AG31" s="86">
        <f>+BH31</f>
        <v>77885500</v>
      </c>
      <c r="AH31" s="85">
        <f t="shared" si="19"/>
        <v>6.4275557059061529E-4</v>
      </c>
      <c r="AI31" s="86">
        <f>+BJ31</f>
        <v>77885500</v>
      </c>
      <c r="AJ31" s="85">
        <f t="shared" si="20"/>
        <v>6.3881930192303486E-4</v>
      </c>
      <c r="AK31" s="86">
        <f>+BL31</f>
        <v>77885500</v>
      </c>
      <c r="AL31" s="85">
        <f t="shared" si="20"/>
        <v>7.0368523751604883E-4</v>
      </c>
      <c r="AM31" s="176"/>
      <c r="AN31" s="68"/>
      <c r="AP31" s="761">
        <v>77885500</v>
      </c>
      <c r="AQ31" s="761"/>
      <c r="AR31" s="761">
        <v>77885500</v>
      </c>
      <c r="AS31" s="761"/>
      <c r="AT31" s="761">
        <v>77885500</v>
      </c>
      <c r="AU31" s="761"/>
      <c r="AV31" s="761">
        <v>77885500</v>
      </c>
      <c r="AW31" s="761"/>
      <c r="AX31" s="761">
        <v>77885500</v>
      </c>
      <c r="AY31" s="761"/>
      <c r="AZ31" s="761">
        <v>77885500</v>
      </c>
      <c r="BA31" s="761"/>
      <c r="BB31" s="761">
        <v>77885500</v>
      </c>
      <c r="BC31" s="761"/>
      <c r="BD31" s="761">
        <v>77885500</v>
      </c>
      <c r="BE31" s="761"/>
      <c r="BF31" s="761">
        <v>77885500</v>
      </c>
      <c r="BG31" s="761"/>
      <c r="BH31" s="761">
        <v>77885500</v>
      </c>
      <c r="BI31" s="761"/>
      <c r="BJ31" s="761">
        <v>77885500</v>
      </c>
      <c r="BK31" s="761"/>
      <c r="BL31" s="761">
        <v>77885500</v>
      </c>
      <c r="BM31" s="761"/>
    </row>
    <row r="32" spans="1:65" s="51" customFormat="1" ht="15" customHeight="1">
      <c r="A32" s="61"/>
      <c r="B32" s="204" t="s">
        <v>182</v>
      </c>
      <c r="C32" s="192">
        <v>2605695929</v>
      </c>
      <c r="D32" s="335">
        <v>2.7514942865588094E-3</v>
      </c>
      <c r="E32" s="211">
        <v>2610299478</v>
      </c>
      <c r="F32" s="302">
        <v>1.9813028454497296E-3</v>
      </c>
      <c r="G32" s="46">
        <v>1.7667253299838118E-3</v>
      </c>
      <c r="H32" s="211">
        <f t="shared" si="22"/>
        <v>4480876100</v>
      </c>
      <c r="I32" s="14">
        <f t="shared" si="0"/>
        <v>3.1450503365123821E-3</v>
      </c>
      <c r="J32" s="46">
        <f t="shared" si="1"/>
        <v>0.71661379767551714</v>
      </c>
      <c r="K32" s="211">
        <f t="shared" si="24"/>
        <v>6156559759.5920238</v>
      </c>
      <c r="L32" s="302">
        <f t="shared" si="2"/>
        <v>3.1450503365123821E-3</v>
      </c>
      <c r="M32" s="211">
        <f t="shared" si="25"/>
        <v>5544553858.2792206</v>
      </c>
      <c r="N32" s="302">
        <f t="shared" si="2"/>
        <v>3.1450503365123821E-3</v>
      </c>
      <c r="O32" s="192">
        <f t="shared" ref="O32:O56" si="26">+AP32</f>
        <v>292240000</v>
      </c>
      <c r="P32" s="14">
        <f t="shared" si="16"/>
        <v>3.0738575074751337E-3</v>
      </c>
      <c r="Q32" s="87">
        <f t="shared" ref="Q32:Q59" si="27">+AR32</f>
        <v>292240000</v>
      </c>
      <c r="R32" s="14">
        <f t="shared" si="16"/>
        <v>2.6640751744019622E-3</v>
      </c>
      <c r="S32" s="87">
        <f t="shared" ref="S32:S56" si="28">+AT32</f>
        <v>292240000</v>
      </c>
      <c r="T32" s="14">
        <f t="shared" si="21"/>
        <v>2.4775258316178852E-3</v>
      </c>
      <c r="U32" s="87">
        <f t="shared" ref="U32:U56" si="29">+AV32</f>
        <v>557240000</v>
      </c>
      <c r="V32" s="14">
        <f t="shared" si="21"/>
        <v>5.4098640858893663E-3</v>
      </c>
      <c r="W32" s="87">
        <f t="shared" ref="W32:W56" si="30">+AX32</f>
        <v>292240000</v>
      </c>
      <c r="X32" s="14">
        <f t="shared" si="17"/>
        <v>2.283383076105473E-3</v>
      </c>
      <c r="Y32" s="87">
        <f t="shared" ref="Y32:Y56" si="31">+AZ32</f>
        <v>370240000</v>
      </c>
      <c r="Z32" s="14">
        <f t="shared" si="17"/>
        <v>2.7582199621724126E-3</v>
      </c>
      <c r="AA32" s="87">
        <f t="shared" ref="AA32:AA56" si="32">+BB32</f>
        <v>312740000</v>
      </c>
      <c r="AB32" s="14">
        <f t="shared" si="18"/>
        <v>2.1959478654887048E-3</v>
      </c>
      <c r="AC32" s="87">
        <f t="shared" ref="AC32:AC56" si="33">+BD32</f>
        <v>334240000</v>
      </c>
      <c r="AD32" s="14">
        <f t="shared" si="18"/>
        <v>2.4201305466775049E-3</v>
      </c>
      <c r="AE32" s="87">
        <f t="shared" ref="AE32:AE56" si="34">+BF32</f>
        <v>285236100</v>
      </c>
      <c r="AF32" s="14">
        <f t="shared" si="19"/>
        <v>2.783087404441751E-3</v>
      </c>
      <c r="AG32" s="87">
        <f t="shared" ref="AG32:AG56" si="35">+BH32</f>
        <v>320490000</v>
      </c>
      <c r="AH32" s="14">
        <f t="shared" si="19"/>
        <v>2.6448662821524711E-3</v>
      </c>
      <c r="AI32" s="87">
        <f t="shared" ref="AI32:AI56" si="36">+BJ32</f>
        <v>743740000</v>
      </c>
      <c r="AJ32" s="14">
        <f t="shared" si="20"/>
        <v>6.1001786932386379E-3</v>
      </c>
      <c r="AK32" s="87">
        <f t="shared" ref="AK32:AK56" si="37">+BL32</f>
        <v>387990000</v>
      </c>
      <c r="AL32" s="14">
        <f t="shared" si="20"/>
        <v>3.5054385643521809E-3</v>
      </c>
      <c r="AM32" s="176" t="e">
        <f>IF(#REF!=0,"",O32/#REF!)</f>
        <v>#REF!</v>
      </c>
      <c r="AN32" s="68" t="e">
        <f>IF(#REF!=0,"",O32/#REF!)</f>
        <v>#REF!</v>
      </c>
      <c r="AP32" s="761">
        <v>292240000</v>
      </c>
      <c r="AQ32" s="761"/>
      <c r="AR32" s="761">
        <v>292240000</v>
      </c>
      <c r="AS32" s="761"/>
      <c r="AT32" s="761">
        <v>292240000</v>
      </c>
      <c r="AU32" s="761"/>
      <c r="AV32" s="761">
        <v>557240000</v>
      </c>
      <c r="AW32" s="761"/>
      <c r="AX32" s="761">
        <v>292240000</v>
      </c>
      <c r="AY32" s="761"/>
      <c r="AZ32" s="761">
        <v>370240000</v>
      </c>
      <c r="BA32" s="761"/>
      <c r="BB32" s="761">
        <v>312740000</v>
      </c>
      <c r="BC32" s="761"/>
      <c r="BD32" s="761">
        <v>334240000</v>
      </c>
      <c r="BE32" s="761"/>
      <c r="BF32" s="761">
        <f>320490000*0.89</f>
        <v>285236100</v>
      </c>
      <c r="BG32" s="761"/>
      <c r="BH32" s="761">
        <v>320490000</v>
      </c>
      <c r="BI32" s="761"/>
      <c r="BJ32" s="761">
        <v>743740000</v>
      </c>
      <c r="BK32" s="761"/>
      <c r="BL32" s="761">
        <v>387990000</v>
      </c>
      <c r="BM32" s="761"/>
    </row>
    <row r="33" spans="1:65" s="51" customFormat="1" ht="15" customHeight="1">
      <c r="A33" s="61"/>
      <c r="B33" s="204" t="s">
        <v>66</v>
      </c>
      <c r="C33" s="192">
        <v>0</v>
      </c>
      <c r="D33" s="335">
        <v>0</v>
      </c>
      <c r="E33" s="211">
        <v>0</v>
      </c>
      <c r="F33" s="302">
        <v>0</v>
      </c>
      <c r="G33" s="46">
        <v>0</v>
      </c>
      <c r="H33" s="211">
        <f t="shared" si="22"/>
        <v>0</v>
      </c>
      <c r="I33" s="302">
        <f t="shared" si="0"/>
        <v>0</v>
      </c>
      <c r="J33" s="46">
        <f t="shared" si="1"/>
        <v>0</v>
      </c>
      <c r="K33" s="211">
        <f t="shared" si="24"/>
        <v>0</v>
      </c>
      <c r="L33" s="302">
        <f t="shared" si="2"/>
        <v>0</v>
      </c>
      <c r="M33" s="211">
        <f t="shared" si="25"/>
        <v>0</v>
      </c>
      <c r="N33" s="302">
        <f t="shared" si="2"/>
        <v>0</v>
      </c>
      <c r="O33" s="192">
        <f t="shared" si="26"/>
        <v>0</v>
      </c>
      <c r="P33" s="14">
        <f t="shared" si="16"/>
        <v>0</v>
      </c>
      <c r="Q33" s="87">
        <f t="shared" si="27"/>
        <v>0</v>
      </c>
      <c r="R33" s="14">
        <f t="shared" si="16"/>
        <v>0</v>
      </c>
      <c r="S33" s="87">
        <f t="shared" si="28"/>
        <v>0</v>
      </c>
      <c r="T33" s="14">
        <f t="shared" si="21"/>
        <v>0</v>
      </c>
      <c r="U33" s="87">
        <f t="shared" si="29"/>
        <v>0</v>
      </c>
      <c r="V33" s="14">
        <f t="shared" si="21"/>
        <v>0</v>
      </c>
      <c r="W33" s="87">
        <f t="shared" si="30"/>
        <v>0</v>
      </c>
      <c r="X33" s="14">
        <f t="shared" si="17"/>
        <v>0</v>
      </c>
      <c r="Y33" s="87">
        <f t="shared" si="31"/>
        <v>0</v>
      </c>
      <c r="Z33" s="14">
        <f t="shared" si="17"/>
        <v>0</v>
      </c>
      <c r="AA33" s="87">
        <f t="shared" si="32"/>
        <v>0</v>
      </c>
      <c r="AB33" s="14">
        <f t="shared" si="18"/>
        <v>0</v>
      </c>
      <c r="AC33" s="87">
        <f t="shared" si="33"/>
        <v>0</v>
      </c>
      <c r="AD33" s="14">
        <f t="shared" si="18"/>
        <v>0</v>
      </c>
      <c r="AE33" s="87">
        <f t="shared" si="34"/>
        <v>0</v>
      </c>
      <c r="AF33" s="14">
        <f t="shared" si="19"/>
        <v>0</v>
      </c>
      <c r="AG33" s="87">
        <f t="shared" si="35"/>
        <v>0</v>
      </c>
      <c r="AH33" s="14">
        <f t="shared" si="19"/>
        <v>0</v>
      </c>
      <c r="AI33" s="87">
        <f t="shared" si="36"/>
        <v>0</v>
      </c>
      <c r="AJ33" s="14">
        <f t="shared" si="20"/>
        <v>0</v>
      </c>
      <c r="AK33" s="87">
        <f t="shared" si="37"/>
        <v>0</v>
      </c>
      <c r="AL33" s="14">
        <f t="shared" si="20"/>
        <v>0</v>
      </c>
      <c r="AM33" s="176" t="e">
        <f>IF(#REF!=0,"",O33/#REF!)</f>
        <v>#REF!</v>
      </c>
      <c r="AN33" s="68" t="e">
        <f>IF(#REF!=0,"",O33/#REF!)</f>
        <v>#REF!</v>
      </c>
      <c r="AP33" s="761">
        <v>0</v>
      </c>
      <c r="AQ33" s="761"/>
      <c r="AR33" s="761">
        <v>0</v>
      </c>
      <c r="AS33" s="761"/>
      <c r="AT33" s="761">
        <v>0</v>
      </c>
      <c r="AU33" s="761"/>
      <c r="AV33" s="761">
        <v>0</v>
      </c>
      <c r="AW33" s="761"/>
      <c r="AX33" s="761">
        <v>0</v>
      </c>
      <c r="AY33" s="761"/>
      <c r="AZ33" s="761">
        <v>0</v>
      </c>
      <c r="BA33" s="761"/>
      <c r="BB33" s="761">
        <v>0</v>
      </c>
      <c r="BC33" s="761"/>
      <c r="BD33" s="761">
        <v>0</v>
      </c>
      <c r="BE33" s="761"/>
      <c r="BF33" s="761">
        <v>0</v>
      </c>
      <c r="BG33" s="761"/>
      <c r="BH33" s="761">
        <v>0</v>
      </c>
      <c r="BI33" s="761"/>
      <c r="BJ33" s="761">
        <v>0</v>
      </c>
      <c r="BK33" s="761"/>
      <c r="BL33" s="761">
        <v>0</v>
      </c>
      <c r="BM33" s="761"/>
    </row>
    <row r="34" spans="1:65" s="51" customFormat="1" ht="15" customHeight="1">
      <c r="A34" s="61"/>
      <c r="B34" s="204" t="s">
        <v>67</v>
      </c>
      <c r="C34" s="192">
        <v>1855464415.9032259</v>
      </c>
      <c r="D34" s="335">
        <v>1.9592845360241972E-3</v>
      </c>
      <c r="E34" s="211">
        <v>1707707476.9354839</v>
      </c>
      <c r="F34" s="302">
        <v>1.2962059379640473E-3</v>
      </c>
      <c r="G34" s="46">
        <v>-7.9633399434294733E-2</v>
      </c>
      <c r="H34" s="211">
        <f t="shared" si="22"/>
        <v>1312838000</v>
      </c>
      <c r="I34" s="302">
        <f t="shared" si="0"/>
        <v>9.2145854996665555E-4</v>
      </c>
      <c r="J34" s="46">
        <f t="shared" si="1"/>
        <v>-0.23122781990981575</v>
      </c>
      <c r="K34" s="211">
        <f t="shared" si="24"/>
        <v>1803791361.618607</v>
      </c>
      <c r="L34" s="302">
        <f t="shared" si="2"/>
        <v>9.2145854996665555E-4</v>
      </c>
      <c r="M34" s="211">
        <f t="shared" si="25"/>
        <v>1624481649.5139365</v>
      </c>
      <c r="N34" s="302">
        <f t="shared" si="2"/>
        <v>9.2145854996665555E-4</v>
      </c>
      <c r="O34" s="192">
        <f>+AP34</f>
        <v>350338000</v>
      </c>
      <c r="P34" s="14">
        <f t="shared" si="16"/>
        <v>3.6849476165269073E-3</v>
      </c>
      <c r="Q34" s="87">
        <f t="shared" si="27"/>
        <v>87500000</v>
      </c>
      <c r="R34" s="14">
        <f t="shared" si="16"/>
        <v>7.9765459129541375E-4</v>
      </c>
      <c r="S34" s="87">
        <f t="shared" si="28"/>
        <v>87500000</v>
      </c>
      <c r="T34" s="14">
        <f t="shared" si="21"/>
        <v>7.4179958344704677E-4</v>
      </c>
      <c r="U34" s="87">
        <f t="shared" si="29"/>
        <v>87500000</v>
      </c>
      <c r="V34" s="14">
        <f t="shared" si="21"/>
        <v>8.4947797630342326E-4</v>
      </c>
      <c r="W34" s="87">
        <f t="shared" si="30"/>
        <v>87500000</v>
      </c>
      <c r="X34" s="14">
        <f t="shared" si="17"/>
        <v>6.8367102093905318E-4</v>
      </c>
      <c r="Y34" s="87">
        <f t="shared" si="31"/>
        <v>87500000</v>
      </c>
      <c r="Z34" s="14">
        <f t="shared" si="17"/>
        <v>6.5185892040321442E-4</v>
      </c>
      <c r="AA34" s="87">
        <f t="shared" si="32"/>
        <v>87500000</v>
      </c>
      <c r="AB34" s="14">
        <f t="shared" si="18"/>
        <v>6.1439354809190278E-4</v>
      </c>
      <c r="AC34" s="87">
        <f t="shared" si="33"/>
        <v>87500000</v>
      </c>
      <c r="AD34" s="14">
        <f t="shared" si="18"/>
        <v>6.3356098263009115E-4</v>
      </c>
      <c r="AE34" s="87">
        <f t="shared" si="34"/>
        <v>87500000</v>
      </c>
      <c r="AF34" s="14">
        <f t="shared" si="19"/>
        <v>8.5374939528570619E-4</v>
      </c>
      <c r="AG34" s="87">
        <f t="shared" si="35"/>
        <v>87500000</v>
      </c>
      <c r="AH34" s="14">
        <f t="shared" si="19"/>
        <v>7.2209990854111281E-4</v>
      </c>
      <c r="AI34" s="87">
        <f t="shared" si="36"/>
        <v>87500000</v>
      </c>
      <c r="AJ34" s="14">
        <f t="shared" si="20"/>
        <v>7.1767773100597093E-4</v>
      </c>
      <c r="AK34" s="87">
        <f t="shared" si="37"/>
        <v>87500000</v>
      </c>
      <c r="AL34" s="14">
        <f t="shared" si="20"/>
        <v>7.9055097909950221E-4</v>
      </c>
      <c r="AM34" s="176" t="e">
        <f>IF(#REF!=0,"",O34/#REF!)</f>
        <v>#REF!</v>
      </c>
      <c r="AN34" s="68" t="e">
        <f>IF(#REF!=0,"",O34/#REF!)</f>
        <v>#REF!</v>
      </c>
      <c r="AP34" s="761">
        <v>350338000</v>
      </c>
      <c r="AQ34" s="761"/>
      <c r="AR34" s="761">
        <v>87500000</v>
      </c>
      <c r="AS34" s="761"/>
      <c r="AT34" s="761">
        <v>87500000</v>
      </c>
      <c r="AU34" s="761"/>
      <c r="AV34" s="761">
        <v>87500000</v>
      </c>
      <c r="AW34" s="761"/>
      <c r="AX34" s="761">
        <v>87500000</v>
      </c>
      <c r="AY34" s="761"/>
      <c r="AZ34" s="761">
        <v>87500000</v>
      </c>
      <c r="BA34" s="761"/>
      <c r="BB34" s="761">
        <v>87500000</v>
      </c>
      <c r="BC34" s="761"/>
      <c r="BD34" s="761">
        <v>87500000</v>
      </c>
      <c r="BE34" s="761"/>
      <c r="BF34" s="761">
        <v>87500000</v>
      </c>
      <c r="BG34" s="761"/>
      <c r="BH34" s="761">
        <v>87500000</v>
      </c>
      <c r="BI34" s="761"/>
      <c r="BJ34" s="761">
        <v>87500000</v>
      </c>
      <c r="BK34" s="761"/>
      <c r="BL34" s="761">
        <v>87500000</v>
      </c>
      <c r="BM34" s="761"/>
    </row>
    <row r="35" spans="1:65" s="51" customFormat="1" ht="15" customHeight="1">
      <c r="A35" s="61"/>
      <c r="B35" s="204" t="s">
        <v>68</v>
      </c>
      <c r="C35" s="192">
        <v>168468922</v>
      </c>
      <c r="D35" s="335">
        <v>1.7789538341245255E-4</v>
      </c>
      <c r="E35" s="211">
        <v>75941730</v>
      </c>
      <c r="F35" s="302">
        <v>5.7642261742572022E-5</v>
      </c>
      <c r="G35" s="46">
        <v>-0.54922409962354957</v>
      </c>
      <c r="H35" s="211">
        <f t="shared" si="22"/>
        <v>117000000</v>
      </c>
      <c r="I35" s="302">
        <f t="shared" si="0"/>
        <v>8.2120299950259434E-5</v>
      </c>
      <c r="J35" s="46">
        <f t="shared" si="1"/>
        <v>0.54065492055553643</v>
      </c>
      <c r="K35" s="211">
        <f t="shared" si="24"/>
        <v>160753717.75449601</v>
      </c>
      <c r="L35" s="302">
        <f t="shared" si="2"/>
        <v>8.2120299950259434E-5</v>
      </c>
      <c r="M35" s="211">
        <f t="shared" si="25"/>
        <v>144773652.9511871</v>
      </c>
      <c r="N35" s="302">
        <f t="shared" si="2"/>
        <v>8.2120299950259434E-5</v>
      </c>
      <c r="O35" s="192">
        <f t="shared" si="26"/>
        <v>2000000</v>
      </c>
      <c r="P35" s="14">
        <f t="shared" si="16"/>
        <v>2.1036528247160783E-5</v>
      </c>
      <c r="Q35" s="87">
        <f t="shared" si="27"/>
        <v>5000000</v>
      </c>
      <c r="R35" s="14">
        <f t="shared" si="16"/>
        <v>4.5580262359737926E-5</v>
      </c>
      <c r="S35" s="87">
        <f t="shared" si="28"/>
        <v>5000000</v>
      </c>
      <c r="T35" s="14">
        <f t="shared" si="21"/>
        <v>4.2388547625545532E-5</v>
      </c>
      <c r="U35" s="87">
        <f t="shared" si="29"/>
        <v>25000000</v>
      </c>
      <c r="V35" s="14">
        <f t="shared" si="21"/>
        <v>2.4270799322954952E-4</v>
      </c>
      <c r="W35" s="87">
        <f t="shared" si="30"/>
        <v>5000000</v>
      </c>
      <c r="X35" s="14">
        <f t="shared" si="17"/>
        <v>3.906691548223161E-5</v>
      </c>
      <c r="Y35" s="87">
        <f t="shared" si="31"/>
        <v>5000000</v>
      </c>
      <c r="Z35" s="14">
        <f t="shared" si="17"/>
        <v>3.7249081165897966E-5</v>
      </c>
      <c r="AA35" s="87">
        <f t="shared" si="32"/>
        <v>5000000</v>
      </c>
      <c r="AB35" s="14">
        <f t="shared" si="18"/>
        <v>3.5108202748108724E-5</v>
      </c>
      <c r="AC35" s="87">
        <f t="shared" si="33"/>
        <v>25000000</v>
      </c>
      <c r="AD35" s="14">
        <f t="shared" si="18"/>
        <v>1.8101742360859748E-4</v>
      </c>
      <c r="AE35" s="87">
        <f t="shared" si="34"/>
        <v>5000000</v>
      </c>
      <c r="AF35" s="14">
        <f t="shared" si="19"/>
        <v>4.8785679730611784E-5</v>
      </c>
      <c r="AG35" s="87">
        <f t="shared" si="35"/>
        <v>5000000</v>
      </c>
      <c r="AH35" s="14">
        <f t="shared" si="19"/>
        <v>4.1262851916635014E-5</v>
      </c>
      <c r="AI35" s="87">
        <f t="shared" si="36"/>
        <v>5000000</v>
      </c>
      <c r="AJ35" s="14">
        <f t="shared" si="20"/>
        <v>4.1010156057484056E-5</v>
      </c>
      <c r="AK35" s="87">
        <f t="shared" si="37"/>
        <v>25000000</v>
      </c>
      <c r="AL35" s="14">
        <f t="shared" si="20"/>
        <v>2.2587170831414347E-4</v>
      </c>
      <c r="AM35" s="176" t="e">
        <f>IF(#REF!=0,"",O35/#REF!)</f>
        <v>#REF!</v>
      </c>
      <c r="AN35" s="68" t="e">
        <f>IF(#REF!=0,"",O35/#REF!)</f>
        <v>#REF!</v>
      </c>
      <c r="AP35" s="761">
        <v>2000000</v>
      </c>
      <c r="AQ35" s="761"/>
      <c r="AR35" s="761">
        <v>5000000</v>
      </c>
      <c r="AS35" s="761"/>
      <c r="AT35" s="761">
        <v>5000000</v>
      </c>
      <c r="AU35" s="761"/>
      <c r="AV35" s="761">
        <v>25000000</v>
      </c>
      <c r="AW35" s="761"/>
      <c r="AX35" s="761">
        <v>5000000</v>
      </c>
      <c r="AY35" s="761"/>
      <c r="AZ35" s="761">
        <v>5000000</v>
      </c>
      <c r="BA35" s="761"/>
      <c r="BB35" s="761">
        <v>5000000</v>
      </c>
      <c r="BC35" s="761"/>
      <c r="BD35" s="761">
        <v>25000000</v>
      </c>
      <c r="BE35" s="761"/>
      <c r="BF35" s="761">
        <v>5000000</v>
      </c>
      <c r="BG35" s="761"/>
      <c r="BH35" s="761">
        <v>5000000</v>
      </c>
      <c r="BI35" s="761"/>
      <c r="BJ35" s="761">
        <v>5000000</v>
      </c>
      <c r="BK35" s="761"/>
      <c r="BL35" s="761">
        <v>25000000</v>
      </c>
      <c r="BM35" s="761"/>
    </row>
    <row r="36" spans="1:65" s="51" customFormat="1" ht="15" customHeight="1">
      <c r="A36" s="61"/>
      <c r="B36" s="204" t="s">
        <v>69</v>
      </c>
      <c r="C36" s="192">
        <v>140932973</v>
      </c>
      <c r="D36" s="335">
        <v>1.4881869587372217E-4</v>
      </c>
      <c r="E36" s="211">
        <v>407562330</v>
      </c>
      <c r="F36" s="302">
        <v>3.093531646207232E-4</v>
      </c>
      <c r="G36" s="46">
        <v>1.8918876918888243</v>
      </c>
      <c r="H36" s="211">
        <f t="shared" si="22"/>
        <v>327900000</v>
      </c>
      <c r="I36" s="302">
        <f t="shared" si="0"/>
        <v>2.3014740473239375E-4</v>
      </c>
      <c r="J36" s="46">
        <f t="shared" si="1"/>
        <v>-0.19546048330816049</v>
      </c>
      <c r="K36" s="211">
        <f t="shared" si="24"/>
        <v>450522598.73247218</v>
      </c>
      <c r="L36" s="302">
        <f t="shared" si="2"/>
        <v>2.3014740473239378E-4</v>
      </c>
      <c r="M36" s="211">
        <f t="shared" si="25"/>
        <v>405737442.75807053</v>
      </c>
      <c r="N36" s="302">
        <f t="shared" si="2"/>
        <v>2.3014740473239375E-4</v>
      </c>
      <c r="O36" s="192">
        <f t="shared" si="26"/>
        <v>10000000</v>
      </c>
      <c r="P36" s="14">
        <f t="shared" si="16"/>
        <v>1.0518264123580391E-4</v>
      </c>
      <c r="Q36" s="87">
        <f t="shared" si="27"/>
        <v>10000000</v>
      </c>
      <c r="R36" s="14">
        <f t="shared" si="16"/>
        <v>9.1160524719475852E-5</v>
      </c>
      <c r="S36" s="87">
        <f t="shared" si="28"/>
        <v>10000000</v>
      </c>
      <c r="T36" s="14">
        <f t="shared" si="21"/>
        <v>8.4777095251091064E-5</v>
      </c>
      <c r="U36" s="87">
        <f t="shared" si="29"/>
        <v>10000000</v>
      </c>
      <c r="V36" s="14">
        <f t="shared" si="21"/>
        <v>9.7083197291819809E-5</v>
      </c>
      <c r="W36" s="87">
        <f t="shared" si="30"/>
        <v>10000000</v>
      </c>
      <c r="X36" s="14">
        <f t="shared" si="17"/>
        <v>7.8133830964463219E-5</v>
      </c>
      <c r="Y36" s="87">
        <f t="shared" si="31"/>
        <v>10000000</v>
      </c>
      <c r="Z36" s="14">
        <f t="shared" si="17"/>
        <v>7.4498162331795931E-5</v>
      </c>
      <c r="AA36" s="87">
        <f t="shared" si="32"/>
        <v>10000000</v>
      </c>
      <c r="AB36" s="14">
        <f t="shared" si="18"/>
        <v>7.0216405496217448E-5</v>
      </c>
      <c r="AC36" s="87">
        <f t="shared" si="33"/>
        <v>10000000</v>
      </c>
      <c r="AD36" s="14">
        <f t="shared" si="18"/>
        <v>7.2406969443438988E-5</v>
      </c>
      <c r="AE36" s="87">
        <f t="shared" si="34"/>
        <v>10000000</v>
      </c>
      <c r="AF36" s="14">
        <f t="shared" si="19"/>
        <v>9.7571359461223568E-5</v>
      </c>
      <c r="AG36" s="87">
        <f t="shared" si="35"/>
        <v>10000000</v>
      </c>
      <c r="AH36" s="14">
        <f t="shared" si="19"/>
        <v>8.2525703833270027E-5</v>
      </c>
      <c r="AI36" s="87">
        <f t="shared" si="36"/>
        <v>10000000</v>
      </c>
      <c r="AJ36" s="14">
        <f t="shared" si="20"/>
        <v>8.2020312114968111E-5</v>
      </c>
      <c r="AK36" s="87">
        <f t="shared" si="37"/>
        <v>217900000</v>
      </c>
      <c r="AL36" s="14">
        <f t="shared" si="20"/>
        <v>1.9686978096660744E-3</v>
      </c>
      <c r="AM36" s="176" t="e">
        <f>IF(#REF!=0,"",O36/#REF!)</f>
        <v>#REF!</v>
      </c>
      <c r="AN36" s="68" t="e">
        <f>IF(#REF!=0,"",O36/#REF!)</f>
        <v>#REF!</v>
      </c>
      <c r="AP36" s="761">
        <v>10000000</v>
      </c>
      <c r="AQ36" s="761"/>
      <c r="AR36" s="761">
        <v>10000000</v>
      </c>
      <c r="AS36" s="761"/>
      <c r="AT36" s="761">
        <v>10000000</v>
      </c>
      <c r="AU36" s="761"/>
      <c r="AV36" s="761">
        <v>10000000</v>
      </c>
      <c r="AW36" s="761"/>
      <c r="AX36" s="761">
        <v>10000000</v>
      </c>
      <c r="AY36" s="761"/>
      <c r="AZ36" s="761">
        <v>10000000</v>
      </c>
      <c r="BA36" s="761"/>
      <c r="BB36" s="761">
        <v>10000000</v>
      </c>
      <c r="BC36" s="761"/>
      <c r="BD36" s="761">
        <v>10000000</v>
      </c>
      <c r="BE36" s="761"/>
      <c r="BF36" s="761">
        <v>10000000</v>
      </c>
      <c r="BG36" s="761"/>
      <c r="BH36" s="761">
        <v>10000000</v>
      </c>
      <c r="BI36" s="761"/>
      <c r="BJ36" s="761">
        <v>10000000</v>
      </c>
      <c r="BK36" s="761"/>
      <c r="BL36" s="761">
        <v>217900000</v>
      </c>
      <c r="BM36" s="761"/>
    </row>
    <row r="37" spans="1:65" s="51" customFormat="1" ht="15" customHeight="1">
      <c r="A37" s="61"/>
      <c r="B37" s="204" t="s">
        <v>70</v>
      </c>
      <c r="C37" s="192">
        <v>60602529</v>
      </c>
      <c r="D37" s="335">
        <v>6.3993465407342462E-5</v>
      </c>
      <c r="E37" s="211">
        <v>87939377.780000001</v>
      </c>
      <c r="F37" s="302">
        <v>6.6748869580317467E-5</v>
      </c>
      <c r="G37" s="46">
        <v>0.45108429022821805</v>
      </c>
      <c r="H37" s="211">
        <f t="shared" si="22"/>
        <v>132000000</v>
      </c>
      <c r="I37" s="302">
        <f t="shared" si="0"/>
        <v>9.2648543533626037E-5</v>
      </c>
      <c r="J37" s="46">
        <f t="shared" si="1"/>
        <v>0.50103404563797904</v>
      </c>
      <c r="K37" s="211">
        <f t="shared" si="24"/>
        <v>181363168.74866217</v>
      </c>
      <c r="L37" s="302">
        <f t="shared" si="2"/>
        <v>9.2648543533626037E-5</v>
      </c>
      <c r="M37" s="211">
        <f t="shared" si="25"/>
        <v>163334377.68851879</v>
      </c>
      <c r="N37" s="302">
        <f t="shared" si="2"/>
        <v>9.2648543533626037E-5</v>
      </c>
      <c r="O37" s="192">
        <f t="shared" si="26"/>
        <v>11000000</v>
      </c>
      <c r="P37" s="14">
        <f t="shared" si="16"/>
        <v>1.1570090535938431E-4</v>
      </c>
      <c r="Q37" s="87">
        <f t="shared" si="27"/>
        <v>11000000</v>
      </c>
      <c r="R37" s="14">
        <f t="shared" si="16"/>
        <v>1.0027657719142344E-4</v>
      </c>
      <c r="S37" s="87">
        <f t="shared" si="28"/>
        <v>11000000</v>
      </c>
      <c r="T37" s="14">
        <f t="shared" si="21"/>
        <v>9.3254804776200174E-5</v>
      </c>
      <c r="U37" s="87">
        <f t="shared" si="29"/>
        <v>11000000</v>
      </c>
      <c r="V37" s="14">
        <f t="shared" si="21"/>
        <v>1.0679151702100178E-4</v>
      </c>
      <c r="W37" s="87">
        <f t="shared" si="30"/>
        <v>11000000</v>
      </c>
      <c r="X37" s="14">
        <f t="shared" si="17"/>
        <v>8.5947214060909537E-5</v>
      </c>
      <c r="Y37" s="87">
        <f t="shared" si="31"/>
        <v>11000000</v>
      </c>
      <c r="Z37" s="14">
        <f t="shared" si="17"/>
        <v>8.1947978564975518E-5</v>
      </c>
      <c r="AA37" s="87">
        <f t="shared" si="32"/>
        <v>11000000</v>
      </c>
      <c r="AB37" s="14">
        <f t="shared" si="18"/>
        <v>7.7238046045839201E-5</v>
      </c>
      <c r="AC37" s="87">
        <f t="shared" si="33"/>
        <v>11000000</v>
      </c>
      <c r="AD37" s="14">
        <f t="shared" si="18"/>
        <v>7.9647666387782891E-5</v>
      </c>
      <c r="AE37" s="87">
        <f t="shared" si="34"/>
        <v>11000000</v>
      </c>
      <c r="AF37" s="14">
        <f t="shared" si="19"/>
        <v>1.0732849540734592E-4</v>
      </c>
      <c r="AG37" s="87">
        <f t="shared" si="35"/>
        <v>11000000</v>
      </c>
      <c r="AH37" s="14">
        <f t="shared" si="19"/>
        <v>9.0778274216597038E-5</v>
      </c>
      <c r="AI37" s="87">
        <f t="shared" si="36"/>
        <v>11000000</v>
      </c>
      <c r="AJ37" s="14">
        <f t="shared" si="20"/>
        <v>9.0222343326464919E-5</v>
      </c>
      <c r="AK37" s="87">
        <f t="shared" si="37"/>
        <v>11000000</v>
      </c>
      <c r="AL37" s="14">
        <f t="shared" si="20"/>
        <v>9.9383551658223124E-5</v>
      </c>
      <c r="AM37" s="176" t="e">
        <f>IF(#REF!=0,"",O37/#REF!)</f>
        <v>#REF!</v>
      </c>
      <c r="AN37" s="68" t="e">
        <f>IF(#REF!=0,"",O37/#REF!)</f>
        <v>#REF!</v>
      </c>
      <c r="AP37" s="761">
        <v>11000000</v>
      </c>
      <c r="AQ37" s="761"/>
      <c r="AR37" s="761">
        <v>11000000</v>
      </c>
      <c r="AS37" s="761"/>
      <c r="AT37" s="761">
        <v>11000000</v>
      </c>
      <c r="AU37" s="761"/>
      <c r="AV37" s="761">
        <v>11000000</v>
      </c>
      <c r="AW37" s="761"/>
      <c r="AX37" s="761">
        <v>11000000</v>
      </c>
      <c r="AY37" s="761"/>
      <c r="AZ37" s="761">
        <v>11000000</v>
      </c>
      <c r="BA37" s="761"/>
      <c r="BB37" s="761">
        <v>11000000</v>
      </c>
      <c r="BC37" s="761"/>
      <c r="BD37" s="761">
        <v>11000000</v>
      </c>
      <c r="BE37" s="761"/>
      <c r="BF37" s="761">
        <v>11000000</v>
      </c>
      <c r="BG37" s="761"/>
      <c r="BH37" s="761">
        <v>11000000</v>
      </c>
      <c r="BI37" s="761"/>
      <c r="BJ37" s="761">
        <v>11000000</v>
      </c>
      <c r="BK37" s="761"/>
      <c r="BL37" s="761">
        <v>11000000</v>
      </c>
      <c r="BM37" s="761"/>
    </row>
    <row r="38" spans="1:65" s="51" customFormat="1" ht="15" customHeight="1">
      <c r="A38" s="61"/>
      <c r="B38" s="204" t="s">
        <v>71</v>
      </c>
      <c r="C38" s="192">
        <v>761027777.20000005</v>
      </c>
      <c r="D38" s="335">
        <v>8.0361010568180951E-4</v>
      </c>
      <c r="E38" s="211">
        <v>796627238</v>
      </c>
      <c r="F38" s="302">
        <v>6.0466617976780634E-4</v>
      </c>
      <c r="G38" s="46">
        <v>4.6778135919005127E-2</v>
      </c>
      <c r="H38" s="211">
        <f t="shared" si="22"/>
        <v>1500000000</v>
      </c>
      <c r="I38" s="302">
        <f t="shared" si="0"/>
        <v>1.0528243583366596E-3</v>
      </c>
      <c r="J38" s="46">
        <f t="shared" si="1"/>
        <v>0.88293837876530157</v>
      </c>
      <c r="K38" s="211">
        <f t="shared" si="24"/>
        <v>2060945099.4166155</v>
      </c>
      <c r="L38" s="302">
        <f t="shared" si="2"/>
        <v>1.0528243583366596E-3</v>
      </c>
      <c r="M38" s="211">
        <f t="shared" si="25"/>
        <v>1856072473.7331679</v>
      </c>
      <c r="N38" s="302">
        <f t="shared" si="2"/>
        <v>1.0528243583366593E-3</v>
      </c>
      <c r="O38" s="192">
        <f t="shared" si="26"/>
        <v>115000000</v>
      </c>
      <c r="P38" s="14">
        <f t="shared" si="16"/>
        <v>1.2096003742117451E-3</v>
      </c>
      <c r="Q38" s="87">
        <f t="shared" si="27"/>
        <v>115000000</v>
      </c>
      <c r="R38" s="14">
        <f t="shared" si="16"/>
        <v>1.0483460342739722E-3</v>
      </c>
      <c r="S38" s="87">
        <f t="shared" si="28"/>
        <v>135000000</v>
      </c>
      <c r="T38" s="14">
        <f t="shared" si="21"/>
        <v>1.1444907858897293E-3</v>
      </c>
      <c r="U38" s="87">
        <f t="shared" si="29"/>
        <v>135000000</v>
      </c>
      <c r="V38" s="14">
        <f t="shared" si="21"/>
        <v>1.3106231634395673E-3</v>
      </c>
      <c r="W38" s="87">
        <f t="shared" si="30"/>
        <v>135000000</v>
      </c>
      <c r="X38" s="14">
        <f t="shared" si="17"/>
        <v>1.0548067180202534E-3</v>
      </c>
      <c r="Y38" s="87">
        <f t="shared" si="31"/>
        <v>135000000</v>
      </c>
      <c r="Z38" s="14">
        <f t="shared" si="17"/>
        <v>1.0057251914792451E-3</v>
      </c>
      <c r="AA38" s="87">
        <f t="shared" si="32"/>
        <v>135000000</v>
      </c>
      <c r="AB38" s="14">
        <f t="shared" si="18"/>
        <v>9.4792147419893566E-4</v>
      </c>
      <c r="AC38" s="87">
        <f t="shared" si="33"/>
        <v>135000000</v>
      </c>
      <c r="AD38" s="14">
        <f t="shared" si="18"/>
        <v>9.7749408748642628E-4</v>
      </c>
      <c r="AE38" s="87">
        <f t="shared" si="34"/>
        <v>115000000</v>
      </c>
      <c r="AF38" s="14">
        <f t="shared" si="19"/>
        <v>1.122070633804071E-3</v>
      </c>
      <c r="AG38" s="87">
        <f t="shared" si="35"/>
        <v>115000000</v>
      </c>
      <c r="AH38" s="14">
        <f t="shared" si="19"/>
        <v>9.4904559408260541E-4</v>
      </c>
      <c r="AI38" s="87">
        <f t="shared" si="36"/>
        <v>115000000</v>
      </c>
      <c r="AJ38" s="14">
        <f t="shared" si="20"/>
        <v>9.4323358932213322E-4</v>
      </c>
      <c r="AK38" s="87">
        <f t="shared" si="37"/>
        <v>115000000</v>
      </c>
      <c r="AL38" s="14">
        <f t="shared" si="20"/>
        <v>1.0390098582450599E-3</v>
      </c>
      <c r="AM38" s="176" t="e">
        <f>IF(#REF!=0,"",O38/#REF!)</f>
        <v>#REF!</v>
      </c>
      <c r="AN38" s="68" t="e">
        <f>IF(#REF!=0,"",O38/#REF!)</f>
        <v>#REF!</v>
      </c>
      <c r="AP38" s="761">
        <v>115000000</v>
      </c>
      <c r="AQ38" s="761"/>
      <c r="AR38" s="761">
        <v>115000000</v>
      </c>
      <c r="AS38" s="761"/>
      <c r="AT38" s="761">
        <v>135000000</v>
      </c>
      <c r="AU38" s="761"/>
      <c r="AV38" s="761">
        <v>135000000</v>
      </c>
      <c r="AW38" s="761"/>
      <c r="AX38" s="761">
        <v>135000000</v>
      </c>
      <c r="AY38" s="761"/>
      <c r="AZ38" s="761">
        <v>135000000</v>
      </c>
      <c r="BA38" s="761"/>
      <c r="BB38" s="761">
        <v>135000000</v>
      </c>
      <c r="BC38" s="761"/>
      <c r="BD38" s="761">
        <v>135000000</v>
      </c>
      <c r="BE38" s="761"/>
      <c r="BF38" s="761">
        <v>115000000</v>
      </c>
      <c r="BG38" s="761"/>
      <c r="BH38" s="761">
        <v>115000000</v>
      </c>
      <c r="BI38" s="761"/>
      <c r="BJ38" s="761">
        <v>115000000</v>
      </c>
      <c r="BK38" s="761"/>
      <c r="BL38" s="761">
        <v>115000000</v>
      </c>
      <c r="BM38" s="761"/>
    </row>
    <row r="39" spans="1:65" s="51" customFormat="1" ht="15" customHeight="1">
      <c r="A39" s="61"/>
      <c r="B39" s="204" t="s">
        <v>72</v>
      </c>
      <c r="C39" s="192">
        <v>344847403</v>
      </c>
      <c r="D39" s="335">
        <v>3.6414289500513063E-4</v>
      </c>
      <c r="E39" s="211">
        <v>225926140</v>
      </c>
      <c r="F39" s="302">
        <v>1.7148534404429514E-4</v>
      </c>
      <c r="G39" s="46">
        <v>-0.34485184451280326</v>
      </c>
      <c r="H39" s="211">
        <f t="shared" si="22"/>
        <v>320927980.00000006</v>
      </c>
      <c r="I39" s="302">
        <f>IFERROR(H39/H$7,0)</f>
        <v>2.2525386307718689E-4</v>
      </c>
      <c r="J39" s="46">
        <f>IFERROR((H39-E39)/E39,0)</f>
        <v>0.42049954910042753</v>
      </c>
      <c r="K39" s="211">
        <f t="shared" si="24"/>
        <v>440943298.43111581</v>
      </c>
      <c r="L39" s="302">
        <f t="shared" si="2"/>
        <v>2.2525386307718689E-4</v>
      </c>
      <c r="M39" s="211">
        <f t="shared" si="25"/>
        <v>397110393.1525259</v>
      </c>
      <c r="N39" s="302">
        <f t="shared" si="2"/>
        <v>2.2525386307718691E-4</v>
      </c>
      <c r="O39" s="192">
        <f t="shared" si="26"/>
        <v>29493998.333333336</v>
      </c>
      <c r="P39" s="14">
        <f t="shared" si="16"/>
        <v>3.1022566453043986E-4</v>
      </c>
      <c r="Q39" s="87">
        <f t="shared" si="27"/>
        <v>26493998.333333336</v>
      </c>
      <c r="R39" s="14">
        <f t="shared" si="16"/>
        <v>2.4152067899835857E-4</v>
      </c>
      <c r="S39" s="87">
        <f t="shared" si="28"/>
        <v>26493998.333333336</v>
      </c>
      <c r="T39" s="14">
        <f t="shared" si="21"/>
        <v>2.2460842202872482E-4</v>
      </c>
      <c r="U39" s="87">
        <f t="shared" si="29"/>
        <v>26493998.333333336</v>
      </c>
      <c r="V39" s="14">
        <f t="shared" si="21"/>
        <v>2.5721220672441454E-4</v>
      </c>
      <c r="W39" s="87">
        <f t="shared" si="30"/>
        <v>26493998.333333336</v>
      </c>
      <c r="X39" s="14">
        <f t="shared" si="17"/>
        <v>2.0700775873494371E-4</v>
      </c>
      <c r="Y39" s="87">
        <f t="shared" si="31"/>
        <v>26493998.333333336</v>
      </c>
      <c r="Z39" s="14">
        <f t="shared" si="17"/>
        <v>1.9737541886549978E-4</v>
      </c>
      <c r="AA39" s="87">
        <f t="shared" si="32"/>
        <v>26493998.333333336</v>
      </c>
      <c r="AB39" s="14">
        <f t="shared" si="18"/>
        <v>1.8603133301894428E-4</v>
      </c>
      <c r="AC39" s="87">
        <f t="shared" si="33"/>
        <v>26493998.333333336</v>
      </c>
      <c r="AD39" s="14">
        <f t="shared" si="18"/>
        <v>1.9183501277561903E-4</v>
      </c>
      <c r="AE39" s="87">
        <f t="shared" si="34"/>
        <v>26493998.333333336</v>
      </c>
      <c r="AF39" s="14">
        <f t="shared" si="19"/>
        <v>2.5850554349467252E-4</v>
      </c>
      <c r="AG39" s="87">
        <f t="shared" si="35"/>
        <v>26493998.333333336</v>
      </c>
      <c r="AH39" s="14">
        <f t="shared" si="19"/>
        <v>2.1864358598158167E-4</v>
      </c>
      <c r="AI39" s="87">
        <f t="shared" si="36"/>
        <v>26493998.333333336</v>
      </c>
      <c r="AJ39" s="14">
        <f t="shared" si="20"/>
        <v>2.1730460124734451E-4</v>
      </c>
      <c r="AK39" s="87">
        <f t="shared" si="37"/>
        <v>26493998.333333336</v>
      </c>
      <c r="AL39" s="14">
        <f t="shared" si="20"/>
        <v>2.3936978654488282E-4</v>
      </c>
      <c r="AM39" s="176" t="e">
        <f>IF(#REF!=0,"",O39/#REF!)</f>
        <v>#REF!</v>
      </c>
      <c r="AN39" s="68" t="e">
        <f>IF(#REF!=0,"",O39/#REF!)</f>
        <v>#REF!</v>
      </c>
      <c r="AP39" s="761">
        <v>29493998.333333336</v>
      </c>
      <c r="AQ39" s="761"/>
      <c r="AR39" s="761">
        <v>26493998.333333336</v>
      </c>
      <c r="AS39" s="761"/>
      <c r="AT39" s="761">
        <v>26493998.333333336</v>
      </c>
      <c r="AU39" s="761"/>
      <c r="AV39" s="761">
        <v>26493998.333333336</v>
      </c>
      <c r="AW39" s="761"/>
      <c r="AX39" s="761">
        <v>26493998.333333336</v>
      </c>
      <c r="AY39" s="761"/>
      <c r="AZ39" s="761">
        <v>26493998.333333336</v>
      </c>
      <c r="BA39" s="761"/>
      <c r="BB39" s="761">
        <v>26493998.333333336</v>
      </c>
      <c r="BC39" s="761"/>
      <c r="BD39" s="761">
        <v>26493998.333333336</v>
      </c>
      <c r="BE39" s="761"/>
      <c r="BF39" s="761">
        <v>26493998.333333336</v>
      </c>
      <c r="BG39" s="761"/>
      <c r="BH39" s="761">
        <v>26493998.333333336</v>
      </c>
      <c r="BI39" s="761"/>
      <c r="BJ39" s="761">
        <v>26493998.333333336</v>
      </c>
      <c r="BK39" s="761"/>
      <c r="BL39" s="761">
        <v>26493998.333333336</v>
      </c>
      <c r="BM39" s="761"/>
    </row>
    <row r="40" spans="1:65" s="51" customFormat="1" ht="15" customHeight="1">
      <c r="A40" s="61"/>
      <c r="B40" s="204" t="s">
        <v>73</v>
      </c>
      <c r="C40" s="192">
        <v>4465625967.8827944</v>
      </c>
      <c r="D40" s="335">
        <v>4.7154943137412263E-3</v>
      </c>
      <c r="E40" s="211">
        <v>3788556104.5021868</v>
      </c>
      <c r="F40" s="302">
        <v>2.8756382373977271E-3</v>
      </c>
      <c r="G40" s="46">
        <v>-0.15161813108624822</v>
      </c>
      <c r="H40" s="211">
        <f t="shared" si="22"/>
        <v>5307821978.6666641</v>
      </c>
      <c r="I40" s="302">
        <f t="shared" si="0"/>
        <v>3.725469512569966E-3</v>
      </c>
      <c r="J40" s="46">
        <f t="shared" si="1"/>
        <v>0.40101448474236273</v>
      </c>
      <c r="K40" s="211">
        <f t="shared" si="24"/>
        <v>7292753130.3392429</v>
      </c>
      <c r="L40" s="302">
        <f t="shared" si="2"/>
        <v>3.725469512569966E-3</v>
      </c>
      <c r="M40" s="211">
        <f t="shared" si="25"/>
        <v>6567801513.386076</v>
      </c>
      <c r="N40" s="302">
        <f t="shared" si="2"/>
        <v>3.725469512569966E-3</v>
      </c>
      <c r="O40" s="192">
        <f t="shared" si="26"/>
        <v>415651831.55555534</v>
      </c>
      <c r="P40" s="14">
        <f t="shared" ref="P40:R58" si="38">IFERROR(O40/O$7,0)</f>
        <v>4.371935747751278E-3</v>
      </c>
      <c r="Q40" s="87">
        <f>+AR40</f>
        <v>395651831.55555534</v>
      </c>
      <c r="R40" s="14">
        <f t="shared" si="38"/>
        <v>3.60678285708261E-3</v>
      </c>
      <c r="S40" s="87">
        <f t="shared" si="28"/>
        <v>395651831.55555534</v>
      </c>
      <c r="T40" s="14">
        <f t="shared" si="21"/>
        <v>3.3542213010053952E-3</v>
      </c>
      <c r="U40" s="87">
        <f t="shared" si="29"/>
        <v>395651831.55555534</v>
      </c>
      <c r="V40" s="14">
        <f t="shared" si="21"/>
        <v>3.8411144821777835E-3</v>
      </c>
      <c r="W40" s="87">
        <f t="shared" si="30"/>
        <v>845651831.55555522</v>
      </c>
      <c r="X40" s="14">
        <f t="shared" ref="X40:Z44" si="39">IFERROR(W40/W$7,0)</f>
        <v>6.6074017261550473E-3</v>
      </c>
      <c r="Y40" s="87">
        <f t="shared" si="31"/>
        <v>415651831.55555534</v>
      </c>
      <c r="Z40" s="14">
        <f t="shared" si="39"/>
        <v>3.0965297620734059E-3</v>
      </c>
      <c r="AA40" s="87">
        <f t="shared" si="32"/>
        <v>465651831.55555534</v>
      </c>
      <c r="AB40" s="14">
        <f t="shared" ref="AB40:AD44" si="40">IFERROR(AA40/AA$7,0)</f>
        <v>3.269639782456122E-3</v>
      </c>
      <c r="AC40" s="87">
        <f t="shared" si="33"/>
        <v>395651831.55555534</v>
      </c>
      <c r="AD40" s="14">
        <f t="shared" si="40"/>
        <v>2.8647950077683765E-3</v>
      </c>
      <c r="AE40" s="87">
        <f t="shared" si="34"/>
        <v>395651831.55555534</v>
      </c>
      <c r="AF40" s="14">
        <f t="shared" ref="AF40:AH44" si="41">IFERROR(AE40/AE$7,0)</f>
        <v>3.8604287078198569E-3</v>
      </c>
      <c r="AG40" s="87">
        <f t="shared" si="35"/>
        <v>395651831.55555534</v>
      </c>
      <c r="AH40" s="14">
        <f t="shared" si="41"/>
        <v>3.2651445872044602E-3</v>
      </c>
      <c r="AI40" s="87">
        <f t="shared" si="36"/>
        <v>395651831.55555534</v>
      </c>
      <c r="AJ40" s="14">
        <f t="shared" ref="AJ40:AL44" si="42">IFERROR(AI40/AI$7,0)</f>
        <v>3.2451486713045439E-3</v>
      </c>
      <c r="AK40" s="87">
        <f t="shared" si="37"/>
        <v>395651831.55555534</v>
      </c>
      <c r="AL40" s="14">
        <f t="shared" si="42"/>
        <v>3.5746622036429208E-3</v>
      </c>
      <c r="AM40" s="176" t="e">
        <f>IF(#REF!=0,"",O40/#REF!)</f>
        <v>#REF!</v>
      </c>
      <c r="AN40" s="68" t="e">
        <f>IF(#REF!=0,"",O40/#REF!)</f>
        <v>#REF!</v>
      </c>
      <c r="AP40" s="761">
        <v>415651831.55555534</v>
      </c>
      <c r="AQ40" s="761"/>
      <c r="AR40" s="761">
        <v>395651831.55555534</v>
      </c>
      <c r="AS40" s="761"/>
      <c r="AT40" s="761">
        <v>395651831.55555534</v>
      </c>
      <c r="AU40" s="761"/>
      <c r="AV40" s="761">
        <v>395651831.55555534</v>
      </c>
      <c r="AW40" s="761"/>
      <c r="AX40" s="761">
        <v>845651831.55555522</v>
      </c>
      <c r="AY40" s="761"/>
      <c r="AZ40" s="761">
        <v>415651831.55555534</v>
      </c>
      <c r="BA40" s="761"/>
      <c r="BB40" s="761">
        <v>465651831.55555534</v>
      </c>
      <c r="BC40" s="761"/>
      <c r="BD40" s="761">
        <v>395651831.55555534</v>
      </c>
      <c r="BE40" s="761"/>
      <c r="BF40" s="761">
        <v>395651831.55555534</v>
      </c>
      <c r="BG40" s="761"/>
      <c r="BH40" s="761">
        <v>395651831.55555534</v>
      </c>
      <c r="BI40" s="761"/>
      <c r="BJ40" s="761">
        <v>395651831.55555534</v>
      </c>
      <c r="BK40" s="761"/>
      <c r="BL40" s="761">
        <v>395651831.55555534</v>
      </c>
      <c r="BM40" s="761"/>
    </row>
    <row r="41" spans="1:65" s="51" customFormat="1" ht="15" customHeight="1">
      <c r="A41" s="61"/>
      <c r="B41" s="204" t="s">
        <v>74</v>
      </c>
      <c r="C41" s="192">
        <v>1510616688</v>
      </c>
      <c r="D41" s="335">
        <v>1.5951412979362996E-3</v>
      </c>
      <c r="E41" s="211">
        <v>1510616688</v>
      </c>
      <c r="F41" s="302">
        <v>1.1466075703357463E-3</v>
      </c>
      <c r="G41" s="46">
        <v>0</v>
      </c>
      <c r="H41" s="211">
        <f t="shared" si="22"/>
        <v>1510616688</v>
      </c>
      <c r="I41" s="302">
        <f t="shared" si="0"/>
        <v>1.0602760301574997E-3</v>
      </c>
      <c r="J41" s="46">
        <f t="shared" si="1"/>
        <v>0</v>
      </c>
      <c r="K41" s="211">
        <f t="shared" si="24"/>
        <v>2075532040.1537054</v>
      </c>
      <c r="L41" s="302">
        <f t="shared" si="2"/>
        <v>1.0602760301574997E-3</v>
      </c>
      <c r="M41" s="211">
        <f t="shared" si="25"/>
        <v>1869209368.6391766</v>
      </c>
      <c r="N41" s="302">
        <f t="shared" si="2"/>
        <v>1.0602760301574997E-3</v>
      </c>
      <c r="O41" s="192">
        <f t="shared" si="26"/>
        <v>125884724</v>
      </c>
      <c r="P41" s="14">
        <f t="shared" si="38"/>
        <v>1.3240887761560194E-3</v>
      </c>
      <c r="Q41" s="87">
        <v>125884724</v>
      </c>
      <c r="R41" s="14">
        <f t="shared" si="38"/>
        <v>1.1475717494006396E-3</v>
      </c>
      <c r="S41" s="87">
        <v>125884724</v>
      </c>
      <c r="T41" s="14">
        <f t="shared" si="21"/>
        <v>1.0672141237205309E-3</v>
      </c>
      <c r="U41" s="87">
        <f t="shared" si="29"/>
        <v>125884724</v>
      </c>
      <c r="V41" s="14">
        <f t="shared" si="21"/>
        <v>1.2221291496118283E-3</v>
      </c>
      <c r="W41" s="87">
        <f t="shared" si="30"/>
        <v>125884724</v>
      </c>
      <c r="X41" s="14">
        <f t="shared" si="39"/>
        <v>9.835855746024105E-4</v>
      </c>
      <c r="Y41" s="87">
        <f t="shared" si="31"/>
        <v>125884724</v>
      </c>
      <c r="Z41" s="14">
        <f t="shared" si="39"/>
        <v>9.3781806036453269E-4</v>
      </c>
      <c r="AA41" s="87">
        <f t="shared" si="32"/>
        <v>125884724</v>
      </c>
      <c r="AB41" s="14">
        <f t="shared" si="40"/>
        <v>8.8391728261634169E-4</v>
      </c>
      <c r="AC41" s="87">
        <f t="shared" si="33"/>
        <v>125884724</v>
      </c>
      <c r="AD41" s="14">
        <f t="shared" si="40"/>
        <v>9.1149313640637511E-4</v>
      </c>
      <c r="AE41" s="87">
        <f t="shared" si="34"/>
        <v>125884724</v>
      </c>
      <c r="AF41" s="14">
        <f t="shared" si="41"/>
        <v>1.2282743656080917E-3</v>
      </c>
      <c r="AG41" s="87">
        <f t="shared" si="35"/>
        <v>125884724</v>
      </c>
      <c r="AH41" s="14">
        <f t="shared" si="41"/>
        <v>1.0388725449956939E-3</v>
      </c>
      <c r="AI41" s="87">
        <f t="shared" si="36"/>
        <v>125884724</v>
      </c>
      <c r="AJ41" s="14">
        <f t="shared" si="42"/>
        <v>1.0325104352986616E-3</v>
      </c>
      <c r="AK41" s="87">
        <f t="shared" si="37"/>
        <v>125884724</v>
      </c>
      <c r="AL41" s="14">
        <f t="shared" si="42"/>
        <v>1.1373519064213783E-3</v>
      </c>
      <c r="AM41" s="176" t="e">
        <f>IF(#REF!=0,"",O41/#REF!)</f>
        <v>#REF!</v>
      </c>
      <c r="AN41" s="68" t="e">
        <f>IF(#REF!=0,"",O41/#REF!)</f>
        <v>#REF!</v>
      </c>
      <c r="AP41" s="761">
        <v>125884724</v>
      </c>
      <c r="AQ41" s="761"/>
      <c r="AR41" s="761">
        <v>125884724</v>
      </c>
      <c r="AS41" s="761"/>
      <c r="AT41" s="761">
        <v>125884724</v>
      </c>
      <c r="AU41" s="761"/>
      <c r="AV41" s="761">
        <v>125884724</v>
      </c>
      <c r="AW41" s="761"/>
      <c r="AX41" s="761">
        <v>125884724</v>
      </c>
      <c r="AY41" s="761"/>
      <c r="AZ41" s="761">
        <v>125884724</v>
      </c>
      <c r="BA41" s="761"/>
      <c r="BB41" s="761">
        <v>125884724</v>
      </c>
      <c r="BC41" s="761"/>
      <c r="BD41" s="761">
        <v>125884724</v>
      </c>
      <c r="BE41" s="761"/>
      <c r="BF41" s="761">
        <v>125884724</v>
      </c>
      <c r="BG41" s="761"/>
      <c r="BH41" s="761">
        <v>125884724</v>
      </c>
      <c r="BI41" s="761"/>
      <c r="BJ41" s="761">
        <v>125884724</v>
      </c>
      <c r="BK41" s="761"/>
      <c r="BL41" s="761">
        <v>125884724</v>
      </c>
      <c r="BM41" s="761"/>
    </row>
    <row r="42" spans="1:65" s="51" customFormat="1" ht="15" customHeight="1">
      <c r="A42" s="61"/>
      <c r="B42" s="204" t="s">
        <v>75</v>
      </c>
      <c r="C42" s="192">
        <v>75214700</v>
      </c>
      <c r="D42" s="335">
        <v>7.9423241603888197E-5</v>
      </c>
      <c r="E42" s="211">
        <v>141360000</v>
      </c>
      <c r="F42" s="302">
        <v>1.0729687248275725E-4</v>
      </c>
      <c r="G42" s="46">
        <v>0.87941984745003299</v>
      </c>
      <c r="H42" s="211">
        <f t="shared" si="22"/>
        <v>270000000</v>
      </c>
      <c r="I42" s="302">
        <f t="shared" si="0"/>
        <v>1.8950838450059869E-4</v>
      </c>
      <c r="J42" s="46">
        <f t="shared" si="1"/>
        <v>0.91001697792869274</v>
      </c>
      <c r="K42" s="211">
        <f t="shared" si="24"/>
        <v>370970117.89499074</v>
      </c>
      <c r="L42" s="302">
        <f t="shared" si="2"/>
        <v>1.8950838450059869E-4</v>
      </c>
      <c r="M42" s="211">
        <f t="shared" si="25"/>
        <v>334093045.27197021</v>
      </c>
      <c r="N42" s="302">
        <f t="shared" si="2"/>
        <v>1.8950838450059869E-4</v>
      </c>
      <c r="O42" s="192">
        <f t="shared" si="26"/>
        <v>10000000</v>
      </c>
      <c r="P42" s="14">
        <f t="shared" si="38"/>
        <v>1.0518264123580391E-4</v>
      </c>
      <c r="Q42" s="87">
        <f t="shared" si="27"/>
        <v>10000000</v>
      </c>
      <c r="R42" s="14">
        <f t="shared" si="38"/>
        <v>9.1160524719475852E-5</v>
      </c>
      <c r="S42" s="87">
        <f t="shared" si="28"/>
        <v>160000000</v>
      </c>
      <c r="T42" s="14">
        <f t="shared" ref="T42:V44" si="43">IFERROR(S42/S$7,0)</f>
        <v>1.356433524017457E-3</v>
      </c>
      <c r="U42" s="87">
        <f t="shared" si="29"/>
        <v>10000000</v>
      </c>
      <c r="V42" s="14">
        <f t="shared" si="43"/>
        <v>9.7083197291819809E-5</v>
      </c>
      <c r="W42" s="87">
        <f t="shared" si="30"/>
        <v>10000000</v>
      </c>
      <c r="X42" s="14">
        <f t="shared" si="39"/>
        <v>7.8133830964463219E-5</v>
      </c>
      <c r="Y42" s="87">
        <f t="shared" si="31"/>
        <v>10000000</v>
      </c>
      <c r="Z42" s="14">
        <f t="shared" si="39"/>
        <v>7.4498162331795931E-5</v>
      </c>
      <c r="AA42" s="87">
        <f t="shared" si="32"/>
        <v>10000000</v>
      </c>
      <c r="AB42" s="14">
        <f t="shared" si="40"/>
        <v>7.0216405496217448E-5</v>
      </c>
      <c r="AC42" s="87">
        <f t="shared" si="33"/>
        <v>10000000</v>
      </c>
      <c r="AD42" s="14">
        <f t="shared" si="40"/>
        <v>7.2406969443438988E-5</v>
      </c>
      <c r="AE42" s="87">
        <f t="shared" si="34"/>
        <v>10000000</v>
      </c>
      <c r="AF42" s="14">
        <f t="shared" si="41"/>
        <v>9.7571359461223568E-5</v>
      </c>
      <c r="AG42" s="87">
        <f t="shared" si="35"/>
        <v>10000000</v>
      </c>
      <c r="AH42" s="14">
        <f t="shared" si="41"/>
        <v>8.2525703833270027E-5</v>
      </c>
      <c r="AI42" s="87">
        <f t="shared" si="36"/>
        <v>10000000</v>
      </c>
      <c r="AJ42" s="14">
        <f t="shared" si="42"/>
        <v>8.2020312114968111E-5</v>
      </c>
      <c r="AK42" s="87">
        <f t="shared" si="37"/>
        <v>10000000</v>
      </c>
      <c r="AL42" s="14">
        <f t="shared" si="42"/>
        <v>9.0348683325657393E-5</v>
      </c>
      <c r="AM42" s="176" t="e">
        <f>IF(#REF!=0,"",O42/#REF!)</f>
        <v>#REF!</v>
      </c>
      <c r="AN42" s="68" t="e">
        <f>IF(#REF!=0,"",O42/#REF!)</f>
        <v>#REF!</v>
      </c>
      <c r="AP42" s="761">
        <v>10000000</v>
      </c>
      <c r="AQ42" s="761"/>
      <c r="AR42" s="761">
        <v>10000000</v>
      </c>
      <c r="AS42" s="761"/>
      <c r="AT42" s="761">
        <v>160000000</v>
      </c>
      <c r="AU42" s="761"/>
      <c r="AV42" s="761">
        <v>10000000</v>
      </c>
      <c r="AW42" s="761"/>
      <c r="AX42" s="761">
        <v>10000000</v>
      </c>
      <c r="AY42" s="761"/>
      <c r="AZ42" s="761">
        <v>10000000</v>
      </c>
      <c r="BA42" s="761"/>
      <c r="BB42" s="761">
        <v>10000000</v>
      </c>
      <c r="BC42" s="761"/>
      <c r="BD42" s="761">
        <v>10000000</v>
      </c>
      <c r="BE42" s="761"/>
      <c r="BF42" s="761">
        <v>10000000</v>
      </c>
      <c r="BG42" s="761"/>
      <c r="BH42" s="761">
        <v>10000000</v>
      </c>
      <c r="BI42" s="761"/>
      <c r="BJ42" s="761">
        <v>10000000</v>
      </c>
      <c r="BK42" s="761"/>
      <c r="BL42" s="761">
        <v>10000000</v>
      </c>
      <c r="BM42" s="761"/>
    </row>
    <row r="43" spans="1:65" s="51" customFormat="1" ht="15" customHeight="1">
      <c r="A43" s="61"/>
      <c r="B43" s="204" t="s">
        <v>76</v>
      </c>
      <c r="C43" s="192">
        <v>0</v>
      </c>
      <c r="D43" s="335">
        <v>0</v>
      </c>
      <c r="E43" s="211">
        <v>0</v>
      </c>
      <c r="F43" s="302">
        <v>0</v>
      </c>
      <c r="G43" s="46">
        <v>0</v>
      </c>
      <c r="H43" s="211">
        <f>SUM(O43,Q43,S43,U43,W43,Y43,AA43,AC43,AE43,AG43,AI43,AK43)</f>
        <v>0</v>
      </c>
      <c r="I43" s="302">
        <f t="shared" si="0"/>
        <v>0</v>
      </c>
      <c r="J43" s="46">
        <f t="shared" si="1"/>
        <v>0</v>
      </c>
      <c r="K43" s="211">
        <f t="shared" si="24"/>
        <v>0</v>
      </c>
      <c r="L43" s="302">
        <f t="shared" si="2"/>
        <v>0</v>
      </c>
      <c r="M43" s="211">
        <f t="shared" si="25"/>
        <v>0</v>
      </c>
      <c r="N43" s="302">
        <f t="shared" si="2"/>
        <v>0</v>
      </c>
      <c r="O43" s="192">
        <f t="shared" si="26"/>
        <v>0</v>
      </c>
      <c r="P43" s="14">
        <f t="shared" si="38"/>
        <v>0</v>
      </c>
      <c r="Q43" s="87">
        <f t="shared" si="27"/>
        <v>0</v>
      </c>
      <c r="R43" s="14">
        <f t="shared" si="38"/>
        <v>0</v>
      </c>
      <c r="S43" s="87">
        <f t="shared" si="28"/>
        <v>0</v>
      </c>
      <c r="T43" s="14">
        <f t="shared" si="43"/>
        <v>0</v>
      </c>
      <c r="U43" s="87">
        <f t="shared" si="29"/>
        <v>0</v>
      </c>
      <c r="V43" s="14">
        <f t="shared" si="43"/>
        <v>0</v>
      </c>
      <c r="W43" s="87">
        <f t="shared" si="30"/>
        <v>0</v>
      </c>
      <c r="X43" s="14">
        <f t="shared" si="39"/>
        <v>0</v>
      </c>
      <c r="Y43" s="87">
        <f t="shared" si="31"/>
        <v>0</v>
      </c>
      <c r="Z43" s="14">
        <f t="shared" si="39"/>
        <v>0</v>
      </c>
      <c r="AA43" s="87">
        <f t="shared" si="32"/>
        <v>0</v>
      </c>
      <c r="AB43" s="14">
        <f t="shared" si="40"/>
        <v>0</v>
      </c>
      <c r="AC43" s="87">
        <f t="shared" si="33"/>
        <v>0</v>
      </c>
      <c r="AD43" s="14">
        <f t="shared" si="40"/>
        <v>0</v>
      </c>
      <c r="AE43" s="87">
        <f t="shared" si="34"/>
        <v>0</v>
      </c>
      <c r="AF43" s="14">
        <f t="shared" si="41"/>
        <v>0</v>
      </c>
      <c r="AG43" s="87">
        <f t="shared" si="35"/>
        <v>0</v>
      </c>
      <c r="AH43" s="14">
        <f t="shared" si="41"/>
        <v>0</v>
      </c>
      <c r="AI43" s="87">
        <f t="shared" si="36"/>
        <v>0</v>
      </c>
      <c r="AJ43" s="14">
        <f t="shared" si="42"/>
        <v>0</v>
      </c>
      <c r="AK43" s="87">
        <f t="shared" si="37"/>
        <v>0</v>
      </c>
      <c r="AL43" s="14">
        <f t="shared" si="42"/>
        <v>0</v>
      </c>
      <c r="AM43" s="176" t="e">
        <f>IF(#REF!=0,"",O43/#REF!)</f>
        <v>#REF!</v>
      </c>
      <c r="AN43" s="68" t="e">
        <f>IF(#REF!=0,"",O43/#REF!)</f>
        <v>#REF!</v>
      </c>
      <c r="AP43" s="761">
        <v>0</v>
      </c>
      <c r="AQ43" s="761"/>
      <c r="AR43" s="761">
        <v>0</v>
      </c>
      <c r="AS43" s="761"/>
      <c r="AT43" s="761">
        <v>0</v>
      </c>
      <c r="AU43" s="761"/>
      <c r="AV43" s="761">
        <v>0</v>
      </c>
      <c r="AW43" s="761"/>
      <c r="AX43" s="761">
        <v>0</v>
      </c>
      <c r="AY43" s="761"/>
      <c r="AZ43" s="761">
        <v>0</v>
      </c>
      <c r="BA43" s="761"/>
      <c r="BB43" s="761">
        <v>0</v>
      </c>
      <c r="BC43" s="761"/>
      <c r="BD43" s="761">
        <v>0</v>
      </c>
      <c r="BE43" s="761"/>
      <c r="BF43" s="761">
        <v>0</v>
      </c>
      <c r="BG43" s="761"/>
      <c r="BH43" s="761">
        <v>0</v>
      </c>
      <c r="BI43" s="761"/>
      <c r="BJ43" s="761">
        <v>0</v>
      </c>
      <c r="BK43" s="761"/>
      <c r="BL43" s="761">
        <v>0</v>
      </c>
      <c r="BM43" s="761"/>
    </row>
    <row r="44" spans="1:65" s="51" customFormat="1" ht="15" customHeight="1">
      <c r="A44" s="61"/>
      <c r="B44" s="204" t="s">
        <v>77</v>
      </c>
      <c r="C44" s="192">
        <v>1637882898.4000001</v>
      </c>
      <c r="D44" s="335">
        <v>1.729528525122082E-3</v>
      </c>
      <c r="E44" s="211">
        <v>1656210301</v>
      </c>
      <c r="F44" s="302">
        <v>1.2571178938244624E-3</v>
      </c>
      <c r="G44" s="46">
        <v>1.118969043385422E-2</v>
      </c>
      <c r="H44" s="211">
        <f t="shared" si="22"/>
        <v>2100000000</v>
      </c>
      <c r="I44" s="302">
        <f t="shared" si="0"/>
        <v>1.4739541016713232E-3</v>
      </c>
      <c r="J44" s="46">
        <f t="shared" si="1"/>
        <v>0.26795492017652894</v>
      </c>
      <c r="K44" s="211">
        <f t="shared" si="24"/>
        <v>2885323139.1832614</v>
      </c>
      <c r="L44" s="302">
        <f t="shared" si="2"/>
        <v>1.473954101671323E-3</v>
      </c>
      <c r="M44" s="211">
        <f t="shared" si="25"/>
        <v>2598501463.2264352</v>
      </c>
      <c r="N44" s="302">
        <f t="shared" si="2"/>
        <v>1.4739541016713232E-3</v>
      </c>
      <c r="O44" s="192">
        <f t="shared" si="26"/>
        <v>150000000</v>
      </c>
      <c r="P44" s="14">
        <f t="shared" si="38"/>
        <v>1.5777396185370587E-3</v>
      </c>
      <c r="Q44" s="87">
        <f t="shared" si="27"/>
        <v>150000000</v>
      </c>
      <c r="R44" s="14">
        <f t="shared" si="38"/>
        <v>1.3674078707921378E-3</v>
      </c>
      <c r="S44" s="87">
        <f t="shared" si="28"/>
        <v>150000000</v>
      </c>
      <c r="T44" s="14">
        <f t="shared" si="43"/>
        <v>1.2716564287663659E-3</v>
      </c>
      <c r="U44" s="87">
        <f t="shared" si="29"/>
        <v>150000000</v>
      </c>
      <c r="V44" s="14">
        <f t="shared" si="43"/>
        <v>1.4562479593772971E-3</v>
      </c>
      <c r="W44" s="87">
        <f t="shared" si="30"/>
        <v>150000000</v>
      </c>
      <c r="X44" s="14">
        <f t="shared" si="39"/>
        <v>1.1720074644669483E-3</v>
      </c>
      <c r="Y44" s="87">
        <f t="shared" si="31"/>
        <v>150000000</v>
      </c>
      <c r="Z44" s="14">
        <f t="shared" si="39"/>
        <v>1.117472434976939E-3</v>
      </c>
      <c r="AA44" s="87">
        <f t="shared" si="32"/>
        <v>200000000</v>
      </c>
      <c r="AB44" s="14">
        <f t="shared" si="40"/>
        <v>1.4043281099243492E-3</v>
      </c>
      <c r="AC44" s="87">
        <f t="shared" si="33"/>
        <v>200000000</v>
      </c>
      <c r="AD44" s="14">
        <f t="shared" si="40"/>
        <v>1.4481393888687798E-3</v>
      </c>
      <c r="AE44" s="87">
        <f t="shared" si="34"/>
        <v>200000000</v>
      </c>
      <c r="AF44" s="14">
        <f t="shared" si="41"/>
        <v>1.9514271892244713E-3</v>
      </c>
      <c r="AG44" s="87">
        <f t="shared" si="35"/>
        <v>200000000</v>
      </c>
      <c r="AH44" s="14">
        <f t="shared" si="41"/>
        <v>1.6505140766654007E-3</v>
      </c>
      <c r="AI44" s="87">
        <f t="shared" si="36"/>
        <v>200000000</v>
      </c>
      <c r="AJ44" s="14">
        <f t="shared" si="42"/>
        <v>1.6404062422993621E-3</v>
      </c>
      <c r="AK44" s="87">
        <f t="shared" si="37"/>
        <v>200000000</v>
      </c>
      <c r="AL44" s="14">
        <f t="shared" si="42"/>
        <v>1.8069736665131478E-3</v>
      </c>
      <c r="AM44" s="176" t="e">
        <f>IF(#REF!=0,"",O44/#REF!)</f>
        <v>#REF!</v>
      </c>
      <c r="AN44" s="68" t="e">
        <f>IF(#REF!=0,"",O44/#REF!)</f>
        <v>#REF!</v>
      </c>
      <c r="AP44" s="761">
        <v>150000000</v>
      </c>
      <c r="AQ44" s="761"/>
      <c r="AR44" s="761">
        <v>150000000</v>
      </c>
      <c r="AS44" s="761"/>
      <c r="AT44" s="761">
        <v>150000000</v>
      </c>
      <c r="AU44" s="761"/>
      <c r="AV44" s="761">
        <v>150000000</v>
      </c>
      <c r="AW44" s="761"/>
      <c r="AX44" s="761">
        <v>150000000</v>
      </c>
      <c r="AY44" s="761"/>
      <c r="AZ44" s="761">
        <v>150000000</v>
      </c>
      <c r="BA44" s="761"/>
      <c r="BB44" s="761">
        <v>200000000</v>
      </c>
      <c r="BC44" s="761"/>
      <c r="BD44" s="761">
        <v>200000000</v>
      </c>
      <c r="BE44" s="761"/>
      <c r="BF44" s="761">
        <v>200000000</v>
      </c>
      <c r="BG44" s="761"/>
      <c r="BH44" s="761">
        <v>200000000</v>
      </c>
      <c r="BI44" s="761"/>
      <c r="BJ44" s="761">
        <v>200000000</v>
      </c>
      <c r="BK44" s="761"/>
      <c r="BL44" s="761">
        <v>200000000</v>
      </c>
      <c r="BM44" s="761"/>
    </row>
    <row r="45" spans="1:65" s="51" customFormat="1" ht="15" customHeight="1">
      <c r="A45" s="61"/>
      <c r="B45" s="204" t="s">
        <v>78</v>
      </c>
      <c r="C45" s="192">
        <v>361125000</v>
      </c>
      <c r="D45" s="335">
        <v>3.8133128396715166E-4</v>
      </c>
      <c r="E45" s="211">
        <v>0</v>
      </c>
      <c r="F45" s="302">
        <v>0</v>
      </c>
      <c r="G45" s="46">
        <v>-1</v>
      </c>
      <c r="H45" s="211">
        <f t="shared" si="22"/>
        <v>0</v>
      </c>
      <c r="I45" s="302">
        <f>IFERROR(H45/H$7,0)</f>
        <v>0</v>
      </c>
      <c r="J45" s="46">
        <f t="shared" si="1"/>
        <v>0</v>
      </c>
      <c r="K45" s="211">
        <f t="shared" si="24"/>
        <v>0</v>
      </c>
      <c r="L45" s="302">
        <f>IFERROR(K45/K$7,0)</f>
        <v>0</v>
      </c>
      <c r="M45" s="211">
        <f t="shared" si="25"/>
        <v>0</v>
      </c>
      <c r="N45" s="302">
        <f>IFERROR(M45/M$7,0)</f>
        <v>0</v>
      </c>
      <c r="O45" s="192">
        <f t="shared" si="26"/>
        <v>0</v>
      </c>
      <c r="P45" s="14">
        <f>IFERROR(O45/O$7,0)</f>
        <v>0</v>
      </c>
      <c r="Q45" s="87">
        <f t="shared" si="27"/>
        <v>0</v>
      </c>
      <c r="R45" s="14">
        <f>IFERROR(Q45/Q$7,0)</f>
        <v>0</v>
      </c>
      <c r="S45" s="87">
        <f t="shared" si="28"/>
        <v>0</v>
      </c>
      <c r="T45" s="14">
        <f>IFERROR(S45/S$7,0)</f>
        <v>0</v>
      </c>
      <c r="U45" s="87">
        <f t="shared" si="29"/>
        <v>0</v>
      </c>
      <c r="V45" s="14">
        <f>IFERROR(U45/U$7,0)</f>
        <v>0</v>
      </c>
      <c r="W45" s="87">
        <f t="shared" si="30"/>
        <v>0</v>
      </c>
      <c r="X45" s="14">
        <f>IFERROR(W45/W$7,0)</f>
        <v>0</v>
      </c>
      <c r="Y45" s="87">
        <f t="shared" si="31"/>
        <v>0</v>
      </c>
      <c r="Z45" s="14">
        <f>IFERROR(Y45/Y$7,0)</f>
        <v>0</v>
      </c>
      <c r="AA45" s="87">
        <f t="shared" si="32"/>
        <v>0</v>
      </c>
      <c r="AB45" s="14">
        <f>IFERROR(AA45/AA$7,0)</f>
        <v>0</v>
      </c>
      <c r="AC45" s="87">
        <f t="shared" si="33"/>
        <v>0</v>
      </c>
      <c r="AD45" s="14">
        <f>IFERROR(AC45/AC$7,0)</f>
        <v>0</v>
      </c>
      <c r="AE45" s="87">
        <f t="shared" si="34"/>
        <v>0</v>
      </c>
      <c r="AF45" s="14">
        <f>IFERROR(AE45/AE$7,0)</f>
        <v>0</v>
      </c>
      <c r="AG45" s="87">
        <f t="shared" si="35"/>
        <v>0</v>
      </c>
      <c r="AH45" s="14">
        <f>IFERROR(AG45/AG$7,0)</f>
        <v>0</v>
      </c>
      <c r="AI45" s="87">
        <f t="shared" si="36"/>
        <v>0</v>
      </c>
      <c r="AJ45" s="14">
        <f>IFERROR(AI45/AI$7,0)</f>
        <v>0</v>
      </c>
      <c r="AK45" s="87">
        <f t="shared" si="37"/>
        <v>0</v>
      </c>
      <c r="AL45" s="14">
        <f>IFERROR(AK45/AK$7,0)</f>
        <v>0</v>
      </c>
      <c r="AM45" s="176" t="e">
        <f>IF(#REF!=0,"",O45/#REF!)</f>
        <v>#REF!</v>
      </c>
      <c r="AN45" s="68" t="e">
        <f>IF(#REF!=0,"",O45/#REF!)</f>
        <v>#REF!</v>
      </c>
      <c r="AP45" s="761">
        <v>0</v>
      </c>
      <c r="AQ45" s="761"/>
      <c r="AR45" s="761">
        <v>0</v>
      </c>
      <c r="AS45" s="761"/>
      <c r="AT45" s="761">
        <v>0</v>
      </c>
      <c r="AU45" s="761"/>
      <c r="AV45" s="761">
        <v>0</v>
      </c>
      <c r="AW45" s="761"/>
      <c r="AX45" s="761">
        <v>0</v>
      </c>
      <c r="AY45" s="761"/>
      <c r="AZ45" s="761">
        <v>0</v>
      </c>
      <c r="BA45" s="761"/>
      <c r="BB45" s="761">
        <v>0</v>
      </c>
      <c r="BC45" s="761"/>
      <c r="BD45" s="761">
        <v>0</v>
      </c>
      <c r="BE45" s="761"/>
      <c r="BF45" s="761">
        <v>0</v>
      </c>
      <c r="BG45" s="761"/>
      <c r="BH45" s="761">
        <v>0</v>
      </c>
      <c r="BI45" s="761"/>
      <c r="BJ45" s="761">
        <v>0</v>
      </c>
      <c r="BK45" s="761"/>
      <c r="BL45" s="761">
        <v>0</v>
      </c>
      <c r="BM45" s="761"/>
    </row>
    <row r="46" spans="1:65" s="51" customFormat="1" ht="15" customHeight="1">
      <c r="A46" s="61"/>
      <c r="B46" s="204" t="s">
        <v>79</v>
      </c>
      <c r="C46" s="192">
        <v>0</v>
      </c>
      <c r="D46" s="46">
        <v>0</v>
      </c>
      <c r="E46" s="211">
        <v>0</v>
      </c>
      <c r="F46" s="302">
        <v>0</v>
      </c>
      <c r="G46" s="46">
        <v>0</v>
      </c>
      <c r="H46" s="211">
        <f t="shared" si="22"/>
        <v>0</v>
      </c>
      <c r="I46" s="302">
        <f t="shared" si="0"/>
        <v>0</v>
      </c>
      <c r="J46" s="46">
        <f t="shared" si="1"/>
        <v>0</v>
      </c>
      <c r="K46" s="211">
        <f t="shared" si="24"/>
        <v>0</v>
      </c>
      <c r="L46" s="302">
        <f t="shared" si="2"/>
        <v>0</v>
      </c>
      <c r="M46" s="211">
        <f t="shared" si="25"/>
        <v>0</v>
      </c>
      <c r="N46" s="302">
        <f t="shared" si="2"/>
        <v>0</v>
      </c>
      <c r="O46" s="192">
        <f t="shared" si="26"/>
        <v>0</v>
      </c>
      <c r="P46" s="14">
        <f t="shared" si="38"/>
        <v>0</v>
      </c>
      <c r="Q46" s="87">
        <f t="shared" si="27"/>
        <v>0</v>
      </c>
      <c r="R46" s="14">
        <f t="shared" si="38"/>
        <v>0</v>
      </c>
      <c r="S46" s="87">
        <f t="shared" si="28"/>
        <v>0</v>
      </c>
      <c r="T46" s="14">
        <f t="shared" ref="T46:V47" si="44">IFERROR(S46/S$7,0)</f>
        <v>0</v>
      </c>
      <c r="U46" s="87">
        <f t="shared" si="29"/>
        <v>0</v>
      </c>
      <c r="V46" s="14">
        <f t="shared" si="44"/>
        <v>0</v>
      </c>
      <c r="W46" s="87">
        <f t="shared" si="30"/>
        <v>0</v>
      </c>
      <c r="X46" s="14">
        <f t="shared" ref="X46:Z47" si="45">IFERROR(W46/W$7,0)</f>
        <v>0</v>
      </c>
      <c r="Y46" s="87">
        <f t="shared" si="31"/>
        <v>0</v>
      </c>
      <c r="Z46" s="14">
        <f t="shared" si="45"/>
        <v>0</v>
      </c>
      <c r="AA46" s="87">
        <f t="shared" si="32"/>
        <v>0</v>
      </c>
      <c r="AB46" s="14">
        <f t="shared" ref="AB46:AD47" si="46">IFERROR(AA46/AA$7,0)</f>
        <v>0</v>
      </c>
      <c r="AC46" s="87">
        <f t="shared" si="33"/>
        <v>0</v>
      </c>
      <c r="AD46" s="14">
        <f t="shared" si="46"/>
        <v>0</v>
      </c>
      <c r="AE46" s="87">
        <f t="shared" si="34"/>
        <v>0</v>
      </c>
      <c r="AF46" s="14">
        <f t="shared" ref="AF46:AH47" si="47">IFERROR(AE46/AE$7,0)</f>
        <v>0</v>
      </c>
      <c r="AG46" s="87">
        <f t="shared" si="35"/>
        <v>0</v>
      </c>
      <c r="AH46" s="14">
        <f t="shared" si="47"/>
        <v>0</v>
      </c>
      <c r="AI46" s="87">
        <f t="shared" si="36"/>
        <v>0</v>
      </c>
      <c r="AJ46" s="14">
        <f t="shared" ref="AJ46:AL47" si="48">IFERROR(AI46/AI$7,0)</f>
        <v>0</v>
      </c>
      <c r="AK46" s="87">
        <f t="shared" si="37"/>
        <v>0</v>
      </c>
      <c r="AL46" s="14">
        <f t="shared" si="48"/>
        <v>0</v>
      </c>
      <c r="AM46" s="176" t="e">
        <f>IF(#REF!=0,"",O46/#REF!)</f>
        <v>#REF!</v>
      </c>
      <c r="AN46" s="68" t="e">
        <f>IF(#REF!=0,"",O46/#REF!)</f>
        <v>#REF!</v>
      </c>
      <c r="AP46" s="761">
        <v>0</v>
      </c>
      <c r="AQ46" s="761"/>
      <c r="AR46" s="761">
        <v>0</v>
      </c>
      <c r="AS46" s="761"/>
      <c r="AT46" s="761">
        <v>0</v>
      </c>
      <c r="AU46" s="761"/>
      <c r="AV46" s="761">
        <v>0</v>
      </c>
      <c r="AW46" s="761"/>
      <c r="AX46" s="761">
        <v>0</v>
      </c>
      <c r="AY46" s="761"/>
      <c r="AZ46" s="761">
        <v>0</v>
      </c>
      <c r="BA46" s="761"/>
      <c r="BB46" s="761">
        <v>0</v>
      </c>
      <c r="BC46" s="761"/>
      <c r="BD46" s="761">
        <v>0</v>
      </c>
      <c r="BE46" s="761"/>
      <c r="BF46" s="761">
        <v>0</v>
      </c>
      <c r="BG46" s="761"/>
      <c r="BH46" s="761">
        <v>0</v>
      </c>
      <c r="BI46" s="761"/>
      <c r="BJ46" s="761">
        <v>0</v>
      </c>
      <c r="BK46" s="761"/>
      <c r="BL46" s="761">
        <v>0</v>
      </c>
      <c r="BM46" s="761"/>
    </row>
    <row r="47" spans="1:65" s="51" customFormat="1" ht="15" customHeight="1">
      <c r="A47" s="61"/>
      <c r="B47" s="204" t="s">
        <v>80</v>
      </c>
      <c r="C47" s="192">
        <v>10015000</v>
      </c>
      <c r="D47" s="335">
        <v>1.0575376417946761E-5</v>
      </c>
      <c r="E47" s="211">
        <v>21750000</v>
      </c>
      <c r="F47" s="302">
        <v>1.6508962765279926E-5</v>
      </c>
      <c r="G47" s="46">
        <v>1.1717423864203695</v>
      </c>
      <c r="H47" s="211">
        <f t="shared" si="22"/>
        <v>20000000</v>
      </c>
      <c r="I47" s="302">
        <f t="shared" si="0"/>
        <v>1.4037658111155459E-5</v>
      </c>
      <c r="J47" s="46">
        <f t="shared" si="1"/>
        <v>-8.0459770114942528E-2</v>
      </c>
      <c r="K47" s="211">
        <f t="shared" si="24"/>
        <v>27479267.992221538</v>
      </c>
      <c r="L47" s="302">
        <f t="shared" si="2"/>
        <v>1.4037658111155459E-5</v>
      </c>
      <c r="M47" s="211">
        <f t="shared" si="25"/>
        <v>24747632.983108904</v>
      </c>
      <c r="N47" s="302">
        <f t="shared" si="2"/>
        <v>1.4037658111155457E-5</v>
      </c>
      <c r="O47" s="192">
        <f t="shared" si="26"/>
        <v>0</v>
      </c>
      <c r="P47" s="14">
        <f>IFERROR(O47/O$7,0)</f>
        <v>0</v>
      </c>
      <c r="Q47" s="87">
        <f t="shared" si="27"/>
        <v>0</v>
      </c>
      <c r="R47" s="14">
        <f t="shared" si="38"/>
        <v>0</v>
      </c>
      <c r="S47" s="87">
        <f t="shared" si="28"/>
        <v>0</v>
      </c>
      <c r="T47" s="14">
        <f t="shared" si="44"/>
        <v>0</v>
      </c>
      <c r="U47" s="87">
        <f t="shared" si="29"/>
        <v>0</v>
      </c>
      <c r="V47" s="14">
        <f t="shared" si="44"/>
        <v>0</v>
      </c>
      <c r="W47" s="87">
        <f t="shared" si="30"/>
        <v>0</v>
      </c>
      <c r="X47" s="14">
        <f t="shared" si="45"/>
        <v>0</v>
      </c>
      <c r="Y47" s="87">
        <f t="shared" si="31"/>
        <v>20000000</v>
      </c>
      <c r="Z47" s="14">
        <f t="shared" si="45"/>
        <v>1.4899632466359186E-4</v>
      </c>
      <c r="AA47" s="87">
        <f t="shared" si="32"/>
        <v>0</v>
      </c>
      <c r="AB47" s="14">
        <f t="shared" si="46"/>
        <v>0</v>
      </c>
      <c r="AC47" s="87">
        <f t="shared" si="33"/>
        <v>0</v>
      </c>
      <c r="AD47" s="14">
        <f t="shared" si="46"/>
        <v>0</v>
      </c>
      <c r="AE47" s="87">
        <f t="shared" si="34"/>
        <v>0</v>
      </c>
      <c r="AF47" s="14">
        <f t="shared" si="47"/>
        <v>0</v>
      </c>
      <c r="AG47" s="87">
        <f t="shared" si="35"/>
        <v>0</v>
      </c>
      <c r="AH47" s="14">
        <f t="shared" si="47"/>
        <v>0</v>
      </c>
      <c r="AI47" s="87">
        <f t="shared" si="36"/>
        <v>0</v>
      </c>
      <c r="AJ47" s="14">
        <f t="shared" si="48"/>
        <v>0</v>
      </c>
      <c r="AK47" s="87">
        <f t="shared" si="37"/>
        <v>0</v>
      </c>
      <c r="AL47" s="14">
        <f t="shared" si="48"/>
        <v>0</v>
      </c>
      <c r="AM47" s="176" t="e">
        <f>IF(#REF!=0,"",O47/#REF!)</f>
        <v>#REF!</v>
      </c>
      <c r="AN47" s="68" t="e">
        <f>IF(#REF!=0,"",O47/#REF!)</f>
        <v>#REF!</v>
      </c>
      <c r="AP47" s="761">
        <v>0</v>
      </c>
      <c r="AQ47" s="761"/>
      <c r="AR47" s="761">
        <v>0</v>
      </c>
      <c r="AS47" s="761"/>
      <c r="AT47" s="761">
        <v>0</v>
      </c>
      <c r="AU47" s="761"/>
      <c r="AV47" s="761">
        <v>0</v>
      </c>
      <c r="AW47" s="761"/>
      <c r="AX47" s="761">
        <v>0</v>
      </c>
      <c r="AY47" s="761"/>
      <c r="AZ47" s="761">
        <v>20000000</v>
      </c>
      <c r="BA47" s="761"/>
      <c r="BB47" s="761">
        <v>0</v>
      </c>
      <c r="BC47" s="761"/>
      <c r="BD47" s="761">
        <v>0</v>
      </c>
      <c r="BE47" s="761"/>
      <c r="BF47" s="761">
        <v>0</v>
      </c>
      <c r="BG47" s="761"/>
      <c r="BH47" s="761">
        <v>0</v>
      </c>
      <c r="BI47" s="761"/>
      <c r="BJ47" s="761">
        <v>0</v>
      </c>
      <c r="BK47" s="761"/>
      <c r="BL47" s="761">
        <v>0</v>
      </c>
      <c r="BM47" s="761"/>
    </row>
    <row r="48" spans="1:65" s="51" customFormat="1" ht="15" customHeight="1">
      <c r="A48" s="61"/>
      <c r="B48" s="204" t="s">
        <v>81</v>
      </c>
      <c r="C48" s="192">
        <v>67383290</v>
      </c>
      <c r="D48" s="335">
        <v>7.1153635150241417E-5</v>
      </c>
      <c r="E48" s="211">
        <v>115105740</v>
      </c>
      <c r="F48" s="302">
        <v>8.7369028769195031E-5</v>
      </c>
      <c r="G48" s="46">
        <v>0.70822380444766053</v>
      </c>
      <c r="H48" s="211">
        <f t="shared" si="22"/>
        <v>120000000</v>
      </c>
      <c r="I48" s="302">
        <f>IFERROR(H48/H$7,0)</f>
        <v>8.4225948666932757E-5</v>
      </c>
      <c r="J48" s="46">
        <f t="shared" si="1"/>
        <v>4.2519686681133366E-2</v>
      </c>
      <c r="K48" s="211">
        <f t="shared" si="24"/>
        <v>164875607.95332924</v>
      </c>
      <c r="L48" s="302">
        <f>IFERROR(K48/K$7,0)</f>
        <v>8.4225948666932757E-5</v>
      </c>
      <c r="M48" s="211">
        <f t="shared" si="25"/>
        <v>148485797.89865345</v>
      </c>
      <c r="N48" s="302">
        <f>IFERROR(M48/M$7,0)</f>
        <v>8.4225948666932757E-5</v>
      </c>
      <c r="O48" s="192">
        <f t="shared" si="26"/>
        <v>10000000</v>
      </c>
      <c r="P48" s="14">
        <f>IFERROR(O48/O$7,0)</f>
        <v>1.0518264123580391E-4</v>
      </c>
      <c r="Q48" s="87">
        <f t="shared" si="27"/>
        <v>10000000</v>
      </c>
      <c r="R48" s="14">
        <f>IFERROR(Q48/Q$7,0)</f>
        <v>9.1160524719475852E-5</v>
      </c>
      <c r="S48" s="87">
        <f t="shared" si="28"/>
        <v>10000000</v>
      </c>
      <c r="T48" s="14">
        <f>IFERROR(S48/S$7,0)</f>
        <v>8.4777095251091064E-5</v>
      </c>
      <c r="U48" s="87">
        <f t="shared" si="29"/>
        <v>10000000</v>
      </c>
      <c r="V48" s="14">
        <f>IFERROR(U48/U$7,0)</f>
        <v>9.7083197291819809E-5</v>
      </c>
      <c r="W48" s="87">
        <f t="shared" si="30"/>
        <v>10000000</v>
      </c>
      <c r="X48" s="14">
        <f>IFERROR(W48/W$7,0)</f>
        <v>7.8133830964463219E-5</v>
      </c>
      <c r="Y48" s="87">
        <f t="shared" si="31"/>
        <v>10000000</v>
      </c>
      <c r="Z48" s="14">
        <f>IFERROR(Y48/Y$7,0)</f>
        <v>7.4498162331795931E-5</v>
      </c>
      <c r="AA48" s="87">
        <f t="shared" si="32"/>
        <v>10000000</v>
      </c>
      <c r="AB48" s="14">
        <f>IFERROR(AA48/AA$7,0)</f>
        <v>7.0216405496217448E-5</v>
      </c>
      <c r="AC48" s="87">
        <f t="shared" si="33"/>
        <v>10000000</v>
      </c>
      <c r="AD48" s="14">
        <f>IFERROR(AC48/AC$7,0)</f>
        <v>7.2406969443438988E-5</v>
      </c>
      <c r="AE48" s="87">
        <f t="shared" si="34"/>
        <v>10000000</v>
      </c>
      <c r="AF48" s="14">
        <f>IFERROR(AE48/AE$7,0)</f>
        <v>9.7571359461223568E-5</v>
      </c>
      <c r="AG48" s="87">
        <f t="shared" si="35"/>
        <v>10000000</v>
      </c>
      <c r="AH48" s="14">
        <f>IFERROR(AG48/AG$7,0)</f>
        <v>8.2525703833270027E-5</v>
      </c>
      <c r="AI48" s="87">
        <f t="shared" si="36"/>
        <v>10000000</v>
      </c>
      <c r="AJ48" s="14">
        <f>IFERROR(AI48/AI$7,0)</f>
        <v>8.2020312114968111E-5</v>
      </c>
      <c r="AK48" s="87">
        <f t="shared" si="37"/>
        <v>10000000</v>
      </c>
      <c r="AL48" s="14">
        <f>IFERROR(AK48/AK$7,0)</f>
        <v>9.0348683325657393E-5</v>
      </c>
      <c r="AM48" s="176" t="e">
        <f>IF(#REF!=0,"",O48/#REF!)</f>
        <v>#REF!</v>
      </c>
      <c r="AN48" s="68" t="e">
        <f>IF(#REF!=0,"",O48/#REF!)</f>
        <v>#REF!</v>
      </c>
      <c r="AP48" s="761">
        <v>10000000</v>
      </c>
      <c r="AQ48" s="761"/>
      <c r="AR48" s="761">
        <v>10000000</v>
      </c>
      <c r="AS48" s="761"/>
      <c r="AT48" s="761">
        <v>10000000</v>
      </c>
      <c r="AU48" s="761"/>
      <c r="AV48" s="761">
        <v>10000000</v>
      </c>
      <c r="AW48" s="761"/>
      <c r="AX48" s="761">
        <v>10000000</v>
      </c>
      <c r="AY48" s="761"/>
      <c r="AZ48" s="761">
        <v>10000000</v>
      </c>
      <c r="BA48" s="761"/>
      <c r="BB48" s="761">
        <v>10000000</v>
      </c>
      <c r="BC48" s="761"/>
      <c r="BD48" s="761">
        <v>10000000</v>
      </c>
      <c r="BE48" s="761"/>
      <c r="BF48" s="761">
        <v>10000000</v>
      </c>
      <c r="BG48" s="761"/>
      <c r="BH48" s="761">
        <v>10000000</v>
      </c>
      <c r="BI48" s="761"/>
      <c r="BJ48" s="761">
        <v>10000000</v>
      </c>
      <c r="BK48" s="761"/>
      <c r="BL48" s="761">
        <v>10000000</v>
      </c>
      <c r="BM48" s="761"/>
    </row>
    <row r="49" spans="1:65" s="51" customFormat="1" ht="15" customHeight="1">
      <c r="A49" s="61"/>
      <c r="B49" s="204" t="s">
        <v>186</v>
      </c>
      <c r="C49" s="192">
        <v>502582696</v>
      </c>
      <c r="D49" s="335">
        <v>5.3070406304009041E-4</v>
      </c>
      <c r="E49" s="211">
        <v>691363988</v>
      </c>
      <c r="F49" s="302">
        <v>5.247679234550546E-4</v>
      </c>
      <c r="G49" s="46">
        <v>0.37562234733206973</v>
      </c>
      <c r="H49" s="211">
        <f t="shared" si="22"/>
        <v>960000000</v>
      </c>
      <c r="I49" s="302">
        <f>IFERROR(H49/H$7,0)</f>
        <v>6.7380758933546206E-4</v>
      </c>
      <c r="J49" s="46">
        <f t="shared" si="1"/>
        <v>0.38855945155187921</v>
      </c>
      <c r="K49" s="211">
        <f t="shared" si="24"/>
        <v>1319004863.6266339</v>
      </c>
      <c r="L49" s="302">
        <f>IFERROR(K49/K$7,0)</f>
        <v>6.7380758933546206E-4</v>
      </c>
      <c r="M49" s="211">
        <f t="shared" si="25"/>
        <v>1187886383.1892276</v>
      </c>
      <c r="N49" s="302">
        <f>IFERROR(M49/M$7,0)</f>
        <v>6.7380758933546206E-4</v>
      </c>
      <c r="O49" s="192">
        <f t="shared" si="26"/>
        <v>80000000</v>
      </c>
      <c r="P49" s="14">
        <f>IFERROR(O49/O$7,0)</f>
        <v>8.4146112988643131E-4</v>
      </c>
      <c r="Q49" s="87">
        <f t="shared" si="27"/>
        <v>80000000</v>
      </c>
      <c r="R49" s="14">
        <f>IFERROR(Q49/Q$7,0)</f>
        <v>7.2928419775580681E-4</v>
      </c>
      <c r="S49" s="87">
        <f t="shared" si="28"/>
        <v>80000000</v>
      </c>
      <c r="T49" s="14">
        <f>IFERROR(S49/S$7,0)</f>
        <v>6.7821676200872851E-4</v>
      </c>
      <c r="U49" s="87">
        <f t="shared" si="29"/>
        <v>80000000</v>
      </c>
      <c r="V49" s="14">
        <f>IFERROR(U49/U$7,0)</f>
        <v>7.7666557833455847E-4</v>
      </c>
      <c r="W49" s="87">
        <f t="shared" si="30"/>
        <v>80000000</v>
      </c>
      <c r="X49" s="14">
        <f>IFERROR(W49/W$7,0)</f>
        <v>6.2507064771570575E-4</v>
      </c>
      <c r="Y49" s="87">
        <f t="shared" si="31"/>
        <v>80000000</v>
      </c>
      <c r="Z49" s="14">
        <f>IFERROR(Y49/Y$7,0)</f>
        <v>5.9598529865436745E-4</v>
      </c>
      <c r="AA49" s="87">
        <f t="shared" si="32"/>
        <v>80000000</v>
      </c>
      <c r="AB49" s="14">
        <f>IFERROR(AA49/AA$7,0)</f>
        <v>5.6173124396973959E-4</v>
      </c>
      <c r="AC49" s="87">
        <f t="shared" si="33"/>
        <v>80000000</v>
      </c>
      <c r="AD49" s="14">
        <f>IFERROR(AC49/AC$7,0)</f>
        <v>5.7925575554751191E-4</v>
      </c>
      <c r="AE49" s="87">
        <f t="shared" si="34"/>
        <v>80000000</v>
      </c>
      <c r="AF49" s="14">
        <f>IFERROR(AE49/AE$7,0)</f>
        <v>7.8057087568978855E-4</v>
      </c>
      <c r="AG49" s="87">
        <f t="shared" si="35"/>
        <v>80000000</v>
      </c>
      <c r="AH49" s="14">
        <f>IFERROR(AG49/AG$7,0)</f>
        <v>6.6020563066616022E-4</v>
      </c>
      <c r="AI49" s="87">
        <f t="shared" si="36"/>
        <v>80000000</v>
      </c>
      <c r="AJ49" s="14">
        <f>IFERROR(AI49/AI$7,0)</f>
        <v>6.5616249691974489E-4</v>
      </c>
      <c r="AK49" s="87">
        <f t="shared" si="37"/>
        <v>80000000</v>
      </c>
      <c r="AL49" s="14">
        <f>IFERROR(AK49/AK$7,0)</f>
        <v>7.2278946660525915E-4</v>
      </c>
      <c r="AM49" s="176" t="e">
        <f>IF(#REF!=0,"",O49/#REF!)</f>
        <v>#REF!</v>
      </c>
      <c r="AN49" s="68" t="e">
        <f>IF(#REF!=0,"",O49/#REF!)</f>
        <v>#REF!</v>
      </c>
      <c r="AP49" s="761">
        <v>80000000</v>
      </c>
      <c r="AQ49" s="761"/>
      <c r="AR49" s="761">
        <v>80000000</v>
      </c>
      <c r="AS49" s="761"/>
      <c r="AT49" s="761">
        <v>80000000</v>
      </c>
      <c r="AU49" s="761"/>
      <c r="AV49" s="761">
        <v>80000000</v>
      </c>
      <c r="AW49" s="761"/>
      <c r="AX49" s="761">
        <v>80000000</v>
      </c>
      <c r="AY49" s="761"/>
      <c r="AZ49" s="761">
        <v>80000000</v>
      </c>
      <c r="BA49" s="761"/>
      <c r="BB49" s="761">
        <v>80000000</v>
      </c>
      <c r="BC49" s="761"/>
      <c r="BD49" s="761">
        <v>80000000</v>
      </c>
      <c r="BE49" s="761"/>
      <c r="BF49" s="761">
        <v>80000000</v>
      </c>
      <c r="BG49" s="761"/>
      <c r="BH49" s="761">
        <v>80000000</v>
      </c>
      <c r="BI49" s="761"/>
      <c r="BJ49" s="761">
        <v>80000000</v>
      </c>
      <c r="BK49" s="761"/>
      <c r="BL49" s="761">
        <v>80000000</v>
      </c>
      <c r="BM49" s="761"/>
    </row>
    <row r="50" spans="1:65" s="51" customFormat="1" ht="15" customHeight="1">
      <c r="A50" s="61"/>
      <c r="B50" s="204" t="s">
        <v>83</v>
      </c>
      <c r="C50" s="192">
        <v>505074478</v>
      </c>
      <c r="D50" s="335">
        <v>5.3333526949056118E-4</v>
      </c>
      <c r="E50" s="211">
        <v>388875997.59164762</v>
      </c>
      <c r="F50" s="302">
        <v>2.9516962595639524E-4</v>
      </c>
      <c r="G50" s="46">
        <v>-0.23006207098104919</v>
      </c>
      <c r="H50" s="211">
        <f t="shared" si="22"/>
        <v>453322500</v>
      </c>
      <c r="I50" s="302">
        <f t="shared" si="0"/>
        <v>3.1817931345471355E-4</v>
      </c>
      <c r="J50" s="46">
        <f t="shared" si="1"/>
        <v>0.16572507125015878</v>
      </c>
      <c r="K50" s="211">
        <f t="shared" si="24"/>
        <v>622848523.22019243</v>
      </c>
      <c r="L50" s="302">
        <f t="shared" si="2"/>
        <v>3.1817931345471355E-4</v>
      </c>
      <c r="M50" s="211">
        <f t="shared" si="25"/>
        <v>560932942.64926934</v>
      </c>
      <c r="N50" s="302">
        <f t="shared" si="2"/>
        <v>3.181793134547135E-4</v>
      </c>
      <c r="O50" s="192">
        <f t="shared" si="26"/>
        <v>25000000</v>
      </c>
      <c r="P50" s="14">
        <f t="shared" si="38"/>
        <v>2.6295660308950976E-4</v>
      </c>
      <c r="Q50" s="87">
        <f t="shared" si="27"/>
        <v>25000000</v>
      </c>
      <c r="R50" s="14">
        <f t="shared" si="38"/>
        <v>2.2790131179868965E-4</v>
      </c>
      <c r="S50" s="87">
        <f t="shared" si="28"/>
        <v>178322500</v>
      </c>
      <c r="T50" s="14">
        <f t="shared" ref="T50:V58" si="49">IFERROR(S50/S$7,0)</f>
        <v>1.5117663567912687E-3</v>
      </c>
      <c r="U50" s="87">
        <f t="shared" si="29"/>
        <v>25000000</v>
      </c>
      <c r="V50" s="14">
        <f t="shared" si="49"/>
        <v>2.4270799322954952E-4</v>
      </c>
      <c r="W50" s="87">
        <f t="shared" si="30"/>
        <v>25000000</v>
      </c>
      <c r="X50" s="14">
        <f t="shared" ref="X50:Z58" si="50">IFERROR(W50/W$7,0)</f>
        <v>1.9533457741115805E-4</v>
      </c>
      <c r="Y50" s="87">
        <f t="shared" si="31"/>
        <v>25000000</v>
      </c>
      <c r="Z50" s="14">
        <f t="shared" si="50"/>
        <v>1.8624540582948984E-4</v>
      </c>
      <c r="AA50" s="87">
        <f t="shared" si="32"/>
        <v>25000000</v>
      </c>
      <c r="AB50" s="14">
        <f t="shared" ref="AB50:AD58" si="51">IFERROR(AA50/AA$7,0)</f>
        <v>1.7554101374054365E-4</v>
      </c>
      <c r="AC50" s="87">
        <f t="shared" si="33"/>
        <v>25000000</v>
      </c>
      <c r="AD50" s="14">
        <f t="shared" si="51"/>
        <v>1.8101742360859748E-4</v>
      </c>
      <c r="AE50" s="87">
        <f t="shared" si="34"/>
        <v>25000000</v>
      </c>
      <c r="AF50" s="14">
        <f t="shared" ref="AF50:AH58" si="52">IFERROR(AE50/AE$7,0)</f>
        <v>2.4392839865305891E-4</v>
      </c>
      <c r="AG50" s="87">
        <f t="shared" si="35"/>
        <v>25000000</v>
      </c>
      <c r="AH50" s="14">
        <f t="shared" si="52"/>
        <v>2.0631425958317508E-4</v>
      </c>
      <c r="AI50" s="87">
        <f t="shared" si="36"/>
        <v>25000000</v>
      </c>
      <c r="AJ50" s="14">
        <f t="shared" ref="AJ50:AL58" si="53">IFERROR(AI50/AI$7,0)</f>
        <v>2.0505078028742026E-4</v>
      </c>
      <c r="AK50" s="87">
        <f t="shared" si="37"/>
        <v>25000000</v>
      </c>
      <c r="AL50" s="14">
        <f t="shared" si="53"/>
        <v>2.2587170831414347E-4</v>
      </c>
      <c r="AM50" s="176" t="e">
        <f>IF(#REF!=0,"",O50/#REF!)</f>
        <v>#REF!</v>
      </c>
      <c r="AN50" s="68" t="e">
        <f>IF(#REF!=0,"",O50/#REF!)</f>
        <v>#REF!</v>
      </c>
      <c r="AP50" s="761">
        <v>25000000</v>
      </c>
      <c r="AQ50" s="761"/>
      <c r="AR50" s="761">
        <v>25000000</v>
      </c>
      <c r="AS50" s="761"/>
      <c r="AT50" s="761">
        <v>178322500</v>
      </c>
      <c r="AU50" s="761"/>
      <c r="AV50" s="761">
        <v>25000000</v>
      </c>
      <c r="AW50" s="761"/>
      <c r="AX50" s="761">
        <v>25000000</v>
      </c>
      <c r="AY50" s="761"/>
      <c r="AZ50" s="761">
        <v>25000000</v>
      </c>
      <c r="BA50" s="761"/>
      <c r="BB50" s="761">
        <v>25000000</v>
      </c>
      <c r="BC50" s="761"/>
      <c r="BD50" s="761">
        <v>25000000</v>
      </c>
      <c r="BE50" s="761"/>
      <c r="BF50" s="761">
        <v>25000000</v>
      </c>
      <c r="BG50" s="761"/>
      <c r="BH50" s="761">
        <v>25000000</v>
      </c>
      <c r="BI50" s="761"/>
      <c r="BJ50" s="761">
        <v>25000000</v>
      </c>
      <c r="BK50" s="761"/>
      <c r="BL50" s="761">
        <v>25000000</v>
      </c>
      <c r="BM50" s="761"/>
    </row>
    <row r="51" spans="1:65" s="51" customFormat="1" ht="15" customHeight="1">
      <c r="A51" s="61"/>
      <c r="B51" s="204" t="s">
        <v>84</v>
      </c>
      <c r="C51" s="192">
        <v>0</v>
      </c>
      <c r="D51" s="46">
        <v>0</v>
      </c>
      <c r="E51" s="211">
        <v>0</v>
      </c>
      <c r="F51" s="14">
        <v>0</v>
      </c>
      <c r="G51" s="46">
        <v>0</v>
      </c>
      <c r="H51" s="211">
        <f t="shared" si="22"/>
        <v>0</v>
      </c>
      <c r="I51" s="302">
        <f t="shared" si="0"/>
        <v>0</v>
      </c>
      <c r="J51" s="46">
        <f t="shared" si="1"/>
        <v>0</v>
      </c>
      <c r="K51" s="211">
        <f t="shared" si="24"/>
        <v>0</v>
      </c>
      <c r="L51" s="302">
        <f t="shared" si="2"/>
        <v>0</v>
      </c>
      <c r="M51" s="211">
        <f t="shared" si="25"/>
        <v>0</v>
      </c>
      <c r="N51" s="302">
        <f t="shared" si="2"/>
        <v>0</v>
      </c>
      <c r="O51" s="192">
        <f t="shared" si="26"/>
        <v>0</v>
      </c>
      <c r="P51" s="14">
        <f t="shared" si="38"/>
        <v>0</v>
      </c>
      <c r="Q51" s="87">
        <f t="shared" si="27"/>
        <v>0</v>
      </c>
      <c r="R51" s="14">
        <f t="shared" si="38"/>
        <v>0</v>
      </c>
      <c r="S51" s="87">
        <f t="shared" si="28"/>
        <v>0</v>
      </c>
      <c r="T51" s="14">
        <f t="shared" si="49"/>
        <v>0</v>
      </c>
      <c r="U51" s="87">
        <f t="shared" si="29"/>
        <v>0</v>
      </c>
      <c r="V51" s="14">
        <f t="shared" si="49"/>
        <v>0</v>
      </c>
      <c r="W51" s="87">
        <f t="shared" si="30"/>
        <v>0</v>
      </c>
      <c r="X51" s="14">
        <f t="shared" si="50"/>
        <v>0</v>
      </c>
      <c r="Y51" s="87">
        <f t="shared" si="31"/>
        <v>0</v>
      </c>
      <c r="Z51" s="14">
        <f t="shared" si="50"/>
        <v>0</v>
      </c>
      <c r="AA51" s="87">
        <f t="shared" si="32"/>
        <v>0</v>
      </c>
      <c r="AB51" s="14">
        <f t="shared" si="51"/>
        <v>0</v>
      </c>
      <c r="AC51" s="87">
        <f t="shared" si="33"/>
        <v>0</v>
      </c>
      <c r="AD51" s="14">
        <f t="shared" si="51"/>
        <v>0</v>
      </c>
      <c r="AE51" s="87">
        <f t="shared" si="34"/>
        <v>0</v>
      </c>
      <c r="AF51" s="14">
        <f t="shared" si="52"/>
        <v>0</v>
      </c>
      <c r="AG51" s="87">
        <f t="shared" si="35"/>
        <v>0</v>
      </c>
      <c r="AH51" s="14">
        <f t="shared" si="52"/>
        <v>0</v>
      </c>
      <c r="AI51" s="87">
        <f t="shared" si="36"/>
        <v>0</v>
      </c>
      <c r="AJ51" s="14">
        <f t="shared" si="53"/>
        <v>0</v>
      </c>
      <c r="AK51" s="87">
        <f t="shared" si="37"/>
        <v>0</v>
      </c>
      <c r="AL51" s="14">
        <f t="shared" si="53"/>
        <v>0</v>
      </c>
      <c r="AM51" s="176" t="e">
        <f>IF(#REF!=0,"",O51/#REF!)</f>
        <v>#REF!</v>
      </c>
      <c r="AN51" s="68" t="e">
        <f>IF(#REF!=0,"",O51/#REF!)</f>
        <v>#REF!</v>
      </c>
      <c r="AP51" s="761">
        <v>0</v>
      </c>
      <c r="AQ51" s="761"/>
      <c r="AR51" s="761">
        <v>0</v>
      </c>
      <c r="AS51" s="761"/>
      <c r="AT51" s="761">
        <v>0</v>
      </c>
      <c r="AU51" s="761"/>
      <c r="AV51" s="761">
        <v>0</v>
      </c>
      <c r="AW51" s="761"/>
      <c r="AX51" s="761">
        <v>0</v>
      </c>
      <c r="AY51" s="761"/>
      <c r="AZ51" s="761">
        <v>0</v>
      </c>
      <c r="BA51" s="761"/>
      <c r="BB51" s="761">
        <v>0</v>
      </c>
      <c r="BC51" s="761"/>
      <c r="BD51" s="761">
        <v>0</v>
      </c>
      <c r="BE51" s="761"/>
      <c r="BF51" s="761">
        <v>0</v>
      </c>
      <c r="BG51" s="761"/>
      <c r="BH51" s="761">
        <v>0</v>
      </c>
      <c r="BI51" s="761"/>
      <c r="BJ51" s="761">
        <v>0</v>
      </c>
      <c r="BK51" s="761"/>
      <c r="BL51" s="761">
        <v>0</v>
      </c>
      <c r="BM51" s="761"/>
    </row>
    <row r="52" spans="1:65" s="51" customFormat="1" ht="15" customHeight="1">
      <c r="A52" s="61"/>
      <c r="B52" s="204" t="s">
        <v>85</v>
      </c>
      <c r="C52" s="192">
        <v>0</v>
      </c>
      <c r="D52" s="46">
        <v>0</v>
      </c>
      <c r="E52" s="211">
        <v>0</v>
      </c>
      <c r="F52" s="14">
        <v>0</v>
      </c>
      <c r="G52" s="46">
        <v>0</v>
      </c>
      <c r="H52" s="211">
        <f t="shared" si="22"/>
        <v>0</v>
      </c>
      <c r="I52" s="302">
        <f t="shared" si="0"/>
        <v>0</v>
      </c>
      <c r="J52" s="46">
        <f t="shared" si="1"/>
        <v>0</v>
      </c>
      <c r="K52" s="211">
        <f t="shared" si="24"/>
        <v>0</v>
      </c>
      <c r="L52" s="302">
        <f t="shared" si="2"/>
        <v>0</v>
      </c>
      <c r="M52" s="211">
        <f t="shared" si="25"/>
        <v>0</v>
      </c>
      <c r="N52" s="302">
        <f t="shared" si="2"/>
        <v>0</v>
      </c>
      <c r="O52" s="192">
        <f t="shared" si="26"/>
        <v>0</v>
      </c>
      <c r="P52" s="14">
        <f t="shared" si="38"/>
        <v>0</v>
      </c>
      <c r="Q52" s="87">
        <f t="shared" si="27"/>
        <v>0</v>
      </c>
      <c r="R52" s="14">
        <f t="shared" si="38"/>
        <v>0</v>
      </c>
      <c r="S52" s="87">
        <f t="shared" si="28"/>
        <v>0</v>
      </c>
      <c r="T52" s="14">
        <f t="shared" si="49"/>
        <v>0</v>
      </c>
      <c r="U52" s="87">
        <f t="shared" si="29"/>
        <v>0</v>
      </c>
      <c r="V52" s="14">
        <f t="shared" si="49"/>
        <v>0</v>
      </c>
      <c r="W52" s="87">
        <f t="shared" si="30"/>
        <v>0</v>
      </c>
      <c r="X52" s="14">
        <f t="shared" si="50"/>
        <v>0</v>
      </c>
      <c r="Y52" s="87">
        <f t="shared" si="31"/>
        <v>0</v>
      </c>
      <c r="Z52" s="14">
        <f t="shared" si="50"/>
        <v>0</v>
      </c>
      <c r="AA52" s="87">
        <f t="shared" si="32"/>
        <v>0</v>
      </c>
      <c r="AB52" s="14">
        <f t="shared" si="51"/>
        <v>0</v>
      </c>
      <c r="AC52" s="87">
        <f t="shared" si="33"/>
        <v>0</v>
      </c>
      <c r="AD52" s="14">
        <f t="shared" si="51"/>
        <v>0</v>
      </c>
      <c r="AE52" s="87">
        <f t="shared" si="34"/>
        <v>0</v>
      </c>
      <c r="AF52" s="14">
        <f t="shared" si="52"/>
        <v>0</v>
      </c>
      <c r="AG52" s="87">
        <f t="shared" si="35"/>
        <v>0</v>
      </c>
      <c r="AH52" s="14">
        <f t="shared" si="52"/>
        <v>0</v>
      </c>
      <c r="AI52" s="87">
        <f t="shared" si="36"/>
        <v>0</v>
      </c>
      <c r="AJ52" s="14">
        <f t="shared" si="53"/>
        <v>0</v>
      </c>
      <c r="AK52" s="87">
        <f t="shared" si="37"/>
        <v>0</v>
      </c>
      <c r="AL52" s="14">
        <f t="shared" si="53"/>
        <v>0</v>
      </c>
      <c r="AM52" s="176" t="e">
        <f>IF(#REF!=0,"",O52/#REF!)</f>
        <v>#REF!</v>
      </c>
      <c r="AN52" s="68" t="e">
        <f>IF(#REF!=0,"",O52/#REF!)</f>
        <v>#REF!</v>
      </c>
      <c r="AP52" s="761">
        <v>0</v>
      </c>
      <c r="AQ52" s="761"/>
      <c r="AR52" s="761">
        <v>0</v>
      </c>
      <c r="AS52" s="761"/>
      <c r="AT52" s="761">
        <v>0</v>
      </c>
      <c r="AU52" s="761"/>
      <c r="AV52" s="761">
        <v>0</v>
      </c>
      <c r="AW52" s="761"/>
      <c r="AX52" s="761">
        <v>0</v>
      </c>
      <c r="AY52" s="761"/>
      <c r="AZ52" s="761">
        <v>0</v>
      </c>
      <c r="BA52" s="761"/>
      <c r="BB52" s="761">
        <v>0</v>
      </c>
      <c r="BC52" s="761"/>
      <c r="BD52" s="761">
        <v>0</v>
      </c>
      <c r="BE52" s="761"/>
      <c r="BF52" s="761">
        <v>0</v>
      </c>
      <c r="BG52" s="761"/>
      <c r="BH52" s="761">
        <v>0</v>
      </c>
      <c r="BI52" s="761"/>
      <c r="BJ52" s="761">
        <v>0</v>
      </c>
      <c r="BK52" s="761"/>
      <c r="BL52" s="761">
        <v>0</v>
      </c>
      <c r="BM52" s="761"/>
    </row>
    <row r="53" spans="1:65" s="51" customFormat="1" ht="15" customHeight="1">
      <c r="A53" s="61"/>
      <c r="B53" s="204" t="s">
        <v>86</v>
      </c>
      <c r="C53" s="192">
        <v>5285712</v>
      </c>
      <c r="D53" s="46">
        <v>5.5814672028814988E-6</v>
      </c>
      <c r="E53" s="211">
        <v>5285712</v>
      </c>
      <c r="F53" s="14">
        <v>4.0120286251031397E-6</v>
      </c>
      <c r="G53" s="46">
        <v>0</v>
      </c>
      <c r="H53" s="211">
        <f t="shared" si="22"/>
        <v>5285712</v>
      </c>
      <c r="I53" s="302">
        <f t="shared" si="0"/>
        <v>3.7099508965015873E-6</v>
      </c>
      <c r="J53" s="46">
        <f t="shared" si="1"/>
        <v>0</v>
      </c>
      <c r="K53" s="211">
        <f t="shared" si="24"/>
        <v>7262374.8288850645</v>
      </c>
      <c r="L53" s="302">
        <f t="shared" si="2"/>
        <v>3.7099508965015873E-6</v>
      </c>
      <c r="M53" s="211">
        <f t="shared" si="25"/>
        <v>6540443.0315207271</v>
      </c>
      <c r="N53" s="302">
        <f t="shared" si="2"/>
        <v>3.7099508965015873E-6</v>
      </c>
      <c r="O53" s="192">
        <f t="shared" si="26"/>
        <v>440476</v>
      </c>
      <c r="P53" s="14">
        <f t="shared" si="38"/>
        <v>4.6330429080981963E-6</v>
      </c>
      <c r="Q53" s="87">
        <f t="shared" si="27"/>
        <v>440476</v>
      </c>
      <c r="R53" s="14">
        <f t="shared" si="38"/>
        <v>4.0154023286335846E-6</v>
      </c>
      <c r="S53" s="87">
        <f t="shared" si="28"/>
        <v>440476</v>
      </c>
      <c r="T53" s="14">
        <f t="shared" si="49"/>
        <v>3.7342275807819586E-6</v>
      </c>
      <c r="U53" s="87">
        <f t="shared" si="29"/>
        <v>440476</v>
      </c>
      <c r="V53" s="14">
        <f t="shared" si="49"/>
        <v>4.276281841031162E-6</v>
      </c>
      <c r="W53" s="87">
        <f t="shared" si="30"/>
        <v>440476</v>
      </c>
      <c r="X53" s="14">
        <f t="shared" si="50"/>
        <v>3.4416077327902901E-6</v>
      </c>
      <c r="Y53" s="87">
        <f t="shared" si="31"/>
        <v>440476</v>
      </c>
      <c r="Z53" s="14">
        <f t="shared" si="50"/>
        <v>3.2814652551260145E-6</v>
      </c>
      <c r="AA53" s="87">
        <f t="shared" si="32"/>
        <v>440476</v>
      </c>
      <c r="AB53" s="14">
        <f t="shared" si="51"/>
        <v>3.092864142735188E-6</v>
      </c>
      <c r="AC53" s="87">
        <f t="shared" si="33"/>
        <v>440476</v>
      </c>
      <c r="AD53" s="14">
        <f t="shared" si="51"/>
        <v>3.1893532272568231E-6</v>
      </c>
      <c r="AE53" s="87">
        <f t="shared" si="34"/>
        <v>440476</v>
      </c>
      <c r="AF53" s="14">
        <f t="shared" si="52"/>
        <v>4.2977842130041911E-6</v>
      </c>
      <c r="AG53" s="87">
        <f t="shared" si="35"/>
        <v>440476</v>
      </c>
      <c r="AH53" s="14">
        <f t="shared" si="52"/>
        <v>3.6350591921663449E-6</v>
      </c>
      <c r="AI53" s="87">
        <f t="shared" si="36"/>
        <v>440476</v>
      </c>
      <c r="AJ53" s="14">
        <f t="shared" si="53"/>
        <v>3.6127978999152691E-6</v>
      </c>
      <c r="AK53" s="87">
        <f t="shared" si="37"/>
        <v>440476</v>
      </c>
      <c r="AL53" s="14">
        <f t="shared" si="53"/>
        <v>3.9796426636552268E-6</v>
      </c>
      <c r="AM53" s="176" t="e">
        <f>IF(#REF!=0,"",O53/#REF!)</f>
        <v>#REF!</v>
      </c>
      <c r="AN53" s="68" t="e">
        <f>IF(#REF!=0,"",O53/#REF!)</f>
        <v>#REF!</v>
      </c>
      <c r="AP53" s="761">
        <v>440476</v>
      </c>
      <c r="AQ53" s="761"/>
      <c r="AR53" s="761">
        <v>440476</v>
      </c>
      <c r="AS53" s="761"/>
      <c r="AT53" s="761">
        <v>440476</v>
      </c>
      <c r="AU53" s="761"/>
      <c r="AV53" s="761">
        <v>440476</v>
      </c>
      <c r="AW53" s="761"/>
      <c r="AX53" s="761">
        <v>440476</v>
      </c>
      <c r="AY53" s="761"/>
      <c r="AZ53" s="761">
        <v>440476</v>
      </c>
      <c r="BA53" s="761"/>
      <c r="BB53" s="761">
        <v>440476</v>
      </c>
      <c r="BC53" s="761"/>
      <c r="BD53" s="761">
        <v>440476</v>
      </c>
      <c r="BE53" s="761"/>
      <c r="BF53" s="761">
        <v>440476</v>
      </c>
      <c r="BG53" s="761"/>
      <c r="BH53" s="761">
        <v>440476</v>
      </c>
      <c r="BI53" s="761"/>
      <c r="BJ53" s="761">
        <v>440476</v>
      </c>
      <c r="BK53" s="761"/>
      <c r="BL53" s="761">
        <v>440476</v>
      </c>
      <c r="BM53" s="761"/>
    </row>
    <row r="54" spans="1:65" s="51" customFormat="1" ht="15" customHeight="1">
      <c r="A54" s="61"/>
      <c r="B54" s="204" t="s">
        <v>175</v>
      </c>
      <c r="C54" s="192">
        <v>22666213449</v>
      </c>
      <c r="D54" s="46">
        <v>2.3934472210953801E-2</v>
      </c>
      <c r="E54" s="211">
        <v>57397257673</v>
      </c>
      <c r="F54" s="14">
        <v>4.3566399528861356E-2</v>
      </c>
      <c r="G54" s="46">
        <v>1.5322825888914535</v>
      </c>
      <c r="H54" s="211">
        <f t="shared" si="22"/>
        <v>55596418973.780685</v>
      </c>
      <c r="I54" s="302">
        <f t="shared" si="0"/>
        <v>3.9022176087924486E-2</v>
      </c>
      <c r="J54" s="46">
        <f t="shared" si="1"/>
        <v>-3.1374995465444325E-2</v>
      </c>
      <c r="K54" s="211">
        <f t="shared" si="24"/>
        <v>76387444819.417496</v>
      </c>
      <c r="L54" s="302">
        <f t="shared" si="2"/>
        <v>3.9022176087924486E-2</v>
      </c>
      <c r="M54" s="211">
        <f>+H54*$M$7/$H$7</f>
        <v>68793988596.913834</v>
      </c>
      <c r="N54" s="302">
        <f t="shared" si="2"/>
        <v>3.9022176087924486E-2</v>
      </c>
      <c r="O54" s="192">
        <f>+AP54</f>
        <v>2670564370.3285499</v>
      </c>
      <c r="P54" s="14">
        <f>IFERROR(O54/O$7,0)</f>
        <v>2.8089701406138846E-2</v>
      </c>
      <c r="Q54" s="87">
        <f t="shared" si="27"/>
        <v>5154831623.1918716</v>
      </c>
      <c r="R54" s="14">
        <f t="shared" si="38"/>
        <v>4.6991715561071845E-2</v>
      </c>
      <c r="S54" s="87">
        <f t="shared" si="28"/>
        <v>5025227070.072217</v>
      </c>
      <c r="T54" s="14">
        <f t="shared" si="49"/>
        <v>4.2602415397787363E-2</v>
      </c>
      <c r="U54" s="87">
        <f t="shared" si="29"/>
        <v>4333745754.2654963</v>
      </c>
      <c r="V54" s="14">
        <f t="shared" si="49"/>
        <v>4.2073389407394357E-2</v>
      </c>
      <c r="W54" s="87">
        <f t="shared" si="30"/>
        <v>5301542232.2464695</v>
      </c>
      <c r="X54" s="14">
        <f t="shared" si="50"/>
        <v>4.1422980462530866E-2</v>
      </c>
      <c r="Y54" s="87">
        <f t="shared" si="31"/>
        <v>5563346786.9253073</v>
      </c>
      <c r="Z54" s="14">
        <f t="shared" si="50"/>
        <v>4.1445911204043687E-2</v>
      </c>
      <c r="AA54" s="87">
        <f t="shared" si="32"/>
        <v>6298615586.0285769</v>
      </c>
      <c r="AB54" s="14">
        <f t="shared" si="51"/>
        <v>4.4226614605337791E-2</v>
      </c>
      <c r="AC54" s="87">
        <f t="shared" si="33"/>
        <v>4568982090.0224371</v>
      </c>
      <c r="AD54" s="14">
        <f t="shared" si="51"/>
        <v>3.3082614657987459E-2</v>
      </c>
      <c r="AE54" s="87">
        <f t="shared" si="34"/>
        <v>3914390455.9503813</v>
      </c>
      <c r="AF54" s="14">
        <f t="shared" si="52"/>
        <v>3.8193239824911747E-2</v>
      </c>
      <c r="AG54" s="87">
        <f t="shared" si="35"/>
        <v>4254324013.5311179</v>
      </c>
      <c r="AH54" s="14">
        <f t="shared" si="52"/>
        <v>3.5109108355143775E-2</v>
      </c>
      <c r="AI54" s="87">
        <f t="shared" si="36"/>
        <v>4479394205.9043503</v>
      </c>
      <c r="AJ54" s="14">
        <f t="shared" si="53"/>
        <v>3.6740131085425454E-2</v>
      </c>
      <c r="AK54" s="87">
        <f t="shared" si="37"/>
        <v>4031454785.3139153</v>
      </c>
      <c r="AL54" s="14">
        <f t="shared" si="53"/>
        <v>3.64236631740033E-2</v>
      </c>
      <c r="AM54" s="176" t="e">
        <f>IF(#REF!=0,"",O54/#REF!)</f>
        <v>#REF!</v>
      </c>
      <c r="AN54" s="68" t="e">
        <f>IF(#REF!=0,"",O54/#REF!)</f>
        <v>#REF!</v>
      </c>
      <c r="AP54" s="761">
        <v>2670564370.3285499</v>
      </c>
      <c r="AQ54" s="761"/>
      <c r="AR54" s="761">
        <f>5791945644.03581*0.89</f>
        <v>5154831623.1918716</v>
      </c>
      <c r="AS54" s="761"/>
      <c r="AT54" s="761">
        <f>6612140881.67397*0.76</f>
        <v>5025227070.072217</v>
      </c>
      <c r="AU54" s="761"/>
      <c r="AV54" s="761">
        <f>6373155520.97867*0.68</f>
        <v>4333745754.2654963</v>
      </c>
      <c r="AW54" s="761"/>
      <c r="AX54" s="761">
        <f>6545113866.97095*0.81</f>
        <v>5301542232.2464695</v>
      </c>
      <c r="AY54" s="761"/>
      <c r="AZ54" s="761">
        <f>6545113866.97095*0.85</f>
        <v>5563346786.9253073</v>
      </c>
      <c r="BA54" s="761"/>
      <c r="BB54" s="761">
        <v>6298615586.0285769</v>
      </c>
      <c r="BC54" s="761"/>
      <c r="BD54" s="761">
        <f>8958788411.8087*0.51</f>
        <v>4568982090.0224371</v>
      </c>
      <c r="BE54" s="761"/>
      <c r="BF54" s="761">
        <f>9547293795.00093*0.41</f>
        <v>3914390455.9503813</v>
      </c>
      <c r="BG54" s="761"/>
      <c r="BH54" s="761">
        <f>6545113866.97095*0.65</f>
        <v>4254324013.5311179</v>
      </c>
      <c r="BI54" s="761"/>
      <c r="BJ54" s="761">
        <f>8958788411.8087*0.5</f>
        <v>4479394205.9043503</v>
      </c>
      <c r="BK54" s="761"/>
      <c r="BL54" s="761">
        <f>8958788411.8087*0.45</f>
        <v>4031454785.3139153</v>
      </c>
      <c r="BM54" s="761"/>
    </row>
    <row r="55" spans="1:65" s="51" customFormat="1" ht="15" customHeight="1">
      <c r="A55" s="61"/>
      <c r="B55" s="204" t="s">
        <v>176</v>
      </c>
      <c r="C55" s="192">
        <v>0</v>
      </c>
      <c r="D55" s="46">
        <v>0</v>
      </c>
      <c r="E55" s="211">
        <v>0</v>
      </c>
      <c r="F55" s="14">
        <v>0</v>
      </c>
      <c r="G55" s="46">
        <v>0</v>
      </c>
      <c r="H55" s="211">
        <f t="shared" si="22"/>
        <v>0</v>
      </c>
      <c r="I55" s="302">
        <f t="shared" si="0"/>
        <v>0</v>
      </c>
      <c r="J55" s="46">
        <f t="shared" si="1"/>
        <v>0</v>
      </c>
      <c r="K55" s="211">
        <f t="shared" si="24"/>
        <v>0</v>
      </c>
      <c r="L55" s="302">
        <f t="shared" si="2"/>
        <v>0</v>
      </c>
      <c r="M55" s="211">
        <f t="shared" si="25"/>
        <v>0</v>
      </c>
      <c r="N55" s="302">
        <f t="shared" si="2"/>
        <v>0</v>
      </c>
      <c r="O55" s="192">
        <f t="shared" si="26"/>
        <v>0</v>
      </c>
      <c r="P55" s="14">
        <f t="shared" si="38"/>
        <v>0</v>
      </c>
      <c r="Q55" s="87">
        <f t="shared" si="27"/>
        <v>0</v>
      </c>
      <c r="R55" s="14">
        <f t="shared" si="38"/>
        <v>0</v>
      </c>
      <c r="S55" s="87">
        <f t="shared" si="28"/>
        <v>0</v>
      </c>
      <c r="T55" s="14">
        <f t="shared" si="49"/>
        <v>0</v>
      </c>
      <c r="U55" s="87">
        <f t="shared" si="29"/>
        <v>0</v>
      </c>
      <c r="V55" s="14">
        <f t="shared" si="49"/>
        <v>0</v>
      </c>
      <c r="W55" s="87">
        <f t="shared" si="30"/>
        <v>0</v>
      </c>
      <c r="X55" s="14">
        <f t="shared" si="50"/>
        <v>0</v>
      </c>
      <c r="Y55" s="87">
        <f t="shared" si="31"/>
        <v>0</v>
      </c>
      <c r="Z55" s="14">
        <f t="shared" si="50"/>
        <v>0</v>
      </c>
      <c r="AA55" s="87">
        <f t="shared" si="32"/>
        <v>0</v>
      </c>
      <c r="AB55" s="14">
        <f t="shared" si="51"/>
        <v>0</v>
      </c>
      <c r="AC55" s="87">
        <f t="shared" si="33"/>
        <v>0</v>
      </c>
      <c r="AD55" s="14">
        <f t="shared" si="51"/>
        <v>0</v>
      </c>
      <c r="AE55" s="87">
        <f t="shared" si="34"/>
        <v>0</v>
      </c>
      <c r="AF55" s="14">
        <f t="shared" si="52"/>
        <v>0</v>
      </c>
      <c r="AG55" s="87">
        <f t="shared" si="35"/>
        <v>0</v>
      </c>
      <c r="AH55" s="14">
        <f t="shared" si="52"/>
        <v>0</v>
      </c>
      <c r="AI55" s="87">
        <f t="shared" si="36"/>
        <v>0</v>
      </c>
      <c r="AJ55" s="14">
        <f t="shared" si="53"/>
        <v>0</v>
      </c>
      <c r="AK55" s="87">
        <f t="shared" si="37"/>
        <v>0</v>
      </c>
      <c r="AL55" s="14">
        <f t="shared" si="53"/>
        <v>0</v>
      </c>
      <c r="AM55" s="176" t="e">
        <f>IF(#REF!=0,"",O55/#REF!)</f>
        <v>#REF!</v>
      </c>
      <c r="AN55" s="68" t="e">
        <f>IF(#REF!=0,"",O55/#REF!)</f>
        <v>#REF!</v>
      </c>
      <c r="AP55" s="761">
        <v>0</v>
      </c>
      <c r="AQ55" s="761"/>
      <c r="AR55" s="761">
        <v>0</v>
      </c>
      <c r="AS55" s="761"/>
      <c r="AT55" s="761">
        <v>0</v>
      </c>
      <c r="AU55" s="761"/>
      <c r="AV55" s="761">
        <v>0</v>
      </c>
      <c r="AW55" s="761"/>
      <c r="AX55" s="761">
        <v>0</v>
      </c>
      <c r="AY55" s="761"/>
      <c r="AZ55" s="761">
        <v>0</v>
      </c>
      <c r="BA55" s="761"/>
      <c r="BB55" s="761">
        <v>0</v>
      </c>
      <c r="BC55" s="761"/>
      <c r="BD55" s="761"/>
      <c r="BE55" s="761"/>
      <c r="BF55" s="761">
        <v>0</v>
      </c>
      <c r="BG55" s="761"/>
      <c r="BH55" s="761">
        <v>0</v>
      </c>
      <c r="BI55" s="761"/>
      <c r="BJ55" s="761">
        <v>0</v>
      </c>
      <c r="BK55" s="761"/>
      <c r="BL55" s="761">
        <v>0</v>
      </c>
      <c r="BM55" s="761"/>
    </row>
    <row r="56" spans="1:65" s="51" customFormat="1" ht="15" customHeight="1">
      <c r="A56" s="61"/>
      <c r="B56" s="204" t="s">
        <v>171</v>
      </c>
      <c r="C56" s="192">
        <v>300000000</v>
      </c>
      <c r="D56" s="46">
        <v>3.167861133683503E-4</v>
      </c>
      <c r="E56" s="211">
        <v>160000000</v>
      </c>
      <c r="F56" s="14">
        <v>1.2144524333079484E-4</v>
      </c>
      <c r="G56" s="46">
        <v>-0.46666666666666667</v>
      </c>
      <c r="H56" s="211">
        <f t="shared" si="22"/>
        <v>0</v>
      </c>
      <c r="I56" s="302">
        <f t="shared" si="0"/>
        <v>0</v>
      </c>
      <c r="J56" s="46">
        <f t="shared" si="1"/>
        <v>-1</v>
      </c>
      <c r="K56" s="211">
        <f t="shared" si="24"/>
        <v>0</v>
      </c>
      <c r="L56" s="302">
        <f t="shared" si="2"/>
        <v>0</v>
      </c>
      <c r="M56" s="211">
        <f t="shared" si="25"/>
        <v>0</v>
      </c>
      <c r="N56" s="302">
        <f t="shared" si="2"/>
        <v>0</v>
      </c>
      <c r="O56" s="192">
        <f t="shared" si="26"/>
        <v>0</v>
      </c>
      <c r="P56" s="14">
        <f t="shared" si="38"/>
        <v>0</v>
      </c>
      <c r="Q56" s="87">
        <f t="shared" si="27"/>
        <v>0</v>
      </c>
      <c r="R56" s="14">
        <f t="shared" si="38"/>
        <v>0</v>
      </c>
      <c r="S56" s="87">
        <f t="shared" si="28"/>
        <v>0</v>
      </c>
      <c r="T56" s="14">
        <f t="shared" si="49"/>
        <v>0</v>
      </c>
      <c r="U56" s="87">
        <f t="shared" si="29"/>
        <v>0</v>
      </c>
      <c r="V56" s="14">
        <f t="shared" si="49"/>
        <v>0</v>
      </c>
      <c r="W56" s="87">
        <f t="shared" si="30"/>
        <v>0</v>
      </c>
      <c r="X56" s="14">
        <f t="shared" si="50"/>
        <v>0</v>
      </c>
      <c r="Y56" s="87">
        <f t="shared" si="31"/>
        <v>0</v>
      </c>
      <c r="Z56" s="14">
        <f t="shared" si="50"/>
        <v>0</v>
      </c>
      <c r="AA56" s="87">
        <f t="shared" si="32"/>
        <v>0</v>
      </c>
      <c r="AB56" s="14">
        <f t="shared" si="51"/>
        <v>0</v>
      </c>
      <c r="AC56" s="87">
        <f t="shared" si="33"/>
        <v>0</v>
      </c>
      <c r="AD56" s="14">
        <f t="shared" si="51"/>
        <v>0</v>
      </c>
      <c r="AE56" s="87">
        <f t="shared" si="34"/>
        <v>0</v>
      </c>
      <c r="AF56" s="14">
        <f t="shared" si="52"/>
        <v>0</v>
      </c>
      <c r="AG56" s="87">
        <f t="shared" si="35"/>
        <v>0</v>
      </c>
      <c r="AH56" s="14">
        <f t="shared" si="52"/>
        <v>0</v>
      </c>
      <c r="AI56" s="87">
        <f t="shared" si="36"/>
        <v>0</v>
      </c>
      <c r="AJ56" s="14">
        <f t="shared" si="53"/>
        <v>0</v>
      </c>
      <c r="AK56" s="87">
        <f t="shared" si="37"/>
        <v>0</v>
      </c>
      <c r="AL56" s="14">
        <f t="shared" si="53"/>
        <v>0</v>
      </c>
      <c r="AM56" s="176" t="e">
        <f>IF(#REF!=0,"",O56/#REF!)</f>
        <v>#REF!</v>
      </c>
      <c r="AN56" s="68" t="e">
        <f>IF(#REF!=0,"",O56/#REF!)</f>
        <v>#REF!</v>
      </c>
      <c r="AP56" s="761">
        <v>0</v>
      </c>
      <c r="AQ56" s="761"/>
      <c r="AR56" s="761">
        <v>0</v>
      </c>
      <c r="AS56" s="761"/>
      <c r="AT56" s="761">
        <v>0</v>
      </c>
      <c r="AU56" s="761"/>
      <c r="AV56" s="761">
        <v>0</v>
      </c>
      <c r="AW56" s="761"/>
      <c r="AX56" s="761">
        <v>0</v>
      </c>
      <c r="AY56" s="761"/>
      <c r="AZ56" s="761">
        <v>0</v>
      </c>
      <c r="BA56" s="761"/>
      <c r="BB56" s="761">
        <v>0</v>
      </c>
      <c r="BC56" s="761"/>
      <c r="BD56" s="761">
        <v>0</v>
      </c>
      <c r="BE56" s="761"/>
      <c r="BF56" s="761">
        <v>0</v>
      </c>
      <c r="BG56" s="761"/>
      <c r="BH56" s="761">
        <v>0</v>
      </c>
      <c r="BI56" s="761"/>
      <c r="BJ56" s="761">
        <v>0</v>
      </c>
      <c r="BK56" s="761"/>
      <c r="BL56" s="761">
        <v>0</v>
      </c>
      <c r="BM56" s="761"/>
    </row>
    <row r="57" spans="1:65" s="51" customFormat="1" ht="15" customHeight="1">
      <c r="A57" s="61"/>
      <c r="B57" s="204" t="s">
        <v>172</v>
      </c>
      <c r="C57" s="192">
        <v>28410336249.603977</v>
      </c>
      <c r="D57" s="46">
        <v>2.9999999999999992E-2</v>
      </c>
      <c r="E57" s="211">
        <v>39478446725.323204</v>
      </c>
      <c r="F57" s="14">
        <v>2.996543480549186E-2</v>
      </c>
      <c r="G57" s="46">
        <v>0.38958041110384639</v>
      </c>
      <c r="H57" s="211">
        <f t="shared" si="22"/>
        <v>42742172180.64254</v>
      </c>
      <c r="I57" s="302">
        <f t="shared" si="0"/>
        <v>0.03</v>
      </c>
      <c r="J57" s="46">
        <f t="shared" si="1"/>
        <v>8.2671070572435654E-2</v>
      </c>
      <c r="K57" s="211">
        <f t="shared" si="24"/>
        <v>58726180196.077629</v>
      </c>
      <c r="L57" s="302">
        <f t="shared" si="2"/>
        <v>3.0000000000000002E-2</v>
      </c>
      <c r="M57" s="211">
        <f t="shared" si="25"/>
        <v>52888379501.369461</v>
      </c>
      <c r="N57" s="302">
        <f t="shared" si="2"/>
        <v>0.03</v>
      </c>
      <c r="O57" s="192">
        <f>+O8*0.03</f>
        <v>2852181657.3083043</v>
      </c>
      <c r="P57" s="14">
        <f t="shared" si="38"/>
        <v>0.03</v>
      </c>
      <c r="Q57" s="87">
        <f>+Q8*0.03</f>
        <v>3290898126.3894253</v>
      </c>
      <c r="R57" s="14">
        <f t="shared" si="38"/>
        <v>0.03</v>
      </c>
      <c r="S57" s="87">
        <f>+S8*0.03</f>
        <v>3538691660.8957424</v>
      </c>
      <c r="T57" s="14">
        <f t="shared" si="49"/>
        <v>0.03</v>
      </c>
      <c r="U57" s="87">
        <f>+U8*0.03</f>
        <v>3090133085.5249643</v>
      </c>
      <c r="V57" s="14">
        <f t="shared" si="49"/>
        <v>0.03</v>
      </c>
      <c r="W57" s="87">
        <f>+W8*0.03</f>
        <v>3839565989.4936652</v>
      </c>
      <c r="X57" s="14">
        <f t="shared" si="50"/>
        <v>0.03</v>
      </c>
      <c r="Y57" s="87">
        <f>+Y8*0.03</f>
        <v>4026944968.9762282</v>
      </c>
      <c r="Z57" s="14">
        <f t="shared" si="50"/>
        <v>0.03</v>
      </c>
      <c r="AA57" s="87">
        <f>+AA8*0.03</f>
        <v>4272505803.7350106</v>
      </c>
      <c r="AB57" s="14">
        <f t="shared" si="51"/>
        <v>0.03</v>
      </c>
      <c r="AC57" s="87">
        <f>+AC8*0.03</f>
        <v>4143247567.2710795</v>
      </c>
      <c r="AD57" s="14">
        <f t="shared" si="51"/>
        <v>0.03</v>
      </c>
      <c r="AE57" s="87">
        <f>+AE8*0.03</f>
        <v>3074672748.8123689</v>
      </c>
      <c r="AF57" s="14">
        <f t="shared" si="52"/>
        <v>0.03</v>
      </c>
      <c r="AG57" s="87">
        <f>+AG8*0.03</f>
        <v>3635231037.9091334</v>
      </c>
      <c r="AH57" s="14">
        <f t="shared" si="52"/>
        <v>0.03</v>
      </c>
      <c r="AI57" s="87">
        <f>+AI8*0.03</f>
        <v>3657630558.38521</v>
      </c>
      <c r="AJ57" s="14">
        <f t="shared" si="53"/>
        <v>3.0000000000000002E-2</v>
      </c>
      <c r="AK57" s="87">
        <f>+AK8*0.03</f>
        <v>3320468975.9414063</v>
      </c>
      <c r="AL57" s="14">
        <f t="shared" si="53"/>
        <v>0.03</v>
      </c>
      <c r="AM57" s="176"/>
      <c r="AN57" s="68"/>
      <c r="AP57" s="761">
        <v>0</v>
      </c>
      <c r="AQ57" s="761"/>
      <c r="AR57" s="761">
        <v>0</v>
      </c>
      <c r="AS57" s="761"/>
      <c r="AT57" s="761">
        <v>0</v>
      </c>
      <c r="AU57" s="761"/>
      <c r="AV57" s="761">
        <v>0</v>
      </c>
      <c r="AW57" s="761"/>
      <c r="AX57" s="761">
        <v>0</v>
      </c>
      <c r="AY57" s="761"/>
      <c r="AZ57" s="761">
        <v>0</v>
      </c>
      <c r="BA57" s="761"/>
      <c r="BB57" s="761">
        <v>0</v>
      </c>
      <c r="BC57" s="761"/>
      <c r="BD57" s="761">
        <v>0</v>
      </c>
      <c r="BE57" s="761"/>
      <c r="BF57" s="761">
        <v>0</v>
      </c>
      <c r="BG57" s="761"/>
      <c r="BH57" s="761">
        <v>0</v>
      </c>
      <c r="BI57" s="761"/>
      <c r="BJ57" s="761">
        <v>0</v>
      </c>
      <c r="BK57" s="761"/>
      <c r="BL57" s="761">
        <v>0</v>
      </c>
      <c r="BM57" s="761"/>
    </row>
    <row r="58" spans="1:65" s="51" customFormat="1" ht="15" customHeight="1">
      <c r="A58" s="61"/>
      <c r="B58" s="204" t="s">
        <v>173</v>
      </c>
      <c r="C58" s="192">
        <v>37880448332.805313</v>
      </c>
      <c r="D58" s="46">
        <v>0.04</v>
      </c>
      <c r="E58" s="211">
        <v>52637928967.097603</v>
      </c>
      <c r="F58" s="14">
        <v>3.9953913073989142E-2</v>
      </c>
      <c r="G58" s="46">
        <v>0.38958041110384595</v>
      </c>
      <c r="H58" s="211">
        <f t="shared" si="22"/>
        <v>56989562907.523392</v>
      </c>
      <c r="I58" s="302">
        <f t="shared" si="0"/>
        <v>0.04</v>
      </c>
      <c r="J58" s="46">
        <f t="shared" si="1"/>
        <v>8.2671070572435806E-2</v>
      </c>
      <c r="K58" s="211">
        <f t="shared" si="24"/>
        <v>78301573594.770172</v>
      </c>
      <c r="L58" s="302">
        <f t="shared" si="2"/>
        <v>0.04</v>
      </c>
      <c r="M58" s="211">
        <f t="shared" si="25"/>
        <v>70517839335.159286</v>
      </c>
      <c r="N58" s="302">
        <f t="shared" si="2"/>
        <v>0.04</v>
      </c>
      <c r="O58" s="192">
        <f>+O8*0.04</f>
        <v>3802908876.4110723</v>
      </c>
      <c r="P58" s="14">
        <f t="shared" si="38"/>
        <v>0.04</v>
      </c>
      <c r="Q58" s="87">
        <f>+Q8*0.04</f>
        <v>4387864168.5192337</v>
      </c>
      <c r="R58" s="14">
        <f t="shared" si="38"/>
        <v>3.9999999999999994E-2</v>
      </c>
      <c r="S58" s="87">
        <f>+S8*0.04</f>
        <v>4718255547.8609905</v>
      </c>
      <c r="T58" s="14">
        <f t="shared" si="49"/>
        <v>4.0000000000000008E-2</v>
      </c>
      <c r="U58" s="87">
        <f>+U8*0.04</f>
        <v>4120177447.3666191</v>
      </c>
      <c r="V58" s="14">
        <f t="shared" si="49"/>
        <v>0.04</v>
      </c>
      <c r="W58" s="87">
        <f>+W8*0.04</f>
        <v>5119421319.3248873</v>
      </c>
      <c r="X58" s="14">
        <f t="shared" si="50"/>
        <v>0.04</v>
      </c>
      <c r="Y58" s="87">
        <f>+Y8*0.04</f>
        <v>5369259958.6349716</v>
      </c>
      <c r="Z58" s="14">
        <f t="shared" si="50"/>
        <v>0.04</v>
      </c>
      <c r="AA58" s="87">
        <f>+AA8*0.04</f>
        <v>5696674404.9800148</v>
      </c>
      <c r="AB58" s="14">
        <f t="shared" si="51"/>
        <v>0.04</v>
      </c>
      <c r="AC58" s="87">
        <f>+AC8*0.04</f>
        <v>5524330089.6947727</v>
      </c>
      <c r="AD58" s="14">
        <f t="shared" si="51"/>
        <v>0.04</v>
      </c>
      <c r="AE58" s="87">
        <f>+AE8*0.04</f>
        <v>4099563665.0831585</v>
      </c>
      <c r="AF58" s="14">
        <f t="shared" si="52"/>
        <v>0.04</v>
      </c>
      <c r="AG58" s="87">
        <f>+AG8*0.04</f>
        <v>4846974717.2121782</v>
      </c>
      <c r="AH58" s="14">
        <f t="shared" si="52"/>
        <v>0.04</v>
      </c>
      <c r="AI58" s="87">
        <f>+AI8*0.04</f>
        <v>4876840744.5136137</v>
      </c>
      <c r="AJ58" s="14">
        <f t="shared" si="53"/>
        <v>0.04</v>
      </c>
      <c r="AK58" s="87">
        <f>+AK8*0.04</f>
        <v>4427291967.921875</v>
      </c>
      <c r="AL58" s="14">
        <f t="shared" si="53"/>
        <v>0.04</v>
      </c>
      <c r="AM58" s="176"/>
      <c r="AN58" s="68"/>
      <c r="AP58" s="761">
        <v>0</v>
      </c>
      <c r="AQ58" s="761"/>
      <c r="AR58" s="761">
        <v>0</v>
      </c>
      <c r="AS58" s="761"/>
      <c r="AT58" s="761">
        <v>0</v>
      </c>
      <c r="AU58" s="761"/>
      <c r="AV58" s="761">
        <v>0</v>
      </c>
      <c r="AW58" s="761"/>
      <c r="AX58" s="761">
        <v>0</v>
      </c>
      <c r="AY58" s="761"/>
      <c r="AZ58" s="761">
        <v>0</v>
      </c>
      <c r="BA58" s="761"/>
      <c r="BB58" s="761">
        <v>0</v>
      </c>
      <c r="BC58" s="761"/>
      <c r="BD58" s="761">
        <v>0</v>
      </c>
      <c r="BE58" s="761"/>
      <c r="BF58" s="761">
        <v>0</v>
      </c>
      <c r="BG58" s="761"/>
      <c r="BH58" s="761">
        <v>0</v>
      </c>
      <c r="BI58" s="761"/>
      <c r="BJ58" s="761">
        <v>0</v>
      </c>
      <c r="BK58" s="761"/>
      <c r="BL58" s="761">
        <v>0</v>
      </c>
      <c r="BM58" s="761"/>
    </row>
    <row r="59" spans="1:65" s="51" customFormat="1" ht="15" customHeight="1">
      <c r="A59" s="61"/>
      <c r="B59" s="204" t="s">
        <v>174</v>
      </c>
      <c r="C59" s="192">
        <v>0</v>
      </c>
      <c r="D59" s="46"/>
      <c r="E59" s="211">
        <v>0</v>
      </c>
      <c r="F59" s="14"/>
      <c r="G59" s="46"/>
      <c r="H59" s="211">
        <f t="shared" si="22"/>
        <v>0</v>
      </c>
      <c r="I59" s="302"/>
      <c r="J59" s="46">
        <f t="shared" si="1"/>
        <v>0</v>
      </c>
      <c r="K59" s="211">
        <f>E59*$K$8/$E$8</f>
        <v>0</v>
      </c>
      <c r="L59" s="302"/>
      <c r="M59" s="211"/>
      <c r="N59" s="14"/>
      <c r="O59" s="192">
        <v>0</v>
      </c>
      <c r="P59" s="14"/>
      <c r="Q59" s="87">
        <f t="shared" si="27"/>
        <v>0</v>
      </c>
      <c r="R59" s="14"/>
      <c r="S59" s="87"/>
      <c r="T59" s="14"/>
      <c r="U59" s="87"/>
      <c r="V59" s="14"/>
      <c r="W59" s="87"/>
      <c r="X59" s="14"/>
      <c r="Y59" s="87"/>
      <c r="Z59" s="14"/>
      <c r="AA59" s="87"/>
      <c r="AB59" s="14"/>
      <c r="AC59" s="87"/>
      <c r="AD59" s="14"/>
      <c r="AE59" s="87"/>
      <c r="AF59" s="14"/>
      <c r="AG59" s="87"/>
      <c r="AH59" s="14"/>
      <c r="AI59" s="87"/>
      <c r="AJ59" s="14"/>
      <c r="AK59" s="87"/>
      <c r="AL59" s="14"/>
      <c r="AM59" s="176"/>
      <c r="AN59" s="68"/>
      <c r="AP59" s="761">
        <v>0</v>
      </c>
      <c r="AQ59" s="761"/>
      <c r="AR59" s="761">
        <v>0</v>
      </c>
      <c r="AS59" s="761"/>
      <c r="AT59" s="761">
        <v>0</v>
      </c>
      <c r="AU59" s="761"/>
      <c r="AV59" s="761">
        <v>0</v>
      </c>
      <c r="AW59" s="761"/>
      <c r="AX59" s="761">
        <v>0</v>
      </c>
      <c r="AY59" s="761"/>
      <c r="AZ59" s="761">
        <v>0</v>
      </c>
      <c r="BA59" s="761"/>
      <c r="BB59" s="761">
        <v>0</v>
      </c>
      <c r="BC59" s="761"/>
      <c r="BD59" s="761">
        <v>0</v>
      </c>
      <c r="BE59" s="761"/>
      <c r="BF59" s="761">
        <v>0</v>
      </c>
      <c r="BG59" s="761"/>
      <c r="BH59" s="761">
        <v>0</v>
      </c>
      <c r="BI59" s="761"/>
      <c r="BJ59" s="761">
        <v>0</v>
      </c>
      <c r="BK59" s="761"/>
      <c r="BL59" s="761">
        <v>0</v>
      </c>
      <c r="BM59" s="761"/>
    </row>
    <row r="60" spans="1:65" s="51" customFormat="1" ht="15" customHeight="1" thickBot="1">
      <c r="B60" s="205" t="s">
        <v>177</v>
      </c>
      <c r="C60" s="193">
        <v>47588582062.092056</v>
      </c>
      <c r="D60" s="111">
        <v>5.0251339840536452E-2</v>
      </c>
      <c r="E60" s="108">
        <v>110149232284.1926</v>
      </c>
      <c r="F60" s="109">
        <v>8.3606876984087586E-2</v>
      </c>
      <c r="G60" s="111">
        <v>1.3146147145227696</v>
      </c>
      <c r="H60" s="108">
        <f>H28-H29</f>
        <v>117917924411.86084</v>
      </c>
      <c r="I60" s="109">
        <f>IFERROR(H60/H$7,0)</f>
        <v>8.2764575403538737E-2</v>
      </c>
      <c r="J60" s="111">
        <f t="shared" si="1"/>
        <v>7.0528790501457911E-2</v>
      </c>
      <c r="K60" s="108">
        <f>K28-K29</f>
        <v>155093770388.03461</v>
      </c>
      <c r="L60" s="109">
        <f>IFERROR(K60/K$7,0)</f>
        <v>7.9228941778709525E-2</v>
      </c>
      <c r="M60" s="108">
        <f>M28-M29</f>
        <v>110982613466.63336</v>
      </c>
      <c r="N60" s="109">
        <f>IFERROR(M60/M$7,0)</f>
        <v>6.2952929081761505E-2</v>
      </c>
      <c r="O60" s="193">
        <f>O28-O29</f>
        <v>5978455792.9609528</v>
      </c>
      <c r="P60" s="109">
        <f>IFERROR(O60/O$7,0)</f>
        <v>6.2882977081512553E-2</v>
      </c>
      <c r="Q60" s="110">
        <f>Q28-Q29</f>
        <v>8482378277.9816513</v>
      </c>
      <c r="R60" s="109">
        <f>IFERROR(Q60/Q$7,0)</f>
        <v>7.7325805468989137E-2</v>
      </c>
      <c r="S60" s="110">
        <f>S28-S29</f>
        <v>10018571487.081951</v>
      </c>
      <c r="T60" s="109">
        <f>IFERROR(S60/S$7,0)</f>
        <v>8.4934538924021155E-2</v>
      </c>
      <c r="U60" s="110">
        <f>U28-U29</f>
        <v>5869243487.2757187</v>
      </c>
      <c r="V60" s="109">
        <f>IFERROR(U60/U$7,0)</f>
        <v>5.6980492342891709E-2</v>
      </c>
      <c r="W60" s="110">
        <f>W28-W29</f>
        <v>6642912355.3032608</v>
      </c>
      <c r="X60" s="109">
        <f>IFERROR(W60/W$7,0)</f>
        <v>5.1903619108100922E-2</v>
      </c>
      <c r="Y60" s="110">
        <f>Y28-Y29</f>
        <v>9420454408.4581337</v>
      </c>
      <c r="Z60" s="109">
        <f>IFERROR(Y60/Y$7,0)</f>
        <v>7.0180654176059662E-2</v>
      </c>
      <c r="AA60" s="110">
        <f>AA28-AA29</f>
        <v>14841419449.904663</v>
      </c>
      <c r="AB60" s="109">
        <f>IFERROR(AA60/AA$7,0)</f>
        <v>0.10421111262339544</v>
      </c>
      <c r="AC60" s="110">
        <f>AC28-AC29</f>
        <v>11098778908.914692</v>
      </c>
      <c r="AD60" s="109">
        <f>IFERROR(AC60/AC$7,0)</f>
        <v>8.0362894531727125E-2</v>
      </c>
      <c r="AE60" s="110">
        <f>AE28-AE29</f>
        <v>11893013352.513479</v>
      </c>
      <c r="AF60" s="109">
        <f>IFERROR(AE60/AE$7,0)</f>
        <v>0.11604174808952243</v>
      </c>
      <c r="AG60" s="110">
        <f>AG28-AG29</f>
        <v>12723191456.965656</v>
      </c>
      <c r="AH60" s="109">
        <f>IFERROR(AG60/AG$7,0)</f>
        <v>0.10499903299915392</v>
      </c>
      <c r="AI60" s="110">
        <f>AI28-AI29</f>
        <v>10295527403.532333</v>
      </c>
      <c r="AJ60" s="109">
        <f>IFERROR(AI60/AI$7,0)</f>
        <v>8.4444237102592912E-2</v>
      </c>
      <c r="AK60" s="110">
        <f>AK28-AK29</f>
        <v>10653978030.968445</v>
      </c>
      <c r="AL60" s="109">
        <f>IFERROR(AK60/AK$7,0)</f>
        <v>9.6257288727847889E-2</v>
      </c>
      <c r="AM60" s="177" t="e">
        <f>IF(#REF!=0,"",O60/#REF!)</f>
        <v>#REF!</v>
      </c>
      <c r="AN60" s="111" t="e">
        <f>IF(#REF!=0,"",O60/#REF!)</f>
        <v>#REF!</v>
      </c>
      <c r="AP60" s="761"/>
      <c r="AQ60" s="761"/>
      <c r="AR60" s="761"/>
      <c r="AS60" s="761"/>
      <c r="AT60" s="761"/>
      <c r="AU60" s="761"/>
      <c r="AV60" s="761"/>
      <c r="AW60" s="761"/>
      <c r="AX60" s="761"/>
      <c r="AY60" s="761"/>
      <c r="AZ60" s="761"/>
      <c r="BA60" s="761"/>
      <c r="BB60" s="761"/>
      <c r="BC60" s="761"/>
      <c r="BD60" s="761"/>
      <c r="BE60" s="761"/>
      <c r="BF60" s="761"/>
      <c r="BG60" s="761"/>
      <c r="BH60" s="761"/>
      <c r="BI60" s="761"/>
      <c r="BJ60" s="761"/>
      <c r="BK60" s="761"/>
      <c r="BL60" s="761"/>
      <c r="BM60" s="761"/>
    </row>
    <row r="61" spans="1:65">
      <c r="C61" s="242"/>
      <c r="H61" s="742">
        <f>+(H60+H58+H57)*0.1</f>
        <v>21764965950.002678</v>
      </c>
      <c r="I61" s="743">
        <f>IFERROR(H61/H$7,0)</f>
        <v>1.5276457540353875E-2</v>
      </c>
      <c r="J61" s="667"/>
      <c r="K61" s="742">
        <f>+(K60+K58+K57)*0.1</f>
        <v>29212152417.888241</v>
      </c>
      <c r="L61" s="743">
        <f>IFERROR(K61/K$7,0)</f>
        <v>1.4922894177870953E-2</v>
      </c>
      <c r="M61" s="742">
        <f>+(M60+M58+M57)*0.1</f>
        <v>23438883230.316212</v>
      </c>
      <c r="N61" s="743">
        <f>IFERROR(M61/M$7,0)</f>
        <v>1.3295292908176151E-2</v>
      </c>
    </row>
    <row r="62" spans="1:65" ht="21" customHeight="1">
      <c r="B62" s="43" t="str">
        <f>B1</f>
        <v>2025년 사업계획</v>
      </c>
      <c r="C62" s="43"/>
      <c r="E62" s="43"/>
      <c r="G62" s="43"/>
      <c r="H62" s="744"/>
      <c r="I62" s="744"/>
      <c r="J62" s="744"/>
      <c r="K62" s="744"/>
      <c r="L62" s="744"/>
      <c r="M62" s="744"/>
      <c r="N62" s="744"/>
    </row>
    <row r="63" spans="1:65" ht="9" customHeight="1"/>
    <row r="64" spans="1:65" ht="21" customHeight="1" thickBot="1">
      <c r="B64" s="36" t="s">
        <v>105</v>
      </c>
      <c r="C64" s="216" t="s">
        <v>88</v>
      </c>
      <c r="D64" s="217"/>
      <c r="E64" s="216">
        <v>5.5</v>
      </c>
      <c r="G64" s="36"/>
      <c r="H64" s="36"/>
      <c r="I64" s="36"/>
      <c r="J64" s="36"/>
      <c r="K64" s="36"/>
      <c r="L64" s="36"/>
      <c r="M64" s="36"/>
      <c r="N64" s="36"/>
      <c r="O64" s="3" t="s">
        <v>168</v>
      </c>
      <c r="AI64" s="3" t="s">
        <v>168</v>
      </c>
      <c r="AM64" s="905" t="s">
        <v>91</v>
      </c>
      <c r="AN64" s="905"/>
    </row>
    <row r="65" spans="1:65" ht="21" customHeight="1">
      <c r="B65" s="978" t="s">
        <v>39</v>
      </c>
      <c r="C65" s="733" t="s">
        <v>90</v>
      </c>
      <c r="D65" s="734"/>
      <c r="E65" s="734"/>
      <c r="F65" s="734"/>
      <c r="G65" s="734"/>
      <c r="H65" s="734"/>
      <c r="I65" s="734"/>
      <c r="J65" s="734"/>
      <c r="K65" s="734"/>
      <c r="L65" s="734"/>
      <c r="M65" s="735"/>
      <c r="N65" s="735"/>
      <c r="O65" s="981" t="s">
        <v>92</v>
      </c>
      <c r="P65" s="910"/>
      <c r="Q65" s="909" t="s">
        <v>89</v>
      </c>
      <c r="R65" s="910"/>
      <c r="S65" s="909" t="s">
        <v>106</v>
      </c>
      <c r="T65" s="910"/>
      <c r="U65" s="909" t="s">
        <v>93</v>
      </c>
      <c r="V65" s="910"/>
      <c r="W65" s="909" t="s">
        <v>94</v>
      </c>
      <c r="X65" s="910"/>
      <c r="Y65" s="909" t="s">
        <v>95</v>
      </c>
      <c r="Z65" s="910"/>
      <c r="AA65" s="909" t="s">
        <v>96</v>
      </c>
      <c r="AB65" s="910"/>
      <c r="AC65" s="909" t="s">
        <v>107</v>
      </c>
      <c r="AD65" s="910"/>
      <c r="AE65" s="909" t="s">
        <v>108</v>
      </c>
      <c r="AF65" s="910"/>
      <c r="AG65" s="909" t="s">
        <v>109</v>
      </c>
      <c r="AH65" s="910"/>
      <c r="AI65" s="909" t="s">
        <v>110</v>
      </c>
      <c r="AJ65" s="910"/>
      <c r="AK65" s="909" t="s">
        <v>111</v>
      </c>
      <c r="AL65" s="910"/>
      <c r="AM65" s="936" t="s">
        <v>38</v>
      </c>
      <c r="AN65" s="936"/>
    </row>
    <row r="66" spans="1:65" s="38" customFormat="1" ht="15.75" customHeight="1">
      <c r="B66" s="979"/>
      <c r="C66" s="736" t="s">
        <v>228</v>
      </c>
      <c r="D66" s="737"/>
      <c r="E66" s="842" t="s">
        <v>355</v>
      </c>
      <c r="F66" s="737"/>
      <c r="G66" s="737"/>
      <c r="H66" s="842" t="s">
        <v>213</v>
      </c>
      <c r="I66" s="737"/>
      <c r="J66" s="739"/>
      <c r="K66" s="740" t="s">
        <v>214</v>
      </c>
      <c r="L66" s="741"/>
      <c r="M66" s="740" t="s">
        <v>356</v>
      </c>
      <c r="N66" s="741"/>
      <c r="O66" s="982"/>
      <c r="P66" s="912"/>
      <c r="Q66" s="911"/>
      <c r="R66" s="912"/>
      <c r="S66" s="911"/>
      <c r="T66" s="912"/>
      <c r="U66" s="911"/>
      <c r="V66" s="912"/>
      <c r="W66" s="911"/>
      <c r="X66" s="912"/>
      <c r="Y66" s="911"/>
      <c r="Z66" s="912"/>
      <c r="AA66" s="911"/>
      <c r="AB66" s="912"/>
      <c r="AC66" s="911"/>
      <c r="AD66" s="912"/>
      <c r="AE66" s="911"/>
      <c r="AF66" s="912"/>
      <c r="AG66" s="911"/>
      <c r="AH66" s="912"/>
      <c r="AI66" s="911"/>
      <c r="AJ66" s="912"/>
      <c r="AK66" s="911"/>
      <c r="AL66" s="912"/>
      <c r="AM66" s="937"/>
      <c r="AN66" s="937"/>
      <c r="AP66" s="760"/>
      <c r="AQ66" s="760"/>
      <c r="AR66" s="760"/>
      <c r="AS66" s="760"/>
      <c r="AT66" s="760"/>
      <c r="AU66" s="760"/>
      <c r="AV66" s="760"/>
      <c r="AW66" s="760"/>
      <c r="AX66" s="760"/>
      <c r="AY66" s="760"/>
      <c r="AZ66" s="760"/>
      <c r="BA66" s="760"/>
      <c r="BB66" s="760"/>
      <c r="BC66" s="760"/>
      <c r="BD66" s="760"/>
      <c r="BE66" s="760"/>
      <c r="BF66" s="760"/>
      <c r="BG66" s="760"/>
      <c r="BH66" s="760"/>
      <c r="BI66" s="760"/>
      <c r="BJ66" s="760"/>
      <c r="BK66" s="760"/>
      <c r="BL66" s="760"/>
      <c r="BM66" s="760"/>
    </row>
    <row r="67" spans="1:65" s="38" customFormat="1" ht="21" customHeight="1" thickBot="1">
      <c r="B67" s="980"/>
      <c r="C67" s="207" t="s">
        <v>37</v>
      </c>
      <c r="D67" s="101" t="s">
        <v>36</v>
      </c>
      <c r="E67" s="210" t="s">
        <v>37</v>
      </c>
      <c r="F67" s="100" t="s">
        <v>36</v>
      </c>
      <c r="G67" s="323" t="s">
        <v>113</v>
      </c>
      <c r="H67" s="210" t="s">
        <v>37</v>
      </c>
      <c r="I67" s="101" t="s">
        <v>36</v>
      </c>
      <c r="J67" s="323" t="s">
        <v>113</v>
      </c>
      <c r="K67" s="210" t="s">
        <v>37</v>
      </c>
      <c r="L67" s="101" t="s">
        <v>36</v>
      </c>
      <c r="M67" s="210" t="s">
        <v>37</v>
      </c>
      <c r="N67" s="101" t="s">
        <v>36</v>
      </c>
      <c r="O67" s="179" t="s">
        <v>37</v>
      </c>
      <c r="P67" s="100" t="s">
        <v>36</v>
      </c>
      <c r="Q67" s="104" t="s">
        <v>37</v>
      </c>
      <c r="R67" s="100" t="s">
        <v>36</v>
      </c>
      <c r="S67" s="104" t="s">
        <v>37</v>
      </c>
      <c r="T67" s="100" t="s">
        <v>36</v>
      </c>
      <c r="U67" s="104" t="s">
        <v>37</v>
      </c>
      <c r="V67" s="100" t="s">
        <v>36</v>
      </c>
      <c r="W67" s="104" t="s">
        <v>37</v>
      </c>
      <c r="X67" s="100" t="s">
        <v>36</v>
      </c>
      <c r="Y67" s="104" t="s">
        <v>37</v>
      </c>
      <c r="Z67" s="100" t="s">
        <v>36</v>
      </c>
      <c r="AA67" s="104" t="s">
        <v>37</v>
      </c>
      <c r="AB67" s="100" t="s">
        <v>36</v>
      </c>
      <c r="AC67" s="104" t="s">
        <v>37</v>
      </c>
      <c r="AD67" s="100" t="s">
        <v>36</v>
      </c>
      <c r="AE67" s="104" t="s">
        <v>37</v>
      </c>
      <c r="AF67" s="100" t="s">
        <v>36</v>
      </c>
      <c r="AG67" s="104" t="s">
        <v>37</v>
      </c>
      <c r="AH67" s="100" t="s">
        <v>36</v>
      </c>
      <c r="AI67" s="104" t="s">
        <v>37</v>
      </c>
      <c r="AJ67" s="100" t="s">
        <v>36</v>
      </c>
      <c r="AK67" s="104" t="s">
        <v>37</v>
      </c>
      <c r="AL67" s="100" t="s">
        <v>36</v>
      </c>
      <c r="AM67" s="208" t="s">
        <v>35</v>
      </c>
      <c r="AN67" s="103" t="s">
        <v>34</v>
      </c>
      <c r="AP67" s="760"/>
      <c r="AQ67" s="760"/>
      <c r="AR67" s="760"/>
      <c r="AS67" s="760"/>
      <c r="AT67" s="760"/>
      <c r="AU67" s="760"/>
      <c r="AV67" s="760"/>
      <c r="AW67" s="760"/>
      <c r="AX67" s="760"/>
      <c r="AY67" s="760"/>
      <c r="AZ67" s="760"/>
      <c r="BA67" s="760"/>
      <c r="BB67" s="760"/>
      <c r="BC67" s="760"/>
      <c r="BD67" s="760"/>
      <c r="BE67" s="760"/>
      <c r="BF67" s="760"/>
      <c r="BG67" s="760"/>
      <c r="BH67" s="760"/>
      <c r="BI67" s="760"/>
      <c r="BJ67" s="760"/>
      <c r="BK67" s="760"/>
      <c r="BL67" s="760"/>
      <c r="BM67" s="760"/>
    </row>
    <row r="68" spans="1:65" s="51" customFormat="1" ht="15" customHeight="1">
      <c r="B68" s="194" t="s">
        <v>40</v>
      </c>
      <c r="C68" s="180">
        <v>52085616457.607307</v>
      </c>
      <c r="D68" s="47">
        <v>1</v>
      </c>
      <c r="E68" s="50">
        <v>72460639533.080719</v>
      </c>
      <c r="F68" s="31">
        <v>1</v>
      </c>
      <c r="G68" s="47">
        <v>0.39118329514361655</v>
      </c>
      <c r="H68" s="50">
        <f t="shared" ref="H68:H121" si="54">H7*$E$64/100</f>
        <v>78360648997.844666</v>
      </c>
      <c r="I68" s="31">
        <f>+IFERROR(H68/H$68,0)</f>
        <v>1</v>
      </c>
      <c r="J68" s="175">
        <f>IFERROR((H68-E68)/E68,0)</f>
        <v>8.1423646034346597E-2</v>
      </c>
      <c r="K68" s="50">
        <f t="shared" ref="K68:K121" si="55">K7*$E$64/100</f>
        <v>107664663692.80899</v>
      </c>
      <c r="L68" s="31">
        <f>+IFERROR(K68/K$68,0)</f>
        <v>1</v>
      </c>
      <c r="M68" s="50">
        <f t="shared" ref="M68:M116" si="56">M7*$E$64/100</f>
        <v>96962029085.844025</v>
      </c>
      <c r="N68" s="31">
        <f>+IFERROR(M68/M$68,0)</f>
        <v>1</v>
      </c>
      <c r="O68" s="180">
        <f t="shared" ref="O68:O121" si="57">O7*$E$64/100</f>
        <v>5228999705.0652246</v>
      </c>
      <c r="P68" s="31">
        <v>1</v>
      </c>
      <c r="Q68" s="140">
        <f t="shared" ref="Q68:Q121" si="58">Q7*$E$64/100</f>
        <v>6033313231.7139463</v>
      </c>
      <c r="R68" s="31">
        <v>1</v>
      </c>
      <c r="S68" s="140">
        <f t="shared" ref="S68:S121" si="59">S7*$E$64/100</f>
        <v>6487601378.3088608</v>
      </c>
      <c r="T68" s="31">
        <v>1</v>
      </c>
      <c r="U68" s="140">
        <f t="shared" ref="U68:U121" si="60">U7*$E$64/100</f>
        <v>5665243990.1291018</v>
      </c>
      <c r="V68" s="31">
        <v>1</v>
      </c>
      <c r="W68" s="140">
        <f t="shared" ref="W68:W121" si="61">W7*$E$64/100</f>
        <v>7039204314.0717201</v>
      </c>
      <c r="X68" s="31">
        <v>1</v>
      </c>
      <c r="Y68" s="140">
        <f t="shared" ref="Y68:Y121" si="62">Y7*$E$64/100</f>
        <v>7382732443.123086</v>
      </c>
      <c r="Z68" s="31">
        <v>1</v>
      </c>
      <c r="AA68" s="140">
        <f t="shared" ref="Y68:AA83" si="63">AA7*$E$64/100</f>
        <v>7832927306.8475199</v>
      </c>
      <c r="AB68" s="31">
        <v>1</v>
      </c>
      <c r="AC68" s="140">
        <f t="shared" ref="AC68:AC121" si="64">AC7*$E$64/100</f>
        <v>7595953873.3303127</v>
      </c>
      <c r="AD68" s="31">
        <v>1</v>
      </c>
      <c r="AE68" s="140">
        <f t="shared" ref="AE68:AE121" si="65">AE7*$E$64/100</f>
        <v>5636900039.4893436</v>
      </c>
      <c r="AF68" s="31">
        <v>1</v>
      </c>
      <c r="AG68" s="140">
        <f t="shared" ref="AG68:AG121" si="66">AG7*$E$64/100</f>
        <v>6664590236.1667452</v>
      </c>
      <c r="AH68" s="31">
        <v>1</v>
      </c>
      <c r="AI68" s="140">
        <f t="shared" ref="AI68:AI121" si="67">AI7*$E$64/100</f>
        <v>6705656023.7062187</v>
      </c>
      <c r="AJ68" s="31">
        <v>1</v>
      </c>
      <c r="AK68" s="140">
        <f t="shared" ref="AK68:AK121" si="68">AK7*$E$64/100</f>
        <v>6087526455.8925781</v>
      </c>
      <c r="AL68" s="31">
        <v>1</v>
      </c>
      <c r="AM68" s="175" t="e">
        <f>IF(#REF!=0,"",O68/#REF!)</f>
        <v>#REF!</v>
      </c>
      <c r="AN68" s="47" t="e">
        <f>IF(#REF!=0,"",O68/#REF!)</f>
        <v>#REF!</v>
      </c>
      <c r="AP68" s="761"/>
      <c r="AQ68" s="761"/>
      <c r="AR68" s="761"/>
      <c r="AS68" s="761"/>
      <c r="AT68" s="761"/>
      <c r="AU68" s="761"/>
      <c r="AV68" s="761"/>
      <c r="AW68" s="761"/>
      <c r="AX68" s="761"/>
      <c r="AY68" s="761"/>
      <c r="AZ68" s="761"/>
      <c r="BA68" s="761"/>
      <c r="BB68" s="761"/>
      <c r="BC68" s="761"/>
      <c r="BD68" s="761"/>
      <c r="BE68" s="761"/>
      <c r="BF68" s="761"/>
      <c r="BG68" s="761"/>
      <c r="BH68" s="761"/>
      <c r="BI68" s="761"/>
      <c r="BJ68" s="761"/>
      <c r="BK68" s="761"/>
      <c r="BL68" s="761"/>
      <c r="BM68" s="761"/>
    </row>
    <row r="69" spans="1:65" s="56" customFormat="1" ht="15" customHeight="1">
      <c r="A69" s="215"/>
      <c r="B69" s="195" t="s">
        <v>41</v>
      </c>
      <c r="C69" s="181">
        <v>52085616457.607307</v>
      </c>
      <c r="D69" s="55">
        <v>1</v>
      </c>
      <c r="E69" s="53">
        <v>72377152329.759216</v>
      </c>
      <c r="F69" s="54">
        <v>0.99884782684972873</v>
      </c>
      <c r="G69" s="55">
        <v>0.38958041110384611</v>
      </c>
      <c r="H69" s="53">
        <f t="shared" si="54"/>
        <v>78360648997.844666</v>
      </c>
      <c r="I69" s="54">
        <f t="shared" ref="I69:I121" si="69">+IFERROR(H69/H$68,0)</f>
        <v>1</v>
      </c>
      <c r="J69" s="22">
        <f t="shared" ref="J69:J121" si="70">IFERROR((H69-E69)/E69,0)</f>
        <v>8.267107057243564E-2</v>
      </c>
      <c r="K69" s="53">
        <f t="shared" si="55"/>
        <v>107664663692.80899</v>
      </c>
      <c r="L69" s="54">
        <f t="shared" ref="L69:N121" si="71">+IFERROR(K69/K$68,0)</f>
        <v>1</v>
      </c>
      <c r="M69" s="53">
        <f t="shared" si="56"/>
        <v>96962029085.844025</v>
      </c>
      <c r="N69" s="54">
        <f t="shared" si="71"/>
        <v>1</v>
      </c>
      <c r="O69" s="181">
        <f t="shared" si="57"/>
        <v>5228999705.0652246</v>
      </c>
      <c r="P69" s="54">
        <f>+IFERROR(O69/O$68,0)</f>
        <v>1</v>
      </c>
      <c r="Q69" s="141">
        <f t="shared" si="58"/>
        <v>6033313231.7139463</v>
      </c>
      <c r="R69" s="54">
        <f>+IFERROR(Q69/Q$68,0)</f>
        <v>1</v>
      </c>
      <c r="S69" s="141">
        <f t="shared" si="59"/>
        <v>6487601378.3088608</v>
      </c>
      <c r="T69" s="54">
        <f>+IFERROR(S69/S$68,0)</f>
        <v>1</v>
      </c>
      <c r="U69" s="141">
        <f t="shared" si="60"/>
        <v>5665243990.1291018</v>
      </c>
      <c r="V69" s="54">
        <f>+IFERROR(U69/U$68,0)</f>
        <v>1</v>
      </c>
      <c r="W69" s="141">
        <f t="shared" si="61"/>
        <v>7039204314.0717201</v>
      </c>
      <c r="X69" s="54">
        <f>+IFERROR(W69/W$68,0)</f>
        <v>1</v>
      </c>
      <c r="Y69" s="141">
        <f>Y8*$E$64/100</f>
        <v>7382732443.123086</v>
      </c>
      <c r="Z69" s="54">
        <f>+IFERROR(Y69/Y$68,0)</f>
        <v>1</v>
      </c>
      <c r="AA69" s="141">
        <f t="shared" si="63"/>
        <v>7832927306.8475199</v>
      </c>
      <c r="AB69" s="54">
        <f>+IFERROR(AA69/AA$68,0)</f>
        <v>1</v>
      </c>
      <c r="AC69" s="141">
        <f t="shared" si="64"/>
        <v>7595953873.3303127</v>
      </c>
      <c r="AD69" s="54">
        <f>+IFERROR(AC69/AC$68,0)</f>
        <v>1</v>
      </c>
      <c r="AE69" s="141">
        <f t="shared" si="65"/>
        <v>5636900039.4893436</v>
      </c>
      <c r="AF69" s="54">
        <f>+IFERROR(AE69/AE$68,0)</f>
        <v>1</v>
      </c>
      <c r="AG69" s="141">
        <f t="shared" si="66"/>
        <v>6664590236.1667452</v>
      </c>
      <c r="AH69" s="54">
        <f>+IFERROR(AG69/AG$68,0)</f>
        <v>1</v>
      </c>
      <c r="AI69" s="141">
        <f t="shared" si="67"/>
        <v>6705656023.7062187</v>
      </c>
      <c r="AJ69" s="54">
        <f>+IFERROR(AI69/AI$68,0)</f>
        <v>1</v>
      </c>
      <c r="AK69" s="141">
        <f t="shared" si="68"/>
        <v>6087526455.8925781</v>
      </c>
      <c r="AL69" s="54">
        <f>+IFERROR(AK69/AK$68,0)</f>
        <v>1</v>
      </c>
      <c r="AM69" s="22" t="e">
        <f>IF(#REF!=0,"",O69/#REF!)</f>
        <v>#REF!</v>
      </c>
      <c r="AN69" s="55" t="e">
        <f>IF(#REF!=0,"",O69/#REF!)</f>
        <v>#REF!</v>
      </c>
      <c r="AP69" s="762"/>
      <c r="AQ69" s="762"/>
      <c r="AR69" s="762"/>
      <c r="AS69" s="762"/>
      <c r="AT69" s="762"/>
      <c r="AU69" s="762"/>
      <c r="AV69" s="762"/>
      <c r="AW69" s="762"/>
      <c r="AX69" s="762"/>
      <c r="AY69" s="762"/>
      <c r="AZ69" s="762"/>
      <c r="BA69" s="762"/>
      <c r="BB69" s="762"/>
      <c r="BC69" s="762"/>
      <c r="BD69" s="762"/>
      <c r="BE69" s="762"/>
      <c r="BF69" s="762"/>
      <c r="BG69" s="762"/>
      <c r="BH69" s="762"/>
      <c r="BI69" s="762"/>
      <c r="BJ69" s="762"/>
      <c r="BK69" s="762"/>
      <c r="BL69" s="762"/>
      <c r="BM69" s="762"/>
    </row>
    <row r="70" spans="1:65" s="51" customFormat="1" ht="15" customHeight="1">
      <c r="A70" s="61"/>
      <c r="B70" s="196" t="s">
        <v>42</v>
      </c>
      <c r="C70" s="182">
        <v>2402794029.5259995</v>
      </c>
      <c r="D70" s="46">
        <v>4.613162314171021E-2</v>
      </c>
      <c r="E70" s="211">
        <v>1754811424.4100001</v>
      </c>
      <c r="F70" s="14">
        <v>2.4217443231492178E-2</v>
      </c>
      <c r="G70" s="46">
        <v>-0.2696787977468994</v>
      </c>
      <c r="H70" s="211">
        <f t="shared" si="54"/>
        <v>1415641215.3399997</v>
      </c>
      <c r="I70" s="14">
        <f t="shared" si="69"/>
        <v>1.8065715808185015E-2</v>
      </c>
      <c r="J70" s="12">
        <f t="shared" si="70"/>
        <v>-0.19328014643170885</v>
      </c>
      <c r="K70" s="211">
        <f t="shared" si="55"/>
        <v>5360342762.9399996</v>
      </c>
      <c r="L70" s="14">
        <f t="shared" si="71"/>
        <v>4.9787391508826322E-2</v>
      </c>
      <c r="M70" s="211">
        <f t="shared" si="56"/>
        <v>5360342762.9399996</v>
      </c>
      <c r="N70" s="14">
        <f t="shared" si="71"/>
        <v>5.528290624151741E-2</v>
      </c>
      <c r="O70" s="182">
        <f t="shared" si="57"/>
        <v>93734786.199999988</v>
      </c>
      <c r="P70" s="14">
        <f t="shared" ref="P70:R121" si="72">+IFERROR(O70/O$68,0)</f>
        <v>1.7925949796707967E-2</v>
      </c>
      <c r="Q70" s="59">
        <f t="shared" si="58"/>
        <v>86335127.999999985</v>
      </c>
      <c r="R70" s="14">
        <f t="shared" si="72"/>
        <v>1.4309737400369293E-2</v>
      </c>
      <c r="S70" s="59">
        <f t="shared" si="59"/>
        <v>134554514.59999999</v>
      </c>
      <c r="T70" s="14">
        <f t="shared" ref="T70:T121" si="73">+IFERROR(S70/S$68,0)</f>
        <v>2.0740256183106407E-2</v>
      </c>
      <c r="U70" s="59">
        <f t="shared" si="60"/>
        <v>155358906.44999999</v>
      </c>
      <c r="V70" s="14">
        <f t="shared" ref="V70:V121" si="74">+IFERROR(U70/U$68,0)</f>
        <v>2.7423162483503134E-2</v>
      </c>
      <c r="W70" s="59">
        <f t="shared" si="61"/>
        <v>341789594.18999988</v>
      </c>
      <c r="X70" s="14">
        <f t="shared" ref="X70:X121" si="75">+IFERROR(W70/W$68,0)</f>
        <v>4.8555146141552596E-2</v>
      </c>
      <c r="Y70" s="59">
        <f t="shared" si="63"/>
        <v>111172956.40000001</v>
      </c>
      <c r="Z70" s="14">
        <f t="shared" ref="Z70:Z121" si="76">+IFERROR(Y70/Y$68,0)</f>
        <v>1.5058510823259767E-2</v>
      </c>
      <c r="AA70" s="59">
        <f t="shared" si="63"/>
        <v>124940960.64999998</v>
      </c>
      <c r="AB70" s="14">
        <f t="shared" ref="AB70:AB121" si="77">+IFERROR(AA70/AA$68,0)</f>
        <v>1.5950736647431539E-2</v>
      </c>
      <c r="AC70" s="59">
        <f t="shared" si="64"/>
        <v>52488321.599999994</v>
      </c>
      <c r="AD70" s="14">
        <f t="shared" ref="AD70:AD121" si="78">+IFERROR(AC70/AC$68,0)</f>
        <v>6.9100369058701788E-3</v>
      </c>
      <c r="AE70" s="59">
        <f t="shared" si="65"/>
        <v>36851792.999999993</v>
      </c>
      <c r="AF70" s="14">
        <f t="shared" ref="AF70:AF121" si="79">+IFERROR(AE70/AE$68,0)</f>
        <v>6.5375991665338204E-3</v>
      </c>
      <c r="AG70" s="59">
        <f t="shared" si="66"/>
        <v>37319633.999999993</v>
      </c>
      <c r="AH70" s="14">
        <f t="shared" ref="AH70:AH121" si="80">+IFERROR(AG70/AG$68,0)</f>
        <v>5.5996892048182437E-3</v>
      </c>
      <c r="AI70" s="59">
        <f t="shared" si="67"/>
        <v>89887562.599999994</v>
      </c>
      <c r="AJ70" s="14">
        <f t="shared" ref="AJ70:AJ121" si="81">+IFERROR(AI70/AI$68,0)</f>
        <v>1.3404738072192243E-2</v>
      </c>
      <c r="AK70" s="59">
        <f t="shared" si="68"/>
        <v>151207057.64999998</v>
      </c>
      <c r="AL70" s="14">
        <f t="shared" ref="AL70:AL121" si="82">+IFERROR(AK70/AK$68,0)</f>
        <v>2.4838833760407762E-2</v>
      </c>
      <c r="AM70" s="32" t="e">
        <f>IF(#REF!=0,"",O70/#REF!)</f>
        <v>#REF!</v>
      </c>
      <c r="AN70" s="60" t="e">
        <f>IF(#REF!=0,"",O70/#REF!)</f>
        <v>#REF!</v>
      </c>
      <c r="AP70" s="761"/>
      <c r="AQ70" s="761"/>
      <c r="AR70" s="761"/>
      <c r="AS70" s="761"/>
      <c r="AT70" s="761"/>
      <c r="AU70" s="761"/>
      <c r="AV70" s="761"/>
      <c r="AW70" s="761"/>
      <c r="AX70" s="761"/>
      <c r="AY70" s="761"/>
      <c r="AZ70" s="761"/>
      <c r="BA70" s="761"/>
      <c r="BB70" s="761"/>
      <c r="BC70" s="761"/>
      <c r="BD70" s="761"/>
      <c r="BE70" s="761"/>
      <c r="BF70" s="761"/>
      <c r="BG70" s="761"/>
      <c r="BH70" s="761"/>
      <c r="BI70" s="761"/>
      <c r="BJ70" s="761"/>
      <c r="BK70" s="761"/>
      <c r="BL70" s="761"/>
      <c r="BM70" s="761"/>
    </row>
    <row r="71" spans="1:65" s="51" customFormat="1" ht="15" customHeight="1">
      <c r="A71" s="61"/>
      <c r="B71" s="196" t="s">
        <v>43</v>
      </c>
      <c r="C71" s="182">
        <v>49682822428.081299</v>
      </c>
      <c r="D71" s="46">
        <v>0.95386837685828962</v>
      </c>
      <c r="E71" s="211">
        <v>70622340905.349213</v>
      </c>
      <c r="F71" s="14">
        <v>0.97463038361823651</v>
      </c>
      <c r="G71" s="46">
        <v>0.42146394777750507</v>
      </c>
      <c r="H71" s="211">
        <f t="shared" si="54"/>
        <v>76945007782.504654</v>
      </c>
      <c r="I71" s="14">
        <f t="shared" si="69"/>
        <v>0.98193428419181483</v>
      </c>
      <c r="J71" s="12">
        <f t="shared" si="70"/>
        <v>8.9527857560390459E-2</v>
      </c>
      <c r="K71" s="211">
        <f t="shared" si="55"/>
        <v>102304320929.86899</v>
      </c>
      <c r="L71" s="14">
        <f t="shared" si="71"/>
        <v>0.95021260849117362</v>
      </c>
      <c r="M71" s="211">
        <f t="shared" si="56"/>
        <v>91601686322.904022</v>
      </c>
      <c r="N71" s="14">
        <f t="shared" si="71"/>
        <v>0.94471709375848256</v>
      </c>
      <c r="O71" s="182">
        <f t="shared" si="57"/>
        <v>5135264918.8652248</v>
      </c>
      <c r="P71" s="14">
        <f t="shared" si="72"/>
        <v>0.98207405020329208</v>
      </c>
      <c r="Q71" s="59">
        <f t="shared" si="58"/>
        <v>5946978103.7139463</v>
      </c>
      <c r="R71" s="14">
        <f t="shared" si="72"/>
        <v>0.98569026259963066</v>
      </c>
      <c r="S71" s="59">
        <f t="shared" si="59"/>
        <v>6353046863.7088614</v>
      </c>
      <c r="T71" s="14">
        <f t="shared" si="73"/>
        <v>0.97925974381689374</v>
      </c>
      <c r="U71" s="59">
        <f t="shared" si="60"/>
        <v>5509885083.6791019</v>
      </c>
      <c r="V71" s="14">
        <f t="shared" si="74"/>
        <v>0.97257683751649693</v>
      </c>
      <c r="W71" s="59">
        <f t="shared" si="61"/>
        <v>6697414719.8817196</v>
      </c>
      <c r="X71" s="14">
        <f t="shared" si="75"/>
        <v>0.95144485385844735</v>
      </c>
      <c r="Y71" s="59">
        <f t="shared" si="63"/>
        <v>7271559486.7230864</v>
      </c>
      <c r="Z71" s="14">
        <f t="shared" si="76"/>
        <v>0.98494148917674029</v>
      </c>
      <c r="AA71" s="59">
        <f t="shared" si="63"/>
        <v>7707986346.1975193</v>
      </c>
      <c r="AB71" s="14">
        <f t="shared" si="77"/>
        <v>0.98404926335256837</v>
      </c>
      <c r="AC71" s="59">
        <f t="shared" si="64"/>
        <v>7543465551.7303133</v>
      </c>
      <c r="AD71" s="14">
        <f t="shared" si="78"/>
        <v>0.99308996309412989</v>
      </c>
      <c r="AE71" s="59">
        <f t="shared" si="65"/>
        <v>5600048246.4893436</v>
      </c>
      <c r="AF71" s="14">
        <f t="shared" si="79"/>
        <v>0.99346240083346615</v>
      </c>
      <c r="AG71" s="59">
        <f t="shared" si="66"/>
        <v>6627270602.1667452</v>
      </c>
      <c r="AH71" s="14">
        <f t="shared" si="80"/>
        <v>0.99440031079518176</v>
      </c>
      <c r="AI71" s="59">
        <f t="shared" si="67"/>
        <v>6615768461.1062183</v>
      </c>
      <c r="AJ71" s="14">
        <f t="shared" si="81"/>
        <v>0.98659526192780767</v>
      </c>
      <c r="AK71" s="59">
        <f t="shared" si="68"/>
        <v>5936319398.2425785</v>
      </c>
      <c r="AL71" s="14">
        <f t="shared" si="82"/>
        <v>0.97516116623959226</v>
      </c>
      <c r="AM71" s="209" t="e">
        <f>IF(#REF!=0,"",O71/#REF!)</f>
        <v>#REF!</v>
      </c>
      <c r="AN71" s="63" t="e">
        <f>IF(#REF!=0,"",O71/#REF!)</f>
        <v>#REF!</v>
      </c>
      <c r="AO71" s="64"/>
      <c r="AP71" s="761"/>
      <c r="AQ71" s="761"/>
      <c r="AR71" s="761"/>
      <c r="AS71" s="761"/>
      <c r="AT71" s="761"/>
      <c r="AU71" s="761"/>
      <c r="AV71" s="761"/>
      <c r="AW71" s="761"/>
      <c r="AX71" s="761"/>
      <c r="AY71" s="761"/>
      <c r="AZ71" s="761"/>
      <c r="BA71" s="761"/>
      <c r="BB71" s="761"/>
      <c r="BC71" s="761"/>
      <c r="BD71" s="761"/>
      <c r="BE71" s="761"/>
      <c r="BF71" s="761"/>
      <c r="BG71" s="761"/>
      <c r="BH71" s="761"/>
      <c r="BI71" s="761"/>
      <c r="BJ71" s="761"/>
      <c r="BK71" s="761"/>
      <c r="BL71" s="761"/>
      <c r="BM71" s="761"/>
    </row>
    <row r="72" spans="1:65" s="56" customFormat="1" ht="15" customHeight="1">
      <c r="A72" s="57"/>
      <c r="B72" s="197" t="s">
        <v>44</v>
      </c>
      <c r="C72" s="183">
        <v>0</v>
      </c>
      <c r="D72" s="67">
        <v>0</v>
      </c>
      <c r="E72" s="65">
        <v>83487203.321500003</v>
      </c>
      <c r="F72" s="66">
        <v>1.1521731502712627E-3</v>
      </c>
      <c r="G72" s="67">
        <v>0</v>
      </c>
      <c r="H72" s="65">
        <f t="shared" si="54"/>
        <v>0</v>
      </c>
      <c r="I72" s="66">
        <f t="shared" si="69"/>
        <v>0</v>
      </c>
      <c r="J72" s="745">
        <f t="shared" si="70"/>
        <v>-1</v>
      </c>
      <c r="K72" s="65">
        <f t="shared" si="55"/>
        <v>0</v>
      </c>
      <c r="L72" s="66">
        <f t="shared" si="71"/>
        <v>0</v>
      </c>
      <c r="M72" s="65">
        <f t="shared" si="56"/>
        <v>0</v>
      </c>
      <c r="N72" s="66">
        <f t="shared" si="71"/>
        <v>0</v>
      </c>
      <c r="O72" s="183">
        <f t="shared" si="57"/>
        <v>0</v>
      </c>
      <c r="P72" s="66">
        <f t="shared" si="72"/>
        <v>0</v>
      </c>
      <c r="Q72" s="78">
        <f t="shared" si="58"/>
        <v>0</v>
      </c>
      <c r="R72" s="66">
        <f t="shared" si="72"/>
        <v>0</v>
      </c>
      <c r="S72" s="78">
        <f t="shared" si="59"/>
        <v>0</v>
      </c>
      <c r="T72" s="66">
        <f t="shared" si="73"/>
        <v>0</v>
      </c>
      <c r="U72" s="78">
        <f t="shared" si="60"/>
        <v>0</v>
      </c>
      <c r="V72" s="66">
        <f t="shared" si="74"/>
        <v>0</v>
      </c>
      <c r="W72" s="78">
        <f t="shared" si="61"/>
        <v>0</v>
      </c>
      <c r="X72" s="66">
        <f t="shared" si="75"/>
        <v>0</v>
      </c>
      <c r="Y72" s="78">
        <f t="shared" si="62"/>
        <v>0</v>
      </c>
      <c r="Z72" s="66">
        <f t="shared" si="76"/>
        <v>0</v>
      </c>
      <c r="AA72" s="78">
        <f t="shared" si="63"/>
        <v>0</v>
      </c>
      <c r="AB72" s="66">
        <f t="shared" si="77"/>
        <v>0</v>
      </c>
      <c r="AC72" s="78">
        <f t="shared" si="64"/>
        <v>0</v>
      </c>
      <c r="AD72" s="66">
        <f t="shared" si="78"/>
        <v>0</v>
      </c>
      <c r="AE72" s="78">
        <f t="shared" si="65"/>
        <v>0</v>
      </c>
      <c r="AF72" s="66">
        <f t="shared" si="79"/>
        <v>0</v>
      </c>
      <c r="AG72" s="78">
        <f t="shared" si="66"/>
        <v>0</v>
      </c>
      <c r="AH72" s="66">
        <f t="shared" si="80"/>
        <v>0</v>
      </c>
      <c r="AI72" s="78">
        <f t="shared" si="67"/>
        <v>0</v>
      </c>
      <c r="AJ72" s="66">
        <f t="shared" si="81"/>
        <v>0</v>
      </c>
      <c r="AK72" s="78">
        <f t="shared" si="68"/>
        <v>0</v>
      </c>
      <c r="AL72" s="66">
        <f t="shared" si="82"/>
        <v>0</v>
      </c>
      <c r="AM72" s="22" t="e">
        <f>IF(#REF!=0,"",O72/#REF!)</f>
        <v>#REF!</v>
      </c>
      <c r="AN72" s="55" t="e">
        <f>IF(#REF!=0,"",O72/#REF!)</f>
        <v>#REF!</v>
      </c>
      <c r="AP72" s="762"/>
      <c r="AQ72" s="762"/>
      <c r="AR72" s="762"/>
      <c r="AS72" s="762"/>
      <c r="AT72" s="762"/>
      <c r="AU72" s="762"/>
      <c r="AV72" s="762"/>
      <c r="AW72" s="762"/>
      <c r="AX72" s="762"/>
      <c r="AY72" s="762"/>
      <c r="AZ72" s="762"/>
      <c r="BA72" s="762"/>
      <c r="BB72" s="762"/>
      <c r="BC72" s="762"/>
      <c r="BD72" s="762"/>
      <c r="BE72" s="762"/>
      <c r="BF72" s="762"/>
      <c r="BG72" s="762"/>
      <c r="BH72" s="762"/>
      <c r="BI72" s="762"/>
      <c r="BJ72" s="762"/>
      <c r="BK72" s="762"/>
      <c r="BL72" s="762"/>
      <c r="BM72" s="762"/>
    </row>
    <row r="73" spans="1:65" s="51" customFormat="1" ht="15" customHeight="1">
      <c r="A73" s="61"/>
      <c r="B73" s="196" t="s">
        <v>45</v>
      </c>
      <c r="C73" s="184">
        <v>0</v>
      </c>
      <c r="D73" s="46">
        <v>0</v>
      </c>
      <c r="E73" s="211">
        <v>0</v>
      </c>
      <c r="F73" s="14">
        <v>0</v>
      </c>
      <c r="G73" s="46">
        <v>0</v>
      </c>
      <c r="H73" s="211">
        <f t="shared" si="54"/>
        <v>0</v>
      </c>
      <c r="I73" s="14">
        <f t="shared" si="69"/>
        <v>0</v>
      </c>
      <c r="J73" s="12">
        <f t="shared" si="70"/>
        <v>0</v>
      </c>
      <c r="K73" s="211">
        <f t="shared" si="55"/>
        <v>0</v>
      </c>
      <c r="L73" s="14">
        <f t="shared" si="71"/>
        <v>0</v>
      </c>
      <c r="M73" s="211">
        <f t="shared" si="56"/>
        <v>0</v>
      </c>
      <c r="N73" s="14">
        <f t="shared" si="71"/>
        <v>0</v>
      </c>
      <c r="O73" s="184">
        <f t="shared" si="57"/>
        <v>0</v>
      </c>
      <c r="P73" s="14">
        <f t="shared" si="72"/>
        <v>0</v>
      </c>
      <c r="Q73" s="142">
        <f t="shared" si="58"/>
        <v>0</v>
      </c>
      <c r="R73" s="14">
        <f t="shared" si="72"/>
        <v>0</v>
      </c>
      <c r="S73" s="142">
        <f t="shared" si="59"/>
        <v>0</v>
      </c>
      <c r="T73" s="14">
        <f t="shared" si="73"/>
        <v>0</v>
      </c>
      <c r="U73" s="142">
        <f t="shared" si="60"/>
        <v>0</v>
      </c>
      <c r="V73" s="14">
        <f t="shared" si="74"/>
        <v>0</v>
      </c>
      <c r="W73" s="142">
        <f t="shared" si="61"/>
        <v>0</v>
      </c>
      <c r="X73" s="14">
        <f t="shared" si="75"/>
        <v>0</v>
      </c>
      <c r="Y73" s="142">
        <f t="shared" si="62"/>
        <v>0</v>
      </c>
      <c r="Z73" s="14">
        <f t="shared" si="76"/>
        <v>0</v>
      </c>
      <c r="AA73" s="142">
        <f t="shared" si="63"/>
        <v>0</v>
      </c>
      <c r="AB73" s="14">
        <f t="shared" si="77"/>
        <v>0</v>
      </c>
      <c r="AC73" s="142">
        <f t="shared" si="64"/>
        <v>0</v>
      </c>
      <c r="AD73" s="14">
        <f t="shared" si="78"/>
        <v>0</v>
      </c>
      <c r="AE73" s="142">
        <f t="shared" si="65"/>
        <v>0</v>
      </c>
      <c r="AF73" s="14">
        <f t="shared" si="79"/>
        <v>0</v>
      </c>
      <c r="AG73" s="142">
        <f t="shared" si="66"/>
        <v>0</v>
      </c>
      <c r="AH73" s="14">
        <f t="shared" si="80"/>
        <v>0</v>
      </c>
      <c r="AI73" s="142">
        <f t="shared" si="67"/>
        <v>0</v>
      </c>
      <c r="AJ73" s="14">
        <f t="shared" si="81"/>
        <v>0</v>
      </c>
      <c r="AK73" s="142">
        <f t="shared" si="68"/>
        <v>0</v>
      </c>
      <c r="AL73" s="14">
        <f t="shared" si="82"/>
        <v>0</v>
      </c>
      <c r="AM73" s="176" t="e">
        <f>IF(#REF!=0,"",O73/#REF!)</f>
        <v>#REF!</v>
      </c>
      <c r="AN73" s="68" t="e">
        <f>IF(#REF!=0,"",O73/#REF!)</f>
        <v>#REF!</v>
      </c>
      <c r="AP73" s="761"/>
      <c r="AQ73" s="761"/>
      <c r="AR73" s="761"/>
      <c r="AS73" s="761"/>
      <c r="AT73" s="761"/>
      <c r="AU73" s="761"/>
      <c r="AV73" s="761"/>
      <c r="AW73" s="761"/>
      <c r="AX73" s="761"/>
      <c r="AY73" s="761"/>
      <c r="AZ73" s="761"/>
      <c r="BA73" s="761"/>
      <c r="BB73" s="761"/>
      <c r="BC73" s="761"/>
      <c r="BD73" s="761"/>
      <c r="BE73" s="761"/>
      <c r="BF73" s="761"/>
      <c r="BG73" s="761"/>
      <c r="BH73" s="761"/>
      <c r="BI73" s="761"/>
      <c r="BJ73" s="761"/>
      <c r="BK73" s="761"/>
      <c r="BL73" s="761"/>
      <c r="BM73" s="761"/>
    </row>
    <row r="74" spans="1:65" s="51" customFormat="1" ht="15" customHeight="1">
      <c r="A74" s="88"/>
      <c r="B74" s="198" t="s">
        <v>46</v>
      </c>
      <c r="C74" s="182">
        <v>0</v>
      </c>
      <c r="D74" s="46">
        <v>0</v>
      </c>
      <c r="E74" s="211">
        <v>83487203.321500003</v>
      </c>
      <c r="F74" s="14">
        <v>1.1521731502712627E-3</v>
      </c>
      <c r="G74" s="46">
        <v>0</v>
      </c>
      <c r="H74" s="211">
        <f t="shared" si="54"/>
        <v>0</v>
      </c>
      <c r="I74" s="14">
        <f t="shared" si="69"/>
        <v>0</v>
      </c>
      <c r="J74" s="12">
        <f t="shared" si="70"/>
        <v>-1</v>
      </c>
      <c r="K74" s="211">
        <f t="shared" si="55"/>
        <v>0</v>
      </c>
      <c r="L74" s="14">
        <f t="shared" si="71"/>
        <v>0</v>
      </c>
      <c r="M74" s="211">
        <f t="shared" si="56"/>
        <v>0</v>
      </c>
      <c r="N74" s="14">
        <f t="shared" si="71"/>
        <v>0</v>
      </c>
      <c r="O74" s="182">
        <f t="shared" si="57"/>
        <v>0</v>
      </c>
      <c r="P74" s="14">
        <f t="shared" si="72"/>
        <v>0</v>
      </c>
      <c r="Q74" s="59">
        <f t="shared" si="58"/>
        <v>0</v>
      </c>
      <c r="R74" s="14">
        <f t="shared" si="72"/>
        <v>0</v>
      </c>
      <c r="S74" s="59">
        <f t="shared" si="59"/>
        <v>0</v>
      </c>
      <c r="T74" s="14">
        <f t="shared" si="73"/>
        <v>0</v>
      </c>
      <c r="U74" s="59">
        <f t="shared" si="60"/>
        <v>0</v>
      </c>
      <c r="V74" s="14">
        <f t="shared" si="74"/>
        <v>0</v>
      </c>
      <c r="W74" s="59">
        <f t="shared" si="61"/>
        <v>0</v>
      </c>
      <c r="X74" s="14">
        <f t="shared" si="75"/>
        <v>0</v>
      </c>
      <c r="Y74" s="59">
        <f t="shared" si="62"/>
        <v>0</v>
      </c>
      <c r="Z74" s="14">
        <f t="shared" si="76"/>
        <v>0</v>
      </c>
      <c r="AA74" s="59">
        <f t="shared" si="63"/>
        <v>0</v>
      </c>
      <c r="AB74" s="14">
        <f t="shared" si="77"/>
        <v>0</v>
      </c>
      <c r="AC74" s="59">
        <f t="shared" si="64"/>
        <v>0</v>
      </c>
      <c r="AD74" s="14">
        <f t="shared" si="78"/>
        <v>0</v>
      </c>
      <c r="AE74" s="59">
        <f t="shared" si="65"/>
        <v>0</v>
      </c>
      <c r="AF74" s="14">
        <f t="shared" si="79"/>
        <v>0</v>
      </c>
      <c r="AG74" s="59">
        <f t="shared" si="66"/>
        <v>0</v>
      </c>
      <c r="AH74" s="14">
        <f t="shared" si="80"/>
        <v>0</v>
      </c>
      <c r="AI74" s="59">
        <f t="shared" si="67"/>
        <v>0</v>
      </c>
      <c r="AJ74" s="14">
        <f t="shared" si="81"/>
        <v>0</v>
      </c>
      <c r="AK74" s="59">
        <f t="shared" si="68"/>
        <v>0</v>
      </c>
      <c r="AL74" s="14">
        <f t="shared" si="82"/>
        <v>0</v>
      </c>
      <c r="AM74" s="176" t="e">
        <f>IF(#REF!=0,"",O74/#REF!)</f>
        <v>#REF!</v>
      </c>
      <c r="AN74" s="68" t="e">
        <f>IF(#REF!=0,"",O74/#REF!)</f>
        <v>#REF!</v>
      </c>
      <c r="AP74" s="761"/>
      <c r="AQ74" s="761"/>
      <c r="AR74" s="761"/>
      <c r="AS74" s="761"/>
      <c r="AT74" s="761"/>
      <c r="AU74" s="761"/>
      <c r="AV74" s="761"/>
      <c r="AW74" s="761"/>
      <c r="AX74" s="761"/>
      <c r="AY74" s="761"/>
      <c r="AZ74" s="761"/>
      <c r="BA74" s="761"/>
      <c r="BB74" s="761"/>
      <c r="BC74" s="761"/>
      <c r="BD74" s="761"/>
      <c r="BE74" s="761"/>
      <c r="BF74" s="761"/>
      <c r="BG74" s="761"/>
      <c r="BH74" s="761"/>
      <c r="BI74" s="761"/>
      <c r="BJ74" s="761"/>
      <c r="BK74" s="761"/>
      <c r="BL74" s="761"/>
      <c r="BM74" s="761"/>
    </row>
    <row r="75" spans="1:65" s="51" customFormat="1" ht="15" customHeight="1">
      <c r="A75" s="88"/>
      <c r="B75" s="198" t="s">
        <v>47</v>
      </c>
      <c r="C75" s="182">
        <v>0</v>
      </c>
      <c r="D75" s="46">
        <v>0</v>
      </c>
      <c r="E75" s="211">
        <v>0</v>
      </c>
      <c r="F75" s="14">
        <v>0</v>
      </c>
      <c r="G75" s="46">
        <v>0</v>
      </c>
      <c r="H75" s="211">
        <f t="shared" si="54"/>
        <v>0</v>
      </c>
      <c r="I75" s="14">
        <f t="shared" si="69"/>
        <v>0</v>
      </c>
      <c r="J75" s="12">
        <f t="shared" si="70"/>
        <v>0</v>
      </c>
      <c r="K75" s="211">
        <f t="shared" si="55"/>
        <v>0</v>
      </c>
      <c r="L75" s="14">
        <f t="shared" si="71"/>
        <v>0</v>
      </c>
      <c r="M75" s="211">
        <f t="shared" si="56"/>
        <v>0</v>
      </c>
      <c r="N75" s="14">
        <f t="shared" si="71"/>
        <v>0</v>
      </c>
      <c r="O75" s="182">
        <f t="shared" si="57"/>
        <v>0</v>
      </c>
      <c r="P75" s="14">
        <f t="shared" si="72"/>
        <v>0</v>
      </c>
      <c r="Q75" s="59">
        <f t="shared" si="58"/>
        <v>0</v>
      </c>
      <c r="R75" s="14">
        <f t="shared" si="72"/>
        <v>0</v>
      </c>
      <c r="S75" s="59">
        <f t="shared" si="59"/>
        <v>0</v>
      </c>
      <c r="T75" s="14">
        <f t="shared" si="73"/>
        <v>0</v>
      </c>
      <c r="U75" s="59">
        <f t="shared" si="60"/>
        <v>0</v>
      </c>
      <c r="V75" s="14">
        <f t="shared" si="74"/>
        <v>0</v>
      </c>
      <c r="W75" s="59">
        <f t="shared" si="61"/>
        <v>0</v>
      </c>
      <c r="X75" s="14">
        <f t="shared" si="75"/>
        <v>0</v>
      </c>
      <c r="Y75" s="59">
        <f t="shared" si="62"/>
        <v>0</v>
      </c>
      <c r="Z75" s="14">
        <f t="shared" si="76"/>
        <v>0</v>
      </c>
      <c r="AA75" s="59">
        <f t="shared" si="63"/>
        <v>0</v>
      </c>
      <c r="AB75" s="14">
        <f t="shared" si="77"/>
        <v>0</v>
      </c>
      <c r="AC75" s="59">
        <f t="shared" si="64"/>
        <v>0</v>
      </c>
      <c r="AD75" s="14">
        <f t="shared" si="78"/>
        <v>0</v>
      </c>
      <c r="AE75" s="59">
        <f t="shared" si="65"/>
        <v>0</v>
      </c>
      <c r="AF75" s="14">
        <f t="shared" si="79"/>
        <v>0</v>
      </c>
      <c r="AG75" s="59">
        <f t="shared" si="66"/>
        <v>0</v>
      </c>
      <c r="AH75" s="14">
        <f t="shared" si="80"/>
        <v>0</v>
      </c>
      <c r="AI75" s="59">
        <f t="shared" si="67"/>
        <v>0</v>
      </c>
      <c r="AJ75" s="14">
        <f t="shared" si="81"/>
        <v>0</v>
      </c>
      <c r="AK75" s="59">
        <f t="shared" si="68"/>
        <v>0</v>
      </c>
      <c r="AL75" s="14">
        <f t="shared" si="82"/>
        <v>0</v>
      </c>
      <c r="AM75" s="176" t="e">
        <f>IF(#REF!=0,"",O75/#REF!)</f>
        <v>#REF!</v>
      </c>
      <c r="AN75" s="68" t="e">
        <f>IF(#REF!=0,"",O75/#REF!)</f>
        <v>#REF!</v>
      </c>
      <c r="AP75" s="761"/>
      <c r="AQ75" s="761"/>
      <c r="AR75" s="761"/>
      <c r="AS75" s="761"/>
      <c r="AT75" s="761"/>
      <c r="AU75" s="761"/>
      <c r="AV75" s="761"/>
      <c r="AW75" s="761"/>
      <c r="AX75" s="761"/>
      <c r="AY75" s="761"/>
      <c r="AZ75" s="761"/>
      <c r="BA75" s="761"/>
      <c r="BB75" s="761"/>
      <c r="BC75" s="761"/>
      <c r="BD75" s="761"/>
      <c r="BE75" s="761"/>
      <c r="BF75" s="761"/>
      <c r="BG75" s="761"/>
      <c r="BH75" s="761"/>
      <c r="BI75" s="761"/>
      <c r="BJ75" s="761"/>
      <c r="BK75" s="761"/>
      <c r="BL75" s="761"/>
      <c r="BM75" s="761"/>
    </row>
    <row r="76" spans="1:65" s="56" customFormat="1" ht="15" customHeight="1">
      <c r="A76" s="178"/>
      <c r="B76" s="199" t="s">
        <v>48</v>
      </c>
      <c r="C76" s="185">
        <v>0</v>
      </c>
      <c r="D76" s="72">
        <v>0</v>
      </c>
      <c r="E76" s="211">
        <v>0</v>
      </c>
      <c r="F76" s="70">
        <v>0</v>
      </c>
      <c r="G76" s="72">
        <v>0</v>
      </c>
      <c r="H76" s="211">
        <f t="shared" si="54"/>
        <v>0</v>
      </c>
      <c r="I76" s="70">
        <f t="shared" si="69"/>
        <v>0</v>
      </c>
      <c r="J76" s="746">
        <f t="shared" si="70"/>
        <v>0</v>
      </c>
      <c r="K76" s="211">
        <f t="shared" si="55"/>
        <v>0</v>
      </c>
      <c r="L76" s="70">
        <f t="shared" si="71"/>
        <v>0</v>
      </c>
      <c r="M76" s="211">
        <f t="shared" si="56"/>
        <v>0</v>
      </c>
      <c r="N76" s="70">
        <f t="shared" si="71"/>
        <v>0</v>
      </c>
      <c r="O76" s="185">
        <f t="shared" si="57"/>
        <v>0</v>
      </c>
      <c r="P76" s="70">
        <f t="shared" si="72"/>
        <v>0</v>
      </c>
      <c r="Q76" s="71">
        <f t="shared" si="58"/>
        <v>0</v>
      </c>
      <c r="R76" s="70">
        <f t="shared" si="72"/>
        <v>0</v>
      </c>
      <c r="S76" s="71">
        <f t="shared" si="59"/>
        <v>0</v>
      </c>
      <c r="T76" s="70">
        <f t="shared" si="73"/>
        <v>0</v>
      </c>
      <c r="U76" s="71">
        <f t="shared" si="60"/>
        <v>0</v>
      </c>
      <c r="V76" s="70">
        <f t="shared" si="74"/>
        <v>0</v>
      </c>
      <c r="W76" s="71">
        <f t="shared" si="61"/>
        <v>0</v>
      </c>
      <c r="X76" s="70">
        <f t="shared" si="75"/>
        <v>0</v>
      </c>
      <c r="Y76" s="71">
        <f t="shared" si="62"/>
        <v>0</v>
      </c>
      <c r="Z76" s="70">
        <f t="shared" si="76"/>
        <v>0</v>
      </c>
      <c r="AA76" s="71">
        <f t="shared" si="63"/>
        <v>0</v>
      </c>
      <c r="AB76" s="70">
        <f t="shared" si="77"/>
        <v>0</v>
      </c>
      <c r="AC76" s="71">
        <f t="shared" si="64"/>
        <v>0</v>
      </c>
      <c r="AD76" s="70">
        <f t="shared" si="78"/>
        <v>0</v>
      </c>
      <c r="AE76" s="71">
        <f t="shared" si="65"/>
        <v>0</v>
      </c>
      <c r="AF76" s="70">
        <f t="shared" si="79"/>
        <v>0</v>
      </c>
      <c r="AG76" s="71">
        <f t="shared" si="66"/>
        <v>0</v>
      </c>
      <c r="AH76" s="70">
        <f t="shared" si="80"/>
        <v>0</v>
      </c>
      <c r="AI76" s="71">
        <f t="shared" si="67"/>
        <v>0</v>
      </c>
      <c r="AJ76" s="70">
        <f t="shared" si="81"/>
        <v>0</v>
      </c>
      <c r="AK76" s="71">
        <f t="shared" si="68"/>
        <v>0</v>
      </c>
      <c r="AL76" s="70">
        <f t="shared" si="82"/>
        <v>0</v>
      </c>
      <c r="AM76" s="16" t="e">
        <f>IF(#REF!=0,"",O76/#REF!)</f>
        <v>#REF!</v>
      </c>
      <c r="AN76" s="73" t="e">
        <f>IF(#REF!=0,"",O76/#REF!)</f>
        <v>#REF!</v>
      </c>
      <c r="AP76" s="762"/>
      <c r="AQ76" s="762"/>
      <c r="AR76" s="762"/>
      <c r="AS76" s="762"/>
      <c r="AT76" s="762"/>
      <c r="AU76" s="762"/>
      <c r="AV76" s="762"/>
      <c r="AW76" s="762"/>
      <c r="AX76" s="762"/>
      <c r="AY76" s="762"/>
      <c r="AZ76" s="762"/>
      <c r="BA76" s="762"/>
      <c r="BB76" s="762"/>
      <c r="BC76" s="762"/>
      <c r="BD76" s="762"/>
      <c r="BE76" s="762"/>
      <c r="BF76" s="762"/>
      <c r="BG76" s="762"/>
      <c r="BH76" s="762"/>
      <c r="BI76" s="762"/>
      <c r="BJ76" s="762"/>
      <c r="BK76" s="762"/>
      <c r="BL76" s="762"/>
      <c r="BM76" s="762"/>
    </row>
    <row r="77" spans="1:65" s="56" customFormat="1" ht="15" customHeight="1">
      <c r="B77" s="200" t="s">
        <v>49</v>
      </c>
      <c r="C77" s="186">
        <v>43272279157.428497</v>
      </c>
      <c r="D77" s="76">
        <v>0.83079134126497245</v>
      </c>
      <c r="E77" s="74">
        <v>56987111219.957458</v>
      </c>
      <c r="F77" s="75">
        <v>0.78645608963940938</v>
      </c>
      <c r="G77" s="76">
        <v>0.31694267853637087</v>
      </c>
      <c r="H77" s="74">
        <f t="shared" si="54"/>
        <v>61649475126.558586</v>
      </c>
      <c r="I77" s="75">
        <f t="shared" si="69"/>
        <v>0.7867402314171017</v>
      </c>
      <c r="J77" s="27">
        <f t="shared" si="70"/>
        <v>8.1814357787069594E-2</v>
      </c>
      <c r="K77" s="74">
        <f t="shared" si="55"/>
        <v>85084785234.283188</v>
      </c>
      <c r="L77" s="75">
        <f t="shared" si="71"/>
        <v>0.79027586504193081</v>
      </c>
      <c r="M77" s="74">
        <f t="shared" si="56"/>
        <v>78204906628.55928</v>
      </c>
      <c r="N77" s="75">
        <f t="shared" si="71"/>
        <v>0.80655187773887882</v>
      </c>
      <c r="O77" s="186">
        <f t="shared" si="57"/>
        <v>4245173305.0858474</v>
      </c>
      <c r="P77" s="75">
        <f t="shared" si="72"/>
        <v>0.81185189224119392</v>
      </c>
      <c r="Q77" s="823">
        <f t="shared" si="58"/>
        <v>4734390539.2855377</v>
      </c>
      <c r="R77" s="75">
        <f t="shared" si="72"/>
        <v>0.78470822870580348</v>
      </c>
      <c r="S77" s="823">
        <f t="shared" si="59"/>
        <v>5061733402.0398731</v>
      </c>
      <c r="T77" s="75">
        <f t="shared" si="73"/>
        <v>0.78021646320066107</v>
      </c>
      <c r="U77" s="823">
        <f t="shared" si="60"/>
        <v>4564193280.8914089</v>
      </c>
      <c r="V77" s="75">
        <f t="shared" si="74"/>
        <v>0.80564813957596171</v>
      </c>
      <c r="W77" s="823">
        <f t="shared" si="61"/>
        <v>5737120788.1275759</v>
      </c>
      <c r="X77" s="75">
        <f t="shared" si="75"/>
        <v>0.81502404705866904</v>
      </c>
      <c r="Y77" s="823">
        <f t="shared" si="62"/>
        <v>5907697884.7144909</v>
      </c>
      <c r="Z77" s="75">
        <f t="shared" si="76"/>
        <v>0.80020479276848644</v>
      </c>
      <c r="AA77" s="823">
        <f t="shared" si="63"/>
        <v>5981715855.4979763</v>
      </c>
      <c r="AB77" s="75">
        <f t="shared" si="77"/>
        <v>0.76366288376872582</v>
      </c>
      <c r="AC77" s="823">
        <f t="shared" si="64"/>
        <v>6063873134.3617601</v>
      </c>
      <c r="AD77" s="75">
        <f t="shared" si="78"/>
        <v>0.79830304863385926</v>
      </c>
      <c r="AE77" s="823">
        <f t="shared" si="65"/>
        <v>4244000820.1156878</v>
      </c>
      <c r="AF77" s="75">
        <f t="shared" si="79"/>
        <v>0.75289623558770058</v>
      </c>
      <c r="AG77" s="823">
        <f t="shared" si="66"/>
        <v>5133457597.113862</v>
      </c>
      <c r="AH77" s="75">
        <f t="shared" si="80"/>
        <v>0.7702585478183066</v>
      </c>
      <c r="AI77" s="823">
        <f t="shared" si="67"/>
        <v>5269512691.8838768</v>
      </c>
      <c r="AJ77" s="75">
        <f t="shared" si="81"/>
        <v>0.7858310466947297</v>
      </c>
      <c r="AK77" s="823">
        <f t="shared" si="68"/>
        <v>4706605827.4406786</v>
      </c>
      <c r="AL77" s="75">
        <f t="shared" si="82"/>
        <v>0.77315570807660283</v>
      </c>
      <c r="AM77" s="27" t="e">
        <f>IF(#REF!=0,"",O77/#REF!)</f>
        <v>#REF!</v>
      </c>
      <c r="AN77" s="76" t="e">
        <f>IF(#REF!=0,"",O77/#REF!)</f>
        <v>#REF!</v>
      </c>
      <c r="AP77" s="762"/>
      <c r="AQ77" s="762"/>
      <c r="AR77" s="762"/>
      <c r="AS77" s="762"/>
      <c r="AT77" s="762"/>
      <c r="AU77" s="762"/>
      <c r="AV77" s="762"/>
      <c r="AW77" s="762"/>
      <c r="AX77" s="762"/>
      <c r="AY77" s="762"/>
      <c r="AZ77" s="762"/>
      <c r="BA77" s="762"/>
      <c r="BB77" s="762"/>
      <c r="BC77" s="762"/>
      <c r="BD77" s="762"/>
      <c r="BE77" s="762"/>
      <c r="BF77" s="762"/>
      <c r="BG77" s="762"/>
      <c r="BH77" s="762"/>
      <c r="BI77" s="762"/>
      <c r="BJ77" s="762"/>
      <c r="BK77" s="762"/>
      <c r="BL77" s="762"/>
      <c r="BM77" s="762"/>
    </row>
    <row r="78" spans="1:65" s="56" customFormat="1" ht="15" customHeight="1">
      <c r="A78" s="215"/>
      <c r="B78" s="201" t="s">
        <v>50</v>
      </c>
      <c r="C78" s="181">
        <v>43272241643.908493</v>
      </c>
      <c r="D78" s="55">
        <v>0.83079062103696022</v>
      </c>
      <c r="E78" s="53">
        <v>56878431165.122459</v>
      </c>
      <c r="F78" s="54">
        <v>0.78495624012751841</v>
      </c>
      <c r="G78" s="55">
        <v>0.31443227816068858</v>
      </c>
      <c r="H78" s="53">
        <f t="shared" si="54"/>
        <v>61649475126.558586</v>
      </c>
      <c r="I78" s="54">
        <f t="shared" si="69"/>
        <v>0.7867402314171017</v>
      </c>
      <c r="J78" s="22">
        <f t="shared" si="70"/>
        <v>8.388142682039558E-2</v>
      </c>
      <c r="K78" s="53">
        <f t="shared" si="55"/>
        <v>85084785234.283188</v>
      </c>
      <c r="L78" s="54">
        <f t="shared" si="71"/>
        <v>0.79027586504193081</v>
      </c>
      <c r="M78" s="53">
        <f t="shared" si="56"/>
        <v>78204906628.55928</v>
      </c>
      <c r="N78" s="54">
        <f t="shared" si="71"/>
        <v>0.80655187773887882</v>
      </c>
      <c r="O78" s="181">
        <f t="shared" si="57"/>
        <v>4245173305.0858474</v>
      </c>
      <c r="P78" s="54">
        <f t="shared" si="72"/>
        <v>0.81185189224119392</v>
      </c>
      <c r="Q78" s="141">
        <f t="shared" si="58"/>
        <v>4734390539.2855377</v>
      </c>
      <c r="R78" s="54">
        <f t="shared" si="72"/>
        <v>0.78470822870580348</v>
      </c>
      <c r="S78" s="141">
        <f t="shared" si="59"/>
        <v>5061733402.0398731</v>
      </c>
      <c r="T78" s="54">
        <f t="shared" si="73"/>
        <v>0.78021646320066107</v>
      </c>
      <c r="U78" s="141">
        <f t="shared" si="60"/>
        <v>4564193280.8914089</v>
      </c>
      <c r="V78" s="54">
        <f t="shared" si="74"/>
        <v>0.80564813957596171</v>
      </c>
      <c r="W78" s="141">
        <f t="shared" si="61"/>
        <v>5737120788.1275759</v>
      </c>
      <c r="X78" s="54">
        <f t="shared" si="75"/>
        <v>0.81502404705866904</v>
      </c>
      <c r="Y78" s="141">
        <f t="shared" si="62"/>
        <v>5907697884.7144909</v>
      </c>
      <c r="Z78" s="54">
        <f t="shared" si="76"/>
        <v>0.80020479276848644</v>
      </c>
      <c r="AA78" s="141">
        <f t="shared" si="63"/>
        <v>5981715855.4979763</v>
      </c>
      <c r="AB78" s="54">
        <f t="shared" si="77"/>
        <v>0.76366288376872582</v>
      </c>
      <c r="AC78" s="141">
        <f t="shared" si="64"/>
        <v>6063873134.3617601</v>
      </c>
      <c r="AD78" s="54">
        <f t="shared" si="78"/>
        <v>0.79830304863385926</v>
      </c>
      <c r="AE78" s="141">
        <f t="shared" si="65"/>
        <v>4244000820.1156878</v>
      </c>
      <c r="AF78" s="54">
        <f t="shared" si="79"/>
        <v>0.75289623558770058</v>
      </c>
      <c r="AG78" s="141">
        <f t="shared" si="66"/>
        <v>5133457597.113862</v>
      </c>
      <c r="AH78" s="54">
        <f t="shared" si="80"/>
        <v>0.7702585478183066</v>
      </c>
      <c r="AI78" s="141">
        <f t="shared" si="67"/>
        <v>5269512691.8838768</v>
      </c>
      <c r="AJ78" s="54">
        <f t="shared" si="81"/>
        <v>0.7858310466947297</v>
      </c>
      <c r="AK78" s="141">
        <f t="shared" si="68"/>
        <v>4706605827.4406786</v>
      </c>
      <c r="AL78" s="54">
        <f t="shared" si="82"/>
        <v>0.77315570807660283</v>
      </c>
      <c r="AM78" s="22" t="e">
        <f>IF(#REF!=0,"",O78/#REF!)</f>
        <v>#REF!</v>
      </c>
      <c r="AN78" s="55" t="e">
        <f>IF(#REF!=0,"",O78/#REF!)</f>
        <v>#REF!</v>
      </c>
      <c r="AP78" s="762"/>
      <c r="AQ78" s="762"/>
      <c r="AR78" s="762"/>
      <c r="AS78" s="762"/>
      <c r="AT78" s="762"/>
      <c r="AU78" s="762"/>
      <c r="AV78" s="762"/>
      <c r="AW78" s="762"/>
      <c r="AX78" s="762"/>
      <c r="AY78" s="762"/>
      <c r="AZ78" s="762"/>
      <c r="BA78" s="762"/>
      <c r="BB78" s="762"/>
      <c r="BC78" s="762"/>
      <c r="BD78" s="762"/>
      <c r="BE78" s="762"/>
      <c r="BF78" s="762"/>
      <c r="BG78" s="762"/>
      <c r="BH78" s="762"/>
      <c r="BI78" s="762"/>
      <c r="BJ78" s="762"/>
      <c r="BK78" s="762"/>
      <c r="BL78" s="762"/>
      <c r="BM78" s="762"/>
    </row>
    <row r="79" spans="1:65" s="51" customFormat="1" ht="15" customHeight="1">
      <c r="A79" s="52"/>
      <c r="B79" s="202" t="s">
        <v>51</v>
      </c>
      <c r="C79" s="187">
        <v>9183460595.2099991</v>
      </c>
      <c r="D79" s="46">
        <v>0.17631471449866498</v>
      </c>
      <c r="E79" s="212">
        <v>0</v>
      </c>
      <c r="F79" s="14">
        <v>0</v>
      </c>
      <c r="G79" s="46">
        <v>-1</v>
      </c>
      <c r="H79" s="212">
        <f t="shared" si="54"/>
        <v>0</v>
      </c>
      <c r="I79" s="14">
        <f t="shared" si="69"/>
        <v>0</v>
      </c>
      <c r="J79" s="12">
        <f t="shared" si="70"/>
        <v>0</v>
      </c>
      <c r="K79" s="212">
        <f t="shared" si="55"/>
        <v>0</v>
      </c>
      <c r="L79" s="14">
        <f t="shared" si="71"/>
        <v>0</v>
      </c>
      <c r="M79" s="212">
        <f t="shared" si="56"/>
        <v>0</v>
      </c>
      <c r="N79" s="14">
        <f t="shared" si="71"/>
        <v>0</v>
      </c>
      <c r="O79" s="187">
        <f t="shared" si="57"/>
        <v>0</v>
      </c>
      <c r="P79" s="14">
        <f t="shared" si="72"/>
        <v>0</v>
      </c>
      <c r="Q79" s="143">
        <f t="shared" si="58"/>
        <v>0</v>
      </c>
      <c r="R79" s="14">
        <f t="shared" si="72"/>
        <v>0</v>
      </c>
      <c r="S79" s="143">
        <f t="shared" si="59"/>
        <v>0</v>
      </c>
      <c r="T79" s="14">
        <f t="shared" si="73"/>
        <v>0</v>
      </c>
      <c r="U79" s="143">
        <f t="shared" si="60"/>
        <v>0</v>
      </c>
      <c r="V79" s="14">
        <f t="shared" si="74"/>
        <v>0</v>
      </c>
      <c r="W79" s="143">
        <f t="shared" si="61"/>
        <v>0</v>
      </c>
      <c r="X79" s="14">
        <f t="shared" si="75"/>
        <v>0</v>
      </c>
      <c r="Y79" s="143">
        <f t="shared" si="62"/>
        <v>0</v>
      </c>
      <c r="Z79" s="14">
        <f t="shared" si="76"/>
        <v>0</v>
      </c>
      <c r="AA79" s="143">
        <f t="shared" si="63"/>
        <v>0</v>
      </c>
      <c r="AB79" s="14">
        <f t="shared" si="77"/>
        <v>0</v>
      </c>
      <c r="AC79" s="143">
        <f t="shared" si="64"/>
        <v>0</v>
      </c>
      <c r="AD79" s="14">
        <f t="shared" si="78"/>
        <v>0</v>
      </c>
      <c r="AE79" s="143">
        <f t="shared" si="65"/>
        <v>0</v>
      </c>
      <c r="AF79" s="14">
        <f t="shared" si="79"/>
        <v>0</v>
      </c>
      <c r="AG79" s="143">
        <f t="shared" si="66"/>
        <v>0</v>
      </c>
      <c r="AH79" s="14">
        <f t="shared" si="80"/>
        <v>0</v>
      </c>
      <c r="AI79" s="143">
        <f t="shared" si="67"/>
        <v>0</v>
      </c>
      <c r="AJ79" s="14">
        <f t="shared" si="81"/>
        <v>0</v>
      </c>
      <c r="AK79" s="143">
        <f t="shared" si="68"/>
        <v>0</v>
      </c>
      <c r="AL79" s="14">
        <f t="shared" si="82"/>
        <v>0</v>
      </c>
      <c r="AM79" s="176"/>
      <c r="AN79" s="68"/>
      <c r="AP79" s="761"/>
      <c r="AQ79" s="761"/>
      <c r="AR79" s="761"/>
      <c r="AS79" s="761"/>
      <c r="AT79" s="761"/>
      <c r="AU79" s="761"/>
      <c r="AV79" s="761"/>
      <c r="AW79" s="761"/>
      <c r="AX79" s="761"/>
      <c r="AY79" s="761"/>
      <c r="AZ79" s="761"/>
      <c r="BA79" s="761"/>
      <c r="BB79" s="761"/>
      <c r="BC79" s="761"/>
      <c r="BD79" s="761"/>
      <c r="BE79" s="761"/>
      <c r="BF79" s="761"/>
      <c r="BG79" s="761"/>
      <c r="BH79" s="761"/>
      <c r="BI79" s="761"/>
      <c r="BJ79" s="761"/>
      <c r="BK79" s="761"/>
      <c r="BL79" s="761"/>
      <c r="BM79" s="761"/>
    </row>
    <row r="80" spans="1:65" s="51" customFormat="1" ht="15" customHeight="1">
      <c r="A80" s="52"/>
      <c r="B80" s="202" t="s">
        <v>52</v>
      </c>
      <c r="C80" s="187">
        <v>42776284525.542641</v>
      </c>
      <c r="D80" s="46">
        <v>0.82126866176880964</v>
      </c>
      <c r="E80" s="211">
        <v>56878431165.122459</v>
      </c>
      <c r="F80" s="14">
        <v>0.78495624012751841</v>
      </c>
      <c r="G80" s="46">
        <v>0.32967207872294574</v>
      </c>
      <c r="H80" s="211">
        <f t="shared" si="54"/>
        <v>61649475126.558586</v>
      </c>
      <c r="I80" s="14">
        <f t="shared" si="69"/>
        <v>0.7867402314171017</v>
      </c>
      <c r="J80" s="12">
        <f t="shared" si="70"/>
        <v>8.388142682039558E-2</v>
      </c>
      <c r="K80" s="211">
        <f t="shared" si="55"/>
        <v>85084785234.283188</v>
      </c>
      <c r="L80" s="14">
        <f t="shared" si="71"/>
        <v>0.79027586504193081</v>
      </c>
      <c r="M80" s="211">
        <f t="shared" si="56"/>
        <v>78204906628.55928</v>
      </c>
      <c r="N80" s="14">
        <f t="shared" si="71"/>
        <v>0.80655187773887882</v>
      </c>
      <c r="O80" s="187">
        <f t="shared" si="57"/>
        <v>4245173305.0858474</v>
      </c>
      <c r="P80" s="14">
        <f t="shared" si="72"/>
        <v>0.81185189224119392</v>
      </c>
      <c r="Q80" s="143">
        <f t="shared" si="58"/>
        <v>4734390539.2855377</v>
      </c>
      <c r="R80" s="14">
        <f t="shared" si="72"/>
        <v>0.78470822870580348</v>
      </c>
      <c r="S80" s="143">
        <f t="shared" si="59"/>
        <v>5061733402.0398731</v>
      </c>
      <c r="T80" s="14">
        <f t="shared" si="73"/>
        <v>0.78021646320066107</v>
      </c>
      <c r="U80" s="143">
        <f t="shared" si="60"/>
        <v>4564193280.8914089</v>
      </c>
      <c r="V80" s="14">
        <f t="shared" si="74"/>
        <v>0.80564813957596171</v>
      </c>
      <c r="W80" s="143">
        <f t="shared" si="61"/>
        <v>5737120788.1275759</v>
      </c>
      <c r="X80" s="14">
        <f t="shared" si="75"/>
        <v>0.81502404705866904</v>
      </c>
      <c r="Y80" s="143">
        <f t="shared" si="62"/>
        <v>5907697884.7144909</v>
      </c>
      <c r="Z80" s="14">
        <f t="shared" si="76"/>
        <v>0.80020479276848644</v>
      </c>
      <c r="AA80" s="143">
        <f t="shared" si="63"/>
        <v>5981715855.4979763</v>
      </c>
      <c r="AB80" s="14">
        <f t="shared" si="77"/>
        <v>0.76366288376872582</v>
      </c>
      <c r="AC80" s="143">
        <f t="shared" si="64"/>
        <v>6063873134.3617601</v>
      </c>
      <c r="AD80" s="14">
        <f t="shared" si="78"/>
        <v>0.79830304863385926</v>
      </c>
      <c r="AE80" s="143">
        <f t="shared" si="65"/>
        <v>4244000820.1156878</v>
      </c>
      <c r="AF80" s="14">
        <f t="shared" si="79"/>
        <v>0.75289623558770058</v>
      </c>
      <c r="AG80" s="143">
        <f t="shared" si="66"/>
        <v>5133457597.113862</v>
      </c>
      <c r="AH80" s="14">
        <f t="shared" si="80"/>
        <v>0.7702585478183066</v>
      </c>
      <c r="AI80" s="143">
        <f t="shared" si="67"/>
        <v>5269512691.8838768</v>
      </c>
      <c r="AJ80" s="14">
        <f t="shared" si="81"/>
        <v>0.7858310466947297</v>
      </c>
      <c r="AK80" s="143">
        <f t="shared" si="68"/>
        <v>4706605827.4406786</v>
      </c>
      <c r="AL80" s="14">
        <f t="shared" si="82"/>
        <v>0.77315570807660283</v>
      </c>
      <c r="AM80" s="176"/>
      <c r="AN80" s="68"/>
      <c r="AP80" s="761"/>
      <c r="AQ80" s="761"/>
      <c r="AR80" s="761"/>
      <c r="AS80" s="761"/>
      <c r="AT80" s="761"/>
      <c r="AU80" s="761"/>
      <c r="AV80" s="761"/>
      <c r="AW80" s="761"/>
      <c r="AX80" s="761"/>
      <c r="AY80" s="761"/>
      <c r="AZ80" s="761"/>
      <c r="BA80" s="761"/>
      <c r="BB80" s="761"/>
      <c r="BC80" s="761"/>
      <c r="BD80" s="761"/>
      <c r="BE80" s="761"/>
      <c r="BF80" s="761"/>
      <c r="BG80" s="761"/>
      <c r="BH80" s="761"/>
      <c r="BI80" s="761"/>
      <c r="BJ80" s="761"/>
      <c r="BK80" s="761"/>
      <c r="BL80" s="761"/>
      <c r="BM80" s="761"/>
    </row>
    <row r="81" spans="1:65" s="51" customFormat="1" ht="15" customHeight="1">
      <c r="A81" s="52"/>
      <c r="B81" s="202" t="s">
        <v>53</v>
      </c>
      <c r="C81" s="187">
        <v>8802061402.2331486</v>
      </c>
      <c r="D81" s="46">
        <v>0.16899217098442487</v>
      </c>
      <c r="E81" s="212">
        <v>0</v>
      </c>
      <c r="F81" s="14">
        <v>0</v>
      </c>
      <c r="G81" s="46">
        <v>-1</v>
      </c>
      <c r="H81" s="212">
        <f t="shared" si="54"/>
        <v>0</v>
      </c>
      <c r="I81" s="14">
        <f t="shared" si="69"/>
        <v>0</v>
      </c>
      <c r="J81" s="12">
        <f t="shared" si="70"/>
        <v>0</v>
      </c>
      <c r="K81" s="212">
        <f t="shared" si="55"/>
        <v>0</v>
      </c>
      <c r="L81" s="14">
        <f t="shared" si="71"/>
        <v>0</v>
      </c>
      <c r="M81" s="212">
        <f t="shared" si="56"/>
        <v>0</v>
      </c>
      <c r="N81" s="14">
        <f t="shared" si="71"/>
        <v>0</v>
      </c>
      <c r="O81" s="187">
        <f t="shared" si="57"/>
        <v>0</v>
      </c>
      <c r="P81" s="14">
        <f t="shared" si="72"/>
        <v>0</v>
      </c>
      <c r="Q81" s="143">
        <f t="shared" si="58"/>
        <v>0</v>
      </c>
      <c r="R81" s="14">
        <f t="shared" si="72"/>
        <v>0</v>
      </c>
      <c r="S81" s="143">
        <f t="shared" si="59"/>
        <v>0</v>
      </c>
      <c r="T81" s="14">
        <f t="shared" si="73"/>
        <v>0</v>
      </c>
      <c r="U81" s="143">
        <f t="shared" si="60"/>
        <v>0</v>
      </c>
      <c r="V81" s="14">
        <f t="shared" si="74"/>
        <v>0</v>
      </c>
      <c r="W81" s="143">
        <f t="shared" si="61"/>
        <v>0</v>
      </c>
      <c r="X81" s="14">
        <f t="shared" si="75"/>
        <v>0</v>
      </c>
      <c r="Y81" s="143">
        <f t="shared" si="62"/>
        <v>0</v>
      </c>
      <c r="Z81" s="14">
        <f t="shared" si="76"/>
        <v>0</v>
      </c>
      <c r="AA81" s="143">
        <f t="shared" si="63"/>
        <v>0</v>
      </c>
      <c r="AB81" s="14">
        <f t="shared" si="77"/>
        <v>0</v>
      </c>
      <c r="AC81" s="143">
        <f t="shared" si="64"/>
        <v>0</v>
      </c>
      <c r="AD81" s="14">
        <f t="shared" si="78"/>
        <v>0</v>
      </c>
      <c r="AE81" s="143">
        <f t="shared" si="65"/>
        <v>0</v>
      </c>
      <c r="AF81" s="14">
        <f t="shared" si="79"/>
        <v>0</v>
      </c>
      <c r="AG81" s="143">
        <f t="shared" si="66"/>
        <v>0</v>
      </c>
      <c r="AH81" s="14">
        <f t="shared" si="80"/>
        <v>0</v>
      </c>
      <c r="AI81" s="143">
        <f t="shared" si="67"/>
        <v>0</v>
      </c>
      <c r="AJ81" s="14">
        <f t="shared" si="81"/>
        <v>0</v>
      </c>
      <c r="AK81" s="143">
        <f t="shared" si="68"/>
        <v>0</v>
      </c>
      <c r="AL81" s="14">
        <f t="shared" si="82"/>
        <v>0</v>
      </c>
      <c r="AM81" s="176"/>
      <c r="AN81" s="68"/>
      <c r="AP81" s="761"/>
      <c r="AQ81" s="761"/>
      <c r="AR81" s="761"/>
      <c r="AS81" s="761"/>
      <c r="AT81" s="761"/>
      <c r="AU81" s="761"/>
      <c r="AV81" s="761"/>
      <c r="AW81" s="761"/>
      <c r="AX81" s="761"/>
      <c r="AY81" s="761"/>
      <c r="AZ81" s="761"/>
      <c r="BA81" s="761"/>
      <c r="BB81" s="761"/>
      <c r="BC81" s="761"/>
      <c r="BD81" s="761"/>
      <c r="BE81" s="761"/>
      <c r="BF81" s="761"/>
      <c r="BG81" s="761"/>
      <c r="BH81" s="761"/>
      <c r="BI81" s="761"/>
      <c r="BJ81" s="761"/>
      <c r="BK81" s="761"/>
      <c r="BL81" s="761"/>
      <c r="BM81" s="761"/>
    </row>
    <row r="82" spans="1:65" s="56" customFormat="1" ht="15" customHeight="1">
      <c r="A82" s="57"/>
      <c r="B82" s="197" t="s">
        <v>54</v>
      </c>
      <c r="C82" s="183">
        <v>37513.519999999997</v>
      </c>
      <c r="D82" s="67">
        <v>7.2022801209490154E-7</v>
      </c>
      <c r="E82" s="65">
        <v>108680054.83499999</v>
      </c>
      <c r="F82" s="66">
        <v>1.4998495118909887E-3</v>
      </c>
      <c r="G82" s="67">
        <v>2896.0902979779025</v>
      </c>
      <c r="H82" s="65">
        <f t="shared" si="54"/>
        <v>0</v>
      </c>
      <c r="I82" s="66">
        <f t="shared" si="69"/>
        <v>0</v>
      </c>
      <c r="J82" s="745">
        <f t="shared" si="70"/>
        <v>-1</v>
      </c>
      <c r="K82" s="65">
        <f t="shared" si="55"/>
        <v>0</v>
      </c>
      <c r="L82" s="66">
        <f t="shared" si="71"/>
        <v>0</v>
      </c>
      <c r="M82" s="65">
        <f t="shared" si="56"/>
        <v>0</v>
      </c>
      <c r="N82" s="66">
        <f t="shared" si="71"/>
        <v>0</v>
      </c>
      <c r="O82" s="183">
        <f t="shared" si="57"/>
        <v>0</v>
      </c>
      <c r="P82" s="66">
        <f t="shared" si="72"/>
        <v>0</v>
      </c>
      <c r="Q82" s="78">
        <f t="shared" si="58"/>
        <v>0</v>
      </c>
      <c r="R82" s="66">
        <f t="shared" si="72"/>
        <v>0</v>
      </c>
      <c r="S82" s="78">
        <f t="shared" si="59"/>
        <v>0</v>
      </c>
      <c r="T82" s="66">
        <f t="shared" si="73"/>
        <v>0</v>
      </c>
      <c r="U82" s="78">
        <f t="shared" si="60"/>
        <v>0</v>
      </c>
      <c r="V82" s="66">
        <f t="shared" si="74"/>
        <v>0</v>
      </c>
      <c r="W82" s="78">
        <f t="shared" si="61"/>
        <v>0</v>
      </c>
      <c r="X82" s="66">
        <f t="shared" si="75"/>
        <v>0</v>
      </c>
      <c r="Y82" s="78">
        <f t="shared" si="62"/>
        <v>0</v>
      </c>
      <c r="Z82" s="66">
        <f t="shared" si="76"/>
        <v>0</v>
      </c>
      <c r="AA82" s="78">
        <f t="shared" si="63"/>
        <v>0</v>
      </c>
      <c r="AB82" s="66">
        <f t="shared" si="77"/>
        <v>0</v>
      </c>
      <c r="AC82" s="78">
        <f t="shared" si="64"/>
        <v>0</v>
      </c>
      <c r="AD82" s="66">
        <f t="shared" si="78"/>
        <v>0</v>
      </c>
      <c r="AE82" s="78">
        <f t="shared" si="65"/>
        <v>0</v>
      </c>
      <c r="AF82" s="66">
        <f t="shared" si="79"/>
        <v>0</v>
      </c>
      <c r="AG82" s="78">
        <f t="shared" si="66"/>
        <v>0</v>
      </c>
      <c r="AH82" s="66">
        <f t="shared" si="80"/>
        <v>0</v>
      </c>
      <c r="AI82" s="78">
        <f t="shared" si="67"/>
        <v>0</v>
      </c>
      <c r="AJ82" s="66">
        <f t="shared" si="81"/>
        <v>0</v>
      </c>
      <c r="AK82" s="78">
        <f t="shared" si="68"/>
        <v>0</v>
      </c>
      <c r="AL82" s="66">
        <f t="shared" si="82"/>
        <v>0</v>
      </c>
      <c r="AM82" s="22" t="e">
        <f>IF(#REF!=0,"",O82/#REF!)</f>
        <v>#REF!</v>
      </c>
      <c r="AN82" s="55" t="e">
        <f>IF(#REF!=0,"",O82/#REF!)</f>
        <v>#REF!</v>
      </c>
      <c r="AP82" s="762"/>
      <c r="AQ82" s="762"/>
      <c r="AR82" s="762"/>
      <c r="AS82" s="762"/>
      <c r="AT82" s="762"/>
      <c r="AU82" s="762"/>
      <c r="AV82" s="762"/>
      <c r="AW82" s="762"/>
      <c r="AX82" s="762"/>
      <c r="AY82" s="762"/>
      <c r="AZ82" s="762"/>
      <c r="BA82" s="762"/>
      <c r="BB82" s="762"/>
      <c r="BC82" s="762"/>
      <c r="BD82" s="762"/>
      <c r="BE82" s="762"/>
      <c r="BF82" s="762"/>
      <c r="BG82" s="762"/>
      <c r="BH82" s="762"/>
      <c r="BI82" s="762"/>
      <c r="BJ82" s="762"/>
      <c r="BK82" s="762"/>
      <c r="BL82" s="762"/>
      <c r="BM82" s="762"/>
    </row>
    <row r="83" spans="1:65" s="56" customFormat="1" ht="15" customHeight="1">
      <c r="A83" s="57"/>
      <c r="B83" s="196" t="s">
        <v>55</v>
      </c>
      <c r="C83" s="183">
        <v>0</v>
      </c>
      <c r="D83" s="67">
        <v>0</v>
      </c>
      <c r="E83" s="65">
        <v>0</v>
      </c>
      <c r="F83" s="66">
        <v>0</v>
      </c>
      <c r="G83" s="67">
        <v>0</v>
      </c>
      <c r="H83" s="65">
        <f t="shared" si="54"/>
        <v>0</v>
      </c>
      <c r="I83" s="66">
        <f t="shared" si="69"/>
        <v>0</v>
      </c>
      <c r="J83" s="745">
        <f t="shared" si="70"/>
        <v>0</v>
      </c>
      <c r="K83" s="65">
        <f t="shared" si="55"/>
        <v>0</v>
      </c>
      <c r="L83" s="66">
        <f t="shared" si="71"/>
        <v>0</v>
      </c>
      <c r="M83" s="65">
        <f t="shared" si="56"/>
        <v>0</v>
      </c>
      <c r="N83" s="66">
        <f t="shared" si="71"/>
        <v>0</v>
      </c>
      <c r="O83" s="183">
        <f t="shared" si="57"/>
        <v>0</v>
      </c>
      <c r="P83" s="66">
        <f t="shared" si="72"/>
        <v>0</v>
      </c>
      <c r="Q83" s="78">
        <f t="shared" si="58"/>
        <v>0</v>
      </c>
      <c r="R83" s="66">
        <f t="shared" si="72"/>
        <v>0</v>
      </c>
      <c r="S83" s="78">
        <f t="shared" si="59"/>
        <v>0</v>
      </c>
      <c r="T83" s="66">
        <f t="shared" si="73"/>
        <v>0</v>
      </c>
      <c r="U83" s="78">
        <f t="shared" si="60"/>
        <v>0</v>
      </c>
      <c r="V83" s="66">
        <f t="shared" si="74"/>
        <v>0</v>
      </c>
      <c r="W83" s="78">
        <f t="shared" si="61"/>
        <v>0</v>
      </c>
      <c r="X83" s="66">
        <f t="shared" si="75"/>
        <v>0</v>
      </c>
      <c r="Y83" s="78">
        <f t="shared" si="62"/>
        <v>0</v>
      </c>
      <c r="Z83" s="66">
        <f t="shared" si="76"/>
        <v>0</v>
      </c>
      <c r="AA83" s="78">
        <f t="shared" si="63"/>
        <v>0</v>
      </c>
      <c r="AB83" s="66">
        <f t="shared" si="77"/>
        <v>0</v>
      </c>
      <c r="AC83" s="78">
        <f t="shared" si="64"/>
        <v>0</v>
      </c>
      <c r="AD83" s="66">
        <f t="shared" si="78"/>
        <v>0</v>
      </c>
      <c r="AE83" s="78">
        <f t="shared" si="65"/>
        <v>0</v>
      </c>
      <c r="AF83" s="66">
        <f t="shared" si="79"/>
        <v>0</v>
      </c>
      <c r="AG83" s="78">
        <f t="shared" si="66"/>
        <v>0</v>
      </c>
      <c r="AH83" s="66">
        <f t="shared" si="80"/>
        <v>0</v>
      </c>
      <c r="AI83" s="78">
        <f t="shared" si="67"/>
        <v>0</v>
      </c>
      <c r="AJ83" s="66">
        <f t="shared" si="81"/>
        <v>0</v>
      </c>
      <c r="AK83" s="78">
        <f t="shared" si="68"/>
        <v>0</v>
      </c>
      <c r="AL83" s="66">
        <f t="shared" si="82"/>
        <v>0</v>
      </c>
      <c r="AM83" s="22"/>
      <c r="AN83" s="55"/>
      <c r="AP83" s="762"/>
      <c r="AQ83" s="762"/>
      <c r="AR83" s="762"/>
      <c r="AS83" s="762"/>
      <c r="AT83" s="762"/>
      <c r="AU83" s="762"/>
      <c r="AV83" s="762"/>
      <c r="AW83" s="762"/>
      <c r="AX83" s="762"/>
      <c r="AY83" s="762"/>
      <c r="AZ83" s="762"/>
      <c r="BA83" s="762"/>
      <c r="BB83" s="762"/>
      <c r="BC83" s="762"/>
      <c r="BD83" s="762"/>
      <c r="BE83" s="762"/>
      <c r="BF83" s="762"/>
      <c r="BG83" s="762"/>
      <c r="BH83" s="762"/>
      <c r="BI83" s="762"/>
      <c r="BJ83" s="762"/>
      <c r="BK83" s="762"/>
      <c r="BL83" s="762"/>
      <c r="BM83" s="762"/>
    </row>
    <row r="84" spans="1:65" s="51" customFormat="1" ht="15" customHeight="1">
      <c r="A84" s="61"/>
      <c r="B84" s="196" t="s">
        <v>56</v>
      </c>
      <c r="C84" s="188">
        <v>0</v>
      </c>
      <c r="D84" s="46">
        <v>0</v>
      </c>
      <c r="E84" s="213">
        <v>108680054.83499999</v>
      </c>
      <c r="F84" s="14">
        <v>1.4998495118909887E-3</v>
      </c>
      <c r="G84" s="46">
        <v>0</v>
      </c>
      <c r="H84" s="213">
        <f t="shared" si="54"/>
        <v>0</v>
      </c>
      <c r="I84" s="14">
        <f t="shared" si="69"/>
        <v>0</v>
      </c>
      <c r="J84" s="12">
        <f t="shared" si="70"/>
        <v>-1</v>
      </c>
      <c r="K84" s="213">
        <f t="shared" si="55"/>
        <v>0</v>
      </c>
      <c r="L84" s="14">
        <f t="shared" si="71"/>
        <v>0</v>
      </c>
      <c r="M84" s="213">
        <f t="shared" si="56"/>
        <v>0</v>
      </c>
      <c r="N84" s="14">
        <f t="shared" si="71"/>
        <v>0</v>
      </c>
      <c r="O84" s="188">
        <f t="shared" si="57"/>
        <v>0</v>
      </c>
      <c r="P84" s="14">
        <f t="shared" si="72"/>
        <v>0</v>
      </c>
      <c r="Q84" s="79">
        <f t="shared" si="58"/>
        <v>0</v>
      </c>
      <c r="R84" s="14">
        <f t="shared" si="72"/>
        <v>0</v>
      </c>
      <c r="S84" s="79">
        <f t="shared" si="59"/>
        <v>0</v>
      </c>
      <c r="T84" s="14">
        <f t="shared" si="73"/>
        <v>0</v>
      </c>
      <c r="U84" s="79">
        <f t="shared" si="60"/>
        <v>0</v>
      </c>
      <c r="V84" s="14">
        <f t="shared" si="74"/>
        <v>0</v>
      </c>
      <c r="W84" s="79">
        <f t="shared" si="61"/>
        <v>0</v>
      </c>
      <c r="X84" s="14">
        <f t="shared" si="75"/>
        <v>0</v>
      </c>
      <c r="Y84" s="79">
        <f t="shared" si="62"/>
        <v>0</v>
      </c>
      <c r="Z84" s="14">
        <f t="shared" si="76"/>
        <v>0</v>
      </c>
      <c r="AA84" s="79">
        <f t="shared" ref="AA84:AA99" si="83">AA23*$E$64/100</f>
        <v>0</v>
      </c>
      <c r="AB84" s="14">
        <f t="shared" si="77"/>
        <v>0</v>
      </c>
      <c r="AC84" s="79">
        <f t="shared" si="64"/>
        <v>0</v>
      </c>
      <c r="AD84" s="14">
        <f t="shared" si="78"/>
        <v>0</v>
      </c>
      <c r="AE84" s="79">
        <f t="shared" si="65"/>
        <v>0</v>
      </c>
      <c r="AF84" s="14">
        <f t="shared" si="79"/>
        <v>0</v>
      </c>
      <c r="AG84" s="79">
        <f t="shared" si="66"/>
        <v>0</v>
      </c>
      <c r="AH84" s="14">
        <f t="shared" si="80"/>
        <v>0</v>
      </c>
      <c r="AI84" s="79">
        <f t="shared" si="67"/>
        <v>0</v>
      </c>
      <c r="AJ84" s="14">
        <f t="shared" si="81"/>
        <v>0</v>
      </c>
      <c r="AK84" s="79">
        <f t="shared" si="68"/>
        <v>0</v>
      </c>
      <c r="AL84" s="14">
        <f t="shared" si="82"/>
        <v>0</v>
      </c>
      <c r="AM84" s="176" t="e">
        <f>IF(#REF!=0,"",O84/#REF!)</f>
        <v>#REF!</v>
      </c>
      <c r="AN84" s="68" t="e">
        <f>IF(#REF!=0,"",O84/#REF!)</f>
        <v>#REF!</v>
      </c>
      <c r="AP84" s="761"/>
      <c r="AQ84" s="761"/>
      <c r="AR84" s="761"/>
      <c r="AS84" s="761"/>
      <c r="AT84" s="761"/>
      <c r="AU84" s="761"/>
      <c r="AV84" s="761"/>
      <c r="AW84" s="761"/>
      <c r="AX84" s="761"/>
      <c r="AY84" s="761"/>
      <c r="AZ84" s="761"/>
      <c r="BA84" s="761"/>
      <c r="BB84" s="761"/>
      <c r="BC84" s="761"/>
      <c r="BD84" s="761"/>
      <c r="BE84" s="761"/>
      <c r="BF84" s="761"/>
      <c r="BG84" s="761"/>
      <c r="BH84" s="761"/>
      <c r="BI84" s="761"/>
      <c r="BJ84" s="761"/>
      <c r="BK84" s="761"/>
      <c r="BL84" s="761"/>
      <c r="BM84" s="761"/>
    </row>
    <row r="85" spans="1:65" s="51" customFormat="1" ht="15" customHeight="1">
      <c r="A85" s="52"/>
      <c r="B85" s="202" t="s">
        <v>57</v>
      </c>
      <c r="C85" s="188">
        <v>0</v>
      </c>
      <c r="D85" s="46">
        <v>0</v>
      </c>
      <c r="E85" s="213">
        <v>0</v>
      </c>
      <c r="F85" s="14">
        <v>0</v>
      </c>
      <c r="G85" s="46">
        <v>0</v>
      </c>
      <c r="H85" s="213">
        <f t="shared" si="54"/>
        <v>0</v>
      </c>
      <c r="I85" s="14">
        <f t="shared" si="69"/>
        <v>0</v>
      </c>
      <c r="J85" s="12">
        <f t="shared" si="70"/>
        <v>0</v>
      </c>
      <c r="K85" s="213">
        <f t="shared" si="55"/>
        <v>0</v>
      </c>
      <c r="L85" s="14">
        <f t="shared" si="71"/>
        <v>0</v>
      </c>
      <c r="M85" s="213">
        <f t="shared" si="56"/>
        <v>0</v>
      </c>
      <c r="N85" s="14">
        <f t="shared" si="71"/>
        <v>0</v>
      </c>
      <c r="O85" s="188">
        <f t="shared" si="57"/>
        <v>0</v>
      </c>
      <c r="P85" s="14">
        <f t="shared" si="72"/>
        <v>0</v>
      </c>
      <c r="Q85" s="79">
        <f t="shared" si="58"/>
        <v>0</v>
      </c>
      <c r="R85" s="14">
        <f t="shared" si="72"/>
        <v>0</v>
      </c>
      <c r="S85" s="79">
        <f t="shared" si="59"/>
        <v>0</v>
      </c>
      <c r="T85" s="14">
        <f t="shared" si="73"/>
        <v>0</v>
      </c>
      <c r="U85" s="79">
        <f t="shared" si="60"/>
        <v>0</v>
      </c>
      <c r="V85" s="14">
        <f t="shared" si="74"/>
        <v>0</v>
      </c>
      <c r="W85" s="79">
        <f t="shared" si="61"/>
        <v>0</v>
      </c>
      <c r="X85" s="14">
        <f t="shared" si="75"/>
        <v>0</v>
      </c>
      <c r="Y85" s="79">
        <f t="shared" si="62"/>
        <v>0</v>
      </c>
      <c r="Z85" s="14">
        <f t="shared" si="76"/>
        <v>0</v>
      </c>
      <c r="AA85" s="79">
        <f t="shared" si="83"/>
        <v>0</v>
      </c>
      <c r="AB85" s="14">
        <f t="shared" si="77"/>
        <v>0</v>
      </c>
      <c r="AC85" s="79">
        <f t="shared" si="64"/>
        <v>0</v>
      </c>
      <c r="AD85" s="14">
        <f t="shared" si="78"/>
        <v>0</v>
      </c>
      <c r="AE85" s="79">
        <f t="shared" si="65"/>
        <v>0</v>
      </c>
      <c r="AF85" s="14">
        <f t="shared" si="79"/>
        <v>0</v>
      </c>
      <c r="AG85" s="79">
        <f t="shared" si="66"/>
        <v>0</v>
      </c>
      <c r="AH85" s="14">
        <f t="shared" si="80"/>
        <v>0</v>
      </c>
      <c r="AI85" s="79">
        <f t="shared" si="67"/>
        <v>0</v>
      </c>
      <c r="AJ85" s="14">
        <f t="shared" si="81"/>
        <v>0</v>
      </c>
      <c r="AK85" s="79">
        <f t="shared" si="68"/>
        <v>0</v>
      </c>
      <c r="AL85" s="14">
        <f t="shared" si="82"/>
        <v>0</v>
      </c>
      <c r="AM85" s="176" t="e">
        <f>IF(#REF!=0,"",O85/#REF!)</f>
        <v>#REF!</v>
      </c>
      <c r="AN85" s="68"/>
      <c r="AP85" s="761"/>
      <c r="AQ85" s="761"/>
      <c r="AR85" s="761"/>
      <c r="AS85" s="761"/>
      <c r="AT85" s="761"/>
      <c r="AU85" s="761"/>
      <c r="AV85" s="761"/>
      <c r="AW85" s="761"/>
      <c r="AX85" s="761"/>
      <c r="AY85" s="761"/>
      <c r="AZ85" s="761"/>
      <c r="BA85" s="761"/>
      <c r="BB85" s="761"/>
      <c r="BC85" s="761"/>
      <c r="BD85" s="761"/>
      <c r="BE85" s="761"/>
      <c r="BF85" s="761"/>
      <c r="BG85" s="761"/>
      <c r="BH85" s="761"/>
      <c r="BI85" s="761"/>
      <c r="BJ85" s="761"/>
      <c r="BK85" s="761"/>
      <c r="BL85" s="761"/>
      <c r="BM85" s="761"/>
    </row>
    <row r="86" spans="1:65" s="51" customFormat="1" ht="15" customHeight="1">
      <c r="A86" s="52"/>
      <c r="B86" s="202" t="s">
        <v>58</v>
      </c>
      <c r="C86" s="188">
        <v>0</v>
      </c>
      <c r="D86" s="46">
        <v>0</v>
      </c>
      <c r="E86" s="211">
        <v>0</v>
      </c>
      <c r="F86" s="14">
        <v>0</v>
      </c>
      <c r="G86" s="46">
        <v>0</v>
      </c>
      <c r="H86" s="211">
        <f t="shared" si="54"/>
        <v>0</v>
      </c>
      <c r="I86" s="14">
        <f t="shared" si="69"/>
        <v>0</v>
      </c>
      <c r="J86" s="12">
        <f t="shared" si="70"/>
        <v>0</v>
      </c>
      <c r="K86" s="211">
        <f t="shared" si="55"/>
        <v>0</v>
      </c>
      <c r="L86" s="14">
        <f t="shared" si="71"/>
        <v>0</v>
      </c>
      <c r="M86" s="211">
        <f t="shared" si="56"/>
        <v>0</v>
      </c>
      <c r="N86" s="14">
        <f t="shared" si="71"/>
        <v>0</v>
      </c>
      <c r="O86" s="188">
        <f t="shared" si="57"/>
        <v>0</v>
      </c>
      <c r="P86" s="14">
        <f t="shared" si="72"/>
        <v>0</v>
      </c>
      <c r="Q86" s="79">
        <f t="shared" si="58"/>
        <v>0</v>
      </c>
      <c r="R86" s="14">
        <f t="shared" si="72"/>
        <v>0</v>
      </c>
      <c r="S86" s="79">
        <f t="shared" si="59"/>
        <v>0</v>
      </c>
      <c r="T86" s="14">
        <f t="shared" si="73"/>
        <v>0</v>
      </c>
      <c r="U86" s="79">
        <f t="shared" si="60"/>
        <v>0</v>
      </c>
      <c r="V86" s="14">
        <f t="shared" si="74"/>
        <v>0</v>
      </c>
      <c r="W86" s="79">
        <f t="shared" si="61"/>
        <v>0</v>
      </c>
      <c r="X86" s="14">
        <f t="shared" si="75"/>
        <v>0</v>
      </c>
      <c r="Y86" s="79">
        <f t="shared" si="62"/>
        <v>0</v>
      </c>
      <c r="Z86" s="14">
        <f t="shared" si="76"/>
        <v>0</v>
      </c>
      <c r="AA86" s="79">
        <f t="shared" si="83"/>
        <v>0</v>
      </c>
      <c r="AB86" s="14">
        <f t="shared" si="77"/>
        <v>0</v>
      </c>
      <c r="AC86" s="79">
        <f t="shared" si="64"/>
        <v>0</v>
      </c>
      <c r="AD86" s="14">
        <f t="shared" si="78"/>
        <v>0</v>
      </c>
      <c r="AE86" s="79">
        <f t="shared" si="65"/>
        <v>0</v>
      </c>
      <c r="AF86" s="14">
        <f t="shared" si="79"/>
        <v>0</v>
      </c>
      <c r="AG86" s="79">
        <f t="shared" si="66"/>
        <v>0</v>
      </c>
      <c r="AH86" s="14">
        <f t="shared" si="80"/>
        <v>0</v>
      </c>
      <c r="AI86" s="79">
        <f t="shared" si="67"/>
        <v>0</v>
      </c>
      <c r="AJ86" s="14">
        <f t="shared" si="81"/>
        <v>0</v>
      </c>
      <c r="AK86" s="79">
        <f t="shared" si="68"/>
        <v>0</v>
      </c>
      <c r="AL86" s="14">
        <f t="shared" si="82"/>
        <v>0</v>
      </c>
      <c r="AM86" s="176" t="e">
        <f>IF(#REF!=0,"",O86/#REF!)</f>
        <v>#REF!</v>
      </c>
      <c r="AN86" s="68"/>
      <c r="AP86" s="761"/>
      <c r="AQ86" s="761"/>
      <c r="AR86" s="761"/>
      <c r="AS86" s="761"/>
      <c r="AT86" s="761"/>
      <c r="AU86" s="761"/>
      <c r="AV86" s="761"/>
      <c r="AW86" s="761"/>
      <c r="AX86" s="761"/>
      <c r="AY86" s="761"/>
      <c r="AZ86" s="761"/>
      <c r="BA86" s="761"/>
      <c r="BB86" s="761"/>
      <c r="BC86" s="761"/>
      <c r="BD86" s="761"/>
      <c r="BE86" s="761"/>
      <c r="BF86" s="761"/>
      <c r="BG86" s="761"/>
      <c r="BH86" s="761"/>
      <c r="BI86" s="761"/>
      <c r="BJ86" s="761"/>
      <c r="BK86" s="761"/>
      <c r="BL86" s="761"/>
      <c r="BM86" s="761"/>
    </row>
    <row r="87" spans="1:65" s="51" customFormat="1" ht="15" customHeight="1">
      <c r="A87" s="52"/>
      <c r="B87" s="202" t="s">
        <v>59</v>
      </c>
      <c r="C87" s="188">
        <v>0</v>
      </c>
      <c r="D87" s="46">
        <v>0</v>
      </c>
      <c r="E87" s="213">
        <v>0</v>
      </c>
      <c r="F87" s="14">
        <v>0</v>
      </c>
      <c r="G87" s="46">
        <v>0</v>
      </c>
      <c r="H87" s="213">
        <f t="shared" si="54"/>
        <v>0</v>
      </c>
      <c r="I87" s="14">
        <f t="shared" si="69"/>
        <v>0</v>
      </c>
      <c r="J87" s="12">
        <f t="shared" si="70"/>
        <v>0</v>
      </c>
      <c r="K87" s="213">
        <f t="shared" si="55"/>
        <v>0</v>
      </c>
      <c r="L87" s="14">
        <f t="shared" si="71"/>
        <v>0</v>
      </c>
      <c r="M87" s="213">
        <f t="shared" si="56"/>
        <v>0</v>
      </c>
      <c r="N87" s="14">
        <f t="shared" si="71"/>
        <v>0</v>
      </c>
      <c r="O87" s="188">
        <f t="shared" si="57"/>
        <v>0</v>
      </c>
      <c r="P87" s="14">
        <f t="shared" si="72"/>
        <v>0</v>
      </c>
      <c r="Q87" s="79">
        <f t="shared" si="58"/>
        <v>0</v>
      </c>
      <c r="R87" s="14">
        <f t="shared" si="72"/>
        <v>0</v>
      </c>
      <c r="S87" s="79">
        <f t="shared" si="59"/>
        <v>0</v>
      </c>
      <c r="T87" s="14">
        <f t="shared" si="73"/>
        <v>0</v>
      </c>
      <c r="U87" s="79">
        <f t="shared" si="60"/>
        <v>0</v>
      </c>
      <c r="V87" s="14">
        <f t="shared" si="74"/>
        <v>0</v>
      </c>
      <c r="W87" s="79">
        <f t="shared" si="61"/>
        <v>0</v>
      </c>
      <c r="X87" s="14">
        <f t="shared" si="75"/>
        <v>0</v>
      </c>
      <c r="Y87" s="79">
        <f t="shared" si="62"/>
        <v>0</v>
      </c>
      <c r="Z87" s="14">
        <f t="shared" si="76"/>
        <v>0</v>
      </c>
      <c r="AA87" s="79">
        <f t="shared" si="83"/>
        <v>0</v>
      </c>
      <c r="AB87" s="14">
        <f t="shared" si="77"/>
        <v>0</v>
      </c>
      <c r="AC87" s="79">
        <f t="shared" si="64"/>
        <v>0</v>
      </c>
      <c r="AD87" s="14">
        <f t="shared" si="78"/>
        <v>0</v>
      </c>
      <c r="AE87" s="79">
        <f t="shared" si="65"/>
        <v>0</v>
      </c>
      <c r="AF87" s="14">
        <f t="shared" si="79"/>
        <v>0</v>
      </c>
      <c r="AG87" s="79">
        <f t="shared" si="66"/>
        <v>0</v>
      </c>
      <c r="AH87" s="14">
        <f t="shared" si="80"/>
        <v>0</v>
      </c>
      <c r="AI87" s="79">
        <f t="shared" si="67"/>
        <v>0</v>
      </c>
      <c r="AJ87" s="14">
        <f t="shared" si="81"/>
        <v>0</v>
      </c>
      <c r="AK87" s="79">
        <f t="shared" si="68"/>
        <v>0</v>
      </c>
      <c r="AL87" s="14">
        <f t="shared" si="82"/>
        <v>0</v>
      </c>
      <c r="AM87" s="176" t="e">
        <f>IF(#REF!=0,"",O87/#REF!)</f>
        <v>#REF!</v>
      </c>
      <c r="AN87" s="68"/>
      <c r="AP87" s="761"/>
      <c r="AQ87" s="761"/>
      <c r="AR87" s="761"/>
      <c r="AS87" s="761"/>
      <c r="AT87" s="761"/>
      <c r="AU87" s="761"/>
      <c r="AV87" s="761"/>
      <c r="AW87" s="761"/>
      <c r="AX87" s="761"/>
      <c r="AY87" s="761"/>
      <c r="AZ87" s="761"/>
      <c r="BA87" s="761"/>
      <c r="BB87" s="761"/>
      <c r="BC87" s="761"/>
      <c r="BD87" s="761"/>
      <c r="BE87" s="761"/>
      <c r="BF87" s="761"/>
      <c r="BG87" s="761"/>
      <c r="BH87" s="761"/>
      <c r="BI87" s="761"/>
      <c r="BJ87" s="761"/>
      <c r="BK87" s="761"/>
      <c r="BL87" s="761"/>
      <c r="BM87" s="761"/>
    </row>
    <row r="88" spans="1:65" s="51" customFormat="1" ht="15" customHeight="1">
      <c r="A88" s="88"/>
      <c r="B88" s="198" t="s">
        <v>60</v>
      </c>
      <c r="C88" s="189">
        <v>0</v>
      </c>
      <c r="D88" s="83">
        <v>0</v>
      </c>
      <c r="E88" s="214">
        <v>0</v>
      </c>
      <c r="F88" s="81">
        <v>0</v>
      </c>
      <c r="G88" s="83">
        <v>0</v>
      </c>
      <c r="H88" s="214">
        <f t="shared" si="54"/>
        <v>0</v>
      </c>
      <c r="I88" s="81">
        <f t="shared" si="69"/>
        <v>0</v>
      </c>
      <c r="J88" s="747">
        <f t="shared" si="70"/>
        <v>0</v>
      </c>
      <c r="K88" s="214">
        <f t="shared" si="55"/>
        <v>0</v>
      </c>
      <c r="L88" s="81">
        <f t="shared" si="71"/>
        <v>0</v>
      </c>
      <c r="M88" s="214">
        <f t="shared" si="56"/>
        <v>0</v>
      </c>
      <c r="N88" s="81">
        <f t="shared" si="71"/>
        <v>0</v>
      </c>
      <c r="O88" s="189">
        <f t="shared" si="57"/>
        <v>0</v>
      </c>
      <c r="P88" s="81">
        <f t="shared" si="72"/>
        <v>0</v>
      </c>
      <c r="Q88" s="82">
        <f t="shared" si="58"/>
        <v>0</v>
      </c>
      <c r="R88" s="81">
        <f t="shared" si="72"/>
        <v>0</v>
      </c>
      <c r="S88" s="82">
        <f t="shared" si="59"/>
        <v>0</v>
      </c>
      <c r="T88" s="81">
        <f t="shared" si="73"/>
        <v>0</v>
      </c>
      <c r="U88" s="82">
        <f t="shared" si="60"/>
        <v>0</v>
      </c>
      <c r="V88" s="81">
        <f t="shared" si="74"/>
        <v>0</v>
      </c>
      <c r="W88" s="82">
        <f t="shared" si="61"/>
        <v>0</v>
      </c>
      <c r="X88" s="81">
        <f t="shared" si="75"/>
        <v>0</v>
      </c>
      <c r="Y88" s="82">
        <f t="shared" si="62"/>
        <v>0</v>
      </c>
      <c r="Z88" s="81">
        <f t="shared" si="76"/>
        <v>0</v>
      </c>
      <c r="AA88" s="82">
        <f t="shared" si="83"/>
        <v>0</v>
      </c>
      <c r="AB88" s="81">
        <f t="shared" si="77"/>
        <v>0</v>
      </c>
      <c r="AC88" s="82">
        <f t="shared" si="64"/>
        <v>0</v>
      </c>
      <c r="AD88" s="81">
        <f t="shared" si="78"/>
        <v>0</v>
      </c>
      <c r="AE88" s="82">
        <f t="shared" si="65"/>
        <v>0</v>
      </c>
      <c r="AF88" s="81">
        <f t="shared" si="79"/>
        <v>0</v>
      </c>
      <c r="AG88" s="82">
        <f t="shared" si="66"/>
        <v>0</v>
      </c>
      <c r="AH88" s="81">
        <f t="shared" si="80"/>
        <v>0</v>
      </c>
      <c r="AI88" s="82">
        <f t="shared" si="67"/>
        <v>0</v>
      </c>
      <c r="AJ88" s="81">
        <f t="shared" si="81"/>
        <v>0</v>
      </c>
      <c r="AK88" s="82">
        <f t="shared" si="68"/>
        <v>0</v>
      </c>
      <c r="AL88" s="81">
        <f t="shared" si="82"/>
        <v>0</v>
      </c>
      <c r="AM88" s="32" t="e">
        <f>IF(#REF!=0,"",O88/#REF!)</f>
        <v>#REF!</v>
      </c>
      <c r="AN88" s="60" t="e">
        <f>IF(#REF!=0,"",O88/#REF!)</f>
        <v>#REF!</v>
      </c>
      <c r="AP88" s="761"/>
      <c r="AQ88" s="761"/>
      <c r="AR88" s="761"/>
      <c r="AS88" s="761"/>
      <c r="AT88" s="761"/>
      <c r="AU88" s="761"/>
      <c r="AV88" s="761"/>
      <c r="AW88" s="761"/>
      <c r="AX88" s="761"/>
      <c r="AY88" s="761"/>
      <c r="AZ88" s="761"/>
      <c r="BA88" s="761"/>
      <c r="BB88" s="761"/>
      <c r="BC88" s="761"/>
      <c r="BD88" s="761"/>
      <c r="BE88" s="761"/>
      <c r="BF88" s="761"/>
      <c r="BG88" s="761"/>
      <c r="BH88" s="761"/>
      <c r="BI88" s="761"/>
      <c r="BJ88" s="761"/>
      <c r="BK88" s="761"/>
      <c r="BL88" s="761"/>
      <c r="BM88" s="761"/>
    </row>
    <row r="89" spans="1:65" s="56" customFormat="1" ht="15" customHeight="1">
      <c r="B89" s="200" t="s">
        <v>61</v>
      </c>
      <c r="C89" s="190">
        <v>8813337300.1788044</v>
      </c>
      <c r="D89" s="76">
        <v>0.16920865873502744</v>
      </c>
      <c r="E89" s="84">
        <v>15473528313.123249</v>
      </c>
      <c r="F89" s="75">
        <v>0.21354391036059051</v>
      </c>
      <c r="G89" s="76">
        <v>0.75569455543353858</v>
      </c>
      <c r="H89" s="84">
        <f t="shared" si="54"/>
        <v>16711173871.286077</v>
      </c>
      <c r="I89" s="75">
        <f t="shared" si="69"/>
        <v>0.21325976858289833</v>
      </c>
      <c r="J89" s="27">
        <f t="shared" si="70"/>
        <v>7.9984702462021495E-2</v>
      </c>
      <c r="K89" s="84">
        <f t="shared" si="55"/>
        <v>22579878458.525795</v>
      </c>
      <c r="L89" s="75">
        <f t="shared" si="71"/>
        <v>0.2097241349580691</v>
      </c>
      <c r="M89" s="84">
        <f t="shared" si="56"/>
        <v>18757122457.284733</v>
      </c>
      <c r="N89" s="75">
        <f t="shared" si="71"/>
        <v>0.19344812226112107</v>
      </c>
      <c r="O89" s="190">
        <f t="shared" si="57"/>
        <v>983826399.97937715</v>
      </c>
      <c r="P89" s="75">
        <f t="shared" si="72"/>
        <v>0.18814810775880608</v>
      </c>
      <c r="Q89" s="831">
        <f t="shared" si="58"/>
        <v>1298922692.4284089</v>
      </c>
      <c r="R89" s="75">
        <f t="shared" si="72"/>
        <v>0.21529177129419655</v>
      </c>
      <c r="S89" s="831">
        <f t="shared" si="59"/>
        <v>1425867976.2689884</v>
      </c>
      <c r="T89" s="75">
        <f t="shared" si="73"/>
        <v>0.21978353679933907</v>
      </c>
      <c r="U89" s="831">
        <f t="shared" si="60"/>
        <v>1101050709.2376928</v>
      </c>
      <c r="V89" s="75">
        <f t="shared" si="74"/>
        <v>0.19435186042403826</v>
      </c>
      <c r="W89" s="831">
        <f t="shared" si="61"/>
        <v>1302083525.9441445</v>
      </c>
      <c r="X89" s="75">
        <f t="shared" si="75"/>
        <v>0.18497595294133098</v>
      </c>
      <c r="Y89" s="831">
        <f t="shared" si="62"/>
        <v>1475034558.4085941</v>
      </c>
      <c r="Z89" s="75">
        <f t="shared" si="76"/>
        <v>0.19979520723151339</v>
      </c>
      <c r="AA89" s="831">
        <f t="shared" si="83"/>
        <v>1851211451.3495436</v>
      </c>
      <c r="AB89" s="75">
        <f t="shared" si="77"/>
        <v>0.23633711623127415</v>
      </c>
      <c r="AC89" s="831">
        <f t="shared" si="64"/>
        <v>1532080738.9685528</v>
      </c>
      <c r="AD89" s="75">
        <f t="shared" si="78"/>
        <v>0.2016969513661408</v>
      </c>
      <c r="AE89" s="831">
        <f t="shared" si="65"/>
        <v>1392899219.3736551</v>
      </c>
      <c r="AF89" s="75">
        <f t="shared" si="79"/>
        <v>0.24710376441229925</v>
      </c>
      <c r="AG89" s="831">
        <f t="shared" si="66"/>
        <v>1531132639.0528836</v>
      </c>
      <c r="AH89" s="75">
        <f t="shared" si="80"/>
        <v>0.22974145218169348</v>
      </c>
      <c r="AI89" s="831">
        <f t="shared" si="67"/>
        <v>1436143331.8223419</v>
      </c>
      <c r="AJ89" s="75">
        <f t="shared" si="81"/>
        <v>0.21416895330527033</v>
      </c>
      <c r="AK89" s="831">
        <f t="shared" si="68"/>
        <v>1380920628.4518991</v>
      </c>
      <c r="AL89" s="75">
        <f t="shared" si="82"/>
        <v>0.22684429192339711</v>
      </c>
      <c r="AM89" s="27" t="e">
        <f>IF(#REF!=0,"",O89/#REF!)</f>
        <v>#REF!</v>
      </c>
      <c r="AN89" s="76" t="e">
        <f>IF(#REF!=0,"",O89/#REF!)</f>
        <v>#REF!</v>
      </c>
      <c r="AP89" s="762"/>
      <c r="AQ89" s="762"/>
      <c r="AR89" s="762"/>
      <c r="AS89" s="762"/>
      <c r="AT89" s="762"/>
      <c r="AU89" s="762"/>
      <c r="AV89" s="762"/>
      <c r="AW89" s="762"/>
      <c r="AX89" s="762"/>
      <c r="AY89" s="762"/>
      <c r="AZ89" s="762"/>
      <c r="BA89" s="762"/>
      <c r="BB89" s="762"/>
      <c r="BC89" s="762"/>
      <c r="BD89" s="762"/>
      <c r="BE89" s="762"/>
      <c r="BF89" s="762"/>
      <c r="BG89" s="762"/>
      <c r="BH89" s="762"/>
      <c r="BI89" s="762"/>
      <c r="BJ89" s="762"/>
      <c r="BK89" s="762"/>
      <c r="BL89" s="762"/>
      <c r="BM89" s="762"/>
    </row>
    <row r="90" spans="1:65" s="56" customFormat="1" ht="15" customHeight="1">
      <c r="B90" s="200" t="s">
        <v>62</v>
      </c>
      <c r="C90" s="190">
        <v>6195965286.7637415</v>
      </c>
      <c r="D90" s="76">
        <v>0.118957318894491</v>
      </c>
      <c r="E90" s="190">
        <v>9415320537.4926567</v>
      </c>
      <c r="F90" s="75">
        <v>0.12993703337650292</v>
      </c>
      <c r="G90" s="76">
        <v>0.5195889747165513</v>
      </c>
      <c r="H90" s="84">
        <f t="shared" si="54"/>
        <v>10225688028.63373</v>
      </c>
      <c r="I90" s="75">
        <f t="shared" si="69"/>
        <v>0.13049519317935959</v>
      </c>
      <c r="J90" s="27">
        <f t="shared" si="70"/>
        <v>8.6069028442963436E-2</v>
      </c>
      <c r="K90" s="84">
        <f t="shared" si="55"/>
        <v>14049721087.183891</v>
      </c>
      <c r="L90" s="75">
        <f t="shared" si="71"/>
        <v>0.13049519317935959</v>
      </c>
      <c r="M90" s="84">
        <f t="shared" si="56"/>
        <v>12653078716.6199</v>
      </c>
      <c r="N90" s="75">
        <f t="shared" si="71"/>
        <v>0.13049519317935959</v>
      </c>
      <c r="O90" s="190">
        <f t="shared" si="57"/>
        <v>655011331.3665247</v>
      </c>
      <c r="P90" s="75">
        <f t="shared" si="72"/>
        <v>0.12526513067729353</v>
      </c>
      <c r="Q90" s="831">
        <f t="shared" si="58"/>
        <v>832391887.13941801</v>
      </c>
      <c r="R90" s="483">
        <f t="shared" si="72"/>
        <v>0.1379659658252074</v>
      </c>
      <c r="S90" s="831">
        <f t="shared" si="59"/>
        <v>874846544.4794811</v>
      </c>
      <c r="T90" s="75">
        <f t="shared" si="73"/>
        <v>0.1348489978753179</v>
      </c>
      <c r="U90" s="831">
        <f t="shared" si="60"/>
        <v>778242317.43752825</v>
      </c>
      <c r="V90" s="75">
        <f t="shared" si="74"/>
        <v>0.13737136808114656</v>
      </c>
      <c r="W90" s="831">
        <f t="shared" si="61"/>
        <v>936723346.40246511</v>
      </c>
      <c r="X90" s="75">
        <f t="shared" si="75"/>
        <v>0.13307233383323006</v>
      </c>
      <c r="Y90" s="831">
        <f t="shared" si="62"/>
        <v>956909565.94339681</v>
      </c>
      <c r="Z90" s="75">
        <f t="shared" si="76"/>
        <v>0.12961455305545375</v>
      </c>
      <c r="AA90" s="831">
        <f t="shared" si="83"/>
        <v>1034933381.604787</v>
      </c>
      <c r="AB90" s="75">
        <f t="shared" si="77"/>
        <v>0.13212600360787871</v>
      </c>
      <c r="AC90" s="831">
        <f t="shared" si="64"/>
        <v>921647898.97824478</v>
      </c>
      <c r="AD90" s="75">
        <f t="shared" si="78"/>
        <v>0.12133405683441366</v>
      </c>
      <c r="AE90" s="831">
        <f t="shared" si="65"/>
        <v>738783484.98541379</v>
      </c>
      <c r="AF90" s="75">
        <f t="shared" si="79"/>
        <v>0.13106201632277684</v>
      </c>
      <c r="AG90" s="831">
        <f t="shared" si="66"/>
        <v>831357108.91977251</v>
      </c>
      <c r="AH90" s="75">
        <f t="shared" si="80"/>
        <v>0.12474241918253957</v>
      </c>
      <c r="AI90" s="831">
        <f t="shared" si="67"/>
        <v>869889324.62806332</v>
      </c>
      <c r="AJ90" s="75">
        <f t="shared" si="81"/>
        <v>0.12972471620267739</v>
      </c>
      <c r="AK90" s="831">
        <f t="shared" si="68"/>
        <v>794951836.7486347</v>
      </c>
      <c r="AL90" s="75">
        <f t="shared" si="82"/>
        <v>0.13058700319554925</v>
      </c>
      <c r="AM90" s="27" t="e">
        <f>IF(#REF!=0,"",O90/#REF!)</f>
        <v>#REF!</v>
      </c>
      <c r="AN90" s="76" t="e">
        <f>IF(#REF!=0,"",O90/#REF!)</f>
        <v>#REF!</v>
      </c>
      <c r="AP90" s="762"/>
      <c r="AQ90" s="762"/>
      <c r="AR90" s="762"/>
      <c r="AS90" s="762"/>
      <c r="AT90" s="762"/>
      <c r="AU90" s="762"/>
      <c r="AV90" s="762"/>
      <c r="AW90" s="762"/>
      <c r="AX90" s="762"/>
      <c r="AY90" s="762"/>
      <c r="AZ90" s="762"/>
      <c r="BA90" s="762"/>
      <c r="BB90" s="762"/>
      <c r="BC90" s="762"/>
      <c r="BD90" s="762"/>
      <c r="BE90" s="762"/>
      <c r="BF90" s="762"/>
      <c r="BG90" s="762"/>
      <c r="BH90" s="762"/>
      <c r="BI90" s="762"/>
      <c r="BJ90" s="762"/>
      <c r="BK90" s="762"/>
      <c r="BL90" s="762"/>
      <c r="BM90" s="762"/>
    </row>
    <row r="91" spans="1:65" s="51" customFormat="1" ht="15" customHeight="1">
      <c r="A91" s="52"/>
      <c r="B91" s="203" t="s">
        <v>63</v>
      </c>
      <c r="C91" s="191">
        <v>424036227.67000002</v>
      </c>
      <c r="D91" s="68">
        <v>8.1411386964215897E-3</v>
      </c>
      <c r="E91" s="211">
        <v>369315131.29500002</v>
      </c>
      <c r="F91" s="85">
        <v>5.0967688620301953E-3</v>
      </c>
      <c r="G91" s="68">
        <v>-0.12904816335076419</v>
      </c>
      <c r="H91" s="211">
        <f t="shared" si="54"/>
        <v>589612732.5</v>
      </c>
      <c r="I91" s="85">
        <f t="shared" si="69"/>
        <v>7.5243472334719621E-3</v>
      </c>
      <c r="J91" s="176">
        <f t="shared" si="70"/>
        <v>0.59650304722833458</v>
      </c>
      <c r="K91" s="211">
        <f t="shared" si="55"/>
        <v>810106314.39967656</v>
      </c>
      <c r="L91" s="85">
        <f t="shared" si="71"/>
        <v>7.5243472334719621E-3</v>
      </c>
      <c r="M91" s="211">
        <f t="shared" si="56"/>
        <v>729575975.30389845</v>
      </c>
      <c r="N91" s="85">
        <f t="shared" si="71"/>
        <v>7.5243472334719629E-3</v>
      </c>
      <c r="O91" s="191">
        <f t="shared" si="57"/>
        <v>48328912.5</v>
      </c>
      <c r="P91" s="85">
        <f t="shared" si="72"/>
        <v>9.2424775723710176E-3</v>
      </c>
      <c r="Q91" s="86">
        <f t="shared" si="58"/>
        <v>48328912.5</v>
      </c>
      <c r="R91" s="85">
        <f t="shared" si="72"/>
        <v>8.0103436774938835E-3</v>
      </c>
      <c r="S91" s="86">
        <f t="shared" si="59"/>
        <v>48328912.5</v>
      </c>
      <c r="T91" s="85">
        <f t="shared" si="73"/>
        <v>7.4494269425348109E-3</v>
      </c>
      <c r="U91" s="86">
        <f t="shared" si="60"/>
        <v>48328912.5</v>
      </c>
      <c r="V91" s="85">
        <f t="shared" si="74"/>
        <v>8.5307733584301746E-3</v>
      </c>
      <c r="W91" s="86">
        <f t="shared" si="61"/>
        <v>48328912.5</v>
      </c>
      <c r="X91" s="85">
        <f t="shared" si="75"/>
        <v>6.8656783272206057E-3</v>
      </c>
      <c r="Y91" s="86">
        <f t="shared" si="62"/>
        <v>48328912.5</v>
      </c>
      <c r="Z91" s="85">
        <f t="shared" si="76"/>
        <v>6.5462093977166572E-3</v>
      </c>
      <c r="AA91" s="86">
        <f t="shared" si="83"/>
        <v>53161803.750000007</v>
      </c>
      <c r="AB91" s="85">
        <f t="shared" si="77"/>
        <v>6.7869650345824262E-3</v>
      </c>
      <c r="AC91" s="86">
        <f t="shared" si="64"/>
        <v>53161803.750000007</v>
      </c>
      <c r="AD91" s="85">
        <f t="shared" si="78"/>
        <v>6.998700181244274E-3</v>
      </c>
      <c r="AE91" s="86">
        <f t="shared" si="65"/>
        <v>48328912.5</v>
      </c>
      <c r="AF91" s="85">
        <f t="shared" si="79"/>
        <v>8.5736685343773093E-3</v>
      </c>
      <c r="AG91" s="86">
        <f t="shared" si="66"/>
        <v>48328912.5</v>
      </c>
      <c r="AH91" s="85">
        <f t="shared" si="80"/>
        <v>7.2515954901073128E-3</v>
      </c>
      <c r="AI91" s="86">
        <f t="shared" si="67"/>
        <v>48328912.5</v>
      </c>
      <c r="AJ91" s="85">
        <f t="shared" si="81"/>
        <v>7.2071863407763333E-3</v>
      </c>
      <c r="AK91" s="86">
        <f t="shared" si="68"/>
        <v>48328912.5</v>
      </c>
      <c r="AL91" s="85">
        <f t="shared" si="82"/>
        <v>7.9390065653380092E-3</v>
      </c>
      <c r="AM91" s="176" t="e">
        <f>IF(#REF!=0,"",O91/#REF!)</f>
        <v>#REF!</v>
      </c>
      <c r="AN91" s="68" t="e">
        <f>IF(#REF!=0,"",O91/#REF!)</f>
        <v>#REF!</v>
      </c>
      <c r="AO91" s="243"/>
      <c r="AP91" s="761"/>
      <c r="AQ91" s="761"/>
      <c r="AR91" s="761"/>
      <c r="AS91" s="761"/>
      <c r="AT91" s="761"/>
      <c r="AU91" s="761"/>
      <c r="AV91" s="761"/>
      <c r="AW91" s="761"/>
      <c r="AX91" s="761"/>
      <c r="AY91" s="761"/>
      <c r="AZ91" s="761"/>
      <c r="BA91" s="761"/>
      <c r="BB91" s="761"/>
      <c r="BC91" s="761"/>
      <c r="BD91" s="761"/>
      <c r="BE91" s="761"/>
      <c r="BF91" s="761"/>
      <c r="BG91" s="761"/>
      <c r="BH91" s="761"/>
      <c r="BI91" s="761"/>
      <c r="BJ91" s="761"/>
      <c r="BK91" s="761"/>
      <c r="BL91" s="761"/>
      <c r="BM91" s="761"/>
    </row>
    <row r="92" spans="1:65" s="51" customFormat="1" ht="15" customHeight="1">
      <c r="A92" s="52"/>
      <c r="B92" s="203" t="s">
        <v>327</v>
      </c>
      <c r="C92" s="191">
        <v>33512616.5</v>
      </c>
      <c r="D92" s="68">
        <v>6.434140321114574E-4</v>
      </c>
      <c r="E92" s="211">
        <v>31243514.5</v>
      </c>
      <c r="F92" s="85">
        <v>4.3117911601837694E-4</v>
      </c>
      <c r="G92" s="68">
        <v>-6.7708888083984731E-2</v>
      </c>
      <c r="H92" s="211">
        <f t="shared" si="54"/>
        <v>51404430</v>
      </c>
      <c r="I92" s="85">
        <f t="shared" si="69"/>
        <v>6.5599801248983911E-4</v>
      </c>
      <c r="J92" s="176">
        <f t="shared" si="70"/>
        <v>0.64528321549741152</v>
      </c>
      <c r="K92" s="211">
        <f t="shared" si="55"/>
        <v>70627805.397869647</v>
      </c>
      <c r="L92" s="85">
        <f t="shared" si="71"/>
        <v>6.5599801248983922E-4</v>
      </c>
      <c r="M92" s="211">
        <f t="shared" si="56"/>
        <v>63606898.367295645</v>
      </c>
      <c r="N92" s="85">
        <f t="shared" si="71"/>
        <v>6.55998012489839E-4</v>
      </c>
      <c r="O92" s="191">
        <f t="shared" si="57"/>
        <v>4283702.5</v>
      </c>
      <c r="P92" s="85">
        <f t="shared" si="72"/>
        <v>8.1922026039712059E-4</v>
      </c>
      <c r="Q92" s="86">
        <f t="shared" si="58"/>
        <v>4283702.5</v>
      </c>
      <c r="R92" s="85">
        <f t="shared" si="72"/>
        <v>7.1000830480387369E-4</v>
      </c>
      <c r="S92" s="86">
        <f t="shared" si="59"/>
        <v>4283702.5</v>
      </c>
      <c r="T92" s="85">
        <f t="shared" si="73"/>
        <v>6.6029064521788531E-4</v>
      </c>
      <c r="U92" s="86">
        <f t="shared" si="60"/>
        <v>4283702.5</v>
      </c>
      <c r="V92" s="85">
        <f t="shared" si="74"/>
        <v>7.5613733626720314E-4</v>
      </c>
      <c r="W92" s="86">
        <f t="shared" si="61"/>
        <v>4283702.5</v>
      </c>
      <c r="X92" s="85">
        <f t="shared" si="75"/>
        <v>6.0854924915826997E-4</v>
      </c>
      <c r="Y92" s="86">
        <f t="shared" si="62"/>
        <v>4283702.5</v>
      </c>
      <c r="Z92" s="85">
        <f t="shared" si="76"/>
        <v>5.8023266222930912E-4</v>
      </c>
      <c r="AA92" s="86">
        <f t="shared" si="83"/>
        <v>4283702.5</v>
      </c>
      <c r="AB92" s="85">
        <f t="shared" si="77"/>
        <v>5.4688398502756447E-4</v>
      </c>
      <c r="AC92" s="86">
        <f t="shared" si="64"/>
        <v>4283702.5</v>
      </c>
      <c r="AD92" s="85">
        <f t="shared" si="78"/>
        <v>5.6394530185869673E-4</v>
      </c>
      <c r="AE92" s="86">
        <f t="shared" si="65"/>
        <v>4283702.5</v>
      </c>
      <c r="AF92" s="85">
        <f t="shared" si="79"/>
        <v>7.5993941173171269E-4</v>
      </c>
      <c r="AG92" s="86">
        <f t="shared" si="66"/>
        <v>4283702.5</v>
      </c>
      <c r="AH92" s="85">
        <f t="shared" si="80"/>
        <v>6.4275557059061529E-4</v>
      </c>
      <c r="AI92" s="86">
        <f t="shared" si="67"/>
        <v>4283702.5</v>
      </c>
      <c r="AJ92" s="85">
        <f t="shared" si="81"/>
        <v>6.3881930192303486E-4</v>
      </c>
      <c r="AK92" s="86">
        <f t="shared" si="68"/>
        <v>4283702.5</v>
      </c>
      <c r="AL92" s="85">
        <f t="shared" si="82"/>
        <v>7.0368523751604883E-4</v>
      </c>
      <c r="AM92" s="176"/>
      <c r="AN92" s="68"/>
      <c r="AO92" s="243"/>
      <c r="AP92" s="761"/>
      <c r="AQ92" s="761"/>
      <c r="AR92" s="761"/>
      <c r="AS92" s="761"/>
      <c r="AT92" s="761"/>
      <c r="AU92" s="761"/>
      <c r="AV92" s="761"/>
      <c r="AW92" s="761"/>
      <c r="AX92" s="761"/>
      <c r="AY92" s="761"/>
      <c r="AZ92" s="761"/>
      <c r="BA92" s="761"/>
      <c r="BB92" s="761"/>
      <c r="BC92" s="761"/>
      <c r="BD92" s="761"/>
      <c r="BE92" s="761"/>
      <c r="BF92" s="761"/>
      <c r="BG92" s="761"/>
      <c r="BH92" s="761"/>
      <c r="BI92" s="761"/>
      <c r="BJ92" s="761"/>
      <c r="BK92" s="761"/>
      <c r="BL92" s="761"/>
      <c r="BM92" s="761"/>
    </row>
    <row r="93" spans="1:65" s="51" customFormat="1" ht="15" customHeight="1">
      <c r="A93" s="61"/>
      <c r="B93" s="204" t="s">
        <v>65</v>
      </c>
      <c r="C93" s="192">
        <v>143313276.095</v>
      </c>
      <c r="D93" s="46">
        <v>2.7514942865588094E-3</v>
      </c>
      <c r="E93" s="211">
        <v>143566471.28999999</v>
      </c>
      <c r="F93" s="14">
        <v>1.9813028454497296E-3</v>
      </c>
      <c r="G93" s="46">
        <v>1.7667253299837619E-3</v>
      </c>
      <c r="H93" s="211">
        <f t="shared" si="54"/>
        <v>246448185.5</v>
      </c>
      <c r="I93" s="14">
        <f t="shared" si="69"/>
        <v>3.1450503365123817E-3</v>
      </c>
      <c r="J93" s="12">
        <f t="shared" si="70"/>
        <v>0.71661379767551725</v>
      </c>
      <c r="K93" s="211">
        <f t="shared" si="55"/>
        <v>338610786.77756131</v>
      </c>
      <c r="L93" s="14">
        <f t="shared" si="71"/>
        <v>3.1450503365123817E-3</v>
      </c>
      <c r="M93" s="211">
        <f t="shared" si="56"/>
        <v>304950462.20535713</v>
      </c>
      <c r="N93" s="14">
        <f t="shared" si="71"/>
        <v>3.1450503365123821E-3</v>
      </c>
      <c r="O93" s="192">
        <f t="shared" si="57"/>
        <v>16073200</v>
      </c>
      <c r="P93" s="14">
        <f t="shared" si="72"/>
        <v>3.0738575074751337E-3</v>
      </c>
      <c r="Q93" s="87">
        <f t="shared" si="58"/>
        <v>16073200</v>
      </c>
      <c r="R93" s="14">
        <f t="shared" si="72"/>
        <v>2.6640751744019626E-3</v>
      </c>
      <c r="S93" s="87">
        <f t="shared" si="59"/>
        <v>16073200</v>
      </c>
      <c r="T93" s="14">
        <f t="shared" si="73"/>
        <v>2.4775258316178856E-3</v>
      </c>
      <c r="U93" s="87">
        <f t="shared" si="60"/>
        <v>30648200</v>
      </c>
      <c r="V93" s="14">
        <f t="shared" si="74"/>
        <v>5.4098640858893663E-3</v>
      </c>
      <c r="W93" s="87">
        <f t="shared" si="61"/>
        <v>16073200</v>
      </c>
      <c r="X93" s="14">
        <f t="shared" si="75"/>
        <v>2.283383076105473E-3</v>
      </c>
      <c r="Y93" s="87">
        <f t="shared" si="62"/>
        <v>20363200</v>
      </c>
      <c r="Z93" s="14">
        <f t="shared" si="76"/>
        <v>2.7582199621724126E-3</v>
      </c>
      <c r="AA93" s="87">
        <f t="shared" si="83"/>
        <v>17200700</v>
      </c>
      <c r="AB93" s="14">
        <f t="shared" si="77"/>
        <v>2.1959478654887048E-3</v>
      </c>
      <c r="AC93" s="87">
        <f t="shared" si="64"/>
        <v>18383200</v>
      </c>
      <c r="AD93" s="14">
        <f t="shared" si="78"/>
        <v>2.4201305466775049E-3</v>
      </c>
      <c r="AE93" s="87">
        <f t="shared" si="65"/>
        <v>15687985.5</v>
      </c>
      <c r="AF93" s="14">
        <f t="shared" si="79"/>
        <v>2.783087404441751E-3</v>
      </c>
      <c r="AG93" s="87">
        <f t="shared" si="66"/>
        <v>17626950</v>
      </c>
      <c r="AH93" s="14">
        <f t="shared" si="80"/>
        <v>2.6448662821524711E-3</v>
      </c>
      <c r="AI93" s="87">
        <f t="shared" si="67"/>
        <v>40905700</v>
      </c>
      <c r="AJ93" s="14">
        <f t="shared" si="81"/>
        <v>6.1001786932386379E-3</v>
      </c>
      <c r="AK93" s="87">
        <f t="shared" si="68"/>
        <v>21339450</v>
      </c>
      <c r="AL93" s="14">
        <f t="shared" si="82"/>
        <v>3.5054385643521809E-3</v>
      </c>
      <c r="AM93" s="176" t="e">
        <f>IF(#REF!=0,"",O93/#REF!)</f>
        <v>#REF!</v>
      </c>
      <c r="AN93" s="68" t="e">
        <f>IF(#REF!=0,"",O93/#REF!)</f>
        <v>#REF!</v>
      </c>
      <c r="AO93" s="243"/>
      <c r="AP93" s="761"/>
      <c r="AQ93" s="761"/>
      <c r="AR93" s="761"/>
      <c r="AS93" s="761"/>
      <c r="AT93" s="761"/>
      <c r="AU93" s="761"/>
      <c r="AV93" s="761"/>
      <c r="AW93" s="761"/>
      <c r="AX93" s="761"/>
      <c r="AY93" s="761"/>
      <c r="AZ93" s="761"/>
      <c r="BA93" s="761"/>
      <c r="BB93" s="761"/>
      <c r="BC93" s="761"/>
      <c r="BD93" s="761"/>
      <c r="BE93" s="761"/>
      <c r="BF93" s="761"/>
      <c r="BG93" s="761"/>
      <c r="BH93" s="761"/>
      <c r="BI93" s="761"/>
      <c r="BJ93" s="761"/>
      <c r="BK93" s="761"/>
      <c r="BL93" s="761"/>
      <c r="BM93" s="761"/>
    </row>
    <row r="94" spans="1:65" s="51" customFormat="1" ht="15" customHeight="1">
      <c r="A94" s="61"/>
      <c r="B94" s="204" t="s">
        <v>66</v>
      </c>
      <c r="C94" s="192">
        <v>0</v>
      </c>
      <c r="D94" s="46">
        <v>0</v>
      </c>
      <c r="E94" s="211">
        <v>0</v>
      </c>
      <c r="F94" s="14">
        <v>0</v>
      </c>
      <c r="G94" s="46">
        <v>0</v>
      </c>
      <c r="H94" s="211">
        <f t="shared" si="54"/>
        <v>0</v>
      </c>
      <c r="I94" s="14">
        <f t="shared" si="69"/>
        <v>0</v>
      </c>
      <c r="J94" s="12">
        <f t="shared" si="70"/>
        <v>0</v>
      </c>
      <c r="K94" s="211">
        <f t="shared" si="55"/>
        <v>0</v>
      </c>
      <c r="L94" s="14">
        <f t="shared" si="71"/>
        <v>0</v>
      </c>
      <c r="M94" s="211">
        <f t="shared" si="56"/>
        <v>0</v>
      </c>
      <c r="N94" s="14">
        <f t="shared" si="71"/>
        <v>0</v>
      </c>
      <c r="O94" s="192">
        <f t="shared" si="57"/>
        <v>0</v>
      </c>
      <c r="P94" s="14">
        <f t="shared" si="72"/>
        <v>0</v>
      </c>
      <c r="Q94" s="87">
        <f t="shared" si="58"/>
        <v>0</v>
      </c>
      <c r="R94" s="14">
        <f t="shared" si="72"/>
        <v>0</v>
      </c>
      <c r="S94" s="87">
        <f t="shared" si="59"/>
        <v>0</v>
      </c>
      <c r="T94" s="14">
        <f t="shared" si="73"/>
        <v>0</v>
      </c>
      <c r="U94" s="87">
        <f t="shared" si="60"/>
        <v>0</v>
      </c>
      <c r="V94" s="14">
        <f t="shared" si="74"/>
        <v>0</v>
      </c>
      <c r="W94" s="87">
        <f t="shared" si="61"/>
        <v>0</v>
      </c>
      <c r="X94" s="14">
        <f t="shared" si="75"/>
        <v>0</v>
      </c>
      <c r="Y94" s="87">
        <f t="shared" si="62"/>
        <v>0</v>
      </c>
      <c r="Z94" s="14">
        <f t="shared" si="76"/>
        <v>0</v>
      </c>
      <c r="AA94" s="87">
        <f t="shared" si="83"/>
        <v>0</v>
      </c>
      <c r="AB94" s="14">
        <f t="shared" si="77"/>
        <v>0</v>
      </c>
      <c r="AC94" s="87">
        <f t="shared" si="64"/>
        <v>0</v>
      </c>
      <c r="AD94" s="14">
        <f t="shared" si="78"/>
        <v>0</v>
      </c>
      <c r="AE94" s="87">
        <f t="shared" si="65"/>
        <v>0</v>
      </c>
      <c r="AF94" s="14">
        <f t="shared" si="79"/>
        <v>0</v>
      </c>
      <c r="AG94" s="87">
        <f t="shared" si="66"/>
        <v>0</v>
      </c>
      <c r="AH94" s="14">
        <f t="shared" si="80"/>
        <v>0</v>
      </c>
      <c r="AI94" s="87">
        <f t="shared" si="67"/>
        <v>0</v>
      </c>
      <c r="AJ94" s="14">
        <f t="shared" si="81"/>
        <v>0</v>
      </c>
      <c r="AK94" s="87">
        <f t="shared" si="68"/>
        <v>0</v>
      </c>
      <c r="AL94" s="14">
        <f t="shared" si="82"/>
        <v>0</v>
      </c>
      <c r="AM94" s="176" t="e">
        <f>IF(#REF!=0,"",O94/#REF!)</f>
        <v>#REF!</v>
      </c>
      <c r="AN94" s="68" t="e">
        <f>IF(#REF!=0,"",O94/#REF!)</f>
        <v>#REF!</v>
      </c>
      <c r="AO94" s="243"/>
      <c r="AP94" s="761"/>
      <c r="AQ94" s="761"/>
      <c r="AR94" s="761"/>
      <c r="AS94" s="761"/>
      <c r="AT94" s="761"/>
      <c r="AU94" s="761"/>
      <c r="AV94" s="761"/>
      <c r="AW94" s="761"/>
      <c r="AX94" s="761"/>
      <c r="AY94" s="761"/>
      <c r="AZ94" s="761"/>
      <c r="BA94" s="761"/>
      <c r="BB94" s="761"/>
      <c r="BC94" s="761"/>
      <c r="BD94" s="761"/>
      <c r="BE94" s="761"/>
      <c r="BF94" s="761"/>
      <c r="BG94" s="761"/>
      <c r="BH94" s="761"/>
      <c r="BI94" s="761"/>
      <c r="BJ94" s="761"/>
      <c r="BK94" s="761"/>
      <c r="BL94" s="761"/>
      <c r="BM94" s="761"/>
    </row>
    <row r="95" spans="1:65" s="51" customFormat="1" ht="15" customHeight="1">
      <c r="A95" s="61"/>
      <c r="B95" s="204" t="s">
        <v>67</v>
      </c>
      <c r="C95" s="192">
        <v>102050542.87467743</v>
      </c>
      <c r="D95" s="46">
        <v>1.9592845360241976E-3</v>
      </c>
      <c r="E95" s="211">
        <v>93923911.231451601</v>
      </c>
      <c r="F95" s="14">
        <v>1.2962059379640471E-3</v>
      </c>
      <c r="G95" s="46">
        <v>-7.9633399434294982E-2</v>
      </c>
      <c r="H95" s="211">
        <f t="shared" si="54"/>
        <v>72206090</v>
      </c>
      <c r="I95" s="14">
        <f t="shared" si="69"/>
        <v>9.2145854996665544E-4</v>
      </c>
      <c r="J95" s="12">
        <f t="shared" si="70"/>
        <v>-0.23122781990981564</v>
      </c>
      <c r="K95" s="211">
        <f t="shared" si="55"/>
        <v>99208524.889023378</v>
      </c>
      <c r="L95" s="14">
        <f t="shared" si="71"/>
        <v>9.2145854996665533E-4</v>
      </c>
      <c r="M95" s="211">
        <f t="shared" si="56"/>
        <v>89346490.723266512</v>
      </c>
      <c r="N95" s="14">
        <f t="shared" si="71"/>
        <v>9.2145854996665555E-4</v>
      </c>
      <c r="O95" s="192">
        <f t="shared" si="57"/>
        <v>19268590</v>
      </c>
      <c r="P95" s="14">
        <f t="shared" si="72"/>
        <v>3.6849476165269073E-3</v>
      </c>
      <c r="Q95" s="87">
        <f t="shared" si="58"/>
        <v>4812500</v>
      </c>
      <c r="R95" s="14">
        <f t="shared" si="72"/>
        <v>7.9765459129541375E-4</v>
      </c>
      <c r="S95" s="87">
        <f t="shared" si="59"/>
        <v>4812500</v>
      </c>
      <c r="T95" s="14">
        <f t="shared" si="73"/>
        <v>7.4179958344704688E-4</v>
      </c>
      <c r="U95" s="87">
        <f t="shared" si="60"/>
        <v>4812500</v>
      </c>
      <c r="V95" s="14">
        <f t="shared" si="74"/>
        <v>8.4947797630342326E-4</v>
      </c>
      <c r="W95" s="87">
        <f t="shared" si="61"/>
        <v>4812500</v>
      </c>
      <c r="X95" s="14">
        <f t="shared" si="75"/>
        <v>6.8367102093905307E-4</v>
      </c>
      <c r="Y95" s="87">
        <f t="shared" si="62"/>
        <v>4812500</v>
      </c>
      <c r="Z95" s="14">
        <f t="shared" si="76"/>
        <v>6.5185892040321432E-4</v>
      </c>
      <c r="AA95" s="87">
        <f t="shared" si="83"/>
        <v>4812500</v>
      </c>
      <c r="AB95" s="14">
        <f t="shared" si="77"/>
        <v>6.1439354809190278E-4</v>
      </c>
      <c r="AC95" s="87">
        <f t="shared" si="64"/>
        <v>4812500</v>
      </c>
      <c r="AD95" s="14">
        <f t="shared" si="78"/>
        <v>6.3356098263009115E-4</v>
      </c>
      <c r="AE95" s="87">
        <f t="shared" si="65"/>
        <v>4812500</v>
      </c>
      <c r="AF95" s="14">
        <f t="shared" si="79"/>
        <v>8.5374939528570608E-4</v>
      </c>
      <c r="AG95" s="87">
        <f t="shared" si="66"/>
        <v>4812500</v>
      </c>
      <c r="AH95" s="14">
        <f t="shared" si="80"/>
        <v>7.2209990854111281E-4</v>
      </c>
      <c r="AI95" s="87">
        <f t="shared" si="67"/>
        <v>4812500</v>
      </c>
      <c r="AJ95" s="14">
        <f t="shared" si="81"/>
        <v>7.1767773100597093E-4</v>
      </c>
      <c r="AK95" s="87">
        <f t="shared" si="68"/>
        <v>4812500</v>
      </c>
      <c r="AL95" s="14">
        <f t="shared" si="82"/>
        <v>7.9055097909950221E-4</v>
      </c>
      <c r="AM95" s="176" t="e">
        <f>IF(#REF!=0,"",O95/#REF!)</f>
        <v>#REF!</v>
      </c>
      <c r="AN95" s="68" t="e">
        <f>IF(#REF!=0,"",O95/#REF!)</f>
        <v>#REF!</v>
      </c>
      <c r="AO95" s="243"/>
      <c r="AP95" s="761"/>
      <c r="AQ95" s="761"/>
      <c r="AR95" s="761"/>
      <c r="AS95" s="761"/>
      <c r="AT95" s="761"/>
      <c r="AU95" s="761"/>
      <c r="AV95" s="761"/>
      <c r="AW95" s="761"/>
      <c r="AX95" s="761"/>
      <c r="AY95" s="761"/>
      <c r="AZ95" s="761"/>
      <c r="BA95" s="761"/>
      <c r="BB95" s="761"/>
      <c r="BC95" s="761"/>
      <c r="BD95" s="761"/>
      <c r="BE95" s="761"/>
      <c r="BF95" s="761"/>
      <c r="BG95" s="761"/>
      <c r="BH95" s="761"/>
      <c r="BI95" s="761"/>
      <c r="BJ95" s="761"/>
      <c r="BK95" s="761"/>
      <c r="BL95" s="761"/>
      <c r="BM95" s="761"/>
    </row>
    <row r="96" spans="1:65" s="51" customFormat="1" ht="15" customHeight="1">
      <c r="A96" s="61"/>
      <c r="B96" s="204" t="s">
        <v>68</v>
      </c>
      <c r="C96" s="192">
        <v>9265790.7100000009</v>
      </c>
      <c r="D96" s="46">
        <v>1.7789538341245255E-4</v>
      </c>
      <c r="E96" s="211">
        <v>4176795.15</v>
      </c>
      <c r="F96" s="14">
        <v>5.7642261742572015E-5</v>
      </c>
      <c r="G96" s="46">
        <v>-0.54922409962354957</v>
      </c>
      <c r="H96" s="211">
        <f t="shared" si="54"/>
        <v>6435000</v>
      </c>
      <c r="I96" s="14">
        <f t="shared" si="69"/>
        <v>8.2120299950259434E-5</v>
      </c>
      <c r="J96" s="12">
        <f t="shared" si="70"/>
        <v>0.54065492055553654</v>
      </c>
      <c r="K96" s="211">
        <f t="shared" si="55"/>
        <v>8841454.4764972813</v>
      </c>
      <c r="L96" s="14">
        <f t="shared" si="71"/>
        <v>8.2120299950259434E-5</v>
      </c>
      <c r="M96" s="211">
        <f t="shared" si="56"/>
        <v>7962550.9123152914</v>
      </c>
      <c r="N96" s="14">
        <f t="shared" si="71"/>
        <v>8.2120299950259434E-5</v>
      </c>
      <c r="O96" s="192">
        <f t="shared" si="57"/>
        <v>110000</v>
      </c>
      <c r="P96" s="14">
        <f t="shared" si="72"/>
        <v>2.1036528247160783E-5</v>
      </c>
      <c r="Q96" s="87">
        <f t="shared" si="58"/>
        <v>275000</v>
      </c>
      <c r="R96" s="14">
        <f t="shared" si="72"/>
        <v>4.5580262359737933E-5</v>
      </c>
      <c r="S96" s="87">
        <f t="shared" si="59"/>
        <v>275000</v>
      </c>
      <c r="T96" s="14">
        <f t="shared" si="73"/>
        <v>4.2388547625545532E-5</v>
      </c>
      <c r="U96" s="87">
        <f t="shared" si="60"/>
        <v>1375000</v>
      </c>
      <c r="V96" s="14">
        <f t="shared" si="74"/>
        <v>2.4270799322954949E-4</v>
      </c>
      <c r="W96" s="87">
        <f t="shared" si="61"/>
        <v>275000</v>
      </c>
      <c r="X96" s="14">
        <f t="shared" si="75"/>
        <v>3.906691548223161E-5</v>
      </c>
      <c r="Y96" s="87">
        <f t="shared" si="62"/>
        <v>275000</v>
      </c>
      <c r="Z96" s="14">
        <f t="shared" si="76"/>
        <v>3.7249081165897966E-5</v>
      </c>
      <c r="AA96" s="87">
        <f t="shared" si="83"/>
        <v>275000</v>
      </c>
      <c r="AB96" s="14">
        <f t="shared" si="77"/>
        <v>3.5108202748108731E-5</v>
      </c>
      <c r="AC96" s="87">
        <f t="shared" si="64"/>
        <v>1375000</v>
      </c>
      <c r="AD96" s="14">
        <f t="shared" si="78"/>
        <v>1.8101742360859748E-4</v>
      </c>
      <c r="AE96" s="87">
        <f t="shared" si="65"/>
        <v>275000</v>
      </c>
      <c r="AF96" s="14">
        <f t="shared" si="79"/>
        <v>4.8785679730611777E-5</v>
      </c>
      <c r="AG96" s="87">
        <f t="shared" si="66"/>
        <v>275000</v>
      </c>
      <c r="AH96" s="14">
        <f t="shared" si="80"/>
        <v>4.1262851916635014E-5</v>
      </c>
      <c r="AI96" s="87">
        <f t="shared" si="67"/>
        <v>275000</v>
      </c>
      <c r="AJ96" s="14">
        <f t="shared" si="81"/>
        <v>4.1010156057484049E-5</v>
      </c>
      <c r="AK96" s="87">
        <f t="shared" si="68"/>
        <v>1375000</v>
      </c>
      <c r="AL96" s="14">
        <f t="shared" si="82"/>
        <v>2.2587170831414347E-4</v>
      </c>
      <c r="AM96" s="176" t="e">
        <f>IF(#REF!=0,"",O96/#REF!)</f>
        <v>#REF!</v>
      </c>
      <c r="AN96" s="68" t="e">
        <f>IF(#REF!=0,"",O96/#REF!)</f>
        <v>#REF!</v>
      </c>
      <c r="AO96" s="243"/>
      <c r="AP96" s="761"/>
      <c r="AQ96" s="761"/>
      <c r="AR96" s="761"/>
      <c r="AS96" s="761"/>
      <c r="AT96" s="761"/>
      <c r="AU96" s="761"/>
      <c r="AV96" s="761"/>
      <c r="AW96" s="761"/>
      <c r="AX96" s="761"/>
      <c r="AY96" s="761"/>
      <c r="AZ96" s="761"/>
      <c r="BA96" s="761"/>
      <c r="BB96" s="761"/>
      <c r="BC96" s="761"/>
      <c r="BD96" s="761"/>
      <c r="BE96" s="761"/>
      <c r="BF96" s="761"/>
      <c r="BG96" s="761"/>
      <c r="BH96" s="761"/>
      <c r="BI96" s="761"/>
      <c r="BJ96" s="761"/>
      <c r="BK96" s="761"/>
      <c r="BL96" s="761"/>
      <c r="BM96" s="761"/>
    </row>
    <row r="97" spans="1:65" s="51" customFormat="1" ht="15" customHeight="1">
      <c r="A97" s="61"/>
      <c r="B97" s="204" t="s">
        <v>69</v>
      </c>
      <c r="C97" s="192">
        <v>7751313.5149999997</v>
      </c>
      <c r="D97" s="46">
        <v>1.4881869587372217E-4</v>
      </c>
      <c r="E97" s="211">
        <v>22415928.149999999</v>
      </c>
      <c r="F97" s="14">
        <v>3.0935316462072314E-4</v>
      </c>
      <c r="G97" s="46">
        <v>1.8918876918888241</v>
      </c>
      <c r="H97" s="211">
        <f t="shared" si="54"/>
        <v>18034500</v>
      </c>
      <c r="I97" s="14">
        <f t="shared" si="69"/>
        <v>2.3014740473239375E-4</v>
      </c>
      <c r="J97" s="12">
        <f t="shared" si="70"/>
        <v>-0.19546048330816043</v>
      </c>
      <c r="K97" s="211">
        <f t="shared" si="55"/>
        <v>24778742.930285968</v>
      </c>
      <c r="L97" s="14">
        <f t="shared" si="71"/>
        <v>2.3014740473239375E-4</v>
      </c>
      <c r="M97" s="211">
        <f t="shared" si="56"/>
        <v>22315559.35169388</v>
      </c>
      <c r="N97" s="14">
        <f t="shared" si="71"/>
        <v>2.3014740473239375E-4</v>
      </c>
      <c r="O97" s="192">
        <f t="shared" si="57"/>
        <v>550000</v>
      </c>
      <c r="P97" s="14">
        <f t="shared" si="72"/>
        <v>1.0518264123580391E-4</v>
      </c>
      <c r="Q97" s="87">
        <f t="shared" si="58"/>
        <v>550000</v>
      </c>
      <c r="R97" s="14">
        <f t="shared" si="72"/>
        <v>9.1160524719475865E-5</v>
      </c>
      <c r="S97" s="87">
        <f t="shared" si="59"/>
        <v>550000</v>
      </c>
      <c r="T97" s="14">
        <f t="shared" si="73"/>
        <v>8.4777095251091064E-5</v>
      </c>
      <c r="U97" s="87">
        <f t="shared" si="60"/>
        <v>550000</v>
      </c>
      <c r="V97" s="14">
        <f t="shared" si="74"/>
        <v>9.7083197291819795E-5</v>
      </c>
      <c r="W97" s="87">
        <f t="shared" si="61"/>
        <v>550000</v>
      </c>
      <c r="X97" s="14">
        <f t="shared" si="75"/>
        <v>7.8133830964463219E-5</v>
      </c>
      <c r="Y97" s="87">
        <f t="shared" si="62"/>
        <v>550000</v>
      </c>
      <c r="Z97" s="14">
        <f t="shared" si="76"/>
        <v>7.4498162331795931E-5</v>
      </c>
      <c r="AA97" s="87">
        <f t="shared" si="83"/>
        <v>550000</v>
      </c>
      <c r="AB97" s="14">
        <f t="shared" si="77"/>
        <v>7.0216405496217462E-5</v>
      </c>
      <c r="AC97" s="87">
        <f t="shared" si="64"/>
        <v>550000</v>
      </c>
      <c r="AD97" s="14">
        <f t="shared" si="78"/>
        <v>7.2406969443438988E-5</v>
      </c>
      <c r="AE97" s="87">
        <f t="shared" si="65"/>
        <v>550000</v>
      </c>
      <c r="AF97" s="14">
        <f t="shared" si="79"/>
        <v>9.7571359461223555E-5</v>
      </c>
      <c r="AG97" s="87">
        <f t="shared" si="66"/>
        <v>550000</v>
      </c>
      <c r="AH97" s="14">
        <f t="shared" si="80"/>
        <v>8.2525703833270027E-5</v>
      </c>
      <c r="AI97" s="87">
        <f t="shared" si="67"/>
        <v>550000</v>
      </c>
      <c r="AJ97" s="14">
        <f t="shared" si="81"/>
        <v>8.2020312114968098E-5</v>
      </c>
      <c r="AK97" s="87">
        <f t="shared" si="68"/>
        <v>11984500</v>
      </c>
      <c r="AL97" s="14">
        <f t="shared" si="82"/>
        <v>1.9686978096660744E-3</v>
      </c>
      <c r="AM97" s="176" t="e">
        <f>IF(#REF!=0,"",O97/#REF!)</f>
        <v>#REF!</v>
      </c>
      <c r="AN97" s="68" t="e">
        <f>IF(#REF!=0,"",O97/#REF!)</f>
        <v>#REF!</v>
      </c>
      <c r="AO97" s="243"/>
      <c r="AP97" s="761"/>
      <c r="AQ97" s="761"/>
      <c r="AR97" s="761"/>
      <c r="AS97" s="761"/>
      <c r="AT97" s="761"/>
      <c r="AU97" s="761"/>
      <c r="AV97" s="761"/>
      <c r="AW97" s="761"/>
      <c r="AX97" s="761"/>
      <c r="AY97" s="761"/>
      <c r="AZ97" s="761"/>
      <c r="BA97" s="761"/>
      <c r="BB97" s="761"/>
      <c r="BC97" s="761"/>
      <c r="BD97" s="761"/>
      <c r="BE97" s="761"/>
      <c r="BF97" s="761"/>
      <c r="BG97" s="761"/>
      <c r="BH97" s="761"/>
      <c r="BI97" s="761"/>
      <c r="BJ97" s="761"/>
      <c r="BK97" s="761"/>
      <c r="BL97" s="761"/>
      <c r="BM97" s="761"/>
    </row>
    <row r="98" spans="1:65" s="51" customFormat="1" ht="15" customHeight="1">
      <c r="A98" s="61"/>
      <c r="B98" s="204" t="s">
        <v>70</v>
      </c>
      <c r="C98" s="192">
        <v>3333139.0950000002</v>
      </c>
      <c r="D98" s="46">
        <v>6.3993465407342462E-5</v>
      </c>
      <c r="E98" s="211">
        <v>4836665.7779000001</v>
      </c>
      <c r="F98" s="14">
        <v>6.6748869580317453E-5</v>
      </c>
      <c r="G98" s="46">
        <v>0.451084290228218</v>
      </c>
      <c r="H98" s="211">
        <f t="shared" si="54"/>
        <v>7260000</v>
      </c>
      <c r="I98" s="14">
        <f t="shared" si="69"/>
        <v>9.2648543533626024E-5</v>
      </c>
      <c r="J98" s="12">
        <f t="shared" si="70"/>
        <v>0.50103404563797904</v>
      </c>
      <c r="K98" s="211">
        <f t="shared" si="55"/>
        <v>9974974.2811764199</v>
      </c>
      <c r="L98" s="14">
        <f t="shared" si="71"/>
        <v>9.2648543533626037E-5</v>
      </c>
      <c r="M98" s="211">
        <f t="shared" si="56"/>
        <v>8983390.7728685327</v>
      </c>
      <c r="N98" s="14">
        <f t="shared" si="71"/>
        <v>9.2648543533626024E-5</v>
      </c>
      <c r="O98" s="192">
        <f t="shared" si="57"/>
        <v>605000</v>
      </c>
      <c r="P98" s="14">
        <f t="shared" si="72"/>
        <v>1.1570090535938431E-4</v>
      </c>
      <c r="Q98" s="87">
        <f t="shared" si="58"/>
        <v>605000</v>
      </c>
      <c r="R98" s="14">
        <f t="shared" si="72"/>
        <v>1.0027657719142344E-4</v>
      </c>
      <c r="S98" s="87">
        <f t="shared" si="59"/>
        <v>605000</v>
      </c>
      <c r="T98" s="14">
        <f t="shared" si="73"/>
        <v>9.3254804776200174E-5</v>
      </c>
      <c r="U98" s="87">
        <f t="shared" si="60"/>
        <v>605000</v>
      </c>
      <c r="V98" s="14">
        <f t="shared" si="74"/>
        <v>1.0679151702100178E-4</v>
      </c>
      <c r="W98" s="87">
        <f t="shared" si="61"/>
        <v>605000</v>
      </c>
      <c r="X98" s="14">
        <f t="shared" si="75"/>
        <v>8.5947214060909537E-5</v>
      </c>
      <c r="Y98" s="87">
        <f t="shared" si="62"/>
        <v>605000</v>
      </c>
      <c r="Z98" s="14">
        <f t="shared" si="76"/>
        <v>8.1947978564975518E-5</v>
      </c>
      <c r="AA98" s="87">
        <f t="shared" si="83"/>
        <v>605000</v>
      </c>
      <c r="AB98" s="14">
        <f t="shared" si="77"/>
        <v>7.7238046045839201E-5</v>
      </c>
      <c r="AC98" s="87">
        <f t="shared" si="64"/>
        <v>605000</v>
      </c>
      <c r="AD98" s="14">
        <f t="shared" si="78"/>
        <v>7.9647666387782891E-5</v>
      </c>
      <c r="AE98" s="87">
        <f t="shared" si="65"/>
        <v>605000</v>
      </c>
      <c r="AF98" s="14">
        <f t="shared" si="79"/>
        <v>1.0732849540734591E-4</v>
      </c>
      <c r="AG98" s="87">
        <f t="shared" si="66"/>
        <v>605000</v>
      </c>
      <c r="AH98" s="14">
        <f t="shared" si="80"/>
        <v>9.0778274216597038E-5</v>
      </c>
      <c r="AI98" s="87">
        <f t="shared" si="67"/>
        <v>605000</v>
      </c>
      <c r="AJ98" s="14">
        <f t="shared" si="81"/>
        <v>9.0222343326464919E-5</v>
      </c>
      <c r="AK98" s="87">
        <f t="shared" si="68"/>
        <v>605000</v>
      </c>
      <c r="AL98" s="14">
        <f t="shared" si="82"/>
        <v>9.9383551658223124E-5</v>
      </c>
      <c r="AM98" s="176" t="e">
        <f>IF(#REF!=0,"",O98/#REF!)</f>
        <v>#REF!</v>
      </c>
      <c r="AN98" s="68" t="e">
        <f>IF(#REF!=0,"",O98/#REF!)</f>
        <v>#REF!</v>
      </c>
      <c r="AO98" s="243"/>
      <c r="AP98" s="761"/>
      <c r="AQ98" s="761"/>
      <c r="AR98" s="761"/>
      <c r="AS98" s="761"/>
      <c r="AT98" s="761"/>
      <c r="AU98" s="761"/>
      <c r="AV98" s="761"/>
      <c r="AW98" s="761"/>
      <c r="AX98" s="761"/>
      <c r="AY98" s="761"/>
      <c r="AZ98" s="761"/>
      <c r="BA98" s="761"/>
      <c r="BB98" s="761"/>
      <c r="BC98" s="761"/>
      <c r="BD98" s="761"/>
      <c r="BE98" s="761"/>
      <c r="BF98" s="761"/>
      <c r="BG98" s="761"/>
      <c r="BH98" s="761"/>
      <c r="BI98" s="761"/>
      <c r="BJ98" s="761"/>
      <c r="BK98" s="761"/>
      <c r="BL98" s="761"/>
      <c r="BM98" s="761"/>
    </row>
    <row r="99" spans="1:65" s="51" customFormat="1" ht="15" customHeight="1">
      <c r="A99" s="61"/>
      <c r="B99" s="204" t="s">
        <v>71</v>
      </c>
      <c r="C99" s="192">
        <v>41856527.746000007</v>
      </c>
      <c r="D99" s="46">
        <v>8.0361010568180951E-4</v>
      </c>
      <c r="E99" s="211">
        <v>43814498.090000004</v>
      </c>
      <c r="F99" s="14">
        <v>6.0466617976780634E-4</v>
      </c>
      <c r="G99" s="46">
        <v>4.6778135919005107E-2</v>
      </c>
      <c r="H99" s="211">
        <f t="shared" si="54"/>
        <v>82500000</v>
      </c>
      <c r="I99" s="14">
        <f t="shared" si="69"/>
        <v>1.0528243583366593E-3</v>
      </c>
      <c r="J99" s="12">
        <f t="shared" si="70"/>
        <v>0.88293837876530135</v>
      </c>
      <c r="K99" s="211">
        <f t="shared" si="55"/>
        <v>113351980.46791385</v>
      </c>
      <c r="L99" s="14">
        <f t="shared" si="71"/>
        <v>1.0528243583366593E-3</v>
      </c>
      <c r="M99" s="211">
        <f t="shared" si="56"/>
        <v>102083986.05532423</v>
      </c>
      <c r="N99" s="14">
        <f t="shared" si="71"/>
        <v>1.0528243583366593E-3</v>
      </c>
      <c r="O99" s="192">
        <f t="shared" si="57"/>
        <v>6325000</v>
      </c>
      <c r="P99" s="14">
        <f t="shared" si="72"/>
        <v>1.2096003742117451E-3</v>
      </c>
      <c r="Q99" s="87">
        <f t="shared" si="58"/>
        <v>6325000</v>
      </c>
      <c r="R99" s="14">
        <f t="shared" si="72"/>
        <v>1.0483460342739725E-3</v>
      </c>
      <c r="S99" s="87">
        <f t="shared" si="59"/>
        <v>7425000</v>
      </c>
      <c r="T99" s="14">
        <f t="shared" si="73"/>
        <v>1.1444907858897293E-3</v>
      </c>
      <c r="U99" s="87">
        <f t="shared" si="60"/>
        <v>7425000</v>
      </c>
      <c r="V99" s="14">
        <f t="shared" si="74"/>
        <v>1.3106231634395673E-3</v>
      </c>
      <c r="W99" s="87">
        <f t="shared" si="61"/>
        <v>7425000</v>
      </c>
      <c r="X99" s="14">
        <f t="shared" si="75"/>
        <v>1.0548067180202534E-3</v>
      </c>
      <c r="Y99" s="87">
        <f t="shared" si="62"/>
        <v>7425000</v>
      </c>
      <c r="Z99" s="14">
        <f t="shared" si="76"/>
        <v>1.0057251914792451E-3</v>
      </c>
      <c r="AA99" s="87">
        <f t="shared" si="83"/>
        <v>7425000</v>
      </c>
      <c r="AB99" s="14">
        <f t="shared" si="77"/>
        <v>9.4792147419893566E-4</v>
      </c>
      <c r="AC99" s="87">
        <f t="shared" si="64"/>
        <v>7425000</v>
      </c>
      <c r="AD99" s="14">
        <f t="shared" si="78"/>
        <v>9.7749408748642628E-4</v>
      </c>
      <c r="AE99" s="87">
        <f t="shared" si="65"/>
        <v>6325000</v>
      </c>
      <c r="AF99" s="14">
        <f t="shared" si="79"/>
        <v>1.1220706338040708E-3</v>
      </c>
      <c r="AG99" s="87">
        <f t="shared" si="66"/>
        <v>6325000</v>
      </c>
      <c r="AH99" s="14">
        <f t="shared" si="80"/>
        <v>9.4904559408260541E-4</v>
      </c>
      <c r="AI99" s="87">
        <f t="shared" si="67"/>
        <v>6325000</v>
      </c>
      <c r="AJ99" s="14">
        <f t="shared" si="81"/>
        <v>9.4323358932213322E-4</v>
      </c>
      <c r="AK99" s="87">
        <f t="shared" si="68"/>
        <v>6325000</v>
      </c>
      <c r="AL99" s="14">
        <f t="shared" si="82"/>
        <v>1.0390098582450599E-3</v>
      </c>
      <c r="AM99" s="176" t="e">
        <f>IF(#REF!=0,"",O99/#REF!)</f>
        <v>#REF!</v>
      </c>
      <c r="AN99" s="68" t="e">
        <f>IF(#REF!=0,"",O99/#REF!)</f>
        <v>#REF!</v>
      </c>
      <c r="AO99" s="243"/>
      <c r="AP99" s="761"/>
      <c r="AQ99" s="761"/>
      <c r="AR99" s="761"/>
      <c r="AS99" s="761"/>
      <c r="AT99" s="761"/>
      <c r="AU99" s="761"/>
      <c r="AV99" s="761"/>
      <c r="AW99" s="761"/>
      <c r="AX99" s="761"/>
      <c r="AY99" s="761"/>
      <c r="AZ99" s="761"/>
      <c r="BA99" s="761"/>
      <c r="BB99" s="761"/>
      <c r="BC99" s="761"/>
      <c r="BD99" s="761"/>
      <c r="BE99" s="761"/>
      <c r="BF99" s="761"/>
      <c r="BG99" s="761"/>
      <c r="BH99" s="761"/>
      <c r="BI99" s="761"/>
      <c r="BJ99" s="761"/>
      <c r="BK99" s="761"/>
      <c r="BL99" s="761"/>
      <c r="BM99" s="761"/>
    </row>
    <row r="100" spans="1:65" s="51" customFormat="1" ht="15" customHeight="1">
      <c r="A100" s="61"/>
      <c r="B100" s="204" t="s">
        <v>72</v>
      </c>
      <c r="C100" s="192">
        <v>18966607.164999999</v>
      </c>
      <c r="D100" s="46">
        <v>3.6414289500513058E-4</v>
      </c>
      <c r="E100" s="211">
        <v>12425937.699999999</v>
      </c>
      <c r="F100" s="14">
        <v>1.7148534404429512E-4</v>
      </c>
      <c r="G100" s="46">
        <v>-0.34485184451280326</v>
      </c>
      <c r="H100" s="211">
        <f t="shared" si="54"/>
        <v>17651038.900000002</v>
      </c>
      <c r="I100" s="14">
        <f t="shared" si="69"/>
        <v>2.2525386307718686E-4</v>
      </c>
      <c r="J100" s="12">
        <f t="shared" si="70"/>
        <v>0.42049954910042753</v>
      </c>
      <c r="K100" s="211">
        <f t="shared" si="55"/>
        <v>24251881.413711373</v>
      </c>
      <c r="L100" s="14">
        <f t="shared" si="71"/>
        <v>2.2525386307718691E-4</v>
      </c>
      <c r="M100" s="211">
        <f t="shared" si="56"/>
        <v>21841071.623388924</v>
      </c>
      <c r="N100" s="14">
        <f t="shared" si="71"/>
        <v>2.2525386307718689E-4</v>
      </c>
      <c r="O100" s="192">
        <f t="shared" si="57"/>
        <v>1622169.9083333334</v>
      </c>
      <c r="P100" s="14">
        <f t="shared" si="72"/>
        <v>3.1022566453043986E-4</v>
      </c>
      <c r="Q100" s="87">
        <f t="shared" si="58"/>
        <v>1457169.9083333334</v>
      </c>
      <c r="R100" s="14">
        <f t="shared" si="72"/>
        <v>2.4152067899835857E-4</v>
      </c>
      <c r="S100" s="87">
        <f t="shared" si="59"/>
        <v>1457169.9083333334</v>
      </c>
      <c r="T100" s="14">
        <f t="shared" si="73"/>
        <v>2.2460842202872482E-4</v>
      </c>
      <c r="U100" s="87">
        <f t="shared" si="60"/>
        <v>1457169.9083333334</v>
      </c>
      <c r="V100" s="14">
        <f t="shared" si="74"/>
        <v>2.5721220672441449E-4</v>
      </c>
      <c r="W100" s="87">
        <f t="shared" si="61"/>
        <v>1457169.9083333334</v>
      </c>
      <c r="X100" s="14">
        <f t="shared" si="75"/>
        <v>2.0700775873494368E-4</v>
      </c>
      <c r="Y100" s="87">
        <f t="shared" si="62"/>
        <v>1457169.9083333334</v>
      </c>
      <c r="Z100" s="14">
        <f t="shared" si="76"/>
        <v>1.9737541886549975E-4</v>
      </c>
      <c r="AA100" s="87">
        <f t="shared" ref="AA100:AA115" si="84">AA39*$E$64/100</f>
        <v>1457169.9083333334</v>
      </c>
      <c r="AB100" s="14">
        <f t="shared" si="77"/>
        <v>1.8603133301894428E-4</v>
      </c>
      <c r="AC100" s="87">
        <f t="shared" si="64"/>
        <v>1457169.9083333334</v>
      </c>
      <c r="AD100" s="14">
        <f t="shared" si="78"/>
        <v>1.9183501277561903E-4</v>
      </c>
      <c r="AE100" s="87">
        <f t="shared" si="65"/>
        <v>1457169.9083333334</v>
      </c>
      <c r="AF100" s="14">
        <f t="shared" si="79"/>
        <v>2.5850554349467246E-4</v>
      </c>
      <c r="AG100" s="87">
        <f t="shared" si="66"/>
        <v>1457169.9083333334</v>
      </c>
      <c r="AH100" s="14">
        <f t="shared" si="80"/>
        <v>2.1864358598158167E-4</v>
      </c>
      <c r="AI100" s="87">
        <f t="shared" si="67"/>
        <v>1457169.9083333334</v>
      </c>
      <c r="AJ100" s="14">
        <f t="shared" si="81"/>
        <v>2.1730460124734448E-4</v>
      </c>
      <c r="AK100" s="87">
        <f t="shared" si="68"/>
        <v>1457169.9083333334</v>
      </c>
      <c r="AL100" s="14">
        <f t="shared" si="82"/>
        <v>2.3936978654488282E-4</v>
      </c>
      <c r="AM100" s="176" t="e">
        <f>IF(#REF!=0,"",O100/#REF!)</f>
        <v>#REF!</v>
      </c>
      <c r="AN100" s="68" t="e">
        <f>IF(#REF!=0,"",O100/#REF!)</f>
        <v>#REF!</v>
      </c>
      <c r="AO100" s="243"/>
      <c r="AP100" s="761"/>
      <c r="AQ100" s="761"/>
      <c r="AR100" s="761"/>
      <c r="AS100" s="761"/>
      <c r="AT100" s="761"/>
      <c r="AU100" s="761"/>
      <c r="AV100" s="761"/>
      <c r="AW100" s="761"/>
      <c r="AX100" s="761"/>
      <c r="AY100" s="761"/>
      <c r="AZ100" s="761"/>
      <c r="BA100" s="761"/>
      <c r="BB100" s="761"/>
      <c r="BC100" s="761"/>
      <c r="BD100" s="761"/>
      <c r="BE100" s="761"/>
      <c r="BF100" s="761"/>
      <c r="BG100" s="761"/>
      <c r="BH100" s="761"/>
      <c r="BI100" s="761"/>
      <c r="BJ100" s="761"/>
      <c r="BK100" s="761"/>
      <c r="BL100" s="761"/>
      <c r="BM100" s="761"/>
    </row>
    <row r="101" spans="1:65" s="51" customFormat="1" ht="15" customHeight="1">
      <c r="A101" s="61"/>
      <c r="B101" s="204" t="s">
        <v>73</v>
      </c>
      <c r="C101" s="192">
        <v>245609428.23355371</v>
      </c>
      <c r="D101" s="46">
        <v>4.7154943137412263E-3</v>
      </c>
      <c r="E101" s="211">
        <v>208370585.74762028</v>
      </c>
      <c r="F101" s="14">
        <v>2.8756382373977267E-3</v>
      </c>
      <c r="G101" s="46">
        <v>-0.15161813108624822</v>
      </c>
      <c r="H101" s="211">
        <f t="shared" si="54"/>
        <v>291930208.82666653</v>
      </c>
      <c r="I101" s="14">
        <f t="shared" si="69"/>
        <v>3.7254695125699656E-3</v>
      </c>
      <c r="J101" s="12">
        <f t="shared" si="70"/>
        <v>0.40101448474236268</v>
      </c>
      <c r="K101" s="211">
        <f t="shared" si="55"/>
        <v>401101422.16865838</v>
      </c>
      <c r="L101" s="14">
        <f t="shared" si="71"/>
        <v>3.7254695125699656E-3</v>
      </c>
      <c r="M101" s="211">
        <f t="shared" si="56"/>
        <v>361229083.23623419</v>
      </c>
      <c r="N101" s="14">
        <f t="shared" si="71"/>
        <v>3.725469512569966E-3</v>
      </c>
      <c r="O101" s="192">
        <f t="shared" si="57"/>
        <v>22860850.735555544</v>
      </c>
      <c r="P101" s="14">
        <f t="shared" si="72"/>
        <v>4.371935747751278E-3</v>
      </c>
      <c r="Q101" s="87">
        <f t="shared" si="58"/>
        <v>21760850.735555544</v>
      </c>
      <c r="R101" s="14">
        <f t="shared" si="72"/>
        <v>3.6067828570826104E-3</v>
      </c>
      <c r="S101" s="87">
        <f t="shared" si="59"/>
        <v>21760850.735555544</v>
      </c>
      <c r="T101" s="14">
        <f t="shared" si="73"/>
        <v>3.3542213010053956E-3</v>
      </c>
      <c r="U101" s="87">
        <f t="shared" si="60"/>
        <v>21760850.735555544</v>
      </c>
      <c r="V101" s="14">
        <f t="shared" si="74"/>
        <v>3.8411144821777835E-3</v>
      </c>
      <c r="W101" s="87">
        <f t="shared" si="61"/>
        <v>46510850.735555537</v>
      </c>
      <c r="X101" s="14">
        <f t="shared" si="75"/>
        <v>6.6074017261550473E-3</v>
      </c>
      <c r="Y101" s="87">
        <f t="shared" si="62"/>
        <v>22860850.735555544</v>
      </c>
      <c r="Z101" s="14">
        <f t="shared" si="76"/>
        <v>3.0965297620734059E-3</v>
      </c>
      <c r="AA101" s="87">
        <f t="shared" si="84"/>
        <v>25610850.735555544</v>
      </c>
      <c r="AB101" s="14">
        <f t="shared" si="77"/>
        <v>3.2696397824561224E-3</v>
      </c>
      <c r="AC101" s="87">
        <f t="shared" si="64"/>
        <v>21760850.735555544</v>
      </c>
      <c r="AD101" s="14">
        <f t="shared" si="78"/>
        <v>2.8647950077683769E-3</v>
      </c>
      <c r="AE101" s="87">
        <f t="shared" si="65"/>
        <v>21760850.735555544</v>
      </c>
      <c r="AF101" s="14">
        <f t="shared" si="79"/>
        <v>3.8604287078198565E-3</v>
      </c>
      <c r="AG101" s="87">
        <f t="shared" si="66"/>
        <v>21760850.735555544</v>
      </c>
      <c r="AH101" s="14">
        <f t="shared" si="80"/>
        <v>3.2651445872044606E-3</v>
      </c>
      <c r="AI101" s="87">
        <f t="shared" si="67"/>
        <v>21760850.735555544</v>
      </c>
      <c r="AJ101" s="14">
        <f t="shared" si="81"/>
        <v>3.2451486713045434E-3</v>
      </c>
      <c r="AK101" s="87">
        <f t="shared" si="68"/>
        <v>21760850.735555544</v>
      </c>
      <c r="AL101" s="14">
        <f t="shared" si="82"/>
        <v>3.5746622036429213E-3</v>
      </c>
      <c r="AM101" s="176" t="e">
        <f>IF(#REF!=0,"",O101/#REF!)</f>
        <v>#REF!</v>
      </c>
      <c r="AN101" s="68" t="e">
        <f>IF(#REF!=0,"",O101/#REF!)</f>
        <v>#REF!</v>
      </c>
      <c r="AO101" s="243"/>
      <c r="AP101" s="761"/>
      <c r="AQ101" s="761"/>
      <c r="AR101" s="761"/>
      <c r="AS101" s="761"/>
      <c r="AT101" s="761"/>
      <c r="AU101" s="761"/>
      <c r="AV101" s="761"/>
      <c r="AW101" s="761"/>
      <c r="AX101" s="761"/>
      <c r="AY101" s="761"/>
      <c r="AZ101" s="761"/>
      <c r="BA101" s="761"/>
      <c r="BB101" s="761"/>
      <c r="BC101" s="761"/>
      <c r="BD101" s="761"/>
      <c r="BE101" s="761"/>
      <c r="BF101" s="761"/>
      <c r="BG101" s="761"/>
      <c r="BH101" s="761"/>
      <c r="BI101" s="761"/>
      <c r="BJ101" s="761"/>
      <c r="BK101" s="761"/>
      <c r="BL101" s="761"/>
      <c r="BM101" s="761"/>
    </row>
    <row r="102" spans="1:65" s="51" customFormat="1" ht="15" customHeight="1">
      <c r="A102" s="61"/>
      <c r="B102" s="204" t="s">
        <v>74</v>
      </c>
      <c r="C102" s="192">
        <v>83083917.840000004</v>
      </c>
      <c r="D102" s="46">
        <v>1.5951412979362996E-3</v>
      </c>
      <c r="E102" s="211">
        <v>83083917.840000004</v>
      </c>
      <c r="F102" s="14">
        <v>1.1466075703357463E-3</v>
      </c>
      <c r="G102" s="46">
        <v>0</v>
      </c>
      <c r="H102" s="211">
        <f t="shared" si="54"/>
        <v>83083917.840000004</v>
      </c>
      <c r="I102" s="14">
        <f t="shared" si="69"/>
        <v>1.0602760301574997E-3</v>
      </c>
      <c r="J102" s="12">
        <f t="shared" si="70"/>
        <v>0</v>
      </c>
      <c r="K102" s="211">
        <f t="shared" si="55"/>
        <v>114154262.20845379</v>
      </c>
      <c r="L102" s="14">
        <f t="shared" si="71"/>
        <v>1.0602760301574995E-3</v>
      </c>
      <c r="M102" s="211">
        <f t="shared" si="56"/>
        <v>102806515.27515471</v>
      </c>
      <c r="N102" s="14">
        <f t="shared" si="71"/>
        <v>1.0602760301574995E-3</v>
      </c>
      <c r="O102" s="192">
        <f t="shared" si="57"/>
        <v>6923659.8200000003</v>
      </c>
      <c r="P102" s="14">
        <f t="shared" si="72"/>
        <v>1.3240887761560196E-3</v>
      </c>
      <c r="Q102" s="87">
        <f t="shared" si="58"/>
        <v>6923659.8200000003</v>
      </c>
      <c r="R102" s="14">
        <f t="shared" si="72"/>
        <v>1.1475717494006396E-3</v>
      </c>
      <c r="S102" s="87">
        <f t="shared" si="59"/>
        <v>6923659.8200000003</v>
      </c>
      <c r="T102" s="14">
        <f t="shared" si="73"/>
        <v>1.0672141237205311E-3</v>
      </c>
      <c r="U102" s="87">
        <f t="shared" si="60"/>
        <v>6923659.8200000003</v>
      </c>
      <c r="V102" s="14">
        <f t="shared" si="74"/>
        <v>1.2221291496118283E-3</v>
      </c>
      <c r="W102" s="87">
        <f t="shared" si="61"/>
        <v>6923659.8200000003</v>
      </c>
      <c r="X102" s="14">
        <f t="shared" si="75"/>
        <v>9.835855746024105E-4</v>
      </c>
      <c r="Y102" s="87">
        <f t="shared" si="62"/>
        <v>6923659.8200000003</v>
      </c>
      <c r="Z102" s="14">
        <f t="shared" si="76"/>
        <v>9.3781806036453269E-4</v>
      </c>
      <c r="AA102" s="87">
        <f t="shared" si="84"/>
        <v>6923659.8200000003</v>
      </c>
      <c r="AB102" s="14">
        <f t="shared" si="77"/>
        <v>8.839172826163418E-4</v>
      </c>
      <c r="AC102" s="87">
        <f t="shared" si="64"/>
        <v>6923659.8200000003</v>
      </c>
      <c r="AD102" s="14">
        <f t="shared" si="78"/>
        <v>9.1149313640637511E-4</v>
      </c>
      <c r="AE102" s="87">
        <f t="shared" si="65"/>
        <v>6923659.8200000003</v>
      </c>
      <c r="AF102" s="14">
        <f t="shared" si="79"/>
        <v>1.2282743656080917E-3</v>
      </c>
      <c r="AG102" s="87">
        <f t="shared" si="66"/>
        <v>6923659.8200000003</v>
      </c>
      <c r="AH102" s="14">
        <f t="shared" si="80"/>
        <v>1.0388725449956941E-3</v>
      </c>
      <c r="AI102" s="87">
        <f t="shared" si="67"/>
        <v>6923659.8200000003</v>
      </c>
      <c r="AJ102" s="14">
        <f t="shared" si="81"/>
        <v>1.0325104352986616E-3</v>
      </c>
      <c r="AK102" s="87">
        <f t="shared" si="68"/>
        <v>6923659.8200000003</v>
      </c>
      <c r="AL102" s="14">
        <f t="shared" si="82"/>
        <v>1.1373519064213783E-3</v>
      </c>
      <c r="AM102" s="176" t="e">
        <f>IF(#REF!=0,"",O102/#REF!)</f>
        <v>#REF!</v>
      </c>
      <c r="AN102" s="68" t="e">
        <f>IF(#REF!=0,"",O102/#REF!)</f>
        <v>#REF!</v>
      </c>
      <c r="AO102" s="243"/>
      <c r="AP102" s="761"/>
      <c r="AQ102" s="761"/>
      <c r="AR102" s="761"/>
      <c r="AS102" s="761"/>
      <c r="AT102" s="761"/>
      <c r="AU102" s="761"/>
      <c r="AV102" s="761"/>
      <c r="AW102" s="761"/>
      <c r="AX102" s="761"/>
      <c r="AY102" s="761"/>
      <c r="AZ102" s="761"/>
      <c r="BA102" s="761"/>
      <c r="BB102" s="761"/>
      <c r="BC102" s="761"/>
      <c r="BD102" s="761"/>
      <c r="BE102" s="761"/>
      <c r="BF102" s="761"/>
      <c r="BG102" s="761"/>
      <c r="BH102" s="761"/>
      <c r="BI102" s="761"/>
      <c r="BJ102" s="761"/>
      <c r="BK102" s="761"/>
      <c r="BL102" s="761"/>
      <c r="BM102" s="761"/>
    </row>
    <row r="103" spans="1:65" s="51" customFormat="1" ht="15" customHeight="1">
      <c r="A103" s="61"/>
      <c r="B103" s="204" t="s">
        <v>75</v>
      </c>
      <c r="C103" s="192">
        <v>4136808.5</v>
      </c>
      <c r="D103" s="46">
        <v>7.9423241603888183E-5</v>
      </c>
      <c r="E103" s="211">
        <v>7774800</v>
      </c>
      <c r="F103" s="14">
        <v>1.0729687248275724E-4</v>
      </c>
      <c r="G103" s="46">
        <v>0.87941984745003299</v>
      </c>
      <c r="H103" s="211">
        <f t="shared" si="54"/>
        <v>14850000</v>
      </c>
      <c r="I103" s="14">
        <f t="shared" si="69"/>
        <v>1.8950838450059869E-4</v>
      </c>
      <c r="J103" s="12">
        <f t="shared" si="70"/>
        <v>0.91001697792869274</v>
      </c>
      <c r="K103" s="211">
        <f t="shared" si="55"/>
        <v>20403356.484224491</v>
      </c>
      <c r="L103" s="14">
        <f t="shared" si="71"/>
        <v>1.8950838450059867E-4</v>
      </c>
      <c r="M103" s="211">
        <f t="shared" si="56"/>
        <v>18375117.489958361</v>
      </c>
      <c r="N103" s="14">
        <f t="shared" si="71"/>
        <v>1.8950838450059867E-4</v>
      </c>
      <c r="O103" s="192">
        <f t="shared" si="57"/>
        <v>550000</v>
      </c>
      <c r="P103" s="14">
        <f t="shared" si="72"/>
        <v>1.0518264123580391E-4</v>
      </c>
      <c r="Q103" s="87">
        <f t="shared" si="58"/>
        <v>550000</v>
      </c>
      <c r="R103" s="14">
        <f t="shared" si="72"/>
        <v>9.1160524719475865E-5</v>
      </c>
      <c r="S103" s="87">
        <f t="shared" si="59"/>
        <v>8800000</v>
      </c>
      <c r="T103" s="14">
        <f t="shared" si="73"/>
        <v>1.356433524017457E-3</v>
      </c>
      <c r="U103" s="87">
        <f t="shared" si="60"/>
        <v>550000</v>
      </c>
      <c r="V103" s="14">
        <f t="shared" si="74"/>
        <v>9.7083197291819795E-5</v>
      </c>
      <c r="W103" s="87">
        <f t="shared" si="61"/>
        <v>550000</v>
      </c>
      <c r="X103" s="14">
        <f t="shared" si="75"/>
        <v>7.8133830964463219E-5</v>
      </c>
      <c r="Y103" s="87">
        <f t="shared" si="62"/>
        <v>550000</v>
      </c>
      <c r="Z103" s="14">
        <f t="shared" si="76"/>
        <v>7.4498162331795931E-5</v>
      </c>
      <c r="AA103" s="87">
        <f t="shared" si="84"/>
        <v>550000</v>
      </c>
      <c r="AB103" s="14">
        <f t="shared" si="77"/>
        <v>7.0216405496217462E-5</v>
      </c>
      <c r="AC103" s="87">
        <f t="shared" si="64"/>
        <v>550000</v>
      </c>
      <c r="AD103" s="14">
        <f t="shared" si="78"/>
        <v>7.2406969443438988E-5</v>
      </c>
      <c r="AE103" s="87">
        <f t="shared" si="65"/>
        <v>550000</v>
      </c>
      <c r="AF103" s="14">
        <f t="shared" si="79"/>
        <v>9.7571359461223555E-5</v>
      </c>
      <c r="AG103" s="87">
        <f t="shared" si="66"/>
        <v>550000</v>
      </c>
      <c r="AH103" s="14">
        <f t="shared" si="80"/>
        <v>8.2525703833270027E-5</v>
      </c>
      <c r="AI103" s="87">
        <f t="shared" si="67"/>
        <v>550000</v>
      </c>
      <c r="AJ103" s="14">
        <f t="shared" si="81"/>
        <v>8.2020312114968098E-5</v>
      </c>
      <c r="AK103" s="87">
        <f t="shared" si="68"/>
        <v>550000</v>
      </c>
      <c r="AL103" s="14">
        <f t="shared" si="82"/>
        <v>9.0348683325657393E-5</v>
      </c>
      <c r="AM103" s="176" t="e">
        <f>IF(#REF!=0,"",O103/#REF!)</f>
        <v>#REF!</v>
      </c>
      <c r="AN103" s="68" t="e">
        <f>IF(#REF!=0,"",O103/#REF!)</f>
        <v>#REF!</v>
      </c>
      <c r="AO103" s="243"/>
      <c r="AP103" s="761"/>
      <c r="AQ103" s="761"/>
      <c r="AR103" s="761"/>
      <c r="AS103" s="761"/>
      <c r="AT103" s="761"/>
      <c r="AU103" s="761"/>
      <c r="AV103" s="761"/>
      <c r="AW103" s="761"/>
      <c r="AX103" s="761"/>
      <c r="AY103" s="761"/>
      <c r="AZ103" s="761"/>
      <c r="BA103" s="761"/>
      <c r="BB103" s="761"/>
      <c r="BC103" s="761"/>
      <c r="BD103" s="761"/>
      <c r="BE103" s="761"/>
      <c r="BF103" s="761"/>
      <c r="BG103" s="761"/>
      <c r="BH103" s="761"/>
      <c r="BI103" s="761"/>
      <c r="BJ103" s="761"/>
      <c r="BK103" s="761"/>
      <c r="BL103" s="761"/>
      <c r="BM103" s="761"/>
    </row>
    <row r="104" spans="1:65" s="51" customFormat="1" ht="15" customHeight="1">
      <c r="A104" s="61"/>
      <c r="B104" s="204" t="s">
        <v>76</v>
      </c>
      <c r="C104" s="192">
        <v>0</v>
      </c>
      <c r="D104" s="46">
        <v>0</v>
      </c>
      <c r="E104" s="211">
        <v>0</v>
      </c>
      <c r="F104" s="14">
        <v>0</v>
      </c>
      <c r="G104" s="46">
        <v>0</v>
      </c>
      <c r="H104" s="211">
        <f t="shared" si="54"/>
        <v>0</v>
      </c>
      <c r="I104" s="14">
        <f t="shared" si="69"/>
        <v>0</v>
      </c>
      <c r="J104" s="12">
        <f t="shared" si="70"/>
        <v>0</v>
      </c>
      <c r="K104" s="211">
        <f t="shared" si="55"/>
        <v>0</v>
      </c>
      <c r="L104" s="14">
        <f t="shared" si="71"/>
        <v>0</v>
      </c>
      <c r="M104" s="211">
        <f t="shared" si="56"/>
        <v>0</v>
      </c>
      <c r="N104" s="14">
        <f t="shared" si="71"/>
        <v>0</v>
      </c>
      <c r="O104" s="192">
        <f t="shared" si="57"/>
        <v>0</v>
      </c>
      <c r="P104" s="14">
        <f t="shared" si="72"/>
        <v>0</v>
      </c>
      <c r="Q104" s="87">
        <f t="shared" si="58"/>
        <v>0</v>
      </c>
      <c r="R104" s="14">
        <f t="shared" si="72"/>
        <v>0</v>
      </c>
      <c r="S104" s="87">
        <f t="shared" si="59"/>
        <v>0</v>
      </c>
      <c r="T104" s="14">
        <f t="shared" si="73"/>
        <v>0</v>
      </c>
      <c r="U104" s="87">
        <f t="shared" si="60"/>
        <v>0</v>
      </c>
      <c r="V104" s="14">
        <f t="shared" si="74"/>
        <v>0</v>
      </c>
      <c r="W104" s="87">
        <f t="shared" si="61"/>
        <v>0</v>
      </c>
      <c r="X104" s="14">
        <f t="shared" si="75"/>
        <v>0</v>
      </c>
      <c r="Y104" s="87">
        <f t="shared" si="62"/>
        <v>0</v>
      </c>
      <c r="Z104" s="14">
        <f t="shared" si="76"/>
        <v>0</v>
      </c>
      <c r="AA104" s="87">
        <f t="shared" si="84"/>
        <v>0</v>
      </c>
      <c r="AB104" s="14">
        <f t="shared" si="77"/>
        <v>0</v>
      </c>
      <c r="AC104" s="87">
        <f t="shared" si="64"/>
        <v>0</v>
      </c>
      <c r="AD104" s="14">
        <f t="shared" si="78"/>
        <v>0</v>
      </c>
      <c r="AE104" s="87">
        <f t="shared" si="65"/>
        <v>0</v>
      </c>
      <c r="AF104" s="14">
        <f t="shared" si="79"/>
        <v>0</v>
      </c>
      <c r="AG104" s="87">
        <f t="shared" si="66"/>
        <v>0</v>
      </c>
      <c r="AH104" s="14">
        <f t="shared" si="80"/>
        <v>0</v>
      </c>
      <c r="AI104" s="87">
        <f t="shared" si="67"/>
        <v>0</v>
      </c>
      <c r="AJ104" s="14">
        <f t="shared" si="81"/>
        <v>0</v>
      </c>
      <c r="AK104" s="87">
        <f t="shared" si="68"/>
        <v>0</v>
      </c>
      <c r="AL104" s="14">
        <f t="shared" si="82"/>
        <v>0</v>
      </c>
      <c r="AM104" s="176" t="e">
        <f>IF(#REF!=0,"",O104/#REF!)</f>
        <v>#REF!</v>
      </c>
      <c r="AN104" s="68" t="e">
        <f>IF(#REF!=0,"",O104/#REF!)</f>
        <v>#REF!</v>
      </c>
      <c r="AO104" s="243"/>
      <c r="AP104" s="761"/>
      <c r="AQ104" s="761"/>
      <c r="AR104" s="761"/>
      <c r="AS104" s="761"/>
      <c r="AT104" s="761"/>
      <c r="AU104" s="761"/>
      <c r="AV104" s="761"/>
      <c r="AW104" s="761"/>
      <c r="AX104" s="761"/>
      <c r="AY104" s="761"/>
      <c r="AZ104" s="761"/>
      <c r="BA104" s="761"/>
      <c r="BB104" s="761"/>
      <c r="BC104" s="761"/>
      <c r="BD104" s="761"/>
      <c r="BE104" s="761"/>
      <c r="BF104" s="761"/>
      <c r="BG104" s="761"/>
      <c r="BH104" s="761"/>
      <c r="BI104" s="761"/>
      <c r="BJ104" s="761"/>
      <c r="BK104" s="761"/>
      <c r="BL104" s="761"/>
      <c r="BM104" s="761"/>
    </row>
    <row r="105" spans="1:65" s="51" customFormat="1" ht="15" customHeight="1">
      <c r="A105" s="61"/>
      <c r="B105" s="204" t="s">
        <v>77</v>
      </c>
      <c r="C105" s="192">
        <v>90083559.412</v>
      </c>
      <c r="D105" s="46">
        <v>1.7295285251220818E-3</v>
      </c>
      <c r="E105" s="211">
        <v>91091566.555000007</v>
      </c>
      <c r="F105" s="14">
        <v>1.2571178938244624E-3</v>
      </c>
      <c r="G105" s="46">
        <v>1.1189690433854354E-2</v>
      </c>
      <c r="H105" s="211">
        <f t="shared" si="54"/>
        <v>115500000</v>
      </c>
      <c r="I105" s="14">
        <f t="shared" si="69"/>
        <v>1.473954101671323E-3</v>
      </c>
      <c r="J105" s="12">
        <f t="shared" si="70"/>
        <v>0.26795492017652883</v>
      </c>
      <c r="K105" s="211">
        <f t="shared" si="55"/>
        <v>158692772.65507939</v>
      </c>
      <c r="L105" s="14">
        <f t="shared" si="71"/>
        <v>1.473954101671323E-3</v>
      </c>
      <c r="M105" s="211">
        <f t="shared" si="56"/>
        <v>142917580.47745395</v>
      </c>
      <c r="N105" s="14">
        <f t="shared" si="71"/>
        <v>1.4739541016713232E-3</v>
      </c>
      <c r="O105" s="192">
        <f t="shared" si="57"/>
        <v>8250000</v>
      </c>
      <c r="P105" s="14">
        <f t="shared" si="72"/>
        <v>1.5777396185370587E-3</v>
      </c>
      <c r="Q105" s="87">
        <f t="shared" si="58"/>
        <v>8250000</v>
      </c>
      <c r="R105" s="14">
        <f t="shared" si="72"/>
        <v>1.367407870792138E-3</v>
      </c>
      <c r="S105" s="87">
        <f t="shared" si="59"/>
        <v>8250000</v>
      </c>
      <c r="T105" s="14">
        <f t="shared" si="73"/>
        <v>1.2716564287663661E-3</v>
      </c>
      <c r="U105" s="87">
        <f t="shared" si="60"/>
        <v>8250000</v>
      </c>
      <c r="V105" s="14">
        <f t="shared" si="74"/>
        <v>1.4562479593772969E-3</v>
      </c>
      <c r="W105" s="87">
        <f t="shared" si="61"/>
        <v>8250000</v>
      </c>
      <c r="X105" s="14">
        <f t="shared" si="75"/>
        <v>1.1720074644669483E-3</v>
      </c>
      <c r="Y105" s="87">
        <f t="shared" si="62"/>
        <v>8250000</v>
      </c>
      <c r="Z105" s="14">
        <f t="shared" si="76"/>
        <v>1.117472434976939E-3</v>
      </c>
      <c r="AA105" s="87">
        <f t="shared" si="84"/>
        <v>11000000</v>
      </c>
      <c r="AB105" s="14">
        <f t="shared" si="77"/>
        <v>1.4043281099243492E-3</v>
      </c>
      <c r="AC105" s="87">
        <f t="shared" si="64"/>
        <v>11000000</v>
      </c>
      <c r="AD105" s="14">
        <f t="shared" si="78"/>
        <v>1.4481393888687798E-3</v>
      </c>
      <c r="AE105" s="87">
        <f t="shared" si="65"/>
        <v>11000000</v>
      </c>
      <c r="AF105" s="14">
        <f t="shared" si="79"/>
        <v>1.9514271892244711E-3</v>
      </c>
      <c r="AG105" s="87">
        <f t="shared" si="66"/>
        <v>11000000</v>
      </c>
      <c r="AH105" s="14">
        <f t="shared" si="80"/>
        <v>1.6505140766654007E-3</v>
      </c>
      <c r="AI105" s="87">
        <f t="shared" si="67"/>
        <v>11000000</v>
      </c>
      <c r="AJ105" s="14">
        <f t="shared" si="81"/>
        <v>1.6404062422993621E-3</v>
      </c>
      <c r="AK105" s="87">
        <f t="shared" si="68"/>
        <v>11000000</v>
      </c>
      <c r="AL105" s="14">
        <f t="shared" si="82"/>
        <v>1.8069736665131478E-3</v>
      </c>
      <c r="AM105" s="176" t="e">
        <f>IF(#REF!=0,"",O105/#REF!)</f>
        <v>#REF!</v>
      </c>
      <c r="AN105" s="68" t="e">
        <f>IF(#REF!=0,"",O105/#REF!)</f>
        <v>#REF!</v>
      </c>
      <c r="AO105" s="243"/>
      <c r="AP105" s="761"/>
      <c r="AQ105" s="761"/>
      <c r="AR105" s="761"/>
      <c r="AS105" s="761"/>
      <c r="AT105" s="761"/>
      <c r="AU105" s="761"/>
      <c r="AV105" s="761"/>
      <c r="AW105" s="761"/>
      <c r="AX105" s="761"/>
      <c r="AY105" s="761"/>
      <c r="AZ105" s="761"/>
      <c r="BA105" s="761"/>
      <c r="BB105" s="761"/>
      <c r="BC105" s="761"/>
      <c r="BD105" s="761"/>
      <c r="BE105" s="761"/>
      <c r="BF105" s="761"/>
      <c r="BG105" s="761"/>
      <c r="BH105" s="761"/>
      <c r="BI105" s="761"/>
      <c r="BJ105" s="761"/>
      <c r="BK105" s="761"/>
      <c r="BL105" s="761"/>
      <c r="BM105" s="761"/>
    </row>
    <row r="106" spans="1:65" s="51" customFormat="1" ht="15" customHeight="1">
      <c r="A106" s="61"/>
      <c r="B106" s="204" t="s">
        <v>78</v>
      </c>
      <c r="C106" s="192">
        <v>19861875</v>
      </c>
      <c r="D106" s="46">
        <v>3.8133128396715166E-4</v>
      </c>
      <c r="E106" s="211">
        <v>0</v>
      </c>
      <c r="F106" s="14">
        <v>0</v>
      </c>
      <c r="G106" s="46">
        <v>-1</v>
      </c>
      <c r="H106" s="211">
        <f t="shared" si="54"/>
        <v>0</v>
      </c>
      <c r="I106" s="14">
        <f t="shared" si="69"/>
        <v>0</v>
      </c>
      <c r="J106" s="12">
        <f t="shared" si="70"/>
        <v>0</v>
      </c>
      <c r="K106" s="211">
        <f t="shared" si="55"/>
        <v>0</v>
      </c>
      <c r="L106" s="14">
        <f t="shared" si="71"/>
        <v>0</v>
      </c>
      <c r="M106" s="211">
        <f t="shared" si="56"/>
        <v>0</v>
      </c>
      <c r="N106" s="14">
        <f t="shared" si="71"/>
        <v>0</v>
      </c>
      <c r="O106" s="192">
        <f t="shared" si="57"/>
        <v>0</v>
      </c>
      <c r="P106" s="14">
        <f t="shared" si="72"/>
        <v>0</v>
      </c>
      <c r="Q106" s="87">
        <f t="shared" si="58"/>
        <v>0</v>
      </c>
      <c r="R106" s="14">
        <f t="shared" si="72"/>
        <v>0</v>
      </c>
      <c r="S106" s="87">
        <f t="shared" si="59"/>
        <v>0</v>
      </c>
      <c r="T106" s="14">
        <f t="shared" si="73"/>
        <v>0</v>
      </c>
      <c r="U106" s="87">
        <f t="shared" si="60"/>
        <v>0</v>
      </c>
      <c r="V106" s="14">
        <f t="shared" si="74"/>
        <v>0</v>
      </c>
      <c r="W106" s="87">
        <f t="shared" si="61"/>
        <v>0</v>
      </c>
      <c r="X106" s="14">
        <f t="shared" si="75"/>
        <v>0</v>
      </c>
      <c r="Y106" s="87">
        <f t="shared" si="62"/>
        <v>0</v>
      </c>
      <c r="Z106" s="14">
        <f t="shared" si="76"/>
        <v>0</v>
      </c>
      <c r="AA106" s="87">
        <f t="shared" si="84"/>
        <v>0</v>
      </c>
      <c r="AB106" s="14">
        <f t="shared" si="77"/>
        <v>0</v>
      </c>
      <c r="AC106" s="87">
        <f t="shared" si="64"/>
        <v>0</v>
      </c>
      <c r="AD106" s="14">
        <f t="shared" si="78"/>
        <v>0</v>
      </c>
      <c r="AE106" s="87">
        <f t="shared" si="65"/>
        <v>0</v>
      </c>
      <c r="AF106" s="14">
        <f t="shared" si="79"/>
        <v>0</v>
      </c>
      <c r="AG106" s="87">
        <f t="shared" si="66"/>
        <v>0</v>
      </c>
      <c r="AH106" s="14">
        <f t="shared" si="80"/>
        <v>0</v>
      </c>
      <c r="AI106" s="87">
        <f t="shared" si="67"/>
        <v>0</v>
      </c>
      <c r="AJ106" s="14">
        <f t="shared" si="81"/>
        <v>0</v>
      </c>
      <c r="AK106" s="87">
        <f t="shared" si="68"/>
        <v>0</v>
      </c>
      <c r="AL106" s="14">
        <f t="shared" si="82"/>
        <v>0</v>
      </c>
      <c r="AM106" s="176" t="e">
        <f>IF(#REF!=0,"",O106/#REF!)</f>
        <v>#REF!</v>
      </c>
      <c r="AN106" s="68" t="e">
        <f>IF(#REF!=0,"",O106/#REF!)</f>
        <v>#REF!</v>
      </c>
      <c r="AO106" s="243"/>
      <c r="AP106" s="761"/>
      <c r="AQ106" s="761"/>
      <c r="AR106" s="761"/>
      <c r="AS106" s="761"/>
      <c r="AT106" s="761"/>
      <c r="AU106" s="761"/>
      <c r="AV106" s="761"/>
      <c r="AW106" s="761"/>
      <c r="AX106" s="761"/>
      <c r="AY106" s="761"/>
      <c r="AZ106" s="761"/>
      <c r="BA106" s="761"/>
      <c r="BB106" s="761"/>
      <c r="BC106" s="761"/>
      <c r="BD106" s="761"/>
      <c r="BE106" s="761"/>
      <c r="BF106" s="761"/>
      <c r="BG106" s="761"/>
      <c r="BH106" s="761"/>
      <c r="BI106" s="761"/>
      <c r="BJ106" s="761"/>
      <c r="BK106" s="761"/>
      <c r="BL106" s="761"/>
      <c r="BM106" s="761"/>
    </row>
    <row r="107" spans="1:65" s="51" customFormat="1" ht="15" customHeight="1">
      <c r="A107" s="61"/>
      <c r="B107" s="204" t="s">
        <v>79</v>
      </c>
      <c r="C107" s="192">
        <v>0</v>
      </c>
      <c r="D107" s="46">
        <v>0</v>
      </c>
      <c r="E107" s="211">
        <v>0</v>
      </c>
      <c r="F107" s="14">
        <v>0</v>
      </c>
      <c r="G107" s="46">
        <v>0</v>
      </c>
      <c r="H107" s="211">
        <f t="shared" si="54"/>
        <v>0</v>
      </c>
      <c r="I107" s="14">
        <f t="shared" si="69"/>
        <v>0</v>
      </c>
      <c r="J107" s="12">
        <f t="shared" si="70"/>
        <v>0</v>
      </c>
      <c r="K107" s="211">
        <f t="shared" si="55"/>
        <v>0</v>
      </c>
      <c r="L107" s="14">
        <f t="shared" si="71"/>
        <v>0</v>
      </c>
      <c r="M107" s="211">
        <f t="shared" si="56"/>
        <v>0</v>
      </c>
      <c r="N107" s="14">
        <f t="shared" si="71"/>
        <v>0</v>
      </c>
      <c r="O107" s="192">
        <f t="shared" si="57"/>
        <v>0</v>
      </c>
      <c r="P107" s="14">
        <f t="shared" si="72"/>
        <v>0</v>
      </c>
      <c r="Q107" s="87">
        <f t="shared" si="58"/>
        <v>0</v>
      </c>
      <c r="R107" s="14">
        <f t="shared" si="72"/>
        <v>0</v>
      </c>
      <c r="S107" s="87">
        <f t="shared" si="59"/>
        <v>0</v>
      </c>
      <c r="T107" s="14">
        <f t="shared" si="73"/>
        <v>0</v>
      </c>
      <c r="U107" s="87">
        <f t="shared" si="60"/>
        <v>0</v>
      </c>
      <c r="V107" s="14">
        <f t="shared" si="74"/>
        <v>0</v>
      </c>
      <c r="W107" s="87">
        <f t="shared" si="61"/>
        <v>0</v>
      </c>
      <c r="X107" s="14">
        <f t="shared" si="75"/>
        <v>0</v>
      </c>
      <c r="Y107" s="87">
        <f t="shared" si="62"/>
        <v>0</v>
      </c>
      <c r="Z107" s="14">
        <f t="shared" si="76"/>
        <v>0</v>
      </c>
      <c r="AA107" s="87">
        <f t="shared" si="84"/>
        <v>0</v>
      </c>
      <c r="AB107" s="14">
        <f t="shared" si="77"/>
        <v>0</v>
      </c>
      <c r="AC107" s="87">
        <f t="shared" si="64"/>
        <v>0</v>
      </c>
      <c r="AD107" s="14">
        <f t="shared" si="78"/>
        <v>0</v>
      </c>
      <c r="AE107" s="87">
        <f t="shared" si="65"/>
        <v>0</v>
      </c>
      <c r="AF107" s="14">
        <f t="shared" si="79"/>
        <v>0</v>
      </c>
      <c r="AG107" s="87">
        <f t="shared" si="66"/>
        <v>0</v>
      </c>
      <c r="AH107" s="14">
        <f t="shared" si="80"/>
        <v>0</v>
      </c>
      <c r="AI107" s="87">
        <f t="shared" si="67"/>
        <v>0</v>
      </c>
      <c r="AJ107" s="14">
        <f t="shared" si="81"/>
        <v>0</v>
      </c>
      <c r="AK107" s="87">
        <f t="shared" si="68"/>
        <v>0</v>
      </c>
      <c r="AL107" s="14">
        <f t="shared" si="82"/>
        <v>0</v>
      </c>
      <c r="AM107" s="176" t="e">
        <f>IF(#REF!=0,"",O107/#REF!)</f>
        <v>#REF!</v>
      </c>
      <c r="AN107" s="68" t="e">
        <f>IF(#REF!=0,"",O107/#REF!)</f>
        <v>#REF!</v>
      </c>
      <c r="AO107" s="243"/>
      <c r="AP107" s="761"/>
      <c r="AQ107" s="761"/>
      <c r="AR107" s="761"/>
      <c r="AS107" s="761"/>
      <c r="AT107" s="761"/>
      <c r="AU107" s="761"/>
      <c r="AV107" s="761"/>
      <c r="AW107" s="761"/>
      <c r="AX107" s="761"/>
      <c r="AY107" s="761"/>
      <c r="AZ107" s="761"/>
      <c r="BA107" s="761"/>
      <c r="BB107" s="761"/>
      <c r="BC107" s="761"/>
      <c r="BD107" s="761"/>
      <c r="BE107" s="761"/>
      <c r="BF107" s="761"/>
      <c r="BG107" s="761"/>
      <c r="BH107" s="761"/>
      <c r="BI107" s="761"/>
      <c r="BJ107" s="761"/>
      <c r="BK107" s="761"/>
      <c r="BL107" s="761"/>
      <c r="BM107" s="761"/>
    </row>
    <row r="108" spans="1:65" s="51" customFormat="1" ht="15" customHeight="1">
      <c r="A108" s="61"/>
      <c r="B108" s="204" t="s">
        <v>80</v>
      </c>
      <c r="C108" s="192">
        <v>550825</v>
      </c>
      <c r="D108" s="46">
        <v>1.0575376417946761E-5</v>
      </c>
      <c r="E108" s="211">
        <v>1196250</v>
      </c>
      <c r="F108" s="14">
        <v>1.6508962765279923E-5</v>
      </c>
      <c r="G108" s="46">
        <v>1.1717423864203695</v>
      </c>
      <c r="H108" s="211">
        <f t="shared" si="54"/>
        <v>1100000</v>
      </c>
      <c r="I108" s="14">
        <f t="shared" si="69"/>
        <v>1.4037658111155459E-5</v>
      </c>
      <c r="J108" s="12">
        <f t="shared" si="70"/>
        <v>-8.0459770114942528E-2</v>
      </c>
      <c r="K108" s="211">
        <f t="shared" si="55"/>
        <v>1511359.7395721846</v>
      </c>
      <c r="L108" s="14">
        <f t="shared" si="71"/>
        <v>1.4037658111155457E-5</v>
      </c>
      <c r="M108" s="211">
        <f t="shared" si="56"/>
        <v>1361119.8140709898</v>
      </c>
      <c r="N108" s="14">
        <f t="shared" si="71"/>
        <v>1.4037658111155459E-5</v>
      </c>
      <c r="O108" s="192">
        <f t="shared" si="57"/>
        <v>0</v>
      </c>
      <c r="P108" s="14">
        <f t="shared" si="72"/>
        <v>0</v>
      </c>
      <c r="Q108" s="87">
        <f t="shared" si="58"/>
        <v>0</v>
      </c>
      <c r="R108" s="14">
        <f t="shared" si="72"/>
        <v>0</v>
      </c>
      <c r="S108" s="87">
        <f t="shared" si="59"/>
        <v>0</v>
      </c>
      <c r="T108" s="14">
        <f t="shared" si="73"/>
        <v>0</v>
      </c>
      <c r="U108" s="87">
        <f t="shared" si="60"/>
        <v>0</v>
      </c>
      <c r="V108" s="14">
        <f t="shared" si="74"/>
        <v>0</v>
      </c>
      <c r="W108" s="87">
        <f t="shared" si="61"/>
        <v>0</v>
      </c>
      <c r="X108" s="14">
        <f t="shared" si="75"/>
        <v>0</v>
      </c>
      <c r="Y108" s="87">
        <f t="shared" si="62"/>
        <v>1100000</v>
      </c>
      <c r="Z108" s="14">
        <f t="shared" si="76"/>
        <v>1.4899632466359186E-4</v>
      </c>
      <c r="AA108" s="87">
        <f t="shared" si="84"/>
        <v>0</v>
      </c>
      <c r="AB108" s="14">
        <f t="shared" si="77"/>
        <v>0</v>
      </c>
      <c r="AC108" s="87">
        <f t="shared" si="64"/>
        <v>0</v>
      </c>
      <c r="AD108" s="14">
        <f t="shared" si="78"/>
        <v>0</v>
      </c>
      <c r="AE108" s="87">
        <f t="shared" si="65"/>
        <v>0</v>
      </c>
      <c r="AF108" s="14">
        <f t="shared" si="79"/>
        <v>0</v>
      </c>
      <c r="AG108" s="87">
        <f t="shared" si="66"/>
        <v>0</v>
      </c>
      <c r="AH108" s="14">
        <f t="shared" si="80"/>
        <v>0</v>
      </c>
      <c r="AI108" s="87">
        <f t="shared" si="67"/>
        <v>0</v>
      </c>
      <c r="AJ108" s="14">
        <f t="shared" si="81"/>
        <v>0</v>
      </c>
      <c r="AK108" s="87">
        <f t="shared" si="68"/>
        <v>0</v>
      </c>
      <c r="AL108" s="14">
        <f t="shared" si="82"/>
        <v>0</v>
      </c>
      <c r="AM108" s="176" t="e">
        <f>IF(#REF!=0,"",O108/#REF!)</f>
        <v>#REF!</v>
      </c>
      <c r="AN108" s="68" t="e">
        <f>IF(#REF!=0,"",O108/#REF!)</f>
        <v>#REF!</v>
      </c>
      <c r="AO108" s="243"/>
      <c r="AP108" s="761"/>
      <c r="AQ108" s="761"/>
      <c r="AR108" s="761"/>
      <c r="AS108" s="761"/>
      <c r="AT108" s="761"/>
      <c r="AU108" s="761"/>
      <c r="AV108" s="761"/>
      <c r="AW108" s="761"/>
      <c r="AX108" s="761"/>
      <c r="AY108" s="761"/>
      <c r="AZ108" s="761"/>
      <c r="BA108" s="761"/>
      <c r="BB108" s="761"/>
      <c r="BC108" s="761"/>
      <c r="BD108" s="761"/>
      <c r="BE108" s="761"/>
      <c r="BF108" s="761"/>
      <c r="BG108" s="761"/>
      <c r="BH108" s="761"/>
      <c r="BI108" s="761"/>
      <c r="BJ108" s="761"/>
      <c r="BK108" s="761"/>
      <c r="BL108" s="761"/>
      <c r="BM108" s="761"/>
    </row>
    <row r="109" spans="1:65" s="51" customFormat="1" ht="15" customHeight="1">
      <c r="A109" s="61"/>
      <c r="B109" s="204" t="s">
        <v>81</v>
      </c>
      <c r="C109" s="192">
        <v>3706080.95</v>
      </c>
      <c r="D109" s="46">
        <v>7.1153635150241417E-5</v>
      </c>
      <c r="E109" s="211">
        <v>6330815.7000000002</v>
      </c>
      <c r="F109" s="14">
        <v>8.7369028769195031E-5</v>
      </c>
      <c r="G109" s="46">
        <v>0.70822380444766053</v>
      </c>
      <c r="H109" s="211">
        <f t="shared" si="54"/>
        <v>6600000</v>
      </c>
      <c r="I109" s="14">
        <f t="shared" si="69"/>
        <v>8.4225948666932744E-5</v>
      </c>
      <c r="J109" s="12">
        <f t="shared" si="70"/>
        <v>4.2519686681133331E-2</v>
      </c>
      <c r="K109" s="211">
        <f t="shared" si="55"/>
        <v>9068158.4374331087</v>
      </c>
      <c r="L109" s="14">
        <f t="shared" si="71"/>
        <v>8.4225948666932757E-5</v>
      </c>
      <c r="M109" s="211">
        <f t="shared" si="56"/>
        <v>8166718.8844259391</v>
      </c>
      <c r="N109" s="14">
        <f t="shared" si="71"/>
        <v>8.4225948666932744E-5</v>
      </c>
      <c r="O109" s="192">
        <f t="shared" si="57"/>
        <v>550000</v>
      </c>
      <c r="P109" s="14">
        <f t="shared" si="72"/>
        <v>1.0518264123580391E-4</v>
      </c>
      <c r="Q109" s="87">
        <f t="shared" si="58"/>
        <v>550000</v>
      </c>
      <c r="R109" s="14">
        <f t="shared" si="72"/>
        <v>9.1160524719475865E-5</v>
      </c>
      <c r="S109" s="87">
        <f t="shared" si="59"/>
        <v>550000</v>
      </c>
      <c r="T109" s="14">
        <f t="shared" si="73"/>
        <v>8.4777095251091064E-5</v>
      </c>
      <c r="U109" s="87">
        <f t="shared" si="60"/>
        <v>550000</v>
      </c>
      <c r="V109" s="14">
        <f t="shared" si="74"/>
        <v>9.7083197291819795E-5</v>
      </c>
      <c r="W109" s="87">
        <f t="shared" si="61"/>
        <v>550000</v>
      </c>
      <c r="X109" s="14">
        <f t="shared" si="75"/>
        <v>7.8133830964463219E-5</v>
      </c>
      <c r="Y109" s="87">
        <f t="shared" si="62"/>
        <v>550000</v>
      </c>
      <c r="Z109" s="14">
        <f t="shared" si="76"/>
        <v>7.4498162331795931E-5</v>
      </c>
      <c r="AA109" s="87">
        <f t="shared" si="84"/>
        <v>550000</v>
      </c>
      <c r="AB109" s="14">
        <f t="shared" si="77"/>
        <v>7.0216405496217462E-5</v>
      </c>
      <c r="AC109" s="87">
        <f t="shared" si="64"/>
        <v>550000</v>
      </c>
      <c r="AD109" s="14">
        <f t="shared" si="78"/>
        <v>7.2406969443438988E-5</v>
      </c>
      <c r="AE109" s="87">
        <f t="shared" si="65"/>
        <v>550000</v>
      </c>
      <c r="AF109" s="14">
        <f t="shared" si="79"/>
        <v>9.7571359461223555E-5</v>
      </c>
      <c r="AG109" s="87">
        <f t="shared" si="66"/>
        <v>550000</v>
      </c>
      <c r="AH109" s="14">
        <f t="shared" si="80"/>
        <v>8.2525703833270027E-5</v>
      </c>
      <c r="AI109" s="87">
        <f t="shared" si="67"/>
        <v>550000</v>
      </c>
      <c r="AJ109" s="14">
        <f t="shared" si="81"/>
        <v>8.2020312114968098E-5</v>
      </c>
      <c r="AK109" s="87">
        <f t="shared" si="68"/>
        <v>550000</v>
      </c>
      <c r="AL109" s="14">
        <f t="shared" si="82"/>
        <v>9.0348683325657393E-5</v>
      </c>
      <c r="AM109" s="176" t="e">
        <f>IF(#REF!=0,"",O109/#REF!)</f>
        <v>#REF!</v>
      </c>
      <c r="AN109" s="68" t="e">
        <f>IF(#REF!=0,"",O109/#REF!)</f>
        <v>#REF!</v>
      </c>
      <c r="AO109" s="243"/>
      <c r="AP109" s="761"/>
      <c r="AQ109" s="761"/>
      <c r="AR109" s="761"/>
      <c r="AS109" s="761"/>
      <c r="AT109" s="761"/>
      <c r="AU109" s="761"/>
      <c r="AV109" s="761"/>
      <c r="AW109" s="761"/>
      <c r="AX109" s="761"/>
      <c r="AY109" s="761"/>
      <c r="AZ109" s="761"/>
      <c r="BA109" s="761"/>
      <c r="BB109" s="761"/>
      <c r="BC109" s="761"/>
      <c r="BD109" s="761"/>
      <c r="BE109" s="761"/>
      <c r="BF109" s="761"/>
      <c r="BG109" s="761"/>
      <c r="BH109" s="761"/>
      <c r="BI109" s="761"/>
      <c r="BJ109" s="761"/>
      <c r="BK109" s="761"/>
      <c r="BL109" s="761"/>
      <c r="BM109" s="761"/>
    </row>
    <row r="110" spans="1:65" s="51" customFormat="1" ht="15" customHeight="1">
      <c r="A110" s="61"/>
      <c r="B110" s="204" t="s">
        <v>82</v>
      </c>
      <c r="C110" s="192">
        <v>27642048.280000001</v>
      </c>
      <c r="D110" s="46">
        <v>5.3070406304009041E-4</v>
      </c>
      <c r="E110" s="211">
        <v>38025019.340000004</v>
      </c>
      <c r="F110" s="14">
        <v>5.247679234550546E-4</v>
      </c>
      <c r="G110" s="46">
        <v>0.37562234733206978</v>
      </c>
      <c r="H110" s="211">
        <f t="shared" si="54"/>
        <v>52800000</v>
      </c>
      <c r="I110" s="14">
        <f t="shared" si="69"/>
        <v>6.7380758933546195E-4</v>
      </c>
      <c r="J110" s="12">
        <f t="shared" si="70"/>
        <v>0.3885594515518791</v>
      </c>
      <c r="K110" s="211">
        <f t="shared" si="55"/>
        <v>72545267.499464869</v>
      </c>
      <c r="L110" s="14">
        <f t="shared" si="71"/>
        <v>6.7380758933546206E-4</v>
      </c>
      <c r="M110" s="211">
        <f t="shared" si="56"/>
        <v>65333751.075407512</v>
      </c>
      <c r="N110" s="14">
        <f t="shared" si="71"/>
        <v>6.7380758933546195E-4</v>
      </c>
      <c r="O110" s="192">
        <f t="shared" si="57"/>
        <v>4400000</v>
      </c>
      <c r="P110" s="14">
        <f t="shared" si="72"/>
        <v>8.4146112988643131E-4</v>
      </c>
      <c r="Q110" s="87">
        <f t="shared" si="58"/>
        <v>4400000</v>
      </c>
      <c r="R110" s="14">
        <f t="shared" si="72"/>
        <v>7.2928419775580692E-4</v>
      </c>
      <c r="S110" s="87">
        <f t="shared" si="59"/>
        <v>4400000</v>
      </c>
      <c r="T110" s="14">
        <f t="shared" si="73"/>
        <v>6.7821676200872851E-4</v>
      </c>
      <c r="U110" s="87">
        <f t="shared" si="60"/>
        <v>4400000</v>
      </c>
      <c r="V110" s="14">
        <f t="shared" si="74"/>
        <v>7.7666557833455836E-4</v>
      </c>
      <c r="W110" s="87">
        <f t="shared" si="61"/>
        <v>4400000</v>
      </c>
      <c r="X110" s="14">
        <f t="shared" si="75"/>
        <v>6.2507064771570575E-4</v>
      </c>
      <c r="Y110" s="87">
        <f t="shared" si="62"/>
        <v>4400000</v>
      </c>
      <c r="Z110" s="14">
        <f t="shared" si="76"/>
        <v>5.9598529865436745E-4</v>
      </c>
      <c r="AA110" s="87">
        <f t="shared" si="84"/>
        <v>4400000</v>
      </c>
      <c r="AB110" s="14">
        <f t="shared" si="77"/>
        <v>5.6173124396973969E-4</v>
      </c>
      <c r="AC110" s="87">
        <f t="shared" si="64"/>
        <v>4400000</v>
      </c>
      <c r="AD110" s="14">
        <f t="shared" si="78"/>
        <v>5.7925575554751191E-4</v>
      </c>
      <c r="AE110" s="87">
        <f t="shared" si="65"/>
        <v>4400000</v>
      </c>
      <c r="AF110" s="14">
        <f t="shared" si="79"/>
        <v>7.8057087568978844E-4</v>
      </c>
      <c r="AG110" s="87">
        <f t="shared" si="66"/>
        <v>4400000</v>
      </c>
      <c r="AH110" s="14">
        <f t="shared" si="80"/>
        <v>6.6020563066616022E-4</v>
      </c>
      <c r="AI110" s="87">
        <f t="shared" si="67"/>
        <v>4400000</v>
      </c>
      <c r="AJ110" s="14">
        <f t="shared" si="81"/>
        <v>6.5616249691974478E-4</v>
      </c>
      <c r="AK110" s="87">
        <f t="shared" si="68"/>
        <v>4400000</v>
      </c>
      <c r="AL110" s="14">
        <f t="shared" si="82"/>
        <v>7.2278946660525915E-4</v>
      </c>
      <c r="AM110" s="176" t="e">
        <f>IF(#REF!=0,"",O110/#REF!)</f>
        <v>#REF!</v>
      </c>
      <c r="AN110" s="68" t="e">
        <f>IF(#REF!=0,"",O110/#REF!)</f>
        <v>#REF!</v>
      </c>
      <c r="AO110" s="243"/>
      <c r="AP110" s="761"/>
      <c r="AQ110" s="761"/>
      <c r="AR110" s="761"/>
      <c r="AS110" s="761"/>
      <c r="AT110" s="761"/>
      <c r="AU110" s="761"/>
      <c r="AV110" s="761"/>
      <c r="AW110" s="761"/>
      <c r="AX110" s="761"/>
      <c r="AY110" s="761"/>
      <c r="AZ110" s="761"/>
      <c r="BA110" s="761"/>
      <c r="BB110" s="761"/>
      <c r="BC110" s="761"/>
      <c r="BD110" s="761"/>
      <c r="BE110" s="761"/>
      <c r="BF110" s="761"/>
      <c r="BG110" s="761"/>
      <c r="BH110" s="761"/>
      <c r="BI110" s="761"/>
      <c r="BJ110" s="761"/>
      <c r="BK110" s="761"/>
      <c r="BL110" s="761"/>
      <c r="BM110" s="761"/>
    </row>
    <row r="111" spans="1:65" s="51" customFormat="1" ht="15" customHeight="1">
      <c r="A111" s="61"/>
      <c r="B111" s="204" t="s">
        <v>83</v>
      </c>
      <c r="C111" s="192">
        <v>27779096.289999999</v>
      </c>
      <c r="D111" s="46">
        <v>5.3333526949056118E-4</v>
      </c>
      <c r="E111" s="211">
        <v>21388179.86754062</v>
      </c>
      <c r="F111" s="14">
        <v>2.9516962595639524E-4</v>
      </c>
      <c r="G111" s="46">
        <v>-0.23006207098104914</v>
      </c>
      <c r="H111" s="211">
        <f t="shared" si="54"/>
        <v>24932737.5</v>
      </c>
      <c r="I111" s="14">
        <f t="shared" si="69"/>
        <v>3.181793134547135E-4</v>
      </c>
      <c r="J111" s="12">
        <f t="shared" si="70"/>
        <v>0.16572507125015873</v>
      </c>
      <c r="K111" s="211">
        <f t="shared" si="55"/>
        <v>34256668.777110584</v>
      </c>
      <c r="L111" s="14">
        <f t="shared" si="71"/>
        <v>3.181793134547135E-4</v>
      </c>
      <c r="M111" s="211">
        <f t="shared" si="56"/>
        <v>30851311.845709816</v>
      </c>
      <c r="N111" s="14">
        <f t="shared" si="71"/>
        <v>3.181793134547135E-4</v>
      </c>
      <c r="O111" s="192">
        <f t="shared" si="57"/>
        <v>1375000</v>
      </c>
      <c r="P111" s="14">
        <f t="shared" si="72"/>
        <v>2.6295660308950976E-4</v>
      </c>
      <c r="Q111" s="87">
        <f t="shared" si="58"/>
        <v>1375000</v>
      </c>
      <c r="R111" s="14">
        <f t="shared" si="72"/>
        <v>2.2790131179868965E-4</v>
      </c>
      <c r="S111" s="87">
        <f t="shared" si="59"/>
        <v>9807737.5</v>
      </c>
      <c r="T111" s="14">
        <f t="shared" si="73"/>
        <v>1.5117663567912687E-3</v>
      </c>
      <c r="U111" s="87">
        <f t="shared" si="60"/>
        <v>1375000</v>
      </c>
      <c r="V111" s="14">
        <f t="shared" si="74"/>
        <v>2.4270799322954949E-4</v>
      </c>
      <c r="W111" s="87">
        <f t="shared" si="61"/>
        <v>1375000</v>
      </c>
      <c r="X111" s="14">
        <f t="shared" si="75"/>
        <v>1.9533457741115803E-4</v>
      </c>
      <c r="Y111" s="87">
        <f t="shared" si="62"/>
        <v>1375000</v>
      </c>
      <c r="Z111" s="14">
        <f t="shared" si="76"/>
        <v>1.8624540582948981E-4</v>
      </c>
      <c r="AA111" s="87">
        <f t="shared" si="84"/>
        <v>1375000</v>
      </c>
      <c r="AB111" s="14">
        <f t="shared" si="77"/>
        <v>1.7554101374054365E-4</v>
      </c>
      <c r="AC111" s="87">
        <f t="shared" si="64"/>
        <v>1375000</v>
      </c>
      <c r="AD111" s="14">
        <f t="shared" si="78"/>
        <v>1.8101742360859748E-4</v>
      </c>
      <c r="AE111" s="87">
        <f t="shared" si="65"/>
        <v>1375000</v>
      </c>
      <c r="AF111" s="14">
        <f t="shared" si="79"/>
        <v>2.4392839865305889E-4</v>
      </c>
      <c r="AG111" s="87">
        <f t="shared" si="66"/>
        <v>1375000</v>
      </c>
      <c r="AH111" s="14">
        <f t="shared" si="80"/>
        <v>2.0631425958317508E-4</v>
      </c>
      <c r="AI111" s="87">
        <f t="shared" si="67"/>
        <v>1375000</v>
      </c>
      <c r="AJ111" s="14">
        <f t="shared" si="81"/>
        <v>2.0505078028742026E-4</v>
      </c>
      <c r="AK111" s="87">
        <f t="shared" si="68"/>
        <v>1375000</v>
      </c>
      <c r="AL111" s="14">
        <f t="shared" si="82"/>
        <v>2.2587170831414347E-4</v>
      </c>
      <c r="AM111" s="176" t="e">
        <f>IF(#REF!=0,"",O111/#REF!)</f>
        <v>#REF!</v>
      </c>
      <c r="AN111" s="68" t="e">
        <f>IF(#REF!=0,"",O111/#REF!)</f>
        <v>#REF!</v>
      </c>
      <c r="AO111" s="243"/>
      <c r="AP111" s="761"/>
      <c r="AQ111" s="761"/>
      <c r="AR111" s="761"/>
      <c r="AS111" s="761"/>
      <c r="AT111" s="761"/>
      <c r="AU111" s="761"/>
      <c r="AV111" s="761"/>
      <c r="AW111" s="761"/>
      <c r="AX111" s="761"/>
      <c r="AY111" s="761"/>
      <c r="AZ111" s="761"/>
      <c r="BA111" s="761"/>
      <c r="BB111" s="761"/>
      <c r="BC111" s="761"/>
      <c r="BD111" s="761"/>
      <c r="BE111" s="761"/>
      <c r="BF111" s="761"/>
      <c r="BG111" s="761"/>
      <c r="BH111" s="761"/>
      <c r="BI111" s="761"/>
      <c r="BJ111" s="761"/>
      <c r="BK111" s="761"/>
      <c r="BL111" s="761"/>
      <c r="BM111" s="761"/>
    </row>
    <row r="112" spans="1:65" s="51" customFormat="1" ht="15" customHeight="1">
      <c r="A112" s="61"/>
      <c r="B112" s="204" t="s">
        <v>84</v>
      </c>
      <c r="C112" s="192">
        <v>0</v>
      </c>
      <c r="D112" s="46">
        <v>0</v>
      </c>
      <c r="E112" s="211">
        <v>0</v>
      </c>
      <c r="F112" s="14">
        <v>0</v>
      </c>
      <c r="G112" s="46">
        <v>0</v>
      </c>
      <c r="H112" s="211">
        <f t="shared" si="54"/>
        <v>0</v>
      </c>
      <c r="I112" s="14">
        <f t="shared" si="69"/>
        <v>0</v>
      </c>
      <c r="J112" s="12">
        <f t="shared" si="70"/>
        <v>0</v>
      </c>
      <c r="K112" s="211">
        <f t="shared" si="55"/>
        <v>0</v>
      </c>
      <c r="L112" s="14">
        <f t="shared" si="71"/>
        <v>0</v>
      </c>
      <c r="M112" s="211">
        <f t="shared" si="56"/>
        <v>0</v>
      </c>
      <c r="N112" s="14">
        <f t="shared" si="71"/>
        <v>0</v>
      </c>
      <c r="O112" s="192">
        <f t="shared" si="57"/>
        <v>0</v>
      </c>
      <c r="P112" s="14">
        <f t="shared" si="72"/>
        <v>0</v>
      </c>
      <c r="Q112" s="87">
        <f t="shared" si="58"/>
        <v>0</v>
      </c>
      <c r="R112" s="14">
        <f t="shared" si="72"/>
        <v>0</v>
      </c>
      <c r="S112" s="87">
        <f t="shared" si="59"/>
        <v>0</v>
      </c>
      <c r="T112" s="14">
        <f t="shared" si="73"/>
        <v>0</v>
      </c>
      <c r="U112" s="87">
        <f t="shared" si="60"/>
        <v>0</v>
      </c>
      <c r="V112" s="14">
        <f t="shared" si="74"/>
        <v>0</v>
      </c>
      <c r="W112" s="87">
        <f t="shared" si="61"/>
        <v>0</v>
      </c>
      <c r="X112" s="14">
        <f t="shared" si="75"/>
        <v>0</v>
      </c>
      <c r="Y112" s="87">
        <f t="shared" si="62"/>
        <v>0</v>
      </c>
      <c r="Z112" s="14">
        <f t="shared" si="76"/>
        <v>0</v>
      </c>
      <c r="AA112" s="87">
        <f t="shared" si="84"/>
        <v>0</v>
      </c>
      <c r="AB112" s="14">
        <f t="shared" si="77"/>
        <v>0</v>
      </c>
      <c r="AC112" s="87">
        <f t="shared" si="64"/>
        <v>0</v>
      </c>
      <c r="AD112" s="14">
        <f t="shared" si="78"/>
        <v>0</v>
      </c>
      <c r="AE112" s="87">
        <f t="shared" si="65"/>
        <v>0</v>
      </c>
      <c r="AF112" s="14">
        <f t="shared" si="79"/>
        <v>0</v>
      </c>
      <c r="AG112" s="87">
        <f t="shared" si="66"/>
        <v>0</v>
      </c>
      <c r="AH112" s="14">
        <f t="shared" si="80"/>
        <v>0</v>
      </c>
      <c r="AI112" s="87">
        <f t="shared" si="67"/>
        <v>0</v>
      </c>
      <c r="AJ112" s="14">
        <f t="shared" si="81"/>
        <v>0</v>
      </c>
      <c r="AK112" s="87">
        <f t="shared" si="68"/>
        <v>0</v>
      </c>
      <c r="AL112" s="14">
        <f t="shared" si="82"/>
        <v>0</v>
      </c>
      <c r="AM112" s="176" t="e">
        <f>IF(#REF!=0,"",O112/#REF!)</f>
        <v>#REF!</v>
      </c>
      <c r="AN112" s="68" t="e">
        <f>IF(#REF!=0,"",O112/#REF!)</f>
        <v>#REF!</v>
      </c>
      <c r="AO112" s="243"/>
      <c r="AP112" s="761"/>
      <c r="AQ112" s="761"/>
      <c r="AR112" s="761"/>
      <c r="AS112" s="761"/>
      <c r="AT112" s="761"/>
      <c r="AU112" s="761"/>
      <c r="AV112" s="761"/>
      <c r="AW112" s="761"/>
      <c r="AX112" s="761"/>
      <c r="AY112" s="761"/>
      <c r="AZ112" s="761"/>
      <c r="BA112" s="761"/>
      <c r="BB112" s="761"/>
      <c r="BC112" s="761"/>
      <c r="BD112" s="761"/>
      <c r="BE112" s="761"/>
      <c r="BF112" s="761"/>
      <c r="BG112" s="761"/>
      <c r="BH112" s="761"/>
      <c r="BI112" s="761"/>
      <c r="BJ112" s="761"/>
      <c r="BK112" s="761"/>
      <c r="BL112" s="761"/>
      <c r="BM112" s="761"/>
    </row>
    <row r="113" spans="1:65" s="51" customFormat="1" ht="15" customHeight="1">
      <c r="A113" s="61"/>
      <c r="B113" s="204" t="s">
        <v>85</v>
      </c>
      <c r="C113" s="192">
        <v>0</v>
      </c>
      <c r="D113" s="46">
        <v>0</v>
      </c>
      <c r="E113" s="211">
        <v>0</v>
      </c>
      <c r="F113" s="14">
        <v>0</v>
      </c>
      <c r="G113" s="46">
        <v>0</v>
      </c>
      <c r="H113" s="211">
        <f t="shared" si="54"/>
        <v>0</v>
      </c>
      <c r="I113" s="14">
        <f t="shared" si="69"/>
        <v>0</v>
      </c>
      <c r="J113" s="12">
        <f t="shared" si="70"/>
        <v>0</v>
      </c>
      <c r="K113" s="211">
        <f t="shared" si="55"/>
        <v>0</v>
      </c>
      <c r="L113" s="14">
        <f t="shared" si="71"/>
        <v>0</v>
      </c>
      <c r="M113" s="211">
        <f t="shared" si="56"/>
        <v>0</v>
      </c>
      <c r="N113" s="14">
        <f t="shared" si="71"/>
        <v>0</v>
      </c>
      <c r="O113" s="192">
        <f t="shared" si="57"/>
        <v>0</v>
      </c>
      <c r="P113" s="14">
        <f t="shared" si="72"/>
        <v>0</v>
      </c>
      <c r="Q113" s="87">
        <f t="shared" si="58"/>
        <v>0</v>
      </c>
      <c r="R113" s="14">
        <f t="shared" si="72"/>
        <v>0</v>
      </c>
      <c r="S113" s="87">
        <f t="shared" si="59"/>
        <v>0</v>
      </c>
      <c r="T113" s="14">
        <f t="shared" si="73"/>
        <v>0</v>
      </c>
      <c r="U113" s="87">
        <f t="shared" si="60"/>
        <v>0</v>
      </c>
      <c r="V113" s="14">
        <f t="shared" si="74"/>
        <v>0</v>
      </c>
      <c r="W113" s="87">
        <f t="shared" si="61"/>
        <v>0</v>
      </c>
      <c r="X113" s="14">
        <f t="shared" si="75"/>
        <v>0</v>
      </c>
      <c r="Y113" s="87">
        <f t="shared" si="62"/>
        <v>0</v>
      </c>
      <c r="Z113" s="14">
        <f t="shared" si="76"/>
        <v>0</v>
      </c>
      <c r="AA113" s="87">
        <f t="shared" si="84"/>
        <v>0</v>
      </c>
      <c r="AB113" s="14">
        <f t="shared" si="77"/>
        <v>0</v>
      </c>
      <c r="AC113" s="87">
        <f t="shared" si="64"/>
        <v>0</v>
      </c>
      <c r="AD113" s="14">
        <f t="shared" si="78"/>
        <v>0</v>
      </c>
      <c r="AE113" s="87">
        <f t="shared" si="65"/>
        <v>0</v>
      </c>
      <c r="AF113" s="14">
        <f t="shared" si="79"/>
        <v>0</v>
      </c>
      <c r="AG113" s="87">
        <f t="shared" si="66"/>
        <v>0</v>
      </c>
      <c r="AH113" s="14">
        <f t="shared" si="80"/>
        <v>0</v>
      </c>
      <c r="AI113" s="87">
        <f t="shared" si="67"/>
        <v>0</v>
      </c>
      <c r="AJ113" s="14">
        <f t="shared" si="81"/>
        <v>0</v>
      </c>
      <c r="AK113" s="87">
        <f t="shared" si="68"/>
        <v>0</v>
      </c>
      <c r="AL113" s="14">
        <f t="shared" si="82"/>
        <v>0</v>
      </c>
      <c r="AM113" s="176" t="e">
        <f>IF(#REF!=0,"",O113/#REF!)</f>
        <v>#REF!</v>
      </c>
      <c r="AN113" s="68" t="e">
        <f>IF(#REF!=0,"",O113/#REF!)</f>
        <v>#REF!</v>
      </c>
      <c r="AO113" s="243"/>
      <c r="AP113" s="761"/>
      <c r="AQ113" s="761"/>
      <c r="AR113" s="761"/>
      <c r="AS113" s="761"/>
      <c r="AT113" s="761"/>
      <c r="AU113" s="761"/>
      <c r="AV113" s="761"/>
      <c r="AW113" s="761"/>
      <c r="AX113" s="761"/>
      <c r="AY113" s="761"/>
      <c r="AZ113" s="761"/>
      <c r="BA113" s="761"/>
      <c r="BB113" s="761"/>
      <c r="BC113" s="761"/>
      <c r="BD113" s="761"/>
      <c r="BE113" s="761"/>
      <c r="BF113" s="761"/>
      <c r="BG113" s="761"/>
      <c r="BH113" s="761"/>
      <c r="BI113" s="761"/>
      <c r="BJ113" s="761"/>
      <c r="BK113" s="761"/>
      <c r="BL113" s="761"/>
      <c r="BM113" s="761"/>
    </row>
    <row r="114" spans="1:65" s="51" customFormat="1" ht="15" customHeight="1">
      <c r="A114" s="61"/>
      <c r="B114" s="204" t="s">
        <v>86</v>
      </c>
      <c r="C114" s="192">
        <v>290714.15999999997</v>
      </c>
      <c r="D114" s="46">
        <v>5.581467202881498E-6</v>
      </c>
      <c r="E114" s="211">
        <v>290714.15999999997</v>
      </c>
      <c r="F114" s="14">
        <v>4.0120286251031388E-6</v>
      </c>
      <c r="G114" s="46">
        <v>0</v>
      </c>
      <c r="H114" s="211">
        <f t="shared" si="54"/>
        <v>290714.15999999997</v>
      </c>
      <c r="I114" s="14">
        <f t="shared" si="69"/>
        <v>3.7099508965015865E-6</v>
      </c>
      <c r="J114" s="12">
        <f t="shared" si="70"/>
        <v>0</v>
      </c>
      <c r="K114" s="211">
        <f t="shared" si="55"/>
        <v>399430.61558867857</v>
      </c>
      <c r="L114" s="14">
        <f t="shared" si="71"/>
        <v>3.7099508965015869E-6</v>
      </c>
      <c r="M114" s="211">
        <f t="shared" si="56"/>
        <v>359724.36673363997</v>
      </c>
      <c r="N114" s="14">
        <f t="shared" si="71"/>
        <v>3.7099508965015869E-6</v>
      </c>
      <c r="O114" s="192">
        <f t="shared" si="57"/>
        <v>24226.18</v>
      </c>
      <c r="P114" s="14">
        <f t="shared" si="72"/>
        <v>4.6330429080981963E-6</v>
      </c>
      <c r="Q114" s="87">
        <f t="shared" si="58"/>
        <v>24226.18</v>
      </c>
      <c r="R114" s="14">
        <f t="shared" si="72"/>
        <v>4.0154023286335854E-6</v>
      </c>
      <c r="S114" s="87">
        <f t="shared" si="59"/>
        <v>24226.18</v>
      </c>
      <c r="T114" s="14">
        <f t="shared" si="73"/>
        <v>3.7342275807819591E-6</v>
      </c>
      <c r="U114" s="87">
        <f t="shared" si="60"/>
        <v>24226.18</v>
      </c>
      <c r="V114" s="14">
        <f t="shared" si="74"/>
        <v>4.276281841031162E-6</v>
      </c>
      <c r="W114" s="87">
        <f t="shared" si="61"/>
        <v>24226.18</v>
      </c>
      <c r="X114" s="14">
        <f t="shared" si="75"/>
        <v>3.4416077327902897E-6</v>
      </c>
      <c r="Y114" s="87">
        <f t="shared" si="62"/>
        <v>24226.18</v>
      </c>
      <c r="Z114" s="14">
        <f t="shared" si="76"/>
        <v>3.2814652551260145E-6</v>
      </c>
      <c r="AA114" s="87">
        <f t="shared" si="84"/>
        <v>24226.18</v>
      </c>
      <c r="AB114" s="14">
        <f t="shared" si="77"/>
        <v>3.092864142735188E-6</v>
      </c>
      <c r="AC114" s="87">
        <f t="shared" si="64"/>
        <v>24226.18</v>
      </c>
      <c r="AD114" s="14">
        <f t="shared" si="78"/>
        <v>3.1893532272568235E-6</v>
      </c>
      <c r="AE114" s="87">
        <f t="shared" si="65"/>
        <v>24226.18</v>
      </c>
      <c r="AF114" s="14">
        <f t="shared" si="79"/>
        <v>4.2977842130041911E-6</v>
      </c>
      <c r="AG114" s="87">
        <f t="shared" si="66"/>
        <v>24226.18</v>
      </c>
      <c r="AH114" s="14">
        <f t="shared" si="80"/>
        <v>3.6350591921663453E-6</v>
      </c>
      <c r="AI114" s="87">
        <f t="shared" si="67"/>
        <v>24226.18</v>
      </c>
      <c r="AJ114" s="14">
        <f t="shared" si="81"/>
        <v>3.6127978999152691E-6</v>
      </c>
      <c r="AK114" s="87">
        <f t="shared" si="68"/>
        <v>24226.18</v>
      </c>
      <c r="AL114" s="14">
        <f t="shared" si="82"/>
        <v>3.9796426636552268E-6</v>
      </c>
      <c r="AM114" s="176" t="e">
        <f>IF(#REF!=0,"",O114/#REF!)</f>
        <v>#REF!</v>
      </c>
      <c r="AN114" s="68" t="e">
        <f>IF(#REF!=0,"",O114/#REF!)</f>
        <v>#REF!</v>
      </c>
      <c r="AO114" s="243"/>
      <c r="AP114" s="761"/>
      <c r="AQ114" s="761"/>
      <c r="AR114" s="761"/>
      <c r="AS114" s="761"/>
      <c r="AT114" s="761"/>
      <c r="AU114" s="761"/>
      <c r="AV114" s="761"/>
      <c r="AW114" s="761"/>
      <c r="AX114" s="761"/>
      <c r="AY114" s="761"/>
      <c r="AZ114" s="761"/>
      <c r="BA114" s="761"/>
      <c r="BB114" s="761"/>
      <c r="BC114" s="761"/>
      <c r="BD114" s="761"/>
      <c r="BE114" s="761"/>
      <c r="BF114" s="761"/>
      <c r="BG114" s="761"/>
      <c r="BH114" s="761"/>
      <c r="BI114" s="761"/>
      <c r="BJ114" s="761"/>
      <c r="BK114" s="761"/>
      <c r="BL114" s="761"/>
      <c r="BM114" s="761"/>
    </row>
    <row r="115" spans="1:65" s="51" customFormat="1" ht="15" customHeight="1">
      <c r="A115" s="61"/>
      <c r="B115" s="204" t="s">
        <v>175</v>
      </c>
      <c r="C115" s="192">
        <v>1246641739.6949999</v>
      </c>
      <c r="D115" s="46">
        <v>2.3934472210953798E-2</v>
      </c>
      <c r="E115" s="211">
        <v>3156849172.0149999</v>
      </c>
      <c r="F115" s="14">
        <v>4.3566399528861349E-2</v>
      </c>
      <c r="G115" s="46">
        <v>1.5322825888914535</v>
      </c>
      <c r="H115" s="211">
        <f t="shared" si="54"/>
        <v>3057803043.5579376</v>
      </c>
      <c r="I115" s="14">
        <f t="shared" si="69"/>
        <v>3.9022176087924479E-2</v>
      </c>
      <c r="J115" s="12">
        <f t="shared" si="70"/>
        <v>-3.1374995465444311E-2</v>
      </c>
      <c r="K115" s="211">
        <f t="shared" si="55"/>
        <v>4201309465.0679622</v>
      </c>
      <c r="L115" s="14">
        <f t="shared" si="71"/>
        <v>3.9022176087924479E-2</v>
      </c>
      <c r="M115" s="211">
        <f t="shared" si="56"/>
        <v>3783669372.8302608</v>
      </c>
      <c r="N115" s="14">
        <f t="shared" si="71"/>
        <v>3.9022176087924479E-2</v>
      </c>
      <c r="O115" s="192">
        <f t="shared" si="57"/>
        <v>146881040.36807024</v>
      </c>
      <c r="P115" s="14">
        <f t="shared" si="72"/>
        <v>2.8089701406138843E-2</v>
      </c>
      <c r="Q115" s="87">
        <f t="shared" si="58"/>
        <v>283515739.27555293</v>
      </c>
      <c r="R115" s="14">
        <f t="shared" si="72"/>
        <v>4.6991715561071845E-2</v>
      </c>
      <c r="S115" s="87">
        <f t="shared" si="59"/>
        <v>276387488.85397196</v>
      </c>
      <c r="T115" s="14">
        <f t="shared" si="73"/>
        <v>4.260241539778737E-2</v>
      </c>
      <c r="U115" s="87">
        <f t="shared" si="60"/>
        <v>238356016.48460227</v>
      </c>
      <c r="V115" s="14">
        <f t="shared" si="74"/>
        <v>4.2073389407394357E-2</v>
      </c>
      <c r="W115" s="87">
        <f t="shared" si="61"/>
        <v>291584822.77355582</v>
      </c>
      <c r="X115" s="14">
        <f t="shared" si="75"/>
        <v>4.1422980462530859E-2</v>
      </c>
      <c r="Y115" s="87">
        <f t="shared" si="62"/>
        <v>305984073.2808919</v>
      </c>
      <c r="Z115" s="14">
        <f t="shared" si="76"/>
        <v>4.144591120404368E-2</v>
      </c>
      <c r="AA115" s="87">
        <f t="shared" si="84"/>
        <v>346423857.23157173</v>
      </c>
      <c r="AB115" s="14">
        <f t="shared" si="77"/>
        <v>4.4226614605337791E-2</v>
      </c>
      <c r="AC115" s="87">
        <f t="shared" si="64"/>
        <v>251294014.95123404</v>
      </c>
      <c r="AD115" s="14">
        <f t="shared" si="78"/>
        <v>3.3082614657987459E-2</v>
      </c>
      <c r="AE115" s="87">
        <f t="shared" si="65"/>
        <v>215291475.07727095</v>
      </c>
      <c r="AF115" s="14">
        <f t="shared" si="79"/>
        <v>3.819323982491174E-2</v>
      </c>
      <c r="AG115" s="87">
        <f t="shared" si="66"/>
        <v>233987820.74421149</v>
      </c>
      <c r="AH115" s="14">
        <f t="shared" si="80"/>
        <v>3.5109108355143775E-2</v>
      </c>
      <c r="AI115" s="87">
        <f t="shared" si="67"/>
        <v>246366681.32473928</v>
      </c>
      <c r="AJ115" s="14">
        <f t="shared" si="81"/>
        <v>3.6740131085425454E-2</v>
      </c>
      <c r="AK115" s="87">
        <f t="shared" si="68"/>
        <v>221730013.19226533</v>
      </c>
      <c r="AL115" s="14">
        <f t="shared" si="82"/>
        <v>3.64236631740033E-2</v>
      </c>
      <c r="AM115" s="176" t="e">
        <f>IF(#REF!=0,"",O115/#REF!)</f>
        <v>#REF!</v>
      </c>
      <c r="AN115" s="68" t="e">
        <f>IF(#REF!=0,"",O115/#REF!)</f>
        <v>#REF!</v>
      </c>
      <c r="AO115" s="243"/>
      <c r="AP115" s="761"/>
      <c r="AQ115" s="761"/>
      <c r="AR115" s="761"/>
      <c r="AS115" s="761"/>
      <c r="AT115" s="761"/>
      <c r="AU115" s="761"/>
      <c r="AV115" s="761"/>
      <c r="AW115" s="761"/>
      <c r="AX115" s="761"/>
      <c r="AY115" s="761"/>
      <c r="AZ115" s="761"/>
      <c r="BA115" s="761"/>
      <c r="BB115" s="761"/>
      <c r="BC115" s="761"/>
      <c r="BD115" s="761"/>
      <c r="BE115" s="761"/>
      <c r="BF115" s="761"/>
      <c r="BG115" s="761"/>
      <c r="BH115" s="761"/>
      <c r="BI115" s="761"/>
      <c r="BJ115" s="761"/>
      <c r="BK115" s="761"/>
      <c r="BL115" s="761"/>
      <c r="BM115" s="761"/>
    </row>
    <row r="116" spans="1:65" s="51" customFormat="1" ht="15" customHeight="1">
      <c r="A116" s="61"/>
      <c r="B116" s="204" t="s">
        <v>176</v>
      </c>
      <c r="C116" s="192">
        <v>0</v>
      </c>
      <c r="D116" s="46">
        <v>0</v>
      </c>
      <c r="E116" s="211">
        <v>0</v>
      </c>
      <c r="F116" s="14">
        <v>0</v>
      </c>
      <c r="G116" s="46">
        <v>0</v>
      </c>
      <c r="H116" s="211">
        <f t="shared" si="54"/>
        <v>0</v>
      </c>
      <c r="I116" s="14">
        <f t="shared" si="69"/>
        <v>0</v>
      </c>
      <c r="J116" s="12">
        <f t="shared" si="70"/>
        <v>0</v>
      </c>
      <c r="K116" s="211">
        <f t="shared" si="55"/>
        <v>0</v>
      </c>
      <c r="L116" s="14">
        <f t="shared" si="71"/>
        <v>0</v>
      </c>
      <c r="M116" s="211">
        <f t="shared" si="56"/>
        <v>0</v>
      </c>
      <c r="N116" s="14">
        <f t="shared" si="71"/>
        <v>0</v>
      </c>
      <c r="O116" s="192">
        <f t="shared" si="57"/>
        <v>0</v>
      </c>
      <c r="P116" s="14">
        <f t="shared" si="72"/>
        <v>0</v>
      </c>
      <c r="Q116" s="87">
        <f t="shared" si="58"/>
        <v>0</v>
      </c>
      <c r="R116" s="14">
        <f t="shared" si="72"/>
        <v>0</v>
      </c>
      <c r="S116" s="87">
        <f t="shared" si="59"/>
        <v>0</v>
      </c>
      <c r="T116" s="14">
        <f t="shared" si="73"/>
        <v>0</v>
      </c>
      <c r="U116" s="87">
        <f t="shared" si="60"/>
        <v>0</v>
      </c>
      <c r="V116" s="14">
        <f t="shared" si="74"/>
        <v>0</v>
      </c>
      <c r="W116" s="87">
        <f t="shared" si="61"/>
        <v>0</v>
      </c>
      <c r="X116" s="14">
        <f t="shared" si="75"/>
        <v>0</v>
      </c>
      <c r="Y116" s="87">
        <f t="shared" si="62"/>
        <v>0</v>
      </c>
      <c r="Z116" s="14">
        <f t="shared" si="76"/>
        <v>0</v>
      </c>
      <c r="AA116" s="87">
        <f t="shared" ref="AA116:AA121" si="85">AA55*$E$64/100</f>
        <v>0</v>
      </c>
      <c r="AB116" s="14">
        <f t="shared" si="77"/>
        <v>0</v>
      </c>
      <c r="AC116" s="87">
        <f t="shared" si="64"/>
        <v>0</v>
      </c>
      <c r="AD116" s="14">
        <f t="shared" si="78"/>
        <v>0</v>
      </c>
      <c r="AE116" s="87">
        <f t="shared" si="65"/>
        <v>0</v>
      </c>
      <c r="AF116" s="14">
        <f t="shared" si="79"/>
        <v>0</v>
      </c>
      <c r="AG116" s="87">
        <f t="shared" si="66"/>
        <v>0</v>
      </c>
      <c r="AH116" s="14">
        <f t="shared" si="80"/>
        <v>0</v>
      </c>
      <c r="AI116" s="87">
        <f t="shared" si="67"/>
        <v>0</v>
      </c>
      <c r="AJ116" s="14">
        <f t="shared" si="81"/>
        <v>0</v>
      </c>
      <c r="AK116" s="87">
        <f t="shared" si="68"/>
        <v>0</v>
      </c>
      <c r="AL116" s="14">
        <f t="shared" si="82"/>
        <v>0</v>
      </c>
      <c r="AM116" s="176" t="e">
        <f>IF(#REF!=0,"",O116/#REF!)</f>
        <v>#REF!</v>
      </c>
      <c r="AN116" s="68" t="e">
        <f>IF(#REF!=0,"",O116/#REF!)</f>
        <v>#REF!</v>
      </c>
      <c r="AO116" s="243"/>
      <c r="AP116" s="761"/>
      <c r="AQ116" s="761"/>
      <c r="AR116" s="761"/>
      <c r="AS116" s="761"/>
      <c r="AT116" s="761"/>
      <c r="AU116" s="761"/>
      <c r="AV116" s="761"/>
      <c r="AW116" s="761"/>
      <c r="AX116" s="761"/>
      <c r="AY116" s="761"/>
      <c r="AZ116" s="761"/>
      <c r="BA116" s="761"/>
      <c r="BB116" s="761"/>
      <c r="BC116" s="761"/>
      <c r="BD116" s="761"/>
      <c r="BE116" s="761"/>
      <c r="BF116" s="761"/>
      <c r="BG116" s="761"/>
      <c r="BH116" s="761"/>
      <c r="BI116" s="761"/>
      <c r="BJ116" s="761"/>
      <c r="BK116" s="761"/>
      <c r="BL116" s="761"/>
      <c r="BM116" s="761"/>
    </row>
    <row r="117" spans="1:65" s="51" customFormat="1" ht="15" customHeight="1">
      <c r="A117" s="61"/>
      <c r="B117" s="204" t="s">
        <v>171</v>
      </c>
      <c r="C117" s="192">
        <v>16500000</v>
      </c>
      <c r="D117" s="46">
        <v>3.167861133683503E-4</v>
      </c>
      <c r="E117" s="211">
        <v>8800000</v>
      </c>
      <c r="F117" s="14">
        <v>1.2144524333079484E-4</v>
      </c>
      <c r="G117" s="46">
        <v>-0.46666666666666667</v>
      </c>
      <c r="H117" s="211">
        <f t="shared" si="54"/>
        <v>0</v>
      </c>
      <c r="I117" s="14">
        <f t="shared" si="69"/>
        <v>0</v>
      </c>
      <c r="J117" s="12">
        <f t="shared" si="70"/>
        <v>-1</v>
      </c>
      <c r="K117" s="211">
        <f t="shared" si="55"/>
        <v>0</v>
      </c>
      <c r="L117" s="14">
        <f t="shared" si="71"/>
        <v>0</v>
      </c>
      <c r="M117" s="211">
        <f>M56*$E$64/100</f>
        <v>0</v>
      </c>
      <c r="N117" s="14">
        <f t="shared" si="71"/>
        <v>0</v>
      </c>
      <c r="O117" s="192">
        <f t="shared" si="57"/>
        <v>0</v>
      </c>
      <c r="P117" s="14">
        <f t="shared" si="72"/>
        <v>0</v>
      </c>
      <c r="Q117" s="87">
        <f t="shared" si="58"/>
        <v>0</v>
      </c>
      <c r="R117" s="14">
        <f t="shared" si="72"/>
        <v>0</v>
      </c>
      <c r="S117" s="87">
        <f t="shared" si="59"/>
        <v>0</v>
      </c>
      <c r="T117" s="14">
        <f t="shared" si="73"/>
        <v>0</v>
      </c>
      <c r="U117" s="87">
        <f t="shared" si="60"/>
        <v>0</v>
      </c>
      <c r="V117" s="14">
        <f t="shared" si="74"/>
        <v>0</v>
      </c>
      <c r="W117" s="87">
        <f t="shared" si="61"/>
        <v>0</v>
      </c>
      <c r="X117" s="14">
        <f t="shared" si="75"/>
        <v>0</v>
      </c>
      <c r="Y117" s="87">
        <f t="shared" si="62"/>
        <v>0</v>
      </c>
      <c r="Z117" s="14">
        <f t="shared" si="76"/>
        <v>0</v>
      </c>
      <c r="AA117" s="87">
        <f t="shared" si="85"/>
        <v>0</v>
      </c>
      <c r="AB117" s="14">
        <f t="shared" si="77"/>
        <v>0</v>
      </c>
      <c r="AC117" s="87">
        <f t="shared" si="64"/>
        <v>0</v>
      </c>
      <c r="AD117" s="14">
        <f t="shared" si="78"/>
        <v>0</v>
      </c>
      <c r="AE117" s="87">
        <f t="shared" si="65"/>
        <v>0</v>
      </c>
      <c r="AF117" s="14">
        <f t="shared" si="79"/>
        <v>0</v>
      </c>
      <c r="AG117" s="87">
        <f t="shared" si="66"/>
        <v>0</v>
      </c>
      <c r="AH117" s="14">
        <f t="shared" si="80"/>
        <v>0</v>
      </c>
      <c r="AI117" s="87">
        <f t="shared" si="67"/>
        <v>0</v>
      </c>
      <c r="AJ117" s="14">
        <f t="shared" si="81"/>
        <v>0</v>
      </c>
      <c r="AK117" s="87">
        <f t="shared" si="68"/>
        <v>0</v>
      </c>
      <c r="AL117" s="14">
        <f t="shared" si="82"/>
        <v>0</v>
      </c>
      <c r="AM117" s="176" t="e">
        <f>IF(#REF!=0,"",O117/#REF!)</f>
        <v>#REF!</v>
      </c>
      <c r="AN117" s="68" t="e">
        <f>IF(#REF!=0,"",O117/#REF!)</f>
        <v>#REF!</v>
      </c>
      <c r="AO117" s="243"/>
      <c r="AP117" s="761"/>
      <c r="AQ117" s="761"/>
      <c r="AR117" s="761"/>
      <c r="AS117" s="761"/>
      <c r="AT117" s="761"/>
      <c r="AU117" s="761"/>
      <c r="AV117" s="761"/>
      <c r="AW117" s="761"/>
      <c r="AX117" s="761"/>
      <c r="AY117" s="761"/>
      <c r="AZ117" s="761"/>
      <c r="BA117" s="761"/>
      <c r="BB117" s="761"/>
      <c r="BC117" s="761"/>
      <c r="BD117" s="761"/>
      <c r="BE117" s="761"/>
      <c r="BF117" s="761"/>
      <c r="BG117" s="761"/>
      <c r="BH117" s="761"/>
      <c r="BI117" s="761"/>
      <c r="BJ117" s="761"/>
      <c r="BK117" s="761"/>
      <c r="BL117" s="761"/>
      <c r="BM117" s="761"/>
    </row>
    <row r="118" spans="1:65" s="51" customFormat="1" ht="15" customHeight="1">
      <c r="A118" s="61"/>
      <c r="B118" s="204" t="s">
        <v>172</v>
      </c>
      <c r="C118" s="192">
        <v>1562568493.7282188</v>
      </c>
      <c r="D118" s="46">
        <v>2.9999999999999992E-2</v>
      </c>
      <c r="E118" s="211">
        <v>2171314569.892776</v>
      </c>
      <c r="F118" s="14">
        <v>2.9965434805491853E-2</v>
      </c>
      <c r="G118" s="46">
        <v>0.38958041110384622</v>
      </c>
      <c r="H118" s="211">
        <f t="shared" si="54"/>
        <v>2350819469.9353395</v>
      </c>
      <c r="I118" s="14">
        <f t="shared" si="69"/>
        <v>2.9999999999999992E-2</v>
      </c>
      <c r="J118" s="12">
        <f t="shared" si="70"/>
        <v>8.2671070572435654E-2</v>
      </c>
      <c r="K118" s="211">
        <f t="shared" si="55"/>
        <v>3229939910.7842693</v>
      </c>
      <c r="L118" s="14">
        <f t="shared" si="71"/>
        <v>2.9999999999999995E-2</v>
      </c>
      <c r="M118" s="211">
        <f>M57*$E$64/100</f>
        <v>2908860872.5753202</v>
      </c>
      <c r="N118" s="14">
        <f t="shared" si="71"/>
        <v>2.9999999999999995E-2</v>
      </c>
      <c r="O118" s="192">
        <f t="shared" si="57"/>
        <v>156869991.15195674</v>
      </c>
      <c r="P118" s="14">
        <f>+IFERROR(O118/O$68,0)</f>
        <v>0.03</v>
      </c>
      <c r="Q118" s="87">
        <f t="shared" si="58"/>
        <v>180999396.95141837</v>
      </c>
      <c r="R118" s="14">
        <f t="shared" si="72"/>
        <v>2.9999999999999995E-2</v>
      </c>
      <c r="S118" s="87">
        <f t="shared" si="59"/>
        <v>194628041.34926581</v>
      </c>
      <c r="T118" s="14">
        <f t="shared" si="73"/>
        <v>0.03</v>
      </c>
      <c r="U118" s="87">
        <f t="shared" si="60"/>
        <v>169957319.70387304</v>
      </c>
      <c r="V118" s="14">
        <f t="shared" si="74"/>
        <v>0.03</v>
      </c>
      <c r="W118" s="87">
        <f t="shared" si="61"/>
        <v>211176129.4221516</v>
      </c>
      <c r="X118" s="14">
        <f t="shared" si="75"/>
        <v>0.03</v>
      </c>
      <c r="Y118" s="87">
        <f t="shared" si="62"/>
        <v>221481973.29369256</v>
      </c>
      <c r="Z118" s="14">
        <f t="shared" si="76"/>
        <v>0.03</v>
      </c>
      <c r="AA118" s="87">
        <f t="shared" si="85"/>
        <v>234987819.20542556</v>
      </c>
      <c r="AB118" s="14">
        <f t="shared" si="77"/>
        <v>2.9999999999999995E-2</v>
      </c>
      <c r="AC118" s="87">
        <f t="shared" si="64"/>
        <v>227878616.19990936</v>
      </c>
      <c r="AD118" s="14">
        <f t="shared" si="78"/>
        <v>2.9999999999999995E-2</v>
      </c>
      <c r="AE118" s="87">
        <f t="shared" si="65"/>
        <v>169107001.18468028</v>
      </c>
      <c r="AF118" s="14">
        <f t="shared" si="79"/>
        <v>2.9999999999999995E-2</v>
      </c>
      <c r="AG118" s="87">
        <f t="shared" si="66"/>
        <v>199937707.08500233</v>
      </c>
      <c r="AH118" s="14">
        <f t="shared" si="80"/>
        <v>2.9999999999999995E-2</v>
      </c>
      <c r="AI118" s="87">
        <f t="shared" si="67"/>
        <v>201169680.71118656</v>
      </c>
      <c r="AJ118" s="14">
        <f t="shared" si="81"/>
        <v>0.03</v>
      </c>
      <c r="AK118" s="87">
        <f t="shared" si="68"/>
        <v>182625793.67677733</v>
      </c>
      <c r="AL118" s="14">
        <f t="shared" si="82"/>
        <v>0.03</v>
      </c>
      <c r="AM118" s="176"/>
      <c r="AN118" s="68"/>
      <c r="AO118" s="243"/>
      <c r="AP118" s="761"/>
      <c r="AQ118" s="761"/>
      <c r="AR118" s="761"/>
      <c r="AS118" s="761"/>
      <c r="AT118" s="761"/>
      <c r="AU118" s="761"/>
      <c r="AV118" s="761"/>
      <c r="AW118" s="761"/>
      <c r="AX118" s="761"/>
      <c r="AY118" s="761"/>
      <c r="AZ118" s="761"/>
      <c r="BA118" s="761"/>
      <c r="BB118" s="761"/>
      <c r="BC118" s="761"/>
      <c r="BD118" s="761"/>
      <c r="BE118" s="761"/>
      <c r="BF118" s="761"/>
      <c r="BG118" s="761"/>
      <c r="BH118" s="761"/>
      <c r="BI118" s="761"/>
      <c r="BJ118" s="761"/>
      <c r="BK118" s="761"/>
      <c r="BL118" s="761"/>
      <c r="BM118" s="761"/>
    </row>
    <row r="119" spans="1:65" s="51" customFormat="1" ht="15" customHeight="1">
      <c r="A119" s="61"/>
      <c r="B119" s="204" t="s">
        <v>173</v>
      </c>
      <c r="C119" s="192">
        <v>2083424658.3042922</v>
      </c>
      <c r="D119" s="46">
        <v>0.04</v>
      </c>
      <c r="E119" s="211">
        <v>2895086093.1903682</v>
      </c>
      <c r="F119" s="14">
        <v>3.9953913073989142E-2</v>
      </c>
      <c r="G119" s="46">
        <v>0.38958041110384595</v>
      </c>
      <c r="H119" s="211">
        <f t="shared" si="54"/>
        <v>3134425959.9137864</v>
      </c>
      <c r="I119" s="14">
        <f t="shared" si="69"/>
        <v>3.9999999999999994E-2</v>
      </c>
      <c r="J119" s="12">
        <f t="shared" si="70"/>
        <v>8.2671070572435751E-2</v>
      </c>
      <c r="K119" s="211">
        <f t="shared" si="55"/>
        <v>4306586547.7123594</v>
      </c>
      <c r="L119" s="14">
        <f t="shared" si="71"/>
        <v>0.04</v>
      </c>
      <c r="M119" s="211">
        <f>M58*$E$64/100</f>
        <v>3878481163.4337611</v>
      </c>
      <c r="N119" s="14">
        <f t="shared" si="71"/>
        <v>0.04</v>
      </c>
      <c r="O119" s="192">
        <f t="shared" si="57"/>
        <v>209159988.20260897</v>
      </c>
      <c r="P119" s="14">
        <f t="shared" si="72"/>
        <v>0.04</v>
      </c>
      <c r="Q119" s="87">
        <f t="shared" si="58"/>
        <v>241332529.26855785</v>
      </c>
      <c r="R119" s="14">
        <f t="shared" si="72"/>
        <v>0.04</v>
      </c>
      <c r="S119" s="87">
        <f t="shared" si="59"/>
        <v>259504055.13235447</v>
      </c>
      <c r="T119" s="14">
        <f t="shared" si="73"/>
        <v>4.0000000000000008E-2</v>
      </c>
      <c r="U119" s="87">
        <f t="shared" si="60"/>
        <v>226609759.60516402</v>
      </c>
      <c r="V119" s="14">
        <f t="shared" si="74"/>
        <v>3.9999999999999994E-2</v>
      </c>
      <c r="W119" s="87">
        <f t="shared" si="61"/>
        <v>281568172.56286883</v>
      </c>
      <c r="X119" s="14">
        <f t="shared" si="75"/>
        <v>0.04</v>
      </c>
      <c r="Y119" s="87">
        <f t="shared" si="62"/>
        <v>295309297.72492343</v>
      </c>
      <c r="Z119" s="14">
        <f t="shared" si="76"/>
        <v>0.04</v>
      </c>
      <c r="AA119" s="87">
        <f t="shared" si="85"/>
        <v>313317092.27390081</v>
      </c>
      <c r="AB119" s="14">
        <f t="shared" si="77"/>
        <v>0.04</v>
      </c>
      <c r="AC119" s="87">
        <f t="shared" si="64"/>
        <v>303838154.93321252</v>
      </c>
      <c r="AD119" s="14">
        <f t="shared" si="78"/>
        <v>0.04</v>
      </c>
      <c r="AE119" s="87">
        <f t="shared" si="65"/>
        <v>225476001.57957372</v>
      </c>
      <c r="AF119" s="14">
        <f t="shared" si="79"/>
        <v>3.9999999999999994E-2</v>
      </c>
      <c r="AG119" s="87">
        <f t="shared" si="66"/>
        <v>266583609.44666982</v>
      </c>
      <c r="AH119" s="14">
        <f t="shared" si="80"/>
        <v>0.04</v>
      </c>
      <c r="AI119" s="87">
        <f t="shared" si="67"/>
        <v>268226240.94824874</v>
      </c>
      <c r="AJ119" s="14">
        <f t="shared" si="81"/>
        <v>0.04</v>
      </c>
      <c r="AK119" s="87">
        <f t="shared" si="68"/>
        <v>243501058.23570311</v>
      </c>
      <c r="AL119" s="14">
        <f t="shared" si="82"/>
        <v>0.04</v>
      </c>
      <c r="AM119" s="176"/>
      <c r="AN119" s="68"/>
      <c r="AO119" s="243"/>
      <c r="AP119" s="761"/>
      <c r="AQ119" s="761"/>
      <c r="AR119" s="761"/>
      <c r="AS119" s="761"/>
      <c r="AT119" s="761"/>
      <c r="AU119" s="761"/>
      <c r="AV119" s="761"/>
      <c r="AW119" s="761"/>
      <c r="AX119" s="761"/>
      <c r="AY119" s="761"/>
      <c r="AZ119" s="761"/>
      <c r="BA119" s="761"/>
      <c r="BB119" s="761"/>
      <c r="BC119" s="761"/>
      <c r="BD119" s="761"/>
      <c r="BE119" s="761"/>
      <c r="BF119" s="761"/>
      <c r="BG119" s="761"/>
      <c r="BH119" s="761"/>
      <c r="BI119" s="761"/>
      <c r="BJ119" s="761"/>
      <c r="BK119" s="761"/>
      <c r="BL119" s="761"/>
      <c r="BM119" s="761"/>
    </row>
    <row r="120" spans="1:65" s="51" customFormat="1" ht="15" customHeight="1">
      <c r="A120" s="61"/>
      <c r="B120" s="204" t="s">
        <v>174</v>
      </c>
      <c r="C120" s="192">
        <v>0</v>
      </c>
      <c r="D120" s="46">
        <v>0</v>
      </c>
      <c r="E120" s="211">
        <v>0</v>
      </c>
      <c r="F120" s="14">
        <v>0</v>
      </c>
      <c r="G120" s="46"/>
      <c r="H120" s="211">
        <f t="shared" si="54"/>
        <v>0</v>
      </c>
      <c r="I120" s="14">
        <f t="shared" si="69"/>
        <v>0</v>
      </c>
      <c r="J120" s="12">
        <f t="shared" si="70"/>
        <v>0</v>
      </c>
      <c r="K120" s="211">
        <f t="shared" si="55"/>
        <v>0</v>
      </c>
      <c r="L120" s="14">
        <f t="shared" si="71"/>
        <v>0</v>
      </c>
      <c r="M120" s="211">
        <f>M59*$E$64/100</f>
        <v>0</v>
      </c>
      <c r="N120" s="14">
        <f t="shared" si="71"/>
        <v>0</v>
      </c>
      <c r="O120" s="192">
        <f t="shared" si="57"/>
        <v>0</v>
      </c>
      <c r="P120" s="14">
        <f t="shared" si="72"/>
        <v>0</v>
      </c>
      <c r="Q120" s="87">
        <f t="shared" si="58"/>
        <v>0</v>
      </c>
      <c r="R120" s="14">
        <f t="shared" si="72"/>
        <v>0</v>
      </c>
      <c r="S120" s="87">
        <f t="shared" si="59"/>
        <v>0</v>
      </c>
      <c r="T120" s="14">
        <f t="shared" si="73"/>
        <v>0</v>
      </c>
      <c r="U120" s="87">
        <f t="shared" si="60"/>
        <v>0</v>
      </c>
      <c r="V120" s="14">
        <f t="shared" si="74"/>
        <v>0</v>
      </c>
      <c r="W120" s="87">
        <f t="shared" si="61"/>
        <v>0</v>
      </c>
      <c r="X120" s="14">
        <f t="shared" si="75"/>
        <v>0</v>
      </c>
      <c r="Y120" s="87">
        <f t="shared" si="62"/>
        <v>0</v>
      </c>
      <c r="Z120" s="14">
        <f t="shared" si="76"/>
        <v>0</v>
      </c>
      <c r="AA120" s="87">
        <f t="shared" si="85"/>
        <v>0</v>
      </c>
      <c r="AB120" s="14">
        <f t="shared" si="77"/>
        <v>0</v>
      </c>
      <c r="AC120" s="87">
        <f t="shared" si="64"/>
        <v>0</v>
      </c>
      <c r="AD120" s="14">
        <f t="shared" si="78"/>
        <v>0</v>
      </c>
      <c r="AE120" s="87">
        <f t="shared" si="65"/>
        <v>0</v>
      </c>
      <c r="AF120" s="14">
        <f t="shared" si="79"/>
        <v>0</v>
      </c>
      <c r="AG120" s="87">
        <f t="shared" si="66"/>
        <v>0</v>
      </c>
      <c r="AH120" s="14">
        <f t="shared" si="80"/>
        <v>0</v>
      </c>
      <c r="AI120" s="87">
        <f t="shared" si="67"/>
        <v>0</v>
      </c>
      <c r="AJ120" s="14">
        <f t="shared" si="81"/>
        <v>0</v>
      </c>
      <c r="AK120" s="87">
        <f t="shared" si="68"/>
        <v>0</v>
      </c>
      <c r="AL120" s="14">
        <f t="shared" si="82"/>
        <v>0</v>
      </c>
      <c r="AM120" s="176"/>
      <c r="AN120" s="68"/>
      <c r="AP120" s="761"/>
      <c r="AQ120" s="761"/>
      <c r="AR120" s="761"/>
      <c r="AS120" s="761"/>
      <c r="AT120" s="761"/>
      <c r="AU120" s="761"/>
      <c r="AV120" s="761"/>
      <c r="AW120" s="761"/>
      <c r="AX120" s="761"/>
      <c r="AY120" s="761"/>
      <c r="AZ120" s="761"/>
      <c r="BA120" s="761"/>
      <c r="BB120" s="761"/>
      <c r="BC120" s="761"/>
      <c r="BD120" s="761"/>
      <c r="BE120" s="761"/>
      <c r="BF120" s="761"/>
      <c r="BG120" s="761"/>
      <c r="BH120" s="761"/>
      <c r="BI120" s="761"/>
      <c r="BJ120" s="761"/>
      <c r="BK120" s="761"/>
      <c r="BL120" s="761"/>
      <c r="BM120" s="761"/>
    </row>
    <row r="121" spans="1:65" s="51" customFormat="1" ht="15" customHeight="1" thickBot="1">
      <c r="B121" s="205" t="s">
        <v>177</v>
      </c>
      <c r="C121" s="193">
        <v>2617372013.4150634</v>
      </c>
      <c r="D121" s="111">
        <v>5.0251339840536459E-2</v>
      </c>
      <c r="E121" s="108">
        <v>6058207775.6305933</v>
      </c>
      <c r="F121" s="109">
        <v>8.3606876984087586E-2</v>
      </c>
      <c r="G121" s="111">
        <v>1.3146147145227696</v>
      </c>
      <c r="H121" s="108">
        <f t="shared" si="54"/>
        <v>6485485842.6523466</v>
      </c>
      <c r="I121" s="109">
        <f t="shared" si="69"/>
        <v>8.2764575403538737E-2</v>
      </c>
      <c r="J121" s="177">
        <f t="shared" si="70"/>
        <v>7.0528790501457883E-2</v>
      </c>
      <c r="K121" s="108">
        <f t="shared" si="55"/>
        <v>8530157371.3419027</v>
      </c>
      <c r="L121" s="109">
        <f t="shared" si="71"/>
        <v>7.9228941778709511E-2</v>
      </c>
      <c r="M121" s="108">
        <f>M60*$E$64/100</f>
        <v>6104043740.664835</v>
      </c>
      <c r="N121" s="109">
        <f t="shared" si="71"/>
        <v>6.2952929081761505E-2</v>
      </c>
      <c r="O121" s="193">
        <f t="shared" si="57"/>
        <v>328815068.61285239</v>
      </c>
      <c r="P121" s="109">
        <f t="shared" si="72"/>
        <v>6.2882977081512553E-2</v>
      </c>
      <c r="Q121" s="110">
        <f t="shared" si="58"/>
        <v>466530805.2889908</v>
      </c>
      <c r="R121" s="109">
        <f t="shared" si="72"/>
        <v>7.7325805468989137E-2</v>
      </c>
      <c r="S121" s="110">
        <f t="shared" si="59"/>
        <v>551021431.78950727</v>
      </c>
      <c r="T121" s="109">
        <f t="shared" si="73"/>
        <v>8.4934538924021155E-2</v>
      </c>
      <c r="U121" s="110">
        <f t="shared" si="60"/>
        <v>322808391.80016452</v>
      </c>
      <c r="V121" s="109">
        <f t="shared" si="74"/>
        <v>5.6980492342891702E-2</v>
      </c>
      <c r="W121" s="110">
        <f t="shared" si="61"/>
        <v>365360179.54167938</v>
      </c>
      <c r="X121" s="109">
        <f t="shared" si="75"/>
        <v>5.1903619108100922E-2</v>
      </c>
      <c r="Y121" s="110">
        <f t="shared" si="62"/>
        <v>518124992.46519738</v>
      </c>
      <c r="Z121" s="109">
        <f t="shared" si="76"/>
        <v>7.0180654176059662E-2</v>
      </c>
      <c r="AA121" s="110">
        <f t="shared" si="85"/>
        <v>816278069.74475646</v>
      </c>
      <c r="AB121" s="109">
        <f t="shared" si="77"/>
        <v>0.10421111262339544</v>
      </c>
      <c r="AC121" s="110">
        <f t="shared" si="64"/>
        <v>610432839.99030805</v>
      </c>
      <c r="AD121" s="109">
        <f t="shared" si="78"/>
        <v>8.0362894531727125E-2</v>
      </c>
      <c r="AE121" s="110">
        <f t="shared" si="65"/>
        <v>654115734.38824129</v>
      </c>
      <c r="AF121" s="109">
        <f t="shared" si="79"/>
        <v>0.1160417480895224</v>
      </c>
      <c r="AG121" s="110">
        <f t="shared" si="66"/>
        <v>699775530.13311112</v>
      </c>
      <c r="AH121" s="109">
        <f t="shared" si="80"/>
        <v>0.10499903299915392</v>
      </c>
      <c r="AI121" s="110">
        <f t="shared" si="67"/>
        <v>566254007.19427836</v>
      </c>
      <c r="AJ121" s="109">
        <f t="shared" si="81"/>
        <v>8.4444237102592912E-2</v>
      </c>
      <c r="AK121" s="110">
        <f t="shared" si="68"/>
        <v>585968791.70326447</v>
      </c>
      <c r="AL121" s="109">
        <f t="shared" si="82"/>
        <v>9.6257288727847889E-2</v>
      </c>
      <c r="AM121" s="177" t="e">
        <f>IF(#REF!=0,"",O121/#REF!)</f>
        <v>#REF!</v>
      </c>
      <c r="AN121" s="111" t="e">
        <f>IF(#REF!=0,"",O121/#REF!)</f>
        <v>#REF!</v>
      </c>
      <c r="AP121" s="761"/>
      <c r="AQ121" s="761"/>
      <c r="AR121" s="761"/>
      <c r="AS121" s="761"/>
      <c r="AT121" s="761"/>
      <c r="AU121" s="761"/>
      <c r="AV121" s="761"/>
      <c r="AW121" s="761"/>
      <c r="AX121" s="761"/>
      <c r="AY121" s="761"/>
      <c r="AZ121" s="761"/>
      <c r="BA121" s="761"/>
      <c r="BB121" s="761"/>
      <c r="BC121" s="761"/>
      <c r="BD121" s="761"/>
      <c r="BE121" s="761"/>
      <c r="BF121" s="761"/>
      <c r="BG121" s="761"/>
      <c r="BH121" s="761"/>
      <c r="BI121" s="761"/>
      <c r="BJ121" s="761"/>
      <c r="BK121" s="761"/>
      <c r="BL121" s="761"/>
      <c r="BM121" s="761"/>
    </row>
  </sheetData>
  <mergeCells count="30">
    <mergeCell ref="AM4:AN5"/>
    <mergeCell ref="AM64:AN64"/>
    <mergeCell ref="AM3:AN3"/>
    <mergeCell ref="B4:B6"/>
    <mergeCell ref="O4:P5"/>
    <mergeCell ref="Q4:R5"/>
    <mergeCell ref="S4:T5"/>
    <mergeCell ref="U4:V5"/>
    <mergeCell ref="W4:X5"/>
    <mergeCell ref="Y4:Z5"/>
    <mergeCell ref="AA4:AB5"/>
    <mergeCell ref="AC4:AD5"/>
    <mergeCell ref="W65:X66"/>
    <mergeCell ref="AE4:AF5"/>
    <mergeCell ref="AG4:AH5"/>
    <mergeCell ref="AI4:AJ5"/>
    <mergeCell ref="AK4:AL5"/>
    <mergeCell ref="AK65:AL66"/>
    <mergeCell ref="B65:B67"/>
    <mergeCell ref="O65:P66"/>
    <mergeCell ref="Q65:R66"/>
    <mergeCell ref="S65:T66"/>
    <mergeCell ref="U65:V66"/>
    <mergeCell ref="AM65:AN66"/>
    <mergeCell ref="Y65:Z66"/>
    <mergeCell ref="AA65:AB66"/>
    <mergeCell ref="AC65:AD66"/>
    <mergeCell ref="AE65:AF66"/>
    <mergeCell ref="AG65:AH66"/>
    <mergeCell ref="AI65:AJ66"/>
  </mergeCells>
  <printOptions horizontalCentered="1" verticalCentered="1"/>
  <pageMargins left="0.70866141732283472" right="0.70866141732283472" top="0.74803149606299213" bottom="0.74803149606299213" header="0.31496062992125984" footer="0.31496062992125984"/>
  <pageSetup paperSize="9" scale="86"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6146C-3229-4589-97E6-205DC1669521}">
  <sheetPr>
    <tabColor theme="7" tint="0.39997558519241921"/>
  </sheetPr>
  <dimension ref="A1:BN121"/>
  <sheetViews>
    <sheetView showZeros="0" zoomScaleNormal="100" workbookViewId="0">
      <pane xSplit="2" ySplit="6" topLeftCell="C7" activePane="bottomRight" state="frozen"/>
      <selection activeCell="B116" sqref="B116:C116"/>
      <selection pane="topRight" activeCell="B116" sqref="B116:C116"/>
      <selection pane="bottomLeft" activeCell="B116" sqref="B116:C116"/>
      <selection pane="bottomRight" activeCell="H60" sqref="H60"/>
    </sheetView>
  </sheetViews>
  <sheetFormatPr defaultColWidth="9" defaultRowHeight="15" outlineLevelCol="1"/>
  <cols>
    <col min="1" max="1" width="2.42578125" style="1" customWidth="1"/>
    <col min="2" max="2" width="24.140625" style="1" customWidth="1"/>
    <col min="3" max="3" width="14.7109375" style="1" customWidth="1"/>
    <col min="4" max="4" width="7" style="48" customWidth="1"/>
    <col min="5" max="5" width="15.28515625" style="1" customWidth="1"/>
    <col min="6" max="6" width="7" style="48" customWidth="1"/>
    <col min="7" max="7" width="8.5703125" style="1" customWidth="1"/>
    <col min="8" max="8" width="16.28515625" style="1" customWidth="1"/>
    <col min="9" max="10" width="7.5703125" style="1" customWidth="1"/>
    <col min="11" max="11" width="15.42578125" style="1" hidden="1" customWidth="1"/>
    <col min="12" max="12" width="7.28515625" style="1" hidden="1" customWidth="1"/>
    <col min="13" max="13" width="15.42578125" style="1" hidden="1" customWidth="1"/>
    <col min="14" max="14" width="7.28515625" style="1" hidden="1" customWidth="1"/>
    <col min="15" max="15" width="13.140625" style="3" customWidth="1"/>
    <col min="16" max="16" width="5.85546875" style="48" customWidth="1"/>
    <col min="17" max="17" width="13" style="3" customWidth="1"/>
    <col min="18" max="18" width="5.7109375" style="48" customWidth="1"/>
    <col min="19" max="19" width="13" style="3" customWidth="1"/>
    <col min="20" max="20" width="5.7109375" style="48" customWidth="1"/>
    <col min="21" max="21" width="13" style="3" customWidth="1"/>
    <col min="22" max="22" width="5.7109375" style="48" customWidth="1"/>
    <col min="23" max="23" width="13" style="3" customWidth="1"/>
    <col min="24" max="24" width="5.7109375" style="48" customWidth="1"/>
    <col min="25" max="25" width="13" style="3" customWidth="1"/>
    <col min="26" max="26" width="5.7109375" style="48" customWidth="1"/>
    <col min="27" max="27" width="13" style="3" customWidth="1"/>
    <col min="28" max="28" width="5.7109375" style="48" customWidth="1"/>
    <col min="29" max="29" width="13" style="3" customWidth="1"/>
    <col min="30" max="30" width="5.7109375" style="48" customWidth="1"/>
    <col min="31" max="31" width="13" style="3" customWidth="1"/>
    <col min="32" max="32" width="5.7109375" style="48" customWidth="1"/>
    <col min="33" max="33" width="13" style="3" customWidth="1"/>
    <col min="34" max="34" width="5.7109375" style="48" customWidth="1"/>
    <col min="35" max="35" width="13" style="3" customWidth="1"/>
    <col min="36" max="36" width="5.7109375" style="48" customWidth="1"/>
    <col min="37" max="37" width="13" style="3" customWidth="1"/>
    <col min="38" max="38" width="5.7109375" style="48" customWidth="1"/>
    <col min="39" max="39" width="7.140625" style="48" hidden="1" customWidth="1"/>
    <col min="40" max="40" width="7.85546875" style="48" hidden="1" customWidth="1"/>
    <col min="41" max="41" width="9" style="1"/>
    <col min="42" max="65" width="9" style="1" hidden="1" customWidth="1" outlineLevel="1"/>
    <col min="66" max="66" width="9" style="1" collapsed="1"/>
    <col min="67" max="16384" width="9" style="1"/>
  </cols>
  <sheetData>
    <row r="1" spans="1:41" ht="21" customHeight="1">
      <c r="B1" s="43" t="s">
        <v>354</v>
      </c>
      <c r="C1" s="43"/>
      <c r="E1" s="43"/>
      <c r="G1" s="43"/>
      <c r="H1" s="777"/>
      <c r="I1" s="43"/>
      <c r="J1" s="43"/>
      <c r="K1" s="43"/>
      <c r="L1" s="43"/>
      <c r="M1" s="43"/>
      <c r="N1" s="43"/>
      <c r="O1" s="667">
        <v>1</v>
      </c>
      <c r="P1" s="661">
        <f>+O1*1.12</f>
        <v>1.1200000000000001</v>
      </c>
      <c r="Q1" s="667">
        <v>2</v>
      </c>
      <c r="R1" s="661">
        <f>+Q1*1.12</f>
        <v>2.2400000000000002</v>
      </c>
      <c r="S1" s="667">
        <v>3</v>
      </c>
      <c r="T1" s="661">
        <f>+S1*1.12</f>
        <v>3.3600000000000003</v>
      </c>
      <c r="U1" s="667">
        <v>4</v>
      </c>
      <c r="V1" s="661">
        <f>+U1*1.12</f>
        <v>4.4800000000000004</v>
      </c>
      <c r="W1" s="667">
        <v>5</v>
      </c>
      <c r="X1" s="661">
        <f>+W1*1.12</f>
        <v>5.6000000000000005</v>
      </c>
      <c r="Y1" s="667">
        <v>6</v>
      </c>
      <c r="Z1" s="661">
        <f>+Y1*1.12</f>
        <v>6.7200000000000006</v>
      </c>
      <c r="AA1" s="667">
        <v>7</v>
      </c>
      <c r="AB1" s="661">
        <f>+AA1*1.12</f>
        <v>7.8400000000000007</v>
      </c>
      <c r="AC1" s="667">
        <v>8</v>
      </c>
      <c r="AD1" s="661">
        <f>+AC1*1.12</f>
        <v>8.9600000000000009</v>
      </c>
      <c r="AE1" s="667">
        <v>9</v>
      </c>
      <c r="AF1" s="661">
        <f>+AE1*1.12</f>
        <v>10.080000000000002</v>
      </c>
      <c r="AG1" s="667">
        <v>10</v>
      </c>
      <c r="AH1" s="661">
        <f>+AG1*1.12</f>
        <v>11.200000000000001</v>
      </c>
      <c r="AI1" s="667">
        <v>11</v>
      </c>
      <c r="AJ1" s="661">
        <f>+AI1*1.12</f>
        <v>12.32</v>
      </c>
      <c r="AK1" s="667">
        <v>12</v>
      </c>
      <c r="AL1" s="661">
        <f>+AK1*1.12</f>
        <v>13.440000000000001</v>
      </c>
    </row>
    <row r="2" spans="1:41" ht="9" customHeight="1">
      <c r="H2" s="242"/>
    </row>
    <row r="3" spans="1:41" ht="21" customHeight="1" thickBot="1">
      <c r="B3" s="36" t="s">
        <v>104</v>
      </c>
      <c r="C3" s="232"/>
      <c r="E3" s="36"/>
      <c r="G3" s="36"/>
      <c r="H3" s="776"/>
      <c r="I3" s="36"/>
      <c r="J3" s="36"/>
      <c r="K3" s="36"/>
      <c r="L3" s="36"/>
      <c r="M3" s="36"/>
      <c r="N3" s="36"/>
      <c r="O3" s="301" t="s">
        <v>178</v>
      </c>
      <c r="AM3" s="905" t="s">
        <v>87</v>
      </c>
      <c r="AN3" s="905"/>
    </row>
    <row r="4" spans="1:41" ht="21" customHeight="1">
      <c r="B4" s="978" t="s">
        <v>39</v>
      </c>
      <c r="C4" s="733" t="s">
        <v>90</v>
      </c>
      <c r="D4" s="734"/>
      <c r="E4" s="734"/>
      <c r="F4" s="734"/>
      <c r="G4" s="734"/>
      <c r="H4" s="734"/>
      <c r="I4" s="734"/>
      <c r="J4" s="734"/>
      <c r="K4" s="734"/>
      <c r="L4" s="734"/>
      <c r="M4" s="735"/>
      <c r="N4" s="735"/>
      <c r="O4" s="981" t="s">
        <v>92</v>
      </c>
      <c r="P4" s="910"/>
      <c r="Q4" s="909" t="s">
        <v>89</v>
      </c>
      <c r="R4" s="910"/>
      <c r="S4" s="909" t="s">
        <v>106</v>
      </c>
      <c r="T4" s="910"/>
      <c r="U4" s="909" t="s">
        <v>93</v>
      </c>
      <c r="V4" s="910"/>
      <c r="W4" s="909" t="s">
        <v>94</v>
      </c>
      <c r="X4" s="910"/>
      <c r="Y4" s="909" t="s">
        <v>95</v>
      </c>
      <c r="Z4" s="910"/>
      <c r="AA4" s="909" t="s">
        <v>96</v>
      </c>
      <c r="AB4" s="910"/>
      <c r="AC4" s="909" t="s">
        <v>107</v>
      </c>
      <c r="AD4" s="910"/>
      <c r="AE4" s="909" t="s">
        <v>108</v>
      </c>
      <c r="AF4" s="910"/>
      <c r="AG4" s="909" t="s">
        <v>109</v>
      </c>
      <c r="AH4" s="910"/>
      <c r="AI4" s="909" t="s">
        <v>110</v>
      </c>
      <c r="AJ4" s="910"/>
      <c r="AK4" s="909" t="s">
        <v>111</v>
      </c>
      <c r="AL4" s="910"/>
      <c r="AM4" s="936" t="s">
        <v>38</v>
      </c>
      <c r="AN4" s="936"/>
    </row>
    <row r="5" spans="1:41" s="38" customFormat="1" ht="15.75" customHeight="1">
      <c r="B5" s="979"/>
      <c r="C5" s="736" t="s">
        <v>228</v>
      </c>
      <c r="D5" s="737"/>
      <c r="E5" s="842" t="s">
        <v>355</v>
      </c>
      <c r="F5" s="737"/>
      <c r="G5" s="737"/>
      <c r="H5" s="842" t="s">
        <v>213</v>
      </c>
      <c r="I5" s="737"/>
      <c r="J5" s="739"/>
      <c r="K5" s="740" t="s">
        <v>214</v>
      </c>
      <c r="L5" s="741"/>
      <c r="M5" s="740" t="s">
        <v>356</v>
      </c>
      <c r="N5" s="741"/>
      <c r="O5" s="982"/>
      <c r="P5" s="912"/>
      <c r="Q5" s="911"/>
      <c r="R5" s="912"/>
      <c r="S5" s="911"/>
      <c r="T5" s="912"/>
      <c r="U5" s="911"/>
      <c r="V5" s="912"/>
      <c r="W5" s="911"/>
      <c r="X5" s="912"/>
      <c r="Y5" s="911"/>
      <c r="Z5" s="912"/>
      <c r="AA5" s="911"/>
      <c r="AB5" s="912"/>
      <c r="AC5" s="911"/>
      <c r="AD5" s="912"/>
      <c r="AE5" s="911"/>
      <c r="AF5" s="912"/>
      <c r="AG5" s="911"/>
      <c r="AH5" s="912"/>
      <c r="AI5" s="911"/>
      <c r="AJ5" s="912"/>
      <c r="AK5" s="911"/>
      <c r="AL5" s="912"/>
      <c r="AM5" s="937"/>
      <c r="AN5" s="937"/>
    </row>
    <row r="6" spans="1:41" s="38" customFormat="1" ht="21" customHeight="1" thickBot="1">
      <c r="B6" s="980"/>
      <c r="C6" s="207" t="s">
        <v>37</v>
      </c>
      <c r="D6" s="101" t="s">
        <v>36</v>
      </c>
      <c r="E6" s="210" t="s">
        <v>37</v>
      </c>
      <c r="F6" s="100" t="s">
        <v>36</v>
      </c>
      <c r="G6" s="323" t="s">
        <v>113</v>
      </c>
      <c r="H6" s="210" t="s">
        <v>37</v>
      </c>
      <c r="I6" s="101" t="s">
        <v>36</v>
      </c>
      <c r="J6" s="323" t="s">
        <v>113</v>
      </c>
      <c r="K6" s="210" t="s">
        <v>37</v>
      </c>
      <c r="L6" s="101" t="s">
        <v>36</v>
      </c>
      <c r="M6" s="210" t="s">
        <v>37</v>
      </c>
      <c r="N6" s="101" t="s">
        <v>36</v>
      </c>
      <c r="O6" s="179" t="s">
        <v>37</v>
      </c>
      <c r="P6" s="100" t="s">
        <v>36</v>
      </c>
      <c r="Q6" s="104" t="s">
        <v>37</v>
      </c>
      <c r="R6" s="100" t="s">
        <v>36</v>
      </c>
      <c r="S6" s="104" t="s">
        <v>37</v>
      </c>
      <c r="T6" s="100" t="s">
        <v>36</v>
      </c>
      <c r="U6" s="104" t="s">
        <v>37</v>
      </c>
      <c r="V6" s="100" t="s">
        <v>36</v>
      </c>
      <c r="W6" s="104" t="s">
        <v>37</v>
      </c>
      <c r="X6" s="100" t="s">
        <v>36</v>
      </c>
      <c r="Y6" s="104" t="s">
        <v>37</v>
      </c>
      <c r="Z6" s="100" t="s">
        <v>36</v>
      </c>
      <c r="AA6" s="104" t="s">
        <v>37</v>
      </c>
      <c r="AB6" s="100" t="s">
        <v>36</v>
      </c>
      <c r="AC6" s="104" t="s">
        <v>37</v>
      </c>
      <c r="AD6" s="100" t="s">
        <v>36</v>
      </c>
      <c r="AE6" s="104" t="s">
        <v>37</v>
      </c>
      <c r="AF6" s="100" t="s">
        <v>36</v>
      </c>
      <c r="AG6" s="104" t="s">
        <v>37</v>
      </c>
      <c r="AH6" s="100" t="s">
        <v>36</v>
      </c>
      <c r="AI6" s="104" t="s">
        <v>37</v>
      </c>
      <c r="AJ6" s="100" t="s">
        <v>36</v>
      </c>
      <c r="AK6" s="104" t="s">
        <v>37</v>
      </c>
      <c r="AL6" s="100" t="s">
        <v>36</v>
      </c>
      <c r="AM6" s="208" t="s">
        <v>35</v>
      </c>
      <c r="AN6" s="103" t="s">
        <v>34</v>
      </c>
    </row>
    <row r="7" spans="1:41" s="51" customFormat="1" ht="15" customHeight="1">
      <c r="B7" s="194" t="s">
        <v>40</v>
      </c>
      <c r="C7" s="180">
        <v>947011208320.13281</v>
      </c>
      <c r="D7" s="47">
        <v>1</v>
      </c>
      <c r="E7" s="50">
        <v>1317466173328.7402</v>
      </c>
      <c r="F7" s="31">
        <v>1</v>
      </c>
      <c r="G7" s="47">
        <v>0.39118329514361649</v>
      </c>
      <c r="H7" s="50">
        <f>+H8+H11</f>
        <v>1403356472985.1802</v>
      </c>
      <c r="I7" s="31">
        <v>1</v>
      </c>
      <c r="J7" s="47">
        <f>IFERROR((H7-E7)/E7,0)</f>
        <v>6.5193552134570218E-2</v>
      </c>
      <c r="K7" s="50">
        <f>+K8</f>
        <v>1957539339869.2542</v>
      </c>
      <c r="L7" s="31">
        <v>1</v>
      </c>
      <c r="M7" s="50">
        <f>+M8</f>
        <v>1762945983378.9822</v>
      </c>
      <c r="N7" s="31">
        <v>1</v>
      </c>
      <c r="O7" s="180">
        <f>SUM(O8+O11+O15)</f>
        <v>85074097107.139984</v>
      </c>
      <c r="P7" s="31">
        <v>1</v>
      </c>
      <c r="Q7" s="140">
        <f>SUM(Q8+Q11+Q15)</f>
        <v>117709053298.69005</v>
      </c>
      <c r="R7" s="31">
        <v>1</v>
      </c>
      <c r="S7" s="140">
        <f>SUM(S8+S11+S15)</f>
        <v>117213650171.2</v>
      </c>
      <c r="T7" s="31">
        <v>1</v>
      </c>
      <c r="U7" s="140">
        <f>SUM(U8+U11+U15)</f>
        <v>111123500261.34001</v>
      </c>
      <c r="V7" s="31">
        <v>1</v>
      </c>
      <c r="W7" s="140">
        <f>SUM(W8+W11+W15)</f>
        <v>108949674683.71008</v>
      </c>
      <c r="X7" s="31">
        <v>1</v>
      </c>
      <c r="Y7" s="140">
        <f>SUM(Y8+Y11+Y15)</f>
        <v>150759762492.42999</v>
      </c>
      <c r="Z7" s="31">
        <v>1</v>
      </c>
      <c r="AA7" s="140">
        <f>SUM(AA8+AA11+AA15)</f>
        <v>153446614302.34</v>
      </c>
      <c r="AB7" s="31">
        <v>1</v>
      </c>
      <c r="AC7" s="140">
        <f>SUM(AC8+AC11+AC15)</f>
        <v>133055804359.98997</v>
      </c>
      <c r="AD7" s="31">
        <v>1</v>
      </c>
      <c r="AE7" s="140">
        <f>SUM(AE8+AE11+AE15)</f>
        <v>121612100580.86005</v>
      </c>
      <c r="AF7" s="31">
        <v>1</v>
      </c>
      <c r="AG7" s="140">
        <f>SUM(AG8+AG11+AG15)</f>
        <v>97597350313.419998</v>
      </c>
      <c r="AH7" s="31">
        <v>1</v>
      </c>
      <c r="AI7" s="140">
        <f>SUM(AI8+AI11+AI15)</f>
        <v>87282856764.5</v>
      </c>
      <c r="AJ7" s="31">
        <v>1</v>
      </c>
      <c r="AK7" s="140">
        <f>SUM(AK8+AK11+AK15)</f>
        <v>119532008649.56001</v>
      </c>
      <c r="AL7" s="31">
        <v>1</v>
      </c>
      <c r="AM7" s="175" t="e">
        <f>IF(#REF!=0,"",O7/#REF!)</f>
        <v>#REF!</v>
      </c>
      <c r="AN7" s="47" t="e">
        <f>IF(#REF!=0,"",O7/#REF!)</f>
        <v>#REF!</v>
      </c>
    </row>
    <row r="8" spans="1:41" s="56" customFormat="1" ht="15" customHeight="1">
      <c r="A8" s="215"/>
      <c r="B8" s="195" t="s">
        <v>41</v>
      </c>
      <c r="C8" s="181">
        <v>947011208320.13281</v>
      </c>
      <c r="D8" s="55">
        <v>1</v>
      </c>
      <c r="E8" s="53">
        <v>1315948224177.4402</v>
      </c>
      <c r="F8" s="54">
        <v>0.99884782684972873</v>
      </c>
      <c r="G8" s="55">
        <v>0.38958041110384611</v>
      </c>
      <c r="H8" s="53">
        <f>SUM(H9:H10)</f>
        <v>1401746121361.8201</v>
      </c>
      <c r="I8" s="54">
        <f t="shared" ref="I8:I58" si="0">IFERROR(H8/H$7,0)</f>
        <v>0.99885249994968517</v>
      </c>
      <c r="J8" s="55">
        <f t="shared" ref="J8:J60" si="1">IFERROR((H8-E8)/E8,0)</f>
        <v>6.5198535632364704E-2</v>
      </c>
      <c r="K8" s="53">
        <f>SUM(K9:K10)</f>
        <v>1957539339869.2542</v>
      </c>
      <c r="L8" s="54">
        <f t="shared" ref="L8:N58" si="2">IFERROR(K8/K$7,0)</f>
        <v>1</v>
      </c>
      <c r="M8" s="53">
        <f>SUM(M9:M10)</f>
        <v>1762945983378.9822</v>
      </c>
      <c r="N8" s="54">
        <f>IFERROR(M8/M$7,0)</f>
        <v>1</v>
      </c>
      <c r="O8" s="181">
        <f>SUM(O9:O10)</f>
        <v>85074097107.139984</v>
      </c>
      <c r="P8" s="54">
        <f t="shared" ref="P8:R23" si="3">IFERROR(O8/O$7,0)</f>
        <v>1</v>
      </c>
      <c r="Q8" s="141">
        <f>SUM(Q9:Q10)</f>
        <v>117709053298.69005</v>
      </c>
      <c r="R8" s="54">
        <f t="shared" ref="R8:R14" si="4">IFERROR(Q8/Q$7,0)</f>
        <v>1</v>
      </c>
      <c r="S8" s="141">
        <f>SUM(S9:S10)</f>
        <v>117195146861.2</v>
      </c>
      <c r="T8" s="54">
        <f t="shared" ref="T8:V25" si="5">IFERROR(S8/S$7,0)</f>
        <v>0.99984214031409335</v>
      </c>
      <c r="U8" s="141">
        <f>SUM(U9:U10)</f>
        <v>111027921861.34001</v>
      </c>
      <c r="V8" s="54">
        <f t="shared" ref="V8:V24" si="6">IFERROR(U8/U$7,0)</f>
        <v>0.9991398903042541</v>
      </c>
      <c r="W8" s="141">
        <f>SUM(W9:W10)</f>
        <v>108835611001.15009</v>
      </c>
      <c r="X8" s="54">
        <f t="shared" ref="X8:Z23" si="7">IFERROR(W8/W$7,0)</f>
        <v>0.99895306082472357</v>
      </c>
      <c r="Y8" s="141">
        <f>SUM(Y9:Y10)</f>
        <v>150759762492.42999</v>
      </c>
      <c r="Z8" s="54">
        <f t="shared" ref="Z8:Z14" si="8">IFERROR(Y8/Y$7,0)</f>
        <v>1</v>
      </c>
      <c r="AA8" s="141">
        <f>SUM(AA9:AA10)</f>
        <v>153347762176.13998</v>
      </c>
      <c r="AB8" s="54">
        <f t="shared" ref="AB8:AD23" si="9">IFERROR(AA8/AA$7,0)</f>
        <v>0.99935578815701176</v>
      </c>
      <c r="AC8" s="141">
        <f>SUM(AC9:AC10)</f>
        <v>132850923155.98997</v>
      </c>
      <c r="AD8" s="54">
        <f t="shared" ref="AD8:AD14" si="10">IFERROR(AC8/AC$7,0)</f>
        <v>0.99846018589729701</v>
      </c>
      <c r="AE8" s="141">
        <f>SUM(AE9:AE10)</f>
        <v>121351245160.86005</v>
      </c>
      <c r="AF8" s="54">
        <f t="shared" ref="AF8:AH23" si="11">IFERROR(AE8/AE$7,0)</f>
        <v>0.99785502085109901</v>
      </c>
      <c r="AG8" s="141">
        <f>SUM(AG9:AG10)</f>
        <v>97348187659.419998</v>
      </c>
      <c r="AH8" s="54">
        <f t="shared" ref="AH8:AH14" si="12">IFERROR(AG8/AG$7,0)</f>
        <v>0.99744703464592177</v>
      </c>
      <c r="AI8" s="141">
        <f>SUM(AI9:AI10)</f>
        <v>87058682822.899994</v>
      </c>
      <c r="AJ8" s="54">
        <f t="shared" ref="AJ8:AL23" si="13">IFERROR(AI8/AI$7,0)</f>
        <v>0.99743163835477044</v>
      </c>
      <c r="AK8" s="141">
        <f>SUM(AK9:AK10)</f>
        <v>119187727764.56001</v>
      </c>
      <c r="AL8" s="54">
        <f t="shared" ref="AL8:AL14" si="14">IFERROR(AK8/AK$7,0)</f>
        <v>0.99711975989620194</v>
      </c>
      <c r="AM8" s="22" t="e">
        <f>IF(#REF!=0,"",O8/#REF!)</f>
        <v>#REF!</v>
      </c>
      <c r="AN8" s="55" t="e">
        <f>IF(#REF!=0,"",O8/#REF!)</f>
        <v>#REF!</v>
      </c>
    </row>
    <row r="9" spans="1:41" s="51" customFormat="1" ht="15" customHeight="1">
      <c r="A9" s="61"/>
      <c r="B9" s="196" t="s">
        <v>42</v>
      </c>
      <c r="C9" s="182">
        <v>43687164173.199997</v>
      </c>
      <c r="D9" s="46">
        <v>4.6131623141710223E-2</v>
      </c>
      <c r="E9" s="211">
        <v>31905662262</v>
      </c>
      <c r="F9" s="14">
        <v>2.4217443231492178E-2</v>
      </c>
      <c r="G9" s="46">
        <v>-0.26967879774689951</v>
      </c>
      <c r="H9" s="211">
        <f>SUM(O9,Q9,S9,U9,W9,Y9,AA9,AC9,AE9,AG9,AI9,AK9)</f>
        <v>23107676850</v>
      </c>
      <c r="I9" s="14">
        <f t="shared" si="0"/>
        <v>1.6466006531359777E-2</v>
      </c>
      <c r="J9" s="46">
        <f t="shared" si="1"/>
        <v>-0.27574997001326934</v>
      </c>
      <c r="K9" s="211">
        <v>97460777507.999985</v>
      </c>
      <c r="L9" s="14">
        <f t="shared" si="2"/>
        <v>4.9787391508826322E-2</v>
      </c>
      <c r="M9" s="211">
        <v>97460777507.999985</v>
      </c>
      <c r="N9" s="14">
        <f>IFERROR(M9/M$7,0)</f>
        <v>5.528290624151741E-2</v>
      </c>
      <c r="O9" s="182">
        <v>1470565200</v>
      </c>
      <c r="P9" s="14">
        <f t="shared" si="3"/>
        <v>1.728569858517582E-2</v>
      </c>
      <c r="Q9" s="59">
        <v>1717735420</v>
      </c>
      <c r="R9" s="14">
        <f t="shared" si="4"/>
        <v>1.4593061212047962E-2</v>
      </c>
      <c r="S9" s="59">
        <v>2859016070</v>
      </c>
      <c r="T9" s="14">
        <f t="shared" si="5"/>
        <v>2.4391494214404008E-2</v>
      </c>
      <c r="U9" s="59">
        <v>2489652200</v>
      </c>
      <c r="V9" s="14">
        <f t="shared" si="6"/>
        <v>2.2404371659863496E-2</v>
      </c>
      <c r="W9" s="59">
        <v>2013722680</v>
      </c>
      <c r="X9" s="14">
        <f t="shared" si="7"/>
        <v>1.8483053628622605E-2</v>
      </c>
      <c r="Y9" s="59">
        <v>2341715760</v>
      </c>
      <c r="Z9" s="14">
        <f t="shared" si="8"/>
        <v>1.5532763658456832E-2</v>
      </c>
      <c r="AA9" s="59">
        <v>2199028360</v>
      </c>
      <c r="AB9" s="14">
        <f t="shared" si="9"/>
        <v>1.433090179277071E-2</v>
      </c>
      <c r="AC9" s="59">
        <v>923100680</v>
      </c>
      <c r="AD9" s="14">
        <f t="shared" si="10"/>
        <v>6.9376956867097592E-3</v>
      </c>
      <c r="AE9" s="59">
        <v>670032600</v>
      </c>
      <c r="AF9" s="14">
        <f t="shared" si="11"/>
        <v>5.5095882465618171E-3</v>
      </c>
      <c r="AG9" s="59">
        <v>1337335900</v>
      </c>
      <c r="AH9" s="14">
        <f t="shared" si="12"/>
        <v>1.370258409378263E-2</v>
      </c>
      <c r="AI9" s="59">
        <v>1890248520</v>
      </c>
      <c r="AJ9" s="14">
        <f t="shared" si="13"/>
        <v>2.165658400824489E-2</v>
      </c>
      <c r="AK9" s="59">
        <v>3195523460</v>
      </c>
      <c r="AL9" s="14">
        <f t="shared" si="14"/>
        <v>2.6733621363031972E-2</v>
      </c>
      <c r="AM9" s="32" t="e">
        <f>IF(#REF!=0,"",O9/#REF!)</f>
        <v>#REF!</v>
      </c>
      <c r="AN9" s="60" t="e">
        <f>IF(#REF!=0,"",O9/#REF!)</f>
        <v>#REF!</v>
      </c>
    </row>
    <row r="10" spans="1:41" s="51" customFormat="1" ht="15" customHeight="1">
      <c r="A10" s="61"/>
      <c r="B10" s="196" t="s">
        <v>43</v>
      </c>
      <c r="C10" s="182">
        <v>903324044146.93274</v>
      </c>
      <c r="D10" s="46">
        <v>0.95386837685828973</v>
      </c>
      <c r="E10" s="211">
        <v>1284042561915.4402</v>
      </c>
      <c r="F10" s="14">
        <v>0.97463038361823651</v>
      </c>
      <c r="G10" s="46">
        <v>0.42146394777750495</v>
      </c>
      <c r="H10" s="211">
        <f>SUM(O10,Q10,S10,U10,W10,Y10,AA10,AC10,AE10,AG10,AI10,AK10)</f>
        <v>1378638444511.8201</v>
      </c>
      <c r="I10" s="14">
        <f>IFERROR(H10/H$7,0)</f>
        <v>0.9823864934183254</v>
      </c>
      <c r="J10" s="46">
        <f>IFERROR((H10-E10)/E10,0)</f>
        <v>7.3670363741890857E-2</v>
      </c>
      <c r="K10" s="211">
        <v>1860078562361.2542</v>
      </c>
      <c r="L10" s="14">
        <f>IFERROR(K10/K$7,0)</f>
        <v>0.95021260849117373</v>
      </c>
      <c r="M10" s="211">
        <v>1665485205870.9822</v>
      </c>
      <c r="N10" s="14">
        <f t="shared" si="2"/>
        <v>0.94471709375848256</v>
      </c>
      <c r="O10" s="182">
        <v>83603531907.139984</v>
      </c>
      <c r="P10" s="14">
        <f t="shared" si="3"/>
        <v>0.98271430141482419</v>
      </c>
      <c r="Q10" s="59">
        <v>115991317878.69005</v>
      </c>
      <c r="R10" s="14">
        <f t="shared" si="4"/>
        <v>0.98540693878795205</v>
      </c>
      <c r="S10" s="59">
        <f>114354634101.2-S13</f>
        <v>114336130791.2</v>
      </c>
      <c r="T10" s="14">
        <f t="shared" si="5"/>
        <v>0.97545064609968934</v>
      </c>
      <c r="U10" s="59">
        <v>108538269661.34001</v>
      </c>
      <c r="V10" s="14">
        <f t="shared" si="6"/>
        <v>0.97673551864439057</v>
      </c>
      <c r="W10" s="59">
        <v>106821888321.15009</v>
      </c>
      <c r="X10" s="14">
        <f t="shared" si="7"/>
        <v>0.980470007196101</v>
      </c>
      <c r="Y10" s="59">
        <v>148418046732.42999</v>
      </c>
      <c r="Z10" s="14">
        <f t="shared" si="8"/>
        <v>0.98446723634154321</v>
      </c>
      <c r="AA10" s="59">
        <v>151148733816.13998</v>
      </c>
      <c r="AB10" s="14">
        <f t="shared" si="9"/>
        <v>0.98502488636424113</v>
      </c>
      <c r="AC10" s="59">
        <v>131927822475.98997</v>
      </c>
      <c r="AD10" s="14">
        <f t="shared" si="10"/>
        <v>0.99152249021058725</v>
      </c>
      <c r="AE10" s="59">
        <v>120681212560.86005</v>
      </c>
      <c r="AF10" s="14">
        <f t="shared" si="11"/>
        <v>0.99234543260453711</v>
      </c>
      <c r="AG10" s="59">
        <v>96010851759.419998</v>
      </c>
      <c r="AH10" s="14">
        <f t="shared" si="12"/>
        <v>0.9837444505521391</v>
      </c>
      <c r="AI10" s="59">
        <v>85168434302.899994</v>
      </c>
      <c r="AJ10" s="14">
        <f t="shared" si="13"/>
        <v>0.97577505434652556</v>
      </c>
      <c r="AK10" s="59">
        <v>115992204304.56001</v>
      </c>
      <c r="AL10" s="14">
        <f t="shared" si="14"/>
        <v>0.97038613853317002</v>
      </c>
      <c r="AM10" s="209" t="e">
        <f>IF(#REF!=0,"",O10/#REF!)</f>
        <v>#REF!</v>
      </c>
      <c r="AN10" s="63" t="e">
        <f>IF(#REF!=0,"",O10/#REF!)</f>
        <v>#REF!</v>
      </c>
      <c r="AO10" s="64"/>
    </row>
    <row r="11" spans="1:41" s="56" customFormat="1" ht="15" customHeight="1">
      <c r="A11" s="57"/>
      <c r="B11" s="197" t="s">
        <v>44</v>
      </c>
      <c r="C11" s="183">
        <v>0</v>
      </c>
      <c r="D11" s="67">
        <v>0</v>
      </c>
      <c r="E11" s="65">
        <v>1517949151.3</v>
      </c>
      <c r="F11" s="66">
        <v>1.1521731502712627E-3</v>
      </c>
      <c r="G11" s="67">
        <v>0</v>
      </c>
      <c r="H11" s="65">
        <f>+H13</f>
        <v>1610351623.3599999</v>
      </c>
      <c r="I11" s="66">
        <f t="shared" si="0"/>
        <v>1.1475000503147325E-3</v>
      </c>
      <c r="J11" s="67">
        <f t="shared" si="1"/>
        <v>6.0873232796279604E-2</v>
      </c>
      <c r="K11" s="65"/>
      <c r="L11" s="66">
        <f t="shared" si="2"/>
        <v>0</v>
      </c>
      <c r="M11" s="65"/>
      <c r="N11" s="66">
        <f t="shared" si="2"/>
        <v>0</v>
      </c>
      <c r="O11" s="183">
        <f>SUM(O13+O14)</f>
        <v>0</v>
      </c>
      <c r="P11" s="66">
        <f t="shared" si="3"/>
        <v>0</v>
      </c>
      <c r="Q11" s="78">
        <f>SUM(Q13+Q14)</f>
        <v>0</v>
      </c>
      <c r="R11" s="66">
        <f t="shared" si="4"/>
        <v>0</v>
      </c>
      <c r="S11" s="78">
        <f>SUM(S13+S14)</f>
        <v>18503310</v>
      </c>
      <c r="T11" s="66">
        <f t="shared" si="5"/>
        <v>1.5785968590667062E-4</v>
      </c>
      <c r="U11" s="78">
        <f>SUM(U13+U14)</f>
        <v>95578400</v>
      </c>
      <c r="V11" s="66">
        <f t="shared" si="6"/>
        <v>8.6010969574589467E-4</v>
      </c>
      <c r="W11" s="78">
        <f>SUM(W13+W14)</f>
        <v>114063682.56</v>
      </c>
      <c r="X11" s="66">
        <f t="shared" si="7"/>
        <v>1.0469391752764411E-3</v>
      </c>
      <c r="Y11" s="78"/>
      <c r="Z11" s="66">
        <f t="shared" si="8"/>
        <v>0</v>
      </c>
      <c r="AA11" s="78">
        <f>SUM(AA13+AA14)</f>
        <v>98852126.200000003</v>
      </c>
      <c r="AB11" s="66">
        <f t="shared" si="9"/>
        <v>6.4421184298813525E-4</v>
      </c>
      <c r="AC11" s="78">
        <f>SUM(AC13+AC14)</f>
        <v>204881204</v>
      </c>
      <c r="AD11" s="66">
        <f t="shared" si="10"/>
        <v>1.5398141027029709E-3</v>
      </c>
      <c r="AE11" s="78">
        <f>SUM(AE13+AE14)</f>
        <v>260855420</v>
      </c>
      <c r="AF11" s="66">
        <f t="shared" si="11"/>
        <v>2.144979148901033E-3</v>
      </c>
      <c r="AG11" s="78">
        <f>SUM(AG13+AG14)</f>
        <v>249162654</v>
      </c>
      <c r="AH11" s="66">
        <f t="shared" si="12"/>
        <v>2.5529653540782571E-3</v>
      </c>
      <c r="AI11" s="78">
        <f>SUM(AI13+AI14)</f>
        <v>224173941.59999999</v>
      </c>
      <c r="AJ11" s="66">
        <f t="shared" si="13"/>
        <v>2.568361645229477E-3</v>
      </c>
      <c r="AK11" s="78">
        <f>SUM(AK13+AK14)</f>
        <v>344280885</v>
      </c>
      <c r="AL11" s="66">
        <f t="shared" si="14"/>
        <v>2.8802401037980657E-3</v>
      </c>
      <c r="AM11" s="22" t="e">
        <f>IF(#REF!=0,"",O11/#REF!)</f>
        <v>#REF!</v>
      </c>
      <c r="AN11" s="55" t="e">
        <f>IF(#REF!=0,"",O11/#REF!)</f>
        <v>#REF!</v>
      </c>
    </row>
    <row r="12" spans="1:41" s="51" customFormat="1" ht="15" customHeight="1">
      <c r="A12" s="61"/>
      <c r="B12" s="196" t="s">
        <v>45</v>
      </c>
      <c r="C12" s="184">
        <v>0</v>
      </c>
      <c r="D12" s="46">
        <v>0</v>
      </c>
      <c r="E12" s="211">
        <v>0</v>
      </c>
      <c r="F12" s="14">
        <v>0</v>
      </c>
      <c r="G12" s="46">
        <v>0</v>
      </c>
      <c r="H12" s="211"/>
      <c r="I12" s="14">
        <f t="shared" si="0"/>
        <v>0</v>
      </c>
      <c r="J12" s="46">
        <f t="shared" si="1"/>
        <v>0</v>
      </c>
      <c r="K12" s="211"/>
      <c r="L12" s="14">
        <f t="shared" si="2"/>
        <v>0</v>
      </c>
      <c r="M12" s="211"/>
      <c r="N12" s="14">
        <f t="shared" si="2"/>
        <v>0</v>
      </c>
      <c r="O12" s="184"/>
      <c r="P12" s="14">
        <f t="shared" si="3"/>
        <v>0</v>
      </c>
      <c r="Q12" s="142"/>
      <c r="R12" s="14">
        <f t="shared" si="4"/>
        <v>0</v>
      </c>
      <c r="S12" s="142"/>
      <c r="T12" s="14">
        <f t="shared" si="5"/>
        <v>0</v>
      </c>
      <c r="U12" s="142"/>
      <c r="V12" s="14">
        <f t="shared" si="6"/>
        <v>0</v>
      </c>
      <c r="W12" s="142"/>
      <c r="X12" s="14">
        <f t="shared" si="7"/>
        <v>0</v>
      </c>
      <c r="Y12" s="142"/>
      <c r="Z12" s="14">
        <f t="shared" si="8"/>
        <v>0</v>
      </c>
      <c r="AA12" s="142"/>
      <c r="AB12" s="14">
        <f t="shared" si="9"/>
        <v>0</v>
      </c>
      <c r="AC12" s="142"/>
      <c r="AD12" s="14">
        <f t="shared" si="10"/>
        <v>0</v>
      </c>
      <c r="AE12" s="142"/>
      <c r="AF12" s="14">
        <f t="shared" si="11"/>
        <v>0</v>
      </c>
      <c r="AG12" s="142"/>
      <c r="AH12" s="14">
        <f t="shared" si="12"/>
        <v>0</v>
      </c>
      <c r="AI12" s="142"/>
      <c r="AJ12" s="14">
        <f t="shared" si="13"/>
        <v>0</v>
      </c>
      <c r="AK12" s="142"/>
      <c r="AL12" s="14">
        <f t="shared" si="14"/>
        <v>0</v>
      </c>
      <c r="AM12" s="176" t="e">
        <f>IF(#REF!=0,"",O12/#REF!)</f>
        <v>#REF!</v>
      </c>
      <c r="AN12" s="68" t="e">
        <f>IF(#REF!=0,"",O12/#REF!)</f>
        <v>#REF!</v>
      </c>
    </row>
    <row r="13" spans="1:41" s="51" customFormat="1" ht="15" customHeight="1">
      <c r="A13" s="88"/>
      <c r="B13" s="198" t="s">
        <v>46</v>
      </c>
      <c r="C13" s="182">
        <v>0</v>
      </c>
      <c r="D13" s="46">
        <v>0</v>
      </c>
      <c r="E13" s="211">
        <v>1517949151.3</v>
      </c>
      <c r="F13" s="14">
        <v>1.1521731502712627E-3</v>
      </c>
      <c r="G13" s="46">
        <v>0</v>
      </c>
      <c r="H13" s="211">
        <f>SUM(O13,Q13,S13,U13,W13,Y13,AA13,AC13,AE13,AG13,AI13,AK13)</f>
        <v>1610351623.3599999</v>
      </c>
      <c r="I13" s="14">
        <f t="shared" si="0"/>
        <v>1.1475000503147325E-3</v>
      </c>
      <c r="J13" s="46">
        <f t="shared" si="1"/>
        <v>6.0873232796279604E-2</v>
      </c>
      <c r="K13" s="211"/>
      <c r="L13" s="14">
        <f t="shared" si="2"/>
        <v>0</v>
      </c>
      <c r="M13" s="211"/>
      <c r="N13" s="14">
        <f t="shared" si="2"/>
        <v>0</v>
      </c>
      <c r="O13" s="182"/>
      <c r="P13" s="14">
        <f t="shared" si="3"/>
        <v>0</v>
      </c>
      <c r="Q13" s="59"/>
      <c r="R13" s="14">
        <f t="shared" si="4"/>
        <v>0</v>
      </c>
      <c r="S13" s="59">
        <v>18503310</v>
      </c>
      <c r="T13" s="14">
        <f t="shared" si="5"/>
        <v>1.5785968590667062E-4</v>
      </c>
      <c r="U13" s="59">
        <v>95578400</v>
      </c>
      <c r="V13" s="14">
        <f t="shared" si="6"/>
        <v>8.6010969574589467E-4</v>
      </c>
      <c r="W13" s="59">
        <v>114063682.56</v>
      </c>
      <c r="X13" s="14">
        <f t="shared" si="7"/>
        <v>1.0469391752764411E-3</v>
      </c>
      <c r="Y13" s="59">
        <v>0</v>
      </c>
      <c r="Z13" s="14">
        <f t="shared" si="8"/>
        <v>0</v>
      </c>
      <c r="AA13" s="59">
        <v>98852126.200000003</v>
      </c>
      <c r="AB13" s="14">
        <f t="shared" si="9"/>
        <v>6.4421184298813525E-4</v>
      </c>
      <c r="AC13" s="59">
        <v>204881204</v>
      </c>
      <c r="AD13" s="14">
        <f t="shared" si="10"/>
        <v>1.5398141027029709E-3</v>
      </c>
      <c r="AE13" s="59">
        <v>260855420</v>
      </c>
      <c r="AF13" s="14">
        <f t="shared" si="11"/>
        <v>2.144979148901033E-3</v>
      </c>
      <c r="AG13" s="59">
        <v>249162654</v>
      </c>
      <c r="AH13" s="14">
        <f t="shared" si="12"/>
        <v>2.5529653540782571E-3</v>
      </c>
      <c r="AI13" s="59">
        <v>224173941.59999999</v>
      </c>
      <c r="AJ13" s="14">
        <f t="shared" si="13"/>
        <v>2.568361645229477E-3</v>
      </c>
      <c r="AK13" s="59">
        <v>344280885</v>
      </c>
      <c r="AL13" s="14">
        <f t="shared" si="14"/>
        <v>2.8802401037980657E-3</v>
      </c>
      <c r="AM13" s="176" t="e">
        <f>IF(#REF!=0,"",O13/#REF!)</f>
        <v>#REF!</v>
      </c>
      <c r="AN13" s="68" t="e">
        <f>IF(#REF!=0,"",O13/#REF!)</f>
        <v>#REF!</v>
      </c>
    </row>
    <row r="14" spans="1:41" s="51" customFormat="1" ht="15" customHeight="1">
      <c r="A14" s="88"/>
      <c r="B14" s="198" t="s">
        <v>47</v>
      </c>
      <c r="C14" s="182">
        <v>0</v>
      </c>
      <c r="D14" s="46">
        <v>0</v>
      </c>
      <c r="E14" s="211">
        <v>0</v>
      </c>
      <c r="F14" s="14">
        <v>0</v>
      </c>
      <c r="G14" s="46">
        <v>0</v>
      </c>
      <c r="H14" s="211"/>
      <c r="I14" s="14">
        <f t="shared" si="0"/>
        <v>0</v>
      </c>
      <c r="J14" s="46">
        <f t="shared" si="1"/>
        <v>0</v>
      </c>
      <c r="K14" s="211"/>
      <c r="L14" s="14">
        <f t="shared" si="2"/>
        <v>0</v>
      </c>
      <c r="M14" s="211"/>
      <c r="N14" s="14">
        <f t="shared" si="2"/>
        <v>0</v>
      </c>
      <c r="O14" s="182"/>
      <c r="P14" s="14">
        <f t="shared" si="3"/>
        <v>0</v>
      </c>
      <c r="Q14" s="59"/>
      <c r="R14" s="14">
        <f t="shared" si="4"/>
        <v>0</v>
      </c>
      <c r="S14" s="59"/>
      <c r="T14" s="14">
        <f t="shared" si="5"/>
        <v>0</v>
      </c>
      <c r="U14" s="59"/>
      <c r="V14" s="14">
        <f t="shared" si="6"/>
        <v>0</v>
      </c>
      <c r="W14" s="59"/>
      <c r="X14" s="14">
        <f t="shared" si="7"/>
        <v>0</v>
      </c>
      <c r="Y14" s="59"/>
      <c r="Z14" s="14">
        <f t="shared" si="8"/>
        <v>0</v>
      </c>
      <c r="AA14" s="59"/>
      <c r="AB14" s="14">
        <f t="shared" si="9"/>
        <v>0</v>
      </c>
      <c r="AC14" s="59"/>
      <c r="AD14" s="14">
        <f t="shared" si="10"/>
        <v>0</v>
      </c>
      <c r="AE14" s="59"/>
      <c r="AF14" s="14">
        <f t="shared" si="11"/>
        <v>0</v>
      </c>
      <c r="AG14" s="59"/>
      <c r="AH14" s="14">
        <f t="shared" si="12"/>
        <v>0</v>
      </c>
      <c r="AI14" s="59"/>
      <c r="AJ14" s="14">
        <f t="shared" si="13"/>
        <v>0</v>
      </c>
      <c r="AK14" s="59"/>
      <c r="AL14" s="14">
        <f t="shared" si="14"/>
        <v>0</v>
      </c>
      <c r="AM14" s="176" t="e">
        <f>IF(#REF!=0,"",O14/#REF!)</f>
        <v>#REF!</v>
      </c>
      <c r="AN14" s="68" t="e">
        <f>IF(#REF!=0,"",O14/#REF!)</f>
        <v>#REF!</v>
      </c>
    </row>
    <row r="15" spans="1:41" s="56" customFormat="1" ht="15" customHeight="1">
      <c r="A15" s="178"/>
      <c r="B15" s="199" t="s">
        <v>48</v>
      </c>
      <c r="C15" s="185">
        <v>0</v>
      </c>
      <c r="D15" s="72">
        <v>0</v>
      </c>
      <c r="E15" s="211">
        <v>0</v>
      </c>
      <c r="F15" s="70">
        <v>0</v>
      </c>
      <c r="G15" s="72">
        <v>0</v>
      </c>
      <c r="H15" s="211"/>
      <c r="I15" s="70">
        <f t="shared" si="0"/>
        <v>0</v>
      </c>
      <c r="J15" s="72">
        <f t="shared" si="1"/>
        <v>0</v>
      </c>
      <c r="K15" s="211"/>
      <c r="L15" s="70">
        <f t="shared" si="2"/>
        <v>0</v>
      </c>
      <c r="M15" s="211"/>
      <c r="N15" s="70">
        <f t="shared" si="2"/>
        <v>0</v>
      </c>
      <c r="O15" s="185"/>
      <c r="P15" s="70">
        <f t="shared" si="3"/>
        <v>0</v>
      </c>
      <c r="Q15" s="71"/>
      <c r="R15" s="70">
        <f t="shared" si="3"/>
        <v>0</v>
      </c>
      <c r="S15" s="71"/>
      <c r="T15" s="70">
        <f t="shared" si="5"/>
        <v>0</v>
      </c>
      <c r="U15" s="71"/>
      <c r="V15" s="70">
        <f t="shared" si="6"/>
        <v>0</v>
      </c>
      <c r="W15" s="71"/>
      <c r="X15" s="70">
        <f t="shared" si="7"/>
        <v>0</v>
      </c>
      <c r="Y15" s="71"/>
      <c r="Z15" s="70">
        <f t="shared" si="7"/>
        <v>0</v>
      </c>
      <c r="AA15" s="71"/>
      <c r="AB15" s="70">
        <f t="shared" si="9"/>
        <v>0</v>
      </c>
      <c r="AC15" s="71"/>
      <c r="AD15" s="70">
        <f t="shared" si="9"/>
        <v>0</v>
      </c>
      <c r="AE15" s="71"/>
      <c r="AF15" s="70">
        <f t="shared" si="11"/>
        <v>0</v>
      </c>
      <c r="AG15" s="71"/>
      <c r="AH15" s="70">
        <f t="shared" si="11"/>
        <v>0</v>
      </c>
      <c r="AI15" s="71"/>
      <c r="AJ15" s="70">
        <f t="shared" si="13"/>
        <v>0</v>
      </c>
      <c r="AK15" s="71"/>
      <c r="AL15" s="70">
        <f t="shared" si="13"/>
        <v>0</v>
      </c>
      <c r="AM15" s="16" t="e">
        <f>IF(#REF!=0,"",O15/#REF!)</f>
        <v>#REF!</v>
      </c>
      <c r="AN15" s="73" t="e">
        <f>IF(#REF!=0,"",O15/#REF!)</f>
        <v>#REF!</v>
      </c>
    </row>
    <row r="16" spans="1:41" s="56" customFormat="1" ht="15" customHeight="1">
      <c r="B16" s="200" t="s">
        <v>49</v>
      </c>
      <c r="C16" s="186">
        <v>786768711953.24536</v>
      </c>
      <c r="D16" s="76">
        <v>0.83079134126497245</v>
      </c>
      <c r="E16" s="74">
        <v>1036129294908.3175</v>
      </c>
      <c r="F16" s="75">
        <v>0.78645608963940949</v>
      </c>
      <c r="G16" s="76">
        <v>0.31694267853637104</v>
      </c>
      <c r="H16" s="74">
        <f>H17+H21</f>
        <v>1087189178814.3566</v>
      </c>
      <c r="I16" s="75">
        <f t="shared" si="0"/>
        <v>0.77470635561449219</v>
      </c>
      <c r="J16" s="76">
        <f t="shared" si="1"/>
        <v>4.9279452050004169E-2</v>
      </c>
      <c r="K16" s="74">
        <f>K17+K21</f>
        <v>1546996095168.7852</v>
      </c>
      <c r="L16" s="75">
        <f t="shared" si="2"/>
        <v>0.79027586504193092</v>
      </c>
      <c r="M16" s="74">
        <f>M17+M21</f>
        <v>1421907393246.5325</v>
      </c>
      <c r="N16" s="75">
        <f t="shared" si="2"/>
        <v>0.80655187773887893</v>
      </c>
      <c r="O16" s="186">
        <f>O17+O21</f>
        <v>68151597439.4543</v>
      </c>
      <c r="P16" s="75">
        <f t="shared" si="3"/>
        <v>0.8010851687750038</v>
      </c>
      <c r="Q16" s="823">
        <f>Q17+Q21</f>
        <v>93357573072.548767</v>
      </c>
      <c r="R16" s="75">
        <f t="shared" si="3"/>
        <v>0.79312143336716245</v>
      </c>
      <c r="S16" s="823">
        <f>S17+S21</f>
        <v>91011300805.437393</v>
      </c>
      <c r="T16" s="75">
        <f t="shared" si="5"/>
        <v>0.77645650205848926</v>
      </c>
      <c r="U16" s="823">
        <f>U17+U21</f>
        <v>88506561289.513153</v>
      </c>
      <c r="V16" s="75">
        <f t="shared" si="6"/>
        <v>0.79647024330014449</v>
      </c>
      <c r="W16" s="823">
        <f>W17+W21</f>
        <v>84331697429.514038</v>
      </c>
      <c r="X16" s="75">
        <f t="shared" si="7"/>
        <v>0.77404267313634423</v>
      </c>
      <c r="Y16" s="823">
        <f>Y17+Y21</f>
        <v>113498953175.40543</v>
      </c>
      <c r="Z16" s="75">
        <f t="shared" si="7"/>
        <v>0.75284645782792659</v>
      </c>
      <c r="AA16" s="823">
        <f>AA17+AA21</f>
        <v>113272019421.8804</v>
      </c>
      <c r="AB16" s="75">
        <f t="shared" si="9"/>
        <v>0.7381851983954334</v>
      </c>
      <c r="AC16" s="823">
        <f>AC17+AC21</f>
        <v>99327784845.277985</v>
      </c>
      <c r="AD16" s="75">
        <f t="shared" si="9"/>
        <v>0.74651222712946119</v>
      </c>
      <c r="AE16" s="823">
        <f>AE17+AE21</f>
        <v>91119933260.473694</v>
      </c>
      <c r="AF16" s="75">
        <f t="shared" si="11"/>
        <v>0.74926699584378886</v>
      </c>
      <c r="AG16" s="823">
        <f>AG17+AG21</f>
        <v>75146034700.431747</v>
      </c>
      <c r="AH16" s="75">
        <f t="shared" si="11"/>
        <v>0.76995978332517179</v>
      </c>
      <c r="AI16" s="823">
        <f>AI17+AI21</f>
        <v>68769786005.151459</v>
      </c>
      <c r="AJ16" s="75">
        <f t="shared" si="13"/>
        <v>0.78789568254738607</v>
      </c>
      <c r="AK16" s="823">
        <f>AK17+AK21</f>
        <v>100695937369.2682</v>
      </c>
      <c r="AL16" s="75">
        <f t="shared" si="13"/>
        <v>0.84241818159757709</v>
      </c>
      <c r="AM16" s="27" t="e">
        <f>IF(#REF!=0,"",O16/#REF!)</f>
        <v>#REF!</v>
      </c>
      <c r="AN16" s="76" t="e">
        <f>IF(#REF!=0,"",O16/#REF!)</f>
        <v>#REF!</v>
      </c>
    </row>
    <row r="17" spans="1:65" s="56" customFormat="1" ht="15" customHeight="1">
      <c r="A17" s="215"/>
      <c r="B17" s="201" t="s">
        <v>50</v>
      </c>
      <c r="C17" s="181">
        <v>786768029889.24536</v>
      </c>
      <c r="D17" s="55">
        <v>0.83079062103696033</v>
      </c>
      <c r="E17" s="53">
        <v>1034153293911.3175</v>
      </c>
      <c r="F17" s="54">
        <v>0.78495624012751852</v>
      </c>
      <c r="G17" s="55">
        <v>0.31443227816068858</v>
      </c>
      <c r="H17" s="53">
        <f>SUM(O17,Q17,S17,U17,W17,Y17,AA17,AC17,AE17,AG17,AI17,AK17)</f>
        <v>1085960480556.3566</v>
      </c>
      <c r="I17" s="54">
        <f t="shared" si="0"/>
        <v>0.77383081309792379</v>
      </c>
      <c r="J17" s="55">
        <f t="shared" si="1"/>
        <v>5.0096235200389666E-2</v>
      </c>
      <c r="K17" s="53">
        <f>K18+K19-K20</f>
        <v>1546996095168.7852</v>
      </c>
      <c r="L17" s="54">
        <f t="shared" si="2"/>
        <v>0.79027586504193092</v>
      </c>
      <c r="M17" s="53">
        <f>M18+M19-M20</f>
        <v>1421907393246.5325</v>
      </c>
      <c r="N17" s="54">
        <f t="shared" si="2"/>
        <v>0.80655187773887893</v>
      </c>
      <c r="O17" s="181">
        <f>O18+O19-O20</f>
        <v>68151597439.4543</v>
      </c>
      <c r="P17" s="54">
        <f t="shared" si="3"/>
        <v>0.8010851687750038</v>
      </c>
      <c r="Q17" s="141">
        <f>Q18+Q19-Q20</f>
        <v>93357573072.548767</v>
      </c>
      <c r="R17" s="54">
        <f t="shared" si="3"/>
        <v>0.79312143336716245</v>
      </c>
      <c r="S17" s="141">
        <f>S18+S19-S20</f>
        <v>90995481805.437393</v>
      </c>
      <c r="T17" s="54">
        <f t="shared" si="5"/>
        <v>0.77632154337426695</v>
      </c>
      <c r="U17" s="141">
        <f>U18+U19-U20</f>
        <v>88425865289.513153</v>
      </c>
      <c r="V17" s="54">
        <f t="shared" si="6"/>
        <v>0.79574406027126032</v>
      </c>
      <c r="W17" s="141">
        <f>W18+W19-W20</f>
        <v>84232591605.514038</v>
      </c>
      <c r="X17" s="54">
        <f t="shared" si="7"/>
        <v>0.77313302540873319</v>
      </c>
      <c r="Y17" s="141">
        <f>Y18+Y19-Y20</f>
        <v>113498953175.40543</v>
      </c>
      <c r="Z17" s="54">
        <f t="shared" si="7"/>
        <v>0.75284645782792659</v>
      </c>
      <c r="AA17" s="141">
        <f>AA18+AA19-AA20</f>
        <v>113189068745.8804</v>
      </c>
      <c r="AB17" s="54">
        <f t="shared" si="9"/>
        <v>0.73764461510281965</v>
      </c>
      <c r="AC17" s="141">
        <f>AC18+AC19-AC20</f>
        <v>99157357525.277985</v>
      </c>
      <c r="AD17" s="54">
        <f t="shared" si="9"/>
        <v>0.74523135613837765</v>
      </c>
      <c r="AE17" s="141">
        <f>AE18+AE19-AE20</f>
        <v>90907897560.473694</v>
      </c>
      <c r="AF17" s="54">
        <f t="shared" si="11"/>
        <v>0.74752345470777315</v>
      </c>
      <c r="AG17" s="141">
        <f>AG18+AG19-AG20</f>
        <v>74941583920.431747</v>
      </c>
      <c r="AH17" s="54">
        <f t="shared" si="11"/>
        <v>0.76786494387160631</v>
      </c>
      <c r="AI17" s="141">
        <f>AI18+AI19-AI20</f>
        <v>68584093247.151459</v>
      </c>
      <c r="AJ17" s="54">
        <f t="shared" si="13"/>
        <v>0.78576819995935598</v>
      </c>
      <c r="AK17" s="141">
        <f>AK18+AK19-AK20</f>
        <v>100518417169.2682</v>
      </c>
      <c r="AL17" s="54">
        <f t="shared" si="13"/>
        <v>0.8409330547097621</v>
      </c>
      <c r="AM17" s="22" t="e">
        <f>IF(#REF!=0,"",O17/#REF!)</f>
        <v>#REF!</v>
      </c>
      <c r="AN17" s="55" t="e">
        <f>IF(#REF!=0,"",O17/#REF!)</f>
        <v>#REF!</v>
      </c>
    </row>
    <row r="18" spans="1:65" s="51" customFormat="1" ht="15" customHeight="1">
      <c r="A18" s="52"/>
      <c r="B18" s="202" t="s">
        <v>51</v>
      </c>
      <c r="C18" s="187">
        <v>166972010822</v>
      </c>
      <c r="D18" s="46">
        <v>0.17631471449866501</v>
      </c>
      <c r="E18" s="212">
        <v>0</v>
      </c>
      <c r="F18" s="14">
        <v>0</v>
      </c>
      <c r="G18" s="46">
        <v>-1</v>
      </c>
      <c r="H18" s="212">
        <f>SUM(O18,Q18,S18,U18,W18,Y18,AA18,AC18,AE18,AG18,AI18,AK18)</f>
        <v>206545173967</v>
      </c>
      <c r="I18" s="14">
        <f t="shared" si="0"/>
        <v>0.14717940733022947</v>
      </c>
      <c r="J18" s="46">
        <f t="shared" si="1"/>
        <v>0</v>
      </c>
      <c r="K18" s="212"/>
      <c r="L18" s="14">
        <f t="shared" si="2"/>
        <v>0</v>
      </c>
      <c r="M18" s="212"/>
      <c r="N18" s="14">
        <f t="shared" si="2"/>
        <v>0</v>
      </c>
      <c r="O18" s="187">
        <v>13648164024</v>
      </c>
      <c r="P18" s="14">
        <f t="shared" si="3"/>
        <v>0.16042678662592066</v>
      </c>
      <c r="Q18" s="143">
        <f>+O20</f>
        <v>15486323719</v>
      </c>
      <c r="R18" s="14">
        <f t="shared" si="3"/>
        <v>0.13156442333881505</v>
      </c>
      <c r="S18" s="143">
        <f>+Q20</f>
        <v>17907903371</v>
      </c>
      <c r="T18" s="14">
        <f t="shared" si="5"/>
        <v>0.15278001619132295</v>
      </c>
      <c r="U18" s="143">
        <f>+S20</f>
        <v>23288867821</v>
      </c>
      <c r="V18" s="14">
        <f t="shared" si="6"/>
        <v>0.20957644212276691</v>
      </c>
      <c r="W18" s="143">
        <f>+U20</f>
        <v>16519516834</v>
      </c>
      <c r="X18" s="14">
        <f t="shared" si="7"/>
        <v>0.15162520569205484</v>
      </c>
      <c r="Y18" s="143">
        <f>+W20</f>
        <v>26892232418</v>
      </c>
      <c r="Z18" s="14">
        <f t="shared" si="7"/>
        <v>0.17837804977538568</v>
      </c>
      <c r="AA18" s="143">
        <f>+Y20</f>
        <v>14656756649</v>
      </c>
      <c r="AB18" s="14">
        <f t="shared" si="9"/>
        <v>9.5516976478356164E-2</v>
      </c>
      <c r="AC18" s="143">
        <f>+AA20</f>
        <v>19561331209</v>
      </c>
      <c r="AD18" s="14">
        <f t="shared" si="9"/>
        <v>0.14701599304962087</v>
      </c>
      <c r="AE18" s="143">
        <f>+AC20</f>
        <v>19309086108</v>
      </c>
      <c r="AF18" s="14">
        <f t="shared" si="11"/>
        <v>0.1587760265283911</v>
      </c>
      <c r="AG18" s="143">
        <f>+AE20</f>
        <v>16826581407</v>
      </c>
      <c r="AH18" s="14">
        <f t="shared" si="11"/>
        <v>0.17240817863357796</v>
      </c>
      <c r="AI18" s="143">
        <f>+AG20</f>
        <v>7802105630</v>
      </c>
      <c r="AJ18" s="14">
        <f t="shared" si="13"/>
        <v>8.9388751917814188E-2</v>
      </c>
      <c r="AK18" s="143">
        <f>+AI20</f>
        <v>14646304777</v>
      </c>
      <c r="AL18" s="14">
        <f t="shared" si="13"/>
        <v>0.12253039953456778</v>
      </c>
      <c r="AM18" s="176"/>
      <c r="AN18" s="68"/>
    </row>
    <row r="19" spans="1:65" s="51" customFormat="1" ht="15" customHeight="1">
      <c r="A19" s="52"/>
      <c r="B19" s="202" t="s">
        <v>52</v>
      </c>
      <c r="C19" s="187">
        <v>777750627737.13892</v>
      </c>
      <c r="D19" s="46">
        <v>0.82126866176880964</v>
      </c>
      <c r="E19" s="211">
        <v>1034153293911.3175</v>
      </c>
      <c r="F19" s="14">
        <v>0.78495624012751852</v>
      </c>
      <c r="G19" s="46">
        <v>0.32967207872294579</v>
      </c>
      <c r="H19" s="211">
        <f>SUM(O19,Q19,S19,U19,W19,Y19,AA19,AC19,AE19,AG19,AI19,AK19)</f>
        <v>1089663350228.3566</v>
      </c>
      <c r="I19" s="14">
        <f t="shared" si="0"/>
        <v>0.77646939405955462</v>
      </c>
      <c r="J19" s="46">
        <f t="shared" si="1"/>
        <v>5.3676816235910238E-2</v>
      </c>
      <c r="K19" s="211">
        <v>1546996095168.7852</v>
      </c>
      <c r="L19" s="14">
        <f t="shared" si="2"/>
        <v>0.79027586504193092</v>
      </c>
      <c r="M19" s="211">
        <v>1421907393246.5325</v>
      </c>
      <c r="N19" s="14">
        <f t="shared" si="2"/>
        <v>0.80655187773887893</v>
      </c>
      <c r="O19" s="187">
        <f>+'2025-실적-MC'!O41</f>
        <v>69989757134.4543</v>
      </c>
      <c r="P19" s="14">
        <f t="shared" si="3"/>
        <v>0.82269174183901261</v>
      </c>
      <c r="Q19" s="143">
        <f>+'2025-실적-MC'!Q41</f>
        <v>95779152724.548767</v>
      </c>
      <c r="R19" s="14">
        <f t="shared" si="3"/>
        <v>0.81369401962231791</v>
      </c>
      <c r="S19" s="143">
        <f>+'2025-실적-MC'!S41</f>
        <v>96376446255.437393</v>
      </c>
      <c r="T19" s="14">
        <f t="shared" si="5"/>
        <v>0.82222886254861793</v>
      </c>
      <c r="U19" s="143">
        <f>+'2025-실적-MC'!U41</f>
        <v>81656514302.513153</v>
      </c>
      <c r="V19" s="14">
        <f t="shared" si="6"/>
        <v>0.73482669381790111</v>
      </c>
      <c r="W19" s="143">
        <f>+'2025-실적-MC'!W41</f>
        <v>94605307189.514038</v>
      </c>
      <c r="X19" s="14">
        <f t="shared" si="7"/>
        <v>0.86833951055072967</v>
      </c>
      <c r="Y19" s="143">
        <f>+'2025-실적-MC'!Y41</f>
        <v>101263477406.40543</v>
      </c>
      <c r="Z19" s="14">
        <f t="shared" si="7"/>
        <v>0.67168769525947025</v>
      </c>
      <c r="AA19" s="143">
        <f>+'2025-실적-MC'!AA41</f>
        <v>118093643305.8804</v>
      </c>
      <c r="AB19" s="14">
        <f t="shared" si="9"/>
        <v>0.76960735720892037</v>
      </c>
      <c r="AC19" s="143">
        <f>+'2025-실적-MC'!AC41</f>
        <v>98905112424.277985</v>
      </c>
      <c r="AD19" s="14">
        <f t="shared" si="9"/>
        <v>0.74333557186791066</v>
      </c>
      <c r="AE19" s="143">
        <f>+'2025-실적-MC'!AE41</f>
        <v>88425392859.473694</v>
      </c>
      <c r="AF19" s="14">
        <f t="shared" si="11"/>
        <v>0.72711015135109469</v>
      </c>
      <c r="AG19" s="143">
        <f>+'2025-실적-MC'!AG41</f>
        <v>65917108143.431747</v>
      </c>
      <c r="AH19" s="14">
        <f t="shared" si="11"/>
        <v>0.67539854239636976</v>
      </c>
      <c r="AI19" s="143">
        <f>+'2025-실적-MC'!AI41</f>
        <v>75428292394.151459</v>
      </c>
      <c r="AJ19" s="14">
        <f t="shared" si="13"/>
        <v>0.86418221389873118</v>
      </c>
      <c r="AK19" s="143">
        <f>+'2025-실적-MC'!AK41</f>
        <v>103223146088.2682</v>
      </c>
      <c r="AL19" s="14">
        <f t="shared" si="13"/>
        <v>0.86356070858722378</v>
      </c>
      <c r="AM19" s="176"/>
      <c r="AN19" s="68"/>
    </row>
    <row r="20" spans="1:65" s="51" customFormat="1" ht="15" customHeight="1">
      <c r="A20" s="52"/>
      <c r="B20" s="202" t="s">
        <v>53</v>
      </c>
      <c r="C20" s="187">
        <v>160037480040.60272</v>
      </c>
      <c r="D20" s="46">
        <v>0.1689921709844249</v>
      </c>
      <c r="E20" s="212">
        <v>0</v>
      </c>
      <c r="F20" s="14">
        <v>0</v>
      </c>
      <c r="G20" s="46">
        <v>-1</v>
      </c>
      <c r="H20" s="212">
        <f>SUM(O20,Q20,S20,U20,W20,Y20,AA20,AC20,AE20,AG20,AI20,AK20)</f>
        <v>210248043639</v>
      </c>
      <c r="I20" s="14">
        <f t="shared" si="0"/>
        <v>0.14981798829186024</v>
      </c>
      <c r="J20" s="46">
        <f t="shared" si="1"/>
        <v>0</v>
      </c>
      <c r="K20" s="212"/>
      <c r="L20" s="14">
        <f t="shared" si="2"/>
        <v>0</v>
      </c>
      <c r="M20" s="212"/>
      <c r="N20" s="14">
        <f t="shared" si="2"/>
        <v>0</v>
      </c>
      <c r="O20" s="187">
        <v>15486323719</v>
      </c>
      <c r="P20" s="14">
        <f t="shared" si="3"/>
        <v>0.18203335968992945</v>
      </c>
      <c r="Q20" s="143">
        <v>17907903371</v>
      </c>
      <c r="R20" s="14">
        <f t="shared" si="3"/>
        <v>0.15213700959397056</v>
      </c>
      <c r="S20" s="143">
        <v>23288867821</v>
      </c>
      <c r="T20" s="14">
        <f t="shared" si="5"/>
        <v>0.19868733536567396</v>
      </c>
      <c r="U20" s="143">
        <v>16519516834</v>
      </c>
      <c r="V20" s="14">
        <f t="shared" si="6"/>
        <v>0.14865907566940778</v>
      </c>
      <c r="W20" s="143">
        <v>26892232418</v>
      </c>
      <c r="X20" s="14">
        <f t="shared" si="7"/>
        <v>0.24683169083405138</v>
      </c>
      <c r="Y20" s="143">
        <v>14656756649</v>
      </c>
      <c r="Z20" s="14">
        <f t="shared" si="7"/>
        <v>9.7219287206929308E-2</v>
      </c>
      <c r="AA20" s="143">
        <v>19561331209</v>
      </c>
      <c r="AB20" s="14">
        <f t="shared" si="9"/>
        <v>0.12747971858445689</v>
      </c>
      <c r="AC20" s="143">
        <v>19309086108</v>
      </c>
      <c r="AD20" s="14">
        <f t="shared" si="9"/>
        <v>0.14512020877915388</v>
      </c>
      <c r="AE20" s="143">
        <v>16826581407</v>
      </c>
      <c r="AF20" s="14">
        <f t="shared" si="11"/>
        <v>0.13836272317171253</v>
      </c>
      <c r="AG20" s="143">
        <v>7802105630</v>
      </c>
      <c r="AH20" s="14">
        <f t="shared" si="11"/>
        <v>7.9941777158341373E-2</v>
      </c>
      <c r="AI20" s="143">
        <v>14646304777</v>
      </c>
      <c r="AJ20" s="14">
        <f t="shared" si="13"/>
        <v>0.16780276585718948</v>
      </c>
      <c r="AK20" s="143">
        <v>17351033696</v>
      </c>
      <c r="AL20" s="14">
        <f t="shared" si="13"/>
        <v>0.14515805341202948</v>
      </c>
      <c r="AM20" s="176"/>
      <c r="AN20" s="68"/>
    </row>
    <row r="21" spans="1:65" s="56" customFormat="1" ht="15" customHeight="1">
      <c r="A21" s="57"/>
      <c r="B21" s="197" t="s">
        <v>54</v>
      </c>
      <c r="C21" s="183">
        <v>682064</v>
      </c>
      <c r="D21" s="67">
        <v>7.2022801209490165E-7</v>
      </c>
      <c r="E21" s="65">
        <v>1976000997</v>
      </c>
      <c r="F21" s="66">
        <v>1.4998495118909889E-3</v>
      </c>
      <c r="G21" s="67">
        <v>2896.0902979779025</v>
      </c>
      <c r="H21" s="65">
        <f>SUM(O21,Q21,S21,U21,W21,Y21,AA21,AC21,AE21,AG21,AI21,AK21)</f>
        <v>1228698258</v>
      </c>
      <c r="I21" s="66">
        <f t="shared" si="0"/>
        <v>8.7554251656840111E-4</v>
      </c>
      <c r="J21" s="67">
        <f t="shared" si="1"/>
        <v>-0.37818945442566493</v>
      </c>
      <c r="K21" s="65"/>
      <c r="L21" s="66">
        <f t="shared" si="2"/>
        <v>0</v>
      </c>
      <c r="M21" s="65"/>
      <c r="N21" s="66">
        <f t="shared" si="2"/>
        <v>0</v>
      </c>
      <c r="O21" s="183">
        <f>SUM(O23+O27)</f>
        <v>0</v>
      </c>
      <c r="P21" s="66">
        <f t="shared" si="3"/>
        <v>0</v>
      </c>
      <c r="Q21" s="78">
        <f>SUM(Q23+Q27)</f>
        <v>0</v>
      </c>
      <c r="R21" s="66">
        <f t="shared" si="3"/>
        <v>0</v>
      </c>
      <c r="S21" s="78">
        <f>SUM(S23+S27)</f>
        <v>15819000</v>
      </c>
      <c r="T21" s="66">
        <f t="shared" si="5"/>
        <v>1.3495868422231603E-4</v>
      </c>
      <c r="U21" s="78">
        <f>SUM(U23+U27)</f>
        <v>80696000</v>
      </c>
      <c r="V21" s="66">
        <f t="shared" si="6"/>
        <v>7.2618302888425332E-4</v>
      </c>
      <c r="W21" s="78">
        <f>SUM(W23+W27)</f>
        <v>99105824</v>
      </c>
      <c r="X21" s="66">
        <f t="shared" si="7"/>
        <v>9.0964772761104983E-4</v>
      </c>
      <c r="Y21" s="78"/>
      <c r="Z21" s="66">
        <f t="shared" si="7"/>
        <v>0</v>
      </c>
      <c r="AA21" s="78">
        <f>SUM(AA23+AA27)</f>
        <v>82950676</v>
      </c>
      <c r="AB21" s="66">
        <f t="shared" si="9"/>
        <v>5.4058329261380805E-4</v>
      </c>
      <c r="AC21" s="78">
        <f>SUM(AC23+AC27)</f>
        <v>170427320</v>
      </c>
      <c r="AD21" s="66">
        <f t="shared" si="9"/>
        <v>1.2808709910835552E-3</v>
      </c>
      <c r="AE21" s="78">
        <f>SUM(AE23+AE27)</f>
        <v>212035700</v>
      </c>
      <c r="AF21" s="66">
        <f t="shared" si="11"/>
        <v>1.7435411360156318E-3</v>
      </c>
      <c r="AG21" s="78">
        <f>SUM(AG23+AG27)</f>
        <v>204450780</v>
      </c>
      <c r="AH21" s="66">
        <f t="shared" si="11"/>
        <v>2.0948394535654446E-3</v>
      </c>
      <c r="AI21" s="78">
        <f>SUM(AI23+AI27)</f>
        <v>185692758</v>
      </c>
      <c r="AJ21" s="66">
        <f t="shared" si="13"/>
        <v>2.1274825880301116E-3</v>
      </c>
      <c r="AK21" s="78">
        <f>SUM(AK23+AK27)</f>
        <v>177520200</v>
      </c>
      <c r="AL21" s="66">
        <f t="shared" si="13"/>
        <v>1.4851268878150275E-3</v>
      </c>
      <c r="AM21" s="22" t="e">
        <f>IF(#REF!=0,"",O21/#REF!)</f>
        <v>#REF!</v>
      </c>
      <c r="AN21" s="55" t="e">
        <f>IF(#REF!=0,"",O21/#REF!)</f>
        <v>#REF!</v>
      </c>
    </row>
    <row r="22" spans="1:65" s="56" customFormat="1" ht="15" customHeight="1">
      <c r="A22" s="57"/>
      <c r="B22" s="196" t="s">
        <v>55</v>
      </c>
      <c r="C22" s="183">
        <v>0</v>
      </c>
      <c r="D22" s="67">
        <v>0</v>
      </c>
      <c r="E22" s="65">
        <v>0</v>
      </c>
      <c r="F22" s="66">
        <v>0</v>
      </c>
      <c r="G22" s="67">
        <v>0</v>
      </c>
      <c r="H22" s="65"/>
      <c r="I22" s="66">
        <f t="shared" si="0"/>
        <v>0</v>
      </c>
      <c r="J22" s="67">
        <f t="shared" si="1"/>
        <v>0</v>
      </c>
      <c r="K22" s="65"/>
      <c r="L22" s="66">
        <f t="shared" si="2"/>
        <v>0</v>
      </c>
      <c r="M22" s="65"/>
      <c r="N22" s="66">
        <f t="shared" si="2"/>
        <v>0</v>
      </c>
      <c r="O22" s="183"/>
      <c r="P22" s="66">
        <f t="shared" si="3"/>
        <v>0</v>
      </c>
      <c r="Q22" s="78"/>
      <c r="R22" s="66">
        <f t="shared" si="3"/>
        <v>0</v>
      </c>
      <c r="S22" s="78"/>
      <c r="T22" s="66">
        <f t="shared" si="5"/>
        <v>0</v>
      </c>
      <c r="U22" s="78"/>
      <c r="V22" s="66">
        <f t="shared" si="6"/>
        <v>0</v>
      </c>
      <c r="W22" s="78"/>
      <c r="X22" s="66">
        <f t="shared" si="7"/>
        <v>0</v>
      </c>
      <c r="Y22" s="78"/>
      <c r="Z22" s="66">
        <f t="shared" si="7"/>
        <v>0</v>
      </c>
      <c r="AA22" s="78"/>
      <c r="AB22" s="66">
        <f t="shared" si="9"/>
        <v>0</v>
      </c>
      <c r="AC22" s="78"/>
      <c r="AD22" s="66">
        <f t="shared" si="9"/>
        <v>0</v>
      </c>
      <c r="AE22" s="78"/>
      <c r="AF22" s="66">
        <f t="shared" si="11"/>
        <v>0</v>
      </c>
      <c r="AG22" s="78"/>
      <c r="AH22" s="66">
        <f t="shared" si="11"/>
        <v>0</v>
      </c>
      <c r="AI22" s="78"/>
      <c r="AJ22" s="66">
        <f t="shared" si="13"/>
        <v>0</v>
      </c>
      <c r="AK22" s="78"/>
      <c r="AL22" s="66">
        <f t="shared" si="13"/>
        <v>0</v>
      </c>
      <c r="AM22" s="22"/>
      <c r="AN22" s="55"/>
    </row>
    <row r="23" spans="1:65" s="51" customFormat="1" ht="15" customHeight="1">
      <c r="A23" s="61"/>
      <c r="B23" s="196" t="s">
        <v>56</v>
      </c>
      <c r="C23" s="188">
        <v>0</v>
      </c>
      <c r="D23" s="46">
        <v>0</v>
      </c>
      <c r="E23" s="213">
        <v>1976000997</v>
      </c>
      <c r="F23" s="14">
        <v>1.4998495118909889E-3</v>
      </c>
      <c r="G23" s="46">
        <v>0</v>
      </c>
      <c r="H23" s="211">
        <f>SUM(O23,Q23,S23,U23,W23,Y23,AA23,AC23,AE23,AG23,AI23,AK23)</f>
        <v>1228698258</v>
      </c>
      <c r="I23" s="14">
        <f t="shared" si="0"/>
        <v>8.7554251656840111E-4</v>
      </c>
      <c r="J23" s="46">
        <f t="shared" si="1"/>
        <v>-0.37818945442566493</v>
      </c>
      <c r="K23" s="213"/>
      <c r="L23" s="14">
        <f t="shared" si="2"/>
        <v>0</v>
      </c>
      <c r="M23" s="213"/>
      <c r="N23" s="14">
        <f t="shared" si="2"/>
        <v>0</v>
      </c>
      <c r="O23" s="188"/>
      <c r="P23" s="14">
        <f t="shared" si="3"/>
        <v>0</v>
      </c>
      <c r="Q23" s="79"/>
      <c r="R23" s="14">
        <f t="shared" si="3"/>
        <v>0</v>
      </c>
      <c r="S23" s="79">
        <v>15819000</v>
      </c>
      <c r="T23" s="14">
        <f t="shared" si="5"/>
        <v>1.3495868422231603E-4</v>
      </c>
      <c r="U23" s="79">
        <v>80696000</v>
      </c>
      <c r="V23" s="14">
        <f t="shared" si="6"/>
        <v>7.2618302888425332E-4</v>
      </c>
      <c r="W23" s="79">
        <v>99105824</v>
      </c>
      <c r="X23" s="14">
        <f t="shared" si="7"/>
        <v>9.0964772761104983E-4</v>
      </c>
      <c r="Y23" s="79">
        <v>0</v>
      </c>
      <c r="Z23" s="14">
        <f t="shared" si="7"/>
        <v>0</v>
      </c>
      <c r="AA23" s="79">
        <v>82950676</v>
      </c>
      <c r="AB23" s="14">
        <f t="shared" si="9"/>
        <v>5.4058329261380805E-4</v>
      </c>
      <c r="AC23" s="79">
        <v>170427320</v>
      </c>
      <c r="AD23" s="14">
        <f t="shared" si="9"/>
        <v>1.2808709910835552E-3</v>
      </c>
      <c r="AE23" s="79">
        <v>212035700</v>
      </c>
      <c r="AF23" s="14">
        <f t="shared" si="11"/>
        <v>1.7435411360156318E-3</v>
      </c>
      <c r="AG23" s="79">
        <v>204450780</v>
      </c>
      <c r="AH23" s="14">
        <f t="shared" si="11"/>
        <v>2.0948394535654446E-3</v>
      </c>
      <c r="AI23" s="79">
        <v>185692758</v>
      </c>
      <c r="AJ23" s="14">
        <f t="shared" si="13"/>
        <v>2.1274825880301116E-3</v>
      </c>
      <c r="AK23" s="79">
        <v>177520200</v>
      </c>
      <c r="AL23" s="14">
        <f t="shared" si="13"/>
        <v>1.4851268878150275E-3</v>
      </c>
      <c r="AM23" s="176" t="e">
        <f>IF(#REF!=0,"",O23/#REF!)</f>
        <v>#REF!</v>
      </c>
      <c r="AN23" s="68" t="e">
        <f>IF(#REF!=0,"",O23/#REF!)</f>
        <v>#REF!</v>
      </c>
    </row>
    <row r="24" spans="1:65" s="51" customFormat="1" ht="15" customHeight="1">
      <c r="A24" s="52"/>
      <c r="B24" s="202" t="s">
        <v>57</v>
      </c>
      <c r="C24" s="188">
        <v>0</v>
      </c>
      <c r="D24" s="46">
        <v>0</v>
      </c>
      <c r="E24" s="213">
        <v>0</v>
      </c>
      <c r="F24" s="14">
        <v>0</v>
      </c>
      <c r="G24" s="46">
        <v>0</v>
      </c>
      <c r="H24" s="213"/>
      <c r="I24" s="14">
        <f t="shared" si="0"/>
        <v>0</v>
      </c>
      <c r="J24" s="46">
        <f t="shared" si="1"/>
        <v>0</v>
      </c>
      <c r="K24" s="213"/>
      <c r="L24" s="14">
        <f t="shared" si="2"/>
        <v>0</v>
      </c>
      <c r="M24" s="213"/>
      <c r="N24" s="14">
        <f t="shared" si="2"/>
        <v>0</v>
      </c>
      <c r="O24" s="188"/>
      <c r="P24" s="14">
        <f t="shared" ref="P24:R39" si="15">IFERROR(O24/O$7,0)</f>
        <v>0</v>
      </c>
      <c r="Q24" s="79"/>
      <c r="R24" s="14">
        <f>IFERROR(Q24/Q$7,0)</f>
        <v>0</v>
      </c>
      <c r="S24" s="79"/>
      <c r="T24" s="14">
        <f t="shared" si="5"/>
        <v>0</v>
      </c>
      <c r="U24" s="79"/>
      <c r="V24" s="14">
        <f t="shared" si="6"/>
        <v>0</v>
      </c>
      <c r="W24" s="79"/>
      <c r="X24" s="14">
        <f t="shared" ref="X24:Z39" si="16">IFERROR(W24/W$7,0)</f>
        <v>0</v>
      </c>
      <c r="Y24" s="79"/>
      <c r="Z24" s="14">
        <f>IFERROR(Y24/Y$7,0)</f>
        <v>0</v>
      </c>
      <c r="AA24" s="79"/>
      <c r="AB24" s="14">
        <f t="shared" ref="AB24:AD39" si="17">IFERROR(AA24/AA$7,0)</f>
        <v>0</v>
      </c>
      <c r="AC24" s="79"/>
      <c r="AD24" s="14">
        <f>IFERROR(AC24/AC$7,0)</f>
        <v>0</v>
      </c>
      <c r="AE24" s="79"/>
      <c r="AF24" s="14">
        <f t="shared" ref="AF24:AH39" si="18">IFERROR(AE24/AE$7,0)</f>
        <v>0</v>
      </c>
      <c r="AG24" s="79"/>
      <c r="AH24" s="14">
        <f>IFERROR(AG24/AG$7,0)</f>
        <v>0</v>
      </c>
      <c r="AI24" s="79"/>
      <c r="AJ24" s="14">
        <f t="shared" ref="AJ24:AL39" si="19">IFERROR(AI24/AI$7,0)</f>
        <v>0</v>
      </c>
      <c r="AK24" s="79"/>
      <c r="AL24" s="14">
        <f>IFERROR(AK24/AK$7,0)</f>
        <v>0</v>
      </c>
      <c r="AM24" s="176" t="e">
        <f>IF(#REF!=0,"",O24/#REF!)</f>
        <v>#REF!</v>
      </c>
      <c r="AN24" s="68"/>
    </row>
    <row r="25" spans="1:65" s="51" customFormat="1" ht="15" customHeight="1">
      <c r="A25" s="52"/>
      <c r="B25" s="202" t="s">
        <v>58</v>
      </c>
      <c r="C25" s="188">
        <v>0</v>
      </c>
      <c r="D25" s="46">
        <v>0</v>
      </c>
      <c r="E25" s="211">
        <v>0</v>
      </c>
      <c r="F25" s="14">
        <v>0</v>
      </c>
      <c r="G25" s="46">
        <v>0</v>
      </c>
      <c r="H25" s="211"/>
      <c r="I25" s="14">
        <f t="shared" si="0"/>
        <v>0</v>
      </c>
      <c r="J25" s="46">
        <f t="shared" si="1"/>
        <v>0</v>
      </c>
      <c r="K25" s="211"/>
      <c r="L25" s="14">
        <f t="shared" si="2"/>
        <v>0</v>
      </c>
      <c r="M25" s="211"/>
      <c r="N25" s="14">
        <f t="shared" si="2"/>
        <v>0</v>
      </c>
      <c r="O25" s="188"/>
      <c r="P25" s="14">
        <f t="shared" si="15"/>
        <v>0</v>
      </c>
      <c r="Q25" s="79"/>
      <c r="R25" s="14">
        <f t="shared" si="15"/>
        <v>0</v>
      </c>
      <c r="S25" s="79"/>
      <c r="T25" s="14">
        <f t="shared" si="5"/>
        <v>0</v>
      </c>
      <c r="U25" s="79"/>
      <c r="V25" s="14">
        <f t="shared" si="5"/>
        <v>0</v>
      </c>
      <c r="W25" s="79"/>
      <c r="X25" s="14">
        <f t="shared" si="16"/>
        <v>0</v>
      </c>
      <c r="Y25" s="79"/>
      <c r="Z25" s="14">
        <f t="shared" si="16"/>
        <v>0</v>
      </c>
      <c r="AA25" s="79"/>
      <c r="AB25" s="14">
        <f t="shared" si="17"/>
        <v>0</v>
      </c>
      <c r="AC25" s="79"/>
      <c r="AD25" s="14">
        <f t="shared" si="17"/>
        <v>0</v>
      </c>
      <c r="AE25" s="79"/>
      <c r="AF25" s="14">
        <f t="shared" si="18"/>
        <v>0</v>
      </c>
      <c r="AG25" s="79"/>
      <c r="AH25" s="14">
        <f t="shared" si="18"/>
        <v>0</v>
      </c>
      <c r="AI25" s="79"/>
      <c r="AJ25" s="14">
        <f t="shared" si="19"/>
        <v>0</v>
      </c>
      <c r="AK25" s="79"/>
      <c r="AL25" s="14">
        <f t="shared" si="19"/>
        <v>0</v>
      </c>
      <c r="AM25" s="176" t="e">
        <f>IF(#REF!=0,"",O25/#REF!)</f>
        <v>#REF!</v>
      </c>
      <c r="AN25" s="68"/>
    </row>
    <row r="26" spans="1:65" s="51" customFormat="1" ht="15" customHeight="1">
      <c r="A26" s="52"/>
      <c r="B26" s="202" t="s">
        <v>59</v>
      </c>
      <c r="C26" s="188">
        <v>0</v>
      </c>
      <c r="D26" s="46">
        <v>0</v>
      </c>
      <c r="E26" s="213">
        <v>0</v>
      </c>
      <c r="F26" s="14">
        <v>0</v>
      </c>
      <c r="G26" s="46">
        <v>0</v>
      </c>
      <c r="H26" s="213"/>
      <c r="I26" s="14">
        <f t="shared" si="0"/>
        <v>0</v>
      </c>
      <c r="J26" s="46">
        <f t="shared" si="1"/>
        <v>0</v>
      </c>
      <c r="K26" s="213"/>
      <c r="L26" s="14">
        <f t="shared" si="2"/>
        <v>0</v>
      </c>
      <c r="M26" s="213"/>
      <c r="N26" s="14">
        <f t="shared" si="2"/>
        <v>0</v>
      </c>
      <c r="O26" s="188"/>
      <c r="P26" s="14">
        <f t="shared" si="15"/>
        <v>0</v>
      </c>
      <c r="Q26" s="79"/>
      <c r="R26" s="14">
        <f t="shared" si="15"/>
        <v>0</v>
      </c>
      <c r="S26" s="79"/>
      <c r="T26" s="14">
        <f t="shared" ref="T26:V41" si="20">IFERROR(S26/S$7,0)</f>
        <v>0</v>
      </c>
      <c r="U26" s="79"/>
      <c r="V26" s="14">
        <f t="shared" si="20"/>
        <v>0</v>
      </c>
      <c r="W26" s="79"/>
      <c r="X26" s="14">
        <f t="shared" si="16"/>
        <v>0</v>
      </c>
      <c r="Y26" s="79"/>
      <c r="Z26" s="14">
        <f t="shared" si="16"/>
        <v>0</v>
      </c>
      <c r="AA26" s="79"/>
      <c r="AB26" s="14">
        <f t="shared" si="17"/>
        <v>0</v>
      </c>
      <c r="AC26" s="79"/>
      <c r="AD26" s="14">
        <f t="shared" si="17"/>
        <v>0</v>
      </c>
      <c r="AE26" s="79"/>
      <c r="AF26" s="14">
        <f t="shared" si="18"/>
        <v>0</v>
      </c>
      <c r="AG26" s="79"/>
      <c r="AH26" s="14">
        <f t="shared" si="18"/>
        <v>0</v>
      </c>
      <c r="AI26" s="79"/>
      <c r="AJ26" s="14">
        <f t="shared" si="19"/>
        <v>0</v>
      </c>
      <c r="AK26" s="79"/>
      <c r="AL26" s="14">
        <f t="shared" si="19"/>
        <v>0</v>
      </c>
      <c r="AM26" s="176" t="e">
        <f>IF(#REF!=0,"",O26/#REF!)</f>
        <v>#REF!</v>
      </c>
      <c r="AN26" s="68"/>
    </row>
    <row r="27" spans="1:65" s="51" customFormat="1" ht="15" customHeight="1">
      <c r="A27" s="88"/>
      <c r="B27" s="198" t="s">
        <v>60</v>
      </c>
      <c r="C27" s="189">
        <v>0</v>
      </c>
      <c r="D27" s="83">
        <v>0</v>
      </c>
      <c r="E27" s="214">
        <v>0</v>
      </c>
      <c r="F27" s="81">
        <v>0</v>
      </c>
      <c r="G27" s="83">
        <v>0</v>
      </c>
      <c r="H27" s="214"/>
      <c r="I27" s="81">
        <f t="shared" si="0"/>
        <v>0</v>
      </c>
      <c r="J27" s="83">
        <f t="shared" si="1"/>
        <v>0</v>
      </c>
      <c r="K27" s="214"/>
      <c r="L27" s="81">
        <f t="shared" si="2"/>
        <v>0</v>
      </c>
      <c r="M27" s="214"/>
      <c r="N27" s="81">
        <f t="shared" si="2"/>
        <v>0</v>
      </c>
      <c r="O27" s="189"/>
      <c r="P27" s="81">
        <f t="shared" si="15"/>
        <v>0</v>
      </c>
      <c r="Q27" s="82"/>
      <c r="R27" s="81">
        <f t="shared" si="15"/>
        <v>0</v>
      </c>
      <c r="S27" s="82"/>
      <c r="T27" s="81">
        <f t="shared" si="20"/>
        <v>0</v>
      </c>
      <c r="U27" s="82"/>
      <c r="V27" s="81">
        <f t="shared" si="20"/>
        <v>0</v>
      </c>
      <c r="W27" s="82"/>
      <c r="X27" s="81">
        <f t="shared" si="16"/>
        <v>0</v>
      </c>
      <c r="Y27" s="82"/>
      <c r="Z27" s="81">
        <f t="shared" si="16"/>
        <v>0</v>
      </c>
      <c r="AA27" s="82"/>
      <c r="AB27" s="81">
        <f t="shared" si="17"/>
        <v>0</v>
      </c>
      <c r="AC27" s="82"/>
      <c r="AD27" s="81">
        <f t="shared" si="17"/>
        <v>0</v>
      </c>
      <c r="AE27" s="82"/>
      <c r="AF27" s="81">
        <f t="shared" si="18"/>
        <v>0</v>
      </c>
      <c r="AG27" s="82"/>
      <c r="AH27" s="81">
        <f t="shared" si="18"/>
        <v>0</v>
      </c>
      <c r="AI27" s="82"/>
      <c r="AJ27" s="81">
        <f t="shared" si="19"/>
        <v>0</v>
      </c>
      <c r="AK27" s="82"/>
      <c r="AL27" s="81">
        <f t="shared" si="19"/>
        <v>0</v>
      </c>
      <c r="AM27" s="32" t="e">
        <f>IF(#REF!=0,"",O27/#REF!)</f>
        <v>#REF!</v>
      </c>
      <c r="AN27" s="60" t="e">
        <f>IF(#REF!=0,"",O27/#REF!)</f>
        <v>#REF!</v>
      </c>
    </row>
    <row r="28" spans="1:65" s="56" customFormat="1" ht="15" customHeight="1">
      <c r="B28" s="200" t="s">
        <v>61</v>
      </c>
      <c r="C28" s="190">
        <v>160242496366.88736</v>
      </c>
      <c r="D28" s="76">
        <v>0.16920865873502747</v>
      </c>
      <c r="E28" s="84">
        <v>281336878420.42273</v>
      </c>
      <c r="F28" s="75">
        <v>0.21354391036059053</v>
      </c>
      <c r="G28" s="76">
        <v>0.75569455543353858</v>
      </c>
      <c r="H28" s="84">
        <f>H7-H16</f>
        <v>316167294170.82361</v>
      </c>
      <c r="I28" s="75">
        <f t="shared" si="0"/>
        <v>0.22529364438550775</v>
      </c>
      <c r="J28" s="76">
        <f t="shared" si="1"/>
        <v>0.12380323527422944</v>
      </c>
      <c r="K28" s="84">
        <f>K7-K16</f>
        <v>410543244700.46899</v>
      </c>
      <c r="L28" s="75">
        <f t="shared" si="2"/>
        <v>0.20972413495806913</v>
      </c>
      <c r="M28" s="84">
        <f>M7-M16</f>
        <v>341038590132.44971</v>
      </c>
      <c r="N28" s="75">
        <f t="shared" si="2"/>
        <v>0.1934481222611211</v>
      </c>
      <c r="O28" s="190">
        <f>O7-O16</f>
        <v>16922499667.685684</v>
      </c>
      <c r="P28" s="75">
        <f t="shared" si="15"/>
        <v>0.19891483122499617</v>
      </c>
      <c r="Q28" s="831">
        <f>Q7-Q16</f>
        <v>24351480226.141281</v>
      </c>
      <c r="R28" s="75">
        <f t="shared" si="15"/>
        <v>0.2068785666328376</v>
      </c>
      <c r="S28" s="831">
        <f>S7-S16</f>
        <v>26202349365.762604</v>
      </c>
      <c r="T28" s="75">
        <f t="shared" si="20"/>
        <v>0.22354349794151071</v>
      </c>
      <c r="U28" s="831">
        <f>U7-U16</f>
        <v>22616938971.826859</v>
      </c>
      <c r="V28" s="75">
        <f t="shared" si="20"/>
        <v>0.20352975669985549</v>
      </c>
      <c r="W28" s="831">
        <f>W7-W16</f>
        <v>24617977254.196045</v>
      </c>
      <c r="X28" s="75">
        <f t="shared" si="16"/>
        <v>0.2259573268636558</v>
      </c>
      <c r="Y28" s="831">
        <f>Y7-Y16</f>
        <v>37260809317.024567</v>
      </c>
      <c r="Z28" s="75">
        <f t="shared" si="16"/>
        <v>0.24715354217207341</v>
      </c>
      <c r="AA28" s="831">
        <f>AA7-AA16</f>
        <v>40174594880.459595</v>
      </c>
      <c r="AB28" s="75">
        <f t="shared" si="17"/>
        <v>0.2618148016045666</v>
      </c>
      <c r="AC28" s="831">
        <f>AC7-AC16</f>
        <v>33728019514.71199</v>
      </c>
      <c r="AD28" s="75">
        <f t="shared" si="17"/>
        <v>0.25348777287053886</v>
      </c>
      <c r="AE28" s="831">
        <f>AE7-AE16</f>
        <v>30492167320.386353</v>
      </c>
      <c r="AF28" s="75">
        <f t="shared" si="18"/>
        <v>0.25073300415621119</v>
      </c>
      <c r="AG28" s="831">
        <f>AG7-AG16</f>
        <v>22451315612.988251</v>
      </c>
      <c r="AH28" s="75">
        <f t="shared" si="18"/>
        <v>0.23004021667482821</v>
      </c>
      <c r="AI28" s="831">
        <f>AI7-AI16</f>
        <v>18513070759.348541</v>
      </c>
      <c r="AJ28" s="75">
        <f t="shared" si="19"/>
        <v>0.21210431745261396</v>
      </c>
      <c r="AK28" s="831">
        <f>AK7-AK16</f>
        <v>18836071280.291809</v>
      </c>
      <c r="AL28" s="75">
        <f t="shared" si="19"/>
        <v>0.15758181840242289</v>
      </c>
      <c r="AM28" s="27" t="e">
        <f>IF(#REF!=0,"",O28/#REF!)</f>
        <v>#REF!</v>
      </c>
      <c r="AN28" s="76" t="e">
        <f>IF(#REF!=0,"",O28/#REF!)</f>
        <v>#REF!</v>
      </c>
    </row>
    <row r="29" spans="1:65" s="56" customFormat="1" ht="15" customHeight="1">
      <c r="B29" s="200" t="s">
        <v>208</v>
      </c>
      <c r="C29" s="190">
        <v>112653914304.7953</v>
      </c>
      <c r="D29" s="76">
        <v>0.11895731889449102</v>
      </c>
      <c r="E29" s="84">
        <v>171187646136.23013</v>
      </c>
      <c r="F29" s="75">
        <v>0.12993703337650295</v>
      </c>
      <c r="G29" s="76">
        <v>0.5195889747165513</v>
      </c>
      <c r="H29" s="84">
        <f>SUM(H30:H59)</f>
        <v>171136814120.56232</v>
      </c>
      <c r="I29" s="75">
        <f t="shared" si="0"/>
        <v>0.12194821302710418</v>
      </c>
      <c r="J29" s="76">
        <f t="shared" si="1"/>
        <v>-2.9693740649581888E-4</v>
      </c>
      <c r="K29" s="84">
        <f>SUM(K30:K59)</f>
        <v>238992668526.47171</v>
      </c>
      <c r="L29" s="75">
        <f t="shared" si="2"/>
        <v>0.12208830936824711</v>
      </c>
      <c r="M29" s="84">
        <f>SUM(M30:M59)</f>
        <v>214988112336.37781</v>
      </c>
      <c r="N29" s="75">
        <f t="shared" si="2"/>
        <v>0.12194821302710419</v>
      </c>
      <c r="O29" s="190">
        <f>SUM(O30:O59)</f>
        <v>10876239626.119869</v>
      </c>
      <c r="P29" s="76">
        <f t="shared" si="15"/>
        <v>0.12784431449707462</v>
      </c>
      <c r="Q29" s="84">
        <f>SUM(Q30:Q59)</f>
        <v>14139652373.018147</v>
      </c>
      <c r="R29" s="75">
        <f t="shared" si="15"/>
        <v>0.12012374559787155</v>
      </c>
      <c r="S29" s="84">
        <f>SUM(S30:S59)</f>
        <v>14551201537.968588</v>
      </c>
      <c r="T29" s="75">
        <f t="shared" si="20"/>
        <v>0.1241425509462028</v>
      </c>
      <c r="U29" s="84">
        <f>SUM(U30:U59)</f>
        <v>14501762943.016026</v>
      </c>
      <c r="V29" s="75">
        <f t="shared" si="20"/>
        <v>0.13050131528354317</v>
      </c>
      <c r="W29" s="84">
        <f>SUM(W30:W59)</f>
        <v>13408334473.377996</v>
      </c>
      <c r="X29" s="75">
        <f t="shared" si="16"/>
        <v>0.12306906388021351</v>
      </c>
      <c r="Y29" s="84">
        <f>SUM(Y30:Y59)</f>
        <v>17880198784.958988</v>
      </c>
      <c r="Z29" s="75">
        <f t="shared" si="16"/>
        <v>0.11860060329994747</v>
      </c>
      <c r="AA29" s="84">
        <f>SUM(AA30:AA59)</f>
        <v>17818598944.885357</v>
      </c>
      <c r="AB29" s="75">
        <f t="shared" si="17"/>
        <v>0.11612246399765387</v>
      </c>
      <c r="AC29" s="84">
        <f>SUM(AC30:AC59)</f>
        <v>16042919570.598509</v>
      </c>
      <c r="AD29" s="75">
        <f t="shared" si="17"/>
        <v>0.12057286525579512</v>
      </c>
      <c r="AE29" s="84">
        <f>SUM(AE30:AE59)</f>
        <v>13738627247.160202</v>
      </c>
      <c r="AF29" s="75">
        <f t="shared" si="18"/>
        <v>0.11297089008034501</v>
      </c>
      <c r="AG29" s="84">
        <f>SUM(AG30:AG59)</f>
        <v>11162156507.008863</v>
      </c>
      <c r="AH29" s="75">
        <f t="shared" si="18"/>
        <v>0.11436946260490871</v>
      </c>
      <c r="AI29" s="84">
        <f>SUM(AI30:AI59)</f>
        <v>11235424347.314112</v>
      </c>
      <c r="AJ29" s="75">
        <f t="shared" si="19"/>
        <v>0.12872429665803312</v>
      </c>
      <c r="AK29" s="84">
        <f>SUM(AK30:AK59)</f>
        <v>15781697765.135689</v>
      </c>
      <c r="AL29" s="75">
        <f t="shared" si="19"/>
        <v>0.13202905182831778</v>
      </c>
      <c r="AM29" s="27" t="e">
        <f>IF(#REF!=0,"",O29/#REF!)</f>
        <v>#REF!</v>
      </c>
      <c r="AN29" s="76" t="e">
        <f>IF(#REF!=0,"",O29/#REF!)</f>
        <v>#REF!</v>
      </c>
    </row>
    <row r="30" spans="1:65" s="51" customFormat="1" ht="15" customHeight="1">
      <c r="A30" s="52"/>
      <c r="B30" s="203" t="s">
        <v>63</v>
      </c>
      <c r="C30" s="191">
        <v>7709749594</v>
      </c>
      <c r="D30" s="336">
        <v>8.1411386964215897E-3</v>
      </c>
      <c r="E30" s="211">
        <v>6714820569</v>
      </c>
      <c r="F30" s="85">
        <v>5.0967688620301961E-3</v>
      </c>
      <c r="G30" s="68">
        <v>-0.12904816335076422</v>
      </c>
      <c r="H30" s="211">
        <f t="shared" ref="H30:H59" si="21">SUM(O30,Q30,S30,U30,W30,Y30,AA30,AC30,AE30,AG30,AI30,AK30)</f>
        <v>9253680895</v>
      </c>
      <c r="I30" s="85">
        <f>IFERROR(H30/H$7,0)</f>
        <v>6.5939631683999949E-3</v>
      </c>
      <c r="J30" s="68">
        <f t="shared" si="1"/>
        <v>0.37809801466937754</v>
      </c>
      <c r="K30" s="211">
        <f>H30*$K$8/$H$8</f>
        <v>12922771188.380775</v>
      </c>
      <c r="L30" s="337">
        <f t="shared" si="2"/>
        <v>6.6015384340852631E-3</v>
      </c>
      <c r="M30" s="211">
        <f>+H30*$M$7/$H$7</f>
        <v>11624800882.279718</v>
      </c>
      <c r="N30" s="337">
        <f t="shared" si="2"/>
        <v>6.5939631683999949E-3</v>
      </c>
      <c r="O30" s="191">
        <f>+AP30</f>
        <v>621661133</v>
      </c>
      <c r="P30" s="337">
        <f t="shared" si="15"/>
        <v>7.3072903990635011E-3</v>
      </c>
      <c r="Q30" s="86">
        <f>+AR30</f>
        <v>643559416</v>
      </c>
      <c r="R30" s="337">
        <f t="shared" si="15"/>
        <v>5.4673739866631143E-3</v>
      </c>
      <c r="S30" s="86">
        <f>+AT30</f>
        <v>640303752</v>
      </c>
      <c r="T30" s="85">
        <f t="shared" si="20"/>
        <v>5.4627063577047958E-3</v>
      </c>
      <c r="U30" s="86">
        <f>+AV30</f>
        <v>836856627</v>
      </c>
      <c r="V30" s="85">
        <f t="shared" si="20"/>
        <v>7.5308699332893797E-3</v>
      </c>
      <c r="W30" s="86">
        <f>+AX30</f>
        <v>860288689</v>
      </c>
      <c r="X30" s="85">
        <f t="shared" si="16"/>
        <v>7.8962024576712982E-3</v>
      </c>
      <c r="Y30" s="86">
        <f>+AZ30</f>
        <v>781503298</v>
      </c>
      <c r="Z30" s="85">
        <f t="shared" si="16"/>
        <v>5.1837657812656823E-3</v>
      </c>
      <c r="AA30" s="86">
        <f>+BB30</f>
        <v>805107939</v>
      </c>
      <c r="AB30" s="85">
        <f t="shared" si="17"/>
        <v>5.2468276518221127E-3</v>
      </c>
      <c r="AC30" s="86">
        <f>+BD30</f>
        <v>798418189</v>
      </c>
      <c r="AD30" s="85">
        <f t="shared" si="17"/>
        <v>6.0006265253925682E-3</v>
      </c>
      <c r="AE30" s="86">
        <f>+BF30</f>
        <v>800306751</v>
      </c>
      <c r="AF30" s="85">
        <f t="shared" si="18"/>
        <v>6.5808151259411475E-3</v>
      </c>
      <c r="AG30" s="86">
        <f>+BH30</f>
        <v>822531689</v>
      </c>
      <c r="AH30" s="85">
        <f t="shared" si="18"/>
        <v>8.4278075824656771E-3</v>
      </c>
      <c r="AI30" s="86">
        <f>+BJ30</f>
        <v>804837098</v>
      </c>
      <c r="AJ30" s="85">
        <f t="shared" si="19"/>
        <v>9.2210214907556317E-3</v>
      </c>
      <c r="AK30" s="86">
        <f>+BL30</f>
        <v>838306314</v>
      </c>
      <c r="AL30" s="85">
        <f t="shared" si="19"/>
        <v>7.0132370690575334E-3</v>
      </c>
      <c r="AM30" s="176" t="e">
        <f>IF(#REF!=0,"",O30/#REF!)</f>
        <v>#REF!</v>
      </c>
      <c r="AN30" s="68" t="e">
        <f>IF(#REF!=0,"",O30/#REF!)</f>
        <v>#REF!</v>
      </c>
      <c r="AO30" s="51" t="s">
        <v>64</v>
      </c>
      <c r="AP30" s="51">
        <v>621661133</v>
      </c>
      <c r="AQ30" s="51">
        <v>7.3072903990635011E-3</v>
      </c>
      <c r="AR30" s="51">
        <v>643559416</v>
      </c>
      <c r="AS30" s="51">
        <v>5.4673739866631143E-3</v>
      </c>
      <c r="AT30" s="51">
        <v>640303752</v>
      </c>
      <c r="AU30" s="51">
        <v>5.4627063577047958E-3</v>
      </c>
      <c r="AV30" s="51">
        <v>836856627</v>
      </c>
      <c r="AW30" s="51">
        <v>7.5308699332893797E-3</v>
      </c>
      <c r="AX30" s="51">
        <v>860288689</v>
      </c>
      <c r="AY30" s="51">
        <v>7.8962024576712982E-3</v>
      </c>
      <c r="AZ30" s="51">
        <v>781503298</v>
      </c>
      <c r="BA30" s="51">
        <v>5.1837657812656823E-3</v>
      </c>
      <c r="BB30" s="51">
        <v>805107939</v>
      </c>
      <c r="BC30" s="51">
        <v>5.2468276518221127E-3</v>
      </c>
      <c r="BD30" s="51">
        <v>798418189</v>
      </c>
      <c r="BE30" s="51">
        <v>6.0006265253925682E-3</v>
      </c>
      <c r="BF30" s="51">
        <v>800306751</v>
      </c>
      <c r="BG30" s="51">
        <v>6.5808151259411475E-3</v>
      </c>
      <c r="BH30" s="51">
        <v>822531689</v>
      </c>
      <c r="BI30" s="51">
        <v>8.4278075824656771E-3</v>
      </c>
      <c r="BJ30" s="51">
        <v>804837098</v>
      </c>
      <c r="BK30" s="51">
        <v>9.2210214907556317E-3</v>
      </c>
      <c r="BL30" s="51">
        <v>838306314</v>
      </c>
      <c r="BM30" s="51">
        <v>7.0132370690575334E-3</v>
      </c>
    </row>
    <row r="31" spans="1:65" s="51" customFormat="1" ht="15" customHeight="1">
      <c r="A31" s="52"/>
      <c r="B31" s="203" t="s">
        <v>327</v>
      </c>
      <c r="C31" s="192">
        <v>609320300</v>
      </c>
      <c r="D31" s="335">
        <v>6.434140321114574E-4</v>
      </c>
      <c r="E31" s="211">
        <v>568063900</v>
      </c>
      <c r="F31" s="302">
        <v>4.3117911601837694E-4</v>
      </c>
      <c r="G31" s="46">
        <v>-6.7708888083984731E-2</v>
      </c>
      <c r="H31" s="211">
        <f t="shared" si="21"/>
        <v>896082500</v>
      </c>
      <c r="I31" s="302">
        <f>IFERROR(H31/H$7,0)</f>
        <v>6.3852806984520381E-4</v>
      </c>
      <c r="J31" s="46">
        <f t="shared" si="1"/>
        <v>0.57743257404668735</v>
      </c>
      <c r="K31" s="211">
        <f t="shared" ref="K31:K58" si="22">H31*$K$8/$H$8</f>
        <v>1251379774.6871858</v>
      </c>
      <c r="L31" s="302">
        <f t="shared" si="2"/>
        <v>6.3926162258928939E-4</v>
      </c>
      <c r="M31" s="211">
        <f t="shared" ref="M31:M58" si="23">+H31*$M$7/$H$7</f>
        <v>1125690496.0083361</v>
      </c>
      <c r="N31" s="302">
        <f t="shared" si="2"/>
        <v>6.385280698452037E-4</v>
      </c>
      <c r="O31" s="191">
        <f>+AP31</f>
        <v>60753500</v>
      </c>
      <c r="P31" s="337">
        <f t="shared" si="15"/>
        <v>7.1412453456295522E-4</v>
      </c>
      <c r="Q31" s="86">
        <f>+AR31</f>
        <v>71283500</v>
      </c>
      <c r="R31" s="337">
        <f t="shared" si="15"/>
        <v>6.0559063217606641E-4</v>
      </c>
      <c r="S31" s="86">
        <f>+AT31</f>
        <v>71283500</v>
      </c>
      <c r="T31" s="85">
        <f t="shared" si="20"/>
        <v>6.0815015909738068E-4</v>
      </c>
      <c r="U31" s="86">
        <f>+AV31</f>
        <v>81813500</v>
      </c>
      <c r="V31" s="85">
        <f t="shared" si="20"/>
        <v>7.3623940757437613E-4</v>
      </c>
      <c r="W31" s="86">
        <f>+AX31</f>
        <v>81813500</v>
      </c>
      <c r="X31" s="85">
        <f t="shared" si="16"/>
        <v>7.5092927296489277E-4</v>
      </c>
      <c r="Y31" s="86">
        <f>+AZ31</f>
        <v>74197500</v>
      </c>
      <c r="Z31" s="85">
        <f t="shared" si="16"/>
        <v>4.9215718288044951E-4</v>
      </c>
      <c r="AA31" s="86">
        <f>+BB31</f>
        <v>74197500</v>
      </c>
      <c r="AB31" s="85">
        <f t="shared" si="17"/>
        <v>4.8353950549737557E-4</v>
      </c>
      <c r="AC31" s="86">
        <f>+BD31</f>
        <v>79250000</v>
      </c>
      <c r="AD31" s="85">
        <f t="shared" si="17"/>
        <v>5.9561475263104392E-4</v>
      </c>
      <c r="AE31" s="86">
        <f>+BF31</f>
        <v>75372500</v>
      </c>
      <c r="AF31" s="85">
        <f t="shared" si="18"/>
        <v>6.1977796321250722E-4</v>
      </c>
      <c r="AG31" s="86">
        <f>+BH31</f>
        <v>75372500</v>
      </c>
      <c r="AH31" s="85">
        <f t="shared" si="18"/>
        <v>7.7228018750459873E-4</v>
      </c>
      <c r="AI31" s="86">
        <f>+BJ31</f>
        <v>75372500</v>
      </c>
      <c r="AJ31" s="85">
        <f t="shared" si="19"/>
        <v>8.6354300024075038E-4</v>
      </c>
      <c r="AK31" s="86">
        <f>+BL31</f>
        <v>75372500</v>
      </c>
      <c r="AL31" s="85">
        <f t="shared" si="19"/>
        <v>6.3056331815668383E-4</v>
      </c>
      <c r="AM31" s="176"/>
      <c r="AN31" s="68"/>
      <c r="AP31" s="51">
        <v>60753500</v>
      </c>
      <c r="AQ31" s="51">
        <v>7.1412453456295522E-4</v>
      </c>
      <c r="AR31" s="51">
        <v>71283500</v>
      </c>
      <c r="AS31" s="51">
        <v>6.0559063217606641E-4</v>
      </c>
      <c r="AT31" s="51">
        <v>71283500</v>
      </c>
      <c r="AU31" s="51">
        <v>6.0815015909738068E-4</v>
      </c>
      <c r="AV31" s="51">
        <v>81813500</v>
      </c>
      <c r="AW31" s="51">
        <v>7.3623940757437613E-4</v>
      </c>
      <c r="AX31" s="51">
        <v>81813500</v>
      </c>
      <c r="AY31" s="51">
        <v>7.5092927296489277E-4</v>
      </c>
      <c r="AZ31" s="51">
        <v>74197500</v>
      </c>
      <c r="BA31" s="51">
        <v>4.9215718288044951E-4</v>
      </c>
      <c r="BB31" s="51">
        <v>74197500</v>
      </c>
      <c r="BC31" s="51">
        <v>4.8353950549737557E-4</v>
      </c>
      <c r="BD31" s="51">
        <v>79250000</v>
      </c>
      <c r="BE31" s="51">
        <v>5.9561475263104392E-4</v>
      </c>
      <c r="BF31" s="51">
        <v>75372500</v>
      </c>
      <c r="BG31" s="51">
        <v>6.1977796321250722E-4</v>
      </c>
      <c r="BH31" s="51">
        <v>75372500</v>
      </c>
      <c r="BI31" s="51">
        <v>7.7228018750459873E-4</v>
      </c>
      <c r="BJ31" s="51">
        <v>75372500</v>
      </c>
      <c r="BK31" s="51">
        <v>8.6354300024075038E-4</v>
      </c>
      <c r="BL31" s="51">
        <v>75372500</v>
      </c>
      <c r="BM31" s="51">
        <v>6.3056331815668383E-4</v>
      </c>
    </row>
    <row r="32" spans="1:65" s="51" customFormat="1" ht="15" customHeight="1">
      <c r="A32" s="61"/>
      <c r="B32" s="204" t="s">
        <v>182</v>
      </c>
      <c r="C32" s="192">
        <v>2605695929</v>
      </c>
      <c r="D32" s="335">
        <v>2.7514942865588094E-3</v>
      </c>
      <c r="E32" s="211">
        <v>2610299478</v>
      </c>
      <c r="F32" s="302">
        <v>1.9813028454497296E-3</v>
      </c>
      <c r="G32" s="46">
        <v>1.7667253299838118E-3</v>
      </c>
      <c r="H32" s="211">
        <f t="shared" si="21"/>
        <v>2798064295</v>
      </c>
      <c r="I32" s="14">
        <f t="shared" si="0"/>
        <v>1.9938371674361804E-3</v>
      </c>
      <c r="J32" s="46">
        <f t="shared" si="1"/>
        <v>7.1932289219114653E-2</v>
      </c>
      <c r="K32" s="211">
        <f t="shared" si="22"/>
        <v>3907498547.3294697</v>
      </c>
      <c r="L32" s="302">
        <f t="shared" si="2"/>
        <v>1.9961277241000198E-3</v>
      </c>
      <c r="M32" s="211">
        <f t="shared" si="23"/>
        <v>3515027225.8433414</v>
      </c>
      <c r="N32" s="302">
        <f t="shared" si="2"/>
        <v>1.9938371674361804E-3</v>
      </c>
      <c r="O32" s="192">
        <v>510358292</v>
      </c>
      <c r="P32" s="302">
        <f t="shared" si="15"/>
        <v>5.9989857001628679E-3</v>
      </c>
      <c r="Q32" s="87">
        <v>194460000</v>
      </c>
      <c r="R32" s="302">
        <f t="shared" si="15"/>
        <v>1.6520394527900267E-3</v>
      </c>
      <c r="S32" s="87">
        <v>201780000</v>
      </c>
      <c r="T32" s="14">
        <f t="shared" si="20"/>
        <v>1.7214718567784898E-3</v>
      </c>
      <c r="U32" s="87">
        <v>191680000</v>
      </c>
      <c r="V32" s="14">
        <f t="shared" si="20"/>
        <v>1.7249276665080508E-3</v>
      </c>
      <c r="W32" s="87">
        <v>194677500</v>
      </c>
      <c r="X32" s="14">
        <f t="shared" si="16"/>
        <v>1.7868571022829109E-3</v>
      </c>
      <c r="Y32" s="87">
        <v>219933930</v>
      </c>
      <c r="Z32" s="14">
        <f t="shared" si="16"/>
        <v>1.4588370687506449E-3</v>
      </c>
      <c r="AA32" s="87">
        <v>182477500</v>
      </c>
      <c r="AB32" s="14">
        <f t="shared" si="17"/>
        <v>1.1891920902240285E-3</v>
      </c>
      <c r="AC32" s="87">
        <v>189035000</v>
      </c>
      <c r="AD32" s="14">
        <f t="shared" si="17"/>
        <v>1.4207196815597398E-3</v>
      </c>
      <c r="AE32" s="87">
        <v>197225000</v>
      </c>
      <c r="AF32" s="14">
        <f t="shared" si="18"/>
        <v>1.6217547354086268E-3</v>
      </c>
      <c r="AG32" s="87">
        <v>173629573</v>
      </c>
      <c r="AH32" s="14">
        <f t="shared" si="18"/>
        <v>1.7790398247740675E-3</v>
      </c>
      <c r="AI32" s="87">
        <v>281035000</v>
      </c>
      <c r="AJ32" s="14">
        <f t="shared" si="19"/>
        <v>3.2198189933020567E-3</v>
      </c>
      <c r="AK32" s="87">
        <v>261772500</v>
      </c>
      <c r="AL32" s="14">
        <f t="shared" si="19"/>
        <v>2.1899782573507648E-3</v>
      </c>
      <c r="AM32" s="176" t="e">
        <f>IF(#REF!=0,"",O32/#REF!)</f>
        <v>#REF!</v>
      </c>
      <c r="AN32" s="68" t="e">
        <f>IF(#REF!=0,"",O32/#REF!)</f>
        <v>#REF!</v>
      </c>
    </row>
    <row r="33" spans="1:40" s="51" customFormat="1" ht="15" customHeight="1">
      <c r="A33" s="61"/>
      <c r="B33" s="204" t="s">
        <v>66</v>
      </c>
      <c r="C33" s="192">
        <v>0</v>
      </c>
      <c r="D33" s="335">
        <v>0</v>
      </c>
      <c r="E33" s="211">
        <v>0</v>
      </c>
      <c r="F33" s="302">
        <v>0</v>
      </c>
      <c r="G33" s="46">
        <v>0</v>
      </c>
      <c r="H33" s="211">
        <f t="shared" si="21"/>
        <v>0</v>
      </c>
      <c r="I33" s="302">
        <f t="shared" si="0"/>
        <v>0</v>
      </c>
      <c r="J33" s="46">
        <f t="shared" si="1"/>
        <v>0</v>
      </c>
      <c r="K33" s="211">
        <f t="shared" si="22"/>
        <v>0</v>
      </c>
      <c r="L33" s="302">
        <f t="shared" si="2"/>
        <v>0</v>
      </c>
      <c r="M33" s="211">
        <f t="shared" si="23"/>
        <v>0</v>
      </c>
      <c r="N33" s="302">
        <f t="shared" si="2"/>
        <v>0</v>
      </c>
      <c r="O33" s="192">
        <v>0</v>
      </c>
      <c r="P33" s="302">
        <f t="shared" si="15"/>
        <v>0</v>
      </c>
      <c r="Q33" s="87">
        <v>0</v>
      </c>
      <c r="R33" s="302">
        <f t="shared" si="15"/>
        <v>0</v>
      </c>
      <c r="S33" s="87">
        <v>0</v>
      </c>
      <c r="T33" s="14">
        <f t="shared" si="20"/>
        <v>0</v>
      </c>
      <c r="U33" s="87">
        <v>0</v>
      </c>
      <c r="V33" s="14">
        <f t="shared" si="20"/>
        <v>0</v>
      </c>
      <c r="W33" s="87">
        <v>0</v>
      </c>
      <c r="X33" s="14">
        <f t="shared" si="16"/>
        <v>0</v>
      </c>
      <c r="Y33" s="87">
        <v>0</v>
      </c>
      <c r="Z33" s="14">
        <f t="shared" si="16"/>
        <v>0</v>
      </c>
      <c r="AA33" s="87">
        <v>0</v>
      </c>
      <c r="AB33" s="14">
        <f t="shared" si="17"/>
        <v>0</v>
      </c>
      <c r="AC33" s="87">
        <v>0</v>
      </c>
      <c r="AD33" s="14">
        <f t="shared" si="17"/>
        <v>0</v>
      </c>
      <c r="AE33" s="87">
        <v>0</v>
      </c>
      <c r="AF33" s="14">
        <f t="shared" si="18"/>
        <v>0</v>
      </c>
      <c r="AG33" s="87">
        <v>0</v>
      </c>
      <c r="AH33" s="14">
        <f t="shared" si="18"/>
        <v>0</v>
      </c>
      <c r="AI33" s="87">
        <v>0</v>
      </c>
      <c r="AJ33" s="14">
        <f t="shared" si="19"/>
        <v>0</v>
      </c>
      <c r="AK33" s="87">
        <v>0</v>
      </c>
      <c r="AL33" s="14">
        <f t="shared" si="19"/>
        <v>0</v>
      </c>
      <c r="AM33" s="176" t="e">
        <f>IF(#REF!=0,"",O33/#REF!)</f>
        <v>#REF!</v>
      </c>
      <c r="AN33" s="68" t="e">
        <f>IF(#REF!=0,"",O33/#REF!)</f>
        <v>#REF!</v>
      </c>
    </row>
    <row r="34" spans="1:40" s="51" customFormat="1" ht="15" customHeight="1">
      <c r="A34" s="61"/>
      <c r="B34" s="204" t="s">
        <v>67</v>
      </c>
      <c r="C34" s="192">
        <v>1855464415.9032259</v>
      </c>
      <c r="D34" s="335">
        <v>1.9592845360241972E-3</v>
      </c>
      <c r="E34" s="211">
        <v>1707707476.9354839</v>
      </c>
      <c r="F34" s="302">
        <v>1.2962059379640473E-3</v>
      </c>
      <c r="G34" s="46">
        <v>-7.9633399434294733E-2</v>
      </c>
      <c r="H34" s="211">
        <f t="shared" si="21"/>
        <v>359423397</v>
      </c>
      <c r="I34" s="302">
        <f t="shared" si="0"/>
        <v>2.5611696238194185E-4</v>
      </c>
      <c r="J34" s="46">
        <f t="shared" si="1"/>
        <v>-0.78952870918795026</v>
      </c>
      <c r="K34" s="211">
        <f t="shared" si="22"/>
        <v>501934999.90811437</v>
      </c>
      <c r="L34" s="302">
        <f t="shared" si="2"/>
        <v>2.5641119424023382E-4</v>
      </c>
      <c r="M34" s="211">
        <f t="shared" si="23"/>
        <v>451520370.10647029</v>
      </c>
      <c r="N34" s="302">
        <f t="shared" si="2"/>
        <v>2.5611696238194185E-4</v>
      </c>
      <c r="O34" s="192">
        <v>35769680</v>
      </c>
      <c r="P34" s="302">
        <f t="shared" si="15"/>
        <v>4.2045324271796437E-4</v>
      </c>
      <c r="Q34" s="87">
        <v>27235400</v>
      </c>
      <c r="R34" s="302">
        <f t="shared" si="15"/>
        <v>2.3137897414644398E-4</v>
      </c>
      <c r="S34" s="87">
        <v>36477200</v>
      </c>
      <c r="T34" s="14">
        <f t="shared" si="20"/>
        <v>3.112026623752618E-4</v>
      </c>
      <c r="U34" s="87">
        <v>42054108</v>
      </c>
      <c r="V34" s="14">
        <f t="shared" si="20"/>
        <v>3.7844477451751644E-4</v>
      </c>
      <c r="W34" s="87">
        <v>25310000</v>
      </c>
      <c r="X34" s="14">
        <f t="shared" si="16"/>
        <v>2.323090920048823E-4</v>
      </c>
      <c r="Y34" s="87">
        <v>0</v>
      </c>
      <c r="Z34" s="14">
        <f t="shared" si="16"/>
        <v>0</v>
      </c>
      <c r="AA34" s="87">
        <v>16660000</v>
      </c>
      <c r="AB34" s="14">
        <f t="shared" si="17"/>
        <v>1.0857196214948316E-4</v>
      </c>
      <c r="AC34" s="87">
        <v>0</v>
      </c>
      <c r="AD34" s="14">
        <f t="shared" si="17"/>
        <v>0</v>
      </c>
      <c r="AE34" s="87">
        <v>10777360</v>
      </c>
      <c r="AF34" s="14">
        <f t="shared" si="18"/>
        <v>8.8620786488546166E-5</v>
      </c>
      <c r="AG34" s="87">
        <v>5078100</v>
      </c>
      <c r="AH34" s="14">
        <f t="shared" si="18"/>
        <v>5.2031125678027166E-5</v>
      </c>
      <c r="AI34" s="87">
        <v>70102260</v>
      </c>
      <c r="AJ34" s="14">
        <f t="shared" si="19"/>
        <v>8.0316184183962507E-4</v>
      </c>
      <c r="AK34" s="87">
        <v>89959289</v>
      </c>
      <c r="AL34" s="14">
        <f t="shared" si="19"/>
        <v>7.5259581108303526E-4</v>
      </c>
      <c r="AM34" s="176" t="e">
        <f>IF(#REF!=0,"",O34/#REF!)</f>
        <v>#REF!</v>
      </c>
      <c r="AN34" s="68" t="e">
        <f>IF(#REF!=0,"",O34/#REF!)</f>
        <v>#REF!</v>
      </c>
    </row>
    <row r="35" spans="1:40" s="51" customFormat="1" ht="15" customHeight="1">
      <c r="A35" s="61"/>
      <c r="B35" s="204" t="s">
        <v>68</v>
      </c>
      <c r="C35" s="192">
        <v>168468922</v>
      </c>
      <c r="D35" s="335">
        <v>1.7789538341245255E-4</v>
      </c>
      <c r="E35" s="211">
        <v>75941730</v>
      </c>
      <c r="F35" s="302">
        <v>5.7642261742572022E-5</v>
      </c>
      <c r="G35" s="46">
        <v>-0.54922409962354957</v>
      </c>
      <c r="H35" s="211">
        <f t="shared" si="21"/>
        <v>264043510</v>
      </c>
      <c r="I35" s="302">
        <f t="shared" si="0"/>
        <v>1.8815141774942908E-4</v>
      </c>
      <c r="J35" s="46">
        <f t="shared" si="1"/>
        <v>2.4769225036090172</v>
      </c>
      <c r="K35" s="211">
        <f t="shared" si="22"/>
        <v>368736927.73981601</v>
      </c>
      <c r="L35" s="302">
        <f t="shared" si="2"/>
        <v>1.8836756954495958E-4</v>
      </c>
      <c r="M35" s="211">
        <f t="shared" si="23"/>
        <v>331700786.1884169</v>
      </c>
      <c r="N35" s="302">
        <f t="shared" si="2"/>
        <v>1.8815141774942905E-4</v>
      </c>
      <c r="O35" s="192">
        <v>12769981</v>
      </c>
      <c r="P35" s="302">
        <f t="shared" si="15"/>
        <v>1.5010422013551124E-4</v>
      </c>
      <c r="Q35" s="87">
        <v>15497648</v>
      </c>
      <c r="R35" s="302">
        <f t="shared" si="15"/>
        <v>1.3166062903143295E-4</v>
      </c>
      <c r="S35" s="87">
        <v>12633870</v>
      </c>
      <c r="T35" s="14">
        <f t="shared" si="20"/>
        <v>1.0778497198532093E-4</v>
      </c>
      <c r="U35" s="87">
        <v>12613907</v>
      </c>
      <c r="V35" s="14">
        <f t="shared" si="20"/>
        <v>1.1351250608858289E-4</v>
      </c>
      <c r="W35" s="87">
        <v>4774815</v>
      </c>
      <c r="X35" s="14">
        <f t="shared" si="16"/>
        <v>4.3825876615618014E-5</v>
      </c>
      <c r="Y35" s="87">
        <v>3818476</v>
      </c>
      <c r="Z35" s="14">
        <f t="shared" si="16"/>
        <v>2.5328217137458908E-5</v>
      </c>
      <c r="AA35" s="87">
        <v>1833333</v>
      </c>
      <c r="AB35" s="14">
        <f t="shared" si="17"/>
        <v>1.1947692742100745E-5</v>
      </c>
      <c r="AC35" s="87">
        <v>87091741</v>
      </c>
      <c r="AD35" s="14">
        <f t="shared" si="17"/>
        <v>6.5455048292645983E-4</v>
      </c>
      <c r="AE35" s="87">
        <v>9546815</v>
      </c>
      <c r="AF35" s="14">
        <f t="shared" si="18"/>
        <v>7.8502179917962271E-5</v>
      </c>
      <c r="AG35" s="87">
        <v>62102476</v>
      </c>
      <c r="AH35" s="14">
        <f t="shared" si="18"/>
        <v>6.3631313555713074E-4</v>
      </c>
      <c r="AI35" s="87">
        <v>12473229</v>
      </c>
      <c r="AJ35" s="14">
        <f t="shared" si="19"/>
        <v>1.4290582896082701E-4</v>
      </c>
      <c r="AK35" s="87">
        <v>28887219</v>
      </c>
      <c r="AL35" s="14">
        <f t="shared" si="19"/>
        <v>2.4166931792044582E-4</v>
      </c>
      <c r="AM35" s="176" t="e">
        <f>IF(#REF!=0,"",O35/#REF!)</f>
        <v>#REF!</v>
      </c>
      <c r="AN35" s="68" t="e">
        <f>IF(#REF!=0,"",O35/#REF!)</f>
        <v>#REF!</v>
      </c>
    </row>
    <row r="36" spans="1:40" s="51" customFormat="1" ht="15" customHeight="1">
      <c r="A36" s="61"/>
      <c r="B36" s="204" t="s">
        <v>69</v>
      </c>
      <c r="C36" s="192">
        <v>140932973</v>
      </c>
      <c r="D36" s="335">
        <v>1.4881869587372217E-4</v>
      </c>
      <c r="E36" s="211">
        <v>407562330</v>
      </c>
      <c r="F36" s="302">
        <v>3.093531646207232E-4</v>
      </c>
      <c r="G36" s="46">
        <v>1.8918876918888243</v>
      </c>
      <c r="H36" s="211">
        <f t="shared" si="21"/>
        <v>756674089</v>
      </c>
      <c r="I36" s="302">
        <f t="shared" si="0"/>
        <v>5.3918879740542632E-4</v>
      </c>
      <c r="J36" s="46">
        <f t="shared" si="1"/>
        <v>0.85658495229429077</v>
      </c>
      <c r="K36" s="211">
        <f t="shared" si="22"/>
        <v>1056695841.0687091</v>
      </c>
      <c r="L36" s="302">
        <f t="shared" si="2"/>
        <v>5.3980822737349776E-4</v>
      </c>
      <c r="M36" s="211">
        <f t="shared" si="23"/>
        <v>950560724.66884017</v>
      </c>
      <c r="N36" s="302">
        <f t="shared" si="2"/>
        <v>5.3918879740542632E-4</v>
      </c>
      <c r="O36" s="192">
        <v>28464141</v>
      </c>
      <c r="P36" s="302">
        <f t="shared" si="15"/>
        <v>3.3458058290237325E-4</v>
      </c>
      <c r="Q36" s="87">
        <v>24950740</v>
      </c>
      <c r="R36" s="302">
        <f t="shared" si="15"/>
        <v>2.1196959197935942E-4</v>
      </c>
      <c r="S36" s="87">
        <v>25808904</v>
      </c>
      <c r="T36" s="14">
        <f t="shared" si="20"/>
        <v>2.2018684651748334E-4</v>
      </c>
      <c r="U36" s="87">
        <v>93126082</v>
      </c>
      <c r="V36" s="14">
        <f t="shared" si="20"/>
        <v>8.380412944245482E-4</v>
      </c>
      <c r="W36" s="87">
        <v>26450550</v>
      </c>
      <c r="X36" s="14">
        <f t="shared" si="16"/>
        <v>2.4277768682456495E-4</v>
      </c>
      <c r="Y36" s="87">
        <v>78147633</v>
      </c>
      <c r="Z36" s="14">
        <f t="shared" si="16"/>
        <v>5.1835869006442608E-4</v>
      </c>
      <c r="AA36" s="87">
        <v>63967454</v>
      </c>
      <c r="AB36" s="14">
        <f t="shared" si="17"/>
        <v>4.1687106809644691E-4</v>
      </c>
      <c r="AC36" s="87">
        <v>27620652</v>
      </c>
      <c r="AD36" s="14">
        <f t="shared" si="17"/>
        <v>2.0758697550142774E-4</v>
      </c>
      <c r="AE36" s="87">
        <v>48929914</v>
      </c>
      <c r="AF36" s="14">
        <f t="shared" si="18"/>
        <v>4.0234412337501263E-4</v>
      </c>
      <c r="AG36" s="87">
        <v>16175280</v>
      </c>
      <c r="AH36" s="14">
        <f t="shared" si="18"/>
        <v>1.6573482730889097E-4</v>
      </c>
      <c r="AI36" s="87">
        <v>60412930</v>
      </c>
      <c r="AJ36" s="14">
        <f t="shared" si="19"/>
        <v>6.9215115361085852E-4</v>
      </c>
      <c r="AK36" s="87">
        <v>262619809</v>
      </c>
      <c r="AL36" s="14">
        <f t="shared" si="19"/>
        <v>2.197066810530559E-3</v>
      </c>
      <c r="AM36" s="176" t="e">
        <f>IF(#REF!=0,"",O36/#REF!)</f>
        <v>#REF!</v>
      </c>
      <c r="AN36" s="68" t="e">
        <f>IF(#REF!=0,"",O36/#REF!)</f>
        <v>#REF!</v>
      </c>
    </row>
    <row r="37" spans="1:40" s="51" customFormat="1" ht="15" customHeight="1">
      <c r="A37" s="61"/>
      <c r="B37" s="204" t="s">
        <v>70</v>
      </c>
      <c r="C37" s="192">
        <v>60602529</v>
      </c>
      <c r="D37" s="335">
        <v>6.3993465407342462E-5</v>
      </c>
      <c r="E37" s="211">
        <v>87939377.780000001</v>
      </c>
      <c r="F37" s="302">
        <v>6.6748869580317467E-5</v>
      </c>
      <c r="G37" s="46">
        <v>0.45108429022821805</v>
      </c>
      <c r="H37" s="211">
        <f t="shared" si="21"/>
        <v>106926887</v>
      </c>
      <c r="I37" s="302">
        <f t="shared" si="0"/>
        <v>7.619367499160648E-5</v>
      </c>
      <c r="J37" s="46">
        <f t="shared" si="1"/>
        <v>0.21591589228094715</v>
      </c>
      <c r="K37" s="211">
        <f t="shared" si="22"/>
        <v>149323464.92880082</v>
      </c>
      <c r="L37" s="302">
        <f t="shared" si="2"/>
        <v>7.6281207681258797E-5</v>
      </c>
      <c r="M37" s="211">
        <f t="shared" si="23"/>
        <v>134325333.28533626</v>
      </c>
      <c r="N37" s="302">
        <f t="shared" si="2"/>
        <v>7.619367499160648E-5</v>
      </c>
      <c r="O37" s="192">
        <v>7260205</v>
      </c>
      <c r="P37" s="302">
        <f t="shared" si="15"/>
        <v>8.5339783164042248E-5</v>
      </c>
      <c r="Q37" s="87">
        <v>7593431</v>
      </c>
      <c r="R37" s="302">
        <f t="shared" si="15"/>
        <v>6.4510169670054635E-5</v>
      </c>
      <c r="S37" s="87">
        <v>9604205</v>
      </c>
      <c r="T37" s="14">
        <f t="shared" si="20"/>
        <v>8.1937598444995814E-5</v>
      </c>
      <c r="U37" s="87">
        <v>7170057</v>
      </c>
      <c r="V37" s="14">
        <f t="shared" si="20"/>
        <v>6.4523318498224721E-5</v>
      </c>
      <c r="W37" s="87">
        <v>22340287</v>
      </c>
      <c r="X37" s="14">
        <f t="shared" si="16"/>
        <v>2.0505143374549488E-4</v>
      </c>
      <c r="Y37" s="87">
        <v>7106215</v>
      </c>
      <c r="Z37" s="14">
        <f t="shared" si="16"/>
        <v>4.713601880579256E-5</v>
      </c>
      <c r="AA37" s="87">
        <v>7689264</v>
      </c>
      <c r="AB37" s="14">
        <f t="shared" si="17"/>
        <v>5.0110352939098648E-5</v>
      </c>
      <c r="AC37" s="87">
        <v>7375454</v>
      </c>
      <c r="AD37" s="14">
        <f t="shared" si="17"/>
        <v>5.5431283403806226E-5</v>
      </c>
      <c r="AE37" s="87">
        <v>7386980</v>
      </c>
      <c r="AF37" s="14">
        <f t="shared" si="18"/>
        <v>6.0742146256148145E-5</v>
      </c>
      <c r="AG37" s="87">
        <v>7637901</v>
      </c>
      <c r="AH37" s="14">
        <f t="shared" si="18"/>
        <v>7.8259306994216219E-5</v>
      </c>
      <c r="AI37" s="87">
        <v>7303137</v>
      </c>
      <c r="AJ37" s="14">
        <f t="shared" si="19"/>
        <v>8.3672066551450895E-5</v>
      </c>
      <c r="AK37" s="87">
        <v>8459751</v>
      </c>
      <c r="AL37" s="14">
        <f t="shared" si="19"/>
        <v>7.0773938257843701E-5</v>
      </c>
      <c r="AM37" s="176" t="e">
        <f>IF(#REF!=0,"",O37/#REF!)</f>
        <v>#REF!</v>
      </c>
      <c r="AN37" s="68" t="e">
        <f>IF(#REF!=0,"",O37/#REF!)</f>
        <v>#REF!</v>
      </c>
    </row>
    <row r="38" spans="1:40" s="51" customFormat="1" ht="15" customHeight="1">
      <c r="A38" s="61"/>
      <c r="B38" s="204" t="s">
        <v>71</v>
      </c>
      <c r="C38" s="192">
        <v>761027777.20000005</v>
      </c>
      <c r="D38" s="335">
        <v>8.0361010568180951E-4</v>
      </c>
      <c r="E38" s="211">
        <v>796627238</v>
      </c>
      <c r="F38" s="302">
        <v>6.0466617976780634E-4</v>
      </c>
      <c r="G38" s="46">
        <v>4.6778135919005127E-2</v>
      </c>
      <c r="H38" s="211">
        <f t="shared" si="21"/>
        <v>881781298</v>
      </c>
      <c r="I38" s="302">
        <f t="shared" si="0"/>
        <v>6.2833735759546525E-4</v>
      </c>
      <c r="J38" s="46">
        <f t="shared" si="1"/>
        <v>0.10689323178778881</v>
      </c>
      <c r="K38" s="211">
        <f t="shared" si="22"/>
        <v>1231408137.1019011</v>
      </c>
      <c r="L38" s="302">
        <f t="shared" si="2"/>
        <v>6.2905920306263058E-4</v>
      </c>
      <c r="M38" s="211">
        <f t="shared" si="23"/>
        <v>1107724820.7798886</v>
      </c>
      <c r="N38" s="302">
        <f t="shared" si="2"/>
        <v>6.2833735759546525E-4</v>
      </c>
      <c r="O38" s="192">
        <v>45728811</v>
      </c>
      <c r="P38" s="302">
        <f t="shared" si="15"/>
        <v>5.3751744132424218E-4</v>
      </c>
      <c r="Q38" s="87">
        <v>39167956</v>
      </c>
      <c r="R38" s="302">
        <f t="shared" si="15"/>
        <v>3.3275228117424585E-4</v>
      </c>
      <c r="S38" s="87">
        <v>60821765</v>
      </c>
      <c r="T38" s="14">
        <f t="shared" si="20"/>
        <v>5.1889660386111088E-4</v>
      </c>
      <c r="U38" s="87">
        <v>45135171</v>
      </c>
      <c r="V38" s="14">
        <f t="shared" si="20"/>
        <v>4.0617124995029135E-4</v>
      </c>
      <c r="W38" s="87">
        <v>68441732</v>
      </c>
      <c r="X38" s="14">
        <f t="shared" si="16"/>
        <v>6.2819583627662966E-4</v>
      </c>
      <c r="Y38" s="87">
        <v>122694650</v>
      </c>
      <c r="Z38" s="14">
        <f t="shared" si="16"/>
        <v>8.1384215503895341E-4</v>
      </c>
      <c r="AA38" s="87">
        <v>104259565</v>
      </c>
      <c r="AB38" s="14">
        <f t="shared" si="17"/>
        <v>6.7945171337944652E-4</v>
      </c>
      <c r="AC38" s="87">
        <v>83506272</v>
      </c>
      <c r="AD38" s="14">
        <f t="shared" si="17"/>
        <v>6.2760337590436169E-4</v>
      </c>
      <c r="AE38" s="87">
        <v>107695265</v>
      </c>
      <c r="AF38" s="14">
        <f t="shared" si="18"/>
        <v>8.855637266818961E-4</v>
      </c>
      <c r="AG38" s="87">
        <v>73814150</v>
      </c>
      <c r="AH38" s="14">
        <f t="shared" si="18"/>
        <v>7.5631305320232936E-4</v>
      </c>
      <c r="AI38" s="87">
        <v>66389305</v>
      </c>
      <c r="AJ38" s="14">
        <f t="shared" si="19"/>
        <v>7.6062250321534046E-4</v>
      </c>
      <c r="AK38" s="87">
        <v>64126656</v>
      </c>
      <c r="AL38" s="14">
        <f t="shared" si="19"/>
        <v>5.3648103737639354E-4</v>
      </c>
      <c r="AM38" s="176" t="e">
        <f>IF(#REF!=0,"",O38/#REF!)</f>
        <v>#REF!</v>
      </c>
      <c r="AN38" s="68" t="e">
        <f>IF(#REF!=0,"",O38/#REF!)</f>
        <v>#REF!</v>
      </c>
    </row>
    <row r="39" spans="1:40" s="51" customFormat="1" ht="15" customHeight="1">
      <c r="A39" s="61"/>
      <c r="B39" s="204" t="s">
        <v>72</v>
      </c>
      <c r="C39" s="192">
        <v>344847403</v>
      </c>
      <c r="D39" s="335">
        <v>3.6414289500513063E-4</v>
      </c>
      <c r="E39" s="211">
        <v>225926140</v>
      </c>
      <c r="F39" s="302">
        <v>1.7148534404429514E-4</v>
      </c>
      <c r="G39" s="46">
        <v>-0.34485184451280326</v>
      </c>
      <c r="H39" s="211">
        <f t="shared" si="21"/>
        <v>397004823.84000003</v>
      </c>
      <c r="I39" s="302">
        <f>IFERROR(H39/H$7,0)</f>
        <v>2.8289663494799906E-4</v>
      </c>
      <c r="J39" s="46">
        <f>IFERROR((H39-E39)/E39,0)</f>
        <v>0.75723280112695257</v>
      </c>
      <c r="K39" s="211">
        <f t="shared" si="22"/>
        <v>554417486.12055826</v>
      </c>
      <c r="L39" s="302">
        <f t="shared" si="2"/>
        <v>2.8322163178472231E-4</v>
      </c>
      <c r="M39" s="211">
        <f t="shared" si="23"/>
        <v>498731486.29300517</v>
      </c>
      <c r="N39" s="302">
        <f t="shared" si="2"/>
        <v>2.8289663494799906E-4</v>
      </c>
      <c r="O39" s="192">
        <v>70975589</v>
      </c>
      <c r="P39" s="302">
        <f t="shared" si="15"/>
        <v>8.342796622409673E-4</v>
      </c>
      <c r="Q39" s="87">
        <v>24866060.840000004</v>
      </c>
      <c r="R39" s="302">
        <f t="shared" si="15"/>
        <v>2.112501982060944E-4</v>
      </c>
      <c r="S39" s="87">
        <v>24747370</v>
      </c>
      <c r="T39" s="14">
        <f t="shared" si="20"/>
        <v>2.1113044397008768E-4</v>
      </c>
      <c r="U39" s="87">
        <v>15347686</v>
      </c>
      <c r="V39" s="14">
        <f t="shared" si="20"/>
        <v>1.3811377398934829E-4</v>
      </c>
      <c r="W39" s="87">
        <v>13000055</v>
      </c>
      <c r="X39" s="14">
        <f t="shared" si="16"/>
        <v>1.1932165045687593E-4</v>
      </c>
      <c r="Y39" s="87">
        <v>71479919</v>
      </c>
      <c r="Z39" s="14">
        <f t="shared" si="16"/>
        <v>4.7413127891859859E-4</v>
      </c>
      <c r="AA39" s="87">
        <v>68173299</v>
      </c>
      <c r="AB39" s="14">
        <f t="shared" si="17"/>
        <v>4.442802424149699E-4</v>
      </c>
      <c r="AC39" s="87">
        <v>42584419</v>
      </c>
      <c r="AD39" s="14">
        <f t="shared" si="17"/>
        <v>3.2004931468292396E-4</v>
      </c>
      <c r="AE39" s="87">
        <v>8313398</v>
      </c>
      <c r="AF39" s="14">
        <f t="shared" si="18"/>
        <v>6.8359957276392988E-5</v>
      </c>
      <c r="AG39" s="87">
        <v>1239843</v>
      </c>
      <c r="AH39" s="14">
        <f t="shared" si="18"/>
        <v>1.270365431047483E-5</v>
      </c>
      <c r="AI39" s="87">
        <v>15617698</v>
      </c>
      <c r="AJ39" s="14">
        <f t="shared" si="19"/>
        <v>1.7893202146371641E-4</v>
      </c>
      <c r="AK39" s="87">
        <v>40659487</v>
      </c>
      <c r="AL39" s="14">
        <f t="shared" si="19"/>
        <v>3.4015564081420348E-4</v>
      </c>
      <c r="AM39" s="176" t="e">
        <f>IF(#REF!=0,"",O39/#REF!)</f>
        <v>#REF!</v>
      </c>
      <c r="AN39" s="68" t="e">
        <f>IF(#REF!=0,"",O39/#REF!)</f>
        <v>#REF!</v>
      </c>
    </row>
    <row r="40" spans="1:40" s="51" customFormat="1" ht="15" customHeight="1">
      <c r="A40" s="61"/>
      <c r="B40" s="204" t="s">
        <v>73</v>
      </c>
      <c r="C40" s="192">
        <v>4465625967.8827944</v>
      </c>
      <c r="D40" s="335">
        <v>4.7154943137412263E-3</v>
      </c>
      <c r="E40" s="211">
        <v>3788556104.5021868</v>
      </c>
      <c r="F40" s="302">
        <v>2.8756382373977271E-3</v>
      </c>
      <c r="G40" s="46">
        <v>-0.15161813108624822</v>
      </c>
      <c r="H40" s="211">
        <f t="shared" si="21"/>
        <v>4140814850.3949308</v>
      </c>
      <c r="I40" s="302">
        <f t="shared" si="0"/>
        <v>2.9506507648671093E-3</v>
      </c>
      <c r="J40" s="46">
        <f t="shared" si="1"/>
        <v>9.2979683070849126E-2</v>
      </c>
      <c r="K40" s="211">
        <f t="shared" si="22"/>
        <v>5782650542.230834</v>
      </c>
      <c r="L40" s="302">
        <f t="shared" si="2"/>
        <v>2.9540405265199229E-3</v>
      </c>
      <c r="M40" s="211">
        <f t="shared" si="23"/>
        <v>5201837914.2765923</v>
      </c>
      <c r="N40" s="302">
        <f t="shared" si="2"/>
        <v>2.9506507648671093E-3</v>
      </c>
      <c r="O40" s="192">
        <v>296011076.62007165</v>
      </c>
      <c r="P40" s="302">
        <f t="shared" ref="P40:R58" si="24">IFERROR(O40/O$7,0)</f>
        <v>3.4794501109695402E-3</v>
      </c>
      <c r="Q40" s="87">
        <v>332507614.26984125</v>
      </c>
      <c r="R40" s="302">
        <f t="shared" si="24"/>
        <v>2.8248261705588083E-3</v>
      </c>
      <c r="S40" s="87">
        <v>327057706.68458784</v>
      </c>
      <c r="T40" s="14">
        <f t="shared" si="20"/>
        <v>2.7902697868967792E-3</v>
      </c>
      <c r="U40" s="87">
        <v>417624555.72222221</v>
      </c>
      <c r="V40" s="14">
        <f t="shared" si="20"/>
        <v>3.7582019531427076E-3</v>
      </c>
      <c r="W40" s="87">
        <v>288884813.29749107</v>
      </c>
      <c r="X40" s="14">
        <f t="shared" ref="X40:Z44" si="25">IFERROR(W40/W$7,0)</f>
        <v>2.6515436061295967E-3</v>
      </c>
      <c r="Y40" s="87">
        <v>287913009.48888886</v>
      </c>
      <c r="Z40" s="14">
        <f t="shared" si="25"/>
        <v>1.9097470354753688E-3</v>
      </c>
      <c r="AA40" s="87">
        <v>260576546.55555555</v>
      </c>
      <c r="AB40" s="14">
        <f t="shared" ref="AB40:AD44" si="26">IFERROR(AA40/AA$7,0)</f>
        <v>1.6981576800523899E-3</v>
      </c>
      <c r="AC40" s="87">
        <v>383407723.67921144</v>
      </c>
      <c r="AD40" s="14">
        <f t="shared" si="26"/>
        <v>2.8815557917479515E-3</v>
      </c>
      <c r="AE40" s="87">
        <v>364705400.89999998</v>
      </c>
      <c r="AF40" s="14">
        <f t="shared" ref="AF40:AH44" si="27">IFERROR(AE40/AE$7,0)</f>
        <v>2.9989236199197702E-3</v>
      </c>
      <c r="AG40" s="87">
        <v>379942181.84946233</v>
      </c>
      <c r="AH40" s="14">
        <f t="shared" si="27"/>
        <v>3.8929559115009997E-3</v>
      </c>
      <c r="AI40" s="87">
        <v>419452350.71111113</v>
      </c>
      <c r="AJ40" s="14">
        <f t="shared" ref="AJ40:AL44" si="28">IFERROR(AI40/AI$7,0)</f>
        <v>4.8056670720900635E-3</v>
      </c>
      <c r="AK40" s="87">
        <v>382731870.6164875</v>
      </c>
      <c r="AL40" s="14">
        <f t="shared" si="28"/>
        <v>3.2019195104348E-3</v>
      </c>
      <c r="AM40" s="176" t="e">
        <f>IF(#REF!=0,"",O40/#REF!)</f>
        <v>#REF!</v>
      </c>
      <c r="AN40" s="68" t="e">
        <f>IF(#REF!=0,"",O40/#REF!)</f>
        <v>#REF!</v>
      </c>
    </row>
    <row r="41" spans="1:40" s="51" customFormat="1" ht="15" customHeight="1">
      <c r="A41" s="61"/>
      <c r="B41" s="204" t="s">
        <v>74</v>
      </c>
      <c r="C41" s="192">
        <v>1510616688</v>
      </c>
      <c r="D41" s="335">
        <v>1.5951412979362996E-3</v>
      </c>
      <c r="E41" s="211">
        <v>1510616688</v>
      </c>
      <c r="F41" s="302">
        <v>1.1466075703357463E-3</v>
      </c>
      <c r="G41" s="46">
        <v>0</v>
      </c>
      <c r="H41" s="211">
        <f t="shared" si="21"/>
        <v>1510616688</v>
      </c>
      <c r="I41" s="302">
        <f t="shared" si="0"/>
        <v>1.0764311969763882E-3</v>
      </c>
      <c r="J41" s="46">
        <f t="shared" si="1"/>
        <v>0</v>
      </c>
      <c r="K41" s="211">
        <f t="shared" si="22"/>
        <v>2109577154.6349165</v>
      </c>
      <c r="L41" s="302">
        <f t="shared" si="2"/>
        <v>1.077667820855042E-3</v>
      </c>
      <c r="M41" s="211">
        <f t="shared" si="23"/>
        <v>1897690055.0933535</v>
      </c>
      <c r="N41" s="302">
        <f t="shared" si="2"/>
        <v>1.0764311969763882E-3</v>
      </c>
      <c r="O41" s="192">
        <v>125884724</v>
      </c>
      <c r="P41" s="302">
        <f t="shared" si="24"/>
        <v>1.479706847096646E-3</v>
      </c>
      <c r="Q41" s="87">
        <v>125884724</v>
      </c>
      <c r="R41" s="302">
        <f t="shared" si="24"/>
        <v>1.069456600594382E-3</v>
      </c>
      <c r="S41" s="87">
        <v>125884724</v>
      </c>
      <c r="T41" s="14">
        <f t="shared" si="20"/>
        <v>1.073976655586915E-3</v>
      </c>
      <c r="U41" s="87">
        <v>125884724</v>
      </c>
      <c r="V41" s="14">
        <f t="shared" si="20"/>
        <v>1.132836202098967E-3</v>
      </c>
      <c r="W41" s="87">
        <v>125884724</v>
      </c>
      <c r="X41" s="14">
        <f t="shared" si="25"/>
        <v>1.1554391912179064E-3</v>
      </c>
      <c r="Y41" s="87">
        <v>125884724</v>
      </c>
      <c r="Z41" s="14">
        <f t="shared" si="25"/>
        <v>8.3500213796317815E-4</v>
      </c>
      <c r="AA41" s="87">
        <v>125884724</v>
      </c>
      <c r="AB41" s="14">
        <f t="shared" si="26"/>
        <v>8.203812418563106E-4</v>
      </c>
      <c r="AC41" s="87">
        <v>125884724</v>
      </c>
      <c r="AD41" s="14">
        <f t="shared" si="26"/>
        <v>9.4610471602886101E-4</v>
      </c>
      <c r="AE41" s="87">
        <v>125884724</v>
      </c>
      <c r="AF41" s="14">
        <f t="shared" si="27"/>
        <v>1.0351332095961871E-3</v>
      </c>
      <c r="AG41" s="87">
        <v>125884724</v>
      </c>
      <c r="AH41" s="14">
        <f t="shared" si="27"/>
        <v>1.2898375170610587E-3</v>
      </c>
      <c r="AI41" s="87">
        <v>125884724</v>
      </c>
      <c r="AJ41" s="14">
        <f t="shared" si="28"/>
        <v>1.4422617300399853E-3</v>
      </c>
      <c r="AK41" s="87">
        <v>125884724</v>
      </c>
      <c r="AL41" s="14">
        <f t="shared" si="28"/>
        <v>1.0531465623493759E-3</v>
      </c>
      <c r="AM41" s="176" t="e">
        <f>IF(#REF!=0,"",O41/#REF!)</f>
        <v>#REF!</v>
      </c>
      <c r="AN41" s="68" t="e">
        <f>IF(#REF!=0,"",O41/#REF!)</f>
        <v>#REF!</v>
      </c>
    </row>
    <row r="42" spans="1:40" s="51" customFormat="1" ht="15" customHeight="1">
      <c r="A42" s="61"/>
      <c r="B42" s="204" t="s">
        <v>75</v>
      </c>
      <c r="C42" s="192">
        <v>75214700</v>
      </c>
      <c r="D42" s="335">
        <v>7.9423241603888197E-5</v>
      </c>
      <c r="E42" s="211">
        <v>141360000</v>
      </c>
      <c r="F42" s="302">
        <v>1.0729687248275725E-4</v>
      </c>
      <c r="G42" s="46">
        <v>0.87941984745003299</v>
      </c>
      <c r="H42" s="211">
        <f t="shared" si="21"/>
        <v>148184500</v>
      </c>
      <c r="I42" s="302">
        <f t="shared" si="0"/>
        <v>1.0559291445372118E-4</v>
      </c>
      <c r="J42" s="46">
        <f t="shared" si="1"/>
        <v>4.8277447651386529E-2</v>
      </c>
      <c r="K42" s="211">
        <f t="shared" si="22"/>
        <v>206939747.42519051</v>
      </c>
      <c r="L42" s="302">
        <f t="shared" si="2"/>
        <v>1.0571422152824383E-4</v>
      </c>
      <c r="M42" s="211">
        <f t="shared" si="23"/>
        <v>186154604.40946823</v>
      </c>
      <c r="N42" s="302">
        <f t="shared" si="2"/>
        <v>1.0559291445372119E-4</v>
      </c>
      <c r="O42" s="192">
        <v>14102000</v>
      </c>
      <c r="P42" s="302">
        <f t="shared" si="24"/>
        <v>1.6576138307104602E-4</v>
      </c>
      <c r="Q42" s="87">
        <v>9007500</v>
      </c>
      <c r="R42" s="302">
        <f t="shared" si="24"/>
        <v>7.6523425748257571E-5</v>
      </c>
      <c r="S42" s="87">
        <v>15585000</v>
      </c>
      <c r="T42" s="14">
        <f t="shared" ref="T42:V44" si="29">IFERROR(S42/S$7,0)</f>
        <v>1.3296232970508851E-4</v>
      </c>
      <c r="U42" s="87">
        <v>0</v>
      </c>
      <c r="V42" s="14">
        <f t="shared" si="29"/>
        <v>0</v>
      </c>
      <c r="W42" s="87">
        <v>78200000</v>
      </c>
      <c r="X42" s="14">
        <f t="shared" si="25"/>
        <v>7.1776258375273782E-4</v>
      </c>
      <c r="Y42" s="87">
        <v>0</v>
      </c>
      <c r="Z42" s="14">
        <f t="shared" si="25"/>
        <v>0</v>
      </c>
      <c r="AA42" s="87">
        <v>0</v>
      </c>
      <c r="AB42" s="14">
        <f t="shared" si="26"/>
        <v>0</v>
      </c>
      <c r="AC42" s="87">
        <v>4050000</v>
      </c>
      <c r="AD42" s="14">
        <f t="shared" si="26"/>
        <v>3.0438356443605398E-5</v>
      </c>
      <c r="AE42" s="87">
        <v>0</v>
      </c>
      <c r="AF42" s="14">
        <f t="shared" si="27"/>
        <v>0</v>
      </c>
      <c r="AG42" s="87">
        <v>27240000</v>
      </c>
      <c r="AH42" s="14">
        <f t="shared" si="27"/>
        <v>2.7910593794321895E-4</v>
      </c>
      <c r="AI42" s="87">
        <v>0</v>
      </c>
      <c r="AJ42" s="14">
        <f t="shared" si="28"/>
        <v>0</v>
      </c>
      <c r="AK42" s="87">
        <v>0</v>
      </c>
      <c r="AL42" s="14">
        <f t="shared" si="28"/>
        <v>0</v>
      </c>
      <c r="AM42" s="176" t="e">
        <f>IF(#REF!=0,"",O42/#REF!)</f>
        <v>#REF!</v>
      </c>
      <c r="AN42" s="68" t="e">
        <f>IF(#REF!=0,"",O42/#REF!)</f>
        <v>#REF!</v>
      </c>
    </row>
    <row r="43" spans="1:40" s="51" customFormat="1" ht="15" customHeight="1">
      <c r="A43" s="61"/>
      <c r="B43" s="204" t="s">
        <v>76</v>
      </c>
      <c r="C43" s="192">
        <v>0</v>
      </c>
      <c r="D43" s="335">
        <v>0</v>
      </c>
      <c r="E43" s="211">
        <v>0</v>
      </c>
      <c r="F43" s="302">
        <v>0</v>
      </c>
      <c r="G43" s="46">
        <v>0</v>
      </c>
      <c r="H43" s="211">
        <f>SUM(O43,Q43,S43,U43,W43,Y43,AA43,AC43,AE43,AG43,AI43,AK43)</f>
        <v>0</v>
      </c>
      <c r="I43" s="302">
        <f t="shared" si="0"/>
        <v>0</v>
      </c>
      <c r="J43" s="46">
        <f t="shared" si="1"/>
        <v>0</v>
      </c>
      <c r="K43" s="211">
        <f t="shared" si="22"/>
        <v>0</v>
      </c>
      <c r="L43" s="302">
        <f t="shared" si="2"/>
        <v>0</v>
      </c>
      <c r="M43" s="211">
        <f t="shared" si="23"/>
        <v>0</v>
      </c>
      <c r="N43" s="302">
        <f t="shared" si="2"/>
        <v>0</v>
      </c>
      <c r="O43" s="192">
        <v>0</v>
      </c>
      <c r="P43" s="302">
        <f t="shared" si="24"/>
        <v>0</v>
      </c>
      <c r="Q43" s="87">
        <v>0</v>
      </c>
      <c r="R43" s="302">
        <f t="shared" si="24"/>
        <v>0</v>
      </c>
      <c r="S43" s="87">
        <v>0</v>
      </c>
      <c r="T43" s="14">
        <f t="shared" si="29"/>
        <v>0</v>
      </c>
      <c r="U43" s="87">
        <v>0</v>
      </c>
      <c r="V43" s="14">
        <f t="shared" si="29"/>
        <v>0</v>
      </c>
      <c r="W43" s="87">
        <v>0</v>
      </c>
      <c r="X43" s="14">
        <f t="shared" si="25"/>
        <v>0</v>
      </c>
      <c r="Y43" s="87">
        <v>0</v>
      </c>
      <c r="Z43" s="14">
        <f t="shared" si="25"/>
        <v>0</v>
      </c>
      <c r="AA43" s="87">
        <v>0</v>
      </c>
      <c r="AB43" s="14">
        <f t="shared" si="26"/>
        <v>0</v>
      </c>
      <c r="AC43" s="87">
        <v>0</v>
      </c>
      <c r="AD43" s="14">
        <f t="shared" si="26"/>
        <v>0</v>
      </c>
      <c r="AE43" s="87">
        <v>0</v>
      </c>
      <c r="AF43" s="14">
        <f t="shared" si="27"/>
        <v>0</v>
      </c>
      <c r="AG43" s="87">
        <v>0</v>
      </c>
      <c r="AH43" s="14">
        <f t="shared" si="27"/>
        <v>0</v>
      </c>
      <c r="AI43" s="87">
        <v>0</v>
      </c>
      <c r="AJ43" s="14">
        <f t="shared" si="28"/>
        <v>0</v>
      </c>
      <c r="AK43" s="87">
        <v>0</v>
      </c>
      <c r="AL43" s="14">
        <f t="shared" si="28"/>
        <v>0</v>
      </c>
      <c r="AM43" s="176" t="e">
        <f>IF(#REF!=0,"",O43/#REF!)</f>
        <v>#REF!</v>
      </c>
      <c r="AN43" s="68" t="e">
        <f>IF(#REF!=0,"",O43/#REF!)</f>
        <v>#REF!</v>
      </c>
    </row>
    <row r="44" spans="1:40" s="51" customFormat="1" ht="15" customHeight="1">
      <c r="A44" s="61"/>
      <c r="B44" s="204" t="s">
        <v>77</v>
      </c>
      <c r="C44" s="192">
        <v>1637882898.4000001</v>
      </c>
      <c r="D44" s="335">
        <v>1.729528525122082E-3</v>
      </c>
      <c r="E44" s="211">
        <v>1656210301</v>
      </c>
      <c r="F44" s="302">
        <v>1.2571178938244624E-3</v>
      </c>
      <c r="G44" s="46">
        <v>1.118969043385422E-2</v>
      </c>
      <c r="H44" s="211">
        <f t="shared" si="21"/>
        <v>2499839472</v>
      </c>
      <c r="I44" s="302">
        <f t="shared" si="0"/>
        <v>1.7813289211417625E-3</v>
      </c>
      <c r="J44" s="46">
        <f t="shared" si="1"/>
        <v>0.50937321817804582</v>
      </c>
      <c r="K44" s="211">
        <f t="shared" si="22"/>
        <v>3491027394.4926867</v>
      </c>
      <c r="L44" s="302">
        <f t="shared" si="2"/>
        <v>1.7833753444392365E-3</v>
      </c>
      <c r="M44" s="211">
        <f t="shared" si="23"/>
        <v>3140386666.6036859</v>
      </c>
      <c r="N44" s="302">
        <f t="shared" si="2"/>
        <v>1.7813289211417625E-3</v>
      </c>
      <c r="O44" s="192">
        <v>211364798</v>
      </c>
      <c r="P44" s="302">
        <f t="shared" si="24"/>
        <v>2.4844788859035784E-3</v>
      </c>
      <c r="Q44" s="87">
        <v>175423918</v>
      </c>
      <c r="R44" s="302">
        <f t="shared" si="24"/>
        <v>1.49031797541398E-3</v>
      </c>
      <c r="S44" s="87">
        <v>205299398</v>
      </c>
      <c r="T44" s="14">
        <f t="shared" si="29"/>
        <v>1.7514973529119148E-3</v>
      </c>
      <c r="U44" s="87">
        <v>230378970</v>
      </c>
      <c r="V44" s="14">
        <f t="shared" si="29"/>
        <v>2.0731795656021923E-3</v>
      </c>
      <c r="W44" s="87">
        <v>197245937</v>
      </c>
      <c r="X44" s="14">
        <f t="shared" si="25"/>
        <v>1.8104316288471835E-3</v>
      </c>
      <c r="Y44" s="87">
        <v>194062806</v>
      </c>
      <c r="Z44" s="14">
        <f t="shared" si="25"/>
        <v>1.2872321021979876E-3</v>
      </c>
      <c r="AA44" s="87">
        <v>199136633</v>
      </c>
      <c r="AB44" s="14">
        <f t="shared" si="26"/>
        <v>1.2977584021999712E-3</v>
      </c>
      <c r="AC44" s="87">
        <v>210283039</v>
      </c>
      <c r="AD44" s="14">
        <f t="shared" si="26"/>
        <v>1.5804123691670557E-3</v>
      </c>
      <c r="AE44" s="87">
        <v>226265656</v>
      </c>
      <c r="AF44" s="14">
        <f t="shared" si="27"/>
        <v>1.8605521565640227E-3</v>
      </c>
      <c r="AG44" s="87">
        <v>253256243</v>
      </c>
      <c r="AH44" s="14">
        <f t="shared" si="27"/>
        <v>2.5949090030282958E-3</v>
      </c>
      <c r="AI44" s="87">
        <v>179555036</v>
      </c>
      <c r="AJ44" s="14">
        <f t="shared" si="28"/>
        <v>2.0571626852734877E-3</v>
      </c>
      <c r="AK44" s="87">
        <v>217567038</v>
      </c>
      <c r="AL44" s="14">
        <f t="shared" si="28"/>
        <v>1.8201571316169868E-3</v>
      </c>
      <c r="AM44" s="176" t="e">
        <f>IF(#REF!=0,"",O44/#REF!)</f>
        <v>#REF!</v>
      </c>
      <c r="AN44" s="68" t="e">
        <f>IF(#REF!=0,"",O44/#REF!)</f>
        <v>#REF!</v>
      </c>
    </row>
    <row r="45" spans="1:40" s="51" customFormat="1" ht="15" customHeight="1">
      <c r="A45" s="61"/>
      <c r="B45" s="204" t="s">
        <v>78</v>
      </c>
      <c r="C45" s="192">
        <v>361125000</v>
      </c>
      <c r="D45" s="335">
        <v>3.8133128396715166E-4</v>
      </c>
      <c r="E45" s="211">
        <v>0</v>
      </c>
      <c r="F45" s="302">
        <v>0</v>
      </c>
      <c r="G45" s="46">
        <v>-1</v>
      </c>
      <c r="H45" s="211">
        <f t="shared" si="21"/>
        <v>0</v>
      </c>
      <c r="I45" s="302">
        <f>IFERROR(H45/H$7,0)</f>
        <v>0</v>
      </c>
      <c r="J45" s="46">
        <f t="shared" si="1"/>
        <v>0</v>
      </c>
      <c r="K45" s="211">
        <f t="shared" si="22"/>
        <v>0</v>
      </c>
      <c r="L45" s="302">
        <f>IFERROR(K45/K$7,0)</f>
        <v>0</v>
      </c>
      <c r="M45" s="211">
        <f t="shared" si="23"/>
        <v>0</v>
      </c>
      <c r="N45" s="302">
        <f>IFERROR(M45/M$7,0)</f>
        <v>0</v>
      </c>
      <c r="O45" s="192">
        <v>0</v>
      </c>
      <c r="P45" s="302">
        <f>IFERROR(O45/O$7,0)</f>
        <v>0</v>
      </c>
      <c r="Q45" s="87">
        <v>0</v>
      </c>
      <c r="R45" s="302">
        <f>IFERROR(Q45/Q$7,0)</f>
        <v>0</v>
      </c>
      <c r="S45" s="87">
        <v>0</v>
      </c>
      <c r="T45" s="14">
        <f>IFERROR(S45/S$7,0)</f>
        <v>0</v>
      </c>
      <c r="U45" s="87">
        <v>0</v>
      </c>
      <c r="V45" s="14">
        <f>IFERROR(U45/U$7,0)</f>
        <v>0</v>
      </c>
      <c r="W45" s="87">
        <v>0</v>
      </c>
      <c r="X45" s="14">
        <f>IFERROR(W45/W$7,0)</f>
        <v>0</v>
      </c>
      <c r="Y45" s="87">
        <v>0</v>
      </c>
      <c r="Z45" s="14">
        <f>IFERROR(Y45/Y$7,0)</f>
        <v>0</v>
      </c>
      <c r="AA45" s="87">
        <v>0</v>
      </c>
      <c r="AB45" s="14">
        <f>IFERROR(AA45/AA$7,0)</f>
        <v>0</v>
      </c>
      <c r="AC45" s="87">
        <v>0</v>
      </c>
      <c r="AD45" s="14">
        <f>IFERROR(AC45/AC$7,0)</f>
        <v>0</v>
      </c>
      <c r="AE45" s="87">
        <v>0</v>
      </c>
      <c r="AF45" s="14">
        <f>IFERROR(AE45/AE$7,0)</f>
        <v>0</v>
      </c>
      <c r="AG45" s="87">
        <v>0</v>
      </c>
      <c r="AH45" s="14">
        <f>IFERROR(AG45/AG$7,0)</f>
        <v>0</v>
      </c>
      <c r="AI45" s="87">
        <v>0</v>
      </c>
      <c r="AJ45" s="14">
        <f>IFERROR(AI45/AI$7,0)</f>
        <v>0</v>
      </c>
      <c r="AK45" s="87">
        <v>0</v>
      </c>
      <c r="AL45" s="14">
        <f>IFERROR(AK45/AK$7,0)</f>
        <v>0</v>
      </c>
      <c r="AM45" s="176" t="e">
        <f>IF(#REF!=0,"",O45/#REF!)</f>
        <v>#REF!</v>
      </c>
      <c r="AN45" s="68" t="e">
        <f>IF(#REF!=0,"",O45/#REF!)</f>
        <v>#REF!</v>
      </c>
    </row>
    <row r="46" spans="1:40" s="51" customFormat="1" ht="15" customHeight="1">
      <c r="A46" s="61"/>
      <c r="B46" s="204" t="s">
        <v>79</v>
      </c>
      <c r="C46" s="192">
        <v>0</v>
      </c>
      <c r="D46" s="46">
        <v>0</v>
      </c>
      <c r="E46" s="211">
        <v>0</v>
      </c>
      <c r="F46" s="302">
        <v>0</v>
      </c>
      <c r="G46" s="46">
        <v>0</v>
      </c>
      <c r="H46" s="211">
        <f t="shared" si="21"/>
        <v>0</v>
      </c>
      <c r="I46" s="302">
        <f t="shared" si="0"/>
        <v>0</v>
      </c>
      <c r="J46" s="46">
        <f t="shared" si="1"/>
        <v>0</v>
      </c>
      <c r="K46" s="211">
        <f t="shared" si="22"/>
        <v>0</v>
      </c>
      <c r="L46" s="302">
        <f t="shared" si="2"/>
        <v>0</v>
      </c>
      <c r="M46" s="211">
        <f t="shared" si="23"/>
        <v>0</v>
      </c>
      <c r="N46" s="302">
        <f t="shared" si="2"/>
        <v>0</v>
      </c>
      <c r="O46" s="192">
        <v>0</v>
      </c>
      <c r="P46" s="302">
        <f t="shared" si="24"/>
        <v>0</v>
      </c>
      <c r="Q46" s="87">
        <v>0</v>
      </c>
      <c r="R46" s="302">
        <f t="shared" si="24"/>
        <v>0</v>
      </c>
      <c r="S46" s="87">
        <v>0</v>
      </c>
      <c r="T46" s="14">
        <f t="shared" ref="T46:V47" si="30">IFERROR(S46/S$7,0)</f>
        <v>0</v>
      </c>
      <c r="U46" s="87">
        <v>0</v>
      </c>
      <c r="V46" s="14">
        <f t="shared" si="30"/>
        <v>0</v>
      </c>
      <c r="W46" s="87">
        <v>0</v>
      </c>
      <c r="X46" s="14">
        <f t="shared" ref="X46:Z47" si="31">IFERROR(W46/W$7,0)</f>
        <v>0</v>
      </c>
      <c r="Y46" s="87">
        <v>0</v>
      </c>
      <c r="Z46" s="14">
        <f t="shared" si="31"/>
        <v>0</v>
      </c>
      <c r="AA46" s="87">
        <v>0</v>
      </c>
      <c r="AB46" s="14">
        <f t="shared" ref="AB46:AD47" si="32">IFERROR(AA46/AA$7,0)</f>
        <v>0</v>
      </c>
      <c r="AC46" s="87">
        <v>0</v>
      </c>
      <c r="AD46" s="14">
        <f t="shared" si="32"/>
        <v>0</v>
      </c>
      <c r="AE46" s="87">
        <v>0</v>
      </c>
      <c r="AF46" s="14">
        <f t="shared" ref="AF46:AH47" si="33">IFERROR(AE46/AE$7,0)</f>
        <v>0</v>
      </c>
      <c r="AG46" s="87">
        <v>0</v>
      </c>
      <c r="AH46" s="14">
        <f t="shared" si="33"/>
        <v>0</v>
      </c>
      <c r="AI46" s="87">
        <v>0</v>
      </c>
      <c r="AJ46" s="14">
        <f t="shared" ref="AJ46:AL47" si="34">IFERROR(AI46/AI$7,0)</f>
        <v>0</v>
      </c>
      <c r="AK46" s="87">
        <v>0</v>
      </c>
      <c r="AL46" s="14">
        <f t="shared" si="34"/>
        <v>0</v>
      </c>
      <c r="AM46" s="176" t="e">
        <f>IF(#REF!=0,"",O46/#REF!)</f>
        <v>#REF!</v>
      </c>
      <c r="AN46" s="68" t="e">
        <f>IF(#REF!=0,"",O46/#REF!)</f>
        <v>#REF!</v>
      </c>
    </row>
    <row r="47" spans="1:40" s="51" customFormat="1" ht="15" customHeight="1">
      <c r="A47" s="61"/>
      <c r="B47" s="204" t="s">
        <v>80</v>
      </c>
      <c r="C47" s="192">
        <v>10015000</v>
      </c>
      <c r="D47" s="335">
        <v>1.0575376417946761E-5</v>
      </c>
      <c r="E47" s="211">
        <v>21750000</v>
      </c>
      <c r="F47" s="302">
        <v>1.6508962765279926E-5</v>
      </c>
      <c r="G47" s="46">
        <v>1.1717423864203695</v>
      </c>
      <c r="H47" s="211">
        <f t="shared" si="21"/>
        <v>13000000</v>
      </c>
      <c r="I47" s="302">
        <f t="shared" si="0"/>
        <v>9.2635052107229515E-6</v>
      </c>
      <c r="J47" s="46">
        <f t="shared" si="1"/>
        <v>-0.40229885057471265</v>
      </c>
      <c r="K47" s="211">
        <f t="shared" si="22"/>
        <v>18154508.174117245</v>
      </c>
      <c r="L47" s="302">
        <f t="shared" si="2"/>
        <v>9.2741472952108333E-6</v>
      </c>
      <c r="M47" s="211">
        <f t="shared" si="23"/>
        <v>16331059.303254299</v>
      </c>
      <c r="N47" s="302">
        <f t="shared" si="2"/>
        <v>9.2635052107229515E-6</v>
      </c>
      <c r="O47" s="192">
        <v>0</v>
      </c>
      <c r="P47" s="302">
        <f>IFERROR(O47/O$7,0)</f>
        <v>0</v>
      </c>
      <c r="Q47" s="87">
        <v>0</v>
      </c>
      <c r="R47" s="302">
        <f t="shared" si="24"/>
        <v>0</v>
      </c>
      <c r="S47" s="87">
        <v>0</v>
      </c>
      <c r="T47" s="14">
        <f t="shared" si="30"/>
        <v>0</v>
      </c>
      <c r="U47" s="87">
        <v>0</v>
      </c>
      <c r="V47" s="14">
        <f t="shared" si="30"/>
        <v>0</v>
      </c>
      <c r="W47" s="87">
        <v>0</v>
      </c>
      <c r="X47" s="14">
        <f t="shared" si="31"/>
        <v>0</v>
      </c>
      <c r="Y47" s="87">
        <v>0</v>
      </c>
      <c r="Z47" s="14">
        <f t="shared" si="31"/>
        <v>0</v>
      </c>
      <c r="AA47" s="87">
        <v>0</v>
      </c>
      <c r="AB47" s="14">
        <f t="shared" si="32"/>
        <v>0</v>
      </c>
      <c r="AC47" s="87">
        <v>0</v>
      </c>
      <c r="AD47" s="14">
        <f t="shared" si="32"/>
        <v>0</v>
      </c>
      <c r="AE47" s="87">
        <v>0</v>
      </c>
      <c r="AF47" s="14">
        <f t="shared" si="33"/>
        <v>0</v>
      </c>
      <c r="AG47" s="87">
        <v>0</v>
      </c>
      <c r="AH47" s="14">
        <f t="shared" si="33"/>
        <v>0</v>
      </c>
      <c r="AI47" s="87">
        <v>13000000</v>
      </c>
      <c r="AJ47" s="14">
        <f t="shared" si="34"/>
        <v>1.4894104617904083E-4</v>
      </c>
      <c r="AK47" s="87">
        <v>0</v>
      </c>
      <c r="AL47" s="14">
        <f t="shared" si="34"/>
        <v>0</v>
      </c>
      <c r="AM47" s="176" t="e">
        <f>IF(#REF!=0,"",O47/#REF!)</f>
        <v>#REF!</v>
      </c>
      <c r="AN47" s="68" t="e">
        <f>IF(#REF!=0,"",O47/#REF!)</f>
        <v>#REF!</v>
      </c>
    </row>
    <row r="48" spans="1:40" s="51" customFormat="1" ht="15" customHeight="1">
      <c r="A48" s="61"/>
      <c r="B48" s="204" t="s">
        <v>81</v>
      </c>
      <c r="C48" s="192">
        <v>67383290</v>
      </c>
      <c r="D48" s="335">
        <v>7.1153635150241417E-5</v>
      </c>
      <c r="E48" s="211">
        <v>115105740</v>
      </c>
      <c r="F48" s="302">
        <v>8.7369028769195031E-5</v>
      </c>
      <c r="G48" s="46">
        <v>0.70822380444766053</v>
      </c>
      <c r="H48" s="211">
        <f t="shared" si="21"/>
        <v>123537590</v>
      </c>
      <c r="I48" s="302">
        <f>IFERROR(H48/H$7,0)</f>
        <v>8.8030085283473516E-5</v>
      </c>
      <c r="J48" s="46">
        <f t="shared" si="1"/>
        <v>7.3253080167852619E-2</v>
      </c>
      <c r="K48" s="211">
        <f t="shared" si="22"/>
        <v>172520322.11274958</v>
      </c>
      <c r="L48" s="302">
        <f>IFERROR(K48/K$7,0)</f>
        <v>8.8131215858104991E-5</v>
      </c>
      <c r="M48" s="211">
        <f t="shared" si="23"/>
        <v>155192285.26700887</v>
      </c>
      <c r="N48" s="302">
        <f>IFERROR(M48/M$7,0)</f>
        <v>8.8030085283473503E-5</v>
      </c>
      <c r="O48" s="192">
        <v>11162410</v>
      </c>
      <c r="P48" s="302">
        <f>IFERROR(O48/O$7,0)</f>
        <v>1.3120809246958411E-4</v>
      </c>
      <c r="Q48" s="87">
        <v>8772830</v>
      </c>
      <c r="R48" s="302">
        <f>IFERROR(Q48/Q$7,0)</f>
        <v>7.4529781305255225E-5</v>
      </c>
      <c r="S48" s="87">
        <v>9195300</v>
      </c>
      <c r="T48" s="14">
        <f>IFERROR(S48/S$7,0)</f>
        <v>7.8449054240436355E-5</v>
      </c>
      <c r="U48" s="87">
        <v>10414280</v>
      </c>
      <c r="V48" s="14">
        <f>IFERROR(U48/U$7,0)</f>
        <v>9.3718070214740529E-5</v>
      </c>
      <c r="W48" s="87">
        <v>11334640</v>
      </c>
      <c r="X48" s="14">
        <f>IFERROR(W48/W$7,0)</f>
        <v>1.040355561676104E-4</v>
      </c>
      <c r="Y48" s="87">
        <v>11922770</v>
      </c>
      <c r="Z48" s="14">
        <f>IFERROR(Y48/Y$7,0)</f>
        <v>7.9084563433155252E-5</v>
      </c>
      <c r="AA48" s="87">
        <v>11884370</v>
      </c>
      <c r="AB48" s="14">
        <f>IFERROR(AA48/AA$7,0)</f>
        <v>7.7449542005429372E-5</v>
      </c>
      <c r="AC48" s="87">
        <v>12000060</v>
      </c>
      <c r="AD48" s="14">
        <f>IFERROR(AC48/AC$7,0)</f>
        <v>9.0188173734481823E-5</v>
      </c>
      <c r="AE48" s="87">
        <v>9760150</v>
      </c>
      <c r="AF48" s="14">
        <f>IFERROR(AE48/AE$7,0)</f>
        <v>8.0256405023696329E-5</v>
      </c>
      <c r="AG48" s="87">
        <v>9570710</v>
      </c>
      <c r="AH48" s="14">
        <f>IFERROR(AG48/AG$7,0)</f>
        <v>9.8063215540842322E-5</v>
      </c>
      <c r="AI48" s="87">
        <v>8251580</v>
      </c>
      <c r="AJ48" s="14">
        <f>IFERROR(AI48/AI$7,0)</f>
        <v>9.4538381371542279E-5</v>
      </c>
      <c r="AK48" s="87">
        <v>9268490</v>
      </c>
      <c r="AL48" s="14">
        <f>IFERROR(AK48/AK$7,0)</f>
        <v>7.7539816361432126E-5</v>
      </c>
      <c r="AM48" s="176" t="e">
        <f>IF(#REF!=0,"",O48/#REF!)</f>
        <v>#REF!</v>
      </c>
      <c r="AN48" s="68" t="e">
        <f>IF(#REF!=0,"",O48/#REF!)</f>
        <v>#REF!</v>
      </c>
    </row>
    <row r="49" spans="1:40" s="51" customFormat="1" ht="15" customHeight="1">
      <c r="A49" s="61"/>
      <c r="B49" s="204" t="s">
        <v>186</v>
      </c>
      <c r="C49" s="192">
        <v>502582696</v>
      </c>
      <c r="D49" s="335">
        <v>5.3070406304009041E-4</v>
      </c>
      <c r="E49" s="211">
        <v>691363988</v>
      </c>
      <c r="F49" s="302">
        <v>5.247679234550546E-4</v>
      </c>
      <c r="G49" s="46">
        <v>0.37562234733206973</v>
      </c>
      <c r="H49" s="211">
        <f t="shared" si="21"/>
        <v>649294114</v>
      </c>
      <c r="I49" s="302">
        <f>IFERROR(H49/H$7,0)</f>
        <v>4.6267226217928785E-4</v>
      </c>
      <c r="J49" s="46">
        <f t="shared" si="1"/>
        <v>-6.0850542883642354E-2</v>
      </c>
      <c r="K49" s="211">
        <f t="shared" si="22"/>
        <v>906739638.46301639</v>
      </c>
      <c r="L49" s="302">
        <f>IFERROR(K49/K$7,0)</f>
        <v>4.6320378854995496E-4</v>
      </c>
      <c r="M49" s="211">
        <f t="shared" si="23"/>
        <v>815666206.2298429</v>
      </c>
      <c r="N49" s="302">
        <f>IFERROR(M49/M$7,0)</f>
        <v>4.6267226217928785E-4</v>
      </c>
      <c r="O49" s="192">
        <v>52208778</v>
      </c>
      <c r="P49" s="302">
        <f>IFERROR(O49/O$7,0)</f>
        <v>6.1368594878238555E-4</v>
      </c>
      <c r="Q49" s="87">
        <v>51085267</v>
      </c>
      <c r="R49" s="302">
        <f>IFERROR(Q49/Q$7,0)</f>
        <v>4.3399607394997643E-4</v>
      </c>
      <c r="S49" s="87">
        <v>43569048</v>
      </c>
      <c r="T49" s="14">
        <f>IFERROR(S49/S$7,0)</f>
        <v>3.7170626404317152E-4</v>
      </c>
      <c r="U49" s="87">
        <v>45160613</v>
      </c>
      <c r="V49" s="14">
        <f>IFERROR(U49/U$7,0)</f>
        <v>4.064002024215523E-4</v>
      </c>
      <c r="W49" s="87">
        <v>70950200</v>
      </c>
      <c r="X49" s="14">
        <f>IFERROR(W49/W$7,0)</f>
        <v>6.5121993439608056E-4</v>
      </c>
      <c r="Y49" s="87">
        <v>54230056</v>
      </c>
      <c r="Z49" s="14">
        <f>IFERROR(Y49/Y$7,0)</f>
        <v>3.5971173676214183E-4</v>
      </c>
      <c r="AA49" s="87">
        <v>67486300</v>
      </c>
      <c r="AB49" s="14">
        <f>IFERROR(AA49/AA$7,0)</f>
        <v>4.3980312180124043E-4</v>
      </c>
      <c r="AC49" s="87">
        <v>52294276</v>
      </c>
      <c r="AD49" s="14">
        <f>IFERROR(AC49/AC$7,0)</f>
        <v>3.9302513897488371E-4</v>
      </c>
      <c r="AE49" s="87">
        <v>48079000</v>
      </c>
      <c r="AF49" s="14">
        <f>IFERROR(AE49/AE$7,0)</f>
        <v>3.9534717162485169E-4</v>
      </c>
      <c r="AG49" s="87">
        <v>47208000</v>
      </c>
      <c r="AH49" s="14">
        <f>IFERROR(AG49/AG$7,0)</f>
        <v>4.8370165632978995E-4</v>
      </c>
      <c r="AI49" s="87">
        <v>40248800</v>
      </c>
      <c r="AJ49" s="14">
        <f>IFERROR(AI49/AI$7,0)</f>
        <v>4.6113064457315215E-4</v>
      </c>
      <c r="AK49" s="87">
        <v>76773776</v>
      </c>
      <c r="AL49" s="14">
        <f>IFERROR(AK49/AK$7,0)</f>
        <v>6.4228633708551504E-4</v>
      </c>
      <c r="AM49" s="176" t="e">
        <f>IF(#REF!=0,"",O49/#REF!)</f>
        <v>#REF!</v>
      </c>
      <c r="AN49" s="68" t="e">
        <f>IF(#REF!=0,"",O49/#REF!)</f>
        <v>#REF!</v>
      </c>
    </row>
    <row r="50" spans="1:40" s="51" customFormat="1" ht="15" customHeight="1">
      <c r="A50" s="61"/>
      <c r="B50" s="204" t="s">
        <v>83</v>
      </c>
      <c r="C50" s="192">
        <v>505074478</v>
      </c>
      <c r="D50" s="335">
        <v>5.3333526949056118E-4</v>
      </c>
      <c r="E50" s="211">
        <v>388875997.59164762</v>
      </c>
      <c r="F50" s="302">
        <v>2.9516962595639524E-4</v>
      </c>
      <c r="G50" s="46">
        <v>-0.23006207098104919</v>
      </c>
      <c r="H50" s="211">
        <f t="shared" si="21"/>
        <v>473016250</v>
      </c>
      <c r="I50" s="302">
        <f t="shared" si="0"/>
        <v>3.370606535870485E-4</v>
      </c>
      <c r="J50" s="46">
        <f t="shared" si="1"/>
        <v>0.21636782143779079</v>
      </c>
      <c r="K50" s="211">
        <f t="shared" si="22"/>
        <v>660567490.54732966</v>
      </c>
      <c r="L50" s="302">
        <f t="shared" si="2"/>
        <v>3.3744787504063625E-4</v>
      </c>
      <c r="M50" s="211">
        <f t="shared" si="23"/>
        <v>594219725.39638162</v>
      </c>
      <c r="N50" s="302">
        <f t="shared" si="2"/>
        <v>3.3706065358704844E-4</v>
      </c>
      <c r="O50" s="192">
        <v>23890549</v>
      </c>
      <c r="P50" s="302">
        <f t="shared" si="24"/>
        <v>2.8082048252493232E-4</v>
      </c>
      <c r="Q50" s="87">
        <v>88961290</v>
      </c>
      <c r="R50" s="302">
        <f t="shared" si="24"/>
        <v>7.5577270827468308E-4</v>
      </c>
      <c r="S50" s="87">
        <v>19265707</v>
      </c>
      <c r="T50" s="14">
        <f t="shared" ref="T50:V58" si="35">IFERROR(S50/S$7,0)</f>
        <v>1.6436402220953685E-4</v>
      </c>
      <c r="U50" s="87">
        <v>34156774</v>
      </c>
      <c r="V50" s="14">
        <f t="shared" si="35"/>
        <v>3.0737669277578703E-4</v>
      </c>
      <c r="W50" s="87">
        <v>24282438</v>
      </c>
      <c r="X50" s="14">
        <f t="shared" ref="X50:Z58" si="36">IFERROR(W50/W$7,0)</f>
        <v>2.2287756315467601E-4</v>
      </c>
      <c r="Y50" s="87">
        <v>18406182</v>
      </c>
      <c r="Z50" s="14">
        <f t="shared" si="36"/>
        <v>1.2208948658249722E-4</v>
      </c>
      <c r="AA50" s="87">
        <v>114734754</v>
      </c>
      <c r="AB50" s="14">
        <f t="shared" ref="AB50:AD58" si="37">IFERROR(AA50/AA$7,0)</f>
        <v>7.4771772920277679E-4</v>
      </c>
      <c r="AC50" s="87">
        <v>13389813</v>
      </c>
      <c r="AD50" s="14">
        <f t="shared" si="37"/>
        <v>1.0063306192770897E-4</v>
      </c>
      <c r="AE50" s="87">
        <v>18311722</v>
      </c>
      <c r="AF50" s="14">
        <f t="shared" ref="AF50:AH58" si="38">IFERROR(AE50/AE$7,0)</f>
        <v>1.5057483517295643E-4</v>
      </c>
      <c r="AG50" s="87">
        <v>26283698</v>
      </c>
      <c r="AH50" s="14">
        <f t="shared" si="38"/>
        <v>2.6930749570140629E-4</v>
      </c>
      <c r="AI50" s="87">
        <v>23620526</v>
      </c>
      <c r="AJ50" s="14">
        <f t="shared" ref="AJ50:AL58" si="39">IFERROR(AI50/AI$7,0)</f>
        <v>2.7062045028763341E-4</v>
      </c>
      <c r="AK50" s="87">
        <v>67712797</v>
      </c>
      <c r="AL50" s="14">
        <f t="shared" si="39"/>
        <v>5.6648254944429268E-4</v>
      </c>
      <c r="AM50" s="176" t="e">
        <f>IF(#REF!=0,"",O50/#REF!)</f>
        <v>#REF!</v>
      </c>
      <c r="AN50" s="68" t="e">
        <f>IF(#REF!=0,"",O50/#REF!)</f>
        <v>#REF!</v>
      </c>
    </row>
    <row r="51" spans="1:40" s="51" customFormat="1" ht="15" customHeight="1">
      <c r="A51" s="61"/>
      <c r="B51" s="204" t="s">
        <v>84</v>
      </c>
      <c r="C51" s="192">
        <v>0</v>
      </c>
      <c r="D51" s="46">
        <v>0</v>
      </c>
      <c r="E51" s="211">
        <v>0</v>
      </c>
      <c r="F51" s="14">
        <v>0</v>
      </c>
      <c r="G51" s="46">
        <v>0</v>
      </c>
      <c r="H51" s="211">
        <f t="shared" si="21"/>
        <v>0</v>
      </c>
      <c r="I51" s="302">
        <f t="shared" si="0"/>
        <v>0</v>
      </c>
      <c r="J51" s="46">
        <f t="shared" si="1"/>
        <v>0</v>
      </c>
      <c r="K51" s="211">
        <f t="shared" si="22"/>
        <v>0</v>
      </c>
      <c r="L51" s="302">
        <f t="shared" si="2"/>
        <v>0</v>
      </c>
      <c r="M51" s="211">
        <f t="shared" si="23"/>
        <v>0</v>
      </c>
      <c r="N51" s="302">
        <f t="shared" si="2"/>
        <v>0</v>
      </c>
      <c r="O51" s="192">
        <v>0</v>
      </c>
      <c r="P51" s="302">
        <f t="shared" si="24"/>
        <v>0</v>
      </c>
      <c r="Q51" s="87">
        <v>0</v>
      </c>
      <c r="R51" s="302">
        <f t="shared" si="24"/>
        <v>0</v>
      </c>
      <c r="S51" s="87">
        <v>0</v>
      </c>
      <c r="T51" s="14">
        <f t="shared" si="35"/>
        <v>0</v>
      </c>
      <c r="U51" s="87">
        <v>0</v>
      </c>
      <c r="V51" s="14">
        <f t="shared" si="35"/>
        <v>0</v>
      </c>
      <c r="W51" s="87">
        <v>0</v>
      </c>
      <c r="X51" s="14">
        <f t="shared" si="36"/>
        <v>0</v>
      </c>
      <c r="Y51" s="87">
        <v>0</v>
      </c>
      <c r="Z51" s="14">
        <f t="shared" si="36"/>
        <v>0</v>
      </c>
      <c r="AA51" s="87">
        <v>0</v>
      </c>
      <c r="AB51" s="14">
        <f t="shared" si="37"/>
        <v>0</v>
      </c>
      <c r="AC51" s="87">
        <v>0</v>
      </c>
      <c r="AD51" s="14">
        <f t="shared" si="37"/>
        <v>0</v>
      </c>
      <c r="AE51" s="87">
        <v>0</v>
      </c>
      <c r="AF51" s="14">
        <f t="shared" si="38"/>
        <v>0</v>
      </c>
      <c r="AG51" s="87">
        <v>0</v>
      </c>
      <c r="AH51" s="14">
        <f t="shared" si="38"/>
        <v>0</v>
      </c>
      <c r="AI51" s="87">
        <v>0</v>
      </c>
      <c r="AJ51" s="14">
        <f t="shared" si="39"/>
        <v>0</v>
      </c>
      <c r="AK51" s="87">
        <v>0</v>
      </c>
      <c r="AL51" s="14">
        <f t="shared" si="39"/>
        <v>0</v>
      </c>
      <c r="AM51" s="176" t="e">
        <f>IF(#REF!=0,"",O51/#REF!)</f>
        <v>#REF!</v>
      </c>
      <c r="AN51" s="68" t="e">
        <f>IF(#REF!=0,"",O51/#REF!)</f>
        <v>#REF!</v>
      </c>
    </row>
    <row r="52" spans="1:40" s="51" customFormat="1" ht="15" customHeight="1">
      <c r="A52" s="61"/>
      <c r="B52" s="204" t="s">
        <v>85</v>
      </c>
      <c r="C52" s="192">
        <v>0</v>
      </c>
      <c r="D52" s="46">
        <v>0</v>
      </c>
      <c r="E52" s="211">
        <v>0</v>
      </c>
      <c r="F52" s="14">
        <v>0</v>
      </c>
      <c r="G52" s="46">
        <v>0</v>
      </c>
      <c r="H52" s="211">
        <f t="shared" si="21"/>
        <v>0</v>
      </c>
      <c r="I52" s="302">
        <f t="shared" si="0"/>
        <v>0</v>
      </c>
      <c r="J52" s="46">
        <f t="shared" si="1"/>
        <v>0</v>
      </c>
      <c r="K52" s="211">
        <f t="shared" si="22"/>
        <v>0</v>
      </c>
      <c r="L52" s="302">
        <f t="shared" si="2"/>
        <v>0</v>
      </c>
      <c r="M52" s="211">
        <f t="shared" si="23"/>
        <v>0</v>
      </c>
      <c r="N52" s="302">
        <f t="shared" si="2"/>
        <v>0</v>
      </c>
      <c r="O52" s="192">
        <v>0</v>
      </c>
      <c r="P52" s="302">
        <f t="shared" si="24"/>
        <v>0</v>
      </c>
      <c r="Q52" s="87">
        <v>0</v>
      </c>
      <c r="R52" s="302">
        <f t="shared" si="24"/>
        <v>0</v>
      </c>
      <c r="S52" s="87">
        <v>0</v>
      </c>
      <c r="T52" s="14">
        <f t="shared" si="35"/>
        <v>0</v>
      </c>
      <c r="U52" s="87">
        <v>0</v>
      </c>
      <c r="V52" s="14">
        <f t="shared" si="35"/>
        <v>0</v>
      </c>
      <c r="W52" s="87">
        <v>0</v>
      </c>
      <c r="X52" s="14">
        <f t="shared" si="36"/>
        <v>0</v>
      </c>
      <c r="Y52" s="87">
        <v>0</v>
      </c>
      <c r="Z52" s="14">
        <f t="shared" si="36"/>
        <v>0</v>
      </c>
      <c r="AA52" s="87">
        <v>0</v>
      </c>
      <c r="AB52" s="14">
        <f t="shared" si="37"/>
        <v>0</v>
      </c>
      <c r="AC52" s="87">
        <v>0</v>
      </c>
      <c r="AD52" s="14">
        <f t="shared" si="37"/>
        <v>0</v>
      </c>
      <c r="AE52" s="87">
        <v>0</v>
      </c>
      <c r="AF52" s="14">
        <f t="shared" si="38"/>
        <v>0</v>
      </c>
      <c r="AG52" s="87">
        <v>0</v>
      </c>
      <c r="AH52" s="14">
        <f t="shared" si="38"/>
        <v>0</v>
      </c>
      <c r="AI52" s="87">
        <v>0</v>
      </c>
      <c r="AJ52" s="14">
        <f t="shared" si="39"/>
        <v>0</v>
      </c>
      <c r="AK52" s="87">
        <v>0</v>
      </c>
      <c r="AL52" s="14">
        <f t="shared" si="39"/>
        <v>0</v>
      </c>
      <c r="AM52" s="176" t="e">
        <f>IF(#REF!=0,"",O52/#REF!)</f>
        <v>#REF!</v>
      </c>
      <c r="AN52" s="68" t="e">
        <f>IF(#REF!=0,"",O52/#REF!)</f>
        <v>#REF!</v>
      </c>
    </row>
    <row r="53" spans="1:40" s="51" customFormat="1" ht="15" customHeight="1">
      <c r="A53" s="61"/>
      <c r="B53" s="204" t="s">
        <v>86</v>
      </c>
      <c r="C53" s="192">
        <v>5285712</v>
      </c>
      <c r="D53" s="46">
        <v>5.5814672028814988E-6</v>
      </c>
      <c r="E53" s="211">
        <v>5285712</v>
      </c>
      <c r="F53" s="14">
        <v>4.0120286251031397E-6</v>
      </c>
      <c r="G53" s="46">
        <v>0</v>
      </c>
      <c r="H53" s="211">
        <f t="shared" si="21"/>
        <v>5285712</v>
      </c>
      <c r="I53" s="302">
        <f t="shared" si="0"/>
        <v>3.7664785118754487E-6</v>
      </c>
      <c r="J53" s="46">
        <f t="shared" si="1"/>
        <v>0</v>
      </c>
      <c r="K53" s="211">
        <f t="shared" si="22"/>
        <v>7381500.131540739</v>
      </c>
      <c r="L53" s="302">
        <f t="shared" si="2"/>
        <v>3.770805511389496E-6</v>
      </c>
      <c r="M53" s="211">
        <f t="shared" si="23"/>
        <v>6640098.1639940683</v>
      </c>
      <c r="N53" s="302">
        <f t="shared" si="2"/>
        <v>3.7664785118754487E-6</v>
      </c>
      <c r="O53" s="192">
        <v>440476</v>
      </c>
      <c r="P53" s="302">
        <f t="shared" si="24"/>
        <v>5.1775571528578976E-6</v>
      </c>
      <c r="Q53" s="87">
        <v>440476</v>
      </c>
      <c r="R53" s="302">
        <f t="shared" si="24"/>
        <v>3.7420741026799333E-6</v>
      </c>
      <c r="S53" s="87">
        <v>440476</v>
      </c>
      <c r="T53" s="14">
        <f t="shared" si="35"/>
        <v>3.7578899672235207E-6</v>
      </c>
      <c r="U53" s="87">
        <v>440476</v>
      </c>
      <c r="V53" s="14">
        <f t="shared" si="35"/>
        <v>3.9638420222913194E-6</v>
      </c>
      <c r="W53" s="87">
        <v>440476</v>
      </c>
      <c r="X53" s="14">
        <f t="shared" si="36"/>
        <v>4.0429308419574287E-6</v>
      </c>
      <c r="Y53" s="87">
        <v>440476</v>
      </c>
      <c r="Z53" s="14">
        <f t="shared" si="36"/>
        <v>2.9217079724579518E-6</v>
      </c>
      <c r="AA53" s="87">
        <v>440476</v>
      </c>
      <c r="AB53" s="14">
        <f t="shared" si="37"/>
        <v>2.8705488355195527E-6</v>
      </c>
      <c r="AC53" s="87">
        <v>440476</v>
      </c>
      <c r="AD53" s="14">
        <f t="shared" si="37"/>
        <v>3.3104606155193903E-6</v>
      </c>
      <c r="AE53" s="87">
        <v>440476</v>
      </c>
      <c r="AF53" s="14">
        <f t="shared" si="38"/>
        <v>3.6219750986632034E-6</v>
      </c>
      <c r="AG53" s="87">
        <v>440476</v>
      </c>
      <c r="AH53" s="14">
        <f t="shared" si="38"/>
        <v>4.5131962966768466E-6</v>
      </c>
      <c r="AI53" s="87">
        <v>440476</v>
      </c>
      <c r="AJ53" s="14">
        <f t="shared" si="39"/>
        <v>5.0465350966737835E-6</v>
      </c>
      <c r="AK53" s="87">
        <v>440476</v>
      </c>
      <c r="AL53" s="14">
        <f t="shared" si="39"/>
        <v>3.6850045856032834E-6</v>
      </c>
      <c r="AM53" s="176" t="e">
        <f>IF(#REF!=0,"",O53/#REF!)</f>
        <v>#REF!</v>
      </c>
      <c r="AN53" s="68" t="e">
        <f>IF(#REF!=0,"",O53/#REF!)</f>
        <v>#REF!</v>
      </c>
    </row>
    <row r="54" spans="1:40" s="51" customFormat="1" ht="15" customHeight="1">
      <c r="A54" s="61"/>
      <c r="B54" s="204" t="s">
        <v>175</v>
      </c>
      <c r="C54" s="192">
        <v>22666213449</v>
      </c>
      <c r="D54" s="46">
        <v>2.3934472210953801E-2</v>
      </c>
      <c r="E54" s="211">
        <v>57397257673</v>
      </c>
      <c r="F54" s="14">
        <v>4.3566399528861356E-2</v>
      </c>
      <c r="G54" s="46">
        <v>1.5322825888914535</v>
      </c>
      <c r="H54" s="211">
        <f t="shared" si="21"/>
        <v>47257314754</v>
      </c>
      <c r="I54" s="302">
        <f t="shared" si="0"/>
        <v>3.367449088218874E-2</v>
      </c>
      <c r="J54" s="46">
        <f t="shared" si="1"/>
        <v>-0.17666249800240696</v>
      </c>
      <c r="K54" s="211">
        <f t="shared" si="22"/>
        <v>65994869768.332642</v>
      </c>
      <c r="L54" s="302">
        <f t="shared" si="2"/>
        <v>3.3713176754210469E-2</v>
      </c>
      <c r="M54" s="211">
        <f>+H54*$M$7/$H$7</f>
        <v>59366308443.086807</v>
      </c>
      <c r="N54" s="302">
        <f t="shared" si="2"/>
        <v>3.3674490882188747E-2</v>
      </c>
      <c r="O54" s="192">
        <v>2752246685</v>
      </c>
      <c r="P54" s="302">
        <f>IFERROR(O54/O$7,0)</f>
        <v>3.2351171256438917E-2</v>
      </c>
      <c r="Q54" s="87">
        <v>4019320871</v>
      </c>
      <c r="R54" s="302">
        <f t="shared" si="24"/>
        <v>3.4146233941758579E-2</v>
      </c>
      <c r="S54" s="87">
        <v>4477783332</v>
      </c>
      <c r="T54" s="14">
        <f t="shared" si="35"/>
        <v>3.8201893085488214E-2</v>
      </c>
      <c r="U54" s="87">
        <v>4499950882</v>
      </c>
      <c r="V54" s="14">
        <f t="shared" si="35"/>
        <v>4.0495042645498254E-2</v>
      </c>
      <c r="W54" s="87">
        <v>3655521347</v>
      </c>
      <c r="X54" s="14">
        <f t="shared" si="36"/>
        <v>3.3552384232557651E-2</v>
      </c>
      <c r="Y54" s="87">
        <v>5235273766</v>
      </c>
      <c r="Z54" s="14">
        <f t="shared" si="36"/>
        <v>3.472593535203318E-2</v>
      </c>
      <c r="AA54" s="87">
        <v>4939745935</v>
      </c>
      <c r="AB54" s="14">
        <f t="shared" si="37"/>
        <v>3.2191951301493597E-2</v>
      </c>
      <c r="AC54" s="87">
        <v>4586723111</v>
      </c>
      <c r="AD54" s="14">
        <f t="shared" si="37"/>
        <v>3.4472176039689051E-2</v>
      </c>
      <c r="AE54" s="87">
        <v>3145038974</v>
      </c>
      <c r="AF54" s="14">
        <f t="shared" si="38"/>
        <v>2.5861233865530176E-2</v>
      </c>
      <c r="AG54" s="87">
        <v>2200375826</v>
      </c>
      <c r="AH54" s="14">
        <f t="shared" si="38"/>
        <v>2.2545446356215679E-2</v>
      </c>
      <c r="AI54" s="87">
        <v>2897319900</v>
      </c>
      <c r="AJ54" s="14">
        <f t="shared" si="39"/>
        <v>3.3194604386257993E-2</v>
      </c>
      <c r="AK54" s="87">
        <v>4848014125</v>
      </c>
      <c r="AL54" s="14">
        <f t="shared" si="39"/>
        <v>4.0558292124189488E-2</v>
      </c>
      <c r="AM54" s="176" t="e">
        <f>IF(#REF!=0,"",O54/#REF!)</f>
        <v>#REF!</v>
      </c>
      <c r="AN54" s="68" t="e">
        <f>IF(#REF!=0,"",O54/#REF!)</f>
        <v>#REF!</v>
      </c>
    </row>
    <row r="55" spans="1:40" s="51" customFormat="1" ht="15" customHeight="1">
      <c r="A55" s="61"/>
      <c r="B55" s="204" t="s">
        <v>176</v>
      </c>
      <c r="C55" s="192">
        <v>0</v>
      </c>
      <c r="D55" s="46">
        <v>0</v>
      </c>
      <c r="E55" s="211">
        <v>0</v>
      </c>
      <c r="F55" s="14">
        <v>0</v>
      </c>
      <c r="G55" s="46">
        <v>0</v>
      </c>
      <c r="H55" s="211">
        <f t="shared" si="21"/>
        <v>0</v>
      </c>
      <c r="I55" s="302">
        <f t="shared" si="0"/>
        <v>0</v>
      </c>
      <c r="J55" s="46">
        <f t="shared" si="1"/>
        <v>0</v>
      </c>
      <c r="K55" s="211">
        <f t="shared" si="22"/>
        <v>0</v>
      </c>
      <c r="L55" s="302">
        <f t="shared" si="2"/>
        <v>0</v>
      </c>
      <c r="M55" s="211">
        <f t="shared" si="23"/>
        <v>0</v>
      </c>
      <c r="N55" s="302">
        <f t="shared" si="2"/>
        <v>0</v>
      </c>
      <c r="O55" s="192">
        <v>0</v>
      </c>
      <c r="P55" s="302">
        <f t="shared" si="24"/>
        <v>0</v>
      </c>
      <c r="Q55" s="87">
        <v>0</v>
      </c>
      <c r="R55" s="302">
        <f t="shared" si="24"/>
        <v>0</v>
      </c>
      <c r="S55" s="87">
        <v>0</v>
      </c>
      <c r="T55" s="14">
        <f t="shared" si="35"/>
        <v>0</v>
      </c>
      <c r="U55" s="87">
        <v>0</v>
      </c>
      <c r="V55" s="14">
        <f t="shared" si="35"/>
        <v>0</v>
      </c>
      <c r="W55" s="87">
        <v>0</v>
      </c>
      <c r="X55" s="14">
        <f t="shared" si="36"/>
        <v>0</v>
      </c>
      <c r="Y55" s="87">
        <v>0</v>
      </c>
      <c r="Z55" s="14">
        <f t="shared" si="36"/>
        <v>0</v>
      </c>
      <c r="AA55" s="87">
        <v>0</v>
      </c>
      <c r="AB55" s="14">
        <f t="shared" si="37"/>
        <v>0</v>
      </c>
      <c r="AC55" s="87">
        <v>0</v>
      </c>
      <c r="AD55" s="14">
        <f t="shared" si="37"/>
        <v>0</v>
      </c>
      <c r="AE55" s="87">
        <v>0</v>
      </c>
      <c r="AF55" s="14">
        <f t="shared" si="38"/>
        <v>0</v>
      </c>
      <c r="AG55" s="87">
        <v>0</v>
      </c>
      <c r="AH55" s="14">
        <f t="shared" si="38"/>
        <v>0</v>
      </c>
      <c r="AI55" s="87">
        <v>0</v>
      </c>
      <c r="AJ55" s="14">
        <f t="shared" si="39"/>
        <v>0</v>
      </c>
      <c r="AK55" s="87">
        <v>0</v>
      </c>
      <c r="AL55" s="14">
        <f t="shared" si="39"/>
        <v>0</v>
      </c>
      <c r="AM55" s="176" t="e">
        <f>IF(#REF!=0,"",O55/#REF!)</f>
        <v>#REF!</v>
      </c>
      <c r="AN55" s="68" t="e">
        <f>IF(#REF!=0,"",O55/#REF!)</f>
        <v>#REF!</v>
      </c>
    </row>
    <row r="56" spans="1:40" s="51" customFormat="1" ht="15" customHeight="1">
      <c r="A56" s="61"/>
      <c r="B56" s="204" t="s">
        <v>171</v>
      </c>
      <c r="C56" s="192">
        <v>300000000</v>
      </c>
      <c r="D56" s="46">
        <v>3.167861133683503E-4</v>
      </c>
      <c r="E56" s="211">
        <v>160000000</v>
      </c>
      <c r="F56" s="14">
        <v>1.2144524333079484E-4</v>
      </c>
      <c r="G56" s="46">
        <v>-0.46666666666666667</v>
      </c>
      <c r="H56" s="211">
        <f t="shared" si="21"/>
        <v>480000000</v>
      </c>
      <c r="I56" s="302">
        <f t="shared" si="0"/>
        <v>3.4203711547284743E-4</v>
      </c>
      <c r="J56" s="46">
        <f t="shared" si="1"/>
        <v>2</v>
      </c>
      <c r="K56" s="211">
        <f t="shared" si="22"/>
        <v>670320301.81355977</v>
      </c>
      <c r="L56" s="302">
        <f t="shared" si="2"/>
        <v>3.4243005397701536E-4</v>
      </c>
      <c r="M56" s="211">
        <f t="shared" si="23"/>
        <v>602992958.88938951</v>
      </c>
      <c r="N56" s="302">
        <f t="shared" si="2"/>
        <v>3.4203711547284743E-4</v>
      </c>
      <c r="O56" s="192">
        <v>40000000</v>
      </c>
      <c r="P56" s="302">
        <f t="shared" si="24"/>
        <v>4.7017836639071347E-4</v>
      </c>
      <c r="Q56" s="87">
        <v>40000000</v>
      </c>
      <c r="R56" s="302">
        <f t="shared" si="24"/>
        <v>3.3982093032809354E-4</v>
      </c>
      <c r="S56" s="87">
        <v>40000000</v>
      </c>
      <c r="T56" s="14">
        <f t="shared" si="35"/>
        <v>3.4125718243205268E-4</v>
      </c>
      <c r="U56" s="87">
        <v>40000000</v>
      </c>
      <c r="V56" s="14">
        <f t="shared" si="35"/>
        <v>3.5995986362855818E-4</v>
      </c>
      <c r="W56" s="87">
        <v>40000000</v>
      </c>
      <c r="X56" s="14">
        <f t="shared" si="36"/>
        <v>3.6714198657429044E-4</v>
      </c>
      <c r="Y56" s="87">
        <v>40000000</v>
      </c>
      <c r="Z56" s="14">
        <f t="shared" si="36"/>
        <v>2.6532278466549384E-4</v>
      </c>
      <c r="AA56" s="87">
        <v>40000000</v>
      </c>
      <c r="AB56" s="14">
        <f t="shared" si="37"/>
        <v>2.6067697995073991E-4</v>
      </c>
      <c r="AC56" s="87">
        <v>40000000</v>
      </c>
      <c r="AD56" s="14">
        <f t="shared" si="37"/>
        <v>3.006257426528928E-4</v>
      </c>
      <c r="AE56" s="87">
        <v>40000000</v>
      </c>
      <c r="AF56" s="14">
        <f t="shared" si="38"/>
        <v>3.2891463767952884E-4</v>
      </c>
      <c r="AG56" s="87">
        <v>40000000</v>
      </c>
      <c r="AH56" s="14">
        <f t="shared" si="38"/>
        <v>4.0984719228079135E-4</v>
      </c>
      <c r="AI56" s="87">
        <v>40000000</v>
      </c>
      <c r="AJ56" s="14">
        <f t="shared" si="39"/>
        <v>4.5828014208935638E-4</v>
      </c>
      <c r="AK56" s="87">
        <v>40000000</v>
      </c>
      <c r="AL56" s="14">
        <f t="shared" si="39"/>
        <v>3.3463839896868692E-4</v>
      </c>
      <c r="AM56" s="176" t="e">
        <f>IF(#REF!=0,"",O56/#REF!)</f>
        <v>#REF!</v>
      </c>
      <c r="AN56" s="68" t="e">
        <f>IF(#REF!=0,"",O56/#REF!)</f>
        <v>#REF!</v>
      </c>
    </row>
    <row r="57" spans="1:40" s="51" customFormat="1" ht="15" customHeight="1">
      <c r="A57" s="61"/>
      <c r="B57" s="204" t="s">
        <v>172</v>
      </c>
      <c r="C57" s="192">
        <v>28410336249.603977</v>
      </c>
      <c r="D57" s="46">
        <v>2.9999999999999992E-2</v>
      </c>
      <c r="E57" s="211">
        <v>39478446725.323204</v>
      </c>
      <c r="F57" s="14">
        <v>2.996543480549186E-2</v>
      </c>
      <c r="G57" s="46">
        <v>0.38958041110384639</v>
      </c>
      <c r="H57" s="211">
        <f t="shared" si="21"/>
        <v>42052383640.854591</v>
      </c>
      <c r="I57" s="302">
        <f t="shared" si="0"/>
        <v>2.9965574998490549E-2</v>
      </c>
      <c r="J57" s="46">
        <f t="shared" si="1"/>
        <v>6.5198535632364468E-2</v>
      </c>
      <c r="K57" s="211">
        <f t="shared" si="22"/>
        <v>58726180196.077614</v>
      </c>
      <c r="L57" s="302">
        <f t="shared" si="2"/>
        <v>2.9999999999999995E-2</v>
      </c>
      <c r="M57" s="211">
        <f t="shared" si="23"/>
        <v>52827690083.23056</v>
      </c>
      <c r="N57" s="302">
        <f t="shared" si="2"/>
        <v>2.9965574998490549E-2</v>
      </c>
      <c r="O57" s="192">
        <f>+O8*0.03</f>
        <v>2552222913.2141995</v>
      </c>
      <c r="P57" s="302">
        <f t="shared" si="24"/>
        <v>0.03</v>
      </c>
      <c r="Q57" s="87">
        <f>+Q8*0.03</f>
        <v>3531271598.9607015</v>
      </c>
      <c r="R57" s="302">
        <f t="shared" si="24"/>
        <v>0.03</v>
      </c>
      <c r="S57" s="87">
        <f>+S8*0.03</f>
        <v>3515854405.836</v>
      </c>
      <c r="T57" s="14">
        <f t="shared" si="35"/>
        <v>2.9995264209422799E-2</v>
      </c>
      <c r="U57" s="87">
        <f>+U8*0.03</f>
        <v>3330837655.8402004</v>
      </c>
      <c r="V57" s="14">
        <f t="shared" si="35"/>
        <v>2.9974196709127623E-2</v>
      </c>
      <c r="W57" s="87">
        <f>+W8*0.03</f>
        <v>3265068330.0345025</v>
      </c>
      <c r="X57" s="14">
        <f t="shared" si="36"/>
        <v>2.9968591824741708E-2</v>
      </c>
      <c r="Y57" s="87">
        <f>+Y8*0.03</f>
        <v>4522792874.7728996</v>
      </c>
      <c r="Z57" s="14">
        <f t="shared" si="36"/>
        <v>0.03</v>
      </c>
      <c r="AA57" s="87">
        <f>+AA8*0.03</f>
        <v>4600432865.2841997</v>
      </c>
      <c r="AB57" s="14">
        <f t="shared" si="37"/>
        <v>2.9980673644710354E-2</v>
      </c>
      <c r="AC57" s="87">
        <f>+AC8*0.03</f>
        <v>3985527694.6796989</v>
      </c>
      <c r="AD57" s="14">
        <f t="shared" si="37"/>
        <v>2.9953805576918908E-2</v>
      </c>
      <c r="AE57" s="87">
        <f>+AE8*0.03</f>
        <v>3640537354.8258014</v>
      </c>
      <c r="AF57" s="14">
        <f t="shared" si="38"/>
        <v>2.993565062553297E-2</v>
      </c>
      <c r="AG57" s="87">
        <f>+AG8*0.03</f>
        <v>2920445629.7825999</v>
      </c>
      <c r="AH57" s="14">
        <f t="shared" si="38"/>
        <v>2.9923411039377651E-2</v>
      </c>
      <c r="AI57" s="87">
        <f>+AI8*0.03</f>
        <v>2611760484.6869998</v>
      </c>
      <c r="AJ57" s="14">
        <f t="shared" si="39"/>
        <v>2.9922949150643113E-2</v>
      </c>
      <c r="AK57" s="87">
        <f>+AK8*0.03</f>
        <v>3575631832.9368005</v>
      </c>
      <c r="AL57" s="14">
        <f t="shared" si="39"/>
        <v>2.991359279688606E-2</v>
      </c>
      <c r="AM57" s="176"/>
      <c r="AN57" s="68"/>
    </row>
    <row r="58" spans="1:40" s="51" customFormat="1" ht="15" customHeight="1">
      <c r="A58" s="61"/>
      <c r="B58" s="204" t="s">
        <v>173</v>
      </c>
      <c r="C58" s="192">
        <v>37880448332.805313</v>
      </c>
      <c r="D58" s="46">
        <v>0.04</v>
      </c>
      <c r="E58" s="211">
        <v>52637928967.097603</v>
      </c>
      <c r="F58" s="14">
        <v>3.9953913073989142E-2</v>
      </c>
      <c r="G58" s="46">
        <v>0.38958041110384595</v>
      </c>
      <c r="H58" s="211">
        <f>SUM(O58,Q58,S58,U58,W58,Y58,AA58,AC58,AE58,AG58,AI58,AK58)</f>
        <v>56069844854.472809</v>
      </c>
      <c r="I58" s="302">
        <f t="shared" si="0"/>
        <v>3.9954099997987415E-2</v>
      </c>
      <c r="J58" s="46">
        <f t="shared" si="1"/>
        <v>6.5198535632364912E-2</v>
      </c>
      <c r="K58" s="211">
        <f t="shared" si="22"/>
        <v>78301573594.770172</v>
      </c>
      <c r="L58" s="302">
        <f t="shared" si="2"/>
        <v>0.04</v>
      </c>
      <c r="M58" s="211">
        <f t="shared" si="23"/>
        <v>70436920110.974106</v>
      </c>
      <c r="N58" s="302">
        <f t="shared" si="2"/>
        <v>3.9954099997987408E-2</v>
      </c>
      <c r="O58" s="192">
        <f>+O8*0.04</f>
        <v>3402963884.2855992</v>
      </c>
      <c r="P58" s="302">
        <f t="shared" si="24"/>
        <v>0.04</v>
      </c>
      <c r="Q58" s="87">
        <f>+Q8*0.04</f>
        <v>4708362131.9476023</v>
      </c>
      <c r="R58" s="302">
        <f t="shared" si="24"/>
        <v>0.04</v>
      </c>
      <c r="S58" s="87">
        <f>+S8*0.04</f>
        <v>4687805874.448</v>
      </c>
      <c r="T58" s="14">
        <f t="shared" si="35"/>
        <v>3.9993685612563737E-2</v>
      </c>
      <c r="U58" s="87">
        <f>+U8*0.04</f>
        <v>4441116874.4536009</v>
      </c>
      <c r="V58" s="14">
        <f t="shared" si="35"/>
        <v>3.9965595612170168E-2</v>
      </c>
      <c r="W58" s="87">
        <f>+W8*0.04</f>
        <v>4353424440.0460033</v>
      </c>
      <c r="X58" s="14">
        <f t="shared" si="36"/>
        <v>3.9958122432988942E-2</v>
      </c>
      <c r="Y58" s="87">
        <f>+Y8*0.04</f>
        <v>6030390499.6971998</v>
      </c>
      <c r="Z58" s="14">
        <f t="shared" si="36"/>
        <v>0.04</v>
      </c>
      <c r="AA58" s="87">
        <f>+AA8*0.04</f>
        <v>6133910487.0455999</v>
      </c>
      <c r="AB58" s="14">
        <f t="shared" si="37"/>
        <v>3.9974231526280476E-2</v>
      </c>
      <c r="AC58" s="87">
        <f>+AC8*0.04</f>
        <v>5314036926.2395992</v>
      </c>
      <c r="AD58" s="14">
        <f t="shared" si="37"/>
        <v>3.993840743589188E-2</v>
      </c>
      <c r="AE58" s="87">
        <f>+AE8*0.04</f>
        <v>4854049806.4344015</v>
      </c>
      <c r="AF58" s="14">
        <f t="shared" si="38"/>
        <v>3.9914200834043956E-2</v>
      </c>
      <c r="AG58" s="87">
        <f>+AG8*0.04</f>
        <v>3893927506.3768001</v>
      </c>
      <c r="AH58" s="14">
        <f t="shared" si="38"/>
        <v>3.9897881385836872E-2</v>
      </c>
      <c r="AI58" s="87">
        <f>+AI8*0.04</f>
        <v>3482347312.9159999</v>
      </c>
      <c r="AJ58" s="14">
        <f t="shared" si="39"/>
        <v>3.9897265534190818E-2</v>
      </c>
      <c r="AK58" s="87">
        <f>+AK8*0.04</f>
        <v>4767509110.5824003</v>
      </c>
      <c r="AL58" s="14">
        <f t="shared" si="39"/>
        <v>3.9884790395848073E-2</v>
      </c>
      <c r="AM58" s="176"/>
      <c r="AN58" s="68"/>
    </row>
    <row r="59" spans="1:40" s="51" customFormat="1" ht="15" customHeight="1">
      <c r="A59" s="61"/>
      <c r="B59" s="204" t="s">
        <v>174</v>
      </c>
      <c r="C59" s="192">
        <v>0</v>
      </c>
      <c r="D59" s="46"/>
      <c r="E59" s="211">
        <v>0</v>
      </c>
      <c r="F59" s="14"/>
      <c r="G59" s="46"/>
      <c r="H59" s="211">
        <f t="shared" si="21"/>
        <v>0</v>
      </c>
      <c r="I59" s="302"/>
      <c r="J59" s="46">
        <f t="shared" si="1"/>
        <v>0</v>
      </c>
      <c r="K59" s="211">
        <f>E59*$K$8/$E$8</f>
        <v>0</v>
      </c>
      <c r="L59" s="302"/>
      <c r="M59" s="211"/>
      <c r="N59" s="14"/>
      <c r="O59" s="192">
        <v>0</v>
      </c>
      <c r="P59" s="14"/>
      <c r="Q59" s="87">
        <f>+AQ59</f>
        <v>0</v>
      </c>
      <c r="R59" s="14"/>
      <c r="S59" s="87"/>
      <c r="T59" s="14"/>
      <c r="U59" s="87"/>
      <c r="V59" s="14"/>
      <c r="W59" s="87">
        <v>0</v>
      </c>
      <c r="X59" s="14"/>
      <c r="Y59" s="87">
        <v>0</v>
      </c>
      <c r="Z59" s="14"/>
      <c r="AA59" s="87">
        <v>0</v>
      </c>
      <c r="AB59" s="14"/>
      <c r="AC59" s="87"/>
      <c r="AD59" s="14"/>
      <c r="AE59" s="87"/>
      <c r="AF59" s="14"/>
      <c r="AG59" s="87"/>
      <c r="AH59" s="14"/>
      <c r="AI59" s="87"/>
      <c r="AJ59" s="14"/>
      <c r="AK59" s="87"/>
      <c r="AL59" s="14"/>
      <c r="AM59" s="176"/>
      <c r="AN59" s="68"/>
    </row>
    <row r="60" spans="1:40" s="51" customFormat="1" ht="15" customHeight="1" thickBot="1">
      <c r="B60" s="205" t="s">
        <v>177</v>
      </c>
      <c r="C60" s="193">
        <v>47588582062.092056</v>
      </c>
      <c r="D60" s="111">
        <v>5.0251339840536452E-2</v>
      </c>
      <c r="E60" s="108">
        <v>110149232284.1926</v>
      </c>
      <c r="F60" s="109">
        <v>8.3606876984087586E-2</v>
      </c>
      <c r="G60" s="111">
        <v>1.3146147145227696</v>
      </c>
      <c r="H60" s="108">
        <f>H28-H29</f>
        <v>145030480050.26129</v>
      </c>
      <c r="I60" s="109">
        <f>IFERROR(H60/H$7,0)</f>
        <v>0.10334543135840359</v>
      </c>
      <c r="J60" s="111">
        <f t="shared" si="1"/>
        <v>0.31667263622929914</v>
      </c>
      <c r="K60" s="108">
        <f>K28-K29</f>
        <v>171550576173.99728</v>
      </c>
      <c r="L60" s="109">
        <f>IFERROR(K60/K$7,0)</f>
        <v>8.7635825589822025E-2</v>
      </c>
      <c r="M60" s="108">
        <f>M28-M29</f>
        <v>126050477796.0719</v>
      </c>
      <c r="N60" s="109">
        <f>IFERROR(M60/M$7,0)</f>
        <v>7.1499909234016903E-2</v>
      </c>
      <c r="O60" s="193">
        <f>O28-O29</f>
        <v>6046260041.565815</v>
      </c>
      <c r="P60" s="109">
        <f>IFERROR(O60/O$7,0)</f>
        <v>7.1070516727921557E-2</v>
      </c>
      <c r="Q60" s="110">
        <f>Q28-Q29</f>
        <v>10211827853.123135</v>
      </c>
      <c r="R60" s="109">
        <f>IFERROR(Q60/Q$7,0)</f>
        <v>8.675482103496604E-2</v>
      </c>
      <c r="S60" s="110">
        <f>S28-S29</f>
        <v>11651147827.794016</v>
      </c>
      <c r="T60" s="109">
        <f>IFERROR(S60/S$7,0)</f>
        <v>9.9400946995307923E-2</v>
      </c>
      <c r="U60" s="110">
        <f>U28-U29</f>
        <v>8115176028.810833</v>
      </c>
      <c r="V60" s="109">
        <f>IFERROR(U60/U$7,0)</f>
        <v>7.302844141631229E-2</v>
      </c>
      <c r="W60" s="110">
        <f>W28-W29</f>
        <v>11209642780.818048</v>
      </c>
      <c r="X60" s="109">
        <f>IFERROR(W60/W$7,0)</f>
        <v>0.10288826298344229</v>
      </c>
      <c r="Y60" s="110">
        <f>Y28-Y29</f>
        <v>19380610532.065578</v>
      </c>
      <c r="Z60" s="109">
        <f>IFERROR(Y60/Y$7,0)</f>
        <v>0.12855293887212593</v>
      </c>
      <c r="AA60" s="110">
        <f>AA28-AA29</f>
        <v>22355995935.574238</v>
      </c>
      <c r="AB60" s="109">
        <f>IFERROR(AA60/AA$7,0)</f>
        <v>0.14569233760691269</v>
      </c>
      <c r="AC60" s="110">
        <f>AC28-AC29</f>
        <v>17685099944.11348</v>
      </c>
      <c r="AD60" s="109">
        <f>IFERROR(AC60/AC$7,0)</f>
        <v>0.1329149076147437</v>
      </c>
      <c r="AE60" s="110">
        <f>AE28-AE29</f>
        <v>16753540073.226151</v>
      </c>
      <c r="AF60" s="109">
        <f>IFERROR(AE60/AE$7,0)</f>
        <v>0.13776211407586617</v>
      </c>
      <c r="AG60" s="110">
        <f>AG28-AG29</f>
        <v>11289159105.979387</v>
      </c>
      <c r="AH60" s="109">
        <f>IFERROR(AG60/AG$7,0)</f>
        <v>0.11567075406991952</v>
      </c>
      <c r="AI60" s="110">
        <f>AI28-AI29</f>
        <v>7277646412.0344296</v>
      </c>
      <c r="AJ60" s="109">
        <f>IFERROR(AI60/AI$7,0)</f>
        <v>8.3380020794580831E-2</v>
      </c>
      <c r="AK60" s="110">
        <f>AK28-AK29</f>
        <v>3054373515.1561203</v>
      </c>
      <c r="AL60" s="109">
        <f>IFERROR(AK60/AK$7,0)</f>
        <v>2.5552766574105112E-2</v>
      </c>
      <c r="AM60" s="177" t="e">
        <f>IF(#REF!=0,"",O60/#REF!)</f>
        <v>#REF!</v>
      </c>
      <c r="AN60" s="111" t="e">
        <f>IF(#REF!=0,"",O60/#REF!)</f>
        <v>#REF!</v>
      </c>
    </row>
    <row r="61" spans="1:40">
      <c r="C61" s="242"/>
      <c r="H61" s="742">
        <f>+(H60+H58+H57)*0.1</f>
        <v>24315270854.558868</v>
      </c>
      <c r="I61" s="743">
        <f>IFERROR(H61/H$7,0)</f>
        <v>1.7326510635488155E-2</v>
      </c>
      <c r="J61" s="667"/>
      <c r="K61" s="742">
        <f>+(K60+K58+K57)*0.1</f>
        <v>30857832996.484512</v>
      </c>
      <c r="L61" s="743">
        <f>IFERROR(K61/K$7,0)</f>
        <v>1.5763582558982206E-2</v>
      </c>
      <c r="M61" s="742">
        <f>+(M60+M58+M57)*0.1</f>
        <v>24931508799.02766</v>
      </c>
      <c r="N61" s="743">
        <f>IFERROR(M61/M$7,0)</f>
        <v>1.4141958423049489E-2</v>
      </c>
    </row>
    <row r="62" spans="1:40" ht="21" customHeight="1">
      <c r="B62" s="43" t="str">
        <f>B1</f>
        <v>2025년 사업계획</v>
      </c>
      <c r="C62" s="43"/>
      <c r="E62" s="43"/>
      <c r="G62" s="43"/>
      <c r="H62" s="744"/>
      <c r="I62" s="744"/>
      <c r="J62" s="744"/>
      <c r="K62" s="744"/>
      <c r="L62" s="744"/>
      <c r="M62" s="744"/>
      <c r="N62" s="744"/>
    </row>
    <row r="63" spans="1:40" ht="9" customHeight="1"/>
    <row r="64" spans="1:40" ht="21" customHeight="1" thickBot="1">
      <c r="B64" s="36" t="s">
        <v>105</v>
      </c>
      <c r="C64" s="216" t="s">
        <v>88</v>
      </c>
      <c r="D64" s="217"/>
      <c r="E64" s="216">
        <v>5.5</v>
      </c>
      <c r="G64" s="36"/>
      <c r="H64" s="36"/>
      <c r="I64" s="36"/>
      <c r="J64" s="36"/>
      <c r="K64" s="36"/>
      <c r="L64" s="36"/>
      <c r="M64" s="36"/>
      <c r="N64" s="36"/>
      <c r="O64" s="3" t="s">
        <v>168</v>
      </c>
      <c r="AI64" s="3" t="s">
        <v>168</v>
      </c>
      <c r="AM64" s="905" t="s">
        <v>91</v>
      </c>
      <c r="AN64" s="905"/>
    </row>
    <row r="65" spans="1:41" ht="21" customHeight="1">
      <c r="B65" s="978" t="s">
        <v>39</v>
      </c>
      <c r="C65" s="733" t="s">
        <v>90</v>
      </c>
      <c r="D65" s="734"/>
      <c r="E65" s="734"/>
      <c r="F65" s="734"/>
      <c r="G65" s="734"/>
      <c r="H65" s="734"/>
      <c r="I65" s="734"/>
      <c r="J65" s="734"/>
      <c r="K65" s="734"/>
      <c r="L65" s="734"/>
      <c r="M65" s="735"/>
      <c r="N65" s="735"/>
      <c r="O65" s="981" t="s">
        <v>92</v>
      </c>
      <c r="P65" s="910"/>
      <c r="Q65" s="909" t="s">
        <v>89</v>
      </c>
      <c r="R65" s="910"/>
      <c r="S65" s="909" t="s">
        <v>106</v>
      </c>
      <c r="T65" s="910"/>
      <c r="U65" s="909" t="s">
        <v>93</v>
      </c>
      <c r="V65" s="910"/>
      <c r="W65" s="909" t="s">
        <v>94</v>
      </c>
      <c r="X65" s="910"/>
      <c r="Y65" s="909" t="s">
        <v>95</v>
      </c>
      <c r="Z65" s="910"/>
      <c r="AA65" s="909" t="s">
        <v>96</v>
      </c>
      <c r="AB65" s="910"/>
      <c r="AC65" s="909" t="s">
        <v>107</v>
      </c>
      <c r="AD65" s="910"/>
      <c r="AE65" s="909" t="s">
        <v>108</v>
      </c>
      <c r="AF65" s="910"/>
      <c r="AG65" s="909" t="s">
        <v>109</v>
      </c>
      <c r="AH65" s="910"/>
      <c r="AI65" s="909" t="s">
        <v>110</v>
      </c>
      <c r="AJ65" s="910"/>
      <c r="AK65" s="909" t="s">
        <v>111</v>
      </c>
      <c r="AL65" s="910"/>
      <c r="AM65" s="936" t="s">
        <v>38</v>
      </c>
      <c r="AN65" s="936"/>
    </row>
    <row r="66" spans="1:41" s="38" customFormat="1" ht="15.75" customHeight="1">
      <c r="B66" s="979"/>
      <c r="C66" s="736" t="s">
        <v>228</v>
      </c>
      <c r="D66" s="737"/>
      <c r="E66" s="842" t="s">
        <v>355</v>
      </c>
      <c r="F66" s="737"/>
      <c r="G66" s="737"/>
      <c r="H66" s="842" t="s">
        <v>213</v>
      </c>
      <c r="I66" s="737"/>
      <c r="J66" s="739"/>
      <c r="K66" s="740" t="s">
        <v>214</v>
      </c>
      <c r="L66" s="741"/>
      <c r="M66" s="740" t="s">
        <v>356</v>
      </c>
      <c r="N66" s="741"/>
      <c r="O66" s="982"/>
      <c r="P66" s="912"/>
      <c r="Q66" s="911"/>
      <c r="R66" s="912"/>
      <c r="S66" s="911"/>
      <c r="T66" s="912"/>
      <c r="U66" s="911"/>
      <c r="V66" s="912"/>
      <c r="W66" s="911"/>
      <c r="X66" s="912"/>
      <c r="Y66" s="911"/>
      <c r="Z66" s="912"/>
      <c r="AA66" s="911"/>
      <c r="AB66" s="912"/>
      <c r="AC66" s="911"/>
      <c r="AD66" s="912"/>
      <c r="AE66" s="911"/>
      <c r="AF66" s="912"/>
      <c r="AG66" s="911"/>
      <c r="AH66" s="912"/>
      <c r="AI66" s="911"/>
      <c r="AJ66" s="912"/>
      <c r="AK66" s="911"/>
      <c r="AL66" s="912"/>
      <c r="AM66" s="937"/>
      <c r="AN66" s="937"/>
    </row>
    <row r="67" spans="1:41" s="38" customFormat="1" ht="21" customHeight="1" thickBot="1">
      <c r="B67" s="980"/>
      <c r="C67" s="207" t="s">
        <v>37</v>
      </c>
      <c r="D67" s="101" t="s">
        <v>36</v>
      </c>
      <c r="E67" s="210" t="s">
        <v>37</v>
      </c>
      <c r="F67" s="100" t="s">
        <v>36</v>
      </c>
      <c r="G67" s="323" t="s">
        <v>113</v>
      </c>
      <c r="H67" s="210" t="s">
        <v>37</v>
      </c>
      <c r="I67" s="101" t="s">
        <v>36</v>
      </c>
      <c r="J67" s="323" t="s">
        <v>113</v>
      </c>
      <c r="K67" s="210" t="s">
        <v>37</v>
      </c>
      <c r="L67" s="101" t="s">
        <v>36</v>
      </c>
      <c r="M67" s="210" t="s">
        <v>37</v>
      </c>
      <c r="N67" s="101" t="s">
        <v>36</v>
      </c>
      <c r="O67" s="179" t="s">
        <v>37</v>
      </c>
      <c r="P67" s="100" t="s">
        <v>36</v>
      </c>
      <c r="Q67" s="104" t="s">
        <v>37</v>
      </c>
      <c r="R67" s="100" t="s">
        <v>36</v>
      </c>
      <c r="S67" s="104" t="s">
        <v>37</v>
      </c>
      <c r="T67" s="100" t="s">
        <v>36</v>
      </c>
      <c r="U67" s="104" t="s">
        <v>37</v>
      </c>
      <c r="V67" s="100" t="s">
        <v>36</v>
      </c>
      <c r="W67" s="104" t="s">
        <v>37</v>
      </c>
      <c r="X67" s="100" t="s">
        <v>36</v>
      </c>
      <c r="Y67" s="104" t="s">
        <v>37</v>
      </c>
      <c r="Z67" s="100" t="s">
        <v>36</v>
      </c>
      <c r="AA67" s="104" t="s">
        <v>37</v>
      </c>
      <c r="AB67" s="100" t="s">
        <v>36</v>
      </c>
      <c r="AC67" s="104" t="s">
        <v>37</v>
      </c>
      <c r="AD67" s="100" t="s">
        <v>36</v>
      </c>
      <c r="AE67" s="104" t="s">
        <v>37</v>
      </c>
      <c r="AF67" s="100" t="s">
        <v>36</v>
      </c>
      <c r="AG67" s="104" t="s">
        <v>37</v>
      </c>
      <c r="AH67" s="100" t="s">
        <v>36</v>
      </c>
      <c r="AI67" s="104" t="s">
        <v>37</v>
      </c>
      <c r="AJ67" s="100" t="s">
        <v>36</v>
      </c>
      <c r="AK67" s="104" t="s">
        <v>37</v>
      </c>
      <c r="AL67" s="100" t="s">
        <v>36</v>
      </c>
      <c r="AM67" s="208" t="s">
        <v>35</v>
      </c>
      <c r="AN67" s="103" t="s">
        <v>34</v>
      </c>
    </row>
    <row r="68" spans="1:41" s="51" customFormat="1" ht="15" customHeight="1">
      <c r="B68" s="194" t="s">
        <v>40</v>
      </c>
      <c r="C68" s="180">
        <v>52085616457.607307</v>
      </c>
      <c r="D68" s="47">
        <v>1</v>
      </c>
      <c r="E68" s="50">
        <v>72460639533.080719</v>
      </c>
      <c r="F68" s="31">
        <v>1</v>
      </c>
      <c r="G68" s="47">
        <v>0.39118329514361655</v>
      </c>
      <c r="H68" s="50">
        <f t="shared" ref="H68:H121" si="40">H7*$E$64/100</f>
        <v>77184606014.184906</v>
      </c>
      <c r="I68" s="31">
        <f>+IFERROR(H68/H$68,0)</f>
        <v>1</v>
      </c>
      <c r="J68" s="175">
        <f>IFERROR((H68-E68)/E68,0)</f>
        <v>6.5193552134570065E-2</v>
      </c>
      <c r="K68" s="50">
        <f t="shared" ref="K68:K121" si="41">K7*$E$64/100</f>
        <v>107664663692.80899</v>
      </c>
      <c r="L68" s="31">
        <f>+IFERROR(K68/K$68,0)</f>
        <v>1</v>
      </c>
      <c r="M68" s="50">
        <f t="shared" ref="M68:M116" si="42">M7*$E$64/100</f>
        <v>96962029085.844025</v>
      </c>
      <c r="N68" s="31">
        <f>+IFERROR(M68/M$68,0)</f>
        <v>1</v>
      </c>
      <c r="O68" s="180">
        <f t="shared" ref="O68:O121" si="43">O7*$E$64/100</f>
        <v>4679075340.8926992</v>
      </c>
      <c r="P68" s="31">
        <v>1</v>
      </c>
      <c r="Q68" s="140">
        <f t="shared" ref="Q68:Q121" si="44">Q7*$E$64/100</f>
        <v>6473997931.4279528</v>
      </c>
      <c r="R68" s="31">
        <v>1</v>
      </c>
      <c r="S68" s="140">
        <f t="shared" ref="S68:S121" si="45">S7*$E$64/100</f>
        <v>6446750759.4159994</v>
      </c>
      <c r="T68" s="31">
        <v>1</v>
      </c>
      <c r="U68" s="140">
        <f t="shared" ref="U68:U121" si="46">U7*$E$64/100</f>
        <v>6111792514.3737011</v>
      </c>
      <c r="V68" s="31">
        <v>1</v>
      </c>
      <c r="W68" s="140">
        <f t="shared" ref="W68:W121" si="47">W7*$E$64/100</f>
        <v>5992232107.6040554</v>
      </c>
      <c r="X68" s="31">
        <v>1</v>
      </c>
      <c r="Y68" s="140">
        <f t="shared" ref="Y68:Y121" si="48">Y7*$E$64/100</f>
        <v>8291786937.0836496</v>
      </c>
      <c r="Z68" s="31">
        <v>1</v>
      </c>
      <c r="AA68" s="140">
        <f t="shared" ref="AA68:AA121" si="49">AA7*$E$64/100</f>
        <v>8439563786.6287003</v>
      </c>
      <c r="AB68" s="31">
        <v>1</v>
      </c>
      <c r="AC68" s="140">
        <f t="shared" ref="AC68:AC121" si="50">AC7*$E$64/100</f>
        <v>7318069239.799448</v>
      </c>
      <c r="AD68" s="31">
        <v>1</v>
      </c>
      <c r="AE68" s="140">
        <f t="shared" ref="AE68:AE121" si="51">AE7*$E$64/100</f>
        <v>6688665531.9473019</v>
      </c>
      <c r="AF68" s="31">
        <v>1</v>
      </c>
      <c r="AG68" s="140">
        <f t="shared" ref="AG68:AG121" si="52">AG7*$E$64/100</f>
        <v>5367854267.2381001</v>
      </c>
      <c r="AH68" s="31">
        <v>1</v>
      </c>
      <c r="AI68" s="140">
        <f t="shared" ref="AI68:AI121" si="53">AI7*$E$64/100</f>
        <v>4800557122.0474997</v>
      </c>
      <c r="AJ68" s="31">
        <v>1</v>
      </c>
      <c r="AK68" s="140">
        <f t="shared" ref="AK68:AK121" si="54">AK7*$E$64/100</f>
        <v>6574260475.7258005</v>
      </c>
      <c r="AL68" s="31">
        <v>1</v>
      </c>
      <c r="AM68" s="175" t="e">
        <f>IF(#REF!=0,"",O68/#REF!)</f>
        <v>#REF!</v>
      </c>
      <c r="AN68" s="47" t="e">
        <f>IF(#REF!=0,"",O68/#REF!)</f>
        <v>#REF!</v>
      </c>
    </row>
    <row r="69" spans="1:41" s="56" customFormat="1" ht="15" customHeight="1">
      <c r="A69" s="215"/>
      <c r="B69" s="195" t="s">
        <v>41</v>
      </c>
      <c r="C69" s="181">
        <v>52085616457.607307</v>
      </c>
      <c r="D69" s="55">
        <v>1</v>
      </c>
      <c r="E69" s="53">
        <v>72377152329.759216</v>
      </c>
      <c r="F69" s="54">
        <v>0.99884782684972873</v>
      </c>
      <c r="G69" s="55">
        <v>0.38958041110384611</v>
      </c>
      <c r="H69" s="53">
        <f t="shared" si="40"/>
        <v>77096036674.900101</v>
      </c>
      <c r="I69" s="54">
        <f t="shared" ref="I69:I121" si="55">+IFERROR(H69/H$68,0)</f>
        <v>0.99885249994968517</v>
      </c>
      <c r="J69" s="22">
        <f t="shared" ref="J69:J121" si="56">IFERROR((H69-E69)/E69,0)</f>
        <v>6.5198535632364565E-2</v>
      </c>
      <c r="K69" s="53">
        <f t="shared" si="41"/>
        <v>107664663692.80899</v>
      </c>
      <c r="L69" s="54">
        <f t="shared" ref="L69:N121" si="57">+IFERROR(K69/K$68,0)</f>
        <v>1</v>
      </c>
      <c r="M69" s="53">
        <f t="shared" si="42"/>
        <v>96962029085.844025</v>
      </c>
      <c r="N69" s="54">
        <f t="shared" si="57"/>
        <v>1</v>
      </c>
      <c r="O69" s="181">
        <f t="shared" si="43"/>
        <v>4679075340.8926992</v>
      </c>
      <c r="P69" s="54">
        <f>+IFERROR(O69/O$68,0)</f>
        <v>1</v>
      </c>
      <c r="Q69" s="141">
        <f t="shared" si="44"/>
        <v>6473997931.4279528</v>
      </c>
      <c r="R69" s="54">
        <f>+IFERROR(Q69/Q$68,0)</f>
        <v>1</v>
      </c>
      <c r="S69" s="141">
        <f t="shared" si="45"/>
        <v>6445733077.3660002</v>
      </c>
      <c r="T69" s="54">
        <f>+IFERROR(S69/S$68,0)</f>
        <v>0.99984214031409346</v>
      </c>
      <c r="U69" s="141">
        <f t="shared" si="46"/>
        <v>6106535702.3737011</v>
      </c>
      <c r="V69" s="54">
        <f>+IFERROR(U69/U$68,0)</f>
        <v>0.9991398903042541</v>
      </c>
      <c r="W69" s="141">
        <f t="shared" si="47"/>
        <v>5985958605.0632544</v>
      </c>
      <c r="X69" s="54">
        <f>+IFERROR(W69/W$68,0)</f>
        <v>0.99895306082472335</v>
      </c>
      <c r="Y69" s="141">
        <f t="shared" si="48"/>
        <v>8291786937.0836496</v>
      </c>
      <c r="Z69" s="54">
        <f>+IFERROR(Y69/Y$68,0)</f>
        <v>1</v>
      </c>
      <c r="AA69" s="141">
        <f t="shared" si="49"/>
        <v>8434126919.6876993</v>
      </c>
      <c r="AB69" s="54">
        <f>+IFERROR(AA69/AA$68,0)</f>
        <v>0.99935578815701176</v>
      </c>
      <c r="AC69" s="141">
        <f t="shared" si="50"/>
        <v>7306800773.5794487</v>
      </c>
      <c r="AD69" s="54">
        <f>+IFERROR(AC69/AC$68,0)</f>
        <v>0.99846018589729713</v>
      </c>
      <c r="AE69" s="141">
        <f t="shared" si="51"/>
        <v>6674318483.8473024</v>
      </c>
      <c r="AF69" s="54">
        <f>+IFERROR(AE69/AE$68,0)</f>
        <v>0.99785502085109901</v>
      </c>
      <c r="AG69" s="141">
        <f t="shared" si="52"/>
        <v>5354150321.2680998</v>
      </c>
      <c r="AH69" s="54">
        <f>+IFERROR(AG69/AG$68,0)</f>
        <v>0.99744703464592166</v>
      </c>
      <c r="AI69" s="141">
        <f t="shared" si="53"/>
        <v>4788227555.2594995</v>
      </c>
      <c r="AJ69" s="54">
        <f>+IFERROR(AI69/AI$68,0)</f>
        <v>0.99743163835477056</v>
      </c>
      <c r="AK69" s="141">
        <f t="shared" si="54"/>
        <v>6555325027.0508003</v>
      </c>
      <c r="AL69" s="54">
        <f>+IFERROR(AK69/AK$68,0)</f>
        <v>0.99711975989620194</v>
      </c>
      <c r="AM69" s="22" t="e">
        <f>IF(#REF!=0,"",O69/#REF!)</f>
        <v>#REF!</v>
      </c>
      <c r="AN69" s="55" t="e">
        <f>IF(#REF!=0,"",O69/#REF!)</f>
        <v>#REF!</v>
      </c>
    </row>
    <row r="70" spans="1:41" s="51" customFormat="1" ht="15" customHeight="1">
      <c r="A70" s="61"/>
      <c r="B70" s="196" t="s">
        <v>42</v>
      </c>
      <c r="C70" s="182">
        <v>2402794029.5259995</v>
      </c>
      <c r="D70" s="46">
        <v>4.613162314171021E-2</v>
      </c>
      <c r="E70" s="211">
        <v>1754811424.4100001</v>
      </c>
      <c r="F70" s="14">
        <v>2.4217443231492178E-2</v>
      </c>
      <c r="G70" s="46">
        <v>-0.2696787977468994</v>
      </c>
      <c r="H70" s="211">
        <f t="shared" si="40"/>
        <v>1270922226.75</v>
      </c>
      <c r="I70" s="14">
        <f t="shared" si="55"/>
        <v>1.6466006531359781E-2</v>
      </c>
      <c r="J70" s="12">
        <f t="shared" si="56"/>
        <v>-0.2757499700132694</v>
      </c>
      <c r="K70" s="211">
        <f t="shared" si="41"/>
        <v>5360342762.9399996</v>
      </c>
      <c r="L70" s="14">
        <f t="shared" si="57"/>
        <v>4.9787391508826322E-2</v>
      </c>
      <c r="M70" s="211">
        <f t="shared" si="42"/>
        <v>5360342762.9399996</v>
      </c>
      <c r="N70" s="14">
        <f t="shared" si="57"/>
        <v>5.528290624151741E-2</v>
      </c>
      <c r="O70" s="182">
        <f t="shared" si="43"/>
        <v>80881086</v>
      </c>
      <c r="P70" s="14">
        <f t="shared" ref="P70:R121" si="58">+IFERROR(O70/O$68,0)</f>
        <v>1.728569858517582E-2</v>
      </c>
      <c r="Q70" s="59">
        <f t="shared" si="44"/>
        <v>94475448.099999994</v>
      </c>
      <c r="R70" s="14">
        <f t="shared" si="58"/>
        <v>1.4593061212047962E-2</v>
      </c>
      <c r="S70" s="59">
        <f t="shared" si="45"/>
        <v>157245883.84999999</v>
      </c>
      <c r="T70" s="14">
        <f t="shared" ref="T70:T121" si="59">+IFERROR(S70/S$68,0)</f>
        <v>2.4391494214404008E-2</v>
      </c>
      <c r="U70" s="59">
        <f t="shared" si="46"/>
        <v>136930871</v>
      </c>
      <c r="V70" s="14">
        <f t="shared" ref="V70:V121" si="60">+IFERROR(U70/U$68,0)</f>
        <v>2.2404371659863496E-2</v>
      </c>
      <c r="W70" s="59">
        <f t="shared" si="47"/>
        <v>110754747.40000001</v>
      </c>
      <c r="X70" s="14">
        <f t="shared" ref="X70:X121" si="61">+IFERROR(W70/W$68,0)</f>
        <v>1.8483053628622605E-2</v>
      </c>
      <c r="Y70" s="59">
        <f t="shared" si="48"/>
        <v>128794366.8</v>
      </c>
      <c r="Z70" s="14">
        <f t="shared" ref="Z70:Z121" si="62">+IFERROR(Y70/Y$68,0)</f>
        <v>1.5532763658456832E-2</v>
      </c>
      <c r="AA70" s="59">
        <f t="shared" si="49"/>
        <v>120946559.8</v>
      </c>
      <c r="AB70" s="14">
        <f t="shared" ref="AB70:AB121" si="63">+IFERROR(AA70/AA$68,0)</f>
        <v>1.4330901792770709E-2</v>
      </c>
      <c r="AC70" s="59">
        <f t="shared" si="50"/>
        <v>50770537.399999999</v>
      </c>
      <c r="AD70" s="14">
        <f t="shared" ref="AD70:AD121" si="64">+IFERROR(AC70/AC$68,0)</f>
        <v>6.9376956867097592E-3</v>
      </c>
      <c r="AE70" s="59">
        <f t="shared" si="51"/>
        <v>36851793</v>
      </c>
      <c r="AF70" s="14">
        <f t="shared" ref="AF70:AF121" si="65">+IFERROR(AE70/AE$68,0)</f>
        <v>5.5095882465618171E-3</v>
      </c>
      <c r="AG70" s="59">
        <f t="shared" si="52"/>
        <v>73553474.5</v>
      </c>
      <c r="AH70" s="14">
        <f t="shared" ref="AH70:AH121" si="66">+IFERROR(AG70/AG$68,0)</f>
        <v>1.370258409378263E-2</v>
      </c>
      <c r="AI70" s="59">
        <f t="shared" si="53"/>
        <v>103963668.59999999</v>
      </c>
      <c r="AJ70" s="14">
        <f t="shared" ref="AJ70:AJ121" si="67">+IFERROR(AI70/AI$68,0)</f>
        <v>2.165658400824489E-2</v>
      </c>
      <c r="AK70" s="59">
        <f t="shared" si="54"/>
        <v>175753790.30000001</v>
      </c>
      <c r="AL70" s="14">
        <f t="shared" ref="AL70:AL121" si="68">+IFERROR(AK70/AK$68,0)</f>
        <v>2.6733621363031975E-2</v>
      </c>
      <c r="AM70" s="32" t="e">
        <f>IF(#REF!=0,"",O70/#REF!)</f>
        <v>#REF!</v>
      </c>
      <c r="AN70" s="60" t="e">
        <f>IF(#REF!=0,"",O70/#REF!)</f>
        <v>#REF!</v>
      </c>
    </row>
    <row r="71" spans="1:41" s="51" customFormat="1" ht="15" customHeight="1">
      <c r="A71" s="61"/>
      <c r="B71" s="196" t="s">
        <v>43</v>
      </c>
      <c r="C71" s="182">
        <v>49682822428.081299</v>
      </c>
      <c r="D71" s="46">
        <v>0.95386837685828962</v>
      </c>
      <c r="E71" s="211">
        <v>70622340905.349213</v>
      </c>
      <c r="F71" s="14">
        <v>0.97463038361823651</v>
      </c>
      <c r="G71" s="46">
        <v>0.42146394777750507</v>
      </c>
      <c r="H71" s="211">
        <f t="shared" si="40"/>
        <v>75825114448.150101</v>
      </c>
      <c r="I71" s="14">
        <f t="shared" si="55"/>
        <v>0.9823864934183254</v>
      </c>
      <c r="J71" s="12">
        <f t="shared" si="56"/>
        <v>7.3670363741890774E-2</v>
      </c>
      <c r="K71" s="211">
        <f t="shared" si="41"/>
        <v>102304320929.86899</v>
      </c>
      <c r="L71" s="14">
        <f t="shared" si="57"/>
        <v>0.95021260849117362</v>
      </c>
      <c r="M71" s="211">
        <f t="shared" si="42"/>
        <v>91601686322.904022</v>
      </c>
      <c r="N71" s="14">
        <f t="shared" si="57"/>
        <v>0.94471709375848256</v>
      </c>
      <c r="O71" s="182">
        <f t="shared" si="43"/>
        <v>4598194254.8926992</v>
      </c>
      <c r="P71" s="14">
        <f t="shared" si="58"/>
        <v>0.98271430141482419</v>
      </c>
      <c r="Q71" s="59">
        <f t="shared" si="44"/>
        <v>6379522483.3279533</v>
      </c>
      <c r="R71" s="14">
        <f t="shared" si="58"/>
        <v>0.98540693878795216</v>
      </c>
      <c r="S71" s="59">
        <f t="shared" si="45"/>
        <v>6288487193.5159998</v>
      </c>
      <c r="T71" s="14">
        <f t="shared" si="59"/>
        <v>0.97545064609968934</v>
      </c>
      <c r="U71" s="59">
        <f t="shared" si="46"/>
        <v>5969604831.3737011</v>
      </c>
      <c r="V71" s="14">
        <f t="shared" si="60"/>
        <v>0.97673551864439057</v>
      </c>
      <c r="W71" s="59">
        <f t="shared" si="47"/>
        <v>5875203857.6632547</v>
      </c>
      <c r="X71" s="14">
        <f t="shared" si="61"/>
        <v>0.98047000719610089</v>
      </c>
      <c r="Y71" s="59">
        <f t="shared" si="48"/>
        <v>8162992570.2836494</v>
      </c>
      <c r="Z71" s="14">
        <f t="shared" si="62"/>
        <v>0.98446723634154309</v>
      </c>
      <c r="AA71" s="59">
        <f t="shared" si="49"/>
        <v>8313180359.8876991</v>
      </c>
      <c r="AB71" s="14">
        <f t="shared" si="63"/>
        <v>0.98502488636424101</v>
      </c>
      <c r="AC71" s="59">
        <f t="shared" si="50"/>
        <v>7256030236.1794481</v>
      </c>
      <c r="AD71" s="14">
        <f t="shared" si="64"/>
        <v>0.99152249021058725</v>
      </c>
      <c r="AE71" s="59">
        <f t="shared" si="51"/>
        <v>6637466690.8473024</v>
      </c>
      <c r="AF71" s="14">
        <f t="shared" si="65"/>
        <v>0.99234543260453723</v>
      </c>
      <c r="AG71" s="59">
        <f t="shared" si="52"/>
        <v>5280596846.7680998</v>
      </c>
      <c r="AH71" s="14">
        <f t="shared" si="66"/>
        <v>0.9837444505521391</v>
      </c>
      <c r="AI71" s="59">
        <f t="shared" si="53"/>
        <v>4684263886.6594992</v>
      </c>
      <c r="AJ71" s="14">
        <f t="shared" si="67"/>
        <v>0.97577505434652556</v>
      </c>
      <c r="AK71" s="59">
        <f t="shared" si="54"/>
        <v>6379571236.7508011</v>
      </c>
      <c r="AL71" s="14">
        <f t="shared" si="68"/>
        <v>0.97038613853317002</v>
      </c>
      <c r="AM71" s="209" t="e">
        <f>IF(#REF!=0,"",O71/#REF!)</f>
        <v>#REF!</v>
      </c>
      <c r="AN71" s="63" t="e">
        <f>IF(#REF!=0,"",O71/#REF!)</f>
        <v>#REF!</v>
      </c>
      <c r="AO71" s="64"/>
    </row>
    <row r="72" spans="1:41" s="56" customFormat="1" ht="15" customHeight="1">
      <c r="A72" s="57"/>
      <c r="B72" s="197" t="s">
        <v>44</v>
      </c>
      <c r="C72" s="183">
        <v>0</v>
      </c>
      <c r="D72" s="67">
        <v>0</v>
      </c>
      <c r="E72" s="65">
        <v>83487203.321500003</v>
      </c>
      <c r="F72" s="66">
        <v>1.1521731502712627E-3</v>
      </c>
      <c r="G72" s="67">
        <v>0</v>
      </c>
      <c r="H72" s="65">
        <f t="shared" si="40"/>
        <v>88569339.284799993</v>
      </c>
      <c r="I72" s="66">
        <f t="shared" si="55"/>
        <v>1.1475000503147327E-3</v>
      </c>
      <c r="J72" s="745">
        <f t="shared" si="56"/>
        <v>6.0873232796279514E-2</v>
      </c>
      <c r="K72" s="65">
        <f t="shared" si="41"/>
        <v>0</v>
      </c>
      <c r="L72" s="66">
        <f t="shared" si="57"/>
        <v>0</v>
      </c>
      <c r="M72" s="65">
        <f t="shared" si="42"/>
        <v>0</v>
      </c>
      <c r="N72" s="66">
        <f t="shared" si="57"/>
        <v>0</v>
      </c>
      <c r="O72" s="183">
        <f t="shared" si="43"/>
        <v>0</v>
      </c>
      <c r="P72" s="66">
        <f t="shared" si="58"/>
        <v>0</v>
      </c>
      <c r="Q72" s="78">
        <f t="shared" si="44"/>
        <v>0</v>
      </c>
      <c r="R72" s="66">
        <f t="shared" si="58"/>
        <v>0</v>
      </c>
      <c r="S72" s="78">
        <f t="shared" si="45"/>
        <v>1017682.05</v>
      </c>
      <c r="T72" s="66">
        <f t="shared" si="59"/>
        <v>1.5785968590667062E-4</v>
      </c>
      <c r="U72" s="78">
        <f t="shared" si="46"/>
        <v>5256812</v>
      </c>
      <c r="V72" s="66">
        <f t="shared" si="60"/>
        <v>8.6010969574589456E-4</v>
      </c>
      <c r="W72" s="78">
        <f t="shared" si="47"/>
        <v>6273502.5408000005</v>
      </c>
      <c r="X72" s="66">
        <f t="shared" si="61"/>
        <v>1.0469391752764411E-3</v>
      </c>
      <c r="Y72" s="78">
        <f t="shared" si="48"/>
        <v>0</v>
      </c>
      <c r="Z72" s="66">
        <f t="shared" si="62"/>
        <v>0</v>
      </c>
      <c r="AA72" s="78">
        <f t="shared" si="49"/>
        <v>5436866.9410000006</v>
      </c>
      <c r="AB72" s="66">
        <f t="shared" si="63"/>
        <v>6.4421184298813525E-4</v>
      </c>
      <c r="AC72" s="78">
        <f t="shared" si="50"/>
        <v>11268466.220000001</v>
      </c>
      <c r="AD72" s="66">
        <f t="shared" si="64"/>
        <v>1.5398141027029712E-3</v>
      </c>
      <c r="AE72" s="78">
        <f t="shared" si="51"/>
        <v>14347048.1</v>
      </c>
      <c r="AF72" s="66">
        <f t="shared" si="65"/>
        <v>2.144979148901033E-3</v>
      </c>
      <c r="AG72" s="78">
        <f t="shared" si="52"/>
        <v>13703945.970000001</v>
      </c>
      <c r="AH72" s="66">
        <f t="shared" si="66"/>
        <v>2.5529653540782575E-3</v>
      </c>
      <c r="AI72" s="78">
        <f t="shared" si="53"/>
        <v>12329566.787999999</v>
      </c>
      <c r="AJ72" s="66">
        <f t="shared" si="67"/>
        <v>2.568361645229477E-3</v>
      </c>
      <c r="AK72" s="78">
        <f t="shared" si="54"/>
        <v>18935448.675000001</v>
      </c>
      <c r="AL72" s="66">
        <f t="shared" si="68"/>
        <v>2.8802401037980657E-3</v>
      </c>
      <c r="AM72" s="22" t="e">
        <f>IF(#REF!=0,"",O72/#REF!)</f>
        <v>#REF!</v>
      </c>
      <c r="AN72" s="55" t="e">
        <f>IF(#REF!=0,"",O72/#REF!)</f>
        <v>#REF!</v>
      </c>
    </row>
    <row r="73" spans="1:41" s="51" customFormat="1" ht="15" customHeight="1">
      <c r="A73" s="61"/>
      <c r="B73" s="196" t="s">
        <v>45</v>
      </c>
      <c r="C73" s="184">
        <v>0</v>
      </c>
      <c r="D73" s="46">
        <v>0</v>
      </c>
      <c r="E73" s="211">
        <v>0</v>
      </c>
      <c r="F73" s="14">
        <v>0</v>
      </c>
      <c r="G73" s="46">
        <v>0</v>
      </c>
      <c r="H73" s="211">
        <f t="shared" si="40"/>
        <v>0</v>
      </c>
      <c r="I73" s="14">
        <f t="shared" si="55"/>
        <v>0</v>
      </c>
      <c r="J73" s="12">
        <f t="shared" si="56"/>
        <v>0</v>
      </c>
      <c r="K73" s="211">
        <f t="shared" si="41"/>
        <v>0</v>
      </c>
      <c r="L73" s="14">
        <f t="shared" si="57"/>
        <v>0</v>
      </c>
      <c r="M73" s="211">
        <f t="shared" si="42"/>
        <v>0</v>
      </c>
      <c r="N73" s="14">
        <f t="shared" si="57"/>
        <v>0</v>
      </c>
      <c r="O73" s="184">
        <f t="shared" si="43"/>
        <v>0</v>
      </c>
      <c r="P73" s="14">
        <f t="shared" si="58"/>
        <v>0</v>
      </c>
      <c r="Q73" s="142">
        <f t="shared" si="44"/>
        <v>0</v>
      </c>
      <c r="R73" s="14">
        <f t="shared" si="58"/>
        <v>0</v>
      </c>
      <c r="S73" s="142">
        <f t="shared" si="45"/>
        <v>0</v>
      </c>
      <c r="T73" s="14">
        <f t="shared" si="59"/>
        <v>0</v>
      </c>
      <c r="U73" s="142">
        <f t="shared" si="46"/>
        <v>0</v>
      </c>
      <c r="V73" s="14">
        <f t="shared" si="60"/>
        <v>0</v>
      </c>
      <c r="W73" s="142">
        <f t="shared" si="47"/>
        <v>0</v>
      </c>
      <c r="X73" s="14">
        <f t="shared" si="61"/>
        <v>0</v>
      </c>
      <c r="Y73" s="142">
        <f t="shared" si="48"/>
        <v>0</v>
      </c>
      <c r="Z73" s="14">
        <f t="shared" si="62"/>
        <v>0</v>
      </c>
      <c r="AA73" s="142">
        <f t="shared" si="49"/>
        <v>0</v>
      </c>
      <c r="AB73" s="14">
        <f t="shared" si="63"/>
        <v>0</v>
      </c>
      <c r="AC73" s="142">
        <f t="shared" si="50"/>
        <v>0</v>
      </c>
      <c r="AD73" s="14">
        <f t="shared" si="64"/>
        <v>0</v>
      </c>
      <c r="AE73" s="142">
        <f t="shared" si="51"/>
        <v>0</v>
      </c>
      <c r="AF73" s="14">
        <f t="shared" si="65"/>
        <v>0</v>
      </c>
      <c r="AG73" s="142">
        <f t="shared" si="52"/>
        <v>0</v>
      </c>
      <c r="AH73" s="14">
        <f t="shared" si="66"/>
        <v>0</v>
      </c>
      <c r="AI73" s="142">
        <f t="shared" si="53"/>
        <v>0</v>
      </c>
      <c r="AJ73" s="14">
        <f t="shared" si="67"/>
        <v>0</v>
      </c>
      <c r="AK73" s="142">
        <f t="shared" si="54"/>
        <v>0</v>
      </c>
      <c r="AL73" s="14">
        <f t="shared" si="68"/>
        <v>0</v>
      </c>
      <c r="AM73" s="176" t="e">
        <f>IF(#REF!=0,"",O73/#REF!)</f>
        <v>#REF!</v>
      </c>
      <c r="AN73" s="68" t="e">
        <f>IF(#REF!=0,"",O73/#REF!)</f>
        <v>#REF!</v>
      </c>
    </row>
    <row r="74" spans="1:41" s="51" customFormat="1" ht="15" customHeight="1">
      <c r="A74" s="88"/>
      <c r="B74" s="198" t="s">
        <v>46</v>
      </c>
      <c r="C74" s="182">
        <v>0</v>
      </c>
      <c r="D74" s="46">
        <v>0</v>
      </c>
      <c r="E74" s="211">
        <v>83487203.321500003</v>
      </c>
      <c r="F74" s="14">
        <v>1.1521731502712627E-3</v>
      </c>
      <c r="G74" s="46">
        <v>0</v>
      </c>
      <c r="H74" s="211">
        <f t="shared" si="40"/>
        <v>88569339.284799993</v>
      </c>
      <c r="I74" s="14">
        <f t="shared" si="55"/>
        <v>1.1475000503147327E-3</v>
      </c>
      <c r="J74" s="12">
        <f t="shared" si="56"/>
        <v>6.0873232796279514E-2</v>
      </c>
      <c r="K74" s="211">
        <f t="shared" si="41"/>
        <v>0</v>
      </c>
      <c r="L74" s="14">
        <f t="shared" si="57"/>
        <v>0</v>
      </c>
      <c r="M74" s="211">
        <f t="shared" si="42"/>
        <v>0</v>
      </c>
      <c r="N74" s="14">
        <f t="shared" si="57"/>
        <v>0</v>
      </c>
      <c r="O74" s="182">
        <f t="shared" si="43"/>
        <v>0</v>
      </c>
      <c r="P74" s="14">
        <f t="shared" si="58"/>
        <v>0</v>
      </c>
      <c r="Q74" s="59">
        <f t="shared" si="44"/>
        <v>0</v>
      </c>
      <c r="R74" s="14">
        <f t="shared" si="58"/>
        <v>0</v>
      </c>
      <c r="S74" s="59">
        <f t="shared" si="45"/>
        <v>1017682.05</v>
      </c>
      <c r="T74" s="14">
        <f t="shared" si="59"/>
        <v>1.5785968590667062E-4</v>
      </c>
      <c r="U74" s="59">
        <f t="shared" si="46"/>
        <v>5256812</v>
      </c>
      <c r="V74" s="14">
        <f t="shared" si="60"/>
        <v>8.6010969574589456E-4</v>
      </c>
      <c r="W74" s="59">
        <f t="shared" si="47"/>
        <v>6273502.5408000005</v>
      </c>
      <c r="X74" s="14">
        <f t="shared" si="61"/>
        <v>1.0469391752764411E-3</v>
      </c>
      <c r="Y74" s="59">
        <f t="shared" si="48"/>
        <v>0</v>
      </c>
      <c r="Z74" s="14">
        <f t="shared" si="62"/>
        <v>0</v>
      </c>
      <c r="AA74" s="59">
        <f t="shared" si="49"/>
        <v>5436866.9410000006</v>
      </c>
      <c r="AB74" s="14">
        <f t="shared" si="63"/>
        <v>6.4421184298813525E-4</v>
      </c>
      <c r="AC74" s="59">
        <f t="shared" si="50"/>
        <v>11268466.220000001</v>
      </c>
      <c r="AD74" s="14">
        <f t="shared" si="64"/>
        <v>1.5398141027029712E-3</v>
      </c>
      <c r="AE74" s="59">
        <f t="shared" si="51"/>
        <v>14347048.1</v>
      </c>
      <c r="AF74" s="14">
        <f t="shared" si="65"/>
        <v>2.144979148901033E-3</v>
      </c>
      <c r="AG74" s="59">
        <f t="shared" si="52"/>
        <v>13703945.970000001</v>
      </c>
      <c r="AH74" s="14">
        <f t="shared" si="66"/>
        <v>2.5529653540782575E-3</v>
      </c>
      <c r="AI74" s="59">
        <f t="shared" si="53"/>
        <v>12329566.787999999</v>
      </c>
      <c r="AJ74" s="14">
        <f t="shared" si="67"/>
        <v>2.568361645229477E-3</v>
      </c>
      <c r="AK74" s="59">
        <f t="shared" si="54"/>
        <v>18935448.675000001</v>
      </c>
      <c r="AL74" s="14">
        <f t="shared" si="68"/>
        <v>2.8802401037980657E-3</v>
      </c>
      <c r="AM74" s="176" t="e">
        <f>IF(#REF!=0,"",O74/#REF!)</f>
        <v>#REF!</v>
      </c>
      <c r="AN74" s="68" t="e">
        <f>IF(#REF!=0,"",O74/#REF!)</f>
        <v>#REF!</v>
      </c>
    </row>
    <row r="75" spans="1:41" s="51" customFormat="1" ht="15" customHeight="1">
      <c r="A75" s="88"/>
      <c r="B75" s="198" t="s">
        <v>47</v>
      </c>
      <c r="C75" s="182">
        <v>0</v>
      </c>
      <c r="D75" s="46">
        <v>0</v>
      </c>
      <c r="E75" s="211">
        <v>0</v>
      </c>
      <c r="F75" s="14">
        <v>0</v>
      </c>
      <c r="G75" s="46">
        <v>0</v>
      </c>
      <c r="H75" s="211">
        <f t="shared" si="40"/>
        <v>0</v>
      </c>
      <c r="I75" s="14">
        <f t="shared" si="55"/>
        <v>0</v>
      </c>
      <c r="J75" s="12">
        <f t="shared" si="56"/>
        <v>0</v>
      </c>
      <c r="K75" s="211">
        <f t="shared" si="41"/>
        <v>0</v>
      </c>
      <c r="L75" s="14">
        <f t="shared" si="57"/>
        <v>0</v>
      </c>
      <c r="M75" s="211">
        <f t="shared" si="42"/>
        <v>0</v>
      </c>
      <c r="N75" s="14">
        <f t="shared" si="57"/>
        <v>0</v>
      </c>
      <c r="O75" s="182">
        <f t="shared" si="43"/>
        <v>0</v>
      </c>
      <c r="P75" s="14">
        <f t="shared" si="58"/>
        <v>0</v>
      </c>
      <c r="Q75" s="59">
        <f t="shared" si="44"/>
        <v>0</v>
      </c>
      <c r="R75" s="14">
        <f t="shared" si="58"/>
        <v>0</v>
      </c>
      <c r="S75" s="59">
        <f t="shared" si="45"/>
        <v>0</v>
      </c>
      <c r="T75" s="14">
        <f t="shared" si="59"/>
        <v>0</v>
      </c>
      <c r="U75" s="59">
        <f t="shared" si="46"/>
        <v>0</v>
      </c>
      <c r="V75" s="14">
        <f t="shared" si="60"/>
        <v>0</v>
      </c>
      <c r="W75" s="59">
        <f t="shared" si="47"/>
        <v>0</v>
      </c>
      <c r="X75" s="14">
        <f t="shared" si="61"/>
        <v>0</v>
      </c>
      <c r="Y75" s="59">
        <f t="shared" si="48"/>
        <v>0</v>
      </c>
      <c r="Z75" s="14">
        <f t="shared" si="62"/>
        <v>0</v>
      </c>
      <c r="AA75" s="59">
        <f t="shared" si="49"/>
        <v>0</v>
      </c>
      <c r="AB75" s="14">
        <f t="shared" si="63"/>
        <v>0</v>
      </c>
      <c r="AC75" s="59">
        <f t="shared" si="50"/>
        <v>0</v>
      </c>
      <c r="AD75" s="14">
        <f t="shared" si="64"/>
        <v>0</v>
      </c>
      <c r="AE75" s="59">
        <f t="shared" si="51"/>
        <v>0</v>
      </c>
      <c r="AF75" s="14">
        <f t="shared" si="65"/>
        <v>0</v>
      </c>
      <c r="AG75" s="59">
        <f t="shared" si="52"/>
        <v>0</v>
      </c>
      <c r="AH75" s="14">
        <f t="shared" si="66"/>
        <v>0</v>
      </c>
      <c r="AI75" s="59">
        <f t="shared" si="53"/>
        <v>0</v>
      </c>
      <c r="AJ75" s="14">
        <f t="shared" si="67"/>
        <v>0</v>
      </c>
      <c r="AK75" s="59">
        <f t="shared" si="54"/>
        <v>0</v>
      </c>
      <c r="AL75" s="14">
        <f t="shared" si="68"/>
        <v>0</v>
      </c>
      <c r="AM75" s="176" t="e">
        <f>IF(#REF!=0,"",O75/#REF!)</f>
        <v>#REF!</v>
      </c>
      <c r="AN75" s="68" t="e">
        <f>IF(#REF!=0,"",O75/#REF!)</f>
        <v>#REF!</v>
      </c>
    </row>
    <row r="76" spans="1:41" s="56" customFormat="1" ht="15" customHeight="1">
      <c r="A76" s="178"/>
      <c r="B76" s="199" t="s">
        <v>48</v>
      </c>
      <c r="C76" s="185">
        <v>0</v>
      </c>
      <c r="D76" s="72">
        <v>0</v>
      </c>
      <c r="E76" s="211">
        <v>0</v>
      </c>
      <c r="F76" s="70">
        <v>0</v>
      </c>
      <c r="G76" s="72">
        <v>0</v>
      </c>
      <c r="H76" s="211">
        <f t="shared" si="40"/>
        <v>0</v>
      </c>
      <c r="I76" s="70">
        <f t="shared" si="55"/>
        <v>0</v>
      </c>
      <c r="J76" s="746">
        <f t="shared" si="56"/>
        <v>0</v>
      </c>
      <c r="K76" s="211">
        <f t="shared" si="41"/>
        <v>0</v>
      </c>
      <c r="L76" s="70">
        <f t="shared" si="57"/>
        <v>0</v>
      </c>
      <c r="M76" s="211">
        <f t="shared" si="42"/>
        <v>0</v>
      </c>
      <c r="N76" s="70">
        <f t="shared" si="57"/>
        <v>0</v>
      </c>
      <c r="O76" s="185">
        <f t="shared" si="43"/>
        <v>0</v>
      </c>
      <c r="P76" s="70">
        <f t="shared" si="58"/>
        <v>0</v>
      </c>
      <c r="Q76" s="71">
        <f t="shared" si="44"/>
        <v>0</v>
      </c>
      <c r="R76" s="70">
        <f t="shared" si="58"/>
        <v>0</v>
      </c>
      <c r="S76" s="71">
        <f t="shared" si="45"/>
        <v>0</v>
      </c>
      <c r="T76" s="70">
        <f t="shared" si="59"/>
        <v>0</v>
      </c>
      <c r="U76" s="71">
        <f t="shared" si="46"/>
        <v>0</v>
      </c>
      <c r="V76" s="70">
        <f t="shared" si="60"/>
        <v>0</v>
      </c>
      <c r="W76" s="71">
        <f t="shared" si="47"/>
        <v>0</v>
      </c>
      <c r="X76" s="70">
        <f t="shared" si="61"/>
        <v>0</v>
      </c>
      <c r="Y76" s="71">
        <f t="shared" si="48"/>
        <v>0</v>
      </c>
      <c r="Z76" s="70">
        <f t="shared" si="62"/>
        <v>0</v>
      </c>
      <c r="AA76" s="71">
        <f t="shared" si="49"/>
        <v>0</v>
      </c>
      <c r="AB76" s="70">
        <f t="shared" si="63"/>
        <v>0</v>
      </c>
      <c r="AC76" s="71">
        <f t="shared" si="50"/>
        <v>0</v>
      </c>
      <c r="AD76" s="70">
        <f t="shared" si="64"/>
        <v>0</v>
      </c>
      <c r="AE76" s="71">
        <f t="shared" si="51"/>
        <v>0</v>
      </c>
      <c r="AF76" s="70">
        <f t="shared" si="65"/>
        <v>0</v>
      </c>
      <c r="AG76" s="71">
        <f t="shared" si="52"/>
        <v>0</v>
      </c>
      <c r="AH76" s="70">
        <f t="shared" si="66"/>
        <v>0</v>
      </c>
      <c r="AI76" s="71">
        <f t="shared" si="53"/>
        <v>0</v>
      </c>
      <c r="AJ76" s="70">
        <f t="shared" si="67"/>
        <v>0</v>
      </c>
      <c r="AK76" s="71">
        <f t="shared" si="54"/>
        <v>0</v>
      </c>
      <c r="AL76" s="70">
        <f t="shared" si="68"/>
        <v>0</v>
      </c>
      <c r="AM76" s="16" t="e">
        <f>IF(#REF!=0,"",O76/#REF!)</f>
        <v>#REF!</v>
      </c>
      <c r="AN76" s="73" t="e">
        <f>IF(#REF!=0,"",O76/#REF!)</f>
        <v>#REF!</v>
      </c>
    </row>
    <row r="77" spans="1:41" s="56" customFormat="1" ht="15" customHeight="1">
      <c r="B77" s="200" t="s">
        <v>49</v>
      </c>
      <c r="C77" s="186">
        <v>43272279157.428497</v>
      </c>
      <c r="D77" s="76">
        <v>0.83079134126497245</v>
      </c>
      <c r="E77" s="74">
        <v>56987111219.957458</v>
      </c>
      <c r="F77" s="75">
        <v>0.78645608963940938</v>
      </c>
      <c r="G77" s="76">
        <v>0.31694267853637087</v>
      </c>
      <c r="H77" s="74">
        <f t="shared" si="40"/>
        <v>59795404834.789612</v>
      </c>
      <c r="I77" s="75">
        <f t="shared" si="55"/>
        <v>0.7747063556144923</v>
      </c>
      <c r="J77" s="27">
        <f t="shared" si="56"/>
        <v>4.9279452050004259E-2</v>
      </c>
      <c r="K77" s="74">
        <f t="shared" si="41"/>
        <v>85084785234.283188</v>
      </c>
      <c r="L77" s="75">
        <f t="shared" si="57"/>
        <v>0.79027586504193081</v>
      </c>
      <c r="M77" s="74">
        <f t="shared" si="42"/>
        <v>78204906628.55928</v>
      </c>
      <c r="N77" s="75">
        <f t="shared" si="57"/>
        <v>0.80655187773887882</v>
      </c>
      <c r="O77" s="186">
        <f t="shared" si="43"/>
        <v>3748337859.1699867</v>
      </c>
      <c r="P77" s="75">
        <f t="shared" si="58"/>
        <v>0.80108516877500391</v>
      </c>
      <c r="Q77" s="823">
        <f t="shared" si="44"/>
        <v>5134666518.9901819</v>
      </c>
      <c r="R77" s="75">
        <f t="shared" si="58"/>
        <v>0.79312143336716234</v>
      </c>
      <c r="S77" s="823">
        <f t="shared" si="45"/>
        <v>5005621544.2990561</v>
      </c>
      <c r="T77" s="75">
        <f t="shared" si="59"/>
        <v>0.77645650205848926</v>
      </c>
      <c r="U77" s="823">
        <f t="shared" si="46"/>
        <v>4867860870.9232235</v>
      </c>
      <c r="V77" s="75">
        <f t="shared" si="60"/>
        <v>0.79647024330014449</v>
      </c>
      <c r="W77" s="823">
        <f t="shared" si="47"/>
        <v>4638243358.6232719</v>
      </c>
      <c r="X77" s="75">
        <f t="shared" si="61"/>
        <v>0.77404267313634412</v>
      </c>
      <c r="Y77" s="823">
        <f t="shared" si="48"/>
        <v>6242442424.6472988</v>
      </c>
      <c r="Z77" s="75">
        <f t="shared" si="62"/>
        <v>0.75284645782792659</v>
      </c>
      <c r="AA77" s="823">
        <f t="shared" si="49"/>
        <v>6229961068.2034216</v>
      </c>
      <c r="AB77" s="75">
        <f t="shared" si="63"/>
        <v>0.73818519839543328</v>
      </c>
      <c r="AC77" s="823">
        <f t="shared" si="50"/>
        <v>5463028166.4902897</v>
      </c>
      <c r="AD77" s="75">
        <f t="shared" si="64"/>
        <v>0.7465122271294613</v>
      </c>
      <c r="AE77" s="823">
        <f t="shared" si="51"/>
        <v>5011596329.3260536</v>
      </c>
      <c r="AF77" s="75">
        <f t="shared" si="65"/>
        <v>0.74926699584378897</v>
      </c>
      <c r="AG77" s="823">
        <f t="shared" si="52"/>
        <v>4133031908.5237465</v>
      </c>
      <c r="AH77" s="75">
        <f t="shared" si="66"/>
        <v>0.76995978332517179</v>
      </c>
      <c r="AI77" s="823">
        <f t="shared" si="53"/>
        <v>3782338230.28333</v>
      </c>
      <c r="AJ77" s="75">
        <f t="shared" si="67"/>
        <v>0.78789568254738607</v>
      </c>
      <c r="AK77" s="823">
        <f t="shared" si="54"/>
        <v>5538276555.3097506</v>
      </c>
      <c r="AL77" s="75">
        <f t="shared" si="68"/>
        <v>0.84241818159757698</v>
      </c>
      <c r="AM77" s="27" t="e">
        <f>IF(#REF!=0,"",O77/#REF!)</f>
        <v>#REF!</v>
      </c>
      <c r="AN77" s="76" t="e">
        <f>IF(#REF!=0,"",O77/#REF!)</f>
        <v>#REF!</v>
      </c>
    </row>
    <row r="78" spans="1:41" s="56" customFormat="1" ht="15" customHeight="1">
      <c r="A78" s="215"/>
      <c r="B78" s="201" t="s">
        <v>50</v>
      </c>
      <c r="C78" s="181">
        <v>43272241643.908493</v>
      </c>
      <c r="D78" s="55">
        <v>0.83079062103696022</v>
      </c>
      <c r="E78" s="53">
        <v>56878431165.122459</v>
      </c>
      <c r="F78" s="54">
        <v>0.78495624012751841</v>
      </c>
      <c r="G78" s="55">
        <v>0.31443227816068858</v>
      </c>
      <c r="H78" s="53">
        <f t="shared" si="40"/>
        <v>59727826430.599609</v>
      </c>
      <c r="I78" s="54">
        <f t="shared" si="55"/>
        <v>0.7738308130979239</v>
      </c>
      <c r="J78" s="22">
        <f t="shared" si="56"/>
        <v>5.0096235200389694E-2</v>
      </c>
      <c r="K78" s="53">
        <f t="shared" si="41"/>
        <v>85084785234.283188</v>
      </c>
      <c r="L78" s="54">
        <f t="shared" si="57"/>
        <v>0.79027586504193081</v>
      </c>
      <c r="M78" s="53">
        <f t="shared" si="42"/>
        <v>78204906628.55928</v>
      </c>
      <c r="N78" s="54">
        <f t="shared" si="57"/>
        <v>0.80655187773887882</v>
      </c>
      <c r="O78" s="181">
        <f t="shared" si="43"/>
        <v>3748337859.1699867</v>
      </c>
      <c r="P78" s="54">
        <f t="shared" si="58"/>
        <v>0.80108516877500391</v>
      </c>
      <c r="Q78" s="141">
        <f t="shared" si="44"/>
        <v>5134666518.9901819</v>
      </c>
      <c r="R78" s="54">
        <f t="shared" si="58"/>
        <v>0.79312143336716234</v>
      </c>
      <c r="S78" s="141">
        <f t="shared" si="45"/>
        <v>5004751499.2990561</v>
      </c>
      <c r="T78" s="54">
        <f t="shared" si="59"/>
        <v>0.77632154337426695</v>
      </c>
      <c r="U78" s="141">
        <f t="shared" si="46"/>
        <v>4863422590.9232235</v>
      </c>
      <c r="V78" s="54">
        <f t="shared" si="60"/>
        <v>0.79574406027126021</v>
      </c>
      <c r="W78" s="141">
        <f t="shared" si="47"/>
        <v>4632792538.3032722</v>
      </c>
      <c r="X78" s="54">
        <f t="shared" si="61"/>
        <v>0.77313302540873308</v>
      </c>
      <c r="Y78" s="141">
        <f t="shared" si="48"/>
        <v>6242442424.6472988</v>
      </c>
      <c r="Z78" s="54">
        <f t="shared" si="62"/>
        <v>0.75284645782792659</v>
      </c>
      <c r="AA78" s="141">
        <f t="shared" si="49"/>
        <v>6225398781.0234213</v>
      </c>
      <c r="AB78" s="54">
        <f t="shared" si="63"/>
        <v>0.73764461510281942</v>
      </c>
      <c r="AC78" s="141">
        <f t="shared" si="50"/>
        <v>5453654663.8902893</v>
      </c>
      <c r="AD78" s="54">
        <f t="shared" si="64"/>
        <v>0.74523135613837765</v>
      </c>
      <c r="AE78" s="141">
        <f t="shared" si="51"/>
        <v>4999934365.8260536</v>
      </c>
      <c r="AF78" s="54">
        <f t="shared" si="65"/>
        <v>0.74752345470777337</v>
      </c>
      <c r="AG78" s="141">
        <f t="shared" si="52"/>
        <v>4121787115.6237464</v>
      </c>
      <c r="AH78" s="54">
        <f t="shared" si="66"/>
        <v>0.76786494387160631</v>
      </c>
      <c r="AI78" s="141">
        <f t="shared" si="53"/>
        <v>3772125128.5933299</v>
      </c>
      <c r="AJ78" s="54">
        <f t="shared" si="67"/>
        <v>0.78576819995935587</v>
      </c>
      <c r="AK78" s="141">
        <f t="shared" si="54"/>
        <v>5528512944.3097506</v>
      </c>
      <c r="AL78" s="54">
        <f t="shared" si="68"/>
        <v>0.84093305470976198</v>
      </c>
      <c r="AM78" s="22" t="e">
        <f>IF(#REF!=0,"",O78/#REF!)</f>
        <v>#REF!</v>
      </c>
      <c r="AN78" s="55" t="e">
        <f>IF(#REF!=0,"",O78/#REF!)</f>
        <v>#REF!</v>
      </c>
    </row>
    <row r="79" spans="1:41" s="51" customFormat="1" ht="15" customHeight="1">
      <c r="A79" s="52"/>
      <c r="B79" s="202" t="s">
        <v>51</v>
      </c>
      <c r="C79" s="187">
        <v>9183460595.2099991</v>
      </c>
      <c r="D79" s="46">
        <v>0.17631471449866498</v>
      </c>
      <c r="E79" s="212">
        <v>0</v>
      </c>
      <c r="F79" s="14">
        <v>0</v>
      </c>
      <c r="G79" s="46">
        <v>-1</v>
      </c>
      <c r="H79" s="212">
        <f t="shared" si="40"/>
        <v>11359984568.184999</v>
      </c>
      <c r="I79" s="14">
        <f t="shared" si="55"/>
        <v>0.14717940733022947</v>
      </c>
      <c r="J79" s="12">
        <f t="shared" si="56"/>
        <v>0</v>
      </c>
      <c r="K79" s="212">
        <f t="shared" si="41"/>
        <v>0</v>
      </c>
      <c r="L79" s="14">
        <f t="shared" si="57"/>
        <v>0</v>
      </c>
      <c r="M79" s="212">
        <f t="shared" si="42"/>
        <v>0</v>
      </c>
      <c r="N79" s="14">
        <f t="shared" si="57"/>
        <v>0</v>
      </c>
      <c r="O79" s="187">
        <f t="shared" si="43"/>
        <v>750649021.32000005</v>
      </c>
      <c r="P79" s="14">
        <f t="shared" si="58"/>
        <v>0.16042678662592066</v>
      </c>
      <c r="Q79" s="143">
        <f t="shared" si="44"/>
        <v>851747804.54499996</v>
      </c>
      <c r="R79" s="14">
        <f t="shared" si="58"/>
        <v>0.13156442333881502</v>
      </c>
      <c r="S79" s="143">
        <f t="shared" si="45"/>
        <v>984934685.40499997</v>
      </c>
      <c r="T79" s="14">
        <f t="shared" si="59"/>
        <v>0.15278001619132295</v>
      </c>
      <c r="U79" s="143">
        <f t="shared" si="46"/>
        <v>1280887730.155</v>
      </c>
      <c r="V79" s="14">
        <f t="shared" si="60"/>
        <v>0.20957644212276691</v>
      </c>
      <c r="W79" s="143">
        <f t="shared" si="47"/>
        <v>908573425.87</v>
      </c>
      <c r="X79" s="14">
        <f t="shared" si="61"/>
        <v>0.15162520569205482</v>
      </c>
      <c r="Y79" s="143">
        <f t="shared" si="48"/>
        <v>1479072782.99</v>
      </c>
      <c r="Z79" s="14">
        <f t="shared" si="62"/>
        <v>0.17837804977538568</v>
      </c>
      <c r="AA79" s="143">
        <f t="shared" si="49"/>
        <v>806121615.69500005</v>
      </c>
      <c r="AB79" s="14">
        <f t="shared" si="63"/>
        <v>9.5516976478356164E-2</v>
      </c>
      <c r="AC79" s="143">
        <f t="shared" si="50"/>
        <v>1075873216.4949999</v>
      </c>
      <c r="AD79" s="14">
        <f t="shared" si="64"/>
        <v>0.14701599304962087</v>
      </c>
      <c r="AE79" s="143">
        <f t="shared" si="51"/>
        <v>1061999735.9400001</v>
      </c>
      <c r="AF79" s="14">
        <f t="shared" si="65"/>
        <v>0.15877602652839112</v>
      </c>
      <c r="AG79" s="143">
        <f t="shared" si="52"/>
        <v>925461977.38499999</v>
      </c>
      <c r="AH79" s="14">
        <f t="shared" si="66"/>
        <v>0.17240817863357794</v>
      </c>
      <c r="AI79" s="143">
        <f t="shared" si="53"/>
        <v>429115809.64999998</v>
      </c>
      <c r="AJ79" s="14">
        <f t="shared" si="67"/>
        <v>8.9388751917814188E-2</v>
      </c>
      <c r="AK79" s="143">
        <f t="shared" si="54"/>
        <v>805546762.73500001</v>
      </c>
      <c r="AL79" s="14">
        <f t="shared" si="68"/>
        <v>0.12253039953456779</v>
      </c>
      <c r="AM79" s="176"/>
      <c r="AN79" s="68"/>
    </row>
    <row r="80" spans="1:41" s="51" customFormat="1" ht="15" customHeight="1">
      <c r="A80" s="52"/>
      <c r="B80" s="202" t="s">
        <v>52</v>
      </c>
      <c r="C80" s="187">
        <v>42776284525.542641</v>
      </c>
      <c r="D80" s="46">
        <v>0.82126866176880964</v>
      </c>
      <c r="E80" s="211">
        <v>56878431165.122459</v>
      </c>
      <c r="F80" s="14">
        <v>0.78495624012751841</v>
      </c>
      <c r="G80" s="46">
        <v>0.32967207872294574</v>
      </c>
      <c r="H80" s="211">
        <f t="shared" si="40"/>
        <v>59931484262.559608</v>
      </c>
      <c r="I80" s="14">
        <f t="shared" si="55"/>
        <v>0.77646939405955462</v>
      </c>
      <c r="J80" s="12">
        <f t="shared" si="56"/>
        <v>5.3676816235910252E-2</v>
      </c>
      <c r="K80" s="211">
        <f t="shared" si="41"/>
        <v>85084785234.283188</v>
      </c>
      <c r="L80" s="14">
        <f t="shared" si="57"/>
        <v>0.79027586504193081</v>
      </c>
      <c r="M80" s="211">
        <f t="shared" si="42"/>
        <v>78204906628.55928</v>
      </c>
      <c r="N80" s="14">
        <f t="shared" si="57"/>
        <v>0.80655187773887882</v>
      </c>
      <c r="O80" s="187">
        <f t="shared" si="43"/>
        <v>3849436642.3949866</v>
      </c>
      <c r="P80" s="14">
        <f t="shared" si="58"/>
        <v>0.82269174183901261</v>
      </c>
      <c r="Q80" s="143">
        <f t="shared" si="44"/>
        <v>5267853399.8501816</v>
      </c>
      <c r="R80" s="14">
        <f t="shared" si="58"/>
        <v>0.8136940196223178</v>
      </c>
      <c r="S80" s="143">
        <f t="shared" si="45"/>
        <v>5300704544.0490561</v>
      </c>
      <c r="T80" s="14">
        <f t="shared" si="59"/>
        <v>0.82222886254861793</v>
      </c>
      <c r="U80" s="143">
        <f t="shared" si="46"/>
        <v>4491108286.6382236</v>
      </c>
      <c r="V80" s="14">
        <f t="shared" si="60"/>
        <v>0.73482669381790111</v>
      </c>
      <c r="W80" s="143">
        <f t="shared" si="47"/>
        <v>5203291895.4232721</v>
      </c>
      <c r="X80" s="14">
        <f t="shared" si="61"/>
        <v>0.86833951055072955</v>
      </c>
      <c r="Y80" s="143">
        <f t="shared" si="48"/>
        <v>5569491257.3522987</v>
      </c>
      <c r="Z80" s="14">
        <f t="shared" si="62"/>
        <v>0.67168769525947025</v>
      </c>
      <c r="AA80" s="143">
        <f t="shared" si="49"/>
        <v>6495150381.8234215</v>
      </c>
      <c r="AB80" s="14">
        <f t="shared" si="63"/>
        <v>0.76960735720892026</v>
      </c>
      <c r="AC80" s="143">
        <f t="shared" si="50"/>
        <v>5439781183.335289</v>
      </c>
      <c r="AD80" s="14">
        <f t="shared" si="64"/>
        <v>0.74333557186791066</v>
      </c>
      <c r="AE80" s="143">
        <f t="shared" si="51"/>
        <v>4863396607.2710533</v>
      </c>
      <c r="AF80" s="14">
        <f t="shared" si="65"/>
        <v>0.7271101513510948</v>
      </c>
      <c r="AG80" s="143">
        <f t="shared" si="52"/>
        <v>3625440947.8887463</v>
      </c>
      <c r="AH80" s="14">
        <f t="shared" si="66"/>
        <v>0.67539854239636976</v>
      </c>
      <c r="AI80" s="143">
        <f t="shared" si="53"/>
        <v>4148556081.6783299</v>
      </c>
      <c r="AJ80" s="14">
        <f t="shared" si="67"/>
        <v>0.86418221389873118</v>
      </c>
      <c r="AK80" s="143">
        <f t="shared" si="54"/>
        <v>5677273034.8547506</v>
      </c>
      <c r="AL80" s="14">
        <f t="shared" si="68"/>
        <v>0.86356070858722367</v>
      </c>
      <c r="AM80" s="176"/>
      <c r="AN80" s="68"/>
    </row>
    <row r="81" spans="1:41" s="51" customFormat="1" ht="15" customHeight="1">
      <c r="A81" s="52"/>
      <c r="B81" s="202" t="s">
        <v>53</v>
      </c>
      <c r="C81" s="187">
        <v>8802061402.2331486</v>
      </c>
      <c r="D81" s="46">
        <v>0.16899217098442487</v>
      </c>
      <c r="E81" s="212">
        <v>0</v>
      </c>
      <c r="F81" s="14">
        <v>0</v>
      </c>
      <c r="G81" s="46">
        <v>-1</v>
      </c>
      <c r="H81" s="212">
        <f t="shared" si="40"/>
        <v>11563642400.145</v>
      </c>
      <c r="I81" s="14">
        <f t="shared" si="55"/>
        <v>0.14981798829186024</v>
      </c>
      <c r="J81" s="12">
        <f t="shared" si="56"/>
        <v>0</v>
      </c>
      <c r="K81" s="212">
        <f t="shared" si="41"/>
        <v>0</v>
      </c>
      <c r="L81" s="14">
        <f t="shared" si="57"/>
        <v>0</v>
      </c>
      <c r="M81" s="212">
        <f t="shared" si="42"/>
        <v>0</v>
      </c>
      <c r="N81" s="14">
        <f t="shared" si="57"/>
        <v>0</v>
      </c>
      <c r="O81" s="187">
        <f t="shared" si="43"/>
        <v>851747804.54499996</v>
      </c>
      <c r="P81" s="14">
        <f t="shared" si="58"/>
        <v>0.18203335968992945</v>
      </c>
      <c r="Q81" s="143">
        <f t="shared" si="44"/>
        <v>984934685.40499997</v>
      </c>
      <c r="R81" s="14">
        <f t="shared" si="58"/>
        <v>0.15213700959397056</v>
      </c>
      <c r="S81" s="143">
        <f t="shared" si="45"/>
        <v>1280887730.155</v>
      </c>
      <c r="T81" s="14">
        <f t="shared" si="59"/>
        <v>0.19868733536567396</v>
      </c>
      <c r="U81" s="143">
        <f t="shared" si="46"/>
        <v>908573425.87</v>
      </c>
      <c r="V81" s="14">
        <f t="shared" si="60"/>
        <v>0.14865907566940778</v>
      </c>
      <c r="W81" s="143">
        <f t="shared" si="47"/>
        <v>1479072782.99</v>
      </c>
      <c r="X81" s="14">
        <f t="shared" si="61"/>
        <v>0.24683169083405132</v>
      </c>
      <c r="Y81" s="143">
        <f t="shared" si="48"/>
        <v>806121615.69500005</v>
      </c>
      <c r="Z81" s="14">
        <f t="shared" si="62"/>
        <v>9.7219287206929308E-2</v>
      </c>
      <c r="AA81" s="143">
        <f t="shared" si="49"/>
        <v>1075873216.4949999</v>
      </c>
      <c r="AB81" s="14">
        <f t="shared" si="63"/>
        <v>0.12747971858445686</v>
      </c>
      <c r="AC81" s="143">
        <f t="shared" si="50"/>
        <v>1061999735.9400001</v>
      </c>
      <c r="AD81" s="14">
        <f t="shared" si="64"/>
        <v>0.14512020877915391</v>
      </c>
      <c r="AE81" s="143">
        <f t="shared" si="51"/>
        <v>925461977.38499999</v>
      </c>
      <c r="AF81" s="14">
        <f t="shared" si="65"/>
        <v>0.13836272317171255</v>
      </c>
      <c r="AG81" s="143">
        <f t="shared" si="52"/>
        <v>429115809.64999998</v>
      </c>
      <c r="AH81" s="14">
        <f t="shared" si="66"/>
        <v>7.9941777158341359E-2</v>
      </c>
      <c r="AI81" s="143">
        <f t="shared" si="53"/>
        <v>805546762.73500001</v>
      </c>
      <c r="AJ81" s="14">
        <f t="shared" si="67"/>
        <v>0.16780276585718948</v>
      </c>
      <c r="AK81" s="143">
        <f t="shared" si="54"/>
        <v>954306853.27999997</v>
      </c>
      <c r="AL81" s="14">
        <f t="shared" si="68"/>
        <v>0.14515805341202948</v>
      </c>
      <c r="AM81" s="176"/>
      <c r="AN81" s="68"/>
    </row>
    <row r="82" spans="1:41" s="56" customFormat="1" ht="15" customHeight="1">
      <c r="A82" s="57"/>
      <c r="B82" s="197" t="s">
        <v>54</v>
      </c>
      <c r="C82" s="183">
        <v>37513.519999999997</v>
      </c>
      <c r="D82" s="67">
        <v>7.2022801209490154E-7</v>
      </c>
      <c r="E82" s="65">
        <v>108680054.83499999</v>
      </c>
      <c r="F82" s="66">
        <v>1.4998495118909887E-3</v>
      </c>
      <c r="G82" s="67">
        <v>2896.0902979779025</v>
      </c>
      <c r="H82" s="65">
        <f t="shared" si="40"/>
        <v>67578404.189999998</v>
      </c>
      <c r="I82" s="66">
        <f t="shared" si="55"/>
        <v>8.7554251656840111E-4</v>
      </c>
      <c r="J82" s="745">
        <f t="shared" si="56"/>
        <v>-0.37818945442566493</v>
      </c>
      <c r="K82" s="65">
        <f t="shared" si="41"/>
        <v>0</v>
      </c>
      <c r="L82" s="66">
        <f t="shared" si="57"/>
        <v>0</v>
      </c>
      <c r="M82" s="65">
        <f t="shared" si="42"/>
        <v>0</v>
      </c>
      <c r="N82" s="66">
        <f t="shared" si="57"/>
        <v>0</v>
      </c>
      <c r="O82" s="183">
        <f t="shared" si="43"/>
        <v>0</v>
      </c>
      <c r="P82" s="66">
        <f t="shared" si="58"/>
        <v>0</v>
      </c>
      <c r="Q82" s="78">
        <f t="shared" si="44"/>
        <v>0</v>
      </c>
      <c r="R82" s="66">
        <f t="shared" si="58"/>
        <v>0</v>
      </c>
      <c r="S82" s="78">
        <f t="shared" si="45"/>
        <v>870045</v>
      </c>
      <c r="T82" s="66">
        <f t="shared" si="59"/>
        <v>1.3495868422231603E-4</v>
      </c>
      <c r="U82" s="78">
        <f t="shared" si="46"/>
        <v>4438280</v>
      </c>
      <c r="V82" s="66">
        <f t="shared" si="60"/>
        <v>7.2618302888425321E-4</v>
      </c>
      <c r="W82" s="78">
        <f t="shared" si="47"/>
        <v>5450820.3200000003</v>
      </c>
      <c r="X82" s="66">
        <f t="shared" si="61"/>
        <v>9.0964772761104973E-4</v>
      </c>
      <c r="Y82" s="78">
        <f t="shared" si="48"/>
        <v>0</v>
      </c>
      <c r="Z82" s="66">
        <f t="shared" si="62"/>
        <v>0</v>
      </c>
      <c r="AA82" s="78">
        <f t="shared" si="49"/>
        <v>4562287.18</v>
      </c>
      <c r="AB82" s="66">
        <f t="shared" si="63"/>
        <v>5.4058329261380794E-4</v>
      </c>
      <c r="AC82" s="78">
        <f t="shared" si="50"/>
        <v>9373502.5999999996</v>
      </c>
      <c r="AD82" s="66">
        <f t="shared" si="64"/>
        <v>1.2808709910835554E-3</v>
      </c>
      <c r="AE82" s="78">
        <f t="shared" si="51"/>
        <v>11661963.5</v>
      </c>
      <c r="AF82" s="66">
        <f t="shared" si="65"/>
        <v>1.7435411360156321E-3</v>
      </c>
      <c r="AG82" s="78">
        <f t="shared" si="52"/>
        <v>11244792.9</v>
      </c>
      <c r="AH82" s="66">
        <f t="shared" si="66"/>
        <v>2.0948394535654446E-3</v>
      </c>
      <c r="AI82" s="78">
        <f t="shared" si="53"/>
        <v>10213101.689999999</v>
      </c>
      <c r="AJ82" s="66">
        <f t="shared" si="67"/>
        <v>2.1274825880301116E-3</v>
      </c>
      <c r="AK82" s="78">
        <f t="shared" si="54"/>
        <v>9763611</v>
      </c>
      <c r="AL82" s="66">
        <f t="shared" si="68"/>
        <v>1.4851268878150275E-3</v>
      </c>
      <c r="AM82" s="22" t="e">
        <f>IF(#REF!=0,"",O82/#REF!)</f>
        <v>#REF!</v>
      </c>
      <c r="AN82" s="55" t="e">
        <f>IF(#REF!=0,"",O82/#REF!)</f>
        <v>#REF!</v>
      </c>
    </row>
    <row r="83" spans="1:41" s="56" customFormat="1" ht="15" customHeight="1">
      <c r="A83" s="57"/>
      <c r="B83" s="196" t="s">
        <v>55</v>
      </c>
      <c r="C83" s="183">
        <v>0</v>
      </c>
      <c r="D83" s="67">
        <v>0</v>
      </c>
      <c r="E83" s="65">
        <v>0</v>
      </c>
      <c r="F83" s="66">
        <v>0</v>
      </c>
      <c r="G83" s="67">
        <v>0</v>
      </c>
      <c r="H83" s="65">
        <f t="shared" si="40"/>
        <v>0</v>
      </c>
      <c r="I83" s="66">
        <f t="shared" si="55"/>
        <v>0</v>
      </c>
      <c r="J83" s="745">
        <f t="shared" si="56"/>
        <v>0</v>
      </c>
      <c r="K83" s="65">
        <f t="shared" si="41"/>
        <v>0</v>
      </c>
      <c r="L83" s="66">
        <f t="shared" si="57"/>
        <v>0</v>
      </c>
      <c r="M83" s="65">
        <f t="shared" si="42"/>
        <v>0</v>
      </c>
      <c r="N83" s="66">
        <f t="shared" si="57"/>
        <v>0</v>
      </c>
      <c r="O83" s="183">
        <f t="shared" si="43"/>
        <v>0</v>
      </c>
      <c r="P83" s="66">
        <f t="shared" si="58"/>
        <v>0</v>
      </c>
      <c r="Q83" s="78">
        <f t="shared" si="44"/>
        <v>0</v>
      </c>
      <c r="R83" s="66">
        <f t="shared" si="58"/>
        <v>0</v>
      </c>
      <c r="S83" s="78">
        <f t="shared" si="45"/>
        <v>0</v>
      </c>
      <c r="T83" s="66">
        <f t="shared" si="59"/>
        <v>0</v>
      </c>
      <c r="U83" s="78">
        <f t="shared" si="46"/>
        <v>0</v>
      </c>
      <c r="V83" s="66">
        <f t="shared" si="60"/>
        <v>0</v>
      </c>
      <c r="W83" s="78">
        <f t="shared" si="47"/>
        <v>0</v>
      </c>
      <c r="X83" s="66">
        <f t="shared" si="61"/>
        <v>0</v>
      </c>
      <c r="Y83" s="78">
        <f t="shared" si="48"/>
        <v>0</v>
      </c>
      <c r="Z83" s="66">
        <f t="shared" si="62"/>
        <v>0</v>
      </c>
      <c r="AA83" s="78">
        <f t="shared" si="49"/>
        <v>0</v>
      </c>
      <c r="AB83" s="66">
        <f t="shared" si="63"/>
        <v>0</v>
      </c>
      <c r="AC83" s="78">
        <f t="shared" si="50"/>
        <v>0</v>
      </c>
      <c r="AD83" s="66">
        <f t="shared" si="64"/>
        <v>0</v>
      </c>
      <c r="AE83" s="78">
        <f t="shared" si="51"/>
        <v>0</v>
      </c>
      <c r="AF83" s="66">
        <f t="shared" si="65"/>
        <v>0</v>
      </c>
      <c r="AG83" s="78">
        <f t="shared" si="52"/>
        <v>0</v>
      </c>
      <c r="AH83" s="66">
        <f t="shared" si="66"/>
        <v>0</v>
      </c>
      <c r="AI83" s="78">
        <f t="shared" si="53"/>
        <v>0</v>
      </c>
      <c r="AJ83" s="66">
        <f t="shared" si="67"/>
        <v>0</v>
      </c>
      <c r="AK83" s="78">
        <f t="shared" si="54"/>
        <v>0</v>
      </c>
      <c r="AL83" s="66">
        <f t="shared" si="68"/>
        <v>0</v>
      </c>
      <c r="AM83" s="22"/>
      <c r="AN83" s="55"/>
    </row>
    <row r="84" spans="1:41" s="51" customFormat="1" ht="15" customHeight="1">
      <c r="A84" s="61"/>
      <c r="B84" s="196" t="s">
        <v>56</v>
      </c>
      <c r="C84" s="188">
        <v>0</v>
      </c>
      <c r="D84" s="46">
        <v>0</v>
      </c>
      <c r="E84" s="213">
        <v>108680054.83499999</v>
      </c>
      <c r="F84" s="14">
        <v>1.4998495118909887E-3</v>
      </c>
      <c r="G84" s="46">
        <v>0</v>
      </c>
      <c r="H84" s="213">
        <f t="shared" si="40"/>
        <v>67578404.189999998</v>
      </c>
      <c r="I84" s="14">
        <f t="shared" si="55"/>
        <v>8.7554251656840111E-4</v>
      </c>
      <c r="J84" s="12">
        <f t="shared" si="56"/>
        <v>-0.37818945442566493</v>
      </c>
      <c r="K84" s="213">
        <f t="shared" si="41"/>
        <v>0</v>
      </c>
      <c r="L84" s="14">
        <f t="shared" si="57"/>
        <v>0</v>
      </c>
      <c r="M84" s="213">
        <f t="shared" si="42"/>
        <v>0</v>
      </c>
      <c r="N84" s="14">
        <f t="shared" si="57"/>
        <v>0</v>
      </c>
      <c r="O84" s="188">
        <f t="shared" si="43"/>
        <v>0</v>
      </c>
      <c r="P84" s="14">
        <f t="shared" si="58"/>
        <v>0</v>
      </c>
      <c r="Q84" s="79">
        <f t="shared" si="44"/>
        <v>0</v>
      </c>
      <c r="R84" s="14">
        <f t="shared" si="58"/>
        <v>0</v>
      </c>
      <c r="S84" s="79">
        <f t="shared" si="45"/>
        <v>870045</v>
      </c>
      <c r="T84" s="14">
        <f t="shared" si="59"/>
        <v>1.3495868422231603E-4</v>
      </c>
      <c r="U84" s="79">
        <f t="shared" si="46"/>
        <v>4438280</v>
      </c>
      <c r="V84" s="14">
        <f t="shared" si="60"/>
        <v>7.2618302888425321E-4</v>
      </c>
      <c r="W84" s="79">
        <f t="shared" si="47"/>
        <v>5450820.3200000003</v>
      </c>
      <c r="X84" s="14">
        <f t="shared" si="61"/>
        <v>9.0964772761104973E-4</v>
      </c>
      <c r="Y84" s="79">
        <f t="shared" si="48"/>
        <v>0</v>
      </c>
      <c r="Z84" s="14">
        <f t="shared" si="62"/>
        <v>0</v>
      </c>
      <c r="AA84" s="79">
        <f t="shared" si="49"/>
        <v>4562287.18</v>
      </c>
      <c r="AB84" s="14">
        <f t="shared" si="63"/>
        <v>5.4058329261380794E-4</v>
      </c>
      <c r="AC84" s="79">
        <f t="shared" si="50"/>
        <v>9373502.5999999996</v>
      </c>
      <c r="AD84" s="14">
        <f t="shared" si="64"/>
        <v>1.2808709910835554E-3</v>
      </c>
      <c r="AE84" s="79">
        <f t="shared" si="51"/>
        <v>11661963.5</v>
      </c>
      <c r="AF84" s="14">
        <f t="shared" si="65"/>
        <v>1.7435411360156321E-3</v>
      </c>
      <c r="AG84" s="79">
        <f t="shared" si="52"/>
        <v>11244792.9</v>
      </c>
      <c r="AH84" s="14">
        <f t="shared" si="66"/>
        <v>2.0948394535654446E-3</v>
      </c>
      <c r="AI84" s="79">
        <f t="shared" si="53"/>
        <v>10213101.689999999</v>
      </c>
      <c r="AJ84" s="14">
        <f t="shared" si="67"/>
        <v>2.1274825880301116E-3</v>
      </c>
      <c r="AK84" s="79">
        <f t="shared" si="54"/>
        <v>9763611</v>
      </c>
      <c r="AL84" s="14">
        <f t="shared" si="68"/>
        <v>1.4851268878150275E-3</v>
      </c>
      <c r="AM84" s="176" t="e">
        <f>IF(#REF!=0,"",O84/#REF!)</f>
        <v>#REF!</v>
      </c>
      <c r="AN84" s="68" t="e">
        <f>IF(#REF!=0,"",O84/#REF!)</f>
        <v>#REF!</v>
      </c>
    </row>
    <row r="85" spans="1:41" s="51" customFormat="1" ht="15" customHeight="1">
      <c r="A85" s="52"/>
      <c r="B85" s="202" t="s">
        <v>57</v>
      </c>
      <c r="C85" s="188">
        <v>0</v>
      </c>
      <c r="D85" s="46">
        <v>0</v>
      </c>
      <c r="E85" s="213">
        <v>0</v>
      </c>
      <c r="F85" s="14">
        <v>0</v>
      </c>
      <c r="G85" s="46">
        <v>0</v>
      </c>
      <c r="H85" s="213">
        <f t="shared" si="40"/>
        <v>0</v>
      </c>
      <c r="I85" s="14">
        <f t="shared" si="55"/>
        <v>0</v>
      </c>
      <c r="J85" s="12">
        <f t="shared" si="56"/>
        <v>0</v>
      </c>
      <c r="K85" s="213">
        <f t="shared" si="41"/>
        <v>0</v>
      </c>
      <c r="L85" s="14">
        <f t="shared" si="57"/>
        <v>0</v>
      </c>
      <c r="M85" s="213">
        <f t="shared" si="42"/>
        <v>0</v>
      </c>
      <c r="N85" s="14">
        <f t="shared" si="57"/>
        <v>0</v>
      </c>
      <c r="O85" s="188">
        <f t="shared" si="43"/>
        <v>0</v>
      </c>
      <c r="P85" s="14">
        <f t="shared" si="58"/>
        <v>0</v>
      </c>
      <c r="Q85" s="79">
        <f t="shared" si="44"/>
        <v>0</v>
      </c>
      <c r="R85" s="14">
        <f t="shared" si="58"/>
        <v>0</v>
      </c>
      <c r="S85" s="79">
        <f t="shared" si="45"/>
        <v>0</v>
      </c>
      <c r="T85" s="14">
        <f t="shared" si="59"/>
        <v>0</v>
      </c>
      <c r="U85" s="79">
        <f t="shared" si="46"/>
        <v>0</v>
      </c>
      <c r="V85" s="14">
        <f t="shared" si="60"/>
        <v>0</v>
      </c>
      <c r="W85" s="79">
        <f t="shared" si="47"/>
        <v>0</v>
      </c>
      <c r="X85" s="14">
        <f t="shared" si="61"/>
        <v>0</v>
      </c>
      <c r="Y85" s="79">
        <f t="shared" si="48"/>
        <v>0</v>
      </c>
      <c r="Z85" s="14">
        <f t="shared" si="62"/>
        <v>0</v>
      </c>
      <c r="AA85" s="79">
        <f t="shared" si="49"/>
        <v>0</v>
      </c>
      <c r="AB85" s="14">
        <f t="shared" si="63"/>
        <v>0</v>
      </c>
      <c r="AC85" s="79">
        <f t="shared" si="50"/>
        <v>0</v>
      </c>
      <c r="AD85" s="14">
        <f t="shared" si="64"/>
        <v>0</v>
      </c>
      <c r="AE85" s="79">
        <f t="shared" si="51"/>
        <v>0</v>
      </c>
      <c r="AF85" s="14">
        <f t="shared" si="65"/>
        <v>0</v>
      </c>
      <c r="AG85" s="79">
        <f t="shared" si="52"/>
        <v>0</v>
      </c>
      <c r="AH85" s="14">
        <f t="shared" si="66"/>
        <v>0</v>
      </c>
      <c r="AI85" s="79">
        <f t="shared" si="53"/>
        <v>0</v>
      </c>
      <c r="AJ85" s="14">
        <f t="shared" si="67"/>
        <v>0</v>
      </c>
      <c r="AK85" s="79">
        <f t="shared" si="54"/>
        <v>0</v>
      </c>
      <c r="AL85" s="14">
        <f t="shared" si="68"/>
        <v>0</v>
      </c>
      <c r="AM85" s="176" t="e">
        <f>IF(#REF!=0,"",O85/#REF!)</f>
        <v>#REF!</v>
      </c>
      <c r="AN85" s="68"/>
    </row>
    <row r="86" spans="1:41" s="51" customFormat="1" ht="15" customHeight="1">
      <c r="A86" s="52"/>
      <c r="B86" s="202" t="s">
        <v>58</v>
      </c>
      <c r="C86" s="188">
        <v>0</v>
      </c>
      <c r="D86" s="46">
        <v>0</v>
      </c>
      <c r="E86" s="211">
        <v>0</v>
      </c>
      <c r="F86" s="14">
        <v>0</v>
      </c>
      <c r="G86" s="46">
        <v>0</v>
      </c>
      <c r="H86" s="211">
        <f t="shared" si="40"/>
        <v>0</v>
      </c>
      <c r="I86" s="14">
        <f t="shared" si="55"/>
        <v>0</v>
      </c>
      <c r="J86" s="12">
        <f t="shared" si="56"/>
        <v>0</v>
      </c>
      <c r="K86" s="211">
        <f t="shared" si="41"/>
        <v>0</v>
      </c>
      <c r="L86" s="14">
        <f t="shared" si="57"/>
        <v>0</v>
      </c>
      <c r="M86" s="211">
        <f t="shared" si="42"/>
        <v>0</v>
      </c>
      <c r="N86" s="14">
        <f t="shared" si="57"/>
        <v>0</v>
      </c>
      <c r="O86" s="188">
        <f t="shared" si="43"/>
        <v>0</v>
      </c>
      <c r="P86" s="14">
        <f t="shared" si="58"/>
        <v>0</v>
      </c>
      <c r="Q86" s="79">
        <f t="shared" si="44"/>
        <v>0</v>
      </c>
      <c r="R86" s="14">
        <f t="shared" si="58"/>
        <v>0</v>
      </c>
      <c r="S86" s="79">
        <f t="shared" si="45"/>
        <v>0</v>
      </c>
      <c r="T86" s="14">
        <f t="shared" si="59"/>
        <v>0</v>
      </c>
      <c r="U86" s="79">
        <f t="shared" si="46"/>
        <v>0</v>
      </c>
      <c r="V86" s="14">
        <f t="shared" si="60"/>
        <v>0</v>
      </c>
      <c r="W86" s="79">
        <f t="shared" si="47"/>
        <v>0</v>
      </c>
      <c r="X86" s="14">
        <f t="shared" si="61"/>
        <v>0</v>
      </c>
      <c r="Y86" s="79">
        <f t="shared" si="48"/>
        <v>0</v>
      </c>
      <c r="Z86" s="14">
        <f t="shared" si="62"/>
        <v>0</v>
      </c>
      <c r="AA86" s="79">
        <f t="shared" si="49"/>
        <v>0</v>
      </c>
      <c r="AB86" s="14">
        <f t="shared" si="63"/>
        <v>0</v>
      </c>
      <c r="AC86" s="79">
        <f t="shared" si="50"/>
        <v>0</v>
      </c>
      <c r="AD86" s="14">
        <f t="shared" si="64"/>
        <v>0</v>
      </c>
      <c r="AE86" s="79">
        <f t="shared" si="51"/>
        <v>0</v>
      </c>
      <c r="AF86" s="14">
        <f t="shared" si="65"/>
        <v>0</v>
      </c>
      <c r="AG86" s="79">
        <f t="shared" si="52"/>
        <v>0</v>
      </c>
      <c r="AH86" s="14">
        <f t="shared" si="66"/>
        <v>0</v>
      </c>
      <c r="AI86" s="79">
        <f t="shared" si="53"/>
        <v>0</v>
      </c>
      <c r="AJ86" s="14">
        <f t="shared" si="67"/>
        <v>0</v>
      </c>
      <c r="AK86" s="79">
        <f t="shared" si="54"/>
        <v>0</v>
      </c>
      <c r="AL86" s="14">
        <f t="shared" si="68"/>
        <v>0</v>
      </c>
      <c r="AM86" s="176" t="e">
        <f>IF(#REF!=0,"",O86/#REF!)</f>
        <v>#REF!</v>
      </c>
      <c r="AN86" s="68"/>
    </row>
    <row r="87" spans="1:41" s="51" customFormat="1" ht="15" customHeight="1">
      <c r="A87" s="52"/>
      <c r="B87" s="202" t="s">
        <v>59</v>
      </c>
      <c r="C87" s="188">
        <v>0</v>
      </c>
      <c r="D87" s="46">
        <v>0</v>
      </c>
      <c r="E87" s="213">
        <v>0</v>
      </c>
      <c r="F87" s="14">
        <v>0</v>
      </c>
      <c r="G87" s="46">
        <v>0</v>
      </c>
      <c r="H87" s="213">
        <f t="shared" si="40"/>
        <v>0</v>
      </c>
      <c r="I87" s="14">
        <f t="shared" si="55"/>
        <v>0</v>
      </c>
      <c r="J87" s="12">
        <f t="shared" si="56"/>
        <v>0</v>
      </c>
      <c r="K87" s="213">
        <f t="shared" si="41"/>
        <v>0</v>
      </c>
      <c r="L87" s="14">
        <f t="shared" si="57"/>
        <v>0</v>
      </c>
      <c r="M87" s="213">
        <f t="shared" si="42"/>
        <v>0</v>
      </c>
      <c r="N87" s="14">
        <f t="shared" si="57"/>
        <v>0</v>
      </c>
      <c r="O87" s="188">
        <f t="shared" si="43"/>
        <v>0</v>
      </c>
      <c r="P87" s="14">
        <f t="shared" si="58"/>
        <v>0</v>
      </c>
      <c r="Q87" s="79">
        <f t="shared" si="44"/>
        <v>0</v>
      </c>
      <c r="R87" s="14">
        <f t="shared" si="58"/>
        <v>0</v>
      </c>
      <c r="S87" s="79">
        <f t="shared" si="45"/>
        <v>0</v>
      </c>
      <c r="T87" s="14">
        <f t="shared" si="59"/>
        <v>0</v>
      </c>
      <c r="U87" s="79">
        <f t="shared" si="46"/>
        <v>0</v>
      </c>
      <c r="V87" s="14">
        <f t="shared" si="60"/>
        <v>0</v>
      </c>
      <c r="W87" s="79">
        <f t="shared" si="47"/>
        <v>0</v>
      </c>
      <c r="X87" s="14">
        <f t="shared" si="61"/>
        <v>0</v>
      </c>
      <c r="Y87" s="79">
        <f t="shared" si="48"/>
        <v>0</v>
      </c>
      <c r="Z87" s="14">
        <f t="shared" si="62"/>
        <v>0</v>
      </c>
      <c r="AA87" s="79">
        <f t="shared" si="49"/>
        <v>0</v>
      </c>
      <c r="AB87" s="14">
        <f t="shared" si="63"/>
        <v>0</v>
      </c>
      <c r="AC87" s="79">
        <f t="shared" si="50"/>
        <v>0</v>
      </c>
      <c r="AD87" s="14">
        <f t="shared" si="64"/>
        <v>0</v>
      </c>
      <c r="AE87" s="79">
        <f t="shared" si="51"/>
        <v>0</v>
      </c>
      <c r="AF87" s="14">
        <f t="shared" si="65"/>
        <v>0</v>
      </c>
      <c r="AG87" s="79">
        <f t="shared" si="52"/>
        <v>0</v>
      </c>
      <c r="AH87" s="14">
        <f t="shared" si="66"/>
        <v>0</v>
      </c>
      <c r="AI87" s="79">
        <f t="shared" si="53"/>
        <v>0</v>
      </c>
      <c r="AJ87" s="14">
        <f t="shared" si="67"/>
        <v>0</v>
      </c>
      <c r="AK87" s="79">
        <f t="shared" si="54"/>
        <v>0</v>
      </c>
      <c r="AL87" s="14">
        <f t="shared" si="68"/>
        <v>0</v>
      </c>
      <c r="AM87" s="176" t="e">
        <f>IF(#REF!=0,"",O87/#REF!)</f>
        <v>#REF!</v>
      </c>
      <c r="AN87" s="68"/>
    </row>
    <row r="88" spans="1:41" s="51" customFormat="1" ht="15" customHeight="1">
      <c r="A88" s="88"/>
      <c r="B88" s="198" t="s">
        <v>60</v>
      </c>
      <c r="C88" s="189">
        <v>0</v>
      </c>
      <c r="D88" s="83">
        <v>0</v>
      </c>
      <c r="E88" s="214">
        <v>0</v>
      </c>
      <c r="F88" s="81">
        <v>0</v>
      </c>
      <c r="G88" s="83">
        <v>0</v>
      </c>
      <c r="H88" s="214">
        <f t="shared" si="40"/>
        <v>0</v>
      </c>
      <c r="I88" s="81">
        <f t="shared" si="55"/>
        <v>0</v>
      </c>
      <c r="J88" s="747">
        <f t="shared" si="56"/>
        <v>0</v>
      </c>
      <c r="K88" s="214">
        <f t="shared" si="41"/>
        <v>0</v>
      </c>
      <c r="L88" s="81">
        <f t="shared" si="57"/>
        <v>0</v>
      </c>
      <c r="M88" s="214">
        <f t="shared" si="42"/>
        <v>0</v>
      </c>
      <c r="N88" s="81">
        <f t="shared" si="57"/>
        <v>0</v>
      </c>
      <c r="O88" s="189">
        <f t="shared" si="43"/>
        <v>0</v>
      </c>
      <c r="P88" s="81">
        <f t="shared" si="58"/>
        <v>0</v>
      </c>
      <c r="Q88" s="82">
        <f t="shared" si="44"/>
        <v>0</v>
      </c>
      <c r="R88" s="81">
        <f t="shared" si="58"/>
        <v>0</v>
      </c>
      <c r="S88" s="82">
        <f t="shared" si="45"/>
        <v>0</v>
      </c>
      <c r="T88" s="81">
        <f t="shared" si="59"/>
        <v>0</v>
      </c>
      <c r="U88" s="82">
        <f t="shared" si="46"/>
        <v>0</v>
      </c>
      <c r="V88" s="81">
        <f t="shared" si="60"/>
        <v>0</v>
      </c>
      <c r="W88" s="82">
        <f t="shared" si="47"/>
        <v>0</v>
      </c>
      <c r="X88" s="81">
        <f t="shared" si="61"/>
        <v>0</v>
      </c>
      <c r="Y88" s="82">
        <f t="shared" si="48"/>
        <v>0</v>
      </c>
      <c r="Z88" s="81">
        <f t="shared" si="62"/>
        <v>0</v>
      </c>
      <c r="AA88" s="82">
        <f t="shared" si="49"/>
        <v>0</v>
      </c>
      <c r="AB88" s="81">
        <f t="shared" si="63"/>
        <v>0</v>
      </c>
      <c r="AC88" s="82">
        <f t="shared" si="50"/>
        <v>0</v>
      </c>
      <c r="AD88" s="81">
        <f t="shared" si="64"/>
        <v>0</v>
      </c>
      <c r="AE88" s="82">
        <f t="shared" si="51"/>
        <v>0</v>
      </c>
      <c r="AF88" s="81">
        <f t="shared" si="65"/>
        <v>0</v>
      </c>
      <c r="AG88" s="82">
        <f t="shared" si="52"/>
        <v>0</v>
      </c>
      <c r="AH88" s="81">
        <f t="shared" si="66"/>
        <v>0</v>
      </c>
      <c r="AI88" s="82">
        <f t="shared" si="53"/>
        <v>0</v>
      </c>
      <c r="AJ88" s="81">
        <f t="shared" si="67"/>
        <v>0</v>
      </c>
      <c r="AK88" s="82">
        <f t="shared" si="54"/>
        <v>0</v>
      </c>
      <c r="AL88" s="81">
        <f t="shared" si="68"/>
        <v>0</v>
      </c>
      <c r="AM88" s="32" t="e">
        <f>IF(#REF!=0,"",O88/#REF!)</f>
        <v>#REF!</v>
      </c>
      <c r="AN88" s="60" t="e">
        <f>IF(#REF!=0,"",O88/#REF!)</f>
        <v>#REF!</v>
      </c>
    </row>
    <row r="89" spans="1:41" s="56" customFormat="1" ht="15" customHeight="1">
      <c r="B89" s="200" t="s">
        <v>61</v>
      </c>
      <c r="C89" s="190">
        <v>8813337300.1788044</v>
      </c>
      <c r="D89" s="76">
        <v>0.16920865873502744</v>
      </c>
      <c r="E89" s="84">
        <v>15473528313.123249</v>
      </c>
      <c r="F89" s="75">
        <v>0.21354391036059051</v>
      </c>
      <c r="G89" s="76">
        <v>0.75569455543353858</v>
      </c>
      <c r="H89" s="84">
        <f t="shared" si="40"/>
        <v>17389201179.395298</v>
      </c>
      <c r="I89" s="75">
        <f t="shared" si="55"/>
        <v>0.22529364438550775</v>
      </c>
      <c r="J89" s="27">
        <f t="shared" si="56"/>
        <v>0.12380323527422948</v>
      </c>
      <c r="K89" s="84">
        <f t="shared" si="41"/>
        <v>22579878458.525795</v>
      </c>
      <c r="L89" s="75">
        <f t="shared" si="57"/>
        <v>0.2097241349580691</v>
      </c>
      <c r="M89" s="84">
        <f t="shared" si="42"/>
        <v>18757122457.284733</v>
      </c>
      <c r="N89" s="75">
        <f t="shared" si="57"/>
        <v>0.19344812226112107</v>
      </c>
      <c r="O89" s="190">
        <f t="shared" si="43"/>
        <v>930737481.72271276</v>
      </c>
      <c r="P89" s="75">
        <f t="shared" si="58"/>
        <v>0.19891483122499617</v>
      </c>
      <c r="Q89" s="831">
        <f t="shared" si="44"/>
        <v>1339331412.4377704</v>
      </c>
      <c r="R89" s="75">
        <f t="shared" si="58"/>
        <v>0.20687856663283757</v>
      </c>
      <c r="S89" s="831">
        <f t="shared" si="45"/>
        <v>1441129215.1169434</v>
      </c>
      <c r="T89" s="75">
        <f t="shared" si="59"/>
        <v>0.22354349794151077</v>
      </c>
      <c r="U89" s="831">
        <f t="shared" si="46"/>
        <v>1243931643.4504774</v>
      </c>
      <c r="V89" s="75">
        <f t="shared" si="60"/>
        <v>0.20352975669985549</v>
      </c>
      <c r="W89" s="831">
        <f t="shared" si="47"/>
        <v>1353988748.9807825</v>
      </c>
      <c r="X89" s="75">
        <f t="shared" si="61"/>
        <v>0.22595732686365577</v>
      </c>
      <c r="Y89" s="831">
        <f t="shared" si="48"/>
        <v>2049344512.4363513</v>
      </c>
      <c r="Z89" s="75">
        <f t="shared" si="62"/>
        <v>0.24715354217207341</v>
      </c>
      <c r="AA89" s="831">
        <f t="shared" si="49"/>
        <v>2209602718.4252777</v>
      </c>
      <c r="AB89" s="75">
        <f t="shared" si="63"/>
        <v>0.26181480160456655</v>
      </c>
      <c r="AC89" s="831">
        <f t="shared" si="50"/>
        <v>1855041073.3091595</v>
      </c>
      <c r="AD89" s="75">
        <f t="shared" si="64"/>
        <v>0.25348777287053886</v>
      </c>
      <c r="AE89" s="831">
        <f t="shared" si="51"/>
        <v>1677069202.6212494</v>
      </c>
      <c r="AF89" s="75">
        <f t="shared" si="65"/>
        <v>0.25073300415621119</v>
      </c>
      <c r="AG89" s="831">
        <f t="shared" si="52"/>
        <v>1234822358.7143538</v>
      </c>
      <c r="AH89" s="75">
        <f t="shared" si="66"/>
        <v>0.23004021667482821</v>
      </c>
      <c r="AI89" s="831">
        <f t="shared" si="53"/>
        <v>1018218891.7641698</v>
      </c>
      <c r="AJ89" s="75">
        <f t="shared" si="67"/>
        <v>0.21210431745261399</v>
      </c>
      <c r="AK89" s="831">
        <f t="shared" si="54"/>
        <v>1035983920.4160495</v>
      </c>
      <c r="AL89" s="75">
        <f t="shared" si="68"/>
        <v>0.15758181840242291</v>
      </c>
      <c r="AM89" s="27" t="e">
        <f>IF(#REF!=0,"",O89/#REF!)</f>
        <v>#REF!</v>
      </c>
      <c r="AN89" s="76" t="e">
        <f>IF(#REF!=0,"",O89/#REF!)</f>
        <v>#REF!</v>
      </c>
    </row>
    <row r="90" spans="1:41" s="56" customFormat="1" ht="15" customHeight="1">
      <c r="B90" s="200" t="s">
        <v>62</v>
      </c>
      <c r="C90" s="190">
        <v>6195965286.7637415</v>
      </c>
      <c r="D90" s="76">
        <v>0.118957318894491</v>
      </c>
      <c r="E90" s="190">
        <v>9415320537.4926567</v>
      </c>
      <c r="F90" s="75">
        <v>0.12993703337650292</v>
      </c>
      <c r="G90" s="76">
        <v>0.5195889747165513</v>
      </c>
      <c r="H90" s="84">
        <f t="shared" si="40"/>
        <v>9412524776.630928</v>
      </c>
      <c r="I90" s="75">
        <f t="shared" si="55"/>
        <v>0.12194821302710419</v>
      </c>
      <c r="J90" s="27">
        <f t="shared" si="56"/>
        <v>-2.9693740649568921E-4</v>
      </c>
      <c r="K90" s="84">
        <f t="shared" si="41"/>
        <v>13144596768.955944</v>
      </c>
      <c r="L90" s="75">
        <f t="shared" si="57"/>
        <v>0.12208830936824709</v>
      </c>
      <c r="M90" s="84">
        <f t="shared" si="42"/>
        <v>11824346178.500778</v>
      </c>
      <c r="N90" s="75">
        <f t="shared" si="57"/>
        <v>0.12194821302710418</v>
      </c>
      <c r="O90" s="190">
        <f t="shared" si="43"/>
        <v>598193179.43659282</v>
      </c>
      <c r="P90" s="75">
        <f t="shared" si="58"/>
        <v>0.12784431449707462</v>
      </c>
      <c r="Q90" s="831">
        <f t="shared" si="44"/>
        <v>777680880.51599813</v>
      </c>
      <c r="R90" s="483">
        <f t="shared" si="58"/>
        <v>0.12012374559787156</v>
      </c>
      <c r="S90" s="831">
        <f t="shared" si="45"/>
        <v>800316084.58827245</v>
      </c>
      <c r="T90" s="75">
        <f t="shared" si="59"/>
        <v>0.12414255094620283</v>
      </c>
      <c r="U90" s="831">
        <f t="shared" si="46"/>
        <v>797596961.86588132</v>
      </c>
      <c r="V90" s="75">
        <f t="shared" si="60"/>
        <v>0.13050131528354317</v>
      </c>
      <c r="W90" s="831">
        <f t="shared" si="47"/>
        <v>737458396.03578985</v>
      </c>
      <c r="X90" s="75">
        <f t="shared" si="61"/>
        <v>0.12306906388021349</v>
      </c>
      <c r="Y90" s="831">
        <f t="shared" si="48"/>
        <v>983410933.17274427</v>
      </c>
      <c r="Z90" s="75">
        <f t="shared" si="62"/>
        <v>0.11860060329994745</v>
      </c>
      <c r="AA90" s="831">
        <f t="shared" si="49"/>
        <v>980022941.96869457</v>
      </c>
      <c r="AB90" s="75">
        <f t="shared" si="63"/>
        <v>0.11612246399765387</v>
      </c>
      <c r="AC90" s="831">
        <f t="shared" si="50"/>
        <v>882360576.38291788</v>
      </c>
      <c r="AD90" s="75">
        <f t="shared" si="64"/>
        <v>0.12057286525579512</v>
      </c>
      <c r="AE90" s="831">
        <f t="shared" si="51"/>
        <v>755624498.59381104</v>
      </c>
      <c r="AF90" s="75">
        <f t="shared" si="65"/>
        <v>0.11297089008034501</v>
      </c>
      <c r="AG90" s="831">
        <f t="shared" si="52"/>
        <v>613918607.88548756</v>
      </c>
      <c r="AH90" s="75">
        <f t="shared" si="66"/>
        <v>0.11436946260490871</v>
      </c>
      <c r="AI90" s="831">
        <f t="shared" si="53"/>
        <v>617948339.10227621</v>
      </c>
      <c r="AJ90" s="75">
        <f t="shared" si="67"/>
        <v>0.12872429665803314</v>
      </c>
      <c r="AK90" s="831">
        <f t="shared" si="54"/>
        <v>867993377.08246291</v>
      </c>
      <c r="AL90" s="75">
        <f t="shared" si="68"/>
        <v>0.13202905182831778</v>
      </c>
      <c r="AM90" s="27" t="e">
        <f>IF(#REF!=0,"",O90/#REF!)</f>
        <v>#REF!</v>
      </c>
      <c r="AN90" s="76" t="e">
        <f>IF(#REF!=0,"",O90/#REF!)</f>
        <v>#REF!</v>
      </c>
    </row>
    <row r="91" spans="1:41" s="51" customFormat="1" ht="15" customHeight="1">
      <c r="A91" s="52"/>
      <c r="B91" s="203" t="s">
        <v>63</v>
      </c>
      <c r="C91" s="191">
        <v>424036227.67000002</v>
      </c>
      <c r="D91" s="68">
        <v>8.1411386964215897E-3</v>
      </c>
      <c r="E91" s="211">
        <v>369315131.29500002</v>
      </c>
      <c r="F91" s="85">
        <v>5.0967688620301953E-3</v>
      </c>
      <c r="G91" s="68">
        <v>-0.12904816335076419</v>
      </c>
      <c r="H91" s="211">
        <f t="shared" si="40"/>
        <v>508952449.22500002</v>
      </c>
      <c r="I91" s="85">
        <f t="shared" si="55"/>
        <v>6.5939631683999949E-3</v>
      </c>
      <c r="J91" s="176">
        <f t="shared" si="56"/>
        <v>0.37809801466937754</v>
      </c>
      <c r="K91" s="211">
        <f t="shared" si="41"/>
        <v>710752415.36094272</v>
      </c>
      <c r="L91" s="85">
        <f t="shared" si="57"/>
        <v>6.6015384340852631E-3</v>
      </c>
      <c r="M91" s="211">
        <f t="shared" si="42"/>
        <v>639364048.52538455</v>
      </c>
      <c r="N91" s="85">
        <f t="shared" si="57"/>
        <v>6.5939631683999949E-3</v>
      </c>
      <c r="O91" s="191">
        <f t="shared" si="43"/>
        <v>34191362.314999998</v>
      </c>
      <c r="P91" s="85">
        <f t="shared" si="58"/>
        <v>7.3072903990635003E-3</v>
      </c>
      <c r="Q91" s="86">
        <f t="shared" si="44"/>
        <v>35395767.880000003</v>
      </c>
      <c r="R91" s="85">
        <f t="shared" si="58"/>
        <v>5.4673739866631143E-3</v>
      </c>
      <c r="S91" s="86">
        <f t="shared" si="45"/>
        <v>35216706.359999999</v>
      </c>
      <c r="T91" s="85">
        <f t="shared" si="59"/>
        <v>5.4627063577047958E-3</v>
      </c>
      <c r="U91" s="86">
        <f t="shared" si="46"/>
        <v>46027114.484999999</v>
      </c>
      <c r="V91" s="85">
        <f t="shared" si="60"/>
        <v>7.5308699332893789E-3</v>
      </c>
      <c r="W91" s="86">
        <f t="shared" si="47"/>
        <v>47315877.895000003</v>
      </c>
      <c r="X91" s="85">
        <f t="shared" si="61"/>
        <v>7.8962024576712982E-3</v>
      </c>
      <c r="Y91" s="86">
        <f t="shared" si="48"/>
        <v>42982681.390000001</v>
      </c>
      <c r="Z91" s="85">
        <f t="shared" si="62"/>
        <v>5.1837657812656823E-3</v>
      </c>
      <c r="AA91" s="86">
        <f t="shared" si="49"/>
        <v>44280936.645000003</v>
      </c>
      <c r="AB91" s="85">
        <f t="shared" si="63"/>
        <v>5.2468276518221127E-3</v>
      </c>
      <c r="AC91" s="86">
        <f t="shared" si="50"/>
        <v>43913000.395000003</v>
      </c>
      <c r="AD91" s="85">
        <f t="shared" si="64"/>
        <v>6.0006265253925691E-3</v>
      </c>
      <c r="AE91" s="86">
        <f t="shared" si="51"/>
        <v>44016871.305</v>
      </c>
      <c r="AF91" s="85">
        <f t="shared" si="65"/>
        <v>6.5808151259411484E-3</v>
      </c>
      <c r="AG91" s="86">
        <f t="shared" si="52"/>
        <v>45239242.895000003</v>
      </c>
      <c r="AH91" s="85">
        <f t="shared" si="66"/>
        <v>8.4278075824656771E-3</v>
      </c>
      <c r="AI91" s="86">
        <f t="shared" si="53"/>
        <v>44266040.390000001</v>
      </c>
      <c r="AJ91" s="85">
        <f t="shared" si="67"/>
        <v>9.2210214907556317E-3</v>
      </c>
      <c r="AK91" s="86">
        <f t="shared" si="54"/>
        <v>46106847.270000003</v>
      </c>
      <c r="AL91" s="85">
        <f t="shared" si="68"/>
        <v>7.0132370690575343E-3</v>
      </c>
      <c r="AM91" s="176" t="e">
        <f>IF(#REF!=0,"",O91/#REF!)</f>
        <v>#REF!</v>
      </c>
      <c r="AN91" s="68" t="e">
        <f>IF(#REF!=0,"",O91/#REF!)</f>
        <v>#REF!</v>
      </c>
      <c r="AO91" s="51" t="s">
        <v>64</v>
      </c>
    </row>
    <row r="92" spans="1:41" s="51" customFormat="1" ht="15" customHeight="1">
      <c r="A92" s="52"/>
      <c r="B92" s="203" t="s">
        <v>327</v>
      </c>
      <c r="C92" s="191">
        <v>33512616.5</v>
      </c>
      <c r="D92" s="68">
        <v>6.434140321114574E-4</v>
      </c>
      <c r="E92" s="211">
        <v>31243514.5</v>
      </c>
      <c r="F92" s="85">
        <v>4.3117911601837694E-4</v>
      </c>
      <c r="G92" s="68">
        <v>-6.7708888083984731E-2</v>
      </c>
      <c r="H92" s="211">
        <f t="shared" si="40"/>
        <v>49284537.5</v>
      </c>
      <c r="I92" s="85">
        <f t="shared" si="55"/>
        <v>6.3852806984520381E-4</v>
      </c>
      <c r="J92" s="176">
        <f t="shared" si="56"/>
        <v>0.57743257404668735</v>
      </c>
      <c r="K92" s="211">
        <f t="shared" si="41"/>
        <v>68825887.607795224</v>
      </c>
      <c r="L92" s="85">
        <f t="shared" si="57"/>
        <v>6.3926162258928939E-4</v>
      </c>
      <c r="M92" s="211">
        <f t="shared" si="42"/>
        <v>61912977.280458488</v>
      </c>
      <c r="N92" s="85">
        <f t="shared" si="57"/>
        <v>6.385280698452037E-4</v>
      </c>
      <c r="O92" s="191">
        <f t="shared" si="43"/>
        <v>3341442.5</v>
      </c>
      <c r="P92" s="85">
        <f t="shared" si="58"/>
        <v>7.1412453456295522E-4</v>
      </c>
      <c r="Q92" s="86">
        <f t="shared" si="44"/>
        <v>3920592.5</v>
      </c>
      <c r="R92" s="85">
        <f t="shared" si="58"/>
        <v>6.0559063217606641E-4</v>
      </c>
      <c r="S92" s="86">
        <f t="shared" si="45"/>
        <v>3920592.5</v>
      </c>
      <c r="T92" s="85">
        <f t="shared" si="59"/>
        <v>6.0815015909738068E-4</v>
      </c>
      <c r="U92" s="86">
        <f t="shared" si="46"/>
        <v>4499742.5</v>
      </c>
      <c r="V92" s="85">
        <f t="shared" si="60"/>
        <v>7.3623940757437602E-4</v>
      </c>
      <c r="W92" s="86">
        <f t="shared" si="47"/>
        <v>4499742.5</v>
      </c>
      <c r="X92" s="85">
        <f t="shared" si="61"/>
        <v>7.5092927296489267E-4</v>
      </c>
      <c r="Y92" s="86">
        <f t="shared" si="48"/>
        <v>4080862.5</v>
      </c>
      <c r="Z92" s="85">
        <f t="shared" si="62"/>
        <v>4.9215718288044951E-4</v>
      </c>
      <c r="AA92" s="86">
        <f t="shared" si="49"/>
        <v>4080862.5</v>
      </c>
      <c r="AB92" s="85">
        <f t="shared" si="63"/>
        <v>4.8353950549737557E-4</v>
      </c>
      <c r="AC92" s="86">
        <f t="shared" si="50"/>
        <v>4358750</v>
      </c>
      <c r="AD92" s="85">
        <f t="shared" si="64"/>
        <v>5.9561475263104392E-4</v>
      </c>
      <c r="AE92" s="86">
        <f t="shared" si="51"/>
        <v>4145487.5</v>
      </c>
      <c r="AF92" s="85">
        <f t="shared" si="65"/>
        <v>6.1977796321250722E-4</v>
      </c>
      <c r="AG92" s="86">
        <f t="shared" si="52"/>
        <v>4145487.5</v>
      </c>
      <c r="AH92" s="85">
        <f t="shared" si="66"/>
        <v>7.7228018750459862E-4</v>
      </c>
      <c r="AI92" s="86">
        <f t="shared" si="53"/>
        <v>4145487.5</v>
      </c>
      <c r="AJ92" s="85">
        <f t="shared" si="67"/>
        <v>8.6354300024075038E-4</v>
      </c>
      <c r="AK92" s="86">
        <f t="shared" si="54"/>
        <v>4145487.5</v>
      </c>
      <c r="AL92" s="85">
        <f t="shared" si="68"/>
        <v>6.3056331815668394E-4</v>
      </c>
      <c r="AM92" s="176"/>
      <c r="AN92" s="68"/>
    </row>
    <row r="93" spans="1:41" s="51" customFormat="1" ht="15" customHeight="1">
      <c r="A93" s="61"/>
      <c r="B93" s="204" t="s">
        <v>65</v>
      </c>
      <c r="C93" s="192">
        <v>143313276.095</v>
      </c>
      <c r="D93" s="46">
        <v>2.7514942865588094E-3</v>
      </c>
      <c r="E93" s="211">
        <v>143566471.28999999</v>
      </c>
      <c r="F93" s="14">
        <v>1.9813028454497296E-3</v>
      </c>
      <c r="G93" s="46">
        <v>1.7667253299837619E-3</v>
      </c>
      <c r="H93" s="211">
        <f t="shared" si="40"/>
        <v>153893536.22499999</v>
      </c>
      <c r="I93" s="14">
        <f t="shared" si="55"/>
        <v>1.9938371674361804E-3</v>
      </c>
      <c r="J93" s="12">
        <f t="shared" si="56"/>
        <v>7.1932289219114667E-2</v>
      </c>
      <c r="K93" s="211">
        <f t="shared" si="41"/>
        <v>214912420.10312083</v>
      </c>
      <c r="L93" s="14">
        <f t="shared" si="57"/>
        <v>1.9961277241000198E-3</v>
      </c>
      <c r="M93" s="211">
        <f t="shared" si="42"/>
        <v>193326497.42138377</v>
      </c>
      <c r="N93" s="14">
        <f t="shared" si="57"/>
        <v>1.9938371674361804E-3</v>
      </c>
      <c r="O93" s="192">
        <f t="shared" si="43"/>
        <v>28069706.059999999</v>
      </c>
      <c r="P93" s="14">
        <f t="shared" si="58"/>
        <v>5.9989857001628679E-3</v>
      </c>
      <c r="Q93" s="87">
        <f t="shared" si="44"/>
        <v>10695300</v>
      </c>
      <c r="R93" s="14">
        <f t="shared" si="58"/>
        <v>1.6520394527900267E-3</v>
      </c>
      <c r="S93" s="87">
        <f t="shared" si="45"/>
        <v>11097900</v>
      </c>
      <c r="T93" s="14">
        <f t="shared" si="59"/>
        <v>1.7214718567784898E-3</v>
      </c>
      <c r="U93" s="87">
        <f t="shared" si="46"/>
        <v>10542400</v>
      </c>
      <c r="V93" s="14">
        <f t="shared" si="60"/>
        <v>1.7249276665080506E-3</v>
      </c>
      <c r="W93" s="87">
        <f t="shared" si="47"/>
        <v>10707262.5</v>
      </c>
      <c r="X93" s="14">
        <f t="shared" si="61"/>
        <v>1.7868571022829104E-3</v>
      </c>
      <c r="Y93" s="87">
        <f t="shared" si="48"/>
        <v>12096366.15</v>
      </c>
      <c r="Z93" s="14">
        <f t="shared" si="62"/>
        <v>1.4588370687506451E-3</v>
      </c>
      <c r="AA93" s="87">
        <f t="shared" si="49"/>
        <v>10036262.5</v>
      </c>
      <c r="AB93" s="14">
        <f t="shared" si="63"/>
        <v>1.1891920902240285E-3</v>
      </c>
      <c r="AC93" s="87">
        <f t="shared" si="50"/>
        <v>10396925</v>
      </c>
      <c r="AD93" s="14">
        <f t="shared" si="64"/>
        <v>1.42071968155974E-3</v>
      </c>
      <c r="AE93" s="87">
        <f t="shared" si="51"/>
        <v>10847375</v>
      </c>
      <c r="AF93" s="14">
        <f t="shared" si="65"/>
        <v>1.621754735408627E-3</v>
      </c>
      <c r="AG93" s="87">
        <f t="shared" si="52"/>
        <v>9549626.5150000006</v>
      </c>
      <c r="AH93" s="14">
        <f t="shared" si="66"/>
        <v>1.7790398247740677E-3</v>
      </c>
      <c r="AI93" s="87">
        <f t="shared" si="53"/>
        <v>15456925</v>
      </c>
      <c r="AJ93" s="14">
        <f t="shared" si="67"/>
        <v>3.2198189933020571E-3</v>
      </c>
      <c r="AK93" s="87">
        <f t="shared" si="54"/>
        <v>14397487.5</v>
      </c>
      <c r="AL93" s="14">
        <f t="shared" si="68"/>
        <v>2.1899782573507648E-3</v>
      </c>
      <c r="AM93" s="176" t="e">
        <f>IF(#REF!=0,"",O93/#REF!)</f>
        <v>#REF!</v>
      </c>
      <c r="AN93" s="68" t="e">
        <f>IF(#REF!=0,"",O93/#REF!)</f>
        <v>#REF!</v>
      </c>
    </row>
    <row r="94" spans="1:41" s="51" customFormat="1" ht="15" customHeight="1">
      <c r="A94" s="61"/>
      <c r="B94" s="204" t="s">
        <v>66</v>
      </c>
      <c r="C94" s="192">
        <v>0</v>
      </c>
      <c r="D94" s="46">
        <v>0</v>
      </c>
      <c r="E94" s="211">
        <v>0</v>
      </c>
      <c r="F94" s="14">
        <v>0</v>
      </c>
      <c r="G94" s="46">
        <v>0</v>
      </c>
      <c r="H94" s="211">
        <f t="shared" si="40"/>
        <v>0</v>
      </c>
      <c r="I94" s="14">
        <f t="shared" si="55"/>
        <v>0</v>
      </c>
      <c r="J94" s="12">
        <f t="shared" si="56"/>
        <v>0</v>
      </c>
      <c r="K94" s="211">
        <f t="shared" si="41"/>
        <v>0</v>
      </c>
      <c r="L94" s="14">
        <f t="shared" si="57"/>
        <v>0</v>
      </c>
      <c r="M94" s="211">
        <f t="shared" si="42"/>
        <v>0</v>
      </c>
      <c r="N94" s="14">
        <f t="shared" si="57"/>
        <v>0</v>
      </c>
      <c r="O94" s="192">
        <f t="shared" si="43"/>
        <v>0</v>
      </c>
      <c r="P94" s="14">
        <f t="shared" si="58"/>
        <v>0</v>
      </c>
      <c r="Q94" s="87">
        <f t="shared" si="44"/>
        <v>0</v>
      </c>
      <c r="R94" s="14">
        <f t="shared" si="58"/>
        <v>0</v>
      </c>
      <c r="S94" s="87">
        <f t="shared" si="45"/>
        <v>0</v>
      </c>
      <c r="T94" s="14">
        <f t="shared" si="59"/>
        <v>0</v>
      </c>
      <c r="U94" s="87">
        <f t="shared" si="46"/>
        <v>0</v>
      </c>
      <c r="V94" s="14">
        <f t="shared" si="60"/>
        <v>0</v>
      </c>
      <c r="W94" s="87">
        <f t="shared" si="47"/>
        <v>0</v>
      </c>
      <c r="X94" s="14">
        <f t="shared" si="61"/>
        <v>0</v>
      </c>
      <c r="Y94" s="87">
        <f t="shared" si="48"/>
        <v>0</v>
      </c>
      <c r="Z94" s="14">
        <f t="shared" si="62"/>
        <v>0</v>
      </c>
      <c r="AA94" s="87">
        <f t="shared" si="49"/>
        <v>0</v>
      </c>
      <c r="AB94" s="14">
        <f t="shared" si="63"/>
        <v>0</v>
      </c>
      <c r="AC94" s="87">
        <f t="shared" si="50"/>
        <v>0</v>
      </c>
      <c r="AD94" s="14">
        <f t="shared" si="64"/>
        <v>0</v>
      </c>
      <c r="AE94" s="87">
        <f t="shared" si="51"/>
        <v>0</v>
      </c>
      <c r="AF94" s="14">
        <f t="shared" si="65"/>
        <v>0</v>
      </c>
      <c r="AG94" s="87">
        <f t="shared" si="52"/>
        <v>0</v>
      </c>
      <c r="AH94" s="14">
        <f t="shared" si="66"/>
        <v>0</v>
      </c>
      <c r="AI94" s="87">
        <f t="shared" si="53"/>
        <v>0</v>
      </c>
      <c r="AJ94" s="14">
        <f t="shared" si="67"/>
        <v>0</v>
      </c>
      <c r="AK94" s="87">
        <f t="shared" si="54"/>
        <v>0</v>
      </c>
      <c r="AL94" s="14">
        <f t="shared" si="68"/>
        <v>0</v>
      </c>
      <c r="AM94" s="176" t="e">
        <f>IF(#REF!=0,"",O94/#REF!)</f>
        <v>#REF!</v>
      </c>
      <c r="AN94" s="68" t="e">
        <f>IF(#REF!=0,"",O94/#REF!)</f>
        <v>#REF!</v>
      </c>
    </row>
    <row r="95" spans="1:41" s="51" customFormat="1" ht="15" customHeight="1">
      <c r="A95" s="61"/>
      <c r="B95" s="204" t="s">
        <v>67</v>
      </c>
      <c r="C95" s="192">
        <v>102050542.87467743</v>
      </c>
      <c r="D95" s="46">
        <v>1.9592845360241976E-3</v>
      </c>
      <c r="E95" s="211">
        <v>93923911.231451601</v>
      </c>
      <c r="F95" s="14">
        <v>1.2962059379640471E-3</v>
      </c>
      <c r="G95" s="46">
        <v>-7.9633399434294982E-2</v>
      </c>
      <c r="H95" s="211">
        <f t="shared" si="40"/>
        <v>19768286.835000001</v>
      </c>
      <c r="I95" s="14">
        <f t="shared" si="55"/>
        <v>2.561169623819419E-4</v>
      </c>
      <c r="J95" s="12">
        <f t="shared" si="56"/>
        <v>-0.78952870918795015</v>
      </c>
      <c r="K95" s="211">
        <f t="shared" si="41"/>
        <v>27606424.99494629</v>
      </c>
      <c r="L95" s="14">
        <f t="shared" si="57"/>
        <v>2.5641119424023377E-4</v>
      </c>
      <c r="M95" s="211">
        <f t="shared" si="42"/>
        <v>24833620.355855867</v>
      </c>
      <c r="N95" s="14">
        <f t="shared" si="57"/>
        <v>2.5611696238194185E-4</v>
      </c>
      <c r="O95" s="192">
        <f t="shared" si="43"/>
        <v>1967332.4</v>
      </c>
      <c r="P95" s="14">
        <f t="shared" si="58"/>
        <v>4.2045324271796437E-4</v>
      </c>
      <c r="Q95" s="87">
        <f t="shared" si="44"/>
        <v>1497947</v>
      </c>
      <c r="R95" s="14">
        <f t="shared" si="58"/>
        <v>2.3137897414644398E-4</v>
      </c>
      <c r="S95" s="87">
        <f t="shared" si="45"/>
        <v>2006246</v>
      </c>
      <c r="T95" s="14">
        <f t="shared" si="59"/>
        <v>3.112026623752618E-4</v>
      </c>
      <c r="U95" s="87">
        <f t="shared" si="46"/>
        <v>2312975.94</v>
      </c>
      <c r="V95" s="14">
        <f t="shared" si="60"/>
        <v>3.7844477451751639E-4</v>
      </c>
      <c r="W95" s="87">
        <f t="shared" si="47"/>
        <v>1392050</v>
      </c>
      <c r="X95" s="14">
        <f t="shared" si="61"/>
        <v>2.3230909200488224E-4</v>
      </c>
      <c r="Y95" s="87">
        <f t="shared" si="48"/>
        <v>0</v>
      </c>
      <c r="Z95" s="14">
        <f t="shared" si="62"/>
        <v>0</v>
      </c>
      <c r="AA95" s="87">
        <f t="shared" si="49"/>
        <v>916300</v>
      </c>
      <c r="AB95" s="14">
        <f t="shared" si="63"/>
        <v>1.0857196214948316E-4</v>
      </c>
      <c r="AC95" s="87">
        <f t="shared" si="50"/>
        <v>0</v>
      </c>
      <c r="AD95" s="14">
        <f t="shared" si="64"/>
        <v>0</v>
      </c>
      <c r="AE95" s="87">
        <f t="shared" si="51"/>
        <v>592754.80000000005</v>
      </c>
      <c r="AF95" s="14">
        <f t="shared" si="65"/>
        <v>8.8620786488546194E-5</v>
      </c>
      <c r="AG95" s="87">
        <f t="shared" si="52"/>
        <v>279295.5</v>
      </c>
      <c r="AH95" s="14">
        <f t="shared" si="66"/>
        <v>5.2031125678027166E-5</v>
      </c>
      <c r="AI95" s="87">
        <f t="shared" si="53"/>
        <v>3855624.3</v>
      </c>
      <c r="AJ95" s="14">
        <f t="shared" si="67"/>
        <v>8.0316184183962507E-4</v>
      </c>
      <c r="AK95" s="87">
        <f t="shared" si="54"/>
        <v>4947760.8949999996</v>
      </c>
      <c r="AL95" s="14">
        <f t="shared" si="68"/>
        <v>7.5259581108303515E-4</v>
      </c>
      <c r="AM95" s="176" t="e">
        <f>IF(#REF!=0,"",O95/#REF!)</f>
        <v>#REF!</v>
      </c>
      <c r="AN95" s="68" t="e">
        <f>IF(#REF!=0,"",O95/#REF!)</f>
        <v>#REF!</v>
      </c>
    </row>
    <row r="96" spans="1:41" s="51" customFormat="1" ht="15" customHeight="1">
      <c r="A96" s="61"/>
      <c r="B96" s="204" t="s">
        <v>68</v>
      </c>
      <c r="C96" s="192">
        <v>9265790.7100000009</v>
      </c>
      <c r="D96" s="46">
        <v>1.7789538341245255E-4</v>
      </c>
      <c r="E96" s="211">
        <v>4176795.15</v>
      </c>
      <c r="F96" s="14">
        <v>5.7642261742572015E-5</v>
      </c>
      <c r="G96" s="46">
        <v>-0.54922409962354957</v>
      </c>
      <c r="H96" s="211">
        <f t="shared" si="40"/>
        <v>14522393.050000001</v>
      </c>
      <c r="I96" s="14">
        <f t="shared" si="55"/>
        <v>1.8815141774942908E-4</v>
      </c>
      <c r="J96" s="12">
        <f t="shared" si="56"/>
        <v>2.4769225036090172</v>
      </c>
      <c r="K96" s="211">
        <f t="shared" si="41"/>
        <v>20280531.025689881</v>
      </c>
      <c r="L96" s="14">
        <f t="shared" si="57"/>
        <v>1.8836756954495958E-4</v>
      </c>
      <c r="M96" s="211">
        <f t="shared" si="42"/>
        <v>18243543.240362931</v>
      </c>
      <c r="N96" s="14">
        <f t="shared" si="57"/>
        <v>1.8815141774942908E-4</v>
      </c>
      <c r="O96" s="192">
        <f t="shared" si="43"/>
        <v>702348.95499999996</v>
      </c>
      <c r="P96" s="14">
        <f t="shared" si="58"/>
        <v>1.5010422013551122E-4</v>
      </c>
      <c r="Q96" s="87">
        <f t="shared" si="44"/>
        <v>852370.64</v>
      </c>
      <c r="R96" s="14">
        <f t="shared" si="58"/>
        <v>1.3166062903143295E-4</v>
      </c>
      <c r="S96" s="87">
        <f t="shared" si="45"/>
        <v>694862.85</v>
      </c>
      <c r="T96" s="14">
        <f t="shared" si="59"/>
        <v>1.0778497198532093E-4</v>
      </c>
      <c r="U96" s="87">
        <f t="shared" si="46"/>
        <v>693764.88500000001</v>
      </c>
      <c r="V96" s="14">
        <f t="shared" si="60"/>
        <v>1.1351250608858287E-4</v>
      </c>
      <c r="W96" s="87">
        <f t="shared" si="47"/>
        <v>262614.82500000001</v>
      </c>
      <c r="X96" s="14">
        <f t="shared" si="61"/>
        <v>4.3825876615618014E-5</v>
      </c>
      <c r="Y96" s="87">
        <f t="shared" si="48"/>
        <v>210016.18</v>
      </c>
      <c r="Z96" s="14">
        <f t="shared" si="62"/>
        <v>2.5328217137458908E-5</v>
      </c>
      <c r="AA96" s="87">
        <f t="shared" si="49"/>
        <v>100833.315</v>
      </c>
      <c r="AB96" s="14">
        <f t="shared" si="63"/>
        <v>1.1947692742100745E-5</v>
      </c>
      <c r="AC96" s="87">
        <f t="shared" si="50"/>
        <v>4790045.7549999999</v>
      </c>
      <c r="AD96" s="14">
        <f t="shared" si="64"/>
        <v>6.5455048292645983E-4</v>
      </c>
      <c r="AE96" s="87">
        <f t="shared" si="51"/>
        <v>525074.82499999995</v>
      </c>
      <c r="AF96" s="14">
        <f t="shared" si="65"/>
        <v>7.8502179917962271E-5</v>
      </c>
      <c r="AG96" s="87">
        <f t="shared" si="52"/>
        <v>3415636.18</v>
      </c>
      <c r="AH96" s="14">
        <f t="shared" si="66"/>
        <v>6.3631313555713085E-4</v>
      </c>
      <c r="AI96" s="87">
        <f t="shared" si="53"/>
        <v>686027.59499999997</v>
      </c>
      <c r="AJ96" s="14">
        <f t="shared" si="67"/>
        <v>1.4290582896082701E-4</v>
      </c>
      <c r="AK96" s="87">
        <f t="shared" si="54"/>
        <v>1588797.0449999999</v>
      </c>
      <c r="AL96" s="14">
        <f t="shared" si="68"/>
        <v>2.4166931792044582E-4</v>
      </c>
      <c r="AM96" s="176" t="e">
        <f>IF(#REF!=0,"",O96/#REF!)</f>
        <v>#REF!</v>
      </c>
      <c r="AN96" s="68" t="e">
        <f>IF(#REF!=0,"",O96/#REF!)</f>
        <v>#REF!</v>
      </c>
    </row>
    <row r="97" spans="1:40" s="51" customFormat="1" ht="15" customHeight="1">
      <c r="A97" s="61"/>
      <c r="B97" s="204" t="s">
        <v>69</v>
      </c>
      <c r="C97" s="192">
        <v>7751313.5149999997</v>
      </c>
      <c r="D97" s="46">
        <v>1.4881869587372217E-4</v>
      </c>
      <c r="E97" s="211">
        <v>22415928.149999999</v>
      </c>
      <c r="F97" s="14">
        <v>3.0935316462072314E-4</v>
      </c>
      <c r="G97" s="46">
        <v>1.8918876918888241</v>
      </c>
      <c r="H97" s="211">
        <f t="shared" si="40"/>
        <v>41617074.895000003</v>
      </c>
      <c r="I97" s="14">
        <f t="shared" si="55"/>
        <v>5.3918879740542643E-4</v>
      </c>
      <c r="J97" s="12">
        <f t="shared" si="56"/>
        <v>0.8565849522942911</v>
      </c>
      <c r="K97" s="211">
        <f t="shared" si="41"/>
        <v>58118271.258779004</v>
      </c>
      <c r="L97" s="14">
        <f t="shared" si="57"/>
        <v>5.3980822737349776E-4</v>
      </c>
      <c r="M97" s="211">
        <f t="shared" si="42"/>
        <v>52280839.856786214</v>
      </c>
      <c r="N97" s="14">
        <f t="shared" si="57"/>
        <v>5.3918879740542643E-4</v>
      </c>
      <c r="O97" s="192">
        <f t="shared" si="43"/>
        <v>1565527.7549999999</v>
      </c>
      <c r="P97" s="14">
        <f t="shared" si="58"/>
        <v>3.3458058290237319E-4</v>
      </c>
      <c r="Q97" s="87">
        <f t="shared" si="44"/>
        <v>1372290.7</v>
      </c>
      <c r="R97" s="14">
        <f t="shared" si="58"/>
        <v>2.1196959197935942E-4</v>
      </c>
      <c r="S97" s="87">
        <f t="shared" si="45"/>
        <v>1419489.72</v>
      </c>
      <c r="T97" s="14">
        <f t="shared" si="59"/>
        <v>2.2018684651748337E-4</v>
      </c>
      <c r="U97" s="87">
        <f t="shared" si="46"/>
        <v>5121934.51</v>
      </c>
      <c r="V97" s="14">
        <f t="shared" si="60"/>
        <v>8.3804129442454809E-4</v>
      </c>
      <c r="W97" s="87">
        <f t="shared" si="47"/>
        <v>1454780.25</v>
      </c>
      <c r="X97" s="14">
        <f t="shared" si="61"/>
        <v>2.4277768682456492E-4</v>
      </c>
      <c r="Y97" s="87">
        <f t="shared" si="48"/>
        <v>4298119.8150000004</v>
      </c>
      <c r="Z97" s="14">
        <f t="shared" si="62"/>
        <v>5.1835869006442608E-4</v>
      </c>
      <c r="AA97" s="87">
        <f t="shared" si="49"/>
        <v>3518209.97</v>
      </c>
      <c r="AB97" s="14">
        <f t="shared" si="63"/>
        <v>4.1687106809644691E-4</v>
      </c>
      <c r="AC97" s="87">
        <f t="shared" si="50"/>
        <v>1519135.86</v>
      </c>
      <c r="AD97" s="14">
        <f t="shared" si="64"/>
        <v>2.0758697550142776E-4</v>
      </c>
      <c r="AE97" s="87">
        <f t="shared" si="51"/>
        <v>2691145.27</v>
      </c>
      <c r="AF97" s="14">
        <f t="shared" si="65"/>
        <v>4.0234412337501269E-4</v>
      </c>
      <c r="AG97" s="87">
        <f t="shared" si="52"/>
        <v>889640.4</v>
      </c>
      <c r="AH97" s="14">
        <f t="shared" si="66"/>
        <v>1.6573482730889097E-4</v>
      </c>
      <c r="AI97" s="87">
        <f t="shared" si="53"/>
        <v>3322711.15</v>
      </c>
      <c r="AJ97" s="14">
        <f t="shared" si="67"/>
        <v>6.9215115361085852E-4</v>
      </c>
      <c r="AK97" s="87">
        <f t="shared" si="54"/>
        <v>14444089.494999999</v>
      </c>
      <c r="AL97" s="14">
        <f t="shared" si="68"/>
        <v>2.197066810530559E-3</v>
      </c>
      <c r="AM97" s="176" t="e">
        <f>IF(#REF!=0,"",O97/#REF!)</f>
        <v>#REF!</v>
      </c>
      <c r="AN97" s="68" t="e">
        <f>IF(#REF!=0,"",O97/#REF!)</f>
        <v>#REF!</v>
      </c>
    </row>
    <row r="98" spans="1:40" s="51" customFormat="1" ht="15" customHeight="1">
      <c r="A98" s="61"/>
      <c r="B98" s="204" t="s">
        <v>70</v>
      </c>
      <c r="C98" s="192">
        <v>3333139.0950000002</v>
      </c>
      <c r="D98" s="46">
        <v>6.3993465407342462E-5</v>
      </c>
      <c r="E98" s="211">
        <v>4836665.7779000001</v>
      </c>
      <c r="F98" s="14">
        <v>6.6748869580317453E-5</v>
      </c>
      <c r="G98" s="46">
        <v>0.451084290228218</v>
      </c>
      <c r="H98" s="211">
        <f t="shared" si="40"/>
        <v>5880978.7850000001</v>
      </c>
      <c r="I98" s="14">
        <f t="shared" si="55"/>
        <v>7.6193674991606493E-5</v>
      </c>
      <c r="J98" s="12">
        <f t="shared" si="56"/>
        <v>0.21591589228094718</v>
      </c>
      <c r="K98" s="211">
        <f t="shared" si="41"/>
        <v>8212790.5710840449</v>
      </c>
      <c r="L98" s="14">
        <f t="shared" si="57"/>
        <v>7.6281207681258784E-5</v>
      </c>
      <c r="M98" s="211">
        <f t="shared" si="42"/>
        <v>7387893.3306934945</v>
      </c>
      <c r="N98" s="14">
        <f t="shared" si="57"/>
        <v>7.619367499160648E-5</v>
      </c>
      <c r="O98" s="192">
        <f t="shared" si="43"/>
        <v>399311.27500000002</v>
      </c>
      <c r="P98" s="14">
        <f t="shared" si="58"/>
        <v>8.5339783164042248E-5</v>
      </c>
      <c r="Q98" s="87">
        <f t="shared" si="44"/>
        <v>417638.70500000002</v>
      </c>
      <c r="R98" s="14">
        <f t="shared" si="58"/>
        <v>6.4510169670054649E-5</v>
      </c>
      <c r="S98" s="87">
        <f t="shared" si="45"/>
        <v>528231.27500000002</v>
      </c>
      <c r="T98" s="14">
        <f t="shared" si="59"/>
        <v>8.1937598444995827E-5</v>
      </c>
      <c r="U98" s="87">
        <f t="shared" si="46"/>
        <v>394353.13500000001</v>
      </c>
      <c r="V98" s="14">
        <f t="shared" si="60"/>
        <v>6.4523318498224721E-5</v>
      </c>
      <c r="W98" s="87">
        <f t="shared" si="47"/>
        <v>1228715.7849999999</v>
      </c>
      <c r="X98" s="14">
        <f t="shared" si="61"/>
        <v>2.0505143374549486E-4</v>
      </c>
      <c r="Y98" s="87">
        <f t="shared" si="48"/>
        <v>390841.82500000001</v>
      </c>
      <c r="Z98" s="14">
        <f t="shared" si="62"/>
        <v>4.713601880579256E-5</v>
      </c>
      <c r="AA98" s="87">
        <f t="shared" si="49"/>
        <v>422909.52</v>
      </c>
      <c r="AB98" s="14">
        <f t="shared" si="63"/>
        <v>5.0110352939098648E-5</v>
      </c>
      <c r="AC98" s="87">
        <f t="shared" si="50"/>
        <v>405649.97</v>
      </c>
      <c r="AD98" s="14">
        <f t="shared" si="64"/>
        <v>5.5431283403806226E-5</v>
      </c>
      <c r="AE98" s="87">
        <f t="shared" si="51"/>
        <v>406283.9</v>
      </c>
      <c r="AF98" s="14">
        <f t="shared" si="65"/>
        <v>6.0742146256148159E-5</v>
      </c>
      <c r="AG98" s="87">
        <f t="shared" si="52"/>
        <v>420084.55499999999</v>
      </c>
      <c r="AH98" s="14">
        <f t="shared" si="66"/>
        <v>7.8259306994216219E-5</v>
      </c>
      <c r="AI98" s="87">
        <f t="shared" si="53"/>
        <v>401672.53499999997</v>
      </c>
      <c r="AJ98" s="14">
        <f t="shared" si="67"/>
        <v>8.3672066551450895E-5</v>
      </c>
      <c r="AK98" s="87">
        <f t="shared" si="54"/>
        <v>465286.30499999999</v>
      </c>
      <c r="AL98" s="14">
        <f t="shared" si="68"/>
        <v>7.0773938257843701E-5</v>
      </c>
      <c r="AM98" s="176" t="e">
        <f>IF(#REF!=0,"",O98/#REF!)</f>
        <v>#REF!</v>
      </c>
      <c r="AN98" s="68" t="e">
        <f>IF(#REF!=0,"",O98/#REF!)</f>
        <v>#REF!</v>
      </c>
    </row>
    <row r="99" spans="1:40" s="51" customFormat="1" ht="15" customHeight="1">
      <c r="A99" s="61"/>
      <c r="B99" s="204" t="s">
        <v>71</v>
      </c>
      <c r="C99" s="192">
        <v>41856527.746000007</v>
      </c>
      <c r="D99" s="46">
        <v>8.0361010568180951E-4</v>
      </c>
      <c r="E99" s="211">
        <v>43814498.090000004</v>
      </c>
      <c r="F99" s="14">
        <v>6.0466617976780634E-4</v>
      </c>
      <c r="G99" s="46">
        <v>4.6778135919005107E-2</v>
      </c>
      <c r="H99" s="211">
        <f t="shared" si="40"/>
        <v>48497971.390000001</v>
      </c>
      <c r="I99" s="14">
        <f t="shared" si="55"/>
        <v>6.2833735759546525E-4</v>
      </c>
      <c r="J99" s="12">
        <f t="shared" si="56"/>
        <v>0.10689323178778873</v>
      </c>
      <c r="K99" s="211">
        <f t="shared" si="41"/>
        <v>67727447.540604547</v>
      </c>
      <c r="L99" s="14">
        <f t="shared" si="57"/>
        <v>6.2905920306263047E-4</v>
      </c>
      <c r="M99" s="211">
        <f t="shared" si="42"/>
        <v>60924865.142893881</v>
      </c>
      <c r="N99" s="14">
        <f t="shared" si="57"/>
        <v>6.2833735759546525E-4</v>
      </c>
      <c r="O99" s="192">
        <f t="shared" si="43"/>
        <v>2515084.605</v>
      </c>
      <c r="P99" s="14">
        <f t="shared" si="58"/>
        <v>5.3751744132424218E-4</v>
      </c>
      <c r="Q99" s="87">
        <f t="shared" si="44"/>
        <v>2154237.58</v>
      </c>
      <c r="R99" s="14">
        <f t="shared" si="58"/>
        <v>3.3275228117424585E-4</v>
      </c>
      <c r="S99" s="87">
        <f t="shared" si="45"/>
        <v>3345197.0750000002</v>
      </c>
      <c r="T99" s="14">
        <f t="shared" si="59"/>
        <v>5.1889660386111099E-4</v>
      </c>
      <c r="U99" s="87">
        <f t="shared" si="46"/>
        <v>2482434.4049999998</v>
      </c>
      <c r="V99" s="14">
        <f t="shared" si="60"/>
        <v>4.061712499502913E-4</v>
      </c>
      <c r="W99" s="87">
        <f t="shared" si="47"/>
        <v>3764295.26</v>
      </c>
      <c r="X99" s="14">
        <f t="shared" si="61"/>
        <v>6.2819583627662955E-4</v>
      </c>
      <c r="Y99" s="87">
        <f t="shared" si="48"/>
        <v>6748205.75</v>
      </c>
      <c r="Z99" s="14">
        <f t="shared" si="62"/>
        <v>8.1384215503895341E-4</v>
      </c>
      <c r="AA99" s="87">
        <f t="shared" si="49"/>
        <v>5734276.0750000002</v>
      </c>
      <c r="AB99" s="14">
        <f t="shared" si="63"/>
        <v>6.7945171337944652E-4</v>
      </c>
      <c r="AC99" s="87">
        <f t="shared" si="50"/>
        <v>4592844.96</v>
      </c>
      <c r="AD99" s="14">
        <f t="shared" si="64"/>
        <v>6.276033759043618E-4</v>
      </c>
      <c r="AE99" s="87">
        <f t="shared" si="51"/>
        <v>5923239.5750000002</v>
      </c>
      <c r="AF99" s="14">
        <f t="shared" si="65"/>
        <v>8.8556372668189621E-4</v>
      </c>
      <c r="AG99" s="87">
        <f t="shared" si="52"/>
        <v>4059778.25</v>
      </c>
      <c r="AH99" s="14">
        <f t="shared" si="66"/>
        <v>7.5631305320232936E-4</v>
      </c>
      <c r="AI99" s="87">
        <f t="shared" si="53"/>
        <v>3651411.7749999999</v>
      </c>
      <c r="AJ99" s="14">
        <f t="shared" si="67"/>
        <v>7.6062250321534046E-4</v>
      </c>
      <c r="AK99" s="87">
        <f t="shared" si="54"/>
        <v>3526966.08</v>
      </c>
      <c r="AL99" s="14">
        <f t="shared" si="68"/>
        <v>5.3648103737639354E-4</v>
      </c>
      <c r="AM99" s="176" t="e">
        <f>IF(#REF!=0,"",O99/#REF!)</f>
        <v>#REF!</v>
      </c>
      <c r="AN99" s="68" t="e">
        <f>IF(#REF!=0,"",O99/#REF!)</f>
        <v>#REF!</v>
      </c>
    </row>
    <row r="100" spans="1:40" s="51" customFormat="1" ht="15" customHeight="1">
      <c r="A100" s="61"/>
      <c r="B100" s="204" t="s">
        <v>72</v>
      </c>
      <c r="C100" s="192">
        <v>18966607.164999999</v>
      </c>
      <c r="D100" s="46">
        <v>3.6414289500513058E-4</v>
      </c>
      <c r="E100" s="211">
        <v>12425937.699999999</v>
      </c>
      <c r="F100" s="14">
        <v>1.7148534404429512E-4</v>
      </c>
      <c r="G100" s="46">
        <v>-0.34485184451280326</v>
      </c>
      <c r="H100" s="211">
        <f t="shared" si="40"/>
        <v>21835265.311200004</v>
      </c>
      <c r="I100" s="14">
        <f t="shared" si="55"/>
        <v>2.8289663494799911E-4</v>
      </c>
      <c r="J100" s="12">
        <f t="shared" si="56"/>
        <v>0.75723280112695279</v>
      </c>
      <c r="K100" s="211">
        <f t="shared" si="41"/>
        <v>30492961.736630708</v>
      </c>
      <c r="L100" s="14">
        <f t="shared" si="57"/>
        <v>2.8322163178472231E-4</v>
      </c>
      <c r="M100" s="211">
        <f t="shared" si="42"/>
        <v>27430231.746115282</v>
      </c>
      <c r="N100" s="14">
        <f t="shared" si="57"/>
        <v>2.8289663494799906E-4</v>
      </c>
      <c r="O100" s="192">
        <f t="shared" si="43"/>
        <v>3903657.395</v>
      </c>
      <c r="P100" s="14">
        <f t="shared" si="58"/>
        <v>8.342796622409673E-4</v>
      </c>
      <c r="Q100" s="87">
        <f t="shared" si="44"/>
        <v>1367633.3462</v>
      </c>
      <c r="R100" s="14">
        <f t="shared" si="58"/>
        <v>2.1125019820609437E-4</v>
      </c>
      <c r="S100" s="87">
        <f t="shared" si="45"/>
        <v>1361105.35</v>
      </c>
      <c r="T100" s="14">
        <f t="shared" si="59"/>
        <v>2.1113044397008771E-4</v>
      </c>
      <c r="U100" s="87">
        <f t="shared" si="46"/>
        <v>844122.73</v>
      </c>
      <c r="V100" s="14">
        <f t="shared" si="60"/>
        <v>1.3811377398934826E-4</v>
      </c>
      <c r="W100" s="87">
        <f t="shared" si="47"/>
        <v>715003.02500000002</v>
      </c>
      <c r="X100" s="14">
        <f t="shared" si="61"/>
        <v>1.1932165045687592E-4</v>
      </c>
      <c r="Y100" s="87">
        <f t="shared" si="48"/>
        <v>3931395.5449999999</v>
      </c>
      <c r="Z100" s="14">
        <f t="shared" si="62"/>
        <v>4.7413127891859854E-4</v>
      </c>
      <c r="AA100" s="87">
        <f t="shared" si="49"/>
        <v>3749531.4449999998</v>
      </c>
      <c r="AB100" s="14">
        <f t="shared" si="63"/>
        <v>4.4428024241496985E-4</v>
      </c>
      <c r="AC100" s="87">
        <f t="shared" si="50"/>
        <v>2342143.0449999999</v>
      </c>
      <c r="AD100" s="14">
        <f t="shared" si="64"/>
        <v>3.2004931468292402E-4</v>
      </c>
      <c r="AE100" s="87">
        <f t="shared" si="51"/>
        <v>457236.89</v>
      </c>
      <c r="AF100" s="14">
        <f t="shared" si="65"/>
        <v>6.8359957276393002E-5</v>
      </c>
      <c r="AG100" s="87">
        <f t="shared" si="52"/>
        <v>68191.365000000005</v>
      </c>
      <c r="AH100" s="14">
        <f t="shared" si="66"/>
        <v>1.270365431047483E-5</v>
      </c>
      <c r="AI100" s="87">
        <f t="shared" si="53"/>
        <v>858973.39</v>
      </c>
      <c r="AJ100" s="14">
        <f t="shared" si="67"/>
        <v>1.7893202146371644E-4</v>
      </c>
      <c r="AK100" s="87">
        <f t="shared" si="54"/>
        <v>2236271.7850000001</v>
      </c>
      <c r="AL100" s="14">
        <f t="shared" si="68"/>
        <v>3.4015564081420354E-4</v>
      </c>
      <c r="AM100" s="176" t="e">
        <f>IF(#REF!=0,"",O100/#REF!)</f>
        <v>#REF!</v>
      </c>
      <c r="AN100" s="68" t="e">
        <f>IF(#REF!=0,"",O100/#REF!)</f>
        <v>#REF!</v>
      </c>
    </row>
    <row r="101" spans="1:40" s="51" customFormat="1" ht="15" customHeight="1">
      <c r="A101" s="61"/>
      <c r="B101" s="204" t="s">
        <v>73</v>
      </c>
      <c r="C101" s="192">
        <v>245609428.23355371</v>
      </c>
      <c r="D101" s="46">
        <v>4.7154943137412263E-3</v>
      </c>
      <c r="E101" s="211">
        <v>208370585.74762028</v>
      </c>
      <c r="F101" s="14">
        <v>2.8756382373977267E-3</v>
      </c>
      <c r="G101" s="46">
        <v>-0.15161813108624822</v>
      </c>
      <c r="H101" s="211">
        <f t="shared" si="40"/>
        <v>227744816.77172118</v>
      </c>
      <c r="I101" s="14">
        <f t="shared" si="55"/>
        <v>2.9506507648671093E-3</v>
      </c>
      <c r="J101" s="12">
        <f t="shared" si="56"/>
        <v>9.2979683070849001E-2</v>
      </c>
      <c r="K101" s="211">
        <f t="shared" si="41"/>
        <v>318045779.82269591</v>
      </c>
      <c r="L101" s="14">
        <f t="shared" si="57"/>
        <v>2.9540405265199229E-3</v>
      </c>
      <c r="M101" s="211">
        <f t="shared" si="42"/>
        <v>286101085.28521258</v>
      </c>
      <c r="N101" s="14">
        <f t="shared" si="57"/>
        <v>2.9506507648671093E-3</v>
      </c>
      <c r="O101" s="192">
        <f t="shared" si="43"/>
        <v>16280609.214103943</v>
      </c>
      <c r="P101" s="14">
        <f t="shared" si="58"/>
        <v>3.4794501109695407E-3</v>
      </c>
      <c r="Q101" s="87">
        <f t="shared" si="44"/>
        <v>18287918.784841269</v>
      </c>
      <c r="R101" s="14">
        <f t="shared" si="58"/>
        <v>2.8248261705588083E-3</v>
      </c>
      <c r="S101" s="87">
        <f t="shared" si="45"/>
        <v>17988173.867652331</v>
      </c>
      <c r="T101" s="14">
        <f t="shared" si="59"/>
        <v>2.7902697868967792E-3</v>
      </c>
      <c r="U101" s="87">
        <f t="shared" si="46"/>
        <v>22969350.564722225</v>
      </c>
      <c r="V101" s="14">
        <f t="shared" si="60"/>
        <v>3.7582019531427081E-3</v>
      </c>
      <c r="W101" s="87">
        <f t="shared" si="47"/>
        <v>15888664.731362009</v>
      </c>
      <c r="X101" s="14">
        <f t="shared" si="61"/>
        <v>2.6515436061295963E-3</v>
      </c>
      <c r="Y101" s="87">
        <f t="shared" si="48"/>
        <v>15835215.521888888</v>
      </c>
      <c r="Z101" s="14">
        <f t="shared" si="62"/>
        <v>1.9097470354753688E-3</v>
      </c>
      <c r="AA101" s="87">
        <f t="shared" si="49"/>
        <v>14331710.060555555</v>
      </c>
      <c r="AB101" s="14">
        <f t="shared" si="63"/>
        <v>1.6981576800523897E-3</v>
      </c>
      <c r="AC101" s="87">
        <f t="shared" si="50"/>
        <v>21087424.802356631</v>
      </c>
      <c r="AD101" s="14">
        <f t="shared" si="64"/>
        <v>2.881555791747952E-3</v>
      </c>
      <c r="AE101" s="87">
        <f t="shared" si="51"/>
        <v>20058797.0495</v>
      </c>
      <c r="AF101" s="14">
        <f t="shared" si="65"/>
        <v>2.9989236199197706E-3</v>
      </c>
      <c r="AG101" s="87">
        <f t="shared" si="52"/>
        <v>20896820.001720428</v>
      </c>
      <c r="AH101" s="14">
        <f t="shared" si="66"/>
        <v>3.8929559115009997E-3</v>
      </c>
      <c r="AI101" s="87">
        <f t="shared" si="53"/>
        <v>23069879.289111115</v>
      </c>
      <c r="AJ101" s="14">
        <f t="shared" si="67"/>
        <v>4.8056670720900644E-3</v>
      </c>
      <c r="AK101" s="87">
        <f t="shared" si="54"/>
        <v>21050252.883906811</v>
      </c>
      <c r="AL101" s="14">
        <f t="shared" si="68"/>
        <v>3.2019195104348E-3</v>
      </c>
      <c r="AM101" s="176" t="e">
        <f>IF(#REF!=0,"",O101/#REF!)</f>
        <v>#REF!</v>
      </c>
      <c r="AN101" s="68" t="e">
        <f>IF(#REF!=0,"",O101/#REF!)</f>
        <v>#REF!</v>
      </c>
    </row>
    <row r="102" spans="1:40" s="51" customFormat="1" ht="15" customHeight="1">
      <c r="A102" s="61"/>
      <c r="B102" s="204" t="s">
        <v>74</v>
      </c>
      <c r="C102" s="192">
        <v>83083917.840000004</v>
      </c>
      <c r="D102" s="46">
        <v>1.5951412979362996E-3</v>
      </c>
      <c r="E102" s="211">
        <v>83083917.840000004</v>
      </c>
      <c r="F102" s="14">
        <v>1.1466075703357463E-3</v>
      </c>
      <c r="G102" s="46">
        <v>0</v>
      </c>
      <c r="H102" s="211">
        <f t="shared" si="40"/>
        <v>83083917.840000004</v>
      </c>
      <c r="I102" s="14">
        <f t="shared" si="55"/>
        <v>1.0764311969763884E-3</v>
      </c>
      <c r="J102" s="12">
        <f t="shared" si="56"/>
        <v>0</v>
      </c>
      <c r="K102" s="211">
        <f t="shared" si="41"/>
        <v>116026743.50492041</v>
      </c>
      <c r="L102" s="14">
        <f t="shared" si="57"/>
        <v>1.077667820855042E-3</v>
      </c>
      <c r="M102" s="211">
        <f t="shared" si="42"/>
        <v>104372953.03013445</v>
      </c>
      <c r="N102" s="14">
        <f t="shared" si="57"/>
        <v>1.0764311969763882E-3</v>
      </c>
      <c r="O102" s="192">
        <f t="shared" si="43"/>
        <v>6923659.8200000003</v>
      </c>
      <c r="P102" s="14">
        <f t="shared" si="58"/>
        <v>1.479706847096646E-3</v>
      </c>
      <c r="Q102" s="87">
        <f t="shared" si="44"/>
        <v>6923659.8200000003</v>
      </c>
      <c r="R102" s="14">
        <f t="shared" si="58"/>
        <v>1.069456600594382E-3</v>
      </c>
      <c r="S102" s="87">
        <f t="shared" si="45"/>
        <v>6923659.8200000003</v>
      </c>
      <c r="T102" s="14">
        <f t="shared" si="59"/>
        <v>1.0739766555869152E-3</v>
      </c>
      <c r="U102" s="87">
        <f t="shared" si="46"/>
        <v>6923659.8200000003</v>
      </c>
      <c r="V102" s="14">
        <f t="shared" si="60"/>
        <v>1.132836202098967E-3</v>
      </c>
      <c r="W102" s="87">
        <f t="shared" si="47"/>
        <v>6923659.8200000003</v>
      </c>
      <c r="X102" s="14">
        <f t="shared" si="61"/>
        <v>1.1554391912179064E-3</v>
      </c>
      <c r="Y102" s="87">
        <f t="shared" si="48"/>
        <v>6923659.8200000003</v>
      </c>
      <c r="Z102" s="14">
        <f t="shared" si="62"/>
        <v>8.3500213796317815E-4</v>
      </c>
      <c r="AA102" s="87">
        <f t="shared" si="49"/>
        <v>6923659.8200000003</v>
      </c>
      <c r="AB102" s="14">
        <f t="shared" si="63"/>
        <v>8.203812418563106E-4</v>
      </c>
      <c r="AC102" s="87">
        <f t="shared" si="50"/>
        <v>6923659.8200000003</v>
      </c>
      <c r="AD102" s="14">
        <f t="shared" si="64"/>
        <v>9.4610471602886111E-4</v>
      </c>
      <c r="AE102" s="87">
        <f t="shared" si="51"/>
        <v>6923659.8200000003</v>
      </c>
      <c r="AF102" s="14">
        <f t="shared" si="65"/>
        <v>1.0351332095961873E-3</v>
      </c>
      <c r="AG102" s="87">
        <f t="shared" si="52"/>
        <v>6923659.8200000003</v>
      </c>
      <c r="AH102" s="14">
        <f t="shared" si="66"/>
        <v>1.2898375170610587E-3</v>
      </c>
      <c r="AI102" s="87">
        <f t="shared" si="53"/>
        <v>6923659.8200000003</v>
      </c>
      <c r="AJ102" s="14">
        <f t="shared" si="67"/>
        <v>1.4422617300399855E-3</v>
      </c>
      <c r="AK102" s="87">
        <f t="shared" si="54"/>
        <v>6923659.8200000003</v>
      </c>
      <c r="AL102" s="14">
        <f t="shared" si="68"/>
        <v>1.0531465623493761E-3</v>
      </c>
      <c r="AM102" s="176" t="e">
        <f>IF(#REF!=0,"",O102/#REF!)</f>
        <v>#REF!</v>
      </c>
      <c r="AN102" s="68" t="e">
        <f>IF(#REF!=0,"",O102/#REF!)</f>
        <v>#REF!</v>
      </c>
    </row>
    <row r="103" spans="1:40" s="51" customFormat="1" ht="15" customHeight="1">
      <c r="A103" s="61"/>
      <c r="B103" s="204" t="s">
        <v>75</v>
      </c>
      <c r="C103" s="192">
        <v>4136808.5</v>
      </c>
      <c r="D103" s="46">
        <v>7.9423241603888183E-5</v>
      </c>
      <c r="E103" s="211">
        <v>7774800</v>
      </c>
      <c r="F103" s="14">
        <v>1.0729687248275724E-4</v>
      </c>
      <c r="G103" s="46">
        <v>0.87941984745003299</v>
      </c>
      <c r="H103" s="211">
        <f t="shared" si="40"/>
        <v>8150147.5</v>
      </c>
      <c r="I103" s="14">
        <f t="shared" si="55"/>
        <v>1.0559291445372118E-4</v>
      </c>
      <c r="J103" s="12">
        <f t="shared" si="56"/>
        <v>4.8277447651386529E-2</v>
      </c>
      <c r="K103" s="211">
        <f t="shared" si="41"/>
        <v>11381686.108385477</v>
      </c>
      <c r="L103" s="14">
        <f t="shared" si="57"/>
        <v>1.057142215282438E-4</v>
      </c>
      <c r="M103" s="211">
        <f t="shared" si="42"/>
        <v>10238503.242520753</v>
      </c>
      <c r="N103" s="14">
        <f t="shared" si="57"/>
        <v>1.0559291445372119E-4</v>
      </c>
      <c r="O103" s="192">
        <f t="shared" si="43"/>
        <v>775610</v>
      </c>
      <c r="P103" s="14">
        <f t="shared" si="58"/>
        <v>1.6576138307104602E-4</v>
      </c>
      <c r="Q103" s="87">
        <f t="shared" si="44"/>
        <v>495412.5</v>
      </c>
      <c r="R103" s="14">
        <f t="shared" si="58"/>
        <v>7.6523425748257557E-5</v>
      </c>
      <c r="S103" s="87">
        <f t="shared" si="45"/>
        <v>857175</v>
      </c>
      <c r="T103" s="14">
        <f t="shared" si="59"/>
        <v>1.3296232970508854E-4</v>
      </c>
      <c r="U103" s="87">
        <f t="shared" si="46"/>
        <v>0</v>
      </c>
      <c r="V103" s="14">
        <f t="shared" si="60"/>
        <v>0</v>
      </c>
      <c r="W103" s="87">
        <f t="shared" si="47"/>
        <v>4301000</v>
      </c>
      <c r="X103" s="14">
        <f t="shared" si="61"/>
        <v>7.1776258375273771E-4</v>
      </c>
      <c r="Y103" s="87">
        <f t="shared" si="48"/>
        <v>0</v>
      </c>
      <c r="Z103" s="14">
        <f t="shared" si="62"/>
        <v>0</v>
      </c>
      <c r="AA103" s="87">
        <f t="shared" si="49"/>
        <v>0</v>
      </c>
      <c r="AB103" s="14">
        <f t="shared" si="63"/>
        <v>0</v>
      </c>
      <c r="AC103" s="87">
        <f t="shared" si="50"/>
        <v>222750</v>
      </c>
      <c r="AD103" s="14">
        <f t="shared" si="64"/>
        <v>3.0438356443605401E-5</v>
      </c>
      <c r="AE103" s="87">
        <f t="shared" si="51"/>
        <v>0</v>
      </c>
      <c r="AF103" s="14">
        <f t="shared" si="65"/>
        <v>0</v>
      </c>
      <c r="AG103" s="87">
        <f t="shared" si="52"/>
        <v>1498200</v>
      </c>
      <c r="AH103" s="14">
        <f t="shared" si="66"/>
        <v>2.7910593794321889E-4</v>
      </c>
      <c r="AI103" s="87">
        <f t="shared" si="53"/>
        <v>0</v>
      </c>
      <c r="AJ103" s="14">
        <f t="shared" si="67"/>
        <v>0</v>
      </c>
      <c r="AK103" s="87">
        <f t="shared" si="54"/>
        <v>0</v>
      </c>
      <c r="AL103" s="14">
        <f t="shared" si="68"/>
        <v>0</v>
      </c>
      <c r="AM103" s="176" t="e">
        <f>IF(#REF!=0,"",O103/#REF!)</f>
        <v>#REF!</v>
      </c>
      <c r="AN103" s="68" t="e">
        <f>IF(#REF!=0,"",O103/#REF!)</f>
        <v>#REF!</v>
      </c>
    </row>
    <row r="104" spans="1:40" s="51" customFormat="1" ht="15" customHeight="1">
      <c r="A104" s="61"/>
      <c r="B104" s="204" t="s">
        <v>76</v>
      </c>
      <c r="C104" s="192">
        <v>0</v>
      </c>
      <c r="D104" s="46">
        <v>0</v>
      </c>
      <c r="E104" s="211">
        <v>0</v>
      </c>
      <c r="F104" s="14">
        <v>0</v>
      </c>
      <c r="G104" s="46">
        <v>0</v>
      </c>
      <c r="H104" s="211">
        <f t="shared" si="40"/>
        <v>0</v>
      </c>
      <c r="I104" s="14">
        <f t="shared" si="55"/>
        <v>0</v>
      </c>
      <c r="J104" s="12">
        <f t="shared" si="56"/>
        <v>0</v>
      </c>
      <c r="K104" s="211">
        <f t="shared" si="41"/>
        <v>0</v>
      </c>
      <c r="L104" s="14">
        <f t="shared" si="57"/>
        <v>0</v>
      </c>
      <c r="M104" s="211">
        <f t="shared" si="42"/>
        <v>0</v>
      </c>
      <c r="N104" s="14">
        <f t="shared" si="57"/>
        <v>0</v>
      </c>
      <c r="O104" s="192">
        <f t="shared" si="43"/>
        <v>0</v>
      </c>
      <c r="P104" s="14">
        <f t="shared" si="58"/>
        <v>0</v>
      </c>
      <c r="Q104" s="87">
        <f t="shared" si="44"/>
        <v>0</v>
      </c>
      <c r="R104" s="14">
        <f t="shared" si="58"/>
        <v>0</v>
      </c>
      <c r="S104" s="87">
        <f t="shared" si="45"/>
        <v>0</v>
      </c>
      <c r="T104" s="14">
        <f t="shared" si="59"/>
        <v>0</v>
      </c>
      <c r="U104" s="87">
        <f t="shared" si="46"/>
        <v>0</v>
      </c>
      <c r="V104" s="14">
        <f t="shared" si="60"/>
        <v>0</v>
      </c>
      <c r="W104" s="87">
        <f t="shared" si="47"/>
        <v>0</v>
      </c>
      <c r="X104" s="14">
        <f t="shared" si="61"/>
        <v>0</v>
      </c>
      <c r="Y104" s="87">
        <f t="shared" si="48"/>
        <v>0</v>
      </c>
      <c r="Z104" s="14">
        <f t="shared" si="62"/>
        <v>0</v>
      </c>
      <c r="AA104" s="87">
        <f t="shared" si="49"/>
        <v>0</v>
      </c>
      <c r="AB104" s="14">
        <f t="shared" si="63"/>
        <v>0</v>
      </c>
      <c r="AC104" s="87">
        <f t="shared" si="50"/>
        <v>0</v>
      </c>
      <c r="AD104" s="14">
        <f t="shared" si="64"/>
        <v>0</v>
      </c>
      <c r="AE104" s="87">
        <f t="shared" si="51"/>
        <v>0</v>
      </c>
      <c r="AF104" s="14">
        <f t="shared" si="65"/>
        <v>0</v>
      </c>
      <c r="AG104" s="87">
        <f t="shared" si="52"/>
        <v>0</v>
      </c>
      <c r="AH104" s="14">
        <f t="shared" si="66"/>
        <v>0</v>
      </c>
      <c r="AI104" s="87">
        <f t="shared" si="53"/>
        <v>0</v>
      </c>
      <c r="AJ104" s="14">
        <f t="shared" si="67"/>
        <v>0</v>
      </c>
      <c r="AK104" s="87">
        <f t="shared" si="54"/>
        <v>0</v>
      </c>
      <c r="AL104" s="14">
        <f t="shared" si="68"/>
        <v>0</v>
      </c>
      <c r="AM104" s="176" t="e">
        <f>IF(#REF!=0,"",O104/#REF!)</f>
        <v>#REF!</v>
      </c>
      <c r="AN104" s="68" t="e">
        <f>IF(#REF!=0,"",O104/#REF!)</f>
        <v>#REF!</v>
      </c>
    </row>
    <row r="105" spans="1:40" s="51" customFormat="1" ht="15" customHeight="1">
      <c r="A105" s="61"/>
      <c r="B105" s="204" t="s">
        <v>77</v>
      </c>
      <c r="C105" s="192">
        <v>90083559.412</v>
      </c>
      <c r="D105" s="46">
        <v>1.7295285251220818E-3</v>
      </c>
      <c r="E105" s="211">
        <v>91091566.555000007</v>
      </c>
      <c r="F105" s="14">
        <v>1.2571178938244624E-3</v>
      </c>
      <c r="G105" s="46">
        <v>1.1189690433854354E-2</v>
      </c>
      <c r="H105" s="211">
        <f t="shared" si="40"/>
        <v>137491170.96000001</v>
      </c>
      <c r="I105" s="14">
        <f t="shared" si="55"/>
        <v>1.7813289211417627E-3</v>
      </c>
      <c r="J105" s="12">
        <f t="shared" si="56"/>
        <v>0.50937321817804582</v>
      </c>
      <c r="K105" s="211">
        <f t="shared" si="41"/>
        <v>192006506.69709778</v>
      </c>
      <c r="L105" s="14">
        <f t="shared" si="57"/>
        <v>1.7833753444392363E-3</v>
      </c>
      <c r="M105" s="211">
        <f t="shared" si="42"/>
        <v>172721266.6632027</v>
      </c>
      <c r="N105" s="14">
        <f t="shared" si="57"/>
        <v>1.7813289211417623E-3</v>
      </c>
      <c r="O105" s="192">
        <f t="shared" si="43"/>
        <v>11625063.890000001</v>
      </c>
      <c r="P105" s="14">
        <f t="shared" si="58"/>
        <v>2.4844788859035784E-3</v>
      </c>
      <c r="Q105" s="87">
        <f t="shared" si="44"/>
        <v>9648315.4900000002</v>
      </c>
      <c r="R105" s="14">
        <f t="shared" si="58"/>
        <v>1.49031797541398E-3</v>
      </c>
      <c r="S105" s="87">
        <f t="shared" si="45"/>
        <v>11291466.890000001</v>
      </c>
      <c r="T105" s="14">
        <f t="shared" si="59"/>
        <v>1.751497352911915E-3</v>
      </c>
      <c r="U105" s="87">
        <f t="shared" si="46"/>
        <v>12670843.35</v>
      </c>
      <c r="V105" s="14">
        <f t="shared" si="60"/>
        <v>2.0731795656021923E-3</v>
      </c>
      <c r="W105" s="87">
        <f t="shared" si="47"/>
        <v>10848526.535</v>
      </c>
      <c r="X105" s="14">
        <f t="shared" si="61"/>
        <v>1.8104316288471832E-3</v>
      </c>
      <c r="Y105" s="87">
        <f t="shared" si="48"/>
        <v>10673454.33</v>
      </c>
      <c r="Z105" s="14">
        <f t="shared" si="62"/>
        <v>1.2872321021979876E-3</v>
      </c>
      <c r="AA105" s="87">
        <f t="shared" si="49"/>
        <v>10952514.814999999</v>
      </c>
      <c r="AB105" s="14">
        <f t="shared" si="63"/>
        <v>1.297758402199971E-3</v>
      </c>
      <c r="AC105" s="87">
        <f t="shared" si="50"/>
        <v>11565567.145</v>
      </c>
      <c r="AD105" s="14">
        <f t="shared" si="64"/>
        <v>1.5804123691670557E-3</v>
      </c>
      <c r="AE105" s="87">
        <f t="shared" si="51"/>
        <v>12444611.08</v>
      </c>
      <c r="AF105" s="14">
        <f t="shared" si="65"/>
        <v>1.8605521565640229E-3</v>
      </c>
      <c r="AG105" s="87">
        <f t="shared" si="52"/>
        <v>13929093.365</v>
      </c>
      <c r="AH105" s="14">
        <f t="shared" si="66"/>
        <v>2.5949090030282958E-3</v>
      </c>
      <c r="AI105" s="87">
        <f t="shared" si="53"/>
        <v>9875526.9800000004</v>
      </c>
      <c r="AJ105" s="14">
        <f t="shared" si="67"/>
        <v>2.0571626852734877E-3</v>
      </c>
      <c r="AK105" s="87">
        <f t="shared" si="54"/>
        <v>11966187.09</v>
      </c>
      <c r="AL105" s="14">
        <f t="shared" si="68"/>
        <v>1.8201571316169868E-3</v>
      </c>
      <c r="AM105" s="176" t="e">
        <f>IF(#REF!=0,"",O105/#REF!)</f>
        <v>#REF!</v>
      </c>
      <c r="AN105" s="68" t="e">
        <f>IF(#REF!=0,"",O105/#REF!)</f>
        <v>#REF!</v>
      </c>
    </row>
    <row r="106" spans="1:40" s="51" customFormat="1" ht="15" customHeight="1">
      <c r="A106" s="61"/>
      <c r="B106" s="204" t="s">
        <v>78</v>
      </c>
      <c r="C106" s="192">
        <v>19861875</v>
      </c>
      <c r="D106" s="46">
        <v>3.8133128396715166E-4</v>
      </c>
      <c r="E106" s="211">
        <v>0</v>
      </c>
      <c r="F106" s="14">
        <v>0</v>
      </c>
      <c r="G106" s="46">
        <v>-1</v>
      </c>
      <c r="H106" s="211">
        <f t="shared" si="40"/>
        <v>0</v>
      </c>
      <c r="I106" s="14">
        <f t="shared" si="55"/>
        <v>0</v>
      </c>
      <c r="J106" s="12">
        <f t="shared" si="56"/>
        <v>0</v>
      </c>
      <c r="K106" s="211">
        <f t="shared" si="41"/>
        <v>0</v>
      </c>
      <c r="L106" s="14">
        <f t="shared" si="57"/>
        <v>0</v>
      </c>
      <c r="M106" s="211">
        <f t="shared" si="42"/>
        <v>0</v>
      </c>
      <c r="N106" s="14">
        <f t="shared" si="57"/>
        <v>0</v>
      </c>
      <c r="O106" s="192">
        <f t="shared" si="43"/>
        <v>0</v>
      </c>
      <c r="P106" s="14">
        <f t="shared" si="58"/>
        <v>0</v>
      </c>
      <c r="Q106" s="87">
        <f t="shared" si="44"/>
        <v>0</v>
      </c>
      <c r="R106" s="14">
        <f t="shared" si="58"/>
        <v>0</v>
      </c>
      <c r="S106" s="87">
        <f t="shared" si="45"/>
        <v>0</v>
      </c>
      <c r="T106" s="14">
        <f t="shared" si="59"/>
        <v>0</v>
      </c>
      <c r="U106" s="87">
        <f t="shared" si="46"/>
        <v>0</v>
      </c>
      <c r="V106" s="14">
        <f t="shared" si="60"/>
        <v>0</v>
      </c>
      <c r="W106" s="87">
        <f t="shared" si="47"/>
        <v>0</v>
      </c>
      <c r="X106" s="14">
        <f t="shared" si="61"/>
        <v>0</v>
      </c>
      <c r="Y106" s="87">
        <f t="shared" si="48"/>
        <v>0</v>
      </c>
      <c r="Z106" s="14">
        <f t="shared" si="62"/>
        <v>0</v>
      </c>
      <c r="AA106" s="87">
        <f t="shared" si="49"/>
        <v>0</v>
      </c>
      <c r="AB106" s="14">
        <f t="shared" si="63"/>
        <v>0</v>
      </c>
      <c r="AC106" s="87">
        <f t="shared" si="50"/>
        <v>0</v>
      </c>
      <c r="AD106" s="14">
        <f t="shared" si="64"/>
        <v>0</v>
      </c>
      <c r="AE106" s="87">
        <f t="shared" si="51"/>
        <v>0</v>
      </c>
      <c r="AF106" s="14">
        <f t="shared" si="65"/>
        <v>0</v>
      </c>
      <c r="AG106" s="87">
        <f t="shared" si="52"/>
        <v>0</v>
      </c>
      <c r="AH106" s="14">
        <f t="shared" si="66"/>
        <v>0</v>
      </c>
      <c r="AI106" s="87">
        <f t="shared" si="53"/>
        <v>0</v>
      </c>
      <c r="AJ106" s="14">
        <f t="shared" si="67"/>
        <v>0</v>
      </c>
      <c r="AK106" s="87">
        <f t="shared" si="54"/>
        <v>0</v>
      </c>
      <c r="AL106" s="14">
        <f t="shared" si="68"/>
        <v>0</v>
      </c>
      <c r="AM106" s="176" t="e">
        <f>IF(#REF!=0,"",O106/#REF!)</f>
        <v>#REF!</v>
      </c>
      <c r="AN106" s="68" t="e">
        <f>IF(#REF!=0,"",O106/#REF!)</f>
        <v>#REF!</v>
      </c>
    </row>
    <row r="107" spans="1:40" s="51" customFormat="1" ht="15" customHeight="1">
      <c r="A107" s="61"/>
      <c r="B107" s="204" t="s">
        <v>79</v>
      </c>
      <c r="C107" s="192">
        <v>0</v>
      </c>
      <c r="D107" s="46">
        <v>0</v>
      </c>
      <c r="E107" s="211">
        <v>0</v>
      </c>
      <c r="F107" s="14">
        <v>0</v>
      </c>
      <c r="G107" s="46">
        <v>0</v>
      </c>
      <c r="H107" s="211">
        <f t="shared" si="40"/>
        <v>0</v>
      </c>
      <c r="I107" s="14">
        <f t="shared" si="55"/>
        <v>0</v>
      </c>
      <c r="J107" s="12">
        <f t="shared" si="56"/>
        <v>0</v>
      </c>
      <c r="K107" s="211">
        <f t="shared" si="41"/>
        <v>0</v>
      </c>
      <c r="L107" s="14">
        <f t="shared" si="57"/>
        <v>0</v>
      </c>
      <c r="M107" s="211">
        <f t="shared" si="42"/>
        <v>0</v>
      </c>
      <c r="N107" s="14">
        <f t="shared" si="57"/>
        <v>0</v>
      </c>
      <c r="O107" s="192">
        <f t="shared" si="43"/>
        <v>0</v>
      </c>
      <c r="P107" s="14">
        <f t="shared" si="58"/>
        <v>0</v>
      </c>
      <c r="Q107" s="87">
        <f t="shared" si="44"/>
        <v>0</v>
      </c>
      <c r="R107" s="14">
        <f t="shared" si="58"/>
        <v>0</v>
      </c>
      <c r="S107" s="87">
        <f t="shared" si="45"/>
        <v>0</v>
      </c>
      <c r="T107" s="14">
        <f t="shared" si="59"/>
        <v>0</v>
      </c>
      <c r="U107" s="87">
        <f t="shared" si="46"/>
        <v>0</v>
      </c>
      <c r="V107" s="14">
        <f t="shared" si="60"/>
        <v>0</v>
      </c>
      <c r="W107" s="87">
        <f t="shared" si="47"/>
        <v>0</v>
      </c>
      <c r="X107" s="14">
        <f t="shared" si="61"/>
        <v>0</v>
      </c>
      <c r="Y107" s="87">
        <f t="shared" si="48"/>
        <v>0</v>
      </c>
      <c r="Z107" s="14">
        <f t="shared" si="62"/>
        <v>0</v>
      </c>
      <c r="AA107" s="87">
        <f t="shared" si="49"/>
        <v>0</v>
      </c>
      <c r="AB107" s="14">
        <f t="shared" si="63"/>
        <v>0</v>
      </c>
      <c r="AC107" s="87">
        <f t="shared" si="50"/>
        <v>0</v>
      </c>
      <c r="AD107" s="14">
        <f t="shared" si="64"/>
        <v>0</v>
      </c>
      <c r="AE107" s="87">
        <f t="shared" si="51"/>
        <v>0</v>
      </c>
      <c r="AF107" s="14">
        <f t="shared" si="65"/>
        <v>0</v>
      </c>
      <c r="AG107" s="87">
        <f t="shared" si="52"/>
        <v>0</v>
      </c>
      <c r="AH107" s="14">
        <f t="shared" si="66"/>
        <v>0</v>
      </c>
      <c r="AI107" s="87">
        <f t="shared" si="53"/>
        <v>0</v>
      </c>
      <c r="AJ107" s="14">
        <f t="shared" si="67"/>
        <v>0</v>
      </c>
      <c r="AK107" s="87">
        <f t="shared" si="54"/>
        <v>0</v>
      </c>
      <c r="AL107" s="14">
        <f t="shared" si="68"/>
        <v>0</v>
      </c>
      <c r="AM107" s="176" t="e">
        <f>IF(#REF!=0,"",O107/#REF!)</f>
        <v>#REF!</v>
      </c>
      <c r="AN107" s="68" t="e">
        <f>IF(#REF!=0,"",O107/#REF!)</f>
        <v>#REF!</v>
      </c>
    </row>
    <row r="108" spans="1:40" s="51" customFormat="1" ht="15" customHeight="1">
      <c r="A108" s="61"/>
      <c r="B108" s="204" t="s">
        <v>80</v>
      </c>
      <c r="C108" s="192">
        <v>550825</v>
      </c>
      <c r="D108" s="46">
        <v>1.0575376417946761E-5</v>
      </c>
      <c r="E108" s="211">
        <v>1196250</v>
      </c>
      <c r="F108" s="14">
        <v>1.6508962765279923E-5</v>
      </c>
      <c r="G108" s="46">
        <v>1.1717423864203695</v>
      </c>
      <c r="H108" s="211">
        <f t="shared" si="40"/>
        <v>715000</v>
      </c>
      <c r="I108" s="14">
        <f t="shared" si="55"/>
        <v>9.2635052107229515E-6</v>
      </c>
      <c r="J108" s="12">
        <f t="shared" si="56"/>
        <v>-0.40229885057471265</v>
      </c>
      <c r="K108" s="211">
        <f t="shared" si="41"/>
        <v>998497.94957644853</v>
      </c>
      <c r="L108" s="14">
        <f t="shared" si="57"/>
        <v>9.2741472952108333E-6</v>
      </c>
      <c r="M108" s="211">
        <f t="shared" si="42"/>
        <v>898208.26167898637</v>
      </c>
      <c r="N108" s="14">
        <f t="shared" si="57"/>
        <v>9.2635052107229498E-6</v>
      </c>
      <c r="O108" s="192">
        <f t="shared" si="43"/>
        <v>0</v>
      </c>
      <c r="P108" s="14">
        <f t="shared" si="58"/>
        <v>0</v>
      </c>
      <c r="Q108" s="87">
        <f t="shared" si="44"/>
        <v>0</v>
      </c>
      <c r="R108" s="14">
        <f t="shared" si="58"/>
        <v>0</v>
      </c>
      <c r="S108" s="87">
        <f t="shared" si="45"/>
        <v>0</v>
      </c>
      <c r="T108" s="14">
        <f t="shared" si="59"/>
        <v>0</v>
      </c>
      <c r="U108" s="87">
        <f t="shared" si="46"/>
        <v>0</v>
      </c>
      <c r="V108" s="14">
        <f t="shared" si="60"/>
        <v>0</v>
      </c>
      <c r="W108" s="87">
        <f t="shared" si="47"/>
        <v>0</v>
      </c>
      <c r="X108" s="14">
        <f t="shared" si="61"/>
        <v>0</v>
      </c>
      <c r="Y108" s="87">
        <f t="shared" si="48"/>
        <v>0</v>
      </c>
      <c r="Z108" s="14">
        <f t="shared" si="62"/>
        <v>0</v>
      </c>
      <c r="AA108" s="87">
        <f t="shared" si="49"/>
        <v>0</v>
      </c>
      <c r="AB108" s="14">
        <f t="shared" si="63"/>
        <v>0</v>
      </c>
      <c r="AC108" s="87">
        <f t="shared" si="50"/>
        <v>0</v>
      </c>
      <c r="AD108" s="14">
        <f t="shared" si="64"/>
        <v>0</v>
      </c>
      <c r="AE108" s="87">
        <f t="shared" si="51"/>
        <v>0</v>
      </c>
      <c r="AF108" s="14">
        <f t="shared" si="65"/>
        <v>0</v>
      </c>
      <c r="AG108" s="87">
        <f t="shared" si="52"/>
        <v>0</v>
      </c>
      <c r="AH108" s="14">
        <f t="shared" si="66"/>
        <v>0</v>
      </c>
      <c r="AI108" s="87">
        <f t="shared" si="53"/>
        <v>715000</v>
      </c>
      <c r="AJ108" s="14">
        <f t="shared" si="67"/>
        <v>1.4894104617904083E-4</v>
      </c>
      <c r="AK108" s="87">
        <f t="shared" si="54"/>
        <v>0</v>
      </c>
      <c r="AL108" s="14">
        <f t="shared" si="68"/>
        <v>0</v>
      </c>
      <c r="AM108" s="176" t="e">
        <f>IF(#REF!=0,"",O108/#REF!)</f>
        <v>#REF!</v>
      </c>
      <c r="AN108" s="68" t="e">
        <f>IF(#REF!=0,"",O108/#REF!)</f>
        <v>#REF!</v>
      </c>
    </row>
    <row r="109" spans="1:40" s="51" customFormat="1" ht="15" customHeight="1">
      <c r="A109" s="61"/>
      <c r="B109" s="204" t="s">
        <v>81</v>
      </c>
      <c r="C109" s="192">
        <v>3706080.95</v>
      </c>
      <c r="D109" s="46">
        <v>7.1153635150241417E-5</v>
      </c>
      <c r="E109" s="211">
        <v>6330815.7000000002</v>
      </c>
      <c r="F109" s="14">
        <v>8.7369028769195031E-5</v>
      </c>
      <c r="G109" s="46">
        <v>0.70822380444766053</v>
      </c>
      <c r="H109" s="211">
        <f t="shared" si="40"/>
        <v>6794567.4500000002</v>
      </c>
      <c r="I109" s="14">
        <f t="shared" si="55"/>
        <v>8.8030085283473516E-5</v>
      </c>
      <c r="J109" s="12">
        <f t="shared" si="56"/>
        <v>7.3253080167852619E-2</v>
      </c>
      <c r="K109" s="211">
        <f t="shared" si="41"/>
        <v>9488617.7162012272</v>
      </c>
      <c r="L109" s="14">
        <f t="shared" si="57"/>
        <v>8.8131215858104978E-5</v>
      </c>
      <c r="M109" s="211">
        <f t="shared" si="42"/>
        <v>8535575.6896854881</v>
      </c>
      <c r="N109" s="14">
        <f t="shared" si="57"/>
        <v>8.8030085283473503E-5</v>
      </c>
      <c r="O109" s="192">
        <f t="shared" si="43"/>
        <v>613932.55000000005</v>
      </c>
      <c r="P109" s="14">
        <f t="shared" si="58"/>
        <v>1.3120809246958411E-4</v>
      </c>
      <c r="Q109" s="87">
        <f t="shared" si="44"/>
        <v>482505.65</v>
      </c>
      <c r="R109" s="14">
        <f t="shared" si="58"/>
        <v>7.4529781305255225E-5</v>
      </c>
      <c r="S109" s="87">
        <f t="shared" si="45"/>
        <v>505741.5</v>
      </c>
      <c r="T109" s="14">
        <f t="shared" si="59"/>
        <v>7.8449054240436355E-5</v>
      </c>
      <c r="U109" s="87">
        <f t="shared" si="46"/>
        <v>572785.4</v>
      </c>
      <c r="V109" s="14">
        <f t="shared" si="60"/>
        <v>9.3718070214740516E-5</v>
      </c>
      <c r="W109" s="87">
        <f t="shared" si="47"/>
        <v>623405.19999999995</v>
      </c>
      <c r="X109" s="14">
        <f t="shared" si="61"/>
        <v>1.0403555616761037E-4</v>
      </c>
      <c r="Y109" s="87">
        <f t="shared" si="48"/>
        <v>655752.35</v>
      </c>
      <c r="Z109" s="14">
        <f t="shared" si="62"/>
        <v>7.9084563433155252E-5</v>
      </c>
      <c r="AA109" s="87">
        <f t="shared" si="49"/>
        <v>653640.35</v>
      </c>
      <c r="AB109" s="14">
        <f t="shared" si="63"/>
        <v>7.7449542005429358E-5</v>
      </c>
      <c r="AC109" s="87">
        <f t="shared" si="50"/>
        <v>660003.30000000005</v>
      </c>
      <c r="AD109" s="14">
        <f t="shared" si="64"/>
        <v>9.0188173734481836E-5</v>
      </c>
      <c r="AE109" s="87">
        <f t="shared" si="51"/>
        <v>536808.25</v>
      </c>
      <c r="AF109" s="14">
        <f t="shared" si="65"/>
        <v>8.0256405023696343E-5</v>
      </c>
      <c r="AG109" s="87">
        <f t="shared" si="52"/>
        <v>526389.05000000005</v>
      </c>
      <c r="AH109" s="14">
        <f t="shared" si="66"/>
        <v>9.8063215540842322E-5</v>
      </c>
      <c r="AI109" s="87">
        <f t="shared" si="53"/>
        <v>453836.9</v>
      </c>
      <c r="AJ109" s="14">
        <f t="shared" si="67"/>
        <v>9.4538381371542292E-5</v>
      </c>
      <c r="AK109" s="87">
        <f t="shared" si="54"/>
        <v>509766.95</v>
      </c>
      <c r="AL109" s="14">
        <f t="shared" si="68"/>
        <v>7.7539816361432126E-5</v>
      </c>
      <c r="AM109" s="176" t="e">
        <f>IF(#REF!=0,"",O109/#REF!)</f>
        <v>#REF!</v>
      </c>
      <c r="AN109" s="68" t="e">
        <f>IF(#REF!=0,"",O109/#REF!)</f>
        <v>#REF!</v>
      </c>
    </row>
    <row r="110" spans="1:40" s="51" customFormat="1" ht="15" customHeight="1">
      <c r="A110" s="61"/>
      <c r="B110" s="204" t="s">
        <v>82</v>
      </c>
      <c r="C110" s="192">
        <v>27642048.280000001</v>
      </c>
      <c r="D110" s="46">
        <v>5.3070406304009041E-4</v>
      </c>
      <c r="E110" s="211">
        <v>38025019.340000004</v>
      </c>
      <c r="F110" s="14">
        <v>5.247679234550546E-4</v>
      </c>
      <c r="G110" s="46">
        <v>0.37562234733206978</v>
      </c>
      <c r="H110" s="211">
        <f t="shared" si="40"/>
        <v>35711176.270000003</v>
      </c>
      <c r="I110" s="14">
        <f t="shared" si="55"/>
        <v>4.6267226217928796E-4</v>
      </c>
      <c r="J110" s="12">
        <f t="shared" si="56"/>
        <v>-6.0850542883642361E-2</v>
      </c>
      <c r="K110" s="211">
        <f t="shared" si="41"/>
        <v>49870680.115465902</v>
      </c>
      <c r="L110" s="14">
        <f t="shared" si="57"/>
        <v>4.6320378854995491E-4</v>
      </c>
      <c r="M110" s="211">
        <f t="shared" si="42"/>
        <v>44861641.342641361</v>
      </c>
      <c r="N110" s="14">
        <f t="shared" si="57"/>
        <v>4.6267226217928785E-4</v>
      </c>
      <c r="O110" s="192">
        <f t="shared" si="43"/>
        <v>2871482.79</v>
      </c>
      <c r="P110" s="14">
        <f t="shared" si="58"/>
        <v>6.1368594878238555E-4</v>
      </c>
      <c r="Q110" s="87">
        <f t="shared" si="44"/>
        <v>2809689.6850000001</v>
      </c>
      <c r="R110" s="14">
        <f t="shared" si="58"/>
        <v>4.3399607394997643E-4</v>
      </c>
      <c r="S110" s="87">
        <f t="shared" si="45"/>
        <v>2396297.64</v>
      </c>
      <c r="T110" s="14">
        <f t="shared" si="59"/>
        <v>3.7170626404317152E-4</v>
      </c>
      <c r="U110" s="87">
        <f t="shared" si="46"/>
        <v>2483833.7149999999</v>
      </c>
      <c r="V110" s="14">
        <f t="shared" si="60"/>
        <v>4.0640020242155224E-4</v>
      </c>
      <c r="W110" s="87">
        <f t="shared" si="47"/>
        <v>3902261</v>
      </c>
      <c r="X110" s="14">
        <f t="shared" si="61"/>
        <v>6.5121993439608045E-4</v>
      </c>
      <c r="Y110" s="87">
        <f t="shared" si="48"/>
        <v>2982653.08</v>
      </c>
      <c r="Z110" s="14">
        <f t="shared" si="62"/>
        <v>3.5971173676214183E-4</v>
      </c>
      <c r="AA110" s="87">
        <f t="shared" si="49"/>
        <v>3711746.5</v>
      </c>
      <c r="AB110" s="14">
        <f t="shared" si="63"/>
        <v>4.3980312180124043E-4</v>
      </c>
      <c r="AC110" s="87">
        <f t="shared" si="50"/>
        <v>2876185.18</v>
      </c>
      <c r="AD110" s="14">
        <f t="shared" si="64"/>
        <v>3.9302513897488376E-4</v>
      </c>
      <c r="AE110" s="87">
        <f t="shared" si="51"/>
        <v>2644345</v>
      </c>
      <c r="AF110" s="14">
        <f t="shared" si="65"/>
        <v>3.9534717162485169E-4</v>
      </c>
      <c r="AG110" s="87">
        <f t="shared" si="52"/>
        <v>2596440</v>
      </c>
      <c r="AH110" s="14">
        <f t="shared" si="66"/>
        <v>4.8370165632978995E-4</v>
      </c>
      <c r="AI110" s="87">
        <f t="shared" si="53"/>
        <v>2213684</v>
      </c>
      <c r="AJ110" s="14">
        <f t="shared" si="67"/>
        <v>4.611306445731522E-4</v>
      </c>
      <c r="AK110" s="87">
        <f t="shared" si="54"/>
        <v>4222557.68</v>
      </c>
      <c r="AL110" s="14">
        <f t="shared" si="68"/>
        <v>6.4228633708551504E-4</v>
      </c>
      <c r="AM110" s="176" t="e">
        <f>IF(#REF!=0,"",O110/#REF!)</f>
        <v>#REF!</v>
      </c>
      <c r="AN110" s="68" t="e">
        <f>IF(#REF!=0,"",O110/#REF!)</f>
        <v>#REF!</v>
      </c>
    </row>
    <row r="111" spans="1:40" s="51" customFormat="1" ht="15" customHeight="1">
      <c r="A111" s="61"/>
      <c r="B111" s="204" t="s">
        <v>83</v>
      </c>
      <c r="C111" s="192">
        <v>27779096.289999999</v>
      </c>
      <c r="D111" s="46">
        <v>5.3333526949056118E-4</v>
      </c>
      <c r="E111" s="211">
        <v>21388179.86754062</v>
      </c>
      <c r="F111" s="14">
        <v>2.9516962595639524E-4</v>
      </c>
      <c r="G111" s="46">
        <v>-0.23006207098104914</v>
      </c>
      <c r="H111" s="211">
        <f t="shared" si="40"/>
        <v>26015893.75</v>
      </c>
      <c r="I111" s="14">
        <f t="shared" si="55"/>
        <v>3.370606535870485E-4</v>
      </c>
      <c r="J111" s="12">
        <f t="shared" si="56"/>
        <v>0.21636782143779074</v>
      </c>
      <c r="K111" s="211">
        <f t="shared" si="41"/>
        <v>36331211.980103128</v>
      </c>
      <c r="L111" s="14">
        <f t="shared" si="57"/>
        <v>3.3744787504063619E-4</v>
      </c>
      <c r="M111" s="211">
        <f t="shared" si="42"/>
        <v>32682084.896800991</v>
      </c>
      <c r="N111" s="14">
        <f t="shared" si="57"/>
        <v>3.370606535870485E-4</v>
      </c>
      <c r="O111" s="192">
        <f t="shared" si="43"/>
        <v>1313980.1950000001</v>
      </c>
      <c r="P111" s="14">
        <f t="shared" si="58"/>
        <v>2.8082048252493232E-4</v>
      </c>
      <c r="Q111" s="87">
        <f t="shared" si="44"/>
        <v>4892870.95</v>
      </c>
      <c r="R111" s="14">
        <f t="shared" si="58"/>
        <v>7.5577270827468308E-4</v>
      </c>
      <c r="S111" s="87">
        <f t="shared" si="45"/>
        <v>1059613.885</v>
      </c>
      <c r="T111" s="14">
        <f t="shared" si="59"/>
        <v>1.6436402220953688E-4</v>
      </c>
      <c r="U111" s="87">
        <f t="shared" si="46"/>
        <v>1878622.57</v>
      </c>
      <c r="V111" s="14">
        <f t="shared" si="60"/>
        <v>3.0737669277578703E-4</v>
      </c>
      <c r="W111" s="87">
        <f t="shared" si="47"/>
        <v>1335534.0900000001</v>
      </c>
      <c r="X111" s="14">
        <f t="shared" si="61"/>
        <v>2.2287756315467598E-4</v>
      </c>
      <c r="Y111" s="87">
        <f t="shared" si="48"/>
        <v>1012340.01</v>
      </c>
      <c r="Z111" s="14">
        <f t="shared" si="62"/>
        <v>1.2208948658249722E-4</v>
      </c>
      <c r="AA111" s="87">
        <f t="shared" si="49"/>
        <v>6310411.4699999997</v>
      </c>
      <c r="AB111" s="14">
        <f t="shared" si="63"/>
        <v>7.4771772920277679E-4</v>
      </c>
      <c r="AC111" s="87">
        <f t="shared" si="50"/>
        <v>736439.71499999997</v>
      </c>
      <c r="AD111" s="14">
        <f t="shared" si="64"/>
        <v>1.0063306192770897E-4</v>
      </c>
      <c r="AE111" s="87">
        <f t="shared" si="51"/>
        <v>1007144.71</v>
      </c>
      <c r="AF111" s="14">
        <f t="shared" si="65"/>
        <v>1.5057483517295643E-4</v>
      </c>
      <c r="AG111" s="87">
        <f t="shared" si="52"/>
        <v>1445603.39</v>
      </c>
      <c r="AH111" s="14">
        <f t="shared" si="66"/>
        <v>2.6930749570140629E-4</v>
      </c>
      <c r="AI111" s="87">
        <f t="shared" si="53"/>
        <v>1299128.93</v>
      </c>
      <c r="AJ111" s="14">
        <f t="shared" si="67"/>
        <v>2.7062045028763341E-4</v>
      </c>
      <c r="AK111" s="87">
        <f t="shared" si="54"/>
        <v>3724203.835</v>
      </c>
      <c r="AL111" s="14">
        <f t="shared" si="68"/>
        <v>5.6648254944429268E-4</v>
      </c>
      <c r="AM111" s="176" t="e">
        <f>IF(#REF!=0,"",O111/#REF!)</f>
        <v>#REF!</v>
      </c>
      <c r="AN111" s="68" t="e">
        <f>IF(#REF!=0,"",O111/#REF!)</f>
        <v>#REF!</v>
      </c>
    </row>
    <row r="112" spans="1:40" s="51" customFormat="1" ht="15" customHeight="1">
      <c r="A112" s="61"/>
      <c r="B112" s="204" t="s">
        <v>84</v>
      </c>
      <c r="C112" s="192">
        <v>0</v>
      </c>
      <c r="D112" s="46">
        <v>0</v>
      </c>
      <c r="E112" s="211">
        <v>0</v>
      </c>
      <c r="F112" s="14">
        <v>0</v>
      </c>
      <c r="G112" s="46">
        <v>0</v>
      </c>
      <c r="H112" s="211">
        <f t="shared" si="40"/>
        <v>0</v>
      </c>
      <c r="I112" s="14">
        <f t="shared" si="55"/>
        <v>0</v>
      </c>
      <c r="J112" s="12">
        <f t="shared" si="56"/>
        <v>0</v>
      </c>
      <c r="K112" s="211">
        <f t="shared" si="41"/>
        <v>0</v>
      </c>
      <c r="L112" s="14">
        <f t="shared" si="57"/>
        <v>0</v>
      </c>
      <c r="M112" s="211">
        <f t="shared" si="42"/>
        <v>0</v>
      </c>
      <c r="N112" s="14">
        <f t="shared" si="57"/>
        <v>0</v>
      </c>
      <c r="O112" s="192">
        <f t="shared" si="43"/>
        <v>0</v>
      </c>
      <c r="P112" s="14">
        <f t="shared" si="58"/>
        <v>0</v>
      </c>
      <c r="Q112" s="87">
        <f t="shared" si="44"/>
        <v>0</v>
      </c>
      <c r="R112" s="14">
        <f t="shared" si="58"/>
        <v>0</v>
      </c>
      <c r="S112" s="87">
        <f t="shared" si="45"/>
        <v>0</v>
      </c>
      <c r="T112" s="14">
        <f t="shared" si="59"/>
        <v>0</v>
      </c>
      <c r="U112" s="87">
        <f t="shared" si="46"/>
        <v>0</v>
      </c>
      <c r="V112" s="14">
        <f t="shared" si="60"/>
        <v>0</v>
      </c>
      <c r="W112" s="87">
        <f t="shared" si="47"/>
        <v>0</v>
      </c>
      <c r="X112" s="14">
        <f t="shared" si="61"/>
        <v>0</v>
      </c>
      <c r="Y112" s="87">
        <f t="shared" si="48"/>
        <v>0</v>
      </c>
      <c r="Z112" s="14">
        <f t="shared" si="62"/>
        <v>0</v>
      </c>
      <c r="AA112" s="87">
        <f t="shared" si="49"/>
        <v>0</v>
      </c>
      <c r="AB112" s="14">
        <f t="shared" si="63"/>
        <v>0</v>
      </c>
      <c r="AC112" s="87">
        <f t="shared" si="50"/>
        <v>0</v>
      </c>
      <c r="AD112" s="14">
        <f t="shared" si="64"/>
        <v>0</v>
      </c>
      <c r="AE112" s="87">
        <f t="shared" si="51"/>
        <v>0</v>
      </c>
      <c r="AF112" s="14">
        <f t="shared" si="65"/>
        <v>0</v>
      </c>
      <c r="AG112" s="87">
        <f t="shared" si="52"/>
        <v>0</v>
      </c>
      <c r="AH112" s="14">
        <f t="shared" si="66"/>
        <v>0</v>
      </c>
      <c r="AI112" s="87">
        <f t="shared" si="53"/>
        <v>0</v>
      </c>
      <c r="AJ112" s="14">
        <f t="shared" si="67"/>
        <v>0</v>
      </c>
      <c r="AK112" s="87">
        <f t="shared" si="54"/>
        <v>0</v>
      </c>
      <c r="AL112" s="14">
        <f t="shared" si="68"/>
        <v>0</v>
      </c>
      <c r="AM112" s="176" t="e">
        <f>IF(#REF!=0,"",O112/#REF!)</f>
        <v>#REF!</v>
      </c>
      <c r="AN112" s="68" t="e">
        <f>IF(#REF!=0,"",O112/#REF!)</f>
        <v>#REF!</v>
      </c>
    </row>
    <row r="113" spans="1:40" s="51" customFormat="1" ht="15" customHeight="1">
      <c r="A113" s="61"/>
      <c r="B113" s="204" t="s">
        <v>85</v>
      </c>
      <c r="C113" s="192">
        <v>0</v>
      </c>
      <c r="D113" s="46">
        <v>0</v>
      </c>
      <c r="E113" s="211">
        <v>0</v>
      </c>
      <c r="F113" s="14">
        <v>0</v>
      </c>
      <c r="G113" s="46">
        <v>0</v>
      </c>
      <c r="H113" s="211">
        <f t="shared" si="40"/>
        <v>0</v>
      </c>
      <c r="I113" s="14">
        <f t="shared" si="55"/>
        <v>0</v>
      </c>
      <c r="J113" s="12">
        <f t="shared" si="56"/>
        <v>0</v>
      </c>
      <c r="K113" s="211">
        <f t="shared" si="41"/>
        <v>0</v>
      </c>
      <c r="L113" s="14">
        <f t="shared" si="57"/>
        <v>0</v>
      </c>
      <c r="M113" s="211">
        <f t="shared" si="42"/>
        <v>0</v>
      </c>
      <c r="N113" s="14">
        <f t="shared" si="57"/>
        <v>0</v>
      </c>
      <c r="O113" s="192">
        <f t="shared" si="43"/>
        <v>0</v>
      </c>
      <c r="P113" s="14">
        <f t="shared" si="58"/>
        <v>0</v>
      </c>
      <c r="Q113" s="87">
        <f t="shared" si="44"/>
        <v>0</v>
      </c>
      <c r="R113" s="14">
        <f t="shared" si="58"/>
        <v>0</v>
      </c>
      <c r="S113" s="87">
        <f t="shared" si="45"/>
        <v>0</v>
      </c>
      <c r="T113" s="14">
        <f t="shared" si="59"/>
        <v>0</v>
      </c>
      <c r="U113" s="87">
        <f t="shared" si="46"/>
        <v>0</v>
      </c>
      <c r="V113" s="14">
        <f t="shared" si="60"/>
        <v>0</v>
      </c>
      <c r="W113" s="87">
        <f t="shared" si="47"/>
        <v>0</v>
      </c>
      <c r="X113" s="14">
        <f t="shared" si="61"/>
        <v>0</v>
      </c>
      <c r="Y113" s="87">
        <f t="shared" si="48"/>
        <v>0</v>
      </c>
      <c r="Z113" s="14">
        <f t="shared" si="62"/>
        <v>0</v>
      </c>
      <c r="AA113" s="87">
        <f t="shared" si="49"/>
        <v>0</v>
      </c>
      <c r="AB113" s="14">
        <f t="shared" si="63"/>
        <v>0</v>
      </c>
      <c r="AC113" s="87">
        <f t="shared" si="50"/>
        <v>0</v>
      </c>
      <c r="AD113" s="14">
        <f t="shared" si="64"/>
        <v>0</v>
      </c>
      <c r="AE113" s="87">
        <f t="shared" si="51"/>
        <v>0</v>
      </c>
      <c r="AF113" s="14">
        <f t="shared" si="65"/>
        <v>0</v>
      </c>
      <c r="AG113" s="87">
        <f t="shared" si="52"/>
        <v>0</v>
      </c>
      <c r="AH113" s="14">
        <f t="shared" si="66"/>
        <v>0</v>
      </c>
      <c r="AI113" s="87">
        <f t="shared" si="53"/>
        <v>0</v>
      </c>
      <c r="AJ113" s="14">
        <f t="shared" si="67"/>
        <v>0</v>
      </c>
      <c r="AK113" s="87">
        <f t="shared" si="54"/>
        <v>0</v>
      </c>
      <c r="AL113" s="14">
        <f t="shared" si="68"/>
        <v>0</v>
      </c>
      <c r="AM113" s="176" t="e">
        <f>IF(#REF!=0,"",O113/#REF!)</f>
        <v>#REF!</v>
      </c>
      <c r="AN113" s="68" t="e">
        <f>IF(#REF!=0,"",O113/#REF!)</f>
        <v>#REF!</v>
      </c>
    </row>
    <row r="114" spans="1:40" s="51" customFormat="1" ht="15" customHeight="1">
      <c r="A114" s="61"/>
      <c r="B114" s="204" t="s">
        <v>86</v>
      </c>
      <c r="C114" s="192">
        <v>290714.15999999997</v>
      </c>
      <c r="D114" s="46">
        <v>5.581467202881498E-6</v>
      </c>
      <c r="E114" s="211">
        <v>290714.15999999997</v>
      </c>
      <c r="F114" s="14">
        <v>4.0120286251031388E-6</v>
      </c>
      <c r="G114" s="46">
        <v>0</v>
      </c>
      <c r="H114" s="211">
        <f t="shared" si="40"/>
        <v>290714.15999999997</v>
      </c>
      <c r="I114" s="14">
        <f t="shared" si="55"/>
        <v>3.7664785118754487E-6</v>
      </c>
      <c r="J114" s="12">
        <f t="shared" si="56"/>
        <v>0</v>
      </c>
      <c r="K114" s="211">
        <f t="shared" si="41"/>
        <v>405982.50723474065</v>
      </c>
      <c r="L114" s="14">
        <f t="shared" si="57"/>
        <v>3.7708055113894956E-6</v>
      </c>
      <c r="M114" s="211">
        <f t="shared" si="42"/>
        <v>365205.39901967376</v>
      </c>
      <c r="N114" s="14">
        <f t="shared" si="57"/>
        <v>3.7664785118754487E-6</v>
      </c>
      <c r="O114" s="192">
        <f t="shared" si="43"/>
        <v>24226.18</v>
      </c>
      <c r="P114" s="14">
        <f t="shared" si="58"/>
        <v>5.1775571528578976E-6</v>
      </c>
      <c r="Q114" s="87">
        <f t="shared" si="44"/>
        <v>24226.18</v>
      </c>
      <c r="R114" s="14">
        <f t="shared" si="58"/>
        <v>3.7420741026799333E-6</v>
      </c>
      <c r="S114" s="87">
        <f t="shared" si="45"/>
        <v>24226.18</v>
      </c>
      <c r="T114" s="14">
        <f t="shared" si="59"/>
        <v>3.7578899672235212E-6</v>
      </c>
      <c r="U114" s="87">
        <f t="shared" si="46"/>
        <v>24226.18</v>
      </c>
      <c r="V114" s="14">
        <f t="shared" si="60"/>
        <v>3.9638420222913194E-6</v>
      </c>
      <c r="W114" s="87">
        <f t="shared" si="47"/>
        <v>24226.18</v>
      </c>
      <c r="X114" s="14">
        <f t="shared" si="61"/>
        <v>4.0429308419574287E-6</v>
      </c>
      <c r="Y114" s="87">
        <f t="shared" si="48"/>
        <v>24226.18</v>
      </c>
      <c r="Z114" s="14">
        <f t="shared" si="62"/>
        <v>2.9217079724579518E-6</v>
      </c>
      <c r="AA114" s="87">
        <f t="shared" si="49"/>
        <v>24226.18</v>
      </c>
      <c r="AB114" s="14">
        <f t="shared" si="63"/>
        <v>2.8705488355195523E-6</v>
      </c>
      <c r="AC114" s="87">
        <f t="shared" si="50"/>
        <v>24226.18</v>
      </c>
      <c r="AD114" s="14">
        <f t="shared" si="64"/>
        <v>3.3104606155193907E-6</v>
      </c>
      <c r="AE114" s="87">
        <f t="shared" si="51"/>
        <v>24226.18</v>
      </c>
      <c r="AF114" s="14">
        <f t="shared" si="65"/>
        <v>3.6219750986632038E-6</v>
      </c>
      <c r="AG114" s="87">
        <f t="shared" si="52"/>
        <v>24226.18</v>
      </c>
      <c r="AH114" s="14">
        <f t="shared" si="66"/>
        <v>4.5131962966768466E-6</v>
      </c>
      <c r="AI114" s="87">
        <f t="shared" si="53"/>
        <v>24226.18</v>
      </c>
      <c r="AJ114" s="14">
        <f t="shared" si="67"/>
        <v>5.0465350966737835E-6</v>
      </c>
      <c r="AK114" s="87">
        <f t="shared" si="54"/>
        <v>24226.18</v>
      </c>
      <c r="AL114" s="14">
        <f t="shared" si="68"/>
        <v>3.6850045856032838E-6</v>
      </c>
      <c r="AM114" s="176" t="e">
        <f>IF(#REF!=0,"",O114/#REF!)</f>
        <v>#REF!</v>
      </c>
      <c r="AN114" s="68" t="e">
        <f>IF(#REF!=0,"",O114/#REF!)</f>
        <v>#REF!</v>
      </c>
    </row>
    <row r="115" spans="1:40" s="51" customFormat="1" ht="15" customHeight="1">
      <c r="A115" s="61"/>
      <c r="B115" s="204" t="s">
        <v>175</v>
      </c>
      <c r="C115" s="192">
        <v>1246641739.6949999</v>
      </c>
      <c r="D115" s="46">
        <v>2.3934472210953798E-2</v>
      </c>
      <c r="E115" s="211">
        <v>3156849172.0149999</v>
      </c>
      <c r="F115" s="14">
        <v>4.3566399528861349E-2</v>
      </c>
      <c r="G115" s="46">
        <v>1.5322825888914535</v>
      </c>
      <c r="H115" s="211">
        <f t="shared" si="40"/>
        <v>2599152311.4699998</v>
      </c>
      <c r="I115" s="14">
        <f t="shared" si="55"/>
        <v>3.367449088218874E-2</v>
      </c>
      <c r="J115" s="12">
        <f t="shared" si="56"/>
        <v>-0.17666249800240699</v>
      </c>
      <c r="K115" s="211">
        <f t="shared" si="41"/>
        <v>3629717837.2582951</v>
      </c>
      <c r="L115" s="14">
        <f t="shared" si="57"/>
        <v>3.3713176754210462E-2</v>
      </c>
      <c r="M115" s="211">
        <f t="shared" si="42"/>
        <v>3265146964.3697743</v>
      </c>
      <c r="N115" s="14">
        <f t="shared" si="57"/>
        <v>3.367449088218874E-2</v>
      </c>
      <c r="O115" s="192">
        <f t="shared" si="43"/>
        <v>151373567.67500001</v>
      </c>
      <c r="P115" s="14">
        <f t="shared" si="58"/>
        <v>3.2351171256438917E-2</v>
      </c>
      <c r="Q115" s="87">
        <f t="shared" si="44"/>
        <v>221062647.905</v>
      </c>
      <c r="R115" s="14">
        <f t="shared" si="58"/>
        <v>3.4146233941758579E-2</v>
      </c>
      <c r="S115" s="87">
        <f t="shared" si="45"/>
        <v>246278083.25999999</v>
      </c>
      <c r="T115" s="14">
        <f t="shared" si="59"/>
        <v>3.8201893085488221E-2</v>
      </c>
      <c r="U115" s="87">
        <f t="shared" si="46"/>
        <v>247497298.50999999</v>
      </c>
      <c r="V115" s="14">
        <f t="shared" si="60"/>
        <v>4.0495042645498247E-2</v>
      </c>
      <c r="W115" s="87">
        <f t="shared" si="47"/>
        <v>201053674.08500001</v>
      </c>
      <c r="X115" s="14">
        <f t="shared" si="61"/>
        <v>3.3552384232557651E-2</v>
      </c>
      <c r="Y115" s="87">
        <f t="shared" si="48"/>
        <v>287940057.13</v>
      </c>
      <c r="Z115" s="14">
        <f t="shared" si="62"/>
        <v>3.4725935352033173E-2</v>
      </c>
      <c r="AA115" s="87">
        <f t="shared" si="49"/>
        <v>271686026.42500001</v>
      </c>
      <c r="AB115" s="14">
        <f t="shared" si="63"/>
        <v>3.2191951301493597E-2</v>
      </c>
      <c r="AC115" s="87">
        <f t="shared" si="50"/>
        <v>252269771.10499999</v>
      </c>
      <c r="AD115" s="14">
        <f t="shared" si="64"/>
        <v>3.4472176039689051E-2</v>
      </c>
      <c r="AE115" s="87">
        <f t="shared" si="51"/>
        <v>172977143.56999999</v>
      </c>
      <c r="AF115" s="14">
        <f t="shared" si="65"/>
        <v>2.586123386553018E-2</v>
      </c>
      <c r="AG115" s="87">
        <f t="shared" si="52"/>
        <v>121020670.43000001</v>
      </c>
      <c r="AH115" s="14">
        <f t="shared" si="66"/>
        <v>2.2545446356215679E-2</v>
      </c>
      <c r="AI115" s="87">
        <f t="shared" si="53"/>
        <v>159352594.5</v>
      </c>
      <c r="AJ115" s="14">
        <f t="shared" si="67"/>
        <v>3.3194604386258E-2</v>
      </c>
      <c r="AK115" s="87">
        <f t="shared" si="54"/>
        <v>266640776.875</v>
      </c>
      <c r="AL115" s="14">
        <f t="shared" si="68"/>
        <v>4.0558292124189495E-2</v>
      </c>
      <c r="AM115" s="176" t="e">
        <f>IF(#REF!=0,"",O115/#REF!)</f>
        <v>#REF!</v>
      </c>
      <c r="AN115" s="68" t="e">
        <f>IF(#REF!=0,"",O115/#REF!)</f>
        <v>#REF!</v>
      </c>
    </row>
    <row r="116" spans="1:40" s="51" customFormat="1" ht="15" customHeight="1">
      <c r="A116" s="61"/>
      <c r="B116" s="204" t="s">
        <v>176</v>
      </c>
      <c r="C116" s="192">
        <v>0</v>
      </c>
      <c r="D116" s="46">
        <v>0</v>
      </c>
      <c r="E116" s="211">
        <v>0</v>
      </c>
      <c r="F116" s="14">
        <v>0</v>
      </c>
      <c r="G116" s="46">
        <v>0</v>
      </c>
      <c r="H116" s="211">
        <f t="shared" si="40"/>
        <v>0</v>
      </c>
      <c r="I116" s="14">
        <f t="shared" si="55"/>
        <v>0</v>
      </c>
      <c r="J116" s="12">
        <f t="shared" si="56"/>
        <v>0</v>
      </c>
      <c r="K116" s="211">
        <f t="shared" si="41"/>
        <v>0</v>
      </c>
      <c r="L116" s="14">
        <f t="shared" si="57"/>
        <v>0</v>
      </c>
      <c r="M116" s="211">
        <f t="shared" si="42"/>
        <v>0</v>
      </c>
      <c r="N116" s="14">
        <f t="shared" si="57"/>
        <v>0</v>
      </c>
      <c r="O116" s="192">
        <f t="shared" si="43"/>
        <v>0</v>
      </c>
      <c r="P116" s="14">
        <f t="shared" si="58"/>
        <v>0</v>
      </c>
      <c r="Q116" s="87">
        <f t="shared" si="44"/>
        <v>0</v>
      </c>
      <c r="R116" s="14">
        <f t="shared" si="58"/>
        <v>0</v>
      </c>
      <c r="S116" s="87">
        <f t="shared" si="45"/>
        <v>0</v>
      </c>
      <c r="T116" s="14">
        <f t="shared" si="59"/>
        <v>0</v>
      </c>
      <c r="U116" s="87">
        <f t="shared" si="46"/>
        <v>0</v>
      </c>
      <c r="V116" s="14">
        <f t="shared" si="60"/>
        <v>0</v>
      </c>
      <c r="W116" s="87">
        <f t="shared" si="47"/>
        <v>0</v>
      </c>
      <c r="X116" s="14">
        <f t="shared" si="61"/>
        <v>0</v>
      </c>
      <c r="Y116" s="87">
        <f t="shared" si="48"/>
        <v>0</v>
      </c>
      <c r="Z116" s="14">
        <f t="shared" si="62"/>
        <v>0</v>
      </c>
      <c r="AA116" s="87">
        <f t="shared" si="49"/>
        <v>0</v>
      </c>
      <c r="AB116" s="14">
        <f t="shared" si="63"/>
        <v>0</v>
      </c>
      <c r="AC116" s="87">
        <f t="shared" si="50"/>
        <v>0</v>
      </c>
      <c r="AD116" s="14">
        <f t="shared" si="64"/>
        <v>0</v>
      </c>
      <c r="AE116" s="87">
        <f t="shared" si="51"/>
        <v>0</v>
      </c>
      <c r="AF116" s="14">
        <f t="shared" si="65"/>
        <v>0</v>
      </c>
      <c r="AG116" s="87">
        <f t="shared" si="52"/>
        <v>0</v>
      </c>
      <c r="AH116" s="14">
        <f t="shared" si="66"/>
        <v>0</v>
      </c>
      <c r="AI116" s="87">
        <f t="shared" si="53"/>
        <v>0</v>
      </c>
      <c r="AJ116" s="14">
        <f t="shared" si="67"/>
        <v>0</v>
      </c>
      <c r="AK116" s="87">
        <f t="shared" si="54"/>
        <v>0</v>
      </c>
      <c r="AL116" s="14">
        <f t="shared" si="68"/>
        <v>0</v>
      </c>
      <c r="AM116" s="176" t="e">
        <f>IF(#REF!=0,"",O116/#REF!)</f>
        <v>#REF!</v>
      </c>
      <c r="AN116" s="68" t="e">
        <f>IF(#REF!=0,"",O116/#REF!)</f>
        <v>#REF!</v>
      </c>
    </row>
    <row r="117" spans="1:40" s="51" customFormat="1" ht="15" customHeight="1">
      <c r="A117" s="61"/>
      <c r="B117" s="204" t="s">
        <v>171</v>
      </c>
      <c r="C117" s="192">
        <v>16500000</v>
      </c>
      <c r="D117" s="46">
        <v>3.167861133683503E-4</v>
      </c>
      <c r="E117" s="211">
        <v>8800000</v>
      </c>
      <c r="F117" s="14">
        <v>1.2144524333079484E-4</v>
      </c>
      <c r="G117" s="46">
        <v>-0.46666666666666667</v>
      </c>
      <c r="H117" s="211">
        <f t="shared" si="40"/>
        <v>26400000</v>
      </c>
      <c r="I117" s="14">
        <f t="shared" si="55"/>
        <v>3.4203711547284749E-4</v>
      </c>
      <c r="J117" s="12">
        <f t="shared" si="56"/>
        <v>2</v>
      </c>
      <c r="K117" s="211">
        <f t="shared" si="41"/>
        <v>36867616.599745788</v>
      </c>
      <c r="L117" s="14">
        <f t="shared" si="57"/>
        <v>3.4243005397701536E-4</v>
      </c>
      <c r="M117" s="211">
        <f>M56*$E$64/100</f>
        <v>33164612.738916427</v>
      </c>
      <c r="N117" s="14">
        <f t="shared" si="57"/>
        <v>3.4203711547284743E-4</v>
      </c>
      <c r="O117" s="192">
        <f t="shared" si="43"/>
        <v>2200000</v>
      </c>
      <c r="P117" s="14">
        <f t="shared" si="58"/>
        <v>4.7017836639071347E-4</v>
      </c>
      <c r="Q117" s="87">
        <f t="shared" si="44"/>
        <v>2200000</v>
      </c>
      <c r="R117" s="14">
        <f t="shared" si="58"/>
        <v>3.3982093032809354E-4</v>
      </c>
      <c r="S117" s="87">
        <f t="shared" si="45"/>
        <v>2200000</v>
      </c>
      <c r="T117" s="14">
        <f t="shared" si="59"/>
        <v>3.4125718243205268E-4</v>
      </c>
      <c r="U117" s="87">
        <f t="shared" si="46"/>
        <v>2200000</v>
      </c>
      <c r="V117" s="14">
        <f t="shared" si="60"/>
        <v>3.5995986362855818E-4</v>
      </c>
      <c r="W117" s="87">
        <f t="shared" si="47"/>
        <v>2200000</v>
      </c>
      <c r="X117" s="14">
        <f t="shared" si="61"/>
        <v>3.6714198657429039E-4</v>
      </c>
      <c r="Y117" s="87">
        <f t="shared" si="48"/>
        <v>2200000</v>
      </c>
      <c r="Z117" s="14">
        <f t="shared" si="62"/>
        <v>2.6532278466549384E-4</v>
      </c>
      <c r="AA117" s="87">
        <f t="shared" si="49"/>
        <v>2200000</v>
      </c>
      <c r="AB117" s="14">
        <f t="shared" si="63"/>
        <v>2.6067697995073985E-4</v>
      </c>
      <c r="AC117" s="87">
        <f t="shared" si="50"/>
        <v>2200000</v>
      </c>
      <c r="AD117" s="14">
        <f t="shared" si="64"/>
        <v>3.0062574265289285E-4</v>
      </c>
      <c r="AE117" s="87">
        <f t="shared" si="51"/>
        <v>2200000</v>
      </c>
      <c r="AF117" s="14">
        <f t="shared" si="65"/>
        <v>3.2891463767952884E-4</v>
      </c>
      <c r="AG117" s="87">
        <f t="shared" si="52"/>
        <v>2200000</v>
      </c>
      <c r="AH117" s="14">
        <f t="shared" si="66"/>
        <v>4.0984719228079135E-4</v>
      </c>
      <c r="AI117" s="87">
        <f t="shared" si="53"/>
        <v>2200000</v>
      </c>
      <c r="AJ117" s="14">
        <f t="shared" si="67"/>
        <v>4.5828014208935643E-4</v>
      </c>
      <c r="AK117" s="87">
        <f t="shared" si="54"/>
        <v>2200000</v>
      </c>
      <c r="AL117" s="14">
        <f t="shared" si="68"/>
        <v>3.3463839896868692E-4</v>
      </c>
      <c r="AM117" s="176" t="e">
        <f>IF(#REF!=0,"",O117/#REF!)</f>
        <v>#REF!</v>
      </c>
      <c r="AN117" s="68" t="e">
        <f>IF(#REF!=0,"",O117/#REF!)</f>
        <v>#REF!</v>
      </c>
    </row>
    <row r="118" spans="1:40" s="51" customFormat="1" ht="15" customHeight="1">
      <c r="A118" s="61"/>
      <c r="B118" s="204" t="s">
        <v>172</v>
      </c>
      <c r="C118" s="192">
        <v>1562568493.7282188</v>
      </c>
      <c r="D118" s="46">
        <v>2.9999999999999992E-2</v>
      </c>
      <c r="E118" s="211">
        <v>2171314569.892776</v>
      </c>
      <c r="F118" s="14">
        <v>2.9965434805491853E-2</v>
      </c>
      <c r="G118" s="46">
        <v>0.38958041110384622</v>
      </c>
      <c r="H118" s="211">
        <f t="shared" si="40"/>
        <v>2312881100.2470026</v>
      </c>
      <c r="I118" s="14">
        <f t="shared" si="55"/>
        <v>2.9965574998490549E-2</v>
      </c>
      <c r="J118" s="12">
        <f t="shared" si="56"/>
        <v>6.5198535632364607E-2</v>
      </c>
      <c r="K118" s="211">
        <f t="shared" si="41"/>
        <v>3229939910.7842689</v>
      </c>
      <c r="L118" s="14">
        <f t="shared" si="57"/>
        <v>2.9999999999999992E-2</v>
      </c>
      <c r="M118" s="211">
        <f>M57*$E$64/100</f>
        <v>2905522954.5776806</v>
      </c>
      <c r="N118" s="14">
        <f t="shared" si="57"/>
        <v>2.9965574998490542E-2</v>
      </c>
      <c r="O118" s="192">
        <f t="shared" si="43"/>
        <v>140372260.22678098</v>
      </c>
      <c r="P118" s="14">
        <f>+IFERROR(O118/O$68,0)</f>
        <v>3.0000000000000002E-2</v>
      </c>
      <c r="Q118" s="87">
        <f t="shared" si="44"/>
        <v>194219937.94283858</v>
      </c>
      <c r="R118" s="14">
        <f t="shared" si="58"/>
        <v>0.03</v>
      </c>
      <c r="S118" s="87">
        <f t="shared" si="45"/>
        <v>193371992.32097998</v>
      </c>
      <c r="T118" s="14">
        <f t="shared" si="59"/>
        <v>2.9995264209422799E-2</v>
      </c>
      <c r="U118" s="87">
        <f t="shared" si="46"/>
        <v>183196071.07121101</v>
      </c>
      <c r="V118" s="14">
        <f t="shared" si="60"/>
        <v>2.9974196709127619E-2</v>
      </c>
      <c r="W118" s="87">
        <f t="shared" si="47"/>
        <v>179578758.15189761</v>
      </c>
      <c r="X118" s="14">
        <f t="shared" si="61"/>
        <v>2.9968591824741698E-2</v>
      </c>
      <c r="Y118" s="87">
        <f t="shared" si="48"/>
        <v>248753608.11250946</v>
      </c>
      <c r="Z118" s="14">
        <f t="shared" si="62"/>
        <v>2.9999999999999995E-2</v>
      </c>
      <c r="AA118" s="87">
        <f t="shared" si="49"/>
        <v>253023807.59063098</v>
      </c>
      <c r="AB118" s="14">
        <f t="shared" si="63"/>
        <v>2.9980673644710354E-2</v>
      </c>
      <c r="AC118" s="87">
        <f t="shared" si="50"/>
        <v>219204023.20738342</v>
      </c>
      <c r="AD118" s="14">
        <f t="shared" si="64"/>
        <v>2.9953805576918908E-2</v>
      </c>
      <c r="AE118" s="87">
        <f t="shared" si="51"/>
        <v>200229554.5154191</v>
      </c>
      <c r="AF118" s="14">
        <f t="shared" si="65"/>
        <v>2.9935650625532974E-2</v>
      </c>
      <c r="AG118" s="87">
        <f t="shared" si="52"/>
        <v>160624509.63804302</v>
      </c>
      <c r="AH118" s="14">
        <f t="shared" si="66"/>
        <v>2.9923411039377654E-2</v>
      </c>
      <c r="AI118" s="87">
        <f t="shared" si="53"/>
        <v>143646826.657785</v>
      </c>
      <c r="AJ118" s="14">
        <f t="shared" si="67"/>
        <v>2.9922949150643117E-2</v>
      </c>
      <c r="AK118" s="87">
        <f t="shared" si="54"/>
        <v>196659750.811524</v>
      </c>
      <c r="AL118" s="14">
        <f t="shared" si="68"/>
        <v>2.9913592796886056E-2</v>
      </c>
      <c r="AM118" s="176"/>
      <c r="AN118" s="68"/>
    </row>
    <row r="119" spans="1:40" s="51" customFormat="1" ht="15" customHeight="1">
      <c r="A119" s="61"/>
      <c r="B119" s="204" t="s">
        <v>173</v>
      </c>
      <c r="C119" s="192">
        <v>2083424658.3042922</v>
      </c>
      <c r="D119" s="46">
        <v>0.04</v>
      </c>
      <c r="E119" s="211">
        <v>2895086093.1903682</v>
      </c>
      <c r="F119" s="14">
        <v>3.9953913073989142E-2</v>
      </c>
      <c r="G119" s="46">
        <v>0.38958041110384595</v>
      </c>
      <c r="H119" s="211">
        <f t="shared" si="40"/>
        <v>3083841466.9960046</v>
      </c>
      <c r="I119" s="14">
        <f t="shared" si="55"/>
        <v>3.9954099997987415E-2</v>
      </c>
      <c r="J119" s="12">
        <f t="shared" si="56"/>
        <v>6.519853563236494E-2</v>
      </c>
      <c r="K119" s="211">
        <f t="shared" si="41"/>
        <v>4306586547.7123594</v>
      </c>
      <c r="L119" s="14">
        <f t="shared" si="57"/>
        <v>0.04</v>
      </c>
      <c r="M119" s="211">
        <f>M58*$E$64/100</f>
        <v>3874030606.1035762</v>
      </c>
      <c r="N119" s="14">
        <f t="shared" si="57"/>
        <v>3.9954099997987415E-2</v>
      </c>
      <c r="O119" s="192">
        <f t="shared" si="43"/>
        <v>187163013.63570797</v>
      </c>
      <c r="P119" s="14">
        <f t="shared" si="58"/>
        <v>0.04</v>
      </c>
      <c r="Q119" s="87">
        <f t="shared" si="44"/>
        <v>258959917.25711811</v>
      </c>
      <c r="R119" s="14">
        <f t="shared" si="58"/>
        <v>0.04</v>
      </c>
      <c r="S119" s="87">
        <f t="shared" si="45"/>
        <v>257829323.09464002</v>
      </c>
      <c r="T119" s="14">
        <f t="shared" si="59"/>
        <v>3.9993685612563737E-2</v>
      </c>
      <c r="U119" s="87">
        <f t="shared" si="46"/>
        <v>244261428.09494805</v>
      </c>
      <c r="V119" s="14">
        <f t="shared" si="60"/>
        <v>3.9965595612170168E-2</v>
      </c>
      <c r="W119" s="87">
        <f t="shared" si="47"/>
        <v>239438344.20253018</v>
      </c>
      <c r="X119" s="14">
        <f t="shared" si="61"/>
        <v>3.9958122432988935E-2</v>
      </c>
      <c r="Y119" s="87">
        <f t="shared" si="48"/>
        <v>331671477.48334599</v>
      </c>
      <c r="Z119" s="14">
        <f t="shared" si="62"/>
        <v>0.04</v>
      </c>
      <c r="AA119" s="87">
        <f t="shared" si="49"/>
        <v>337365076.78750801</v>
      </c>
      <c r="AB119" s="14">
        <f t="shared" si="63"/>
        <v>3.9974231526280476E-2</v>
      </c>
      <c r="AC119" s="87">
        <f t="shared" si="50"/>
        <v>292272030.94317794</v>
      </c>
      <c r="AD119" s="14">
        <f t="shared" si="64"/>
        <v>3.993840743589188E-2</v>
      </c>
      <c r="AE119" s="87">
        <f t="shared" si="51"/>
        <v>266972739.35389209</v>
      </c>
      <c r="AF119" s="14">
        <f t="shared" si="65"/>
        <v>3.9914200834043963E-2</v>
      </c>
      <c r="AG119" s="87">
        <f t="shared" si="52"/>
        <v>214166012.85072398</v>
      </c>
      <c r="AH119" s="14">
        <f t="shared" si="66"/>
        <v>3.9897881385836866E-2</v>
      </c>
      <c r="AI119" s="87">
        <f t="shared" si="53"/>
        <v>191529102.21037999</v>
      </c>
      <c r="AJ119" s="14">
        <f t="shared" si="67"/>
        <v>3.9897265534190825E-2</v>
      </c>
      <c r="AK119" s="87">
        <f t="shared" si="54"/>
        <v>262213001.08203202</v>
      </c>
      <c r="AL119" s="14">
        <f t="shared" si="68"/>
        <v>3.988479039584808E-2</v>
      </c>
      <c r="AM119" s="176"/>
      <c r="AN119" s="68"/>
    </row>
    <row r="120" spans="1:40" s="51" customFormat="1" ht="15" customHeight="1">
      <c r="A120" s="61"/>
      <c r="B120" s="204" t="s">
        <v>174</v>
      </c>
      <c r="C120" s="192">
        <v>0</v>
      </c>
      <c r="D120" s="46">
        <v>0</v>
      </c>
      <c r="E120" s="211">
        <v>0</v>
      </c>
      <c r="F120" s="14">
        <v>0</v>
      </c>
      <c r="G120" s="46"/>
      <c r="H120" s="211">
        <f t="shared" si="40"/>
        <v>0</v>
      </c>
      <c r="I120" s="14">
        <f t="shared" si="55"/>
        <v>0</v>
      </c>
      <c r="J120" s="12">
        <f t="shared" si="56"/>
        <v>0</v>
      </c>
      <c r="K120" s="211">
        <f t="shared" si="41"/>
        <v>0</v>
      </c>
      <c r="L120" s="14">
        <f t="shared" si="57"/>
        <v>0</v>
      </c>
      <c r="M120" s="211">
        <f>M59*$E$64/100</f>
        <v>0</v>
      </c>
      <c r="N120" s="14">
        <f t="shared" si="57"/>
        <v>0</v>
      </c>
      <c r="O120" s="192">
        <f t="shared" si="43"/>
        <v>0</v>
      </c>
      <c r="P120" s="14">
        <f t="shared" si="58"/>
        <v>0</v>
      </c>
      <c r="Q120" s="87">
        <f t="shared" si="44"/>
        <v>0</v>
      </c>
      <c r="R120" s="14">
        <f t="shared" si="58"/>
        <v>0</v>
      </c>
      <c r="S120" s="87">
        <f t="shared" si="45"/>
        <v>0</v>
      </c>
      <c r="T120" s="14">
        <f t="shared" si="59"/>
        <v>0</v>
      </c>
      <c r="U120" s="87">
        <f t="shared" si="46"/>
        <v>0</v>
      </c>
      <c r="V120" s="14">
        <f t="shared" si="60"/>
        <v>0</v>
      </c>
      <c r="W120" s="87">
        <f t="shared" si="47"/>
        <v>0</v>
      </c>
      <c r="X120" s="14">
        <f t="shared" si="61"/>
        <v>0</v>
      </c>
      <c r="Y120" s="87">
        <f t="shared" si="48"/>
        <v>0</v>
      </c>
      <c r="Z120" s="14">
        <f t="shared" si="62"/>
        <v>0</v>
      </c>
      <c r="AA120" s="87">
        <f t="shared" si="49"/>
        <v>0</v>
      </c>
      <c r="AB120" s="14">
        <f t="shared" si="63"/>
        <v>0</v>
      </c>
      <c r="AC120" s="87">
        <f t="shared" si="50"/>
        <v>0</v>
      </c>
      <c r="AD120" s="14">
        <f t="shared" si="64"/>
        <v>0</v>
      </c>
      <c r="AE120" s="87">
        <f t="shared" si="51"/>
        <v>0</v>
      </c>
      <c r="AF120" s="14">
        <f t="shared" si="65"/>
        <v>0</v>
      </c>
      <c r="AG120" s="87">
        <f t="shared" si="52"/>
        <v>0</v>
      </c>
      <c r="AH120" s="14">
        <f t="shared" si="66"/>
        <v>0</v>
      </c>
      <c r="AI120" s="87">
        <f t="shared" si="53"/>
        <v>0</v>
      </c>
      <c r="AJ120" s="14">
        <f t="shared" si="67"/>
        <v>0</v>
      </c>
      <c r="AK120" s="87">
        <f t="shared" si="54"/>
        <v>0</v>
      </c>
      <c r="AL120" s="14">
        <f t="shared" si="68"/>
        <v>0</v>
      </c>
      <c r="AM120" s="176"/>
      <c r="AN120" s="68"/>
    </row>
    <row r="121" spans="1:40" s="51" customFormat="1" ht="15" customHeight="1" thickBot="1">
      <c r="B121" s="205" t="s">
        <v>177</v>
      </c>
      <c r="C121" s="193">
        <v>2617372013.4150634</v>
      </c>
      <c r="D121" s="111">
        <v>5.0251339840536459E-2</v>
      </c>
      <c r="E121" s="108">
        <v>6058207775.6305933</v>
      </c>
      <c r="F121" s="109">
        <v>8.3606876984087586E-2</v>
      </c>
      <c r="G121" s="111">
        <v>1.3146147145227696</v>
      </c>
      <c r="H121" s="108">
        <f t="shared" si="40"/>
        <v>7976676402.7643709</v>
      </c>
      <c r="I121" s="109">
        <f t="shared" si="55"/>
        <v>0.10334543135840359</v>
      </c>
      <c r="J121" s="177">
        <f t="shared" si="56"/>
        <v>0.31667263622929903</v>
      </c>
      <c r="K121" s="108">
        <f t="shared" si="41"/>
        <v>9435281689.5698509</v>
      </c>
      <c r="L121" s="109">
        <f t="shared" si="57"/>
        <v>8.7635825589822011E-2</v>
      </c>
      <c r="M121" s="108">
        <f>M60*$E$64/100</f>
        <v>6932776278.7839546</v>
      </c>
      <c r="N121" s="109">
        <f t="shared" si="57"/>
        <v>7.1499909234016903E-2</v>
      </c>
      <c r="O121" s="193">
        <f t="shared" si="43"/>
        <v>332544302.28611982</v>
      </c>
      <c r="P121" s="109">
        <f t="shared" si="58"/>
        <v>7.1070516727921557E-2</v>
      </c>
      <c r="Q121" s="110">
        <f t="shared" si="44"/>
        <v>561650531.92177236</v>
      </c>
      <c r="R121" s="109">
        <f t="shared" si="58"/>
        <v>8.675482103496604E-2</v>
      </c>
      <c r="S121" s="110">
        <f t="shared" si="45"/>
        <v>640813130.52867091</v>
      </c>
      <c r="T121" s="109">
        <f t="shared" si="59"/>
        <v>9.9400946995307937E-2</v>
      </c>
      <c r="U121" s="110">
        <f t="shared" si="46"/>
        <v>446334681.5845958</v>
      </c>
      <c r="V121" s="109">
        <f t="shared" si="60"/>
        <v>7.302844141631229E-2</v>
      </c>
      <c r="W121" s="110">
        <f t="shared" si="47"/>
        <v>616530352.94499266</v>
      </c>
      <c r="X121" s="109">
        <f t="shared" si="61"/>
        <v>0.10288826298344228</v>
      </c>
      <c r="Y121" s="110">
        <f t="shared" si="48"/>
        <v>1065933579.2636069</v>
      </c>
      <c r="Z121" s="109">
        <f t="shared" si="62"/>
        <v>0.12855293887212596</v>
      </c>
      <c r="AA121" s="110">
        <f t="shared" si="49"/>
        <v>1229579776.456583</v>
      </c>
      <c r="AB121" s="109">
        <f t="shared" si="63"/>
        <v>0.14569233760691269</v>
      </c>
      <c r="AC121" s="110">
        <f t="shared" si="50"/>
        <v>972680496.9262414</v>
      </c>
      <c r="AD121" s="109">
        <f t="shared" si="64"/>
        <v>0.13291490761474373</v>
      </c>
      <c r="AE121" s="110">
        <f t="shared" si="51"/>
        <v>921444704.0274384</v>
      </c>
      <c r="AF121" s="109">
        <f t="shared" si="65"/>
        <v>0.13776211407586619</v>
      </c>
      <c r="AG121" s="110">
        <f t="shared" si="52"/>
        <v>620903750.82886624</v>
      </c>
      <c r="AH121" s="109">
        <f t="shared" si="66"/>
        <v>0.1156707540699195</v>
      </c>
      <c r="AI121" s="110">
        <f t="shared" si="53"/>
        <v>400270552.66189361</v>
      </c>
      <c r="AJ121" s="109">
        <f t="shared" si="67"/>
        <v>8.3380020794580831E-2</v>
      </c>
      <c r="AK121" s="110">
        <f t="shared" si="54"/>
        <v>167990543.3335866</v>
      </c>
      <c r="AL121" s="109">
        <f t="shared" si="68"/>
        <v>2.5552766574105112E-2</v>
      </c>
      <c r="AM121" s="177" t="e">
        <f>IF(#REF!=0,"",O121/#REF!)</f>
        <v>#REF!</v>
      </c>
      <c r="AN121" s="111" t="e">
        <f>IF(#REF!=0,"",O121/#REF!)</f>
        <v>#REF!</v>
      </c>
    </row>
  </sheetData>
  <mergeCells count="30">
    <mergeCell ref="AM65:AN66"/>
    <mergeCell ref="Y65:Z66"/>
    <mergeCell ref="AA65:AB66"/>
    <mergeCell ref="AC65:AD66"/>
    <mergeCell ref="AE65:AF66"/>
    <mergeCell ref="AG65:AH66"/>
    <mergeCell ref="AI65:AJ66"/>
    <mergeCell ref="B65:B67"/>
    <mergeCell ref="O65:P66"/>
    <mergeCell ref="Q65:R66"/>
    <mergeCell ref="S65:T66"/>
    <mergeCell ref="U65:V66"/>
    <mergeCell ref="W65:X66"/>
    <mergeCell ref="AE4:AF5"/>
    <mergeCell ref="AG4:AH5"/>
    <mergeCell ref="AI4:AJ5"/>
    <mergeCell ref="AK4:AL5"/>
    <mergeCell ref="AK65:AL66"/>
    <mergeCell ref="AM4:AN5"/>
    <mergeCell ref="AM64:AN64"/>
    <mergeCell ref="AM3:AN3"/>
    <mergeCell ref="B4:B6"/>
    <mergeCell ref="O4:P5"/>
    <mergeCell ref="Q4:R5"/>
    <mergeCell ref="S4:T5"/>
    <mergeCell ref="U4:V5"/>
    <mergeCell ref="W4:X5"/>
    <mergeCell ref="Y4:Z5"/>
    <mergeCell ref="AA4:AB5"/>
    <mergeCell ref="AC4:AD5"/>
  </mergeCells>
  <printOptions horizontalCentered="1" verticalCentered="1"/>
  <pageMargins left="0.70866141732283472" right="0.70866141732283472" top="0.74803149606299213" bottom="0.74803149606299213" header="0.31496062992125984" footer="0.31496062992125984"/>
  <pageSetup paperSize="9" scale="86"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A982F-1283-4619-9AD5-C370C62B3A64}">
  <sheetPr>
    <tabColor rgb="FF00B050"/>
  </sheetPr>
  <dimension ref="A1:BL83"/>
  <sheetViews>
    <sheetView showZeros="0" zoomScaleNormal="100" workbookViewId="0">
      <pane xSplit="2" ySplit="6" topLeftCell="BL12" activePane="bottomRight" state="frozen"/>
      <selection activeCell="I22" sqref="I22"/>
      <selection pane="topRight" activeCell="I22" sqref="I22"/>
      <selection pane="bottomLeft" activeCell="I22" sqref="I22"/>
      <selection pane="bottomRight" activeCell="O14" activeCellId="11" sqref="Q14:Q15 S14:S15 U14:U15 W14:W15 Y14:Y15 AA14:AA15 AC14:AC15 AE14:AE15 AG14:AG15 AI14:AI15 AK14:AK15 O14:O15"/>
    </sheetView>
  </sheetViews>
  <sheetFormatPr defaultColWidth="9" defaultRowHeight="15" outlineLevelCol="1"/>
  <cols>
    <col min="1" max="1" width="6" style="1" customWidth="1"/>
    <col min="2" max="2" width="27.7109375" style="1" customWidth="1"/>
    <col min="3" max="3" width="14.42578125" style="1" customWidth="1"/>
    <col min="4" max="4" width="6.5703125" style="2" customWidth="1"/>
    <col min="5" max="5" width="14.5703125" style="1" customWidth="1"/>
    <col min="6" max="6" width="6.5703125" style="2" customWidth="1"/>
    <col min="7" max="7" width="6.7109375" style="1" customWidth="1"/>
    <col min="8" max="8" width="14.42578125" style="1" customWidth="1"/>
    <col min="9" max="10" width="6.5703125" style="2" customWidth="1"/>
    <col min="11" max="11" width="14.42578125" style="1" customWidth="1"/>
    <col min="12" max="12" width="6.5703125" style="2" customWidth="1"/>
    <col min="13" max="13" width="14.42578125" style="1" customWidth="1"/>
    <col min="14" max="14" width="6.5703125" style="2" customWidth="1"/>
    <col min="15" max="15" width="13.5703125" style="5" customWidth="1"/>
    <col min="16" max="16" width="6.5703125" style="2" customWidth="1"/>
    <col min="17" max="17" width="12.42578125" style="4" customWidth="1"/>
    <col min="18" max="18" width="6.5703125" style="2" customWidth="1"/>
    <col min="19" max="19" width="12.42578125" style="4" customWidth="1"/>
    <col min="20" max="20" width="6.5703125" style="2" customWidth="1"/>
    <col min="21" max="21" width="12.42578125" style="4" customWidth="1"/>
    <col min="22" max="22" width="6.5703125" style="2" customWidth="1"/>
    <col min="23" max="23" width="12.42578125" style="4" customWidth="1"/>
    <col min="24" max="24" width="6.5703125" style="2" customWidth="1"/>
    <col min="25" max="25" width="12.42578125" style="4" customWidth="1"/>
    <col min="26" max="26" width="6.5703125" style="2" customWidth="1"/>
    <col min="27" max="27" width="12.42578125" style="4" customWidth="1"/>
    <col min="28" max="28" width="6.5703125" style="2" customWidth="1"/>
    <col min="29" max="29" width="12.42578125" style="4" customWidth="1"/>
    <col min="30" max="30" width="6.5703125" style="2" customWidth="1"/>
    <col min="31" max="31" width="12.42578125" style="4" customWidth="1"/>
    <col min="32" max="32" width="6.5703125" style="2" customWidth="1"/>
    <col min="33" max="33" width="12.42578125" style="4" customWidth="1"/>
    <col min="34" max="34" width="6.5703125" style="2" customWidth="1"/>
    <col min="35" max="35" width="12.42578125" style="4" customWidth="1"/>
    <col min="36" max="36" width="6.5703125" style="2" customWidth="1"/>
    <col min="37" max="37" width="12.42578125" style="4" customWidth="1"/>
    <col min="38" max="38" width="6.5703125" style="2" customWidth="1"/>
    <col min="39" max="39" width="9" style="1" customWidth="1"/>
    <col min="40" max="40" width="10.85546875" style="1" hidden="1" customWidth="1" outlineLevel="1"/>
    <col min="41" max="41" width="2.85546875" style="1" hidden="1" customWidth="1" outlineLevel="1"/>
    <col min="42" max="42" width="10.85546875" style="1" hidden="1" customWidth="1" outlineLevel="1"/>
    <col min="43" max="43" width="2.85546875" style="1" hidden="1" customWidth="1" outlineLevel="1"/>
    <col min="44" max="44" width="10.85546875" style="1" hidden="1" customWidth="1" outlineLevel="1"/>
    <col min="45" max="45" width="2.85546875" style="1" hidden="1" customWidth="1" outlineLevel="1"/>
    <col min="46" max="46" width="10.85546875" style="1" hidden="1" customWidth="1" outlineLevel="1"/>
    <col min="47" max="47" width="2.85546875" style="1" hidden="1" customWidth="1" outlineLevel="1"/>
    <col min="48" max="48" width="10.85546875" style="1" hidden="1" customWidth="1" outlineLevel="1"/>
    <col min="49" max="49" width="2.85546875" style="1" hidden="1" customWidth="1" outlineLevel="1"/>
    <col min="50" max="50" width="10.85546875" style="1" hidden="1" customWidth="1" outlineLevel="1"/>
    <col min="51" max="51" width="2.85546875" style="1" hidden="1" customWidth="1" outlineLevel="1"/>
    <col min="52" max="52" width="10.85546875" style="1" hidden="1" customWidth="1" outlineLevel="1"/>
    <col min="53" max="53" width="2.85546875" style="1" hidden="1" customWidth="1" outlineLevel="1"/>
    <col min="54" max="54" width="10.85546875" style="1" hidden="1" customWidth="1" outlineLevel="1"/>
    <col min="55" max="55" width="2.85546875" style="1" hidden="1" customWidth="1" outlineLevel="1"/>
    <col min="56" max="56" width="10.85546875" style="1" hidden="1" customWidth="1" outlineLevel="1"/>
    <col min="57" max="57" width="2.85546875" style="1" hidden="1" customWidth="1" outlineLevel="1"/>
    <col min="58" max="58" width="10.85546875" style="1" hidden="1" customWidth="1" outlineLevel="1"/>
    <col min="59" max="59" width="2.85546875" style="1" hidden="1" customWidth="1" outlineLevel="1"/>
    <col min="60" max="60" width="10.85546875" style="1" hidden="1" customWidth="1" outlineLevel="1"/>
    <col min="61" max="61" width="2.85546875" style="1" hidden="1" customWidth="1" outlineLevel="1"/>
    <col min="62" max="62" width="10.85546875" style="1" hidden="1" customWidth="1" outlineLevel="1"/>
    <col min="63" max="63" width="2.85546875" style="1" hidden="1" customWidth="1" outlineLevel="1"/>
    <col min="64" max="64" width="9" style="1" collapsed="1"/>
    <col min="65" max="16384" width="9" style="1"/>
  </cols>
  <sheetData>
    <row r="1" spans="2:62" s="39" customFormat="1" ht="21" customHeight="1">
      <c r="B1" s="43" t="s">
        <v>354</v>
      </c>
      <c r="C1" s="41"/>
      <c r="D1" s="40"/>
      <c r="E1" s="43"/>
      <c r="F1" s="40"/>
      <c r="G1" s="43"/>
      <c r="H1" s="41"/>
      <c r="I1" s="40"/>
      <c r="J1" s="40"/>
      <c r="K1" s="41"/>
      <c r="L1" s="40"/>
      <c r="M1" s="41"/>
      <c r="N1" s="40"/>
      <c r="O1" s="667">
        <v>1</v>
      </c>
      <c r="P1" s="661">
        <f>+O1*1.12</f>
        <v>1.1200000000000001</v>
      </c>
      <c r="Q1" s="667">
        <v>2</v>
      </c>
      <c r="R1" s="661">
        <f>+Q1*1.12</f>
        <v>2.2400000000000002</v>
      </c>
      <c r="S1" s="667">
        <v>3</v>
      </c>
      <c r="T1" s="661">
        <f>+S1*1.12</f>
        <v>3.3600000000000003</v>
      </c>
      <c r="U1" s="667">
        <v>4</v>
      </c>
      <c r="V1" s="661">
        <f>+U1*1.12</f>
        <v>4.4800000000000004</v>
      </c>
      <c r="W1" s="667">
        <v>5</v>
      </c>
      <c r="X1" s="661">
        <f>+W1*1.12</f>
        <v>5.6000000000000005</v>
      </c>
      <c r="Y1" s="667">
        <v>6</v>
      </c>
      <c r="Z1" s="661">
        <f>+Y1*1.12</f>
        <v>6.7200000000000006</v>
      </c>
      <c r="AA1" s="667">
        <v>7</v>
      </c>
      <c r="AB1" s="661">
        <f>+AA1*1.12</f>
        <v>7.8400000000000007</v>
      </c>
      <c r="AC1" s="667">
        <v>8</v>
      </c>
      <c r="AD1" s="661">
        <f>+AC1*1.12</f>
        <v>8.9600000000000009</v>
      </c>
      <c r="AE1" s="667">
        <v>9</v>
      </c>
      <c r="AF1" s="661">
        <f>+AE1*1.12</f>
        <v>10.080000000000002</v>
      </c>
      <c r="AG1" s="667">
        <v>10</v>
      </c>
      <c r="AH1" s="661">
        <f>+AG1*1.12</f>
        <v>11.200000000000001</v>
      </c>
      <c r="AI1" s="667">
        <v>11</v>
      </c>
      <c r="AJ1" s="661">
        <f>+AI1*1.12</f>
        <v>12.32</v>
      </c>
      <c r="AK1" s="667">
        <v>12</v>
      </c>
      <c r="AL1" s="661">
        <f>+AK1*1.12</f>
        <v>13.440000000000001</v>
      </c>
    </row>
    <row r="2" spans="2:62" ht="17.25" customHeight="1">
      <c r="B2" s="38"/>
      <c r="C2" s="38"/>
      <c r="D2" s="32"/>
      <c r="E2" s="38"/>
      <c r="F2" s="32"/>
      <c r="G2" s="38"/>
      <c r="H2" s="748"/>
      <c r="I2" s="32"/>
      <c r="J2" s="32"/>
      <c r="K2" s="38"/>
      <c r="L2" s="32"/>
      <c r="M2" s="38"/>
      <c r="N2" s="32"/>
      <c r="O2" s="37"/>
      <c r="P2" s="32"/>
      <c r="Q2" s="33"/>
      <c r="R2" s="32"/>
      <c r="S2" s="33"/>
      <c r="T2" s="32"/>
      <c r="U2" s="33"/>
      <c r="V2" s="32"/>
      <c r="W2" s="33"/>
      <c r="X2" s="32"/>
      <c r="Y2" s="33"/>
      <c r="Z2" s="32"/>
      <c r="AA2" s="33"/>
      <c r="AB2" s="32"/>
      <c r="AC2" s="33"/>
      <c r="AD2" s="32"/>
      <c r="AE2" s="33"/>
      <c r="AF2" s="32"/>
      <c r="AG2" s="33">
        <f ca="1">+AG2*1</f>
        <v>0</v>
      </c>
      <c r="AH2" s="32"/>
      <c r="AI2" s="33"/>
      <c r="AJ2" s="32"/>
      <c r="AK2" s="33"/>
      <c r="AL2" s="32"/>
      <c r="AN2" s="1">
        <v>1</v>
      </c>
      <c r="AP2" s="1">
        <v>2</v>
      </c>
      <c r="AR2" s="1">
        <v>3</v>
      </c>
      <c r="AT2" s="1">
        <v>4</v>
      </c>
      <c r="AV2" s="1">
        <v>5</v>
      </c>
      <c r="AX2" s="1">
        <v>6</v>
      </c>
      <c r="AZ2" s="1">
        <v>7</v>
      </c>
      <c r="BB2" s="1">
        <v>8</v>
      </c>
      <c r="BD2" s="1">
        <v>9</v>
      </c>
      <c r="BF2" s="1">
        <v>10</v>
      </c>
      <c r="BH2" s="1">
        <v>11</v>
      </c>
      <c r="BJ2" s="1">
        <v>12</v>
      </c>
    </row>
    <row r="3" spans="2:62" ht="17.25" customHeight="1" thickBot="1">
      <c r="B3" s="36" t="s">
        <v>361</v>
      </c>
      <c r="C3" s="232"/>
      <c r="D3" s="32"/>
      <c r="E3" s="36"/>
      <c r="F3" s="32"/>
      <c r="G3" s="36"/>
      <c r="H3" s="232"/>
      <c r="I3" s="32"/>
      <c r="J3" s="32"/>
      <c r="K3" s="232"/>
      <c r="L3" s="32"/>
      <c r="M3" s="232"/>
      <c r="N3" s="32"/>
      <c r="O3" s="232" t="s">
        <v>196</v>
      </c>
      <c r="P3" s="32"/>
      <c r="Q3" s="33"/>
      <c r="R3" s="32"/>
      <c r="S3" s="33"/>
      <c r="T3" s="32"/>
      <c r="U3" s="33"/>
      <c r="V3" s="32"/>
      <c r="W3" s="33"/>
      <c r="X3" s="32"/>
      <c r="Y3" s="33"/>
      <c r="Z3" s="32"/>
      <c r="AA3" s="33"/>
      <c r="AB3" s="32"/>
      <c r="AC3" s="33"/>
      <c r="AD3" s="32"/>
      <c r="AE3" s="33"/>
      <c r="AF3" s="32"/>
      <c r="AG3" s="33"/>
      <c r="AH3" s="32"/>
      <c r="AI3" s="33"/>
      <c r="AJ3" s="32"/>
      <c r="AK3" s="33"/>
      <c r="AL3" s="32"/>
    </row>
    <row r="4" spans="2:62" ht="17.25" customHeight="1">
      <c r="B4" s="906" t="s">
        <v>362</v>
      </c>
      <c r="C4" s="749" t="s">
        <v>363</v>
      </c>
      <c r="D4" s="734"/>
      <c r="E4" s="734"/>
      <c r="F4" s="734"/>
      <c r="G4" s="734"/>
      <c r="H4" s="734"/>
      <c r="I4" s="734"/>
      <c r="J4" s="734"/>
      <c r="K4" s="734"/>
      <c r="L4" s="734"/>
      <c r="M4" s="735"/>
      <c r="N4" s="750"/>
      <c r="O4" s="913" t="s">
        <v>364</v>
      </c>
      <c r="P4" s="910"/>
      <c r="Q4" s="913" t="s">
        <v>365</v>
      </c>
      <c r="R4" s="984"/>
      <c r="S4" s="913" t="s">
        <v>366</v>
      </c>
      <c r="T4" s="984"/>
      <c r="U4" s="913" t="s">
        <v>367</v>
      </c>
      <c r="V4" s="984"/>
      <c r="W4" s="913" t="s">
        <v>368</v>
      </c>
      <c r="X4" s="984"/>
      <c r="Y4" s="913" t="s">
        <v>369</v>
      </c>
      <c r="Z4" s="984"/>
      <c r="AA4" s="913" t="s">
        <v>370</v>
      </c>
      <c r="AB4" s="984"/>
      <c r="AC4" s="913" t="s">
        <v>371</v>
      </c>
      <c r="AD4" s="984"/>
      <c r="AE4" s="913" t="s">
        <v>97</v>
      </c>
      <c r="AF4" s="984"/>
      <c r="AG4" s="913" t="s">
        <v>98</v>
      </c>
      <c r="AH4" s="984"/>
      <c r="AI4" s="913" t="s">
        <v>99</v>
      </c>
      <c r="AJ4" s="984"/>
      <c r="AK4" s="913" t="s">
        <v>100</v>
      </c>
      <c r="AL4" s="984"/>
      <c r="AM4" s="99"/>
    </row>
    <row r="5" spans="2:62" ht="19.5" customHeight="1">
      <c r="B5" s="907"/>
      <c r="C5" s="736" t="s">
        <v>372</v>
      </c>
      <c r="D5" s="737"/>
      <c r="E5" s="842" t="s">
        <v>355</v>
      </c>
      <c r="F5" s="737"/>
      <c r="G5" s="737"/>
      <c r="H5" s="740" t="s">
        <v>213</v>
      </c>
      <c r="I5" s="741"/>
      <c r="J5" s="737"/>
      <c r="K5" s="740" t="s">
        <v>214</v>
      </c>
      <c r="L5" s="741"/>
      <c r="M5" s="740" t="s">
        <v>356</v>
      </c>
      <c r="N5" s="741"/>
      <c r="O5" s="914"/>
      <c r="P5" s="912"/>
      <c r="Q5" s="914"/>
      <c r="R5" s="975"/>
      <c r="S5" s="914"/>
      <c r="T5" s="975"/>
      <c r="U5" s="914"/>
      <c r="V5" s="975"/>
      <c r="W5" s="914"/>
      <c r="X5" s="975"/>
      <c r="Y5" s="914"/>
      <c r="Z5" s="975"/>
      <c r="AA5" s="914"/>
      <c r="AB5" s="975"/>
      <c r="AC5" s="914"/>
      <c r="AD5" s="975"/>
      <c r="AE5" s="914"/>
      <c r="AF5" s="975"/>
      <c r="AG5" s="914"/>
      <c r="AH5" s="975"/>
      <c r="AI5" s="914"/>
      <c r="AJ5" s="975"/>
      <c r="AK5" s="914"/>
      <c r="AL5" s="975"/>
      <c r="AM5" s="99"/>
    </row>
    <row r="6" spans="2:62" ht="23.25" customHeight="1" thickBot="1">
      <c r="B6" s="908"/>
      <c r="C6" s="264" t="s">
        <v>373</v>
      </c>
      <c r="D6" s="100" t="s">
        <v>374</v>
      </c>
      <c r="E6" s="210" t="s">
        <v>373</v>
      </c>
      <c r="F6" s="101" t="s">
        <v>374</v>
      </c>
      <c r="G6" s="103" t="s">
        <v>375</v>
      </c>
      <c r="H6" s="210" t="s">
        <v>373</v>
      </c>
      <c r="I6" s="101" t="s">
        <v>374</v>
      </c>
      <c r="J6" s="103" t="s">
        <v>375</v>
      </c>
      <c r="K6" s="210" t="s">
        <v>373</v>
      </c>
      <c r="L6" s="100" t="s">
        <v>374</v>
      </c>
      <c r="M6" s="210" t="s">
        <v>373</v>
      </c>
      <c r="N6" s="100" t="s">
        <v>374</v>
      </c>
      <c r="O6" s="218" t="s">
        <v>373</v>
      </c>
      <c r="P6" s="100" t="s">
        <v>374</v>
      </c>
      <c r="Q6" s="218" t="s">
        <v>373</v>
      </c>
      <c r="R6" s="100" t="s">
        <v>374</v>
      </c>
      <c r="S6" s="218" t="s">
        <v>373</v>
      </c>
      <c r="T6" s="100" t="s">
        <v>374</v>
      </c>
      <c r="U6" s="218" t="s">
        <v>373</v>
      </c>
      <c r="V6" s="100" t="s">
        <v>374</v>
      </c>
      <c r="W6" s="218" t="s">
        <v>373</v>
      </c>
      <c r="X6" s="100" t="s">
        <v>374</v>
      </c>
      <c r="Y6" s="218" t="s">
        <v>373</v>
      </c>
      <c r="Z6" s="100" t="s">
        <v>374</v>
      </c>
      <c r="AA6" s="218" t="s">
        <v>373</v>
      </c>
      <c r="AB6" s="100" t="s">
        <v>374</v>
      </c>
      <c r="AC6" s="218" t="s">
        <v>373</v>
      </c>
      <c r="AD6" s="100" t="s">
        <v>374</v>
      </c>
      <c r="AE6" s="218" t="s">
        <v>373</v>
      </c>
      <c r="AF6" s="100" t="s">
        <v>374</v>
      </c>
      <c r="AG6" s="218" t="s">
        <v>373</v>
      </c>
      <c r="AH6" s="100" t="s">
        <v>374</v>
      </c>
      <c r="AI6" s="218" t="s">
        <v>373</v>
      </c>
      <c r="AJ6" s="100" t="s">
        <v>374</v>
      </c>
      <c r="AK6" s="218" t="s">
        <v>373</v>
      </c>
      <c r="AL6" s="100" t="s">
        <v>374</v>
      </c>
      <c r="AM6" s="99"/>
    </row>
    <row r="7" spans="2:62" s="29" customFormat="1" ht="16.5" customHeight="1">
      <c r="B7" s="254" t="s">
        <v>376</v>
      </c>
      <c r="C7" s="265">
        <v>969133209786.11694</v>
      </c>
      <c r="D7" s="31"/>
      <c r="E7" s="245">
        <v>1307194785802.2461</v>
      </c>
      <c r="F7" s="47">
        <v>1</v>
      </c>
      <c r="G7" s="47">
        <v>0.34882880145107992</v>
      </c>
      <c r="H7" s="314">
        <v>1725295385206.1555</v>
      </c>
      <c r="I7" s="47">
        <f>IFERROR(H7/H$7,0)</f>
        <v>1</v>
      </c>
      <c r="J7" s="47">
        <f>IFERROR((H7-E7)/E7,0)</f>
        <v>0.31984567559861743</v>
      </c>
      <c r="K7" s="314">
        <v>2159317932756.8542</v>
      </c>
      <c r="L7" s="31">
        <f>IFERROR(K7/K$7,0)</f>
        <v>1</v>
      </c>
      <c r="M7" s="314">
        <v>1976225537363.5791</v>
      </c>
      <c r="N7" s="31">
        <f>IFERROR(M7/M$7,0)</f>
        <v>1</v>
      </c>
      <c r="O7" s="245">
        <v>100093489229.13666</v>
      </c>
      <c r="P7" s="31"/>
      <c r="Q7" s="245">
        <v>103318122820.31006</v>
      </c>
      <c r="R7" s="31"/>
      <c r="S7" s="245">
        <v>111523751111.34868</v>
      </c>
      <c r="T7" s="31"/>
      <c r="U7" s="245">
        <v>116163182595.04237</v>
      </c>
      <c r="V7" s="31"/>
      <c r="W7" s="245">
        <v>129118635488.79779</v>
      </c>
      <c r="X7" s="31"/>
      <c r="Y7" s="245">
        <v>131938625348.50259</v>
      </c>
      <c r="Z7" s="31"/>
      <c r="AA7" s="245">
        <v>135984048006.98904</v>
      </c>
      <c r="AB7" s="31"/>
      <c r="AC7" s="245">
        <v>165181203935.95367</v>
      </c>
      <c r="AD7" s="31"/>
      <c r="AE7" s="245">
        <v>176834152298.90668</v>
      </c>
      <c r="AF7" s="31"/>
      <c r="AG7" s="245">
        <v>175265817249.6109</v>
      </c>
      <c r="AH7" s="31"/>
      <c r="AI7" s="245">
        <v>186729810946.72055</v>
      </c>
      <c r="AJ7" s="31"/>
      <c r="AK7" s="245">
        <v>193144546174.8363</v>
      </c>
      <c r="AL7" s="31"/>
    </row>
    <row r="8" spans="2:62" s="6" customFormat="1" ht="16.5" customHeight="1">
      <c r="B8" s="255" t="s">
        <v>120</v>
      </c>
      <c r="C8" s="266">
        <v>675860823833.50293</v>
      </c>
      <c r="D8" s="75">
        <v>0.6973869195780239</v>
      </c>
      <c r="E8" s="246">
        <v>899831534973</v>
      </c>
      <c r="F8" s="76">
        <v>0.68836836311335126</v>
      </c>
      <c r="G8" s="76">
        <v>0.33138584637755514</v>
      </c>
      <c r="H8" s="315">
        <f>SUM(H9+H10+H11-H12)</f>
        <v>1201444180876.3181</v>
      </c>
      <c r="I8" s="76">
        <f>IFERROR(H8/H$7,0)</f>
        <v>0.69637013532772973</v>
      </c>
      <c r="J8" s="76">
        <f>IFERROR((H8-E8)/E8,0)</f>
        <v>0.33518790371396373</v>
      </c>
      <c r="K8" s="315">
        <f>SUM(K9+K10+K11-K12)</f>
        <v>1535836512042.9822</v>
      </c>
      <c r="L8" s="75">
        <f>IFERROR(K8/K$7,0)</f>
        <v>0.71126001814940798</v>
      </c>
      <c r="M8" s="315">
        <f>SUM(M9+M10+M11-M12)</f>
        <v>1492457077073.1289</v>
      </c>
      <c r="N8" s="75">
        <f>IFERROR(M8/M$7,0)</f>
        <v>0.75520584511025468</v>
      </c>
      <c r="O8" s="246">
        <f>SUM(O9+O10+O11-O12)</f>
        <v>67203307187.926361</v>
      </c>
      <c r="P8" s="75">
        <f>IFERROR(O8/O$7,0)</f>
        <v>0.67140538016496532</v>
      </c>
      <c r="Q8" s="246">
        <f>SUM(Q9+Q10+Q11-Q12)</f>
        <v>70101049126.62587</v>
      </c>
      <c r="R8" s="75">
        <f>IFERROR(Q8/Q$7,0)</f>
        <v>0.67849712338023194</v>
      </c>
      <c r="S8" s="246">
        <f>SUM(S9+S10+S11-S12)</f>
        <v>75729132506.695404</v>
      </c>
      <c r="T8" s="75">
        <f>IFERROR(S8/S$7,0)</f>
        <v>0.67904039948481609</v>
      </c>
      <c r="U8" s="246">
        <f>SUM(U9+U10+U11-U12)</f>
        <v>79409820444.615494</v>
      </c>
      <c r="V8" s="75">
        <f>IFERROR(U8/U$7,0)</f>
        <v>0.68360575761295095</v>
      </c>
      <c r="W8" s="246">
        <f>SUM(W9+W10+W11-W12)</f>
        <v>90135579118.809631</v>
      </c>
      <c r="X8" s="75">
        <f>IFERROR(W8/W$7,0)</f>
        <v>0.69808342364824405</v>
      </c>
      <c r="Y8" s="246">
        <f>SUM(Y9+Y10+Y11-Y12)</f>
        <v>93430688496.979797</v>
      </c>
      <c r="Z8" s="75">
        <f>IFERROR(Y8/Y$7,0)</f>
        <v>0.70813750143441345</v>
      </c>
      <c r="AA8" s="246">
        <f>SUM(AA9+AA10+AA11-AA12)</f>
        <v>96100104613.183655</v>
      </c>
      <c r="AB8" s="75">
        <f>IFERROR(AA8/AA$7,0)</f>
        <v>0.70670130814347054</v>
      </c>
      <c r="AC8" s="246">
        <f>SUM(AC9+AC10+AC11-AC12)</f>
        <v>115843611912.05219</v>
      </c>
      <c r="AD8" s="75">
        <f>IFERROR(AC8/AC$7,0)</f>
        <v>0.70131231127827753</v>
      </c>
      <c r="AE8" s="246">
        <f>SUM(AE9+AE10+AE11-AE12)</f>
        <v>124325291217.29893</v>
      </c>
      <c r="AF8" s="75">
        <f>IFERROR(AE8/AE$7,0)</f>
        <v>0.70306153874139166</v>
      </c>
      <c r="AG8" s="246">
        <f>SUM(AG9+AG10+AG11-AG12)</f>
        <v>123054815699.19315</v>
      </c>
      <c r="AH8" s="75">
        <f>IFERROR(AG8/AG$7,0)</f>
        <v>0.70210391067837463</v>
      </c>
      <c r="AI8" s="246">
        <f>SUM(AI9+AI10+AI11-AI12)</f>
        <v>130857702219.9919</v>
      </c>
      <c r="AJ8" s="75">
        <f>IFERROR(AI8/AI$7,0)</f>
        <v>0.70078634769961512</v>
      </c>
      <c r="AK8" s="246">
        <f>SUM(AK9+AK10+AK11-AK12)</f>
        <v>135253078332.94574</v>
      </c>
      <c r="AL8" s="75">
        <f>IFERROR(AK8/AK$7,0)</f>
        <v>0.70026869001267755</v>
      </c>
    </row>
    <row r="9" spans="2:62" s="6" customFormat="1" ht="16.5" customHeight="1">
      <c r="B9" s="256" t="s">
        <v>377</v>
      </c>
      <c r="C9" s="267">
        <v>92702704477</v>
      </c>
      <c r="D9" s="219"/>
      <c r="E9" s="247">
        <v>0</v>
      </c>
      <c r="F9" s="229"/>
      <c r="G9" s="229">
        <v>-1</v>
      </c>
      <c r="H9" s="316"/>
      <c r="I9" s="229"/>
      <c r="J9" s="229">
        <f t="shared" ref="J9:J41" si="0">IFERROR((H9-E9)/E9,0)</f>
        <v>0</v>
      </c>
      <c r="K9" s="316"/>
      <c r="L9" s="219"/>
      <c r="M9" s="316"/>
      <c r="N9" s="219"/>
      <c r="O9" s="247"/>
      <c r="P9" s="219"/>
      <c r="Q9" s="247"/>
      <c r="R9" s="219"/>
      <c r="S9" s="247"/>
      <c r="T9" s="219"/>
      <c r="U9" s="247"/>
      <c r="V9" s="219"/>
      <c r="W9" s="247"/>
      <c r="X9" s="219"/>
      <c r="Y9" s="247"/>
      <c r="Z9" s="219"/>
      <c r="AA9" s="247"/>
      <c r="AB9" s="219"/>
      <c r="AC9" s="247"/>
      <c r="AD9" s="219"/>
      <c r="AE9" s="247"/>
      <c r="AF9" s="219"/>
      <c r="AG9" s="247"/>
      <c r="AH9" s="219"/>
      <c r="AI9" s="247"/>
      <c r="AJ9" s="219"/>
      <c r="AK9" s="247"/>
      <c r="AL9" s="219"/>
    </row>
    <row r="10" spans="2:62" s="6" customFormat="1" ht="16.5" customHeight="1">
      <c r="B10" s="257" t="s">
        <v>378</v>
      </c>
      <c r="C10" s="268">
        <v>451312060232.50293</v>
      </c>
      <c r="D10" s="14">
        <v>0.46568630160977081</v>
      </c>
      <c r="E10" s="248">
        <v>620782592591</v>
      </c>
      <c r="F10" s="46">
        <v>0.47489677845525974</v>
      </c>
      <c r="G10" s="46">
        <v>0.37550632321057575</v>
      </c>
      <c r="H10" s="213">
        <f>SUM(O10,Q10,S10,U10,W10,Y10,AA10,AC10,AE10,AG10,AI10,AK10)</f>
        <v>781846820059.41516</v>
      </c>
      <c r="I10" s="46">
        <f>IFERROR(H10/H$7,0)</f>
        <v>0.45316693405865238</v>
      </c>
      <c r="J10" s="46">
        <f>IFERROR((H10-E10)/E10,0)</f>
        <v>0.25945351785102588</v>
      </c>
      <c r="K10" s="213">
        <v>1022918435933.5321</v>
      </c>
      <c r="L10" s="14">
        <f t="shared" ref="L10:N11" si="1">IFERROR(K10/K$7,0)</f>
        <v>0.47372293834819729</v>
      </c>
      <c r="M10" s="213">
        <v>1048524432457.7755</v>
      </c>
      <c r="N10" s="14">
        <f t="shared" si="1"/>
        <v>0.53056921522053568</v>
      </c>
      <c r="O10" s="248">
        <f>AN10</f>
        <v>42979888804.872421</v>
      </c>
      <c r="P10" s="14">
        <f>+IFERROR(O10/O$7,0)</f>
        <v>0.42939744768495108</v>
      </c>
      <c r="Q10" s="248">
        <f>+AP10</f>
        <v>45036378456.392632</v>
      </c>
      <c r="R10" s="14">
        <f>+IFERROR(Q10/Q$7,0)</f>
        <v>0.43590008439002992</v>
      </c>
      <c r="S10" s="248">
        <f>+AR10</f>
        <v>48755391907.764175</v>
      </c>
      <c r="T10" s="14">
        <f>+IFERROR(S10/S$7,0)</f>
        <v>0.43717496427362207</v>
      </c>
      <c r="U10" s="248">
        <f>+AT10</f>
        <v>51059260250.251854</v>
      </c>
      <c r="V10" s="14">
        <f>+IFERROR(U10/U$7,0)</f>
        <v>0.4395477044413465</v>
      </c>
      <c r="W10" s="248">
        <f>+AV10</f>
        <v>60132065298.113327</v>
      </c>
      <c r="X10" s="14">
        <f>+IFERROR(W10/W$7,0)</f>
        <v>0.46571174695638978</v>
      </c>
      <c r="Y10" s="248">
        <f>+AX10</f>
        <v>60320592310.995438</v>
      </c>
      <c r="Z10" s="14">
        <f>+IFERROR(Y10/Y$7,0)</f>
        <v>0.45718675749171001</v>
      </c>
      <c r="AA10" s="248">
        <f>+AZ10</f>
        <v>61715964709.095757</v>
      </c>
      <c r="AB10" s="14">
        <f>+IFERROR(AA10/AA$7,0)</f>
        <v>0.45384709172596333</v>
      </c>
      <c r="AC10" s="248">
        <f>+BB10</f>
        <v>75161981254.540787</v>
      </c>
      <c r="AD10" s="14">
        <f>+IFERROR(AC10/AC$7,0)</f>
        <v>0.45502744539677542</v>
      </c>
      <c r="AE10" s="248">
        <f>+BD10</f>
        <v>80888460743.124481</v>
      </c>
      <c r="AF10" s="14">
        <f>+IFERROR(AE10/AE$7,0)</f>
        <v>0.45742555774179261</v>
      </c>
      <c r="AG10" s="248">
        <f>+BF10</f>
        <v>80785933851.264786</v>
      </c>
      <c r="AH10" s="14">
        <f>+IFERROR(AG10/AG$7,0)</f>
        <v>0.46093376973908545</v>
      </c>
      <c r="AI10" s="248">
        <f>+BH10</f>
        <v>86095184239.497269</v>
      </c>
      <c r="AJ10" s="14">
        <f>+IFERROR(AI10/AI$7,0)</f>
        <v>0.46106823438097266</v>
      </c>
      <c r="AK10" s="248">
        <f>+BJ10</f>
        <v>88915718233.502213</v>
      </c>
      <c r="AL10" s="14">
        <f>+IFERROR(AK10/AK$7,0)</f>
        <v>0.46035842064634247</v>
      </c>
      <c r="AN10" s="6">
        <v>42979888804.872421</v>
      </c>
      <c r="AP10" s="6">
        <v>45036378456.392632</v>
      </c>
      <c r="AR10" s="6">
        <v>48755391907.764175</v>
      </c>
      <c r="AT10" s="6">
        <v>51059260250.251854</v>
      </c>
      <c r="AV10" s="6">
        <v>60132065298.113327</v>
      </c>
      <c r="AX10" s="6">
        <v>60320592310.995438</v>
      </c>
      <c r="AZ10" s="6">
        <v>61715964709.095757</v>
      </c>
      <c r="BB10" s="6">
        <v>75161981254.540787</v>
      </c>
      <c r="BD10" s="6">
        <v>80888460743.124481</v>
      </c>
      <c r="BF10" s="6">
        <v>80785933851.264786</v>
      </c>
      <c r="BH10" s="6">
        <v>86095184239.497269</v>
      </c>
      <c r="BJ10" s="6">
        <v>88915718233.502213</v>
      </c>
    </row>
    <row r="11" spans="2:62" s="6" customFormat="1" ht="16.5" customHeight="1">
      <c r="B11" s="257" t="s">
        <v>379</v>
      </c>
      <c r="C11" s="268">
        <v>214733301338</v>
      </c>
      <c r="D11" s="14">
        <v>0.22157253427048548</v>
      </c>
      <c r="E11" s="248">
        <v>314499076460</v>
      </c>
      <c r="F11" s="46">
        <v>0.24059082844871274</v>
      </c>
      <c r="G11" s="46">
        <v>0.46460318218162222</v>
      </c>
      <c r="H11" s="213">
        <f>SUM(O11,Q11,S11,U11,W11,Y11,AA11,AC11,AE11,AG11,AI11,AK11)</f>
        <v>419597360816.90302</v>
      </c>
      <c r="I11" s="46">
        <f>IFERROR(H11/H$7,0)</f>
        <v>0.24320320126907738</v>
      </c>
      <c r="J11" s="46">
        <f t="shared" si="0"/>
        <v>0.33417676624010717</v>
      </c>
      <c r="K11" s="213">
        <v>512918076109.45001</v>
      </c>
      <c r="L11" s="14">
        <f t="shared" si="1"/>
        <v>0.23753707980121061</v>
      </c>
      <c r="M11" s="213">
        <v>443932644615.35333</v>
      </c>
      <c r="N11" s="14">
        <f t="shared" si="1"/>
        <v>0.22463662988971897</v>
      </c>
      <c r="O11" s="248">
        <f>AN11</f>
        <v>24223418383.05394</v>
      </c>
      <c r="P11" s="14">
        <f>+IFERROR(O11/O$7,0)</f>
        <v>0.24200793248001426</v>
      </c>
      <c r="Q11" s="248">
        <f>+AP11</f>
        <v>25064670670.233238</v>
      </c>
      <c r="R11" s="14">
        <f>+IFERROR(Q11/Q$7,0)</f>
        <v>0.24259703899020199</v>
      </c>
      <c r="S11" s="248">
        <f>+AR11</f>
        <v>26973740598.931229</v>
      </c>
      <c r="T11" s="14">
        <f>+IFERROR(S11/S$7,0)</f>
        <v>0.241865435211194</v>
      </c>
      <c r="U11" s="248">
        <f>+AT11</f>
        <v>28350560194.363644</v>
      </c>
      <c r="V11" s="14">
        <f>+IFERROR(U11/U$7,0)</f>
        <v>0.24405805317160442</v>
      </c>
      <c r="W11" s="248">
        <f>+AV11</f>
        <v>30003513820.696301</v>
      </c>
      <c r="X11" s="14">
        <f>+IFERROR(W11/W$7,0)</f>
        <v>0.23237167669185427</v>
      </c>
      <c r="Y11" s="248">
        <f>+AX11</f>
        <v>33110096185.984364</v>
      </c>
      <c r="Z11" s="14">
        <f>+IFERROR(Y11/Y$7,0)</f>
        <v>0.2509507439427035</v>
      </c>
      <c r="AA11" s="248">
        <f>+AZ11</f>
        <v>34384139904.087906</v>
      </c>
      <c r="AB11" s="14">
        <f>+IFERROR(AA11/AA$7,0)</f>
        <v>0.25285421641750727</v>
      </c>
      <c r="AC11" s="248">
        <f>+BB11</f>
        <v>40681630657.511406</v>
      </c>
      <c r="AD11" s="14">
        <f>+IFERROR(AC11/AC$7,0)</f>
        <v>0.24628486588150214</v>
      </c>
      <c r="AE11" s="248">
        <f>+BD11</f>
        <v>43436830474.174454</v>
      </c>
      <c r="AF11" s="14">
        <f>+IFERROR(AE11/AE$7,0)</f>
        <v>0.2456359809995991</v>
      </c>
      <c r="AG11" s="248">
        <f>+BF11</f>
        <v>42268881847.92836</v>
      </c>
      <c r="AH11" s="14">
        <f>+IFERROR(AG11/AG$7,0)</f>
        <v>0.24117014093928918</v>
      </c>
      <c r="AI11" s="248">
        <f>+BH11</f>
        <v>44762517980.494629</v>
      </c>
      <c r="AJ11" s="14">
        <f>+IFERROR(AI11/AI$7,0)</f>
        <v>0.2397181133186424</v>
      </c>
      <c r="AK11" s="248">
        <f>+BJ11</f>
        <v>46337360099.44352</v>
      </c>
      <c r="AL11" s="14">
        <f>+IFERROR(AK11/AK$7,0)</f>
        <v>0.23991026936633508</v>
      </c>
      <c r="AN11" s="6">
        <v>24223418383.05394</v>
      </c>
      <c r="AP11" s="6">
        <v>25064670670.233238</v>
      </c>
      <c r="AR11" s="6">
        <v>26973740598.931229</v>
      </c>
      <c r="AT11" s="6">
        <v>28350560194.363644</v>
      </c>
      <c r="AV11" s="6">
        <v>30003513820.696301</v>
      </c>
      <c r="AX11" s="6">
        <v>33110096185.984364</v>
      </c>
      <c r="AZ11" s="6">
        <v>34384139904.087906</v>
      </c>
      <c r="BB11" s="6">
        <v>40681630657.511406</v>
      </c>
      <c r="BD11" s="6">
        <v>43436830474.174454</v>
      </c>
      <c r="BF11" s="6">
        <v>42268881847.92836</v>
      </c>
      <c r="BH11" s="6">
        <v>44762517980.494629</v>
      </c>
      <c r="BJ11" s="6">
        <v>46337360099.44352</v>
      </c>
    </row>
    <row r="12" spans="2:62" s="6" customFormat="1" ht="16.5" customHeight="1">
      <c r="B12" s="258" t="s">
        <v>380</v>
      </c>
      <c r="C12" s="269">
        <v>82887242214</v>
      </c>
      <c r="D12" s="9"/>
      <c r="E12" s="249">
        <v>0</v>
      </c>
      <c r="F12" s="45"/>
      <c r="G12" s="45">
        <v>-1</v>
      </c>
      <c r="H12" s="317"/>
      <c r="I12" s="45"/>
      <c r="J12" s="45">
        <f t="shared" si="0"/>
        <v>0</v>
      </c>
      <c r="K12" s="317"/>
      <c r="L12" s="9"/>
      <c r="M12" s="317"/>
      <c r="N12" s="9"/>
      <c r="O12" s="249"/>
      <c r="P12" s="9"/>
      <c r="Q12" s="249"/>
      <c r="R12" s="9"/>
      <c r="S12" s="249"/>
      <c r="T12" s="9"/>
      <c r="U12" s="249"/>
      <c r="V12" s="9"/>
      <c r="W12" s="249"/>
      <c r="X12" s="9"/>
      <c r="Y12" s="249"/>
      <c r="Z12" s="9"/>
      <c r="AA12" s="249"/>
      <c r="AB12" s="9"/>
      <c r="AC12" s="249"/>
      <c r="AD12" s="9"/>
      <c r="AE12" s="249"/>
      <c r="AF12" s="9"/>
      <c r="AG12" s="249"/>
      <c r="AH12" s="9"/>
      <c r="AI12" s="249"/>
      <c r="AJ12" s="9"/>
      <c r="AK12" s="249"/>
      <c r="AL12" s="9"/>
      <c r="AN12" s="6">
        <v>0</v>
      </c>
      <c r="AP12" s="6">
        <v>0</v>
      </c>
      <c r="AR12" s="6">
        <v>0</v>
      </c>
      <c r="AT12" s="6">
        <v>0</v>
      </c>
      <c r="AV12" s="6">
        <v>0</v>
      </c>
      <c r="AX12" s="6">
        <v>0</v>
      </c>
      <c r="AZ12" s="6">
        <v>0</v>
      </c>
      <c r="BB12" s="6">
        <v>0</v>
      </c>
      <c r="BD12" s="6">
        <v>0</v>
      </c>
      <c r="BF12" s="6">
        <v>0</v>
      </c>
      <c r="BH12" s="6">
        <v>0</v>
      </c>
      <c r="BJ12" s="6">
        <v>0</v>
      </c>
    </row>
    <row r="13" spans="2:62" s="6" customFormat="1" ht="16.5" customHeight="1">
      <c r="B13" s="259" t="s">
        <v>121</v>
      </c>
      <c r="C13" s="270">
        <v>40718013163</v>
      </c>
      <c r="D13" s="75">
        <v>4.201487757496853E-2</v>
      </c>
      <c r="E13" s="250">
        <v>56997780117</v>
      </c>
      <c r="F13" s="76">
        <v>4.3603126891314486E-2</v>
      </c>
      <c r="G13" s="76">
        <v>0.39981732136167292</v>
      </c>
      <c r="H13" s="239">
        <f>SUM(H14:H18)</f>
        <v>88254827432</v>
      </c>
      <c r="I13" s="76">
        <f>IFERROR(H13/H$7,0)</f>
        <v>5.1153459395275921E-2</v>
      </c>
      <c r="J13" s="76">
        <f t="shared" si="0"/>
        <v>0.54839060838577047</v>
      </c>
      <c r="K13" s="239">
        <f>SUM(K14:K18)</f>
        <v>110456582194.76888</v>
      </c>
      <c r="L13" s="75">
        <f>IFERROR(K13/K$7,0)</f>
        <v>5.1153459395275915E-2</v>
      </c>
      <c r="M13" s="239">
        <f>SUM(M14:M18)</f>
        <v>101090772781.43517</v>
      </c>
      <c r="N13" s="75">
        <f>IFERROR(M13/M$7,0)</f>
        <v>5.1153459395275915E-2</v>
      </c>
      <c r="O13" s="250">
        <f>SUM(O14:O18)</f>
        <v>6471136860</v>
      </c>
      <c r="P13" s="75">
        <f>IFERROR(O13/O$7,0)</f>
        <v>6.4650926946767759E-2</v>
      </c>
      <c r="Q13" s="250">
        <f>SUM(Q14:Q18)</f>
        <v>6471136860</v>
      </c>
      <c r="R13" s="75">
        <f>IFERROR(Q13/Q$7,0)</f>
        <v>6.2633124599587836E-2</v>
      </c>
      <c r="S13" s="250">
        <f>SUM(S14:S18)</f>
        <v>6471136860</v>
      </c>
      <c r="T13" s="75">
        <f>IFERROR(S13/S$7,0)</f>
        <v>5.8024741774862124E-2</v>
      </c>
      <c r="U13" s="250">
        <f>SUM(U14:U18)</f>
        <v>6471136860</v>
      </c>
      <c r="V13" s="75">
        <f>IFERROR(U13/U$7,0)</f>
        <v>5.5707296541272412E-2</v>
      </c>
      <c r="W13" s="250">
        <f>SUM(W14:W18)</f>
        <v>6471136860</v>
      </c>
      <c r="X13" s="75">
        <f>IFERROR(W13/W$7,0)</f>
        <v>5.0117760581209286E-2</v>
      </c>
      <c r="Y13" s="250">
        <f>SUM(Y14:Y18)</f>
        <v>6471426860</v>
      </c>
      <c r="Z13" s="75">
        <f>IFERROR(Y13/Y$7,0)</f>
        <v>4.9048766749739715E-2</v>
      </c>
      <c r="AA13" s="250">
        <f>SUM(AA14:AA18)</f>
        <v>6482661860</v>
      </c>
      <c r="AB13" s="75">
        <f>IFERROR(AA13/AA$7,0)</f>
        <v>4.7672222992411702E-2</v>
      </c>
      <c r="AC13" s="250">
        <f>SUM(AC14:AC18)</f>
        <v>7783781232</v>
      </c>
      <c r="AD13" s="75">
        <f>IFERROR(AC13/AC$7,0)</f>
        <v>4.7122681313171898E-2</v>
      </c>
      <c r="AE13" s="250">
        <f>SUM(AE14:AE18)</f>
        <v>8358945268</v>
      </c>
      <c r="AF13" s="75">
        <f>IFERROR(AE13/AE$7,0)</f>
        <v>4.7269971096254589E-2</v>
      </c>
      <c r="AG13" s="250">
        <f>SUM(AG14:AG18)</f>
        <v>8358945268</v>
      </c>
      <c r="AH13" s="75">
        <f>IFERROR(AG13/AG$7,0)</f>
        <v>4.7692958040387978E-2</v>
      </c>
      <c r="AI13" s="250">
        <f>SUM(AI14:AI18)</f>
        <v>8934109304</v>
      </c>
      <c r="AJ13" s="75">
        <f>IFERROR(AI13/AI$7,0)</f>
        <v>4.7845115135628564E-2</v>
      </c>
      <c r="AK13" s="250">
        <f>SUM(AK14:AK18)</f>
        <v>9509273340</v>
      </c>
      <c r="AL13" s="75">
        <f>IFERROR(AK13/AK$7,0)</f>
        <v>4.923397283706947E-2</v>
      </c>
      <c r="AN13" s="6">
        <v>99733943432</v>
      </c>
      <c r="AP13" s="6">
        <v>0</v>
      </c>
      <c r="AR13" s="6">
        <v>0</v>
      </c>
      <c r="AT13" s="6">
        <v>0</v>
      </c>
      <c r="AV13" s="6">
        <v>0</v>
      </c>
      <c r="AX13" s="6">
        <v>0</v>
      </c>
      <c r="AZ13" s="6">
        <v>0</v>
      </c>
      <c r="BB13" s="6">
        <v>0</v>
      </c>
      <c r="BD13" s="6">
        <v>0</v>
      </c>
      <c r="BF13" s="6">
        <v>0</v>
      </c>
      <c r="BH13" s="6">
        <v>0</v>
      </c>
      <c r="BJ13" s="6">
        <v>0</v>
      </c>
    </row>
    <row r="14" spans="2:62" s="6" customFormat="1" ht="16.5" customHeight="1">
      <c r="B14" s="260" t="s">
        <v>381</v>
      </c>
      <c r="C14" s="271">
        <v>36366444663</v>
      </c>
      <c r="D14" s="219">
        <v>3.7524712078565441E-2</v>
      </c>
      <c r="E14" s="251">
        <v>51348002117</v>
      </c>
      <c r="F14" s="229">
        <v>3.9281064057708065E-2</v>
      </c>
      <c r="G14" s="229">
        <v>0.41196101496395543</v>
      </c>
      <c r="H14" s="318">
        <f>SUM(O14,Q14,S14,U14,W14,Y14,AA14,AC14,AE14,AG14,AI14,AK14)</f>
        <v>78797472932</v>
      </c>
      <c r="I14" s="229">
        <f>IFERROR(H14/H$7,0)</f>
        <v>4.5671873702128107E-2</v>
      </c>
      <c r="J14" s="229">
        <f>IFERROR((H14-E14)/E14,0)</f>
        <v>0.53457719255472624</v>
      </c>
      <c r="K14" s="318">
        <f>+$H14/$H$7*K$7</f>
        <v>98620095907.611404</v>
      </c>
      <c r="L14" s="219">
        <f t="shared" ref="L14:N15" si="2">IFERROR(K14/K$7,0)</f>
        <v>4.5671873702128107E-2</v>
      </c>
      <c r="M14" s="318">
        <f>+$H14/$H$7*M$7</f>
        <v>90257923149.389633</v>
      </c>
      <c r="N14" s="219">
        <f t="shared" si="2"/>
        <v>4.5671873702128107E-2</v>
      </c>
      <c r="O14" s="251">
        <f>+AN14</f>
        <v>5751640360</v>
      </c>
      <c r="P14" s="219">
        <f t="shared" ref="P14:R15" si="3">+IFERROR(O14/O$7,0)</f>
        <v>5.7462682181387371E-2</v>
      </c>
      <c r="Q14" s="251">
        <f>+AP14</f>
        <v>5751640360</v>
      </c>
      <c r="R14" s="219">
        <f t="shared" si="3"/>
        <v>5.5669230169843494E-2</v>
      </c>
      <c r="S14" s="251">
        <f>+AR14</f>
        <v>5751640360</v>
      </c>
      <c r="T14" s="219">
        <f>+IFERROR(S14/S$7,0)</f>
        <v>5.1573232631472274E-2</v>
      </c>
      <c r="U14" s="251">
        <f>+AT14</f>
        <v>5751640360</v>
      </c>
      <c r="V14" s="219">
        <f>+IFERROR(U14/U$7,0)</f>
        <v>4.9513453673620936E-2</v>
      </c>
      <c r="W14" s="251">
        <f>+AV14</f>
        <v>5751640360</v>
      </c>
      <c r="X14" s="219">
        <f>+IFERROR(W14/W$7,0)</f>
        <v>4.4545392988597735E-2</v>
      </c>
      <c r="Y14" s="251">
        <f>+AX14</f>
        <v>5751640360</v>
      </c>
      <c r="Z14" s="219">
        <f>+IFERROR(Y14/Y$7,0)</f>
        <v>4.3593302149447302E-2</v>
      </c>
      <c r="AA14" s="251">
        <f>+AZ14</f>
        <v>5751640360</v>
      </c>
      <c r="AB14" s="219">
        <f>+IFERROR(AA14/AA$7,0)</f>
        <v>4.2296434356067912E-2</v>
      </c>
      <c r="AC14" s="251">
        <f>+BB14</f>
        <v>6901968432</v>
      </c>
      <c r="AD14" s="219">
        <f>+IFERROR(AC14/AC$7,0)</f>
        <v>4.178422403723444E-2</v>
      </c>
      <c r="AE14" s="251">
        <f>+BD14</f>
        <v>7477132468</v>
      </c>
      <c r="AF14" s="219">
        <f>+IFERROR(AE14/AE$7,0)</f>
        <v>4.2283305406758974E-2</v>
      </c>
      <c r="AG14" s="251">
        <f>+BF14</f>
        <v>7477132468</v>
      </c>
      <c r="AH14" s="219">
        <f>+IFERROR(AG14/AG$7,0)</f>
        <v>4.2661670058293126E-2</v>
      </c>
      <c r="AI14" s="251">
        <f>+BH14</f>
        <v>8052296503.999999</v>
      </c>
      <c r="AJ14" s="219">
        <f>+IFERROR(AI14/AI$7,0)</f>
        <v>4.3122715452743397E-2</v>
      </c>
      <c r="AK14" s="251">
        <f>+BJ14</f>
        <v>8627460540</v>
      </c>
      <c r="AL14" s="219">
        <f>+IFERROR(AK14/AK$7,0)</f>
        <v>4.4668413946259394E-2</v>
      </c>
      <c r="AM14" s="6" t="s">
        <v>543</v>
      </c>
      <c r="AN14" s="6">
        <v>5751640360</v>
      </c>
      <c r="AP14" s="6">
        <v>5751640360</v>
      </c>
      <c r="AR14" s="6">
        <v>5751640360</v>
      </c>
      <c r="AT14" s="6">
        <v>5751640360</v>
      </c>
      <c r="AV14" s="6">
        <v>5751640360</v>
      </c>
      <c r="AX14" s="6">
        <v>5751640360</v>
      </c>
      <c r="AZ14" s="6">
        <v>5751640360</v>
      </c>
      <c r="BB14" s="6">
        <f>5751640360*1.2</f>
        <v>6901968432</v>
      </c>
      <c r="BD14" s="6">
        <f>5751640360*1.3</f>
        <v>7477132468</v>
      </c>
      <c r="BF14" s="6">
        <f t="shared" ref="BF14" si="4">5751640360*1.3</f>
        <v>7477132468</v>
      </c>
      <c r="BH14" s="6">
        <f>5751640360*1.4</f>
        <v>8052296503.999999</v>
      </c>
      <c r="BJ14" s="6">
        <f>5751640360*1.5</f>
        <v>8627460540</v>
      </c>
    </row>
    <row r="15" spans="2:62" s="6" customFormat="1" ht="16.5" customHeight="1">
      <c r="B15" s="261" t="s">
        <v>382</v>
      </c>
      <c r="C15" s="272">
        <v>4351568500</v>
      </c>
      <c r="D15" s="14">
        <v>4.4901654964030905E-3</v>
      </c>
      <c r="E15" s="252">
        <v>5649778000</v>
      </c>
      <c r="F15" s="46">
        <v>4.322062833606425E-3</v>
      </c>
      <c r="G15" s="46">
        <v>0.29833139476030307</v>
      </c>
      <c r="H15" s="319">
        <f>SUM(O15,Q15,S15,U15,W15,Y15,AA15,AC15,AE15,AG15,AI15,AK15)</f>
        <v>9457354500</v>
      </c>
      <c r="I15" s="46">
        <f>IFERROR(H15/H$7,0)</f>
        <v>5.4815856931478089E-3</v>
      </c>
      <c r="J15" s="46">
        <f t="shared" si="0"/>
        <v>0.67393382536446567</v>
      </c>
      <c r="K15" s="319">
        <f>+$H15/$H$7*K$7</f>
        <v>11836486287.157475</v>
      </c>
      <c r="L15" s="14">
        <f t="shared" si="2"/>
        <v>5.4815856931478089E-3</v>
      </c>
      <c r="M15" s="319">
        <f>+$H15/$H$7*M$7</f>
        <v>10832849632.045536</v>
      </c>
      <c r="N15" s="14">
        <f t="shared" si="2"/>
        <v>5.4815856931478089E-3</v>
      </c>
      <c r="O15" s="252">
        <f>+AN15</f>
        <v>719496500</v>
      </c>
      <c r="P15" s="14">
        <f t="shared" si="3"/>
        <v>7.18824476538039E-3</v>
      </c>
      <c r="Q15" s="252">
        <f>+AP15</f>
        <v>719496500</v>
      </c>
      <c r="R15" s="14">
        <f t="shared" si="3"/>
        <v>6.9638944297443521E-3</v>
      </c>
      <c r="S15" s="252">
        <f>+AR15</f>
        <v>719496500</v>
      </c>
      <c r="T15" s="14">
        <f>+IFERROR(S15/S$7,0)</f>
        <v>6.4515091433898506E-3</v>
      </c>
      <c r="U15" s="252">
        <f>+AT15</f>
        <v>719496500</v>
      </c>
      <c r="V15" s="14">
        <f>+IFERROR(U15/U$7,0)</f>
        <v>6.1938428676514825E-3</v>
      </c>
      <c r="W15" s="252">
        <f>+AV15</f>
        <v>719496500</v>
      </c>
      <c r="X15" s="14">
        <f>+IFERROR(W15/W$7,0)</f>
        <v>5.5723675926115466E-3</v>
      </c>
      <c r="Y15" s="252">
        <f>+AX15</f>
        <v>719786500</v>
      </c>
      <c r="Z15" s="14">
        <f>+IFERROR(Y15/Y$7,0)</f>
        <v>5.4554646002924192E-3</v>
      </c>
      <c r="AA15" s="252">
        <f>+AZ15</f>
        <v>731021500</v>
      </c>
      <c r="AB15" s="14">
        <f>+IFERROR(AA15/AA$7,0)</f>
        <v>5.3757886363437896E-3</v>
      </c>
      <c r="AC15" s="252">
        <f>+BB15</f>
        <v>881812800</v>
      </c>
      <c r="AD15" s="14">
        <f>+IFERROR(AC15/AC$7,0)</f>
        <v>5.3384572759374522E-3</v>
      </c>
      <c r="AE15" s="252">
        <f>+BD15</f>
        <v>881812800</v>
      </c>
      <c r="AF15" s="14">
        <f>+IFERROR(AE15/AE$7,0)</f>
        <v>4.9866656894956146E-3</v>
      </c>
      <c r="AG15" s="252">
        <f>+BF15</f>
        <v>881812800</v>
      </c>
      <c r="AH15" s="14">
        <f>+IFERROR(AG15/AG$7,0)</f>
        <v>5.0312879820948522E-3</v>
      </c>
      <c r="AI15" s="252">
        <f>+BH15</f>
        <v>881812800</v>
      </c>
      <c r="AJ15" s="14">
        <f>+IFERROR(AI15/AI$7,0)</f>
        <v>4.7223996828851655E-3</v>
      </c>
      <c r="AK15" s="252">
        <f>+BJ15</f>
        <v>881812800</v>
      </c>
      <c r="AL15" s="14">
        <f>+IFERROR(AK15/AK$7,0)</f>
        <v>4.5655588908100697E-3</v>
      </c>
      <c r="AM15" s="6" t="s">
        <v>543</v>
      </c>
      <c r="AN15" s="6">
        <v>719496500</v>
      </c>
      <c r="AP15" s="6">
        <v>719496500</v>
      </c>
      <c r="AR15" s="6">
        <v>719496500</v>
      </c>
      <c r="AT15" s="6">
        <v>719496500</v>
      </c>
      <c r="AV15" s="6">
        <v>719496500</v>
      </c>
      <c r="AX15" s="6">
        <v>719786500</v>
      </c>
      <c r="AZ15" s="6">
        <v>731021500</v>
      </c>
      <c r="BB15" s="6">
        <f>734844000*1.2</f>
        <v>881812800</v>
      </c>
      <c r="BD15" s="6">
        <f t="shared" ref="BD15:BJ15" si="5">734844000*1.2</f>
        <v>881812800</v>
      </c>
      <c r="BF15" s="6">
        <f t="shared" si="5"/>
        <v>881812800</v>
      </c>
      <c r="BH15" s="6">
        <f t="shared" si="5"/>
        <v>881812800</v>
      </c>
      <c r="BJ15" s="6">
        <f t="shared" si="5"/>
        <v>881812800</v>
      </c>
    </row>
    <row r="16" spans="2:62" s="6" customFormat="1" ht="16.5" customHeight="1">
      <c r="B16" s="261" t="s">
        <v>383</v>
      </c>
      <c r="C16" s="272">
        <v>0</v>
      </c>
      <c r="D16" s="14"/>
      <c r="E16" s="252">
        <v>0</v>
      </c>
      <c r="F16" s="46"/>
      <c r="G16" s="46">
        <v>0</v>
      </c>
      <c r="H16" s="319"/>
      <c r="I16" s="46"/>
      <c r="J16" s="46">
        <f t="shared" si="0"/>
        <v>0</v>
      </c>
      <c r="K16" s="319"/>
      <c r="L16" s="14"/>
      <c r="M16" s="319"/>
      <c r="N16" s="14"/>
      <c r="O16" s="252"/>
      <c r="P16" s="14"/>
      <c r="Q16" s="252"/>
      <c r="R16" s="14"/>
      <c r="S16" s="252"/>
      <c r="T16" s="14"/>
      <c r="U16" s="252"/>
      <c r="V16" s="14"/>
      <c r="W16" s="252"/>
      <c r="X16" s="14"/>
      <c r="Y16" s="252"/>
      <c r="Z16" s="14"/>
      <c r="AA16" s="252"/>
      <c r="AB16" s="14"/>
      <c r="AC16" s="252"/>
      <c r="AD16" s="14"/>
      <c r="AE16" s="252"/>
      <c r="AF16" s="14"/>
      <c r="AG16" s="252"/>
      <c r="AH16" s="14"/>
      <c r="AI16" s="252"/>
      <c r="AJ16" s="14"/>
      <c r="AK16" s="252"/>
      <c r="AL16" s="14"/>
      <c r="AM16" s="6" t="s">
        <v>544</v>
      </c>
      <c r="AN16" s="6">
        <f>+'2025-사업계획-PL'!AP30</f>
        <v>878707500</v>
      </c>
      <c r="AO16" s="6">
        <f>+'2025-사업계획-PL'!AQ30</f>
        <v>0</v>
      </c>
      <c r="AP16" s="6">
        <f>+'2025-사업계획-PL'!AR30</f>
        <v>878707500</v>
      </c>
      <c r="AQ16" s="6">
        <f>+'2025-사업계획-PL'!AS30</f>
        <v>0</v>
      </c>
      <c r="AR16" s="6">
        <f>+'2025-사업계획-PL'!AT30</f>
        <v>878707500</v>
      </c>
      <c r="AS16" s="6">
        <f>+'2025-사업계획-PL'!AU30</f>
        <v>0</v>
      </c>
      <c r="AT16" s="6">
        <f>+'2025-사업계획-PL'!AV30</f>
        <v>878707500</v>
      </c>
      <c r="AU16" s="6">
        <f>+'2025-사업계획-PL'!AW30</f>
        <v>0</v>
      </c>
      <c r="AV16" s="6">
        <f>+'2025-사업계획-PL'!AX30</f>
        <v>878707500</v>
      </c>
      <c r="AW16" s="6">
        <f>+'2025-사업계획-PL'!AY30</f>
        <v>0</v>
      </c>
      <c r="AX16" s="6">
        <f>+'2025-사업계획-PL'!AZ30</f>
        <v>878707500</v>
      </c>
      <c r="AY16" s="6">
        <f>+'2025-사업계획-PL'!BA30</f>
        <v>0</v>
      </c>
      <c r="AZ16" s="6">
        <f>+'2025-사업계획-PL'!BB30</f>
        <v>878707500</v>
      </c>
      <c r="BA16" s="6">
        <f>+'2025-사업계획-PL'!BC30</f>
        <v>0</v>
      </c>
      <c r="BB16" s="6">
        <f>+'2025-사업계획-PL'!BD30</f>
        <v>878707500</v>
      </c>
      <c r="BC16" s="6">
        <f>+'2025-사업계획-PL'!BE30</f>
        <v>0</v>
      </c>
      <c r="BD16" s="6">
        <f>+'2025-사업계획-PL'!BF30</f>
        <v>878707500</v>
      </c>
      <c r="BE16" s="6">
        <f>+'2025-사업계획-PL'!BG30</f>
        <v>0</v>
      </c>
      <c r="BF16" s="6">
        <f>+'2025-사업계획-PL'!BH30</f>
        <v>878707500</v>
      </c>
      <c r="BG16" s="6">
        <f>+'2025-사업계획-PL'!BI30</f>
        <v>0</v>
      </c>
      <c r="BH16" s="6">
        <f>+'2025-사업계획-PL'!BJ30</f>
        <v>878707500</v>
      </c>
      <c r="BI16" s="6">
        <f>+'2025-사업계획-PL'!BK30</f>
        <v>0</v>
      </c>
      <c r="BJ16" s="6">
        <f>+'2025-사업계획-PL'!BL30</f>
        <v>878707500</v>
      </c>
    </row>
    <row r="17" spans="1:62" s="6" customFormat="1" ht="16.5" customHeight="1">
      <c r="B17" s="261" t="s">
        <v>384</v>
      </c>
      <c r="C17" s="272">
        <v>0</v>
      </c>
      <c r="D17" s="14"/>
      <c r="E17" s="252">
        <v>0</v>
      </c>
      <c r="F17" s="46"/>
      <c r="G17" s="46">
        <v>0</v>
      </c>
      <c r="H17" s="751"/>
      <c r="I17" s="46"/>
      <c r="J17" s="46">
        <f t="shared" si="0"/>
        <v>0</v>
      </c>
      <c r="K17" s="319"/>
      <c r="L17" s="14"/>
      <c r="M17" s="319"/>
      <c r="N17" s="14"/>
      <c r="O17" s="252"/>
      <c r="P17" s="14"/>
      <c r="Q17" s="252"/>
      <c r="R17" s="14"/>
      <c r="S17" s="252"/>
      <c r="T17" s="14"/>
      <c r="U17" s="252"/>
      <c r="V17" s="14"/>
      <c r="W17" s="252"/>
      <c r="X17" s="14"/>
      <c r="Y17" s="252"/>
      <c r="Z17" s="14"/>
      <c r="AA17" s="252"/>
      <c r="AB17" s="14"/>
      <c r="AC17" s="252"/>
      <c r="AD17" s="14"/>
      <c r="AE17" s="252"/>
      <c r="AF17" s="14"/>
      <c r="AG17" s="252"/>
      <c r="AH17" s="14"/>
      <c r="AI17" s="252"/>
      <c r="AJ17" s="14"/>
      <c r="AK17" s="252"/>
      <c r="AL17" s="14"/>
      <c r="AM17" s="6" t="s">
        <v>544</v>
      </c>
      <c r="AN17" s="6">
        <f>+'2025-사업계획-PL'!AP31</f>
        <v>77885500</v>
      </c>
      <c r="AO17" s="6">
        <f>+'2025-사업계획-PL'!AQ31</f>
        <v>0</v>
      </c>
      <c r="AP17" s="6">
        <f>+'2025-사업계획-PL'!AR31</f>
        <v>77885500</v>
      </c>
      <c r="AQ17" s="6">
        <f>+'2025-사업계획-PL'!AS31</f>
        <v>0</v>
      </c>
      <c r="AR17" s="6">
        <f>+'2025-사업계획-PL'!AT31</f>
        <v>77885500</v>
      </c>
      <c r="AS17" s="6">
        <f>+'2025-사업계획-PL'!AU31</f>
        <v>0</v>
      </c>
      <c r="AT17" s="6">
        <f>+'2025-사업계획-PL'!AV31</f>
        <v>77885500</v>
      </c>
      <c r="AU17" s="6">
        <f>+'2025-사업계획-PL'!AW31</f>
        <v>0</v>
      </c>
      <c r="AV17" s="6">
        <f>+'2025-사업계획-PL'!AX31</f>
        <v>77885500</v>
      </c>
      <c r="AW17" s="6">
        <f>+'2025-사업계획-PL'!AY31</f>
        <v>0</v>
      </c>
      <c r="AX17" s="6">
        <f>+'2025-사업계획-PL'!AZ31</f>
        <v>77885500</v>
      </c>
      <c r="AY17" s="6">
        <f>+'2025-사업계획-PL'!BA31</f>
        <v>0</v>
      </c>
      <c r="AZ17" s="6">
        <f>+'2025-사업계획-PL'!BB31</f>
        <v>77885500</v>
      </c>
      <c r="BA17" s="6">
        <f>+'2025-사업계획-PL'!BC31</f>
        <v>0</v>
      </c>
      <c r="BB17" s="6">
        <f>+'2025-사업계획-PL'!BD31</f>
        <v>77885500</v>
      </c>
      <c r="BC17" s="6">
        <f>+'2025-사업계획-PL'!BE31</f>
        <v>0</v>
      </c>
      <c r="BD17" s="6">
        <f>+'2025-사업계획-PL'!BF31</f>
        <v>77885500</v>
      </c>
      <c r="BE17" s="6">
        <f>+'2025-사업계획-PL'!BG31</f>
        <v>0</v>
      </c>
      <c r="BF17" s="6">
        <f>+'2025-사업계획-PL'!BH31</f>
        <v>77885500</v>
      </c>
      <c r="BG17" s="6">
        <f>+'2025-사업계획-PL'!BI31</f>
        <v>0</v>
      </c>
      <c r="BH17" s="6">
        <f>+'2025-사업계획-PL'!BJ31</f>
        <v>77885500</v>
      </c>
      <c r="BI17" s="6">
        <f>+'2025-사업계획-PL'!BK31</f>
        <v>0</v>
      </c>
      <c r="BJ17" s="6">
        <f>+'2025-사업계획-PL'!BL31</f>
        <v>77885500</v>
      </c>
    </row>
    <row r="18" spans="1:62" s="6" customFormat="1" ht="16.5" customHeight="1">
      <c r="B18" s="258" t="s">
        <v>385</v>
      </c>
      <c r="C18" s="269">
        <v>0</v>
      </c>
      <c r="D18" s="9"/>
      <c r="E18" s="249">
        <v>0</v>
      </c>
      <c r="F18" s="45"/>
      <c r="G18" s="45">
        <v>0</v>
      </c>
      <c r="H18" s="317"/>
      <c r="I18" s="45"/>
      <c r="J18" s="45">
        <f t="shared" si="0"/>
        <v>0</v>
      </c>
      <c r="K18" s="317"/>
      <c r="L18" s="9"/>
      <c r="M18" s="317"/>
      <c r="N18" s="9"/>
      <c r="O18" s="249"/>
      <c r="P18" s="9"/>
      <c r="Q18" s="249"/>
      <c r="R18" s="9"/>
      <c r="S18" s="249"/>
      <c r="T18" s="9"/>
      <c r="U18" s="249"/>
      <c r="V18" s="9"/>
      <c r="W18" s="249"/>
      <c r="X18" s="9"/>
      <c r="Y18" s="249"/>
      <c r="Z18" s="9"/>
      <c r="AA18" s="249"/>
      <c r="AB18" s="9"/>
      <c r="AC18" s="249"/>
      <c r="AD18" s="9"/>
      <c r="AE18" s="249"/>
      <c r="AF18" s="9"/>
      <c r="AG18" s="249"/>
      <c r="AH18" s="9"/>
      <c r="AI18" s="249"/>
      <c r="AJ18" s="9"/>
      <c r="AK18" s="249"/>
      <c r="AL18" s="9"/>
      <c r="AN18" s="6">
        <v>0</v>
      </c>
      <c r="AP18" s="6">
        <v>0</v>
      </c>
      <c r="AR18" s="6">
        <v>0</v>
      </c>
      <c r="AT18" s="6">
        <v>0</v>
      </c>
      <c r="AV18" s="6">
        <v>0</v>
      </c>
      <c r="AX18" s="6">
        <v>0</v>
      </c>
      <c r="AZ18" s="6">
        <v>0</v>
      </c>
      <c r="BB18" s="6">
        <v>0</v>
      </c>
      <c r="BD18" s="6">
        <v>0</v>
      </c>
      <c r="BF18" s="6">
        <v>0</v>
      </c>
      <c r="BH18" s="6">
        <v>0</v>
      </c>
      <c r="BJ18" s="6">
        <v>0</v>
      </c>
    </row>
    <row r="19" spans="1:62" s="6" customFormat="1" ht="16.5" customHeight="1">
      <c r="B19" s="262" t="s">
        <v>122</v>
      </c>
      <c r="C19" s="266">
        <v>61171790743.256905</v>
      </c>
      <c r="D19" s="75">
        <v>6.3120105807494956E-2</v>
      </c>
      <c r="E19" s="246">
        <v>77357505093.785187</v>
      </c>
      <c r="F19" s="76">
        <v>5.9178254024559673E-2</v>
      </c>
      <c r="G19" s="76">
        <v>0.26459441768610426</v>
      </c>
      <c r="H19" s="315">
        <f>SUM(H20:H40)</f>
        <v>98398222388.747223</v>
      </c>
      <c r="I19" s="76">
        <f>IFERROR(H19/H$7,0)</f>
        <v>5.7032681610627287E-2</v>
      </c>
      <c r="J19" s="76">
        <f t="shared" si="0"/>
        <v>0.27199322508466506</v>
      </c>
      <c r="K19" s="315">
        <f>SUM(K20:K40)</f>
        <v>123151692155.03955</v>
      </c>
      <c r="L19" s="75">
        <f>IFERROR(K19/K$7,0)</f>
        <v>5.703268161062728E-2</v>
      </c>
      <c r="M19" s="315">
        <f>SUM(M20:M40)</f>
        <v>112709441863.24782</v>
      </c>
      <c r="N19" s="75">
        <f>IFERROR(M19/M$7,0)</f>
        <v>5.703268161062728E-2</v>
      </c>
      <c r="O19" s="246">
        <f>SUM(O20:O40)</f>
        <v>7121177697.0156202</v>
      </c>
      <c r="P19" s="75">
        <f>IFERROR(O19/O$7,0)</f>
        <v>7.1145263811451628E-2</v>
      </c>
      <c r="Q19" s="246">
        <f>SUM(Q20:Q40)</f>
        <v>7176243909.9828072</v>
      </c>
      <c r="R19" s="75">
        <f>IFERROR(Q19/Q$7,0)</f>
        <v>6.9457745786416059E-2</v>
      </c>
      <c r="S19" s="246">
        <f>SUM(S20:S40)</f>
        <v>7400216858.4647751</v>
      </c>
      <c r="T19" s="75">
        <f>IFERROR(S19/S$7,0)</f>
        <v>6.6355523238060515E-2</v>
      </c>
      <c r="U19" s="246">
        <f>SUM(U20:U40)</f>
        <v>7534249001.7370014</v>
      </c>
      <c r="V19" s="75">
        <f>IFERROR(U19/U$7,0)</f>
        <v>6.4859182000911786E-2</v>
      </c>
      <c r="W19" s="246">
        <f>SUM(W20:W40)</f>
        <v>7888756994.4873142</v>
      </c>
      <c r="X19" s="75">
        <f>IFERROR(W19/W$7,0)</f>
        <v>6.1096966867898284E-2</v>
      </c>
      <c r="Y19" s="246">
        <f>SUM(Y20:Y40)</f>
        <v>7965771698.4718437</v>
      </c>
      <c r="Z19" s="75">
        <f>IFERROR(Y19/Y$7,0)</f>
        <v>6.0374827139748198E-2</v>
      </c>
      <c r="AA19" s="246">
        <f>SUM(AA20:AA40)</f>
        <v>8115434482.9020615</v>
      </c>
      <c r="AB19" s="75">
        <f>IFERROR(AA19/AA$7,0)</f>
        <v>5.9679312403503097E-2</v>
      </c>
      <c r="AC19" s="246">
        <f>SUM(AC20:AC40)</f>
        <v>8788368599.8701363</v>
      </c>
      <c r="AD19" s="75">
        <f>IFERROR(AC19/AC$7,0)</f>
        <v>5.3204410613677831E-2</v>
      </c>
      <c r="AE19" s="246">
        <f>SUM(AE20:AE40)</f>
        <v>8970449519.1642914</v>
      </c>
      <c r="AF19" s="75">
        <f>IFERROR(AE19/AE$7,0)</f>
        <v>5.0728037556915719E-2</v>
      </c>
      <c r="AG19" s="246">
        <f>SUM(AG20:AG40)</f>
        <v>8945844315.4980965</v>
      </c>
      <c r="AH19" s="75">
        <f>IFERROR(AG19/AG$7,0)</f>
        <v>5.1041580474061078E-2</v>
      </c>
      <c r="AI19" s="246">
        <f>SUM(AI20:AI40)</f>
        <v>9186934700.2048264</v>
      </c>
      <c r="AJ19" s="75">
        <f>IFERROR(AI19/AI$7,0)</f>
        <v>4.9199078891726221E-2</v>
      </c>
      <c r="AK19" s="246">
        <f>SUM(AK20:AK40)</f>
        <v>9304774610.9484501</v>
      </c>
      <c r="AL19" s="75">
        <f>IFERROR(AK19/AK$7,0)</f>
        <v>4.8175186901346305E-2</v>
      </c>
      <c r="AN19" s="6">
        <v>0</v>
      </c>
      <c r="AP19" s="6">
        <v>0</v>
      </c>
      <c r="AR19" s="6">
        <v>0</v>
      </c>
      <c r="AT19" s="6">
        <v>0</v>
      </c>
      <c r="AV19" s="6">
        <v>0</v>
      </c>
      <c r="AX19" s="6">
        <v>0</v>
      </c>
      <c r="AZ19" s="6">
        <v>0</v>
      </c>
      <c r="BB19" s="6">
        <v>0</v>
      </c>
      <c r="BD19" s="6">
        <v>0</v>
      </c>
      <c r="BF19" s="6">
        <v>0</v>
      </c>
      <c r="BH19" s="6">
        <v>0</v>
      </c>
      <c r="BJ19" s="6">
        <v>0</v>
      </c>
    </row>
    <row r="20" spans="1:62" s="6" customFormat="1" ht="16.5" customHeight="1">
      <c r="A20" s="114"/>
      <c r="B20" s="260" t="s">
        <v>386</v>
      </c>
      <c r="C20" s="271">
        <v>7834256084</v>
      </c>
      <c r="D20" s="219">
        <v>8.0837763115443988E-3</v>
      </c>
      <c r="E20" s="251">
        <v>10573978940</v>
      </c>
      <c r="F20" s="229">
        <v>8.0890614427524526E-3</v>
      </c>
      <c r="G20" s="229">
        <v>0.34971065875614793</v>
      </c>
      <c r="H20" s="318">
        <f t="shared" ref="H20:H40" si="6">SUM(O20,Q20,S20,U20,W20,Y20,AA20,AC20,AE20,AG20,AI20,AK20)</f>
        <v>14893692900</v>
      </c>
      <c r="I20" s="229">
        <f t="shared" ref="I20:I40" si="7">IFERROR(H20/H$7,0)</f>
        <v>8.6325466512624759E-3</v>
      </c>
      <c r="J20" s="229">
        <f t="shared" si="0"/>
        <v>0.40852303418716662</v>
      </c>
      <c r="K20" s="318">
        <f t="shared" ref="K20:K40" si="8">+$H20/$H$7*K$7</f>
        <v>18640412789.431194</v>
      </c>
      <c r="L20" s="219">
        <f t="shared" ref="L20:N40" si="9">IFERROR(K20/K$7,0)</f>
        <v>8.6325466512624759E-3</v>
      </c>
      <c r="M20" s="318">
        <f t="shared" ref="M20:M40" si="10">+$H20/$H$7*M$7</f>
        <v>17059859144.707352</v>
      </c>
      <c r="N20" s="219">
        <f t="shared" si="9"/>
        <v>8.6325466512624759E-3</v>
      </c>
      <c r="O20" s="251">
        <f>+AN20</f>
        <v>1239471700</v>
      </c>
      <c r="P20" s="219">
        <f t="shared" ref="P20:R40" si="11">+IFERROR(O20/O$7,0)</f>
        <v>1.2383140097779674E-2</v>
      </c>
      <c r="Q20" s="251">
        <f>+AP20</f>
        <v>1239471700</v>
      </c>
      <c r="R20" s="219">
        <f t="shared" si="11"/>
        <v>1.1996653308884424E-2</v>
      </c>
      <c r="S20" s="251">
        <f>+AR20</f>
        <v>1239471700</v>
      </c>
      <c r="T20" s="219">
        <f t="shared" ref="T20:T40" si="12">+IFERROR(S20/S$7,0)</f>
        <v>1.1113970680222853E-2</v>
      </c>
      <c r="U20" s="251">
        <f>+AT20</f>
        <v>1239471700</v>
      </c>
      <c r="V20" s="219">
        <f t="shared" ref="V20:V40" si="13">+IFERROR(U20/U$7,0)</f>
        <v>1.0670090749157025E-2</v>
      </c>
      <c r="W20" s="251">
        <f>+AV20</f>
        <v>1239471700</v>
      </c>
      <c r="X20" s="219">
        <f t="shared" ref="X20:X40" si="14">+IFERROR(W20/W$7,0)</f>
        <v>9.5994795430403637E-3</v>
      </c>
      <c r="Y20" s="251">
        <f>+AX20</f>
        <v>1239471700</v>
      </c>
      <c r="Z20" s="219">
        <f t="shared" ref="Z20:Z40" si="15">+IFERROR(Y20/Y$7,0)</f>
        <v>9.3943050924326383E-3</v>
      </c>
      <c r="AA20" s="251">
        <f>+AZ20</f>
        <v>1243478200</v>
      </c>
      <c r="AB20" s="219">
        <f t="shared" ref="AB20:AB40" si="16">+IFERROR(AA20/AA$7,0)</f>
        <v>9.1442946303237731E-3</v>
      </c>
      <c r="AC20" s="251">
        <f>+BB20</f>
        <v>1239471700</v>
      </c>
      <c r="AD20" s="219">
        <f t="shared" ref="AD20:AD40" si="17">+IFERROR(AC20/AC$7,0)</f>
        <v>7.503709081092453E-3</v>
      </c>
      <c r="AE20" s="251">
        <f>+BD20</f>
        <v>1243478200</v>
      </c>
      <c r="AF20" s="219">
        <f t="shared" ref="AF20:AF40" si="18">+IFERROR(AE20/AE$7,0)</f>
        <v>7.031889393730467E-3</v>
      </c>
      <c r="AG20" s="251">
        <f>+BF20</f>
        <v>1243478200</v>
      </c>
      <c r="AH20" s="219">
        <f t="shared" ref="AH20:AH40" si="19">+IFERROR(AG20/AG$7,0)</f>
        <v>7.0948130075418944E-3</v>
      </c>
      <c r="AI20" s="251">
        <f>+BH20</f>
        <v>1243478200</v>
      </c>
      <c r="AJ20" s="219">
        <f t="shared" ref="AJ20:AJ40" si="20">+IFERROR(AI20/AI$7,0)</f>
        <v>6.6592377172962521E-3</v>
      </c>
      <c r="AK20" s="251">
        <f>+BJ20</f>
        <v>1243478200</v>
      </c>
      <c r="AL20" s="219">
        <f t="shared" ref="AL20:AL40" si="21">+IFERROR(AK20/AK$7,0)</f>
        <v>6.438070474298516E-3</v>
      </c>
      <c r="AN20" s="6">
        <v>1239471700</v>
      </c>
      <c r="AP20" s="6">
        <v>1239471700</v>
      </c>
      <c r="AR20" s="6">
        <v>1239471700</v>
      </c>
      <c r="AT20" s="6">
        <v>1239471700</v>
      </c>
      <c r="AV20" s="6">
        <v>1239471700</v>
      </c>
      <c r="AX20" s="6">
        <v>1239471700</v>
      </c>
      <c r="AZ20" s="6">
        <v>1243478200</v>
      </c>
      <c r="BB20" s="6">
        <v>1239471700</v>
      </c>
      <c r="BD20" s="6">
        <v>1243478200</v>
      </c>
      <c r="BF20" s="6">
        <v>1243478200</v>
      </c>
      <c r="BH20" s="6">
        <v>1243478200</v>
      </c>
      <c r="BJ20" s="6">
        <v>1243478200</v>
      </c>
    </row>
    <row r="21" spans="1:62" s="6" customFormat="1" ht="16.5" customHeight="1">
      <c r="B21" s="261" t="s">
        <v>387</v>
      </c>
      <c r="C21" s="272">
        <v>0</v>
      </c>
      <c r="D21" s="14">
        <v>0</v>
      </c>
      <c r="E21" s="252">
        <v>0</v>
      </c>
      <c r="F21" s="46">
        <v>0</v>
      </c>
      <c r="G21" s="46">
        <v>0</v>
      </c>
      <c r="H21" s="319">
        <f t="shared" si="6"/>
        <v>0</v>
      </c>
      <c r="I21" s="46">
        <f t="shared" si="7"/>
        <v>0</v>
      </c>
      <c r="J21" s="46">
        <f t="shared" si="0"/>
        <v>0</v>
      </c>
      <c r="K21" s="319">
        <f t="shared" si="8"/>
        <v>0</v>
      </c>
      <c r="L21" s="14">
        <f t="shared" si="9"/>
        <v>0</v>
      </c>
      <c r="M21" s="319">
        <f t="shared" si="10"/>
        <v>0</v>
      </c>
      <c r="N21" s="14">
        <f t="shared" si="9"/>
        <v>0</v>
      </c>
      <c r="O21" s="252">
        <f t="shared" ref="O21:O40" si="22">+AN21</f>
        <v>0</v>
      </c>
      <c r="P21" s="14">
        <f t="shared" si="11"/>
        <v>0</v>
      </c>
      <c r="Q21" s="252">
        <f t="shared" ref="Q21:Q39" si="23">+AP21</f>
        <v>0</v>
      </c>
      <c r="R21" s="14">
        <f t="shared" si="11"/>
        <v>0</v>
      </c>
      <c r="S21" s="252">
        <f t="shared" ref="S21:S40" si="24">+AR21</f>
        <v>0</v>
      </c>
      <c r="T21" s="14">
        <f t="shared" si="12"/>
        <v>0</v>
      </c>
      <c r="U21" s="252">
        <f t="shared" ref="U21:U40" si="25">+AT21</f>
        <v>0</v>
      </c>
      <c r="V21" s="14">
        <f t="shared" si="13"/>
        <v>0</v>
      </c>
      <c r="W21" s="252">
        <f t="shared" ref="W21:W40" si="26">+AV21</f>
        <v>0</v>
      </c>
      <c r="X21" s="14">
        <f t="shared" si="14"/>
        <v>0</v>
      </c>
      <c r="Y21" s="252">
        <f t="shared" ref="Y21:Y40" si="27">+AX21</f>
        <v>0</v>
      </c>
      <c r="Z21" s="14">
        <f t="shared" si="15"/>
        <v>0</v>
      </c>
      <c r="AA21" s="252">
        <f t="shared" ref="AA21:AA40" si="28">+AZ21</f>
        <v>0</v>
      </c>
      <c r="AB21" s="14">
        <f t="shared" si="16"/>
        <v>0</v>
      </c>
      <c r="AC21" s="252">
        <f t="shared" ref="AC21:AC40" si="29">+BB21</f>
        <v>0</v>
      </c>
      <c r="AD21" s="14">
        <f t="shared" si="17"/>
        <v>0</v>
      </c>
      <c r="AE21" s="252">
        <f t="shared" ref="AE21:AE40" si="30">+BD21</f>
        <v>0</v>
      </c>
      <c r="AF21" s="14">
        <f t="shared" si="18"/>
        <v>0</v>
      </c>
      <c r="AG21" s="252">
        <f t="shared" ref="AG21:AG40" si="31">+BF21</f>
        <v>0</v>
      </c>
      <c r="AH21" s="14">
        <f t="shared" si="19"/>
        <v>0</v>
      </c>
      <c r="AI21" s="252">
        <f t="shared" ref="AI21:AI40" si="32">+BH21</f>
        <v>0</v>
      </c>
      <c r="AJ21" s="14">
        <f t="shared" si="20"/>
        <v>0</v>
      </c>
      <c r="AK21" s="252">
        <f t="shared" ref="AK21:AK40" si="33">+BJ21</f>
        <v>0</v>
      </c>
      <c r="AL21" s="14">
        <f t="shared" si="21"/>
        <v>0</v>
      </c>
      <c r="AN21" s="6">
        <v>0</v>
      </c>
      <c r="AP21" s="6">
        <v>0</v>
      </c>
      <c r="AR21" s="6">
        <v>0</v>
      </c>
      <c r="AT21" s="6">
        <v>0</v>
      </c>
      <c r="AV21" s="6">
        <v>0</v>
      </c>
      <c r="AX21" s="6">
        <v>0</v>
      </c>
      <c r="AZ21" s="6">
        <v>0</v>
      </c>
      <c r="BB21" s="6">
        <v>0</v>
      </c>
      <c r="BD21" s="6">
        <v>0</v>
      </c>
      <c r="BF21" s="6">
        <v>0</v>
      </c>
      <c r="BH21" s="6">
        <v>0</v>
      </c>
      <c r="BJ21" s="6">
        <v>0</v>
      </c>
    </row>
    <row r="22" spans="1:62" s="6" customFormat="1" ht="16.5" customHeight="1">
      <c r="B22" s="261" t="s">
        <v>388</v>
      </c>
      <c r="C22" s="272">
        <v>0</v>
      </c>
      <c r="D22" s="14">
        <v>0</v>
      </c>
      <c r="E22" s="252">
        <v>0</v>
      </c>
      <c r="F22" s="46">
        <v>0</v>
      </c>
      <c r="G22" s="46">
        <v>0</v>
      </c>
      <c r="H22" s="319">
        <f t="shared" si="6"/>
        <v>0</v>
      </c>
      <c r="I22" s="46">
        <f t="shared" si="7"/>
        <v>0</v>
      </c>
      <c r="J22" s="46">
        <f t="shared" si="0"/>
        <v>0</v>
      </c>
      <c r="K22" s="319">
        <f t="shared" si="8"/>
        <v>0</v>
      </c>
      <c r="L22" s="14">
        <f t="shared" si="9"/>
        <v>0</v>
      </c>
      <c r="M22" s="319">
        <f t="shared" si="10"/>
        <v>0</v>
      </c>
      <c r="N22" s="14">
        <f t="shared" si="9"/>
        <v>0</v>
      </c>
      <c r="O22" s="252">
        <f t="shared" si="22"/>
        <v>0</v>
      </c>
      <c r="P22" s="14">
        <f t="shared" si="11"/>
        <v>0</v>
      </c>
      <c r="Q22" s="252">
        <f t="shared" si="23"/>
        <v>0</v>
      </c>
      <c r="R22" s="14">
        <f t="shared" si="11"/>
        <v>0</v>
      </c>
      <c r="S22" s="252">
        <f t="shared" si="24"/>
        <v>0</v>
      </c>
      <c r="T22" s="14">
        <f t="shared" si="12"/>
        <v>0</v>
      </c>
      <c r="U22" s="252">
        <f t="shared" si="25"/>
        <v>0</v>
      </c>
      <c r="V22" s="14">
        <f t="shared" si="13"/>
        <v>0</v>
      </c>
      <c r="W22" s="252">
        <f t="shared" si="26"/>
        <v>0</v>
      </c>
      <c r="X22" s="14">
        <f t="shared" si="14"/>
        <v>0</v>
      </c>
      <c r="Y22" s="252">
        <f t="shared" si="27"/>
        <v>0</v>
      </c>
      <c r="Z22" s="14">
        <f t="shared" si="15"/>
        <v>0</v>
      </c>
      <c r="AA22" s="252">
        <f t="shared" si="28"/>
        <v>0</v>
      </c>
      <c r="AB22" s="14">
        <f t="shared" si="16"/>
        <v>0</v>
      </c>
      <c r="AC22" s="252">
        <f t="shared" si="29"/>
        <v>0</v>
      </c>
      <c r="AD22" s="14">
        <f t="shared" si="17"/>
        <v>0</v>
      </c>
      <c r="AE22" s="252">
        <f t="shared" si="30"/>
        <v>0</v>
      </c>
      <c r="AF22" s="14">
        <f t="shared" si="18"/>
        <v>0</v>
      </c>
      <c r="AG22" s="252">
        <f t="shared" si="31"/>
        <v>0</v>
      </c>
      <c r="AH22" s="14">
        <f t="shared" si="19"/>
        <v>0</v>
      </c>
      <c r="AI22" s="252">
        <f t="shared" si="32"/>
        <v>0</v>
      </c>
      <c r="AJ22" s="14">
        <f t="shared" si="20"/>
        <v>0</v>
      </c>
      <c r="AK22" s="252">
        <f t="shared" si="33"/>
        <v>0</v>
      </c>
      <c r="AL22" s="14">
        <f t="shared" si="21"/>
        <v>0</v>
      </c>
      <c r="AN22" s="6">
        <v>0</v>
      </c>
      <c r="AP22" s="6">
        <v>0</v>
      </c>
      <c r="AR22" s="6">
        <v>0</v>
      </c>
      <c r="AT22" s="6">
        <v>0</v>
      </c>
      <c r="AV22" s="6">
        <v>0</v>
      </c>
      <c r="AX22" s="6">
        <v>0</v>
      </c>
      <c r="AZ22" s="6">
        <v>0</v>
      </c>
      <c r="BB22" s="6">
        <v>0</v>
      </c>
      <c r="BD22" s="6">
        <v>0</v>
      </c>
      <c r="BF22" s="6">
        <v>0</v>
      </c>
      <c r="BH22" s="6">
        <v>0</v>
      </c>
      <c r="BJ22" s="6">
        <v>0</v>
      </c>
    </row>
    <row r="23" spans="1:62" s="6" customFormat="1" ht="16.5" customHeight="1">
      <c r="B23" s="261" t="s">
        <v>389</v>
      </c>
      <c r="C23" s="272">
        <v>0</v>
      </c>
      <c r="D23" s="14">
        <v>0</v>
      </c>
      <c r="E23" s="252">
        <v>0</v>
      </c>
      <c r="F23" s="46">
        <v>0</v>
      </c>
      <c r="G23" s="46">
        <v>0</v>
      </c>
      <c r="H23" s="319">
        <f t="shared" si="6"/>
        <v>0</v>
      </c>
      <c r="I23" s="46">
        <f t="shared" si="7"/>
        <v>0</v>
      </c>
      <c r="J23" s="46">
        <f t="shared" si="0"/>
        <v>0</v>
      </c>
      <c r="K23" s="319">
        <f t="shared" si="8"/>
        <v>0</v>
      </c>
      <c r="L23" s="14">
        <f t="shared" si="9"/>
        <v>0</v>
      </c>
      <c r="M23" s="319">
        <f t="shared" si="10"/>
        <v>0</v>
      </c>
      <c r="N23" s="14">
        <f t="shared" si="9"/>
        <v>0</v>
      </c>
      <c r="O23" s="252">
        <f t="shared" si="22"/>
        <v>0</v>
      </c>
      <c r="P23" s="14">
        <f t="shared" si="11"/>
        <v>0</v>
      </c>
      <c r="Q23" s="252">
        <f t="shared" si="23"/>
        <v>0</v>
      </c>
      <c r="R23" s="14">
        <f t="shared" si="11"/>
        <v>0</v>
      </c>
      <c r="S23" s="252">
        <f t="shared" si="24"/>
        <v>0</v>
      </c>
      <c r="T23" s="14">
        <f t="shared" si="12"/>
        <v>0</v>
      </c>
      <c r="U23" s="252">
        <f t="shared" si="25"/>
        <v>0</v>
      </c>
      <c r="V23" s="14">
        <f t="shared" si="13"/>
        <v>0</v>
      </c>
      <c r="W23" s="252">
        <f t="shared" si="26"/>
        <v>0</v>
      </c>
      <c r="X23" s="14">
        <f t="shared" si="14"/>
        <v>0</v>
      </c>
      <c r="Y23" s="252">
        <f t="shared" si="27"/>
        <v>0</v>
      </c>
      <c r="Z23" s="14">
        <f t="shared" si="15"/>
        <v>0</v>
      </c>
      <c r="AA23" s="252">
        <f t="shared" si="28"/>
        <v>0</v>
      </c>
      <c r="AB23" s="14">
        <f t="shared" si="16"/>
        <v>0</v>
      </c>
      <c r="AC23" s="252">
        <f t="shared" si="29"/>
        <v>0</v>
      </c>
      <c r="AD23" s="14">
        <f t="shared" si="17"/>
        <v>0</v>
      </c>
      <c r="AE23" s="252">
        <f t="shared" si="30"/>
        <v>0</v>
      </c>
      <c r="AF23" s="14">
        <f t="shared" si="18"/>
        <v>0</v>
      </c>
      <c r="AG23" s="252">
        <f t="shared" si="31"/>
        <v>0</v>
      </c>
      <c r="AH23" s="14">
        <f t="shared" si="19"/>
        <v>0</v>
      </c>
      <c r="AI23" s="252">
        <f t="shared" si="32"/>
        <v>0</v>
      </c>
      <c r="AJ23" s="14">
        <f t="shared" si="20"/>
        <v>0</v>
      </c>
      <c r="AK23" s="252">
        <f t="shared" si="33"/>
        <v>0</v>
      </c>
      <c r="AL23" s="14">
        <f t="shared" si="21"/>
        <v>0</v>
      </c>
      <c r="AN23" s="6">
        <v>0</v>
      </c>
      <c r="AP23" s="6">
        <v>0</v>
      </c>
      <c r="AR23" s="6">
        <v>0</v>
      </c>
      <c r="AT23" s="6">
        <v>0</v>
      </c>
      <c r="AV23" s="6">
        <v>0</v>
      </c>
      <c r="AX23" s="6">
        <v>0</v>
      </c>
      <c r="AZ23" s="6">
        <v>0</v>
      </c>
      <c r="BB23" s="6">
        <v>0</v>
      </c>
      <c r="BD23" s="6">
        <v>0</v>
      </c>
      <c r="BF23" s="6">
        <v>0</v>
      </c>
      <c r="BH23" s="6">
        <v>0</v>
      </c>
      <c r="BJ23" s="6">
        <v>0</v>
      </c>
    </row>
    <row r="24" spans="1:62" s="6" customFormat="1" ht="16.5" customHeight="1">
      <c r="B24" s="261" t="s">
        <v>390</v>
      </c>
      <c r="C24" s="272">
        <v>1994691107.8</v>
      </c>
      <c r="D24" s="14">
        <v>2.0582218085790486E-3</v>
      </c>
      <c r="E24" s="252">
        <v>2220764964</v>
      </c>
      <c r="F24" s="46">
        <v>1.6988783830231401E-3</v>
      </c>
      <c r="G24" s="46">
        <v>0.1133377771204601</v>
      </c>
      <c r="H24" s="319">
        <f t="shared" si="6"/>
        <v>3920000000</v>
      </c>
      <c r="I24" s="46">
        <f>IFERROR(H24/H$7,0)</f>
        <v>2.2720747030408358E-3</v>
      </c>
      <c r="J24" s="46">
        <f>IFERROR((H24-E24)/E24,0)</f>
        <v>0.76515753064627334</v>
      </c>
      <c r="K24" s="319">
        <f t="shared" si="8"/>
        <v>4906131650.8392811</v>
      </c>
      <c r="L24" s="14">
        <f t="shared" si="9"/>
        <v>2.2720747030408358E-3</v>
      </c>
      <c r="M24" s="319">
        <f t="shared" si="10"/>
        <v>4490132050.9470701</v>
      </c>
      <c r="N24" s="14">
        <f t="shared" si="9"/>
        <v>2.2720747030408358E-3</v>
      </c>
      <c r="O24" s="252">
        <f t="shared" si="22"/>
        <v>240000000</v>
      </c>
      <c r="P24" s="14">
        <f t="shared" si="11"/>
        <v>2.3977583541981004E-3</v>
      </c>
      <c r="Q24" s="252">
        <f t="shared" si="23"/>
        <v>240000000</v>
      </c>
      <c r="R24" s="14">
        <f t="shared" si="11"/>
        <v>2.3229225759105769E-3</v>
      </c>
      <c r="S24" s="252">
        <f t="shared" si="24"/>
        <v>280000000</v>
      </c>
      <c r="T24" s="14">
        <f t="shared" si="12"/>
        <v>2.5106759520708692E-3</v>
      </c>
      <c r="U24" s="252">
        <f t="shared" si="25"/>
        <v>320000000</v>
      </c>
      <c r="V24" s="14">
        <f t="shared" si="13"/>
        <v>2.7547454610946324E-3</v>
      </c>
      <c r="W24" s="252">
        <f t="shared" si="26"/>
        <v>400000000</v>
      </c>
      <c r="X24" s="14">
        <f t="shared" si="14"/>
        <v>3.0979261706549216E-3</v>
      </c>
      <c r="Y24" s="252">
        <f t="shared" si="27"/>
        <v>400000000</v>
      </c>
      <c r="Z24" s="14">
        <f t="shared" si="15"/>
        <v>3.0317126538452273E-3</v>
      </c>
      <c r="AA24" s="252">
        <f t="shared" si="28"/>
        <v>400000000</v>
      </c>
      <c r="AB24" s="14">
        <f t="shared" si="16"/>
        <v>2.9415214936052026E-3</v>
      </c>
      <c r="AC24" s="252">
        <f t="shared" si="29"/>
        <v>400000000</v>
      </c>
      <c r="AD24" s="14">
        <f t="shared" si="17"/>
        <v>2.4215830280247472E-3</v>
      </c>
      <c r="AE24" s="252">
        <f t="shared" si="30"/>
        <v>320000000</v>
      </c>
      <c r="AF24" s="14">
        <f t="shared" si="18"/>
        <v>1.8096051913043185E-3</v>
      </c>
      <c r="AG24" s="252">
        <f t="shared" si="31"/>
        <v>320000000</v>
      </c>
      <c r="AH24" s="14">
        <f t="shared" si="19"/>
        <v>1.8257981220848151E-3</v>
      </c>
      <c r="AI24" s="252">
        <f t="shared" si="32"/>
        <v>320000000</v>
      </c>
      <c r="AJ24" s="14">
        <f t="shared" si="20"/>
        <v>1.713706013933176E-3</v>
      </c>
      <c r="AK24" s="252">
        <f t="shared" si="33"/>
        <v>280000000</v>
      </c>
      <c r="AL24" s="14">
        <f t="shared" si="21"/>
        <v>1.4496914644772901E-3</v>
      </c>
      <c r="AN24" s="6">
        <v>240000000</v>
      </c>
      <c r="AP24" s="6">
        <v>240000000</v>
      </c>
      <c r="AR24" s="6">
        <v>280000000</v>
      </c>
      <c r="AT24" s="6">
        <v>320000000</v>
      </c>
      <c r="AV24" s="6">
        <v>400000000</v>
      </c>
      <c r="AX24" s="6">
        <v>400000000</v>
      </c>
      <c r="AZ24" s="6">
        <v>400000000</v>
      </c>
      <c r="BB24" s="6">
        <v>400000000</v>
      </c>
      <c r="BD24" s="6">
        <v>320000000</v>
      </c>
      <c r="BF24" s="6">
        <v>320000000</v>
      </c>
      <c r="BH24" s="6">
        <v>320000000</v>
      </c>
      <c r="BJ24" s="6">
        <v>280000000</v>
      </c>
    </row>
    <row r="25" spans="1:62" s="6" customFormat="1" ht="16.5" customHeight="1">
      <c r="B25" s="261" t="s">
        <v>391</v>
      </c>
      <c r="C25" s="272">
        <v>0</v>
      </c>
      <c r="D25" s="14">
        <v>0</v>
      </c>
      <c r="E25" s="252">
        <v>0</v>
      </c>
      <c r="F25" s="46">
        <v>0</v>
      </c>
      <c r="G25" s="46">
        <v>0</v>
      </c>
      <c r="H25" s="319">
        <f t="shared" si="6"/>
        <v>0</v>
      </c>
      <c r="I25" s="46">
        <f t="shared" si="7"/>
        <v>0</v>
      </c>
      <c r="J25" s="46">
        <f t="shared" si="0"/>
        <v>0</v>
      </c>
      <c r="K25" s="319">
        <f t="shared" si="8"/>
        <v>0</v>
      </c>
      <c r="L25" s="14">
        <f t="shared" si="9"/>
        <v>0</v>
      </c>
      <c r="M25" s="319">
        <f t="shared" si="10"/>
        <v>0</v>
      </c>
      <c r="N25" s="14">
        <f t="shared" si="9"/>
        <v>0</v>
      </c>
      <c r="O25" s="252">
        <f t="shared" si="22"/>
        <v>0</v>
      </c>
      <c r="P25" s="14">
        <f t="shared" si="11"/>
        <v>0</v>
      </c>
      <c r="Q25" s="252">
        <f t="shared" si="23"/>
        <v>0</v>
      </c>
      <c r="R25" s="14">
        <f t="shared" si="11"/>
        <v>0</v>
      </c>
      <c r="S25" s="252">
        <f t="shared" si="24"/>
        <v>0</v>
      </c>
      <c r="T25" s="14">
        <f t="shared" si="12"/>
        <v>0</v>
      </c>
      <c r="U25" s="252">
        <f t="shared" si="25"/>
        <v>0</v>
      </c>
      <c r="V25" s="14">
        <f t="shared" si="13"/>
        <v>0</v>
      </c>
      <c r="W25" s="252">
        <f t="shared" si="26"/>
        <v>0</v>
      </c>
      <c r="X25" s="14">
        <f t="shared" si="14"/>
        <v>0</v>
      </c>
      <c r="Y25" s="252">
        <f t="shared" si="27"/>
        <v>0</v>
      </c>
      <c r="Z25" s="14">
        <f t="shared" si="15"/>
        <v>0</v>
      </c>
      <c r="AA25" s="252">
        <f t="shared" si="28"/>
        <v>0</v>
      </c>
      <c r="AB25" s="14">
        <f t="shared" si="16"/>
        <v>0</v>
      </c>
      <c r="AC25" s="252">
        <f t="shared" si="29"/>
        <v>0</v>
      </c>
      <c r="AD25" s="14">
        <f t="shared" si="17"/>
        <v>0</v>
      </c>
      <c r="AE25" s="252">
        <f t="shared" si="30"/>
        <v>0</v>
      </c>
      <c r="AF25" s="14">
        <f t="shared" si="18"/>
        <v>0</v>
      </c>
      <c r="AG25" s="252">
        <f t="shared" si="31"/>
        <v>0</v>
      </c>
      <c r="AH25" s="14">
        <f t="shared" si="19"/>
        <v>0</v>
      </c>
      <c r="AI25" s="252">
        <f t="shared" si="32"/>
        <v>0</v>
      </c>
      <c r="AJ25" s="14">
        <f t="shared" si="20"/>
        <v>0</v>
      </c>
      <c r="AK25" s="252">
        <f t="shared" si="33"/>
        <v>0</v>
      </c>
      <c r="AL25" s="14">
        <f t="shared" si="21"/>
        <v>0</v>
      </c>
      <c r="AN25" s="6">
        <v>0</v>
      </c>
      <c r="AP25" s="6">
        <v>0</v>
      </c>
      <c r="AR25" s="6">
        <v>0</v>
      </c>
      <c r="AT25" s="6">
        <v>0</v>
      </c>
      <c r="AV25" s="6">
        <v>0</v>
      </c>
      <c r="AX25" s="6">
        <v>0</v>
      </c>
      <c r="AZ25" s="6">
        <v>0</v>
      </c>
      <c r="BB25" s="6">
        <v>0</v>
      </c>
      <c r="BD25" s="6">
        <v>0</v>
      </c>
      <c r="BF25" s="6">
        <v>0</v>
      </c>
      <c r="BH25" s="6">
        <v>0</v>
      </c>
      <c r="BJ25" s="6">
        <v>0</v>
      </c>
    </row>
    <row r="26" spans="1:62" s="6" customFormat="1" ht="16.5" customHeight="1">
      <c r="B26" s="261" t="s">
        <v>392</v>
      </c>
      <c r="C26" s="272">
        <v>16656998399.256905</v>
      </c>
      <c r="D26" s="14">
        <v>1.7187522036246208E-2</v>
      </c>
      <c r="E26" s="252">
        <v>19373443138.655174</v>
      </c>
      <c r="F26" s="46">
        <v>1.4820624553490234E-2</v>
      </c>
      <c r="G26" s="46">
        <v>0.16308128717353149</v>
      </c>
      <c r="H26" s="319">
        <f t="shared" si="6"/>
        <v>21550483229.685181</v>
      </c>
      <c r="I26" s="46">
        <f t="shared" si="7"/>
        <v>1.2490894842977924E-2</v>
      </c>
      <c r="J26" s="46">
        <f t="shared" si="0"/>
        <v>0.11237238912303782</v>
      </c>
      <c r="K26" s="319">
        <f t="shared" si="8"/>
        <v>26971813230.622341</v>
      </c>
      <c r="L26" s="14">
        <f t="shared" si="9"/>
        <v>1.2490894842977924E-2</v>
      </c>
      <c r="M26" s="319">
        <f t="shared" si="10"/>
        <v>24684825373.216007</v>
      </c>
      <c r="N26" s="14">
        <f t="shared" si="9"/>
        <v>1.2490894842977924E-2</v>
      </c>
      <c r="O26" s="252">
        <f t="shared" si="22"/>
        <v>1795873602.4737651</v>
      </c>
      <c r="P26" s="14">
        <f t="shared" si="11"/>
        <v>1.7941962222563786E-2</v>
      </c>
      <c r="Q26" s="252">
        <f t="shared" si="23"/>
        <v>1795873602.4737651</v>
      </c>
      <c r="R26" s="14">
        <f t="shared" si="11"/>
        <v>1.7381980561117359E-2</v>
      </c>
      <c r="S26" s="252">
        <f t="shared" si="24"/>
        <v>1795873602.4737651</v>
      </c>
      <c r="T26" s="14">
        <f t="shared" si="12"/>
        <v>1.6103059523892006E-2</v>
      </c>
      <c r="U26" s="252">
        <f t="shared" si="25"/>
        <v>1795873602.4737651</v>
      </c>
      <c r="V26" s="14">
        <f t="shared" si="13"/>
        <v>1.5459920797232097E-2</v>
      </c>
      <c r="W26" s="252">
        <f t="shared" si="26"/>
        <v>1795873602.4737651</v>
      </c>
      <c r="X26" s="14">
        <f t="shared" si="14"/>
        <v>1.3908709580729525E-2</v>
      </c>
      <c r="Y26" s="252">
        <f t="shared" si="27"/>
        <v>1795873602.4737651</v>
      </c>
      <c r="Z26" s="14">
        <f t="shared" si="15"/>
        <v>1.3611431813315819E-2</v>
      </c>
      <c r="AA26" s="252">
        <f t="shared" si="28"/>
        <v>1795873602.4737651</v>
      </c>
      <c r="AB26" s="14">
        <f t="shared" si="16"/>
        <v>1.3206502003686964E-2</v>
      </c>
      <c r="AC26" s="252">
        <f t="shared" si="29"/>
        <v>1795873602.4737651</v>
      </c>
      <c r="AD26" s="14">
        <f t="shared" si="17"/>
        <v>1.0872142590570328E-2</v>
      </c>
      <c r="AE26" s="252">
        <f t="shared" si="30"/>
        <v>1795873602.4737651</v>
      </c>
      <c r="AF26" s="14">
        <f t="shared" si="18"/>
        <v>1.0155694356134105E-2</v>
      </c>
      <c r="AG26" s="252">
        <f t="shared" si="31"/>
        <v>1795873602.4737651</v>
      </c>
      <c r="AH26" s="14">
        <f t="shared" si="19"/>
        <v>1.0246570784057163E-2</v>
      </c>
      <c r="AI26" s="252">
        <f t="shared" si="32"/>
        <v>1795873602.4737651</v>
      </c>
      <c r="AJ26" s="14">
        <f t="shared" si="20"/>
        <v>9.6174981025722774E-3</v>
      </c>
      <c r="AK26" s="252">
        <f t="shared" si="33"/>
        <v>1795873602.4737651</v>
      </c>
      <c r="AL26" s="14">
        <f t="shared" si="21"/>
        <v>9.298080831379639E-3</v>
      </c>
      <c r="AN26" s="6">
        <v>1795873602.4737651</v>
      </c>
      <c r="AP26" s="6">
        <v>1795873602.4737651</v>
      </c>
      <c r="AR26" s="6">
        <v>1795873602.4737651</v>
      </c>
      <c r="AT26" s="6">
        <v>1795873602.4737651</v>
      </c>
      <c r="AV26" s="6">
        <v>1795873602.4737651</v>
      </c>
      <c r="AX26" s="6">
        <v>1795873602.4737651</v>
      </c>
      <c r="AZ26" s="6">
        <v>1795873602.4737651</v>
      </c>
      <c r="BB26" s="6">
        <v>1795873602.4737651</v>
      </c>
      <c r="BD26" s="6">
        <v>1795873602.4737651</v>
      </c>
      <c r="BF26" s="6">
        <v>1795873602.4737651</v>
      </c>
      <c r="BH26" s="6">
        <v>1795873602.4737651</v>
      </c>
      <c r="BJ26" s="6">
        <v>1795873602.4737651</v>
      </c>
    </row>
    <row r="27" spans="1:62" s="6" customFormat="1" ht="16.5" customHeight="1">
      <c r="B27" s="261" t="s">
        <v>393</v>
      </c>
      <c r="C27" s="272">
        <v>188020000</v>
      </c>
      <c r="D27" s="302">
        <v>1.9400841711068298E-4</v>
      </c>
      <c r="E27" s="252">
        <v>208900000</v>
      </c>
      <c r="F27" s="335">
        <v>1.5980785898850932E-4</v>
      </c>
      <c r="G27" s="46">
        <v>0.11105201574300606</v>
      </c>
      <c r="H27" s="319">
        <f t="shared" si="6"/>
        <v>220000000</v>
      </c>
      <c r="I27" s="335">
        <f t="shared" si="7"/>
        <v>1.2751439659923057E-4</v>
      </c>
      <c r="J27" s="46">
        <f t="shared" si="0"/>
        <v>5.3135471517472478E-2</v>
      </c>
      <c r="K27" s="319">
        <f t="shared" si="8"/>
        <v>275344123.26138818</v>
      </c>
      <c r="L27" s="302">
        <f t="shared" si="9"/>
        <v>1.2751439659923057E-4</v>
      </c>
      <c r="M27" s="319">
        <f t="shared" si="10"/>
        <v>251997206.94090697</v>
      </c>
      <c r="N27" s="302">
        <f t="shared" si="9"/>
        <v>1.2751439659923057E-4</v>
      </c>
      <c r="O27" s="252">
        <f t="shared" si="22"/>
        <v>15000000</v>
      </c>
      <c r="P27" s="14">
        <f t="shared" si="11"/>
        <v>1.4985989713738127E-4</v>
      </c>
      <c r="Q27" s="252">
        <f t="shared" si="23"/>
        <v>15000000</v>
      </c>
      <c r="R27" s="14">
        <f t="shared" si="11"/>
        <v>1.4518266099441105E-4</v>
      </c>
      <c r="S27" s="252">
        <f t="shared" si="24"/>
        <v>15000000</v>
      </c>
      <c r="T27" s="14">
        <f t="shared" si="12"/>
        <v>1.3450049743236799E-4</v>
      </c>
      <c r="U27" s="252">
        <f t="shared" si="25"/>
        <v>15000000</v>
      </c>
      <c r="V27" s="14">
        <f t="shared" si="13"/>
        <v>1.2912869348881089E-4</v>
      </c>
      <c r="W27" s="252">
        <f t="shared" si="26"/>
        <v>15000000</v>
      </c>
      <c r="X27" s="14">
        <f t="shared" si="14"/>
        <v>1.1617223139955956E-4</v>
      </c>
      <c r="Y27" s="252">
        <f t="shared" si="27"/>
        <v>35000000</v>
      </c>
      <c r="Z27" s="14">
        <f t="shared" si="15"/>
        <v>2.6527485721145738E-4</v>
      </c>
      <c r="AA27" s="252">
        <f t="shared" si="28"/>
        <v>15000000</v>
      </c>
      <c r="AB27" s="14">
        <f t="shared" si="16"/>
        <v>1.103070560101951E-4</v>
      </c>
      <c r="AC27" s="252">
        <f t="shared" si="29"/>
        <v>15000000</v>
      </c>
      <c r="AD27" s="14">
        <f t="shared" si="17"/>
        <v>9.0809363550928027E-5</v>
      </c>
      <c r="AE27" s="252">
        <f t="shared" si="30"/>
        <v>15000000</v>
      </c>
      <c r="AF27" s="14">
        <f t="shared" si="18"/>
        <v>8.4825243342389928E-5</v>
      </c>
      <c r="AG27" s="252">
        <f t="shared" si="31"/>
        <v>15000000</v>
      </c>
      <c r="AH27" s="14">
        <f t="shared" si="19"/>
        <v>8.558428697272572E-5</v>
      </c>
      <c r="AI27" s="252">
        <f t="shared" si="32"/>
        <v>15000000</v>
      </c>
      <c r="AJ27" s="14">
        <f t="shared" si="20"/>
        <v>8.0329969403117617E-5</v>
      </c>
      <c r="AK27" s="252">
        <f t="shared" si="33"/>
        <v>35000000</v>
      </c>
      <c r="AL27" s="14">
        <f t="shared" si="21"/>
        <v>1.8121143305966126E-4</v>
      </c>
      <c r="AN27" s="6">
        <v>15000000</v>
      </c>
      <c r="AP27" s="6">
        <v>15000000</v>
      </c>
      <c r="AR27" s="6">
        <v>15000000</v>
      </c>
      <c r="AT27" s="6">
        <v>15000000</v>
      </c>
      <c r="AV27" s="6">
        <v>15000000</v>
      </c>
      <c r="AX27" s="6">
        <v>35000000</v>
      </c>
      <c r="AZ27" s="6">
        <v>15000000</v>
      </c>
      <c r="BB27" s="6">
        <v>15000000</v>
      </c>
      <c r="BD27" s="6">
        <v>15000000</v>
      </c>
      <c r="BF27" s="6">
        <v>15000000</v>
      </c>
      <c r="BH27" s="6">
        <v>15000000</v>
      </c>
      <c r="BJ27" s="6">
        <v>35000000</v>
      </c>
    </row>
    <row r="28" spans="1:62" s="6" customFormat="1" ht="16.5" customHeight="1">
      <c r="B28" s="261" t="s">
        <v>123</v>
      </c>
      <c r="C28" s="272">
        <v>197399000</v>
      </c>
      <c r="D28" s="302">
        <v>2.0368613726854434E-4</v>
      </c>
      <c r="E28" s="252">
        <v>707405460</v>
      </c>
      <c r="F28" s="335">
        <v>5.4116300622011285E-4</v>
      </c>
      <c r="G28" s="46">
        <v>2.5836324398806476</v>
      </c>
      <c r="H28" s="319">
        <f t="shared" si="6"/>
        <v>588000000</v>
      </c>
      <c r="I28" s="335">
        <f t="shared" si="7"/>
        <v>3.4081120545612537E-4</v>
      </c>
      <c r="J28" s="46">
        <f>IFERROR((H28-E28)/E28,0)</f>
        <v>-0.16879352330698719</v>
      </c>
      <c r="K28" s="319">
        <f t="shared" si="8"/>
        <v>735919747.62589216</v>
      </c>
      <c r="L28" s="302">
        <f t="shared" si="9"/>
        <v>3.4081120545612537E-4</v>
      </c>
      <c r="M28" s="319">
        <f t="shared" si="10"/>
        <v>673519807.64206052</v>
      </c>
      <c r="N28" s="302">
        <f t="shared" si="9"/>
        <v>3.4081120545612537E-4</v>
      </c>
      <c r="O28" s="252">
        <f t="shared" si="22"/>
        <v>49000000</v>
      </c>
      <c r="P28" s="14">
        <f t="shared" si="11"/>
        <v>4.8954233064877879E-4</v>
      </c>
      <c r="Q28" s="252">
        <f t="shared" si="23"/>
        <v>49000000</v>
      </c>
      <c r="R28" s="14">
        <f t="shared" si="11"/>
        <v>4.7426335924840945E-4</v>
      </c>
      <c r="S28" s="252">
        <f t="shared" si="24"/>
        <v>49000000</v>
      </c>
      <c r="T28" s="14">
        <f t="shared" si="12"/>
        <v>4.3936829161240213E-4</v>
      </c>
      <c r="U28" s="252">
        <f t="shared" si="25"/>
        <v>49000000</v>
      </c>
      <c r="V28" s="14">
        <f t="shared" si="13"/>
        <v>4.218203987301156E-4</v>
      </c>
      <c r="W28" s="252">
        <f t="shared" si="26"/>
        <v>49000000</v>
      </c>
      <c r="X28" s="14">
        <f t="shared" si="14"/>
        <v>3.794959559052279E-4</v>
      </c>
      <c r="Y28" s="252">
        <f t="shared" si="27"/>
        <v>49000000</v>
      </c>
      <c r="Z28" s="14">
        <f t="shared" si="15"/>
        <v>3.7138480009604036E-4</v>
      </c>
      <c r="AA28" s="252">
        <f t="shared" si="28"/>
        <v>49000000</v>
      </c>
      <c r="AB28" s="14">
        <f t="shared" si="16"/>
        <v>3.6033638296663735E-4</v>
      </c>
      <c r="AC28" s="252">
        <f t="shared" si="29"/>
        <v>49000000</v>
      </c>
      <c r="AD28" s="14">
        <f t="shared" si="17"/>
        <v>2.9664392093303152E-4</v>
      </c>
      <c r="AE28" s="252">
        <f t="shared" si="30"/>
        <v>49000000</v>
      </c>
      <c r="AF28" s="14">
        <f t="shared" si="18"/>
        <v>2.7709579491847375E-4</v>
      </c>
      <c r="AG28" s="252">
        <f t="shared" si="31"/>
        <v>49000000</v>
      </c>
      <c r="AH28" s="14">
        <f t="shared" si="19"/>
        <v>2.7957533744423733E-4</v>
      </c>
      <c r="AI28" s="252">
        <f t="shared" si="32"/>
        <v>49000000</v>
      </c>
      <c r="AJ28" s="14">
        <f t="shared" si="20"/>
        <v>2.6241123338351758E-4</v>
      </c>
      <c r="AK28" s="252">
        <f t="shared" si="33"/>
        <v>49000000</v>
      </c>
      <c r="AL28" s="14">
        <f t="shared" si="21"/>
        <v>2.5369600628352576E-4</v>
      </c>
      <c r="AN28" s="6">
        <v>49000000</v>
      </c>
      <c r="AP28" s="6">
        <v>49000000</v>
      </c>
      <c r="AR28" s="6">
        <v>49000000</v>
      </c>
      <c r="AT28" s="6">
        <v>49000000</v>
      </c>
      <c r="AV28" s="6">
        <v>49000000</v>
      </c>
      <c r="AX28" s="6">
        <v>49000000</v>
      </c>
      <c r="AZ28" s="6">
        <v>49000000</v>
      </c>
      <c r="BB28" s="6">
        <v>49000000</v>
      </c>
      <c r="BD28" s="6">
        <v>49000000</v>
      </c>
      <c r="BF28" s="6">
        <v>49000000</v>
      </c>
      <c r="BH28" s="6">
        <v>49000000</v>
      </c>
      <c r="BJ28" s="6">
        <v>49000000</v>
      </c>
    </row>
    <row r="29" spans="1:62" s="6" customFormat="1" ht="16.5" customHeight="1">
      <c r="B29" s="261" t="s">
        <v>394</v>
      </c>
      <c r="C29" s="272">
        <v>0</v>
      </c>
      <c r="D29" s="14">
        <v>0</v>
      </c>
      <c r="E29" s="252">
        <v>0</v>
      </c>
      <c r="F29" s="46">
        <v>0</v>
      </c>
      <c r="G29" s="46">
        <v>0</v>
      </c>
      <c r="H29" s="319">
        <f t="shared" si="6"/>
        <v>0</v>
      </c>
      <c r="I29" s="46">
        <f t="shared" si="7"/>
        <v>0</v>
      </c>
      <c r="J29" s="46">
        <f t="shared" si="0"/>
        <v>0</v>
      </c>
      <c r="K29" s="319">
        <f t="shared" si="8"/>
        <v>0</v>
      </c>
      <c r="L29" s="14">
        <f t="shared" si="9"/>
        <v>0</v>
      </c>
      <c r="M29" s="319">
        <f t="shared" si="10"/>
        <v>0</v>
      </c>
      <c r="N29" s="14">
        <f t="shared" si="9"/>
        <v>0</v>
      </c>
      <c r="O29" s="252">
        <f t="shared" si="22"/>
        <v>0</v>
      </c>
      <c r="P29" s="14">
        <f t="shared" si="11"/>
        <v>0</v>
      </c>
      <c r="Q29" s="252">
        <f t="shared" si="23"/>
        <v>0</v>
      </c>
      <c r="R29" s="14">
        <f t="shared" si="11"/>
        <v>0</v>
      </c>
      <c r="S29" s="252">
        <f t="shared" si="24"/>
        <v>0</v>
      </c>
      <c r="T29" s="14">
        <f t="shared" si="12"/>
        <v>0</v>
      </c>
      <c r="U29" s="252">
        <f t="shared" si="25"/>
        <v>0</v>
      </c>
      <c r="V29" s="14">
        <f t="shared" si="13"/>
        <v>0</v>
      </c>
      <c r="W29" s="252">
        <f t="shared" si="26"/>
        <v>0</v>
      </c>
      <c r="X29" s="14">
        <f t="shared" si="14"/>
        <v>0</v>
      </c>
      <c r="Y29" s="252">
        <f t="shared" si="27"/>
        <v>0</v>
      </c>
      <c r="Z29" s="14">
        <f t="shared" si="15"/>
        <v>0</v>
      </c>
      <c r="AA29" s="252">
        <f t="shared" si="28"/>
        <v>0</v>
      </c>
      <c r="AB29" s="14">
        <f t="shared" si="16"/>
        <v>0</v>
      </c>
      <c r="AC29" s="252">
        <f t="shared" si="29"/>
        <v>0</v>
      </c>
      <c r="AD29" s="14">
        <f t="shared" si="17"/>
        <v>0</v>
      </c>
      <c r="AE29" s="252">
        <f t="shared" si="30"/>
        <v>0</v>
      </c>
      <c r="AF29" s="14">
        <f t="shared" si="18"/>
        <v>0</v>
      </c>
      <c r="AG29" s="252">
        <f t="shared" si="31"/>
        <v>0</v>
      </c>
      <c r="AH29" s="14">
        <f t="shared" si="19"/>
        <v>0</v>
      </c>
      <c r="AI29" s="252">
        <f t="shared" si="32"/>
        <v>0</v>
      </c>
      <c r="AJ29" s="14">
        <f t="shared" si="20"/>
        <v>0</v>
      </c>
      <c r="AK29" s="252">
        <f t="shared" si="33"/>
        <v>0</v>
      </c>
      <c r="AL29" s="14">
        <f t="shared" si="21"/>
        <v>0</v>
      </c>
      <c r="AN29" s="6">
        <v>0</v>
      </c>
      <c r="AP29" s="6">
        <v>0</v>
      </c>
      <c r="AR29" s="6">
        <v>0</v>
      </c>
      <c r="AT29" s="6">
        <v>0</v>
      </c>
      <c r="AV29" s="6">
        <v>0</v>
      </c>
      <c r="AX29" s="6">
        <v>0</v>
      </c>
      <c r="AZ29" s="6">
        <v>0</v>
      </c>
      <c r="BB29" s="6">
        <v>0</v>
      </c>
      <c r="BD29" s="6">
        <v>0</v>
      </c>
      <c r="BF29" s="6">
        <v>0</v>
      </c>
      <c r="BH29" s="6">
        <v>0</v>
      </c>
      <c r="BJ29" s="6">
        <v>0</v>
      </c>
    </row>
    <row r="30" spans="1:62" s="6" customFormat="1" ht="16.5" customHeight="1">
      <c r="B30" s="261" t="s">
        <v>395</v>
      </c>
      <c r="C30" s="272">
        <v>0</v>
      </c>
      <c r="D30" s="14">
        <v>0</v>
      </c>
      <c r="E30" s="252">
        <v>0</v>
      </c>
      <c r="F30" s="46">
        <v>0</v>
      </c>
      <c r="G30" s="46">
        <v>0</v>
      </c>
      <c r="H30" s="319">
        <f t="shared" si="6"/>
        <v>0</v>
      </c>
      <c r="I30" s="46">
        <f t="shared" si="7"/>
        <v>0</v>
      </c>
      <c r="J30" s="46">
        <f t="shared" si="0"/>
        <v>0</v>
      </c>
      <c r="K30" s="319">
        <f t="shared" si="8"/>
        <v>0</v>
      </c>
      <c r="L30" s="14">
        <f t="shared" si="9"/>
        <v>0</v>
      </c>
      <c r="M30" s="319">
        <f t="shared" si="10"/>
        <v>0</v>
      </c>
      <c r="N30" s="14">
        <f t="shared" si="9"/>
        <v>0</v>
      </c>
      <c r="O30" s="252">
        <f t="shared" si="22"/>
        <v>0</v>
      </c>
      <c r="P30" s="14">
        <f t="shared" si="11"/>
        <v>0</v>
      </c>
      <c r="Q30" s="252">
        <f t="shared" si="23"/>
        <v>0</v>
      </c>
      <c r="R30" s="14">
        <f t="shared" si="11"/>
        <v>0</v>
      </c>
      <c r="S30" s="252">
        <f t="shared" si="24"/>
        <v>0</v>
      </c>
      <c r="T30" s="14">
        <f t="shared" si="12"/>
        <v>0</v>
      </c>
      <c r="U30" s="252">
        <f t="shared" si="25"/>
        <v>0</v>
      </c>
      <c r="V30" s="14">
        <f t="shared" si="13"/>
        <v>0</v>
      </c>
      <c r="W30" s="252">
        <f t="shared" si="26"/>
        <v>0</v>
      </c>
      <c r="X30" s="14">
        <f t="shared" si="14"/>
        <v>0</v>
      </c>
      <c r="Y30" s="252">
        <f t="shared" si="27"/>
        <v>0</v>
      </c>
      <c r="Z30" s="14">
        <f t="shared" si="15"/>
        <v>0</v>
      </c>
      <c r="AA30" s="252">
        <f t="shared" si="28"/>
        <v>0</v>
      </c>
      <c r="AB30" s="14">
        <f t="shared" si="16"/>
        <v>0</v>
      </c>
      <c r="AC30" s="252">
        <f t="shared" si="29"/>
        <v>0</v>
      </c>
      <c r="AD30" s="14">
        <f t="shared" si="17"/>
        <v>0</v>
      </c>
      <c r="AE30" s="252">
        <f t="shared" si="30"/>
        <v>0</v>
      </c>
      <c r="AF30" s="14">
        <f t="shared" si="18"/>
        <v>0</v>
      </c>
      <c r="AG30" s="252">
        <f t="shared" si="31"/>
        <v>0</v>
      </c>
      <c r="AH30" s="14">
        <f t="shared" si="19"/>
        <v>0</v>
      </c>
      <c r="AI30" s="252">
        <f t="shared" si="32"/>
        <v>0</v>
      </c>
      <c r="AJ30" s="14">
        <f t="shared" si="20"/>
        <v>0</v>
      </c>
      <c r="AK30" s="252">
        <f t="shared" si="33"/>
        <v>0</v>
      </c>
      <c r="AL30" s="14">
        <f t="shared" si="21"/>
        <v>0</v>
      </c>
      <c r="AN30" s="6">
        <v>0</v>
      </c>
      <c r="AP30" s="6">
        <v>0</v>
      </c>
      <c r="AR30" s="6">
        <v>0</v>
      </c>
      <c r="AT30" s="6">
        <v>0</v>
      </c>
      <c r="AV30" s="6">
        <v>0</v>
      </c>
      <c r="AX30" s="6">
        <v>0</v>
      </c>
      <c r="AZ30" s="6">
        <v>0</v>
      </c>
      <c r="BB30" s="6">
        <v>0</v>
      </c>
      <c r="BD30" s="6">
        <v>0</v>
      </c>
      <c r="BF30" s="6">
        <v>0</v>
      </c>
      <c r="BH30" s="6">
        <v>0</v>
      </c>
      <c r="BJ30" s="6">
        <v>0</v>
      </c>
    </row>
    <row r="31" spans="1:62" s="6" customFormat="1" ht="16.5" customHeight="1">
      <c r="B31" s="261" t="s">
        <v>396</v>
      </c>
      <c r="C31" s="272">
        <v>0</v>
      </c>
      <c r="D31" s="14">
        <v>0</v>
      </c>
      <c r="E31" s="252">
        <v>0</v>
      </c>
      <c r="F31" s="46">
        <v>0</v>
      </c>
      <c r="G31" s="46">
        <v>0</v>
      </c>
      <c r="H31" s="319">
        <f t="shared" si="6"/>
        <v>0</v>
      </c>
      <c r="I31" s="46">
        <f t="shared" si="7"/>
        <v>0</v>
      </c>
      <c r="J31" s="46">
        <f t="shared" si="0"/>
        <v>0</v>
      </c>
      <c r="K31" s="319">
        <f t="shared" si="8"/>
        <v>0</v>
      </c>
      <c r="L31" s="14">
        <f t="shared" si="9"/>
        <v>0</v>
      </c>
      <c r="M31" s="319">
        <f t="shared" si="10"/>
        <v>0</v>
      </c>
      <c r="N31" s="14">
        <f t="shared" si="9"/>
        <v>0</v>
      </c>
      <c r="O31" s="252">
        <f t="shared" si="22"/>
        <v>0</v>
      </c>
      <c r="P31" s="14">
        <f t="shared" si="11"/>
        <v>0</v>
      </c>
      <c r="Q31" s="252">
        <f t="shared" si="23"/>
        <v>0</v>
      </c>
      <c r="R31" s="14">
        <f t="shared" si="11"/>
        <v>0</v>
      </c>
      <c r="S31" s="252">
        <f t="shared" si="24"/>
        <v>0</v>
      </c>
      <c r="T31" s="14">
        <f t="shared" si="12"/>
        <v>0</v>
      </c>
      <c r="U31" s="252">
        <f t="shared" si="25"/>
        <v>0</v>
      </c>
      <c r="V31" s="14">
        <f t="shared" si="13"/>
        <v>0</v>
      </c>
      <c r="W31" s="252">
        <f t="shared" si="26"/>
        <v>0</v>
      </c>
      <c r="X31" s="14">
        <f t="shared" si="14"/>
        <v>0</v>
      </c>
      <c r="Y31" s="252">
        <f t="shared" si="27"/>
        <v>0</v>
      </c>
      <c r="Z31" s="14">
        <f t="shared" si="15"/>
        <v>0</v>
      </c>
      <c r="AA31" s="252">
        <f t="shared" si="28"/>
        <v>0</v>
      </c>
      <c r="AB31" s="14">
        <f t="shared" si="16"/>
        <v>0</v>
      </c>
      <c r="AC31" s="252">
        <f t="shared" si="29"/>
        <v>0</v>
      </c>
      <c r="AD31" s="14">
        <f t="shared" si="17"/>
        <v>0</v>
      </c>
      <c r="AE31" s="252">
        <f t="shared" si="30"/>
        <v>0</v>
      </c>
      <c r="AF31" s="14">
        <f t="shared" si="18"/>
        <v>0</v>
      </c>
      <c r="AG31" s="252">
        <f t="shared" si="31"/>
        <v>0</v>
      </c>
      <c r="AH31" s="14">
        <f t="shared" si="19"/>
        <v>0</v>
      </c>
      <c r="AI31" s="252">
        <f t="shared" si="32"/>
        <v>0</v>
      </c>
      <c r="AJ31" s="14">
        <f t="shared" si="20"/>
        <v>0</v>
      </c>
      <c r="AK31" s="252">
        <f t="shared" si="33"/>
        <v>0</v>
      </c>
      <c r="AL31" s="14">
        <f t="shared" si="21"/>
        <v>0</v>
      </c>
      <c r="AN31" s="6">
        <v>0</v>
      </c>
      <c r="AP31" s="6">
        <v>0</v>
      </c>
      <c r="AR31" s="6">
        <v>0</v>
      </c>
      <c r="AT31" s="6">
        <v>0</v>
      </c>
      <c r="AV31" s="6">
        <v>0</v>
      </c>
      <c r="AX31" s="6">
        <v>0</v>
      </c>
      <c r="AZ31" s="6">
        <v>0</v>
      </c>
      <c r="BB31" s="6">
        <v>0</v>
      </c>
      <c r="BD31" s="6">
        <v>0</v>
      </c>
      <c r="BF31" s="6">
        <v>0</v>
      </c>
      <c r="BH31" s="6">
        <v>0</v>
      </c>
      <c r="BJ31" s="6">
        <v>0</v>
      </c>
    </row>
    <row r="32" spans="1:62" s="6" customFormat="1" ht="16.5" customHeight="1">
      <c r="B32" s="261" t="s">
        <v>124</v>
      </c>
      <c r="C32" s="272">
        <v>5307951949.1999998</v>
      </c>
      <c r="D32" s="14">
        <v>5.477009657291013E-3</v>
      </c>
      <c r="E32" s="252">
        <v>10534104842</v>
      </c>
      <c r="F32" s="46">
        <v>8.0585578801364733E-3</v>
      </c>
      <c r="G32" s="46">
        <v>0.98458933743506705</v>
      </c>
      <c r="H32" s="319">
        <f t="shared" si="6"/>
        <v>11361514230.632723</v>
      </c>
      <c r="I32" s="46">
        <f t="shared" si="7"/>
        <v>6.5852574162395591E-3</v>
      </c>
      <c r="J32" s="46">
        <f t="shared" si="0"/>
        <v>7.8545771192042868E-2</v>
      </c>
      <c r="K32" s="319">
        <f t="shared" si="8"/>
        <v>14219664430.706148</v>
      </c>
      <c r="L32" s="14">
        <f t="shared" si="9"/>
        <v>6.5852574162395591E-3</v>
      </c>
      <c r="M32" s="319">
        <f t="shared" si="10"/>
        <v>13013953876.085518</v>
      </c>
      <c r="N32" s="14">
        <f t="shared" si="9"/>
        <v>6.5852574162395591E-3</v>
      </c>
      <c r="O32" s="252">
        <f t="shared" si="22"/>
        <v>946792852.5527271</v>
      </c>
      <c r="P32" s="14">
        <f t="shared" si="11"/>
        <v>9.4590852995972991E-3</v>
      </c>
      <c r="Q32" s="252">
        <f t="shared" si="23"/>
        <v>946792852.5527271</v>
      </c>
      <c r="R32" s="14">
        <f t="shared" si="11"/>
        <v>9.1638603829395995E-3</v>
      </c>
      <c r="S32" s="252">
        <f t="shared" si="24"/>
        <v>946792852.5527271</v>
      </c>
      <c r="T32" s="14">
        <f t="shared" si="12"/>
        <v>8.4896073089168293E-3</v>
      </c>
      <c r="U32" s="252">
        <f t="shared" si="25"/>
        <v>946792852.5527271</v>
      </c>
      <c r="V32" s="14">
        <f t="shared" si="13"/>
        <v>8.1505416036452023E-3</v>
      </c>
      <c r="W32" s="252">
        <f t="shared" si="26"/>
        <v>946792852.5527271</v>
      </c>
      <c r="X32" s="14">
        <f t="shared" si="14"/>
        <v>7.3327358902802991E-3</v>
      </c>
      <c r="Y32" s="252">
        <f t="shared" si="27"/>
        <v>946792852.5527271</v>
      </c>
      <c r="Z32" s="14">
        <f t="shared" si="15"/>
        <v>7.1760096791358037E-3</v>
      </c>
      <c r="AA32" s="252">
        <f t="shared" si="28"/>
        <v>946792852.5527271</v>
      </c>
      <c r="AB32" s="14">
        <f t="shared" si="16"/>
        <v>6.9625288144390708E-3</v>
      </c>
      <c r="AC32" s="252">
        <f t="shared" si="29"/>
        <v>946792852.5527271</v>
      </c>
      <c r="AD32" s="14">
        <f t="shared" si="17"/>
        <v>5.7318437569920527E-3</v>
      </c>
      <c r="AE32" s="252">
        <f t="shared" si="30"/>
        <v>946792852.5527271</v>
      </c>
      <c r="AF32" s="14">
        <f t="shared" si="18"/>
        <v>5.3541289408413724E-3</v>
      </c>
      <c r="AG32" s="252">
        <f t="shared" si="31"/>
        <v>946792852.5527271</v>
      </c>
      <c r="AH32" s="14">
        <f t="shared" si="19"/>
        <v>5.4020394131065455E-3</v>
      </c>
      <c r="AI32" s="252">
        <f t="shared" si="32"/>
        <v>946792852.5527271</v>
      </c>
      <c r="AJ32" s="14">
        <f t="shared" si="20"/>
        <v>5.070389391776735E-3</v>
      </c>
      <c r="AK32" s="252">
        <f t="shared" si="33"/>
        <v>946792852.5527271</v>
      </c>
      <c r="AL32" s="14">
        <f t="shared" si="21"/>
        <v>4.9019911320492635E-3</v>
      </c>
      <c r="AN32" s="6">
        <v>946792852.5527271</v>
      </c>
      <c r="AP32" s="6">
        <v>946792852.5527271</v>
      </c>
      <c r="AR32" s="6">
        <v>946792852.5527271</v>
      </c>
      <c r="AT32" s="6">
        <v>946792852.5527271</v>
      </c>
      <c r="AV32" s="6">
        <v>946792852.5527271</v>
      </c>
      <c r="AX32" s="6">
        <v>946792852.5527271</v>
      </c>
      <c r="AZ32" s="6">
        <v>946792852.5527271</v>
      </c>
      <c r="BB32" s="6">
        <v>946792852.5527271</v>
      </c>
      <c r="BD32" s="6">
        <v>946792852.5527271</v>
      </c>
      <c r="BF32" s="6">
        <v>946792852.5527271</v>
      </c>
      <c r="BH32" s="6">
        <v>946792852.5527271</v>
      </c>
      <c r="BJ32" s="6">
        <v>946792852.5527271</v>
      </c>
    </row>
    <row r="33" spans="2:62" s="6" customFormat="1" ht="16.5" customHeight="1">
      <c r="B33" s="261" t="s">
        <v>397</v>
      </c>
      <c r="C33" s="272">
        <v>0</v>
      </c>
      <c r="D33" s="14">
        <v>0</v>
      </c>
      <c r="E33" s="252">
        <v>0</v>
      </c>
      <c r="F33" s="46">
        <v>0</v>
      </c>
      <c r="G33" s="46">
        <v>0</v>
      </c>
      <c r="H33" s="319">
        <f t="shared" si="6"/>
        <v>0</v>
      </c>
      <c r="I33" s="46">
        <f t="shared" si="7"/>
        <v>0</v>
      </c>
      <c r="J33" s="46">
        <f t="shared" si="0"/>
        <v>0</v>
      </c>
      <c r="K33" s="319">
        <f t="shared" si="8"/>
        <v>0</v>
      </c>
      <c r="L33" s="14">
        <f t="shared" si="9"/>
        <v>0</v>
      </c>
      <c r="M33" s="319">
        <f t="shared" si="10"/>
        <v>0</v>
      </c>
      <c r="N33" s="14">
        <f t="shared" si="9"/>
        <v>0</v>
      </c>
      <c r="O33" s="252">
        <f>+AN33</f>
        <v>0</v>
      </c>
      <c r="P33" s="14">
        <f t="shared" si="11"/>
        <v>0</v>
      </c>
      <c r="Q33" s="252">
        <f t="shared" si="23"/>
        <v>0</v>
      </c>
      <c r="R33" s="14">
        <f t="shared" si="11"/>
        <v>0</v>
      </c>
      <c r="S33" s="252">
        <f t="shared" si="24"/>
        <v>0</v>
      </c>
      <c r="T33" s="14">
        <f t="shared" si="12"/>
        <v>0</v>
      </c>
      <c r="U33" s="252">
        <f t="shared" si="25"/>
        <v>0</v>
      </c>
      <c r="V33" s="14">
        <f t="shared" si="13"/>
        <v>0</v>
      </c>
      <c r="W33" s="252">
        <f t="shared" si="26"/>
        <v>0</v>
      </c>
      <c r="X33" s="14">
        <f t="shared" si="14"/>
        <v>0</v>
      </c>
      <c r="Y33" s="252">
        <f t="shared" si="27"/>
        <v>0</v>
      </c>
      <c r="Z33" s="14">
        <f t="shared" si="15"/>
        <v>0</v>
      </c>
      <c r="AA33" s="252">
        <f t="shared" si="28"/>
        <v>0</v>
      </c>
      <c r="AB33" s="14">
        <f t="shared" si="16"/>
        <v>0</v>
      </c>
      <c r="AC33" s="252">
        <f t="shared" si="29"/>
        <v>0</v>
      </c>
      <c r="AD33" s="14">
        <f t="shared" si="17"/>
        <v>0</v>
      </c>
      <c r="AE33" s="252">
        <f t="shared" si="30"/>
        <v>0</v>
      </c>
      <c r="AF33" s="14">
        <f t="shared" si="18"/>
        <v>0</v>
      </c>
      <c r="AG33" s="252">
        <f t="shared" si="31"/>
        <v>0</v>
      </c>
      <c r="AH33" s="14">
        <f t="shared" si="19"/>
        <v>0</v>
      </c>
      <c r="AI33" s="252">
        <f t="shared" si="32"/>
        <v>0</v>
      </c>
      <c r="AJ33" s="14">
        <f t="shared" si="20"/>
        <v>0</v>
      </c>
      <c r="AK33" s="252">
        <f t="shared" si="33"/>
        <v>0</v>
      </c>
      <c r="AL33" s="14">
        <f t="shared" si="21"/>
        <v>0</v>
      </c>
      <c r="AN33" s="6">
        <v>0</v>
      </c>
      <c r="AP33" s="6">
        <v>0</v>
      </c>
      <c r="AR33" s="6">
        <v>0</v>
      </c>
      <c r="AT33" s="6">
        <v>0</v>
      </c>
      <c r="AV33" s="6">
        <v>0</v>
      </c>
      <c r="AX33" s="6">
        <v>0</v>
      </c>
      <c r="AZ33" s="6">
        <v>0</v>
      </c>
      <c r="BB33" s="6">
        <v>0</v>
      </c>
      <c r="BD33" s="6">
        <v>0</v>
      </c>
      <c r="BF33" s="6">
        <v>0</v>
      </c>
      <c r="BH33" s="6">
        <v>0</v>
      </c>
      <c r="BJ33" s="6">
        <v>0</v>
      </c>
    </row>
    <row r="34" spans="2:62" s="6" customFormat="1" ht="16.5" customHeight="1">
      <c r="B34" s="261" t="s">
        <v>398</v>
      </c>
      <c r="C34" s="272">
        <v>0</v>
      </c>
      <c r="D34" s="14">
        <v>0</v>
      </c>
      <c r="E34" s="252">
        <v>0</v>
      </c>
      <c r="F34" s="46">
        <v>0</v>
      </c>
      <c r="G34" s="46">
        <v>0</v>
      </c>
      <c r="H34" s="319">
        <f t="shared" si="6"/>
        <v>0</v>
      </c>
      <c r="I34" s="46">
        <f t="shared" si="7"/>
        <v>0</v>
      </c>
      <c r="J34" s="46">
        <f t="shared" si="0"/>
        <v>0</v>
      </c>
      <c r="K34" s="319">
        <f t="shared" si="8"/>
        <v>0</v>
      </c>
      <c r="L34" s="14">
        <f t="shared" si="9"/>
        <v>0</v>
      </c>
      <c r="M34" s="319">
        <f t="shared" si="10"/>
        <v>0</v>
      </c>
      <c r="N34" s="14">
        <f t="shared" si="9"/>
        <v>0</v>
      </c>
      <c r="O34" s="252">
        <f t="shared" si="22"/>
        <v>0</v>
      </c>
      <c r="P34" s="14">
        <f t="shared" si="11"/>
        <v>0</v>
      </c>
      <c r="Q34" s="252">
        <f t="shared" si="23"/>
        <v>0</v>
      </c>
      <c r="R34" s="14">
        <f t="shared" si="11"/>
        <v>0</v>
      </c>
      <c r="S34" s="252">
        <f t="shared" si="24"/>
        <v>0</v>
      </c>
      <c r="T34" s="14">
        <f t="shared" si="12"/>
        <v>0</v>
      </c>
      <c r="U34" s="252">
        <f t="shared" si="25"/>
        <v>0</v>
      </c>
      <c r="V34" s="14">
        <f t="shared" si="13"/>
        <v>0</v>
      </c>
      <c r="W34" s="252">
        <f t="shared" si="26"/>
        <v>0</v>
      </c>
      <c r="X34" s="14">
        <f t="shared" si="14"/>
        <v>0</v>
      </c>
      <c r="Y34" s="252">
        <f t="shared" si="27"/>
        <v>0</v>
      </c>
      <c r="Z34" s="14">
        <f t="shared" si="15"/>
        <v>0</v>
      </c>
      <c r="AA34" s="252">
        <f t="shared" si="28"/>
        <v>0</v>
      </c>
      <c r="AB34" s="14">
        <f t="shared" si="16"/>
        <v>0</v>
      </c>
      <c r="AC34" s="252">
        <f t="shared" si="29"/>
        <v>0</v>
      </c>
      <c r="AD34" s="14">
        <f t="shared" si="17"/>
        <v>0</v>
      </c>
      <c r="AE34" s="252">
        <f t="shared" si="30"/>
        <v>0</v>
      </c>
      <c r="AF34" s="14">
        <f t="shared" si="18"/>
        <v>0</v>
      </c>
      <c r="AG34" s="252">
        <f t="shared" si="31"/>
        <v>0</v>
      </c>
      <c r="AH34" s="14">
        <f t="shared" si="19"/>
        <v>0</v>
      </c>
      <c r="AI34" s="252">
        <f t="shared" si="32"/>
        <v>0</v>
      </c>
      <c r="AJ34" s="14">
        <f t="shared" si="20"/>
        <v>0</v>
      </c>
      <c r="AK34" s="252">
        <f t="shared" si="33"/>
        <v>0</v>
      </c>
      <c r="AL34" s="14">
        <f t="shared" si="21"/>
        <v>0</v>
      </c>
      <c r="AN34" s="6">
        <v>0</v>
      </c>
      <c r="AP34" s="6">
        <v>0</v>
      </c>
      <c r="AR34" s="6">
        <v>0</v>
      </c>
      <c r="AT34" s="6">
        <v>0</v>
      </c>
      <c r="AV34" s="6">
        <v>0</v>
      </c>
      <c r="AX34" s="6">
        <v>0</v>
      </c>
      <c r="AZ34" s="6">
        <v>0</v>
      </c>
      <c r="BB34" s="6">
        <v>0</v>
      </c>
      <c r="BD34" s="6">
        <v>0</v>
      </c>
      <c r="BF34" s="6">
        <v>0</v>
      </c>
      <c r="BH34" s="6">
        <v>0</v>
      </c>
      <c r="BJ34" s="6">
        <v>0</v>
      </c>
    </row>
    <row r="35" spans="2:62" s="6" customFormat="1" ht="16.5" customHeight="1">
      <c r="B35" s="261" t="s">
        <v>399</v>
      </c>
      <c r="C35" s="272">
        <v>1015464300</v>
      </c>
      <c r="D35" s="14">
        <v>1.0478067305361542E-3</v>
      </c>
      <c r="E35" s="252">
        <v>1141142500</v>
      </c>
      <c r="F35" s="46">
        <v>8.7297051089418388E-4</v>
      </c>
      <c r="G35" s="46">
        <v>0.12376427216594418</v>
      </c>
      <c r="H35" s="319">
        <f t="shared" si="6"/>
        <v>1122178619.1000528</v>
      </c>
      <c r="I35" s="46">
        <f t="shared" si="7"/>
        <v>6.5042695223227747E-4</v>
      </c>
      <c r="J35" s="46">
        <f t="shared" si="0"/>
        <v>-1.6618328473391505E-2</v>
      </c>
      <c r="K35" s="319">
        <f t="shared" si="8"/>
        <v>1404478581.9035425</v>
      </c>
      <c r="L35" s="14">
        <f t="shared" si="9"/>
        <v>6.5042695223227747E-4</v>
      </c>
      <c r="M35" s="319">
        <f t="shared" si="10"/>
        <v>1285390353.1909876</v>
      </c>
      <c r="N35" s="14">
        <f t="shared" si="9"/>
        <v>6.5042695223227747E-4</v>
      </c>
      <c r="O35" s="252">
        <f t="shared" si="22"/>
        <v>77480408.177258492</v>
      </c>
      <c r="P35" s="14">
        <f t="shared" si="11"/>
        <v>7.7408039997375151E-4</v>
      </c>
      <c r="Q35" s="252">
        <f t="shared" si="23"/>
        <v>64829315.729803152</v>
      </c>
      <c r="R35" s="14">
        <f t="shared" si="11"/>
        <v>6.2747283787331013E-4</v>
      </c>
      <c r="S35" s="252">
        <f t="shared" si="24"/>
        <v>76484070.099960461</v>
      </c>
      <c r="T35" s="14">
        <f t="shared" si="12"/>
        <v>6.8580969827311902E-4</v>
      </c>
      <c r="U35" s="252">
        <f t="shared" si="25"/>
        <v>73088152.214618996</v>
      </c>
      <c r="V35" s="14">
        <f t="shared" si="13"/>
        <v>6.2918517366567276E-4</v>
      </c>
      <c r="W35" s="252">
        <f t="shared" si="26"/>
        <v>75531634.196067438</v>
      </c>
      <c r="X35" s="14">
        <f t="shared" si="14"/>
        <v>5.8497856572082879E-4</v>
      </c>
      <c r="Y35" s="252">
        <f t="shared" si="27"/>
        <v>71326551.126796901</v>
      </c>
      <c r="Z35" s="14">
        <f t="shared" si="15"/>
        <v>5.4060401901562184E-4</v>
      </c>
      <c r="AA35" s="252">
        <f t="shared" si="28"/>
        <v>72028959.728800148</v>
      </c>
      <c r="AB35" s="14">
        <f t="shared" si="16"/>
        <v>5.2968683301072303E-4</v>
      </c>
      <c r="AC35" s="252">
        <f t="shared" si="29"/>
        <v>109829302.18861769</v>
      </c>
      <c r="AD35" s="14">
        <f t="shared" si="17"/>
        <v>6.6490193539939463E-4</v>
      </c>
      <c r="AE35" s="252">
        <f t="shared" si="30"/>
        <v>118191805.86075756</v>
      </c>
      <c r="AF35" s="14">
        <f t="shared" si="18"/>
        <v>6.6837657954768451E-4</v>
      </c>
      <c r="AG35" s="252">
        <f t="shared" si="31"/>
        <v>126521638.22977431</v>
      </c>
      <c r="AH35" s="14">
        <f t="shared" si="19"/>
        <v>7.2188427963442597E-4</v>
      </c>
      <c r="AI35" s="252">
        <f t="shared" si="32"/>
        <v>126868155.29720303</v>
      </c>
      <c r="AJ35" s="14">
        <f t="shared" si="20"/>
        <v>6.7942100221695301E-4</v>
      </c>
      <c r="AK35" s="252">
        <f t="shared" si="33"/>
        <v>129998626.25039469</v>
      </c>
      <c r="AL35" s="14">
        <f t="shared" si="21"/>
        <v>6.7306392453203763E-4</v>
      </c>
      <c r="AN35" s="6">
        <v>77480408.177258492</v>
      </c>
      <c r="AP35" s="6">
        <v>64829315.729803152</v>
      </c>
      <c r="AR35" s="6">
        <v>76484070.099960461</v>
      </c>
      <c r="AT35" s="6">
        <v>73088152.214618996</v>
      </c>
      <c r="AV35" s="6">
        <v>75531634.196067438</v>
      </c>
      <c r="AX35" s="6">
        <v>71326551.126796901</v>
      </c>
      <c r="AZ35" s="6">
        <v>72028959.728800148</v>
      </c>
      <c r="BB35" s="6">
        <v>109829302.18861769</v>
      </c>
      <c r="BD35" s="6">
        <v>118191805.86075756</v>
      </c>
      <c r="BF35" s="6">
        <v>126521638.22977431</v>
      </c>
      <c r="BH35" s="6">
        <v>126868155.29720303</v>
      </c>
      <c r="BJ35" s="6">
        <v>129998626.25039469</v>
      </c>
    </row>
    <row r="36" spans="2:62" s="6" customFormat="1" ht="16.5" customHeight="1">
      <c r="B36" s="261" t="s">
        <v>400</v>
      </c>
      <c r="C36" s="272">
        <v>0</v>
      </c>
      <c r="D36" s="14">
        <v>0</v>
      </c>
      <c r="E36" s="252">
        <v>0</v>
      </c>
      <c r="F36" s="46">
        <v>0</v>
      </c>
      <c r="G36" s="46">
        <v>0</v>
      </c>
      <c r="H36" s="319">
        <f t="shared" si="6"/>
        <v>0</v>
      </c>
      <c r="I36" s="46">
        <f t="shared" si="7"/>
        <v>0</v>
      </c>
      <c r="J36" s="46">
        <f t="shared" si="0"/>
        <v>0</v>
      </c>
      <c r="K36" s="319">
        <f t="shared" si="8"/>
        <v>0</v>
      </c>
      <c r="L36" s="14">
        <f t="shared" si="9"/>
        <v>0</v>
      </c>
      <c r="M36" s="319">
        <f t="shared" si="10"/>
        <v>0</v>
      </c>
      <c r="N36" s="14">
        <f t="shared" si="9"/>
        <v>0</v>
      </c>
      <c r="O36" s="252">
        <f t="shared" si="22"/>
        <v>0</v>
      </c>
      <c r="P36" s="14">
        <f t="shared" si="11"/>
        <v>0</v>
      </c>
      <c r="Q36" s="252">
        <f t="shared" si="23"/>
        <v>0</v>
      </c>
      <c r="R36" s="14">
        <f t="shared" si="11"/>
        <v>0</v>
      </c>
      <c r="S36" s="252">
        <f t="shared" si="24"/>
        <v>0</v>
      </c>
      <c r="T36" s="14">
        <f t="shared" si="12"/>
        <v>0</v>
      </c>
      <c r="U36" s="252">
        <f t="shared" si="25"/>
        <v>0</v>
      </c>
      <c r="V36" s="14">
        <f t="shared" si="13"/>
        <v>0</v>
      </c>
      <c r="W36" s="252">
        <f t="shared" si="26"/>
        <v>0</v>
      </c>
      <c r="X36" s="14">
        <f t="shared" si="14"/>
        <v>0</v>
      </c>
      <c r="Y36" s="252">
        <f t="shared" si="27"/>
        <v>0</v>
      </c>
      <c r="Z36" s="14">
        <f t="shared" si="15"/>
        <v>0</v>
      </c>
      <c r="AA36" s="252">
        <f t="shared" si="28"/>
        <v>0</v>
      </c>
      <c r="AB36" s="14">
        <f t="shared" si="16"/>
        <v>0</v>
      </c>
      <c r="AC36" s="252">
        <f t="shared" si="29"/>
        <v>0</v>
      </c>
      <c r="AD36" s="14">
        <f t="shared" si="17"/>
        <v>0</v>
      </c>
      <c r="AE36" s="252">
        <f t="shared" si="30"/>
        <v>0</v>
      </c>
      <c r="AF36" s="14">
        <f t="shared" si="18"/>
        <v>0</v>
      </c>
      <c r="AG36" s="252">
        <f t="shared" si="31"/>
        <v>0</v>
      </c>
      <c r="AH36" s="14">
        <f t="shared" si="19"/>
        <v>0</v>
      </c>
      <c r="AI36" s="252">
        <f t="shared" si="32"/>
        <v>0</v>
      </c>
      <c r="AJ36" s="14">
        <f t="shared" si="20"/>
        <v>0</v>
      </c>
      <c r="AK36" s="252">
        <f t="shared" si="33"/>
        <v>0</v>
      </c>
      <c r="AL36" s="14">
        <f t="shared" si="21"/>
        <v>0</v>
      </c>
      <c r="AN36" s="6">
        <v>0</v>
      </c>
      <c r="AP36" s="6">
        <v>0</v>
      </c>
      <c r="AR36" s="6">
        <v>0</v>
      </c>
      <c r="AT36" s="6">
        <v>0</v>
      </c>
      <c r="AV36" s="6">
        <v>0</v>
      </c>
      <c r="AX36" s="6">
        <v>0</v>
      </c>
      <c r="AZ36" s="6">
        <v>0</v>
      </c>
      <c r="BB36" s="6">
        <v>0</v>
      </c>
      <c r="BD36" s="6">
        <v>0</v>
      </c>
      <c r="BF36" s="6">
        <v>0</v>
      </c>
      <c r="BH36" s="6">
        <v>0</v>
      </c>
      <c r="BJ36" s="6">
        <v>0</v>
      </c>
    </row>
    <row r="37" spans="2:62" s="6" customFormat="1" ht="16.5" customHeight="1">
      <c r="B37" s="261" t="s">
        <v>401</v>
      </c>
      <c r="C37" s="272">
        <v>0</v>
      </c>
      <c r="D37" s="14">
        <v>0</v>
      </c>
      <c r="E37" s="252">
        <v>0</v>
      </c>
      <c r="F37" s="46">
        <v>0</v>
      </c>
      <c r="G37" s="46">
        <v>0</v>
      </c>
      <c r="H37" s="319">
        <f t="shared" si="6"/>
        <v>0</v>
      </c>
      <c r="I37" s="46">
        <f t="shared" si="7"/>
        <v>0</v>
      </c>
      <c r="J37" s="46">
        <f t="shared" si="0"/>
        <v>0</v>
      </c>
      <c r="K37" s="319">
        <f t="shared" si="8"/>
        <v>0</v>
      </c>
      <c r="L37" s="14">
        <f t="shared" si="9"/>
        <v>0</v>
      </c>
      <c r="M37" s="319">
        <f t="shared" si="10"/>
        <v>0</v>
      </c>
      <c r="N37" s="14">
        <f t="shared" si="9"/>
        <v>0</v>
      </c>
      <c r="O37" s="252">
        <f t="shared" si="22"/>
        <v>0</v>
      </c>
      <c r="P37" s="14">
        <f t="shared" si="11"/>
        <v>0</v>
      </c>
      <c r="Q37" s="252">
        <f t="shared" si="23"/>
        <v>0</v>
      </c>
      <c r="R37" s="14">
        <f t="shared" si="11"/>
        <v>0</v>
      </c>
      <c r="S37" s="252">
        <f t="shared" si="24"/>
        <v>0</v>
      </c>
      <c r="T37" s="14">
        <f t="shared" si="12"/>
        <v>0</v>
      </c>
      <c r="U37" s="252">
        <f t="shared" si="25"/>
        <v>0</v>
      </c>
      <c r="V37" s="14">
        <f t="shared" si="13"/>
        <v>0</v>
      </c>
      <c r="W37" s="252">
        <f t="shared" si="26"/>
        <v>0</v>
      </c>
      <c r="X37" s="14">
        <f t="shared" si="14"/>
        <v>0</v>
      </c>
      <c r="Y37" s="252">
        <f t="shared" si="27"/>
        <v>0</v>
      </c>
      <c r="Z37" s="14">
        <f t="shared" si="15"/>
        <v>0</v>
      </c>
      <c r="AA37" s="252">
        <f t="shared" si="28"/>
        <v>0</v>
      </c>
      <c r="AB37" s="14">
        <f t="shared" si="16"/>
        <v>0</v>
      </c>
      <c r="AC37" s="252">
        <f t="shared" si="29"/>
        <v>0</v>
      </c>
      <c r="AD37" s="14">
        <f t="shared" si="17"/>
        <v>0</v>
      </c>
      <c r="AE37" s="252">
        <f t="shared" si="30"/>
        <v>0</v>
      </c>
      <c r="AF37" s="14">
        <f t="shared" si="18"/>
        <v>0</v>
      </c>
      <c r="AG37" s="252">
        <f t="shared" si="31"/>
        <v>0</v>
      </c>
      <c r="AH37" s="14">
        <f t="shared" si="19"/>
        <v>0</v>
      </c>
      <c r="AI37" s="252">
        <f t="shared" si="32"/>
        <v>0</v>
      </c>
      <c r="AJ37" s="14">
        <f t="shared" si="20"/>
        <v>0</v>
      </c>
      <c r="AK37" s="252">
        <f t="shared" si="33"/>
        <v>0</v>
      </c>
      <c r="AL37" s="14">
        <f t="shared" si="21"/>
        <v>0</v>
      </c>
      <c r="AN37" s="6">
        <v>0</v>
      </c>
      <c r="AP37" s="6">
        <v>0</v>
      </c>
      <c r="AR37" s="6">
        <v>0</v>
      </c>
      <c r="AT37" s="6">
        <v>0</v>
      </c>
      <c r="AV37" s="6">
        <v>0</v>
      </c>
      <c r="AX37" s="6">
        <v>0</v>
      </c>
      <c r="AZ37" s="6">
        <v>0</v>
      </c>
      <c r="BB37" s="6">
        <v>0</v>
      </c>
      <c r="BD37" s="6">
        <v>0</v>
      </c>
      <c r="BF37" s="6">
        <v>0</v>
      </c>
      <c r="BH37" s="6">
        <v>0</v>
      </c>
      <c r="BJ37" s="6">
        <v>0</v>
      </c>
    </row>
    <row r="38" spans="2:62" s="6" customFormat="1" ht="16.5" customHeight="1">
      <c r="B38" s="261" t="s">
        <v>402</v>
      </c>
      <c r="C38" s="272">
        <v>6869974800</v>
      </c>
      <c r="D38" s="14">
        <v>7.0887827706535515E-3</v>
      </c>
      <c r="E38" s="252">
        <v>5543094417</v>
      </c>
      <c r="F38" s="46">
        <v>4.2404502199709397E-3</v>
      </c>
      <c r="G38" s="46">
        <v>-0.19314195781329505</v>
      </c>
      <c r="H38" s="319">
        <f t="shared" si="6"/>
        <v>7791150320</v>
      </c>
      <c r="I38" s="46">
        <f t="shared" si="7"/>
        <v>4.5158355994031922E-3</v>
      </c>
      <c r="J38" s="46">
        <f t="shared" si="0"/>
        <v>0.40555973502913545</v>
      </c>
      <c r="K38" s="319">
        <f t="shared" si="8"/>
        <v>9751124791.173111</v>
      </c>
      <c r="L38" s="14">
        <f t="shared" si="9"/>
        <v>4.5158355994031922E-3</v>
      </c>
      <c r="M38" s="319">
        <f t="shared" si="10"/>
        <v>8924309634.0761547</v>
      </c>
      <c r="N38" s="14">
        <f t="shared" si="9"/>
        <v>4.515835599403193E-3</v>
      </c>
      <c r="O38" s="252">
        <f t="shared" si="22"/>
        <v>595595860</v>
      </c>
      <c r="P38" s="14">
        <f t="shared" si="11"/>
        <v>5.9503956210033423E-3</v>
      </c>
      <c r="Q38" s="252">
        <f t="shared" si="23"/>
        <v>595595860</v>
      </c>
      <c r="R38" s="14">
        <f t="shared" si="11"/>
        <v>5.7646794554703142E-3</v>
      </c>
      <c r="S38" s="252">
        <f t="shared" si="24"/>
        <v>595595860</v>
      </c>
      <c r="T38" s="14">
        <f t="shared" si="12"/>
        <v>5.3405292959106008E-3</v>
      </c>
      <c r="U38" s="252">
        <f t="shared" si="25"/>
        <v>595595860</v>
      </c>
      <c r="V38" s="14">
        <f t="shared" si="13"/>
        <v>5.1272343499429822E-3</v>
      </c>
      <c r="W38" s="252">
        <f t="shared" si="26"/>
        <v>595595860</v>
      </c>
      <c r="X38" s="14">
        <f t="shared" si="14"/>
        <v>4.6127800045693123E-3</v>
      </c>
      <c r="Y38" s="252">
        <f t="shared" si="27"/>
        <v>597595860</v>
      </c>
      <c r="Z38" s="14">
        <f t="shared" si="15"/>
        <v>4.5293473266188027E-3</v>
      </c>
      <c r="AA38" s="252">
        <f t="shared" si="28"/>
        <v>677595860</v>
      </c>
      <c r="AB38" s="14">
        <f t="shared" si="16"/>
        <v>4.9829069654197542E-3</v>
      </c>
      <c r="AC38" s="252">
        <f t="shared" si="29"/>
        <v>703595860</v>
      </c>
      <c r="AD38" s="14">
        <f t="shared" si="17"/>
        <v>4.2595394829111908E-3</v>
      </c>
      <c r="AE38" s="252">
        <f t="shared" si="30"/>
        <v>708595860</v>
      </c>
      <c r="AF38" s="14">
        <f t="shared" si="18"/>
        <v>4.0071210837273373E-3</v>
      </c>
      <c r="AG38" s="252">
        <f t="shared" si="31"/>
        <v>708595860</v>
      </c>
      <c r="AH38" s="14">
        <f t="shared" si="19"/>
        <v>4.0429780953283581E-3</v>
      </c>
      <c r="AI38" s="252">
        <f t="shared" si="32"/>
        <v>708595860</v>
      </c>
      <c r="AJ38" s="14">
        <f t="shared" si="20"/>
        <v>3.7947655835317211E-3</v>
      </c>
      <c r="AK38" s="252">
        <f t="shared" si="33"/>
        <v>708595860</v>
      </c>
      <c r="AL38" s="14">
        <f t="shared" si="21"/>
        <v>3.6687334643069457E-3</v>
      </c>
      <c r="AN38" s="6">
        <v>595595860</v>
      </c>
      <c r="AP38" s="6">
        <v>595595860</v>
      </c>
      <c r="AR38" s="6">
        <v>595595860</v>
      </c>
      <c r="AT38" s="6">
        <v>595595860</v>
      </c>
      <c r="AV38" s="6">
        <v>595595860</v>
      </c>
      <c r="AX38" s="6">
        <v>597595860</v>
      </c>
      <c r="AZ38" s="6">
        <v>677595860</v>
      </c>
      <c r="BB38" s="6">
        <v>703595860</v>
      </c>
      <c r="BD38" s="6">
        <v>708595860</v>
      </c>
      <c r="BF38" s="6">
        <v>708595860</v>
      </c>
      <c r="BH38" s="6">
        <v>708595860</v>
      </c>
      <c r="BJ38" s="6">
        <v>708595860</v>
      </c>
    </row>
    <row r="39" spans="2:62" s="6" customFormat="1" ht="16.5" customHeight="1">
      <c r="B39" s="261" t="s">
        <v>403</v>
      </c>
      <c r="C39" s="272">
        <v>0</v>
      </c>
      <c r="D39" s="14">
        <v>0</v>
      </c>
      <c r="E39" s="252">
        <v>0</v>
      </c>
      <c r="F39" s="46">
        <v>0</v>
      </c>
      <c r="G39" s="46">
        <v>0</v>
      </c>
      <c r="H39" s="319">
        <f t="shared" si="6"/>
        <v>0</v>
      </c>
      <c r="I39" s="46">
        <f t="shared" si="7"/>
        <v>0</v>
      </c>
      <c r="J39" s="46">
        <f t="shared" si="0"/>
        <v>0</v>
      </c>
      <c r="K39" s="319">
        <f t="shared" si="8"/>
        <v>0</v>
      </c>
      <c r="L39" s="14">
        <f t="shared" si="9"/>
        <v>0</v>
      </c>
      <c r="M39" s="319">
        <f t="shared" si="10"/>
        <v>0</v>
      </c>
      <c r="N39" s="14">
        <f t="shared" si="9"/>
        <v>0</v>
      </c>
      <c r="O39" s="252">
        <f t="shared" si="22"/>
        <v>0</v>
      </c>
      <c r="P39" s="14">
        <f t="shared" si="11"/>
        <v>0</v>
      </c>
      <c r="Q39" s="252">
        <f t="shared" si="23"/>
        <v>0</v>
      </c>
      <c r="R39" s="14">
        <f t="shared" si="11"/>
        <v>0</v>
      </c>
      <c r="S39" s="252">
        <f t="shared" si="24"/>
        <v>0</v>
      </c>
      <c r="T39" s="14">
        <f t="shared" si="12"/>
        <v>0</v>
      </c>
      <c r="U39" s="252">
        <f t="shared" si="25"/>
        <v>0</v>
      </c>
      <c r="V39" s="14">
        <f t="shared" si="13"/>
        <v>0</v>
      </c>
      <c r="W39" s="252">
        <f t="shared" si="26"/>
        <v>0</v>
      </c>
      <c r="X39" s="14">
        <f t="shared" si="14"/>
        <v>0</v>
      </c>
      <c r="Y39" s="252">
        <f t="shared" si="27"/>
        <v>0</v>
      </c>
      <c r="Z39" s="14">
        <f t="shared" si="15"/>
        <v>0</v>
      </c>
      <c r="AA39" s="252">
        <f t="shared" si="28"/>
        <v>0</v>
      </c>
      <c r="AB39" s="14">
        <f t="shared" si="16"/>
        <v>0</v>
      </c>
      <c r="AC39" s="252">
        <f t="shared" si="29"/>
        <v>0</v>
      </c>
      <c r="AD39" s="14">
        <f t="shared" si="17"/>
        <v>0</v>
      </c>
      <c r="AE39" s="252">
        <f t="shared" si="30"/>
        <v>0</v>
      </c>
      <c r="AF39" s="14">
        <f t="shared" si="18"/>
        <v>0</v>
      </c>
      <c r="AG39" s="252">
        <f t="shared" si="31"/>
        <v>0</v>
      </c>
      <c r="AH39" s="14">
        <f t="shared" si="19"/>
        <v>0</v>
      </c>
      <c r="AI39" s="252">
        <f t="shared" si="32"/>
        <v>0</v>
      </c>
      <c r="AJ39" s="14">
        <f t="shared" si="20"/>
        <v>0</v>
      </c>
      <c r="AK39" s="252">
        <f t="shared" si="33"/>
        <v>0</v>
      </c>
      <c r="AL39" s="14">
        <f t="shared" si="21"/>
        <v>0</v>
      </c>
      <c r="AN39" s="6">
        <v>0</v>
      </c>
      <c r="AP39" s="6">
        <v>0</v>
      </c>
      <c r="AR39" s="6">
        <v>0</v>
      </c>
      <c r="AT39" s="6">
        <v>0</v>
      </c>
      <c r="AV39" s="6">
        <v>0</v>
      </c>
      <c r="AX39" s="6">
        <v>0</v>
      </c>
      <c r="AZ39" s="6">
        <v>0</v>
      </c>
      <c r="BB39" s="6">
        <v>0</v>
      </c>
      <c r="BD39" s="6">
        <v>0</v>
      </c>
      <c r="BF39" s="6">
        <v>0</v>
      </c>
      <c r="BH39" s="6">
        <v>0</v>
      </c>
      <c r="BJ39" s="6">
        <v>0</v>
      </c>
    </row>
    <row r="40" spans="2:62" s="6" customFormat="1" ht="16.5" customHeight="1">
      <c r="B40" s="261" t="s">
        <v>125</v>
      </c>
      <c r="C40" s="272">
        <v>21107035103</v>
      </c>
      <c r="D40" s="14">
        <v>2.177929193826535E-2</v>
      </c>
      <c r="E40" s="252">
        <v>27054670832.130001</v>
      </c>
      <c r="F40" s="46">
        <v>2.0696740169083617E-2</v>
      </c>
      <c r="G40" s="46">
        <v>0.28178451876856203</v>
      </c>
      <c r="H40" s="319">
        <f t="shared" si="6"/>
        <v>36951203089.329262</v>
      </c>
      <c r="I40" s="46">
        <f t="shared" si="7"/>
        <v>2.1417319843415661E-2</v>
      </c>
      <c r="J40" s="46">
        <f t="shared" si="0"/>
        <v>0.36579754817959881</v>
      </c>
      <c r="K40" s="319">
        <f t="shared" si="8"/>
        <v>46246802809.476662</v>
      </c>
      <c r="L40" s="14">
        <f t="shared" si="9"/>
        <v>2.1417319843415661E-2</v>
      </c>
      <c r="M40" s="319">
        <f t="shared" si="10"/>
        <v>42325454416.441757</v>
      </c>
      <c r="N40" s="14">
        <f t="shared" si="9"/>
        <v>2.1417319843415661E-2</v>
      </c>
      <c r="O40" s="252">
        <f t="shared" si="22"/>
        <v>2161963273.8118696</v>
      </c>
      <c r="P40" s="14">
        <f t="shared" si="11"/>
        <v>2.1599439588549523E-2</v>
      </c>
      <c r="Q40" s="252">
        <f>+AP40</f>
        <v>2229680579.2265115</v>
      </c>
      <c r="R40" s="14">
        <f t="shared" si="11"/>
        <v>2.1580730643977648E-2</v>
      </c>
      <c r="S40" s="252">
        <f t="shared" si="24"/>
        <v>2401998773.3383222</v>
      </c>
      <c r="T40" s="14">
        <f t="shared" si="12"/>
        <v>2.153800198972947E-2</v>
      </c>
      <c r="U40" s="252">
        <f t="shared" si="25"/>
        <v>2499426834.4958901</v>
      </c>
      <c r="V40" s="14">
        <f t="shared" si="13"/>
        <v>2.1516514773955248E-2</v>
      </c>
      <c r="W40" s="252">
        <f t="shared" si="26"/>
        <v>2771491345.2647538</v>
      </c>
      <c r="X40" s="14">
        <f t="shared" si="14"/>
        <v>2.146468892559824E-2</v>
      </c>
      <c r="Y40" s="252">
        <f t="shared" si="27"/>
        <v>2830711132.3185549</v>
      </c>
      <c r="Z40" s="14">
        <f t="shared" si="15"/>
        <v>2.1454756898076788E-2</v>
      </c>
      <c r="AA40" s="252">
        <f t="shared" si="28"/>
        <v>2915665008.14677</v>
      </c>
      <c r="AB40" s="14">
        <f t="shared" si="16"/>
        <v>2.1441228224040782E-2</v>
      </c>
      <c r="AC40" s="252">
        <f t="shared" si="29"/>
        <v>3528805282.6550274</v>
      </c>
      <c r="AD40" s="14">
        <f t="shared" si="17"/>
        <v>2.1363237454203713E-2</v>
      </c>
      <c r="AE40" s="252">
        <f t="shared" si="30"/>
        <v>3773517198.2770405</v>
      </c>
      <c r="AF40" s="14">
        <f t="shared" si="18"/>
        <v>2.1339300973369561E-2</v>
      </c>
      <c r="AG40" s="252">
        <f t="shared" si="31"/>
        <v>3740582162.2418289</v>
      </c>
      <c r="AH40" s="14">
        <f t="shared" si="19"/>
        <v>2.1342337147890904E-2</v>
      </c>
      <c r="AI40" s="252">
        <f t="shared" si="32"/>
        <v>3981326029.8811316</v>
      </c>
      <c r="AJ40" s="14">
        <f t="shared" si="20"/>
        <v>2.1321319877612471E-2</v>
      </c>
      <c r="AK40" s="252">
        <f t="shared" si="33"/>
        <v>4116035469.6715627</v>
      </c>
      <c r="AL40" s="14">
        <f t="shared" si="21"/>
        <v>2.1310648170959422E-2</v>
      </c>
      <c r="AN40" s="6">
        <v>2161963273.8118696</v>
      </c>
      <c r="AP40" s="6">
        <v>2229680579.2265115</v>
      </c>
      <c r="AR40" s="6">
        <v>2401998773.3383222</v>
      </c>
      <c r="AT40" s="6">
        <v>2499426834.4958901</v>
      </c>
      <c r="AV40" s="6">
        <v>2771491345.2647538</v>
      </c>
      <c r="AX40" s="6">
        <v>2830711132.3185549</v>
      </c>
      <c r="AZ40" s="6">
        <v>2915665008.14677</v>
      </c>
      <c r="BB40" s="6">
        <v>3528805282.6550274</v>
      </c>
      <c r="BD40" s="6">
        <v>3773517198.2770405</v>
      </c>
      <c r="BF40" s="6">
        <v>3740582162.2418289</v>
      </c>
      <c r="BH40" s="6">
        <v>3981326029.8811316</v>
      </c>
      <c r="BJ40" s="6">
        <v>4116035469.6715627</v>
      </c>
    </row>
    <row r="41" spans="2:62" s="6" customFormat="1" ht="16.5" customHeight="1" thickBot="1">
      <c r="B41" s="263" t="s">
        <v>170</v>
      </c>
      <c r="C41" s="273">
        <v>777750627739.75989</v>
      </c>
      <c r="D41" s="109">
        <v>0.80252190296048742</v>
      </c>
      <c r="E41" s="253">
        <v>1034186820183.7852</v>
      </c>
      <c r="F41" s="111">
        <v>0.79114974402922544</v>
      </c>
      <c r="G41" s="111">
        <v>0.32971518543065759</v>
      </c>
      <c r="H41" s="108">
        <f>SUM(H8+H13+H19)</f>
        <v>1388097230697.0654</v>
      </c>
      <c r="I41" s="111">
        <f>IFERROR(H41/H$7,0)</f>
        <v>0.80455627633363302</v>
      </c>
      <c r="J41" s="111">
        <f t="shared" si="0"/>
        <v>0.34221129452257659</v>
      </c>
      <c r="K41" s="108">
        <f>SUM(K8+K13+K19)</f>
        <v>1769444786392.7905</v>
      </c>
      <c r="L41" s="109">
        <f>IFERROR(K41/K$7,0)</f>
        <v>0.81944615915531105</v>
      </c>
      <c r="M41" s="108">
        <f>SUM(M8+M13+M19)</f>
        <v>1706257291717.8118</v>
      </c>
      <c r="N41" s="109">
        <f>IFERROR(M41/M$7,0)</f>
        <v>0.86339198611615775</v>
      </c>
      <c r="O41" s="253">
        <f>SUM(O8+O13+O19)</f>
        <v>80795621744.941986</v>
      </c>
      <c r="P41" s="109">
        <f>IFERROR(O41/O$7,0)</f>
        <v>0.80720157092318479</v>
      </c>
      <c r="Q41" s="253">
        <f>SUM(Q8+Q13+Q19)</f>
        <v>83748429896.608673</v>
      </c>
      <c r="R41" s="109">
        <f>IFERROR(Q41/Q$7,0)</f>
        <v>0.8105879937662358</v>
      </c>
      <c r="S41" s="253">
        <f>SUM(S8+S13+S19)</f>
        <v>89600486225.160187</v>
      </c>
      <c r="T41" s="109">
        <f>IFERROR(S41/S$7,0)</f>
        <v>0.80342066449773875</v>
      </c>
      <c r="U41" s="253">
        <f>SUM(U8+U13+U19)</f>
        <v>93415206306.352493</v>
      </c>
      <c r="V41" s="109">
        <f>IFERROR(U41/U$7,0)</f>
        <v>0.80417223615513511</v>
      </c>
      <c r="W41" s="253">
        <f>SUM(W8+W13+W19)</f>
        <v>104495472973.29695</v>
      </c>
      <c r="X41" s="109">
        <f>IFERROR(W41/W$7,0)</f>
        <v>0.8092981510973517</v>
      </c>
      <c r="Y41" s="253">
        <f>SUM(Y8+Y13+Y19)</f>
        <v>107867887055.45164</v>
      </c>
      <c r="Z41" s="109">
        <f>IFERROR(Y41/Y$7,0)</f>
        <v>0.81756109532390142</v>
      </c>
      <c r="AA41" s="253">
        <f>SUM(AA8+AA13+AA19)</f>
        <v>110698200956.08572</v>
      </c>
      <c r="AB41" s="109">
        <f>IFERROR(AA41/AA$7,0)</f>
        <v>0.81405284353938534</v>
      </c>
      <c r="AC41" s="253">
        <f>SUM(AC8+AC13+AC19)</f>
        <v>132415761743.92232</v>
      </c>
      <c r="AD41" s="109">
        <f>IFERROR(AC41/AC$7,0)</f>
        <v>0.80163940320512728</v>
      </c>
      <c r="AE41" s="253">
        <f>SUM(AE8+AE13+AE19)</f>
        <v>141654686004.46323</v>
      </c>
      <c r="AF41" s="109">
        <f>IFERROR(AE41/AE$7,0)</f>
        <v>0.80105954739456198</v>
      </c>
      <c r="AG41" s="253">
        <f>SUM(AG8+AG13+AG19)</f>
        <v>140359605282.69125</v>
      </c>
      <c r="AH41" s="109">
        <f>IFERROR(AG41/AG$7,0)</f>
        <v>0.80083844919282376</v>
      </c>
      <c r="AI41" s="253">
        <f>SUM(AI8+AI13+AI19)</f>
        <v>148978746224.19672</v>
      </c>
      <c r="AJ41" s="109">
        <f>IFERROR(AI41/AI$7,0)</f>
        <v>0.79783054172696977</v>
      </c>
      <c r="AK41" s="253">
        <f>SUM(AK8+AK13+AK19)</f>
        <v>154067126283.8942</v>
      </c>
      <c r="AL41" s="109">
        <f>IFERROR(AK41/AK$7,0)</f>
        <v>0.79767784975109346</v>
      </c>
    </row>
    <row r="42" spans="2:62" s="6" customFormat="1" ht="16.5" customHeight="1">
      <c r="B42" s="28"/>
      <c r="C42" s="28"/>
      <c r="D42" s="16"/>
      <c r="E42" s="28"/>
      <c r="F42" s="16"/>
      <c r="G42" s="28"/>
      <c r="H42" s="28"/>
      <c r="I42" s="16"/>
      <c r="J42" s="16"/>
      <c r="K42" s="28"/>
      <c r="L42" s="16"/>
      <c r="M42" s="28"/>
      <c r="N42" s="16"/>
      <c r="O42" s="44"/>
      <c r="P42" s="16"/>
      <c r="Q42" s="44"/>
      <c r="R42" s="16"/>
      <c r="S42" s="44"/>
      <c r="T42" s="16"/>
      <c r="U42" s="44"/>
      <c r="V42" s="16"/>
      <c r="W42" s="44"/>
      <c r="X42" s="16"/>
      <c r="Y42" s="44"/>
      <c r="Z42" s="16"/>
      <c r="AA42" s="44"/>
      <c r="AB42" s="16"/>
      <c r="AC42" s="44"/>
      <c r="AD42" s="16"/>
      <c r="AE42" s="44"/>
      <c r="AF42" s="16"/>
      <c r="AG42" s="44"/>
      <c r="AH42" s="16"/>
      <c r="AI42" s="44"/>
      <c r="AJ42" s="16"/>
      <c r="AK42" s="44"/>
      <c r="AL42" s="16"/>
    </row>
    <row r="43" spans="2:62" s="39" customFormat="1" ht="21" customHeight="1">
      <c r="B43" s="43" t="str">
        <f>B1</f>
        <v>2025년 사업계획</v>
      </c>
      <c r="C43" s="43"/>
      <c r="D43" s="40"/>
      <c r="E43" s="43"/>
      <c r="F43" s="40"/>
      <c r="G43" s="43"/>
      <c r="H43" s="43"/>
      <c r="I43" s="40"/>
      <c r="J43" s="40"/>
      <c r="K43" s="43"/>
      <c r="L43" s="40"/>
      <c r="M43" s="43"/>
      <c r="N43" s="40"/>
      <c r="O43" s="41"/>
      <c r="P43" s="40"/>
      <c r="Q43" s="42"/>
      <c r="R43" s="40"/>
      <c r="S43" s="42"/>
      <c r="T43" s="40"/>
      <c r="U43" s="42"/>
      <c r="V43" s="40"/>
      <c r="W43" s="42"/>
      <c r="X43" s="40"/>
      <c r="Y43" s="42"/>
      <c r="Z43" s="40"/>
      <c r="AA43" s="42"/>
      <c r="AB43" s="40"/>
      <c r="AC43" s="42"/>
      <c r="AD43" s="40"/>
      <c r="AE43" s="42"/>
      <c r="AF43" s="40"/>
      <c r="AG43" s="42"/>
      <c r="AH43" s="40"/>
      <c r="AI43" s="42"/>
      <c r="AJ43" s="40"/>
      <c r="AK43" s="42"/>
      <c r="AL43" s="40"/>
    </row>
    <row r="44" spans="2:62" ht="17.25" customHeight="1">
      <c r="B44" s="38"/>
      <c r="C44" s="38"/>
      <c r="D44" s="32"/>
      <c r="E44" s="38"/>
      <c r="F44" s="32"/>
      <c r="G44" s="38"/>
      <c r="H44" s="38"/>
      <c r="I44" s="32"/>
      <c r="J44" s="32"/>
      <c r="K44" s="38"/>
      <c r="L44" s="32"/>
      <c r="M44" s="38"/>
      <c r="N44" s="32"/>
      <c r="O44" s="37"/>
      <c r="P44" s="32"/>
      <c r="Q44" s="33"/>
      <c r="R44" s="32"/>
      <c r="S44" s="33"/>
      <c r="T44" s="32"/>
      <c r="U44" s="33"/>
      <c r="V44" s="32"/>
      <c r="W44" s="33"/>
      <c r="X44" s="32"/>
      <c r="Y44" s="33"/>
      <c r="Z44" s="32"/>
      <c r="AA44" s="33"/>
      <c r="AB44" s="32"/>
      <c r="AC44" s="33"/>
      <c r="AD44" s="32"/>
      <c r="AE44" s="33"/>
      <c r="AF44" s="32"/>
      <c r="AG44" s="33"/>
      <c r="AH44" s="32"/>
      <c r="AI44" s="33"/>
      <c r="AJ44" s="32"/>
      <c r="AK44" s="33"/>
      <c r="AL44" s="32"/>
    </row>
    <row r="45" spans="2:62" ht="17.25" customHeight="1" thickBot="1">
      <c r="B45" s="36" t="s">
        <v>404</v>
      </c>
      <c r="C45" s="216" t="s">
        <v>405</v>
      </c>
      <c r="D45" s="217"/>
      <c r="E45" s="216">
        <v>5.5</v>
      </c>
      <c r="F45" s="34"/>
      <c r="G45" s="36"/>
      <c r="H45" s="216"/>
      <c r="I45" s="217"/>
      <c r="J45" s="217"/>
      <c r="K45" s="216"/>
      <c r="L45" s="217"/>
      <c r="M45" s="216"/>
      <c r="N45" s="217"/>
      <c r="O45" s="232" t="s">
        <v>197</v>
      </c>
      <c r="P45" s="34"/>
      <c r="Q45" s="33"/>
      <c r="R45" s="34"/>
      <c r="S45" s="33"/>
      <c r="T45" s="34"/>
      <c r="U45" s="33"/>
      <c r="V45" s="34"/>
      <c r="W45" s="33"/>
      <c r="X45" s="34"/>
      <c r="Y45" s="33"/>
      <c r="Z45" s="34"/>
      <c r="AA45" s="33"/>
      <c r="AB45" s="34"/>
      <c r="AC45" s="33"/>
      <c r="AD45" s="34"/>
      <c r="AE45" s="33"/>
      <c r="AF45" s="34"/>
      <c r="AG45" s="33"/>
      <c r="AH45" s="34"/>
      <c r="AI45" s="33"/>
      <c r="AJ45" s="34"/>
      <c r="AK45" s="33"/>
      <c r="AL45" s="34"/>
    </row>
    <row r="46" spans="2:62" ht="17.25" customHeight="1">
      <c r="B46" s="906" t="s">
        <v>362</v>
      </c>
      <c r="C46" s="749" t="s">
        <v>363</v>
      </c>
      <c r="D46" s="734"/>
      <c r="E46" s="734"/>
      <c r="F46" s="734"/>
      <c r="G46" s="734"/>
      <c r="H46" s="734"/>
      <c r="I46" s="734"/>
      <c r="J46" s="734"/>
      <c r="K46" s="734"/>
      <c r="L46" s="734"/>
      <c r="M46" s="735"/>
      <c r="N46" s="750"/>
      <c r="O46" s="981" t="s">
        <v>364</v>
      </c>
      <c r="P46" s="910"/>
      <c r="Q46" s="913" t="s">
        <v>365</v>
      </c>
      <c r="R46" s="984"/>
      <c r="S46" s="913" t="s">
        <v>366</v>
      </c>
      <c r="T46" s="984"/>
      <c r="U46" s="913" t="s">
        <v>367</v>
      </c>
      <c r="V46" s="984"/>
      <c r="W46" s="913" t="s">
        <v>368</v>
      </c>
      <c r="X46" s="984"/>
      <c r="Y46" s="913" t="s">
        <v>369</v>
      </c>
      <c r="Z46" s="984"/>
      <c r="AA46" s="913" t="s">
        <v>370</v>
      </c>
      <c r="AB46" s="984"/>
      <c r="AC46" s="913" t="s">
        <v>371</v>
      </c>
      <c r="AD46" s="984"/>
      <c r="AE46" s="913" t="s">
        <v>97</v>
      </c>
      <c r="AF46" s="984"/>
      <c r="AG46" s="913" t="s">
        <v>98</v>
      </c>
      <c r="AH46" s="984"/>
      <c r="AI46" s="913" t="s">
        <v>99</v>
      </c>
      <c r="AJ46" s="984"/>
      <c r="AK46" s="913" t="s">
        <v>100</v>
      </c>
      <c r="AL46" s="984"/>
      <c r="AM46" s="99"/>
    </row>
    <row r="47" spans="2:62" ht="19.5" customHeight="1">
      <c r="B47" s="907"/>
      <c r="C47" s="736" t="s">
        <v>372</v>
      </c>
      <c r="D47" s="737"/>
      <c r="E47" s="842" t="s">
        <v>355</v>
      </c>
      <c r="F47" s="737"/>
      <c r="G47" s="737"/>
      <c r="H47" s="740" t="s">
        <v>213</v>
      </c>
      <c r="I47" s="741"/>
      <c r="J47" s="737"/>
      <c r="K47" s="740" t="s">
        <v>214</v>
      </c>
      <c r="L47" s="741"/>
      <c r="M47" s="740" t="s">
        <v>356</v>
      </c>
      <c r="N47" s="741"/>
      <c r="O47" s="982"/>
      <c r="P47" s="912"/>
      <c r="Q47" s="914"/>
      <c r="R47" s="975"/>
      <c r="S47" s="914"/>
      <c r="T47" s="975"/>
      <c r="U47" s="914"/>
      <c r="V47" s="975"/>
      <c r="W47" s="914"/>
      <c r="X47" s="975"/>
      <c r="Y47" s="914"/>
      <c r="Z47" s="975"/>
      <c r="AA47" s="914"/>
      <c r="AB47" s="975"/>
      <c r="AC47" s="914"/>
      <c r="AD47" s="975"/>
      <c r="AE47" s="914"/>
      <c r="AF47" s="975"/>
      <c r="AG47" s="914"/>
      <c r="AH47" s="975"/>
      <c r="AI47" s="914"/>
      <c r="AJ47" s="975"/>
      <c r="AK47" s="914"/>
      <c r="AL47" s="975"/>
      <c r="AM47" s="99"/>
    </row>
    <row r="48" spans="2:62" ht="23.25" customHeight="1" thickBot="1">
      <c r="B48" s="908"/>
      <c r="C48" s="264" t="s">
        <v>373</v>
      </c>
      <c r="D48" s="100" t="s">
        <v>374</v>
      </c>
      <c r="E48" s="210" t="s">
        <v>373</v>
      </c>
      <c r="F48" s="101" t="s">
        <v>374</v>
      </c>
      <c r="G48" s="103" t="s">
        <v>375</v>
      </c>
      <c r="H48" s="210" t="s">
        <v>373</v>
      </c>
      <c r="I48" s="101" t="s">
        <v>374</v>
      </c>
      <c r="J48" s="103" t="s">
        <v>375</v>
      </c>
      <c r="K48" s="210" t="s">
        <v>373</v>
      </c>
      <c r="L48" s="100" t="s">
        <v>374</v>
      </c>
      <c r="M48" s="210" t="s">
        <v>373</v>
      </c>
      <c r="N48" s="100" t="s">
        <v>374</v>
      </c>
      <c r="O48" s="230" t="s">
        <v>373</v>
      </c>
      <c r="P48" s="100" t="s">
        <v>374</v>
      </c>
      <c r="Q48" s="218" t="s">
        <v>373</v>
      </c>
      <c r="R48" s="100" t="s">
        <v>374</v>
      </c>
      <c r="S48" s="218" t="s">
        <v>373</v>
      </c>
      <c r="T48" s="100" t="s">
        <v>374</v>
      </c>
      <c r="U48" s="218" t="s">
        <v>373</v>
      </c>
      <c r="V48" s="100" t="s">
        <v>374</v>
      </c>
      <c r="W48" s="218" t="s">
        <v>373</v>
      </c>
      <c r="X48" s="100" t="s">
        <v>374</v>
      </c>
      <c r="Y48" s="218" t="s">
        <v>373</v>
      </c>
      <c r="Z48" s="100" t="s">
        <v>374</v>
      </c>
      <c r="AA48" s="218" t="s">
        <v>373</v>
      </c>
      <c r="AB48" s="100" t="s">
        <v>374</v>
      </c>
      <c r="AC48" s="218" t="s">
        <v>373</v>
      </c>
      <c r="AD48" s="100" t="s">
        <v>374</v>
      </c>
      <c r="AE48" s="218" t="s">
        <v>373</v>
      </c>
      <c r="AF48" s="100" t="s">
        <v>374</v>
      </c>
      <c r="AG48" s="218" t="s">
        <v>373</v>
      </c>
      <c r="AH48" s="100" t="s">
        <v>374</v>
      </c>
      <c r="AI48" s="218" t="s">
        <v>373</v>
      </c>
      <c r="AJ48" s="100" t="s">
        <v>374</v>
      </c>
      <c r="AK48" s="218" t="s">
        <v>373</v>
      </c>
      <c r="AL48" s="100" t="s">
        <v>374</v>
      </c>
      <c r="AM48" s="99"/>
    </row>
    <row r="49" spans="1:63" s="29" customFormat="1" ht="16.5" customHeight="1">
      <c r="B49" s="220" t="s">
        <v>376</v>
      </c>
      <c r="C49" s="245">
        <v>53302326538.236435</v>
      </c>
      <c r="D49" s="31">
        <v>1</v>
      </c>
      <c r="E49" s="274">
        <v>71895713219.123535</v>
      </c>
      <c r="F49" s="47">
        <v>1</v>
      </c>
      <c r="G49" s="47">
        <v>0.34882880145107981</v>
      </c>
      <c r="H49" s="274">
        <f>H7*$E$45/100</f>
        <v>94891246186.338562</v>
      </c>
      <c r="I49" s="47">
        <f>+IFERROR(H49/H$49,0)</f>
        <v>1</v>
      </c>
      <c r="J49" s="47">
        <f>IFERROR((H49-E49)/E49,0)</f>
        <v>0.31984567559861754</v>
      </c>
      <c r="K49" s="274">
        <f>K7*$E$45/100</f>
        <v>118762486301.627</v>
      </c>
      <c r="L49" s="47">
        <f>+IFERROR(K49/K$49,0)</f>
        <v>1</v>
      </c>
      <c r="M49" s="274">
        <f>M7*$E$45/100</f>
        <v>108692404554.99686</v>
      </c>
      <c r="N49" s="47">
        <f>+IFERROR(M49/M$49,0)</f>
        <v>1</v>
      </c>
      <c r="O49" s="285">
        <f>O7*$E$45/100</f>
        <v>5505141907.6025162</v>
      </c>
      <c r="P49" s="31"/>
      <c r="Q49" s="296">
        <f t="shared" ref="Q49:Q83" si="34">Q7*$E$45/100</f>
        <v>5682496755.117053</v>
      </c>
      <c r="R49" s="31"/>
      <c r="S49" s="296">
        <f t="shared" ref="S49:S83" si="35">S7*$E$45/100</f>
        <v>6133806311.124177</v>
      </c>
      <c r="T49" s="31"/>
      <c r="U49" s="296">
        <f t="shared" ref="U49:U83" si="36">U7*$E$45/100</f>
        <v>6388975042.7273302</v>
      </c>
      <c r="V49" s="31"/>
      <c r="W49" s="296">
        <f t="shared" ref="W49:W83" si="37">W7*$E$45/100</f>
        <v>7101524951.8838778</v>
      </c>
      <c r="X49" s="31"/>
      <c r="Y49" s="296">
        <f t="shared" ref="Y49:Y83" si="38">Y7*$E$45/100</f>
        <v>7256624394.1676426</v>
      </c>
      <c r="Z49" s="31"/>
      <c r="AA49" s="296">
        <f t="shared" ref="AA49:AA83" si="39">AA7*$E$45/100</f>
        <v>7479122640.3843966</v>
      </c>
      <c r="AB49" s="31"/>
      <c r="AC49" s="296">
        <f t="shared" ref="AC49:AC83" si="40">AC7*$E$45/100</f>
        <v>9084966216.4774532</v>
      </c>
      <c r="AD49" s="31"/>
      <c r="AE49" s="296">
        <f t="shared" ref="AE49:AG64" si="41">AE7*$E$45/100</f>
        <v>9725878376.439867</v>
      </c>
      <c r="AF49" s="31"/>
      <c r="AG49" s="296">
        <f t="shared" si="41"/>
        <v>9639619948.7285995</v>
      </c>
      <c r="AH49" s="31"/>
      <c r="AI49" s="296">
        <f t="shared" ref="AI49:AI61" si="42">AI7*$E$45/100</f>
        <v>10270139602.06963</v>
      </c>
      <c r="AJ49" s="31"/>
      <c r="AK49" s="296">
        <f t="shared" ref="AK49:AK61" si="43">AK7*$E$45/100</f>
        <v>10622950039.615995</v>
      </c>
      <c r="AL49" s="31"/>
    </row>
    <row r="50" spans="1:63" s="6" customFormat="1" ht="16.5" customHeight="1">
      <c r="B50" s="221" t="s">
        <v>406</v>
      </c>
      <c r="C50" s="246">
        <v>37172345310.842659</v>
      </c>
      <c r="D50" s="75">
        <v>0.6973869195780239</v>
      </c>
      <c r="E50" s="275">
        <v>49490734423.514999</v>
      </c>
      <c r="F50" s="76">
        <v>0.68836836311335126</v>
      </c>
      <c r="G50" s="76">
        <v>0.33138584637755519</v>
      </c>
      <c r="H50" s="275">
        <f>H8*$E$45/100</f>
        <v>66079429948.197502</v>
      </c>
      <c r="I50" s="76">
        <f>+IFERROR(H50/H$49,0)</f>
        <v>0.69637013532772973</v>
      </c>
      <c r="J50" s="76">
        <f>IFERROR((H50-E50)/E50,0)</f>
        <v>0.33518790371396384</v>
      </c>
      <c r="K50" s="275">
        <f>K8*$E$45/100</f>
        <v>84471008162.364029</v>
      </c>
      <c r="L50" s="76">
        <f>+IFERROR(K50/K$49,0)</f>
        <v>0.71126001814940787</v>
      </c>
      <c r="M50" s="275">
        <f>M8*$E$45/100</f>
        <v>82085139239.022095</v>
      </c>
      <c r="N50" s="76">
        <f>+IFERROR(M50/M$49,0)</f>
        <v>0.75520584511025468</v>
      </c>
      <c r="O50" s="286">
        <f t="shared" ref="O50:O82" si="44">O8*$E$45/100</f>
        <v>3696181895.3359499</v>
      </c>
      <c r="P50" s="75">
        <f>+IFERROR(O50/O$49,0)</f>
        <v>0.67140538016496532</v>
      </c>
      <c r="Q50" s="297">
        <f t="shared" si="34"/>
        <v>3855557701.9644227</v>
      </c>
      <c r="R50" s="75">
        <f>+IFERROR(Q50/Q$49,0)</f>
        <v>0.67849712338023194</v>
      </c>
      <c r="S50" s="297">
        <f t="shared" si="35"/>
        <v>4165102287.868247</v>
      </c>
      <c r="T50" s="75">
        <f>+IFERROR(S50/S$49,0)</f>
        <v>0.67904039948481609</v>
      </c>
      <c r="U50" s="297">
        <f t="shared" si="36"/>
        <v>4367540124.4538517</v>
      </c>
      <c r="V50" s="75">
        <f>+IFERROR(U50/U$49,0)</f>
        <v>0.68360575761295084</v>
      </c>
      <c r="W50" s="297">
        <f t="shared" si="37"/>
        <v>4957456851.5345297</v>
      </c>
      <c r="X50" s="75">
        <f>+IFERROR(W50/W$49,0)</f>
        <v>0.69808342364824416</v>
      </c>
      <c r="Y50" s="297">
        <f t="shared" si="38"/>
        <v>5138687867.333889</v>
      </c>
      <c r="Z50" s="75">
        <f>+IFERROR(Y50/Y$49,0)</f>
        <v>0.70813750143441345</v>
      </c>
      <c r="AA50" s="297">
        <f t="shared" si="39"/>
        <v>5285505753.7251015</v>
      </c>
      <c r="AB50" s="75">
        <f>+IFERROR(AA50/AA$49,0)</f>
        <v>0.70670130814347065</v>
      </c>
      <c r="AC50" s="297">
        <f t="shared" si="40"/>
        <v>6371398655.1628695</v>
      </c>
      <c r="AD50" s="75">
        <f>+IFERROR(AC50/AC$49,0)</f>
        <v>0.70131231127827731</v>
      </c>
      <c r="AE50" s="297">
        <f t="shared" si="41"/>
        <v>6837891016.9514418</v>
      </c>
      <c r="AF50" s="75">
        <f>+IFERROR(AE50/AE$49,0)</f>
        <v>0.70306153874139177</v>
      </c>
      <c r="AG50" s="297">
        <f t="shared" si="41"/>
        <v>6768014863.4556227</v>
      </c>
      <c r="AH50" s="75">
        <f>+IFERROR(AG50/AG$49,0)</f>
        <v>0.70210391067837463</v>
      </c>
      <c r="AI50" s="297">
        <f t="shared" si="42"/>
        <v>7197173622.0995541</v>
      </c>
      <c r="AJ50" s="75">
        <f>+IFERROR(AI50/AI$49,0)</f>
        <v>0.70078634769961512</v>
      </c>
      <c r="AK50" s="297">
        <f t="shared" si="43"/>
        <v>7438919308.3120155</v>
      </c>
      <c r="AL50" s="75">
        <f>+IFERROR(AK50/AK$49,0)</f>
        <v>0.70026869001267766</v>
      </c>
    </row>
    <row r="51" spans="1:63" s="6" customFormat="1" ht="16.5" customHeight="1">
      <c r="B51" s="222" t="s">
        <v>377</v>
      </c>
      <c r="C51" s="247">
        <v>5098648746.2349997</v>
      </c>
      <c r="D51" s="219">
        <v>9.5655275808223542E-2</v>
      </c>
      <c r="E51" s="276">
        <v>0</v>
      </c>
      <c r="F51" s="229"/>
      <c r="G51" s="229">
        <v>-1</v>
      </c>
      <c r="H51" s="276">
        <f t="shared" ref="H51:H83" si="45">H9*$E$45/100</f>
        <v>0</v>
      </c>
      <c r="I51" s="229"/>
      <c r="J51" s="229">
        <f t="shared" ref="J51:J83" si="46">IFERROR((H51-E51)/E51,0)</f>
        <v>0</v>
      </c>
      <c r="K51" s="276">
        <f t="shared" ref="K51:M66" si="47">K9*$E$45/100</f>
        <v>0</v>
      </c>
      <c r="L51" s="229"/>
      <c r="M51" s="276">
        <f t="shared" si="47"/>
        <v>0</v>
      </c>
      <c r="N51" s="229"/>
      <c r="O51" s="287">
        <f t="shared" si="44"/>
        <v>0</v>
      </c>
      <c r="P51" s="219"/>
      <c r="Q51" s="234">
        <f t="shared" si="34"/>
        <v>0</v>
      </c>
      <c r="R51" s="219"/>
      <c r="S51" s="234">
        <f t="shared" si="35"/>
        <v>0</v>
      </c>
      <c r="T51" s="219"/>
      <c r="U51" s="234">
        <f t="shared" si="36"/>
        <v>0</v>
      </c>
      <c r="V51" s="219"/>
      <c r="W51" s="234">
        <f t="shared" si="37"/>
        <v>0</v>
      </c>
      <c r="X51" s="219"/>
      <c r="Y51" s="234">
        <f t="shared" si="38"/>
        <v>0</v>
      </c>
      <c r="Z51" s="219"/>
      <c r="AA51" s="234">
        <f t="shared" si="39"/>
        <v>0</v>
      </c>
      <c r="AB51" s="219"/>
      <c r="AC51" s="234">
        <f t="shared" si="40"/>
        <v>0</v>
      </c>
      <c r="AD51" s="219"/>
      <c r="AE51" s="234">
        <f t="shared" si="41"/>
        <v>0</v>
      </c>
      <c r="AF51" s="219"/>
      <c r="AG51" s="234">
        <f t="shared" si="41"/>
        <v>0</v>
      </c>
      <c r="AH51" s="219"/>
      <c r="AI51" s="234">
        <f t="shared" si="42"/>
        <v>0</v>
      </c>
      <c r="AJ51" s="219"/>
      <c r="AK51" s="234">
        <f t="shared" si="43"/>
        <v>0</v>
      </c>
      <c r="AL51" s="219"/>
    </row>
    <row r="52" spans="1:63" s="6" customFormat="1" ht="16.5" customHeight="1">
      <c r="B52" s="223" t="s">
        <v>378</v>
      </c>
      <c r="C52" s="248">
        <v>24822163312.787663</v>
      </c>
      <c r="D52" s="14">
        <v>0.46568630160977081</v>
      </c>
      <c r="E52" s="277">
        <v>34143042592.505001</v>
      </c>
      <c r="F52" s="46">
        <v>0.47489677845525979</v>
      </c>
      <c r="G52" s="46">
        <v>0.3755063232105757</v>
      </c>
      <c r="H52" s="277">
        <f t="shared" si="45"/>
        <v>43001575103.26783</v>
      </c>
      <c r="I52" s="46">
        <f>+IFERROR(H52/H$49,0)</f>
        <v>0.45316693405865233</v>
      </c>
      <c r="J52" s="46">
        <f t="shared" si="46"/>
        <v>0.25945351785102577</v>
      </c>
      <c r="K52" s="277">
        <f>K10*$E$45/100</f>
        <v>56260513976.344269</v>
      </c>
      <c r="L52" s="46">
        <f>+IFERROR(K52/K$49,0)</f>
        <v>0.47372293834819729</v>
      </c>
      <c r="M52" s="277">
        <f t="shared" si="47"/>
        <v>57668843785.177658</v>
      </c>
      <c r="N52" s="46">
        <f>+IFERROR(M52/M$49,0)</f>
        <v>0.53056921522053568</v>
      </c>
      <c r="O52" s="288">
        <f t="shared" si="44"/>
        <v>2363893884.267983</v>
      </c>
      <c r="P52" s="14">
        <f t="shared" ref="P52:R53" si="48">+IFERROR(O52/O$49,0)</f>
        <v>0.42939744768495103</v>
      </c>
      <c r="Q52" s="237">
        <f t="shared" si="34"/>
        <v>2477000815.1015949</v>
      </c>
      <c r="R52" s="14">
        <f t="shared" si="48"/>
        <v>0.43590008439002997</v>
      </c>
      <c r="S52" s="237">
        <f t="shared" si="35"/>
        <v>2681546554.9270296</v>
      </c>
      <c r="T52" s="14">
        <f>+IFERROR(S52/S$49,0)</f>
        <v>0.43717496427362207</v>
      </c>
      <c r="U52" s="237">
        <f t="shared" si="36"/>
        <v>2808259313.7638521</v>
      </c>
      <c r="V52" s="14">
        <f>+IFERROR(U52/U$49,0)</f>
        <v>0.43954770444134655</v>
      </c>
      <c r="W52" s="237">
        <f t="shared" si="37"/>
        <v>3307263591.3962331</v>
      </c>
      <c r="X52" s="14">
        <f>+IFERROR(W52/W$49,0)</f>
        <v>0.46571174695638984</v>
      </c>
      <c r="Y52" s="237">
        <f t="shared" si="38"/>
        <v>3317632577.1047492</v>
      </c>
      <c r="Z52" s="14">
        <f>+IFERROR(Y52/Y$49,0)</f>
        <v>0.45718675749171001</v>
      </c>
      <c r="AA52" s="237">
        <f t="shared" si="39"/>
        <v>3394378059.0002666</v>
      </c>
      <c r="AB52" s="14">
        <f t="shared" ref="AB52:AL53" si="49">+IFERROR(AA52/AA$49,0)</f>
        <v>0.45384709172596338</v>
      </c>
      <c r="AC52" s="237">
        <f t="shared" si="40"/>
        <v>4133908968.999743</v>
      </c>
      <c r="AD52" s="14">
        <f t="shared" si="49"/>
        <v>0.45502744539677537</v>
      </c>
      <c r="AE52" s="237">
        <f t="shared" si="41"/>
        <v>4448865340.8718462</v>
      </c>
      <c r="AF52" s="14">
        <f t="shared" si="49"/>
        <v>0.45742555774179255</v>
      </c>
      <c r="AG52" s="237">
        <f t="shared" si="41"/>
        <v>4443226361.8195629</v>
      </c>
      <c r="AH52" s="14">
        <f t="shared" si="49"/>
        <v>0.46093376973908545</v>
      </c>
      <c r="AI52" s="237">
        <f t="shared" si="42"/>
        <v>4735235133.1723499</v>
      </c>
      <c r="AJ52" s="14">
        <f t="shared" si="49"/>
        <v>0.46106823438097272</v>
      </c>
      <c r="AK52" s="237">
        <f t="shared" si="43"/>
        <v>4890364502.8426218</v>
      </c>
      <c r="AL52" s="14">
        <f t="shared" si="49"/>
        <v>0.46035842064634258</v>
      </c>
    </row>
    <row r="53" spans="1:63" s="6" customFormat="1" ht="16.5" customHeight="1">
      <c r="B53" s="223" t="s">
        <v>379</v>
      </c>
      <c r="C53" s="248">
        <v>11810331573.59</v>
      </c>
      <c r="D53" s="14">
        <v>0.22157253427048548</v>
      </c>
      <c r="E53" s="277">
        <v>17297449205.299999</v>
      </c>
      <c r="F53" s="46">
        <v>0.24059082844871274</v>
      </c>
      <c r="G53" s="46">
        <v>0.46460318218162217</v>
      </c>
      <c r="H53" s="277">
        <f t="shared" si="45"/>
        <v>23077854844.929668</v>
      </c>
      <c r="I53" s="46">
        <f t="shared" ref="I53:I83" si="50">+IFERROR(H53/H$49,0)</f>
        <v>0.24320320126907738</v>
      </c>
      <c r="J53" s="46">
        <f t="shared" si="46"/>
        <v>0.33417676624010739</v>
      </c>
      <c r="K53" s="277">
        <f t="shared" si="47"/>
        <v>28210494186.019753</v>
      </c>
      <c r="L53" s="46">
        <f t="shared" ref="L53:L83" si="51">+IFERROR(K53/K$49,0)</f>
        <v>0.23753707980121058</v>
      </c>
      <c r="M53" s="277">
        <f t="shared" si="47"/>
        <v>24416295453.844433</v>
      </c>
      <c r="N53" s="46">
        <f t="shared" ref="N53:N83" si="52">+IFERROR(M53/M$49,0)</f>
        <v>0.22463662988971897</v>
      </c>
      <c r="O53" s="288">
        <f t="shared" si="44"/>
        <v>1332288011.0679667</v>
      </c>
      <c r="P53" s="14">
        <f t="shared" si="48"/>
        <v>0.24200793248001426</v>
      </c>
      <c r="Q53" s="237">
        <f t="shared" si="34"/>
        <v>1378556886.862828</v>
      </c>
      <c r="R53" s="14">
        <f t="shared" si="48"/>
        <v>0.24259703899020199</v>
      </c>
      <c r="S53" s="237">
        <f t="shared" si="35"/>
        <v>1483555732.9412177</v>
      </c>
      <c r="T53" s="14">
        <f>+IFERROR(S53/S$49,0)</f>
        <v>0.24186543521119402</v>
      </c>
      <c r="U53" s="237">
        <f t="shared" si="36"/>
        <v>1559280810.6900003</v>
      </c>
      <c r="V53" s="14">
        <f>+IFERROR(U53/U$49,0)</f>
        <v>0.24405805317160439</v>
      </c>
      <c r="W53" s="237">
        <f t="shared" si="37"/>
        <v>1650193260.1382966</v>
      </c>
      <c r="X53" s="14">
        <f>+IFERROR(W53/W$49,0)</f>
        <v>0.2323716766918543</v>
      </c>
      <c r="Y53" s="237">
        <f t="shared" si="38"/>
        <v>1821055290.22914</v>
      </c>
      <c r="Z53" s="14">
        <f>+IFERROR(Y53/Y$49,0)</f>
        <v>0.2509507439427035</v>
      </c>
      <c r="AA53" s="237">
        <f t="shared" si="39"/>
        <v>1891127694.7248349</v>
      </c>
      <c r="AB53" s="14">
        <f t="shared" si="49"/>
        <v>0.25285421641750733</v>
      </c>
      <c r="AC53" s="237">
        <f t="shared" si="40"/>
        <v>2237489686.1631274</v>
      </c>
      <c r="AD53" s="14">
        <f t="shared" si="49"/>
        <v>0.24628486588150214</v>
      </c>
      <c r="AE53" s="237">
        <f t="shared" si="41"/>
        <v>2389025676.0795951</v>
      </c>
      <c r="AF53" s="14">
        <f t="shared" si="49"/>
        <v>0.24563598099959913</v>
      </c>
      <c r="AG53" s="237">
        <f t="shared" si="41"/>
        <v>2324788501.6360598</v>
      </c>
      <c r="AH53" s="14">
        <f t="shared" si="49"/>
        <v>0.24117014093928918</v>
      </c>
      <c r="AI53" s="237">
        <f t="shared" si="42"/>
        <v>2461938488.9272046</v>
      </c>
      <c r="AJ53" s="14">
        <f t="shared" si="49"/>
        <v>0.23971811331864243</v>
      </c>
      <c r="AK53" s="237">
        <f t="shared" si="43"/>
        <v>2548554805.4693937</v>
      </c>
      <c r="AL53" s="14">
        <f>+IFERROR(AK53/AK$49,0)</f>
        <v>0.23991026936633511</v>
      </c>
    </row>
    <row r="54" spans="1:63" s="6" customFormat="1" ht="16.5" customHeight="1">
      <c r="B54" s="224" t="s">
        <v>380</v>
      </c>
      <c r="C54" s="249">
        <v>4558798321.7700005</v>
      </c>
      <c r="D54" s="9">
        <v>8.5527192110455924E-2</v>
      </c>
      <c r="E54" s="278">
        <v>0</v>
      </c>
      <c r="F54" s="45">
        <v>0</v>
      </c>
      <c r="G54" s="45">
        <v>-1</v>
      </c>
      <c r="H54" s="278">
        <f t="shared" si="45"/>
        <v>0</v>
      </c>
      <c r="I54" s="45">
        <f t="shared" si="50"/>
        <v>0</v>
      </c>
      <c r="J54" s="45">
        <f t="shared" si="46"/>
        <v>0</v>
      </c>
      <c r="K54" s="278">
        <f t="shared" si="47"/>
        <v>0</v>
      </c>
      <c r="L54" s="45">
        <f t="shared" si="51"/>
        <v>0</v>
      </c>
      <c r="M54" s="278">
        <f t="shared" si="47"/>
        <v>0</v>
      </c>
      <c r="N54" s="45">
        <f t="shared" si="52"/>
        <v>0</v>
      </c>
      <c r="O54" s="289">
        <f t="shared" si="44"/>
        <v>0</v>
      </c>
      <c r="P54" s="9"/>
      <c r="Q54" s="235">
        <f t="shared" si="34"/>
        <v>0</v>
      </c>
      <c r="R54" s="9"/>
      <c r="S54" s="235">
        <f t="shared" si="35"/>
        <v>0</v>
      </c>
      <c r="T54" s="9"/>
      <c r="U54" s="235">
        <f t="shared" si="36"/>
        <v>0</v>
      </c>
      <c r="V54" s="9"/>
      <c r="W54" s="235">
        <f t="shared" si="37"/>
        <v>0</v>
      </c>
      <c r="X54" s="9"/>
      <c r="Y54" s="235">
        <f t="shared" si="38"/>
        <v>0</v>
      </c>
      <c r="Z54" s="9"/>
      <c r="AA54" s="235">
        <f t="shared" si="39"/>
        <v>0</v>
      </c>
      <c r="AB54" s="9"/>
      <c r="AC54" s="235">
        <f t="shared" si="40"/>
        <v>0</v>
      </c>
      <c r="AD54" s="9"/>
      <c r="AE54" s="235">
        <f t="shared" si="41"/>
        <v>0</v>
      </c>
      <c r="AF54" s="9"/>
      <c r="AG54" s="235">
        <f t="shared" si="41"/>
        <v>0</v>
      </c>
      <c r="AH54" s="9"/>
      <c r="AI54" s="235">
        <f t="shared" si="42"/>
        <v>0</v>
      </c>
      <c r="AJ54" s="9"/>
      <c r="AK54" s="235">
        <f t="shared" si="43"/>
        <v>0</v>
      </c>
      <c r="AL54" s="9"/>
    </row>
    <row r="55" spans="1:63" s="6" customFormat="1" ht="16.5" customHeight="1">
      <c r="B55" s="225" t="s">
        <v>407</v>
      </c>
      <c r="C55" s="250">
        <v>2239490723.9650002</v>
      </c>
      <c r="D55" s="75">
        <v>4.2014877574968537E-2</v>
      </c>
      <c r="E55" s="279">
        <v>3134877906.4349999</v>
      </c>
      <c r="F55" s="76">
        <v>4.3603126891314486E-2</v>
      </c>
      <c r="G55" s="76">
        <v>0.39981732136167281</v>
      </c>
      <c r="H55" s="279">
        <f t="shared" si="45"/>
        <v>4854015508.7600002</v>
      </c>
      <c r="I55" s="76">
        <f t="shared" si="50"/>
        <v>5.1153459395275915E-2</v>
      </c>
      <c r="J55" s="76">
        <f t="shared" si="46"/>
        <v>0.54839060838577058</v>
      </c>
      <c r="K55" s="279">
        <f t="shared" si="47"/>
        <v>6075112020.7122879</v>
      </c>
      <c r="L55" s="76">
        <f t="shared" si="51"/>
        <v>5.1153459395275908E-2</v>
      </c>
      <c r="M55" s="279">
        <f t="shared" si="47"/>
        <v>5559992502.9789343</v>
      </c>
      <c r="N55" s="76">
        <f t="shared" si="52"/>
        <v>5.1153459395275915E-2</v>
      </c>
      <c r="O55" s="290">
        <f t="shared" si="44"/>
        <v>355912527.30000001</v>
      </c>
      <c r="P55" s="75">
        <f t="shared" ref="P55:R57" si="53">+IFERROR(O55/O$49,0)</f>
        <v>6.4650926946767759E-2</v>
      </c>
      <c r="Q55" s="873">
        <f t="shared" si="34"/>
        <v>355912527.30000001</v>
      </c>
      <c r="R55" s="75">
        <f>+IFERROR(Q55/Q$49,0)</f>
        <v>6.263312459958785E-2</v>
      </c>
      <c r="S55" s="873">
        <f t="shared" si="35"/>
        <v>355912527.30000001</v>
      </c>
      <c r="T55" s="75">
        <f>+IFERROR(S55/S$49,0)</f>
        <v>5.8024741774862131E-2</v>
      </c>
      <c r="U55" s="873">
        <f t="shared" si="36"/>
        <v>355912527.30000001</v>
      </c>
      <c r="V55" s="75">
        <f>+IFERROR(U55/U$49,0)</f>
        <v>5.5707296541272419E-2</v>
      </c>
      <c r="W55" s="873">
        <f t="shared" si="37"/>
        <v>355912527.30000001</v>
      </c>
      <c r="X55" s="75">
        <f>+IFERROR(W55/W$49,0)</f>
        <v>5.0117760581209293E-2</v>
      </c>
      <c r="Y55" s="873">
        <f t="shared" si="38"/>
        <v>355928477.30000001</v>
      </c>
      <c r="Z55" s="75">
        <f>+IFERROR(Y55/Y$49,0)</f>
        <v>4.9048766749739722E-2</v>
      </c>
      <c r="AA55" s="873">
        <f t="shared" si="39"/>
        <v>356546402.30000001</v>
      </c>
      <c r="AB55" s="75">
        <f>+IFERROR(AA55/AA$49,0)</f>
        <v>4.7672222992411709E-2</v>
      </c>
      <c r="AC55" s="873">
        <f t="shared" si="40"/>
        <v>428107967.75999999</v>
      </c>
      <c r="AD55" s="75">
        <f>+IFERROR(AC55/AC$49,0)</f>
        <v>4.7122681313171891E-2</v>
      </c>
      <c r="AE55" s="873">
        <f t="shared" si="41"/>
        <v>459741989.74000001</v>
      </c>
      <c r="AF55" s="75">
        <f>+IFERROR(AE55/AE$49,0)</f>
        <v>4.7269971096254589E-2</v>
      </c>
      <c r="AG55" s="873">
        <f t="shared" si="41"/>
        <v>459741989.74000001</v>
      </c>
      <c r="AH55" s="75">
        <f>+IFERROR(AG55/AG$49,0)</f>
        <v>4.7692958040387978E-2</v>
      </c>
      <c r="AI55" s="873">
        <f t="shared" si="42"/>
        <v>491376011.72000003</v>
      </c>
      <c r="AJ55" s="75">
        <f>+IFERROR(AI55/AI$49,0)</f>
        <v>4.7845115135628571E-2</v>
      </c>
      <c r="AK55" s="873">
        <f t="shared" si="43"/>
        <v>523010033.69999999</v>
      </c>
      <c r="AL55" s="75">
        <f>+IFERROR(AK55/AK$49,0)</f>
        <v>4.923397283706947E-2</v>
      </c>
    </row>
    <row r="56" spans="1:63" s="6" customFormat="1" ht="16.5" customHeight="1">
      <c r="B56" s="226" t="s">
        <v>381</v>
      </c>
      <c r="C56" s="251">
        <v>2000154456.4649999</v>
      </c>
      <c r="D56" s="219">
        <v>3.7524712078565441E-2</v>
      </c>
      <c r="E56" s="280">
        <v>2824140116.4349999</v>
      </c>
      <c r="F56" s="229">
        <v>3.9281064057708065E-2</v>
      </c>
      <c r="G56" s="229">
        <v>0.41196101496395549</v>
      </c>
      <c r="H56" s="280">
        <f t="shared" si="45"/>
        <v>4333861011.2600002</v>
      </c>
      <c r="I56" s="229">
        <f t="shared" si="50"/>
        <v>4.5671873702128107E-2</v>
      </c>
      <c r="J56" s="229">
        <f t="shared" si="46"/>
        <v>0.53457719255472635</v>
      </c>
      <c r="K56" s="280">
        <f t="shared" si="47"/>
        <v>5424105274.9186277</v>
      </c>
      <c r="L56" s="229">
        <f t="shared" si="51"/>
        <v>4.5671873702128107E-2</v>
      </c>
      <c r="M56" s="280">
        <f t="shared" si="47"/>
        <v>4964185773.2164297</v>
      </c>
      <c r="N56" s="229">
        <f t="shared" si="52"/>
        <v>4.56718737021281E-2</v>
      </c>
      <c r="O56" s="291">
        <f t="shared" si="44"/>
        <v>316340219.80000001</v>
      </c>
      <c r="P56" s="219">
        <f t="shared" si="53"/>
        <v>5.7462682181387378E-2</v>
      </c>
      <c r="Q56" s="234">
        <f t="shared" si="34"/>
        <v>316340219.80000001</v>
      </c>
      <c r="R56" s="219">
        <f t="shared" si="53"/>
        <v>5.5669230169843494E-2</v>
      </c>
      <c r="S56" s="234">
        <f t="shared" si="35"/>
        <v>316340219.80000001</v>
      </c>
      <c r="T56" s="219">
        <f>+IFERROR(S56/S$49,0)</f>
        <v>5.1573232631472281E-2</v>
      </c>
      <c r="U56" s="234">
        <f t="shared" si="36"/>
        <v>316340219.80000001</v>
      </c>
      <c r="V56" s="219">
        <f>+IFERROR(U56/U$49,0)</f>
        <v>4.9513453673620936E-2</v>
      </c>
      <c r="W56" s="234">
        <f t="shared" si="37"/>
        <v>316340219.80000001</v>
      </c>
      <c r="X56" s="219">
        <f>+IFERROR(W56/W$49,0)</f>
        <v>4.4545392988597741E-2</v>
      </c>
      <c r="Y56" s="234">
        <f t="shared" si="38"/>
        <v>316340219.80000001</v>
      </c>
      <c r="Z56" s="219">
        <f>+IFERROR(Y56/Y$49,0)</f>
        <v>4.3593302149447302E-2</v>
      </c>
      <c r="AA56" s="234">
        <f t="shared" si="39"/>
        <v>316340219.80000001</v>
      </c>
      <c r="AB56" s="219">
        <f t="shared" ref="AB56:AL57" si="54">+IFERROR(AA56/AA$49,0)</f>
        <v>4.2296434356067919E-2</v>
      </c>
      <c r="AC56" s="234">
        <f t="shared" si="40"/>
        <v>379608263.75999999</v>
      </c>
      <c r="AD56" s="219">
        <f t="shared" si="54"/>
        <v>4.178422403723444E-2</v>
      </c>
      <c r="AE56" s="234">
        <f t="shared" si="41"/>
        <v>411242285.74000001</v>
      </c>
      <c r="AF56" s="219">
        <f t="shared" si="54"/>
        <v>4.2283305406758974E-2</v>
      </c>
      <c r="AG56" s="234">
        <f t="shared" si="41"/>
        <v>411242285.74000001</v>
      </c>
      <c r="AH56" s="219">
        <f t="shared" si="54"/>
        <v>4.2661670058293126E-2</v>
      </c>
      <c r="AI56" s="234">
        <f t="shared" si="42"/>
        <v>442876307.71999991</v>
      </c>
      <c r="AJ56" s="219">
        <f t="shared" si="54"/>
        <v>4.3122715452743397E-2</v>
      </c>
      <c r="AK56" s="234">
        <f t="shared" si="43"/>
        <v>474510329.69999999</v>
      </c>
      <c r="AL56" s="219">
        <f t="shared" si="54"/>
        <v>4.4668413946259401E-2</v>
      </c>
    </row>
    <row r="57" spans="1:63" s="6" customFormat="1" ht="16.5" customHeight="1">
      <c r="B57" s="227" t="s">
        <v>382</v>
      </c>
      <c r="C57" s="252">
        <v>239336267.5</v>
      </c>
      <c r="D57" s="14">
        <v>4.4901654964030896E-3</v>
      </c>
      <c r="E57" s="281">
        <v>310737790</v>
      </c>
      <c r="F57" s="46">
        <v>4.322062833606425E-3</v>
      </c>
      <c r="G57" s="46">
        <v>0.29833139476030307</v>
      </c>
      <c r="H57" s="281">
        <f t="shared" si="45"/>
        <v>520154497.5</v>
      </c>
      <c r="I57" s="46">
        <f t="shared" si="50"/>
        <v>5.481585693147808E-3</v>
      </c>
      <c r="J57" s="46">
        <f t="shared" si="46"/>
        <v>0.67393382536446567</v>
      </c>
      <c r="K57" s="281">
        <f t="shared" si="47"/>
        <v>651006745.79366112</v>
      </c>
      <c r="L57" s="46">
        <f t="shared" si="51"/>
        <v>5.481585693147808E-3</v>
      </c>
      <c r="M57" s="281">
        <f t="shared" si="47"/>
        <v>595806729.76250446</v>
      </c>
      <c r="N57" s="46">
        <f t="shared" si="52"/>
        <v>5.4815856931478089E-3</v>
      </c>
      <c r="O57" s="292">
        <f t="shared" si="44"/>
        <v>39572307.5</v>
      </c>
      <c r="P57" s="14">
        <f t="shared" si="53"/>
        <v>7.18824476538039E-3</v>
      </c>
      <c r="Q57" s="237">
        <f t="shared" si="34"/>
        <v>39572307.5</v>
      </c>
      <c r="R57" s="14">
        <f t="shared" si="53"/>
        <v>6.9638944297443521E-3</v>
      </c>
      <c r="S57" s="237">
        <f t="shared" si="35"/>
        <v>39572307.5</v>
      </c>
      <c r="T57" s="14">
        <f>+IFERROR(S57/S$49,0)</f>
        <v>6.4515091433898506E-3</v>
      </c>
      <c r="U57" s="237">
        <f t="shared" si="36"/>
        <v>39572307.5</v>
      </c>
      <c r="V57" s="14">
        <f>+IFERROR(U57/U$49,0)</f>
        <v>6.1938428676514825E-3</v>
      </c>
      <c r="W57" s="237">
        <f t="shared" si="37"/>
        <v>39572307.5</v>
      </c>
      <c r="X57" s="14">
        <f>+IFERROR(W57/W$49,0)</f>
        <v>5.5723675926115475E-3</v>
      </c>
      <c r="Y57" s="237">
        <f t="shared" si="38"/>
        <v>39588257.5</v>
      </c>
      <c r="Z57" s="14">
        <f>+IFERROR(Y57/Y$49,0)</f>
        <v>5.4554646002924192E-3</v>
      </c>
      <c r="AA57" s="237">
        <f t="shared" si="39"/>
        <v>40206182.5</v>
      </c>
      <c r="AB57" s="14">
        <f t="shared" si="54"/>
        <v>5.3757886363437896E-3</v>
      </c>
      <c r="AC57" s="237">
        <f t="shared" si="40"/>
        <v>48499704</v>
      </c>
      <c r="AD57" s="14">
        <f t="shared" si="54"/>
        <v>5.3384572759374513E-3</v>
      </c>
      <c r="AE57" s="237">
        <f t="shared" si="41"/>
        <v>48499704</v>
      </c>
      <c r="AF57" s="14">
        <f t="shared" si="54"/>
        <v>4.9866656894956146E-3</v>
      </c>
      <c r="AG57" s="237">
        <f t="shared" si="41"/>
        <v>48499704</v>
      </c>
      <c r="AH57" s="14">
        <f t="shared" si="54"/>
        <v>5.0312879820948522E-3</v>
      </c>
      <c r="AI57" s="237">
        <f t="shared" si="42"/>
        <v>48499704</v>
      </c>
      <c r="AJ57" s="14">
        <f t="shared" si="54"/>
        <v>4.7223996828851655E-3</v>
      </c>
      <c r="AK57" s="237">
        <f t="shared" si="43"/>
        <v>48499704</v>
      </c>
      <c r="AL57" s="14">
        <f t="shared" si="54"/>
        <v>4.5655588908100706E-3</v>
      </c>
    </row>
    <row r="58" spans="1:63" s="6" customFormat="1" ht="16.5" customHeight="1">
      <c r="B58" s="227" t="s">
        <v>383</v>
      </c>
      <c r="C58" s="252">
        <v>0</v>
      </c>
      <c r="D58" s="14">
        <v>0</v>
      </c>
      <c r="E58" s="281">
        <v>0</v>
      </c>
      <c r="F58" s="46">
        <v>0</v>
      </c>
      <c r="G58" s="46">
        <v>0</v>
      </c>
      <c r="H58" s="281">
        <f t="shared" si="45"/>
        <v>0</v>
      </c>
      <c r="I58" s="46">
        <f t="shared" si="50"/>
        <v>0</v>
      </c>
      <c r="J58" s="46">
        <f t="shared" si="46"/>
        <v>0</v>
      </c>
      <c r="K58" s="281">
        <f t="shared" si="47"/>
        <v>0</v>
      </c>
      <c r="L58" s="46">
        <f t="shared" si="51"/>
        <v>0</v>
      </c>
      <c r="M58" s="281">
        <f t="shared" si="47"/>
        <v>0</v>
      </c>
      <c r="N58" s="46">
        <f t="shared" si="52"/>
        <v>0</v>
      </c>
      <c r="O58" s="292">
        <f t="shared" si="44"/>
        <v>0</v>
      </c>
      <c r="P58" s="14"/>
      <c r="Q58" s="237">
        <f t="shared" si="34"/>
        <v>0</v>
      </c>
      <c r="R58" s="14"/>
      <c r="S58" s="237">
        <f t="shared" si="35"/>
        <v>0</v>
      </c>
      <c r="T58" s="14"/>
      <c r="U58" s="237">
        <f t="shared" si="36"/>
        <v>0</v>
      </c>
      <c r="V58" s="14"/>
      <c r="W58" s="237">
        <f t="shared" si="37"/>
        <v>0</v>
      </c>
      <c r="X58" s="14"/>
      <c r="Y58" s="237">
        <f t="shared" si="38"/>
        <v>0</v>
      </c>
      <c r="Z58" s="14"/>
      <c r="AA58" s="237">
        <f t="shared" si="39"/>
        <v>0</v>
      </c>
      <c r="AB58" s="14"/>
      <c r="AC58" s="237">
        <f t="shared" si="40"/>
        <v>0</v>
      </c>
      <c r="AD58" s="14"/>
      <c r="AE58" s="237">
        <f t="shared" si="41"/>
        <v>0</v>
      </c>
      <c r="AF58" s="14"/>
      <c r="AG58" s="237">
        <f t="shared" si="41"/>
        <v>0</v>
      </c>
      <c r="AH58" s="14"/>
      <c r="AI58" s="237">
        <f t="shared" si="42"/>
        <v>0</v>
      </c>
      <c r="AJ58" s="14"/>
      <c r="AK58" s="237">
        <f t="shared" si="43"/>
        <v>0</v>
      </c>
      <c r="AL58" s="14"/>
    </row>
    <row r="59" spans="1:63" s="6" customFormat="1" ht="16.5" customHeight="1">
      <c r="B59" s="227" t="s">
        <v>384</v>
      </c>
      <c r="C59" s="252">
        <v>0</v>
      </c>
      <c r="D59" s="14">
        <v>0</v>
      </c>
      <c r="E59" s="281">
        <v>0</v>
      </c>
      <c r="F59" s="46">
        <v>0</v>
      </c>
      <c r="G59" s="46">
        <v>0</v>
      </c>
      <c r="H59" s="281">
        <f t="shared" si="45"/>
        <v>0</v>
      </c>
      <c r="I59" s="46">
        <f t="shared" si="50"/>
        <v>0</v>
      </c>
      <c r="J59" s="46">
        <f t="shared" si="46"/>
        <v>0</v>
      </c>
      <c r="K59" s="281">
        <f t="shared" si="47"/>
        <v>0</v>
      </c>
      <c r="L59" s="46">
        <f t="shared" si="51"/>
        <v>0</v>
      </c>
      <c r="M59" s="281">
        <f t="shared" si="47"/>
        <v>0</v>
      </c>
      <c r="N59" s="46">
        <f t="shared" si="52"/>
        <v>0</v>
      </c>
      <c r="O59" s="292">
        <f t="shared" si="44"/>
        <v>0</v>
      </c>
      <c r="P59" s="14"/>
      <c r="Q59" s="237">
        <f t="shared" si="34"/>
        <v>0</v>
      </c>
      <c r="R59" s="14"/>
      <c r="S59" s="237">
        <f t="shared" si="35"/>
        <v>0</v>
      </c>
      <c r="T59" s="14"/>
      <c r="U59" s="237">
        <f t="shared" si="36"/>
        <v>0</v>
      </c>
      <c r="V59" s="14"/>
      <c r="W59" s="237">
        <f t="shared" si="37"/>
        <v>0</v>
      </c>
      <c r="X59" s="14"/>
      <c r="Y59" s="237">
        <f t="shared" si="38"/>
        <v>0</v>
      </c>
      <c r="Z59" s="14"/>
      <c r="AA59" s="237">
        <f t="shared" si="39"/>
        <v>0</v>
      </c>
      <c r="AB59" s="14"/>
      <c r="AC59" s="237">
        <f t="shared" si="40"/>
        <v>0</v>
      </c>
      <c r="AD59" s="14"/>
      <c r="AE59" s="237">
        <f t="shared" si="41"/>
        <v>0</v>
      </c>
      <c r="AF59" s="14"/>
      <c r="AG59" s="237">
        <f t="shared" si="41"/>
        <v>0</v>
      </c>
      <c r="AH59" s="14"/>
      <c r="AI59" s="237">
        <f t="shared" si="42"/>
        <v>0</v>
      </c>
      <c r="AJ59" s="14"/>
      <c r="AK59" s="237">
        <f t="shared" si="43"/>
        <v>0</v>
      </c>
      <c r="AL59" s="14"/>
    </row>
    <row r="60" spans="1:63" s="6" customFormat="1" ht="16.5" customHeight="1">
      <c r="B60" s="224" t="s">
        <v>385</v>
      </c>
      <c r="C60" s="249">
        <v>0</v>
      </c>
      <c r="D60" s="9">
        <v>0</v>
      </c>
      <c r="E60" s="282">
        <v>0</v>
      </c>
      <c r="F60" s="45">
        <v>0</v>
      </c>
      <c r="G60" s="45">
        <v>0</v>
      </c>
      <c r="H60" s="282">
        <f t="shared" si="45"/>
        <v>0</v>
      </c>
      <c r="I60" s="45">
        <f t="shared" si="50"/>
        <v>0</v>
      </c>
      <c r="J60" s="45">
        <f t="shared" si="46"/>
        <v>0</v>
      </c>
      <c r="K60" s="282">
        <f t="shared" si="47"/>
        <v>0</v>
      </c>
      <c r="L60" s="45">
        <f t="shared" si="51"/>
        <v>0</v>
      </c>
      <c r="M60" s="282">
        <f t="shared" si="47"/>
        <v>0</v>
      </c>
      <c r="N60" s="45">
        <f t="shared" si="52"/>
        <v>0</v>
      </c>
      <c r="O60" s="293">
        <f t="shared" si="44"/>
        <v>0</v>
      </c>
      <c r="P60" s="9"/>
      <c r="Q60" s="298">
        <f t="shared" si="34"/>
        <v>0</v>
      </c>
      <c r="R60" s="9"/>
      <c r="S60" s="298">
        <f t="shared" si="35"/>
        <v>0</v>
      </c>
      <c r="T60" s="9"/>
      <c r="U60" s="298">
        <f t="shared" si="36"/>
        <v>0</v>
      </c>
      <c r="V60" s="9"/>
      <c r="W60" s="298">
        <f t="shared" si="37"/>
        <v>0</v>
      </c>
      <c r="X60" s="9"/>
      <c r="Y60" s="298">
        <f t="shared" si="38"/>
        <v>0</v>
      </c>
      <c r="Z60" s="9"/>
      <c r="AA60" s="298">
        <f t="shared" si="39"/>
        <v>0</v>
      </c>
      <c r="AB60" s="9"/>
      <c r="AC60" s="298">
        <f t="shared" si="40"/>
        <v>0</v>
      </c>
      <c r="AD60" s="9"/>
      <c r="AE60" s="298">
        <f t="shared" si="41"/>
        <v>0</v>
      </c>
      <c r="AF60" s="9"/>
      <c r="AG60" s="298">
        <f t="shared" si="41"/>
        <v>0</v>
      </c>
      <c r="AH60" s="9"/>
      <c r="AI60" s="298">
        <f t="shared" si="42"/>
        <v>0</v>
      </c>
      <c r="AJ60" s="9"/>
      <c r="AK60" s="298">
        <f t="shared" si="43"/>
        <v>0</v>
      </c>
      <c r="AL60" s="9"/>
    </row>
    <row r="61" spans="1:63" s="6" customFormat="1" ht="16.5" customHeight="1">
      <c r="B61" s="228" t="s">
        <v>408</v>
      </c>
      <c r="C61" s="246">
        <v>3364448490.8791294</v>
      </c>
      <c r="D61" s="75">
        <v>6.3120105807494942E-2</v>
      </c>
      <c r="E61" s="283">
        <v>4254662780.1581855</v>
      </c>
      <c r="F61" s="76">
        <v>5.9178254024559673E-2</v>
      </c>
      <c r="G61" s="76">
        <v>0.26459441768610442</v>
      </c>
      <c r="H61" s="283">
        <f t="shared" si="45"/>
        <v>5411902231.3810978</v>
      </c>
      <c r="I61" s="76">
        <f t="shared" si="50"/>
        <v>5.7032681610627287E-2</v>
      </c>
      <c r="J61" s="76">
        <f t="shared" si="46"/>
        <v>0.27199322508466511</v>
      </c>
      <c r="K61" s="283">
        <f t="shared" si="47"/>
        <v>6773343068.5271749</v>
      </c>
      <c r="L61" s="76">
        <f t="shared" si="51"/>
        <v>5.7032681610627266E-2</v>
      </c>
      <c r="M61" s="283">
        <f t="shared" si="47"/>
        <v>6199019302.4786301</v>
      </c>
      <c r="N61" s="76">
        <f t="shared" si="52"/>
        <v>5.703268161062728E-2</v>
      </c>
      <c r="O61" s="294">
        <f t="shared" si="44"/>
        <v>391664773.33585912</v>
      </c>
      <c r="P61" s="75">
        <f t="shared" ref="P61:R83" si="55">+IFERROR(O61/O$49,0)</f>
        <v>7.1145263811451642E-2</v>
      </c>
      <c r="Q61" s="299">
        <f t="shared" si="34"/>
        <v>394693415.04905438</v>
      </c>
      <c r="R61" s="75">
        <f t="shared" si="55"/>
        <v>6.9457745786416059E-2</v>
      </c>
      <c r="S61" s="299">
        <f t="shared" si="35"/>
        <v>407011927.21556258</v>
      </c>
      <c r="T61" s="75">
        <f t="shared" ref="T61:T83" si="56">+IFERROR(S61/S$49,0)</f>
        <v>6.6355523238060515E-2</v>
      </c>
      <c r="U61" s="299">
        <f t="shared" si="36"/>
        <v>414383695.09553504</v>
      </c>
      <c r="V61" s="75">
        <f t="shared" ref="V61:V83" si="57">+IFERROR(U61/U$49,0)</f>
        <v>6.4859182000911786E-2</v>
      </c>
      <c r="W61" s="299">
        <f t="shared" si="37"/>
        <v>433881634.69680232</v>
      </c>
      <c r="X61" s="75">
        <f t="shared" ref="X61:X83" si="58">+IFERROR(W61/W$49,0)</f>
        <v>6.1096966867898297E-2</v>
      </c>
      <c r="Y61" s="299">
        <f t="shared" si="38"/>
        <v>438117443.41595137</v>
      </c>
      <c r="Z61" s="75">
        <f t="shared" ref="Z61:Z83" si="59">+IFERROR(Y61/Y$49,0)</f>
        <v>6.0374827139748191E-2</v>
      </c>
      <c r="AA61" s="299">
        <f t="shared" si="39"/>
        <v>446348896.55961335</v>
      </c>
      <c r="AB61" s="75">
        <f t="shared" ref="AB61:AB83" si="60">+IFERROR(AA61/AA$49,0)</f>
        <v>5.9679312403503097E-2</v>
      </c>
      <c r="AC61" s="299">
        <f t="shared" si="40"/>
        <v>483360272.99285752</v>
      </c>
      <c r="AD61" s="75">
        <f t="shared" ref="AD61:AD83" si="61">+IFERROR(AC61/AC$49,0)</f>
        <v>5.3204410613677831E-2</v>
      </c>
      <c r="AE61" s="299">
        <f t="shared" si="41"/>
        <v>493374723.55403602</v>
      </c>
      <c r="AF61" s="75">
        <f t="shared" ref="AF61:AF83" si="62">+IFERROR(AE61/AE$49,0)</f>
        <v>5.0728037556915719E-2</v>
      </c>
      <c r="AG61" s="299">
        <f t="shared" si="41"/>
        <v>492021437.3523953</v>
      </c>
      <c r="AH61" s="75">
        <f t="shared" ref="AH61:AH83" si="63">+IFERROR(AG61/AG$49,0)</f>
        <v>5.1041580474061071E-2</v>
      </c>
      <c r="AI61" s="299">
        <f t="shared" si="42"/>
        <v>505281408.5112654</v>
      </c>
      <c r="AJ61" s="75">
        <f t="shared" ref="AJ61:AJ83" si="64">+IFERROR(AI61/AI$49,0)</f>
        <v>4.9199078891726214E-2</v>
      </c>
      <c r="AK61" s="299">
        <f t="shared" si="43"/>
        <v>511762603.60216475</v>
      </c>
      <c r="AL61" s="75">
        <f t="shared" ref="AL61:AL83" si="65">+IFERROR(AK61/AK$49,0)</f>
        <v>4.8175186901346305E-2</v>
      </c>
    </row>
    <row r="62" spans="1:63" s="6" customFormat="1" ht="16.5" customHeight="1">
      <c r="A62" s="114"/>
      <c r="B62" s="226" t="s">
        <v>386</v>
      </c>
      <c r="C62" s="251">
        <v>430884084.62</v>
      </c>
      <c r="D62" s="219">
        <v>8.0837763115443988E-3</v>
      </c>
      <c r="E62" s="280">
        <v>581568841.70000005</v>
      </c>
      <c r="F62" s="229">
        <v>8.0890614427524526E-3</v>
      </c>
      <c r="G62" s="229">
        <v>0.34971065875614804</v>
      </c>
      <c r="H62" s="280">
        <f t="shared" si="45"/>
        <v>819153109.5</v>
      </c>
      <c r="I62" s="229">
        <f t="shared" si="50"/>
        <v>8.6325466512624741E-3</v>
      </c>
      <c r="J62" s="229">
        <f t="shared" si="46"/>
        <v>0.40852303418716651</v>
      </c>
      <c r="K62" s="280">
        <f t="shared" si="47"/>
        <v>1025222703.4187157</v>
      </c>
      <c r="L62" s="229">
        <f t="shared" si="51"/>
        <v>8.6325466512624759E-3</v>
      </c>
      <c r="M62" s="280">
        <f t="shared" si="47"/>
        <v>938292252.95890439</v>
      </c>
      <c r="N62" s="229">
        <f t="shared" si="52"/>
        <v>8.6325466512624759E-3</v>
      </c>
      <c r="O62" s="291">
        <f t="shared" si="44"/>
        <v>68170943.5</v>
      </c>
      <c r="P62" s="219">
        <f t="shared" si="55"/>
        <v>1.2383140097779674E-2</v>
      </c>
      <c r="Q62" s="234">
        <f t="shared" si="34"/>
        <v>68170943.5</v>
      </c>
      <c r="R62" s="219">
        <f t="shared" si="55"/>
        <v>1.1996653308884424E-2</v>
      </c>
      <c r="S62" s="234">
        <f t="shared" si="35"/>
        <v>68170943.5</v>
      </c>
      <c r="T62" s="219">
        <f t="shared" si="56"/>
        <v>1.1113970680222853E-2</v>
      </c>
      <c r="U62" s="234">
        <f t="shared" si="36"/>
        <v>68170943.5</v>
      </c>
      <c r="V62" s="219">
        <f t="shared" si="57"/>
        <v>1.0670090749157026E-2</v>
      </c>
      <c r="W62" s="234">
        <f t="shared" si="37"/>
        <v>68170943.5</v>
      </c>
      <c r="X62" s="219">
        <f t="shared" si="58"/>
        <v>9.5994795430403655E-3</v>
      </c>
      <c r="Y62" s="234">
        <f t="shared" si="38"/>
        <v>68170943.5</v>
      </c>
      <c r="Z62" s="219">
        <f t="shared" si="59"/>
        <v>9.39430509243264E-3</v>
      </c>
      <c r="AA62" s="234">
        <f t="shared" si="39"/>
        <v>68391301</v>
      </c>
      <c r="AB62" s="219">
        <f t="shared" si="60"/>
        <v>9.1442946303237731E-3</v>
      </c>
      <c r="AC62" s="234">
        <f t="shared" si="40"/>
        <v>68170943.5</v>
      </c>
      <c r="AD62" s="219">
        <f t="shared" si="61"/>
        <v>7.5037090810924521E-3</v>
      </c>
      <c r="AE62" s="234">
        <f>AE20*$E$45/100</f>
        <v>68391301</v>
      </c>
      <c r="AF62" s="219">
        <f t="shared" si="62"/>
        <v>7.0318893937304679E-3</v>
      </c>
      <c r="AG62" s="234">
        <f>AG20*$E$45/100</f>
        <v>68391301</v>
      </c>
      <c r="AH62" s="219">
        <f t="shared" si="63"/>
        <v>7.0948130075418944E-3</v>
      </c>
      <c r="AI62" s="234">
        <f>AI20*$E$45/100</f>
        <v>68391301</v>
      </c>
      <c r="AJ62" s="219">
        <f t="shared" si="64"/>
        <v>6.6592377172962521E-3</v>
      </c>
      <c r="AK62" s="234">
        <f>AK20*$E$45/100</f>
        <v>68391301</v>
      </c>
      <c r="AL62" s="219">
        <f t="shared" si="65"/>
        <v>6.4380704742985169E-3</v>
      </c>
      <c r="AN62" s="114"/>
      <c r="AO62" s="114"/>
      <c r="AP62" s="114"/>
      <c r="AQ62" s="114"/>
      <c r="AR62" s="114"/>
      <c r="AS62" s="114"/>
      <c r="AT62" s="114"/>
      <c r="AU62" s="114"/>
      <c r="AV62" s="114"/>
      <c r="AW62" s="114"/>
      <c r="AX62" s="114"/>
      <c r="AY62" s="114"/>
      <c r="AZ62" s="114"/>
      <c r="BA62" s="114"/>
      <c r="BB62" s="114"/>
      <c r="BC62" s="114"/>
      <c r="BD62" s="114"/>
      <c r="BE62" s="114"/>
      <c r="BF62" s="114"/>
      <c r="BG62" s="114"/>
      <c r="BH62" s="114"/>
      <c r="BI62" s="114"/>
      <c r="BJ62" s="114"/>
      <c r="BK62" s="114"/>
    </row>
    <row r="63" spans="1:63" s="6" customFormat="1" ht="16.5" customHeight="1">
      <c r="B63" s="227" t="s">
        <v>387</v>
      </c>
      <c r="C63" s="252">
        <v>0</v>
      </c>
      <c r="D63" s="14">
        <v>0</v>
      </c>
      <c r="E63" s="281">
        <v>0</v>
      </c>
      <c r="F63" s="46">
        <v>0</v>
      </c>
      <c r="G63" s="46">
        <v>0</v>
      </c>
      <c r="H63" s="281">
        <f t="shared" si="45"/>
        <v>0</v>
      </c>
      <c r="I63" s="46">
        <f t="shared" si="50"/>
        <v>0</v>
      </c>
      <c r="J63" s="46">
        <f t="shared" si="46"/>
        <v>0</v>
      </c>
      <c r="K63" s="281">
        <f t="shared" si="47"/>
        <v>0</v>
      </c>
      <c r="L63" s="46">
        <f t="shared" si="51"/>
        <v>0</v>
      </c>
      <c r="M63" s="281">
        <f t="shared" si="47"/>
        <v>0</v>
      </c>
      <c r="N63" s="46">
        <f t="shared" si="52"/>
        <v>0</v>
      </c>
      <c r="O63" s="292">
        <f t="shared" si="44"/>
        <v>0</v>
      </c>
      <c r="P63" s="14">
        <f t="shared" si="55"/>
        <v>0</v>
      </c>
      <c r="Q63" s="237">
        <f t="shared" si="34"/>
        <v>0</v>
      </c>
      <c r="R63" s="14">
        <f t="shared" si="55"/>
        <v>0</v>
      </c>
      <c r="S63" s="237">
        <f t="shared" si="35"/>
        <v>0</v>
      </c>
      <c r="T63" s="14">
        <f t="shared" si="56"/>
        <v>0</v>
      </c>
      <c r="U63" s="237">
        <f t="shared" si="36"/>
        <v>0</v>
      </c>
      <c r="V63" s="14">
        <f t="shared" si="57"/>
        <v>0</v>
      </c>
      <c r="W63" s="237">
        <f t="shared" si="37"/>
        <v>0</v>
      </c>
      <c r="X63" s="14">
        <f t="shared" si="58"/>
        <v>0</v>
      </c>
      <c r="Y63" s="237">
        <f t="shared" si="38"/>
        <v>0</v>
      </c>
      <c r="Z63" s="14">
        <f t="shared" si="59"/>
        <v>0</v>
      </c>
      <c r="AA63" s="237">
        <f t="shared" si="39"/>
        <v>0</v>
      </c>
      <c r="AB63" s="14">
        <f t="shared" si="60"/>
        <v>0</v>
      </c>
      <c r="AC63" s="237">
        <f t="shared" si="40"/>
        <v>0</v>
      </c>
      <c r="AD63" s="14">
        <f t="shared" si="61"/>
        <v>0</v>
      </c>
      <c r="AE63" s="237">
        <f t="shared" si="41"/>
        <v>0</v>
      </c>
      <c r="AF63" s="14">
        <f t="shared" si="62"/>
        <v>0</v>
      </c>
      <c r="AG63" s="237">
        <f t="shared" si="41"/>
        <v>0</v>
      </c>
      <c r="AH63" s="14">
        <f t="shared" si="63"/>
        <v>0</v>
      </c>
      <c r="AI63" s="237">
        <f t="shared" ref="AI63:AI83" si="66">AI21*$E$45/100</f>
        <v>0</v>
      </c>
      <c r="AJ63" s="14">
        <f t="shared" si="64"/>
        <v>0</v>
      </c>
      <c r="AK63" s="237">
        <f t="shared" ref="AK63:AK83" si="67">AK21*$E$45/100</f>
        <v>0</v>
      </c>
      <c r="AL63" s="14">
        <f t="shared" si="65"/>
        <v>0</v>
      </c>
    </row>
    <row r="64" spans="1:63" s="6" customFormat="1" ht="16.5" customHeight="1">
      <c r="B64" s="227" t="s">
        <v>388</v>
      </c>
      <c r="C64" s="252">
        <v>0</v>
      </c>
      <c r="D64" s="14">
        <v>0</v>
      </c>
      <c r="E64" s="281">
        <v>0</v>
      </c>
      <c r="F64" s="46">
        <v>0</v>
      </c>
      <c r="G64" s="46">
        <v>0</v>
      </c>
      <c r="H64" s="281">
        <f t="shared" si="45"/>
        <v>0</v>
      </c>
      <c r="I64" s="46">
        <f t="shared" si="50"/>
        <v>0</v>
      </c>
      <c r="J64" s="46">
        <f t="shared" si="46"/>
        <v>0</v>
      </c>
      <c r="K64" s="281">
        <f t="shared" si="47"/>
        <v>0</v>
      </c>
      <c r="L64" s="46">
        <f t="shared" si="51"/>
        <v>0</v>
      </c>
      <c r="M64" s="281">
        <f t="shared" si="47"/>
        <v>0</v>
      </c>
      <c r="N64" s="46">
        <f t="shared" si="52"/>
        <v>0</v>
      </c>
      <c r="O64" s="292">
        <f t="shared" si="44"/>
        <v>0</v>
      </c>
      <c r="P64" s="14">
        <f t="shared" si="55"/>
        <v>0</v>
      </c>
      <c r="Q64" s="237">
        <f t="shared" si="34"/>
        <v>0</v>
      </c>
      <c r="R64" s="14">
        <f t="shared" si="55"/>
        <v>0</v>
      </c>
      <c r="S64" s="237">
        <f t="shared" si="35"/>
        <v>0</v>
      </c>
      <c r="T64" s="14">
        <f t="shared" si="56"/>
        <v>0</v>
      </c>
      <c r="U64" s="237">
        <f t="shared" si="36"/>
        <v>0</v>
      </c>
      <c r="V64" s="14">
        <f t="shared" si="57"/>
        <v>0</v>
      </c>
      <c r="W64" s="237">
        <f t="shared" si="37"/>
        <v>0</v>
      </c>
      <c r="X64" s="14">
        <f t="shared" si="58"/>
        <v>0</v>
      </c>
      <c r="Y64" s="237">
        <f t="shared" si="38"/>
        <v>0</v>
      </c>
      <c r="Z64" s="14">
        <f t="shared" si="59"/>
        <v>0</v>
      </c>
      <c r="AA64" s="237">
        <f t="shared" si="39"/>
        <v>0</v>
      </c>
      <c r="AB64" s="14">
        <f t="shared" si="60"/>
        <v>0</v>
      </c>
      <c r="AC64" s="237">
        <f t="shared" si="40"/>
        <v>0</v>
      </c>
      <c r="AD64" s="14">
        <f t="shared" si="61"/>
        <v>0</v>
      </c>
      <c r="AE64" s="237">
        <f t="shared" si="41"/>
        <v>0</v>
      </c>
      <c r="AF64" s="14">
        <f t="shared" si="62"/>
        <v>0</v>
      </c>
      <c r="AG64" s="237">
        <f t="shared" si="41"/>
        <v>0</v>
      </c>
      <c r="AH64" s="14">
        <f t="shared" si="63"/>
        <v>0</v>
      </c>
      <c r="AI64" s="237">
        <f t="shared" si="66"/>
        <v>0</v>
      </c>
      <c r="AJ64" s="14">
        <f t="shared" si="64"/>
        <v>0</v>
      </c>
      <c r="AK64" s="237">
        <f t="shared" si="67"/>
        <v>0</v>
      </c>
      <c r="AL64" s="14">
        <f t="shared" si="65"/>
        <v>0</v>
      </c>
    </row>
    <row r="65" spans="2:38" s="6" customFormat="1" ht="16.5" customHeight="1">
      <c r="B65" s="227" t="s">
        <v>389</v>
      </c>
      <c r="C65" s="252">
        <v>0</v>
      </c>
      <c r="D65" s="14">
        <v>0</v>
      </c>
      <c r="E65" s="281">
        <v>0</v>
      </c>
      <c r="F65" s="46">
        <v>0</v>
      </c>
      <c r="G65" s="46">
        <v>0</v>
      </c>
      <c r="H65" s="281">
        <f t="shared" si="45"/>
        <v>0</v>
      </c>
      <c r="I65" s="46">
        <f t="shared" si="50"/>
        <v>0</v>
      </c>
      <c r="J65" s="46">
        <f t="shared" si="46"/>
        <v>0</v>
      </c>
      <c r="K65" s="281">
        <f t="shared" si="47"/>
        <v>0</v>
      </c>
      <c r="L65" s="46">
        <f t="shared" si="51"/>
        <v>0</v>
      </c>
      <c r="M65" s="281">
        <f t="shared" si="47"/>
        <v>0</v>
      </c>
      <c r="N65" s="46">
        <f t="shared" si="52"/>
        <v>0</v>
      </c>
      <c r="O65" s="292">
        <f t="shared" si="44"/>
        <v>0</v>
      </c>
      <c r="P65" s="14">
        <f t="shared" si="55"/>
        <v>0</v>
      </c>
      <c r="Q65" s="237">
        <f t="shared" si="34"/>
        <v>0</v>
      </c>
      <c r="R65" s="14">
        <f t="shared" si="55"/>
        <v>0</v>
      </c>
      <c r="S65" s="237">
        <f t="shared" si="35"/>
        <v>0</v>
      </c>
      <c r="T65" s="14">
        <f t="shared" si="56"/>
        <v>0</v>
      </c>
      <c r="U65" s="237">
        <f t="shared" si="36"/>
        <v>0</v>
      </c>
      <c r="V65" s="14">
        <f t="shared" si="57"/>
        <v>0</v>
      </c>
      <c r="W65" s="237">
        <f t="shared" si="37"/>
        <v>0</v>
      </c>
      <c r="X65" s="14">
        <f t="shared" si="58"/>
        <v>0</v>
      </c>
      <c r="Y65" s="237">
        <f t="shared" si="38"/>
        <v>0</v>
      </c>
      <c r="Z65" s="14">
        <f t="shared" si="59"/>
        <v>0</v>
      </c>
      <c r="AA65" s="237">
        <f t="shared" si="39"/>
        <v>0</v>
      </c>
      <c r="AB65" s="14">
        <f t="shared" si="60"/>
        <v>0</v>
      </c>
      <c r="AC65" s="237">
        <f t="shared" si="40"/>
        <v>0</v>
      </c>
      <c r="AD65" s="14">
        <f t="shared" si="61"/>
        <v>0</v>
      </c>
      <c r="AE65" s="237">
        <f t="shared" ref="AE65:AG80" si="68">AE23*$E$45/100</f>
        <v>0</v>
      </c>
      <c r="AF65" s="14">
        <f t="shared" si="62"/>
        <v>0</v>
      </c>
      <c r="AG65" s="237">
        <f t="shared" si="68"/>
        <v>0</v>
      </c>
      <c r="AH65" s="14">
        <f t="shared" si="63"/>
        <v>0</v>
      </c>
      <c r="AI65" s="237">
        <f t="shared" si="66"/>
        <v>0</v>
      </c>
      <c r="AJ65" s="14">
        <f t="shared" si="64"/>
        <v>0</v>
      </c>
      <c r="AK65" s="237">
        <f t="shared" si="67"/>
        <v>0</v>
      </c>
      <c r="AL65" s="14">
        <f t="shared" si="65"/>
        <v>0</v>
      </c>
    </row>
    <row r="66" spans="2:38" s="6" customFormat="1" ht="16.5" customHeight="1">
      <c r="B66" s="227" t="s">
        <v>390</v>
      </c>
      <c r="C66" s="252">
        <v>109708010.92899999</v>
      </c>
      <c r="D66" s="14">
        <v>2.0582218085790482E-3</v>
      </c>
      <c r="E66" s="281">
        <v>122142073.02</v>
      </c>
      <c r="F66" s="46">
        <v>1.6988783830231401E-3</v>
      </c>
      <c r="G66" s="46">
        <v>0.11333777712046014</v>
      </c>
      <c r="H66" s="281">
        <f t="shared" si="45"/>
        <v>215600000</v>
      </c>
      <c r="I66" s="46">
        <f t="shared" si="50"/>
        <v>2.2720747030408354E-3</v>
      </c>
      <c r="J66" s="46">
        <f t="shared" si="46"/>
        <v>0.76515753064627334</v>
      </c>
      <c r="K66" s="281">
        <f t="shared" si="47"/>
        <v>269837240.79616046</v>
      </c>
      <c r="L66" s="46">
        <f t="shared" si="51"/>
        <v>2.2720747030408354E-3</v>
      </c>
      <c r="M66" s="281">
        <f t="shared" si="47"/>
        <v>246957262.80208886</v>
      </c>
      <c r="N66" s="46">
        <f t="shared" si="52"/>
        <v>2.2720747030408358E-3</v>
      </c>
      <c r="O66" s="292">
        <f t="shared" si="44"/>
        <v>13200000</v>
      </c>
      <c r="P66" s="14">
        <f t="shared" si="55"/>
        <v>2.3977583541981004E-3</v>
      </c>
      <c r="Q66" s="237">
        <f t="shared" si="34"/>
        <v>13200000</v>
      </c>
      <c r="R66" s="14">
        <f t="shared" si="55"/>
        <v>2.3229225759105769E-3</v>
      </c>
      <c r="S66" s="237">
        <f t="shared" si="35"/>
        <v>15400000</v>
      </c>
      <c r="T66" s="14">
        <f t="shared" si="56"/>
        <v>2.5106759520708692E-3</v>
      </c>
      <c r="U66" s="237">
        <f t="shared" si="36"/>
        <v>17600000</v>
      </c>
      <c r="V66" s="14">
        <f t="shared" si="57"/>
        <v>2.7547454610946328E-3</v>
      </c>
      <c r="W66" s="237">
        <f t="shared" si="37"/>
        <v>22000000</v>
      </c>
      <c r="X66" s="14">
        <f t="shared" si="58"/>
        <v>3.097926170654922E-3</v>
      </c>
      <c r="Y66" s="237">
        <f t="shared" si="38"/>
        <v>22000000</v>
      </c>
      <c r="Z66" s="14">
        <f t="shared" si="59"/>
        <v>3.0317126538452273E-3</v>
      </c>
      <c r="AA66" s="237">
        <f t="shared" si="39"/>
        <v>22000000</v>
      </c>
      <c r="AB66" s="14">
        <f t="shared" si="60"/>
        <v>2.941521493605203E-3</v>
      </c>
      <c r="AC66" s="237">
        <f t="shared" si="40"/>
        <v>22000000</v>
      </c>
      <c r="AD66" s="14">
        <f t="shared" si="61"/>
        <v>2.4215830280247472E-3</v>
      </c>
      <c r="AE66" s="237">
        <f t="shared" si="68"/>
        <v>17600000</v>
      </c>
      <c r="AF66" s="14">
        <f t="shared" si="62"/>
        <v>1.8096051913043185E-3</v>
      </c>
      <c r="AG66" s="237">
        <f t="shared" si="68"/>
        <v>17600000</v>
      </c>
      <c r="AH66" s="14">
        <f t="shared" si="63"/>
        <v>1.8257981220848151E-3</v>
      </c>
      <c r="AI66" s="237">
        <f t="shared" si="66"/>
        <v>17600000</v>
      </c>
      <c r="AJ66" s="14">
        <f t="shared" si="64"/>
        <v>1.713706013933176E-3</v>
      </c>
      <c r="AK66" s="237">
        <f t="shared" si="67"/>
        <v>15400000</v>
      </c>
      <c r="AL66" s="14">
        <f t="shared" si="65"/>
        <v>1.4496914644772901E-3</v>
      </c>
    </row>
    <row r="67" spans="2:38" s="6" customFormat="1" ht="16.5" customHeight="1">
      <c r="B67" s="227" t="s">
        <v>391</v>
      </c>
      <c r="C67" s="252">
        <v>0</v>
      </c>
      <c r="D67" s="14">
        <v>0</v>
      </c>
      <c r="E67" s="281">
        <v>0</v>
      </c>
      <c r="F67" s="46">
        <v>0</v>
      </c>
      <c r="G67" s="46">
        <v>0</v>
      </c>
      <c r="H67" s="281">
        <f t="shared" si="45"/>
        <v>0</v>
      </c>
      <c r="I67" s="46">
        <f t="shared" si="50"/>
        <v>0</v>
      </c>
      <c r="J67" s="46">
        <f t="shared" si="46"/>
        <v>0</v>
      </c>
      <c r="K67" s="281">
        <f t="shared" ref="K67:M81" si="69">K25*$E$45/100</f>
        <v>0</v>
      </c>
      <c r="L67" s="46">
        <f t="shared" si="51"/>
        <v>0</v>
      </c>
      <c r="M67" s="281">
        <f t="shared" si="69"/>
        <v>0</v>
      </c>
      <c r="N67" s="46">
        <f t="shared" si="52"/>
        <v>0</v>
      </c>
      <c r="O67" s="292">
        <f t="shared" si="44"/>
        <v>0</v>
      </c>
      <c r="P67" s="14">
        <f t="shared" si="55"/>
        <v>0</v>
      </c>
      <c r="Q67" s="237">
        <f t="shared" si="34"/>
        <v>0</v>
      </c>
      <c r="R67" s="14">
        <f t="shared" si="55"/>
        <v>0</v>
      </c>
      <c r="S67" s="237">
        <f t="shared" si="35"/>
        <v>0</v>
      </c>
      <c r="T67" s="14">
        <f t="shared" si="56"/>
        <v>0</v>
      </c>
      <c r="U67" s="237">
        <f t="shared" si="36"/>
        <v>0</v>
      </c>
      <c r="V67" s="14">
        <f t="shared" si="57"/>
        <v>0</v>
      </c>
      <c r="W67" s="237">
        <f t="shared" si="37"/>
        <v>0</v>
      </c>
      <c r="X67" s="14">
        <f t="shared" si="58"/>
        <v>0</v>
      </c>
      <c r="Y67" s="237">
        <f t="shared" si="38"/>
        <v>0</v>
      </c>
      <c r="Z67" s="14">
        <f t="shared" si="59"/>
        <v>0</v>
      </c>
      <c r="AA67" s="237">
        <f t="shared" si="39"/>
        <v>0</v>
      </c>
      <c r="AB67" s="14">
        <f t="shared" si="60"/>
        <v>0</v>
      </c>
      <c r="AC67" s="237">
        <f t="shared" si="40"/>
        <v>0</v>
      </c>
      <c r="AD67" s="14">
        <f t="shared" si="61"/>
        <v>0</v>
      </c>
      <c r="AE67" s="237">
        <f t="shared" si="68"/>
        <v>0</v>
      </c>
      <c r="AF67" s="14">
        <f t="shared" si="62"/>
        <v>0</v>
      </c>
      <c r="AG67" s="237">
        <f t="shared" si="68"/>
        <v>0</v>
      </c>
      <c r="AH67" s="14">
        <f t="shared" si="63"/>
        <v>0</v>
      </c>
      <c r="AI67" s="237">
        <f t="shared" si="66"/>
        <v>0</v>
      </c>
      <c r="AJ67" s="14">
        <f t="shared" si="64"/>
        <v>0</v>
      </c>
      <c r="AK67" s="237">
        <f t="shared" si="67"/>
        <v>0</v>
      </c>
      <c r="AL67" s="14">
        <f t="shared" si="65"/>
        <v>0</v>
      </c>
    </row>
    <row r="68" spans="2:38" s="6" customFormat="1" ht="16.5" customHeight="1">
      <c r="B68" s="227" t="s">
        <v>392</v>
      </c>
      <c r="C68" s="252">
        <v>916134911.95912981</v>
      </c>
      <c r="D68" s="14">
        <v>1.7187522036246208E-2</v>
      </c>
      <c r="E68" s="281">
        <v>1065539372.6260345</v>
      </c>
      <c r="F68" s="46">
        <v>1.4820624553490232E-2</v>
      </c>
      <c r="G68" s="46">
        <v>0.16308128717353132</v>
      </c>
      <c r="H68" s="281">
        <f t="shared" si="45"/>
        <v>1185276577.6326849</v>
      </c>
      <c r="I68" s="46">
        <f t="shared" si="50"/>
        <v>1.2490894842977924E-2</v>
      </c>
      <c r="J68" s="46">
        <f t="shared" si="46"/>
        <v>0.11237238912303792</v>
      </c>
      <c r="K68" s="281">
        <f t="shared" si="69"/>
        <v>1483449727.6842289</v>
      </c>
      <c r="L68" s="46">
        <f t="shared" si="51"/>
        <v>1.2490894842977922E-2</v>
      </c>
      <c r="M68" s="281">
        <f t="shared" si="69"/>
        <v>1357665395.5268803</v>
      </c>
      <c r="N68" s="46">
        <f t="shared" si="52"/>
        <v>1.2490894842977922E-2</v>
      </c>
      <c r="O68" s="292">
        <f t="shared" si="44"/>
        <v>98773048.136057094</v>
      </c>
      <c r="P68" s="14">
        <f t="shared" si="55"/>
        <v>1.7941962222563789E-2</v>
      </c>
      <c r="Q68" s="237">
        <f t="shared" si="34"/>
        <v>98773048.136057094</v>
      </c>
      <c r="R68" s="14">
        <f t="shared" si="55"/>
        <v>1.7381980561117359E-2</v>
      </c>
      <c r="S68" s="237">
        <f t="shared" si="35"/>
        <v>98773048.136057094</v>
      </c>
      <c r="T68" s="14">
        <f t="shared" si="56"/>
        <v>1.6103059523892009E-2</v>
      </c>
      <c r="U68" s="237">
        <f t="shared" si="36"/>
        <v>98773048.136057094</v>
      </c>
      <c r="V68" s="14">
        <f t="shared" si="57"/>
        <v>1.54599207972321E-2</v>
      </c>
      <c r="W68" s="237">
        <f t="shared" si="37"/>
        <v>98773048.136057094</v>
      </c>
      <c r="X68" s="14">
        <f t="shared" si="58"/>
        <v>1.3908709580729529E-2</v>
      </c>
      <c r="Y68" s="237">
        <f t="shared" si="38"/>
        <v>98773048.136057094</v>
      </c>
      <c r="Z68" s="14">
        <f t="shared" si="59"/>
        <v>1.3611431813315821E-2</v>
      </c>
      <c r="AA68" s="237">
        <f t="shared" si="39"/>
        <v>98773048.136057094</v>
      </c>
      <c r="AB68" s="14">
        <f t="shared" si="60"/>
        <v>1.3206502003686968E-2</v>
      </c>
      <c r="AC68" s="237">
        <f t="shared" si="40"/>
        <v>98773048.136057094</v>
      </c>
      <c r="AD68" s="14">
        <f t="shared" si="61"/>
        <v>1.0872142590570328E-2</v>
      </c>
      <c r="AE68" s="237">
        <f t="shared" si="68"/>
        <v>98773048.136057094</v>
      </c>
      <c r="AF68" s="14">
        <f t="shared" si="62"/>
        <v>1.0155694356134105E-2</v>
      </c>
      <c r="AG68" s="237">
        <f t="shared" si="68"/>
        <v>98773048.136057094</v>
      </c>
      <c r="AH68" s="14">
        <f t="shared" si="63"/>
        <v>1.0246570784057165E-2</v>
      </c>
      <c r="AI68" s="237">
        <f t="shared" si="66"/>
        <v>98773048.136057094</v>
      </c>
      <c r="AJ68" s="14">
        <f t="shared" si="64"/>
        <v>9.6174981025722792E-3</v>
      </c>
      <c r="AK68" s="237">
        <f t="shared" si="67"/>
        <v>98773048.136057094</v>
      </c>
      <c r="AL68" s="14">
        <f t="shared" si="65"/>
        <v>9.2980808313796424E-3</v>
      </c>
    </row>
    <row r="69" spans="2:38" s="6" customFormat="1" ht="16.5" customHeight="1">
      <c r="B69" s="227" t="s">
        <v>393</v>
      </c>
      <c r="C69" s="252">
        <v>10341100</v>
      </c>
      <c r="D69" s="14">
        <v>1.9400841711068295E-4</v>
      </c>
      <c r="E69" s="281">
        <v>11489500</v>
      </c>
      <c r="F69" s="46">
        <v>1.5980785898850932E-4</v>
      </c>
      <c r="G69" s="46">
        <v>0.11105201574300606</v>
      </c>
      <c r="H69" s="281">
        <f t="shared" si="45"/>
        <v>12100000</v>
      </c>
      <c r="I69" s="46">
        <f t="shared" si="50"/>
        <v>1.2751439659923057E-4</v>
      </c>
      <c r="J69" s="46">
        <f t="shared" si="46"/>
        <v>5.3135471517472478E-2</v>
      </c>
      <c r="K69" s="281">
        <f t="shared" si="69"/>
        <v>15143926.77937635</v>
      </c>
      <c r="L69" s="46">
        <f t="shared" si="51"/>
        <v>1.2751439659923055E-4</v>
      </c>
      <c r="M69" s="281">
        <f t="shared" si="69"/>
        <v>13859846.381749883</v>
      </c>
      <c r="N69" s="46">
        <f t="shared" si="52"/>
        <v>1.2751439659923055E-4</v>
      </c>
      <c r="O69" s="292">
        <f t="shared" si="44"/>
        <v>825000</v>
      </c>
      <c r="P69" s="14">
        <f t="shared" si="55"/>
        <v>1.4985989713738127E-4</v>
      </c>
      <c r="Q69" s="237">
        <f t="shared" si="34"/>
        <v>825000</v>
      </c>
      <c r="R69" s="14">
        <f t="shared" si="55"/>
        <v>1.4518266099441105E-4</v>
      </c>
      <c r="S69" s="237">
        <f t="shared" si="35"/>
        <v>825000</v>
      </c>
      <c r="T69" s="14">
        <f t="shared" si="56"/>
        <v>1.3450049743236799E-4</v>
      </c>
      <c r="U69" s="237">
        <f t="shared" si="36"/>
        <v>825000</v>
      </c>
      <c r="V69" s="14">
        <f t="shared" si="57"/>
        <v>1.2912869348881092E-4</v>
      </c>
      <c r="W69" s="237">
        <f t="shared" si="37"/>
        <v>825000</v>
      </c>
      <c r="X69" s="14">
        <f t="shared" si="58"/>
        <v>1.1617223139955957E-4</v>
      </c>
      <c r="Y69" s="237">
        <f t="shared" si="38"/>
        <v>1925000</v>
      </c>
      <c r="Z69" s="14">
        <f t="shared" si="59"/>
        <v>2.6527485721145738E-4</v>
      </c>
      <c r="AA69" s="237">
        <f t="shared" si="39"/>
        <v>825000</v>
      </c>
      <c r="AB69" s="14">
        <f t="shared" si="60"/>
        <v>1.1030705601019511E-4</v>
      </c>
      <c r="AC69" s="237">
        <f t="shared" si="40"/>
        <v>825000</v>
      </c>
      <c r="AD69" s="14">
        <f t="shared" si="61"/>
        <v>9.0809363550928014E-5</v>
      </c>
      <c r="AE69" s="237">
        <f t="shared" si="68"/>
        <v>825000</v>
      </c>
      <c r="AF69" s="14">
        <f t="shared" si="62"/>
        <v>8.4825243342389928E-5</v>
      </c>
      <c r="AG69" s="237">
        <f t="shared" si="68"/>
        <v>825000</v>
      </c>
      <c r="AH69" s="14">
        <f t="shared" si="63"/>
        <v>8.558428697272572E-5</v>
      </c>
      <c r="AI69" s="237">
        <f t="shared" si="66"/>
        <v>825000</v>
      </c>
      <c r="AJ69" s="14">
        <f t="shared" si="64"/>
        <v>8.032996940311763E-5</v>
      </c>
      <c r="AK69" s="237">
        <f t="shared" si="67"/>
        <v>1925000</v>
      </c>
      <c r="AL69" s="14">
        <f t="shared" si="65"/>
        <v>1.8121143305966126E-4</v>
      </c>
    </row>
    <row r="70" spans="2:38" s="6" customFormat="1" ht="16.5" customHeight="1">
      <c r="B70" s="227" t="s">
        <v>409</v>
      </c>
      <c r="C70" s="252">
        <v>10856945</v>
      </c>
      <c r="D70" s="14">
        <v>2.0368613726854434E-4</v>
      </c>
      <c r="E70" s="281">
        <v>38907300.299999997</v>
      </c>
      <c r="F70" s="46">
        <v>5.4116300622011285E-4</v>
      </c>
      <c r="G70" s="46">
        <v>2.5836324398806476</v>
      </c>
      <c r="H70" s="281">
        <f t="shared" si="45"/>
        <v>32340000</v>
      </c>
      <c r="I70" s="46">
        <f t="shared" si="50"/>
        <v>3.4081120545612531E-4</v>
      </c>
      <c r="J70" s="46">
        <f t="shared" si="46"/>
        <v>-0.16879352330698713</v>
      </c>
      <c r="K70" s="281">
        <f t="shared" si="69"/>
        <v>40475586.119424067</v>
      </c>
      <c r="L70" s="46">
        <f t="shared" si="51"/>
        <v>3.4081120545612531E-4</v>
      </c>
      <c r="M70" s="281">
        <f t="shared" si="69"/>
        <v>37043589.420313329</v>
      </c>
      <c r="N70" s="46">
        <f t="shared" si="52"/>
        <v>3.4081120545612537E-4</v>
      </c>
      <c r="O70" s="292">
        <f t="shared" si="44"/>
        <v>2695000</v>
      </c>
      <c r="P70" s="14">
        <f t="shared" si="55"/>
        <v>4.8954233064877879E-4</v>
      </c>
      <c r="Q70" s="237">
        <f t="shared" si="34"/>
        <v>2695000</v>
      </c>
      <c r="R70" s="14">
        <f t="shared" si="55"/>
        <v>4.7426335924840945E-4</v>
      </c>
      <c r="S70" s="237">
        <f t="shared" si="35"/>
        <v>2695000</v>
      </c>
      <c r="T70" s="14">
        <f t="shared" si="56"/>
        <v>4.3936829161240213E-4</v>
      </c>
      <c r="U70" s="237">
        <f t="shared" si="36"/>
        <v>2695000</v>
      </c>
      <c r="V70" s="14">
        <f t="shared" si="57"/>
        <v>4.2182039873011565E-4</v>
      </c>
      <c r="W70" s="237">
        <f t="shared" si="37"/>
        <v>2695000</v>
      </c>
      <c r="X70" s="14">
        <f t="shared" si="58"/>
        <v>3.7949595590522795E-4</v>
      </c>
      <c r="Y70" s="237">
        <f t="shared" si="38"/>
        <v>2695000</v>
      </c>
      <c r="Z70" s="14">
        <f t="shared" si="59"/>
        <v>3.7138480009604036E-4</v>
      </c>
      <c r="AA70" s="237">
        <f t="shared" si="39"/>
        <v>2695000</v>
      </c>
      <c r="AB70" s="14">
        <f t="shared" si="60"/>
        <v>3.6033638296663735E-4</v>
      </c>
      <c r="AC70" s="237">
        <f t="shared" si="40"/>
        <v>2695000</v>
      </c>
      <c r="AD70" s="14">
        <f t="shared" si="61"/>
        <v>2.9664392093303152E-4</v>
      </c>
      <c r="AE70" s="237">
        <f t="shared" si="68"/>
        <v>2695000</v>
      </c>
      <c r="AF70" s="14">
        <f t="shared" si="62"/>
        <v>2.7709579491847375E-4</v>
      </c>
      <c r="AG70" s="237">
        <f t="shared" si="68"/>
        <v>2695000</v>
      </c>
      <c r="AH70" s="14">
        <f t="shared" si="63"/>
        <v>2.7957533744423733E-4</v>
      </c>
      <c r="AI70" s="237">
        <f t="shared" si="66"/>
        <v>2695000</v>
      </c>
      <c r="AJ70" s="14">
        <f t="shared" si="64"/>
        <v>2.6241123338351758E-4</v>
      </c>
      <c r="AK70" s="237">
        <f t="shared" si="67"/>
        <v>2695000</v>
      </c>
      <c r="AL70" s="14">
        <f t="shared" si="65"/>
        <v>2.5369600628352576E-4</v>
      </c>
    </row>
    <row r="71" spans="2:38" s="6" customFormat="1" ht="16.5" customHeight="1">
      <c r="B71" s="227" t="s">
        <v>394</v>
      </c>
      <c r="C71" s="252">
        <v>0</v>
      </c>
      <c r="D71" s="14">
        <v>0</v>
      </c>
      <c r="E71" s="281">
        <v>0</v>
      </c>
      <c r="F71" s="46">
        <v>0</v>
      </c>
      <c r="G71" s="46">
        <v>0</v>
      </c>
      <c r="H71" s="281">
        <f t="shared" si="45"/>
        <v>0</v>
      </c>
      <c r="I71" s="46">
        <f t="shared" si="50"/>
        <v>0</v>
      </c>
      <c r="J71" s="46">
        <f t="shared" si="46"/>
        <v>0</v>
      </c>
      <c r="K71" s="281">
        <f t="shared" si="69"/>
        <v>0</v>
      </c>
      <c r="L71" s="46">
        <f t="shared" si="51"/>
        <v>0</v>
      </c>
      <c r="M71" s="281">
        <f t="shared" si="69"/>
        <v>0</v>
      </c>
      <c r="N71" s="46">
        <f t="shared" si="52"/>
        <v>0</v>
      </c>
      <c r="O71" s="292">
        <f t="shared" si="44"/>
        <v>0</v>
      </c>
      <c r="P71" s="14">
        <f t="shared" si="55"/>
        <v>0</v>
      </c>
      <c r="Q71" s="237">
        <f t="shared" si="34"/>
        <v>0</v>
      </c>
      <c r="R71" s="14">
        <f t="shared" si="55"/>
        <v>0</v>
      </c>
      <c r="S71" s="237">
        <f t="shared" si="35"/>
        <v>0</v>
      </c>
      <c r="T71" s="14">
        <f t="shared" si="56"/>
        <v>0</v>
      </c>
      <c r="U71" s="237">
        <f t="shared" si="36"/>
        <v>0</v>
      </c>
      <c r="V71" s="14">
        <f t="shared" si="57"/>
        <v>0</v>
      </c>
      <c r="W71" s="237">
        <f t="shared" si="37"/>
        <v>0</v>
      </c>
      <c r="X71" s="14">
        <f t="shared" si="58"/>
        <v>0</v>
      </c>
      <c r="Y71" s="237">
        <f t="shared" si="38"/>
        <v>0</v>
      </c>
      <c r="Z71" s="14">
        <f t="shared" si="59"/>
        <v>0</v>
      </c>
      <c r="AA71" s="237">
        <f t="shared" si="39"/>
        <v>0</v>
      </c>
      <c r="AB71" s="14">
        <f t="shared" si="60"/>
        <v>0</v>
      </c>
      <c r="AC71" s="237">
        <f t="shared" si="40"/>
        <v>0</v>
      </c>
      <c r="AD71" s="14">
        <f t="shared" si="61"/>
        <v>0</v>
      </c>
      <c r="AE71" s="237">
        <f t="shared" si="68"/>
        <v>0</v>
      </c>
      <c r="AF71" s="14">
        <f t="shared" si="62"/>
        <v>0</v>
      </c>
      <c r="AG71" s="237">
        <f t="shared" si="68"/>
        <v>0</v>
      </c>
      <c r="AH71" s="14">
        <f t="shared" si="63"/>
        <v>0</v>
      </c>
      <c r="AI71" s="237">
        <f t="shared" si="66"/>
        <v>0</v>
      </c>
      <c r="AJ71" s="14">
        <f t="shared" si="64"/>
        <v>0</v>
      </c>
      <c r="AK71" s="237">
        <f t="shared" si="67"/>
        <v>0</v>
      </c>
      <c r="AL71" s="14">
        <f t="shared" si="65"/>
        <v>0</v>
      </c>
    </row>
    <row r="72" spans="2:38" s="6" customFormat="1" ht="16.5" customHeight="1">
      <c r="B72" s="227" t="s">
        <v>395</v>
      </c>
      <c r="C72" s="252">
        <v>0</v>
      </c>
      <c r="D72" s="14">
        <v>0</v>
      </c>
      <c r="E72" s="281">
        <v>0</v>
      </c>
      <c r="F72" s="46">
        <v>0</v>
      </c>
      <c r="G72" s="46">
        <v>0</v>
      </c>
      <c r="H72" s="281">
        <f t="shared" si="45"/>
        <v>0</v>
      </c>
      <c r="I72" s="46">
        <f t="shared" si="50"/>
        <v>0</v>
      </c>
      <c r="J72" s="46">
        <f t="shared" si="46"/>
        <v>0</v>
      </c>
      <c r="K72" s="281">
        <f t="shared" si="69"/>
        <v>0</v>
      </c>
      <c r="L72" s="46">
        <f t="shared" si="51"/>
        <v>0</v>
      </c>
      <c r="M72" s="281">
        <f t="shared" si="69"/>
        <v>0</v>
      </c>
      <c r="N72" s="46">
        <f t="shared" si="52"/>
        <v>0</v>
      </c>
      <c r="O72" s="292">
        <f t="shared" si="44"/>
        <v>0</v>
      </c>
      <c r="P72" s="14">
        <f t="shared" si="55"/>
        <v>0</v>
      </c>
      <c r="Q72" s="237">
        <f t="shared" si="34"/>
        <v>0</v>
      </c>
      <c r="R72" s="14">
        <f t="shared" si="55"/>
        <v>0</v>
      </c>
      <c r="S72" s="237">
        <f t="shared" si="35"/>
        <v>0</v>
      </c>
      <c r="T72" s="14">
        <f t="shared" si="56"/>
        <v>0</v>
      </c>
      <c r="U72" s="237">
        <f t="shared" si="36"/>
        <v>0</v>
      </c>
      <c r="V72" s="14">
        <f t="shared" si="57"/>
        <v>0</v>
      </c>
      <c r="W72" s="237">
        <f t="shared" si="37"/>
        <v>0</v>
      </c>
      <c r="X72" s="14">
        <f t="shared" si="58"/>
        <v>0</v>
      </c>
      <c r="Y72" s="237">
        <f t="shared" si="38"/>
        <v>0</v>
      </c>
      <c r="Z72" s="14">
        <f t="shared" si="59"/>
        <v>0</v>
      </c>
      <c r="AA72" s="237">
        <f t="shared" si="39"/>
        <v>0</v>
      </c>
      <c r="AB72" s="14">
        <f t="shared" si="60"/>
        <v>0</v>
      </c>
      <c r="AC72" s="237">
        <f t="shared" si="40"/>
        <v>0</v>
      </c>
      <c r="AD72" s="14">
        <f t="shared" si="61"/>
        <v>0</v>
      </c>
      <c r="AE72" s="237">
        <f t="shared" si="68"/>
        <v>0</v>
      </c>
      <c r="AF72" s="14">
        <f t="shared" si="62"/>
        <v>0</v>
      </c>
      <c r="AG72" s="237">
        <f t="shared" si="68"/>
        <v>0</v>
      </c>
      <c r="AH72" s="14">
        <f t="shared" si="63"/>
        <v>0</v>
      </c>
      <c r="AI72" s="237">
        <f t="shared" si="66"/>
        <v>0</v>
      </c>
      <c r="AJ72" s="14">
        <f t="shared" si="64"/>
        <v>0</v>
      </c>
      <c r="AK72" s="237">
        <f t="shared" si="67"/>
        <v>0</v>
      </c>
      <c r="AL72" s="14">
        <f t="shared" si="65"/>
        <v>0</v>
      </c>
    </row>
    <row r="73" spans="2:38" s="6" customFormat="1" ht="16.5" customHeight="1">
      <c r="B73" s="227" t="s">
        <v>396</v>
      </c>
      <c r="C73" s="252">
        <v>0</v>
      </c>
      <c r="D73" s="14">
        <v>0</v>
      </c>
      <c r="E73" s="281">
        <v>0</v>
      </c>
      <c r="F73" s="46">
        <v>0</v>
      </c>
      <c r="G73" s="46">
        <v>0</v>
      </c>
      <c r="H73" s="281">
        <f t="shared" si="45"/>
        <v>0</v>
      </c>
      <c r="I73" s="46">
        <f t="shared" si="50"/>
        <v>0</v>
      </c>
      <c r="J73" s="46">
        <f t="shared" si="46"/>
        <v>0</v>
      </c>
      <c r="K73" s="281">
        <f t="shared" si="69"/>
        <v>0</v>
      </c>
      <c r="L73" s="46">
        <f t="shared" si="51"/>
        <v>0</v>
      </c>
      <c r="M73" s="281">
        <f t="shared" si="69"/>
        <v>0</v>
      </c>
      <c r="N73" s="46">
        <f t="shared" si="52"/>
        <v>0</v>
      </c>
      <c r="O73" s="292">
        <f t="shared" si="44"/>
        <v>0</v>
      </c>
      <c r="P73" s="14">
        <f t="shared" si="55"/>
        <v>0</v>
      </c>
      <c r="Q73" s="237">
        <f t="shared" si="34"/>
        <v>0</v>
      </c>
      <c r="R73" s="14">
        <f t="shared" si="55"/>
        <v>0</v>
      </c>
      <c r="S73" s="237">
        <f t="shared" si="35"/>
        <v>0</v>
      </c>
      <c r="T73" s="14">
        <f t="shared" si="56"/>
        <v>0</v>
      </c>
      <c r="U73" s="237">
        <f t="shared" si="36"/>
        <v>0</v>
      </c>
      <c r="V73" s="14">
        <f t="shared" si="57"/>
        <v>0</v>
      </c>
      <c r="W73" s="237">
        <f t="shared" si="37"/>
        <v>0</v>
      </c>
      <c r="X73" s="14">
        <f t="shared" si="58"/>
        <v>0</v>
      </c>
      <c r="Y73" s="237">
        <f t="shared" si="38"/>
        <v>0</v>
      </c>
      <c r="Z73" s="14">
        <f t="shared" si="59"/>
        <v>0</v>
      </c>
      <c r="AA73" s="237">
        <f t="shared" si="39"/>
        <v>0</v>
      </c>
      <c r="AB73" s="14">
        <f t="shared" si="60"/>
        <v>0</v>
      </c>
      <c r="AC73" s="237">
        <f t="shared" si="40"/>
        <v>0</v>
      </c>
      <c r="AD73" s="14">
        <f t="shared" si="61"/>
        <v>0</v>
      </c>
      <c r="AE73" s="237">
        <f t="shared" si="68"/>
        <v>0</v>
      </c>
      <c r="AF73" s="14">
        <f t="shared" si="62"/>
        <v>0</v>
      </c>
      <c r="AG73" s="237">
        <f t="shared" si="68"/>
        <v>0</v>
      </c>
      <c r="AH73" s="14">
        <f t="shared" si="63"/>
        <v>0</v>
      </c>
      <c r="AI73" s="237">
        <f t="shared" si="66"/>
        <v>0</v>
      </c>
      <c r="AJ73" s="14">
        <f t="shared" si="64"/>
        <v>0</v>
      </c>
      <c r="AK73" s="237">
        <f t="shared" si="67"/>
        <v>0</v>
      </c>
      <c r="AL73" s="14">
        <f t="shared" si="65"/>
        <v>0</v>
      </c>
    </row>
    <row r="74" spans="2:38" s="6" customFormat="1" ht="16.5" customHeight="1">
      <c r="B74" s="227" t="s">
        <v>410</v>
      </c>
      <c r="C74" s="252">
        <v>291937357.20599997</v>
      </c>
      <c r="D74" s="14">
        <v>5.4770096572910121E-3</v>
      </c>
      <c r="E74" s="281">
        <v>579375766.30999994</v>
      </c>
      <c r="F74" s="46">
        <v>8.0585578801364733E-3</v>
      </c>
      <c r="G74" s="46">
        <v>0.98458933743506694</v>
      </c>
      <c r="H74" s="281">
        <f t="shared" si="45"/>
        <v>624883282.68479967</v>
      </c>
      <c r="I74" s="46">
        <f t="shared" si="50"/>
        <v>6.5852574162395582E-3</v>
      </c>
      <c r="J74" s="46">
        <f t="shared" si="46"/>
        <v>7.8545771192042826E-2</v>
      </c>
      <c r="K74" s="281">
        <f t="shared" si="69"/>
        <v>782081543.68883824</v>
      </c>
      <c r="L74" s="46">
        <f t="shared" si="51"/>
        <v>6.5852574162395591E-3</v>
      </c>
      <c r="M74" s="281">
        <f t="shared" si="69"/>
        <v>715767463.18470347</v>
      </c>
      <c r="N74" s="46">
        <f t="shared" si="52"/>
        <v>6.5852574162395591E-3</v>
      </c>
      <c r="O74" s="292">
        <f t="shared" si="44"/>
        <v>52073606.890399992</v>
      </c>
      <c r="P74" s="14">
        <f t="shared" si="55"/>
        <v>9.4590852995972991E-3</v>
      </c>
      <c r="Q74" s="237">
        <f t="shared" si="34"/>
        <v>52073606.890399992</v>
      </c>
      <c r="R74" s="14">
        <f t="shared" si="55"/>
        <v>9.1638603829395995E-3</v>
      </c>
      <c r="S74" s="237">
        <f t="shared" si="35"/>
        <v>52073606.890399992</v>
      </c>
      <c r="T74" s="14">
        <f t="shared" si="56"/>
        <v>8.4896073089168293E-3</v>
      </c>
      <c r="U74" s="237">
        <f t="shared" si="36"/>
        <v>52073606.890399992</v>
      </c>
      <c r="V74" s="14">
        <f t="shared" si="57"/>
        <v>8.1505416036452023E-3</v>
      </c>
      <c r="W74" s="237">
        <f t="shared" si="37"/>
        <v>52073606.890399992</v>
      </c>
      <c r="X74" s="14">
        <f t="shared" si="58"/>
        <v>7.3327358902802999E-3</v>
      </c>
      <c r="Y74" s="237">
        <f t="shared" si="38"/>
        <v>52073606.890399992</v>
      </c>
      <c r="Z74" s="14">
        <f t="shared" si="59"/>
        <v>7.1760096791358037E-3</v>
      </c>
      <c r="AA74" s="237">
        <f t="shared" si="39"/>
        <v>52073606.890399992</v>
      </c>
      <c r="AB74" s="14">
        <f t="shared" si="60"/>
        <v>6.9625288144390717E-3</v>
      </c>
      <c r="AC74" s="237">
        <f t="shared" si="40"/>
        <v>52073606.890399992</v>
      </c>
      <c r="AD74" s="14">
        <f t="shared" si="61"/>
        <v>5.7318437569920519E-3</v>
      </c>
      <c r="AE74" s="237">
        <f t="shared" si="68"/>
        <v>52073606.890399992</v>
      </c>
      <c r="AF74" s="14">
        <f t="shared" si="62"/>
        <v>5.3541289408413724E-3</v>
      </c>
      <c r="AG74" s="237">
        <f t="shared" si="68"/>
        <v>52073606.890399992</v>
      </c>
      <c r="AH74" s="14">
        <f t="shared" si="63"/>
        <v>5.4020394131065455E-3</v>
      </c>
      <c r="AI74" s="237">
        <f t="shared" si="66"/>
        <v>52073606.890399992</v>
      </c>
      <c r="AJ74" s="14">
        <f t="shared" si="64"/>
        <v>5.070389391776735E-3</v>
      </c>
      <c r="AK74" s="237">
        <f t="shared" si="67"/>
        <v>52073606.890399992</v>
      </c>
      <c r="AL74" s="14">
        <f t="shared" si="65"/>
        <v>4.9019911320492644E-3</v>
      </c>
    </row>
    <row r="75" spans="2:38" s="6" customFormat="1" ht="16.5" customHeight="1">
      <c r="B75" s="227" t="s">
        <v>397</v>
      </c>
      <c r="C75" s="252">
        <v>0</v>
      </c>
      <c r="D75" s="14">
        <v>0</v>
      </c>
      <c r="E75" s="281">
        <v>0</v>
      </c>
      <c r="F75" s="46">
        <v>0</v>
      </c>
      <c r="G75" s="46">
        <v>0</v>
      </c>
      <c r="H75" s="281">
        <f t="shared" si="45"/>
        <v>0</v>
      </c>
      <c r="I75" s="46">
        <f t="shared" si="50"/>
        <v>0</v>
      </c>
      <c r="J75" s="46">
        <f t="shared" si="46"/>
        <v>0</v>
      </c>
      <c r="K75" s="281">
        <f t="shared" si="69"/>
        <v>0</v>
      </c>
      <c r="L75" s="46">
        <f t="shared" si="51"/>
        <v>0</v>
      </c>
      <c r="M75" s="281">
        <f t="shared" si="69"/>
        <v>0</v>
      </c>
      <c r="N75" s="46">
        <f t="shared" si="52"/>
        <v>0</v>
      </c>
      <c r="O75" s="292">
        <f t="shared" si="44"/>
        <v>0</v>
      </c>
      <c r="P75" s="14">
        <f t="shared" si="55"/>
        <v>0</v>
      </c>
      <c r="Q75" s="237">
        <f t="shared" si="34"/>
        <v>0</v>
      </c>
      <c r="R75" s="14">
        <f t="shared" si="55"/>
        <v>0</v>
      </c>
      <c r="S75" s="237">
        <f t="shared" si="35"/>
        <v>0</v>
      </c>
      <c r="T75" s="14">
        <f t="shared" si="56"/>
        <v>0</v>
      </c>
      <c r="U75" s="237">
        <f t="shared" si="36"/>
        <v>0</v>
      </c>
      <c r="V75" s="14">
        <f t="shared" si="57"/>
        <v>0</v>
      </c>
      <c r="W75" s="237">
        <f t="shared" si="37"/>
        <v>0</v>
      </c>
      <c r="X75" s="14">
        <f t="shared" si="58"/>
        <v>0</v>
      </c>
      <c r="Y75" s="237">
        <f t="shared" si="38"/>
        <v>0</v>
      </c>
      <c r="Z75" s="14">
        <f t="shared" si="59"/>
        <v>0</v>
      </c>
      <c r="AA75" s="237">
        <f t="shared" si="39"/>
        <v>0</v>
      </c>
      <c r="AB75" s="14">
        <f t="shared" si="60"/>
        <v>0</v>
      </c>
      <c r="AC75" s="237">
        <f t="shared" si="40"/>
        <v>0</v>
      </c>
      <c r="AD75" s="14">
        <f t="shared" si="61"/>
        <v>0</v>
      </c>
      <c r="AE75" s="237">
        <f t="shared" si="68"/>
        <v>0</v>
      </c>
      <c r="AF75" s="14">
        <f t="shared" si="62"/>
        <v>0</v>
      </c>
      <c r="AG75" s="237">
        <f t="shared" si="68"/>
        <v>0</v>
      </c>
      <c r="AH75" s="14">
        <f t="shared" si="63"/>
        <v>0</v>
      </c>
      <c r="AI75" s="237">
        <f t="shared" si="66"/>
        <v>0</v>
      </c>
      <c r="AJ75" s="14">
        <f t="shared" si="64"/>
        <v>0</v>
      </c>
      <c r="AK75" s="237">
        <f t="shared" si="67"/>
        <v>0</v>
      </c>
      <c r="AL75" s="14">
        <f t="shared" si="65"/>
        <v>0</v>
      </c>
    </row>
    <row r="76" spans="2:38" s="6" customFormat="1" ht="16.5" customHeight="1">
      <c r="B76" s="227" t="s">
        <v>398</v>
      </c>
      <c r="C76" s="252">
        <v>0</v>
      </c>
      <c r="D76" s="14">
        <v>0</v>
      </c>
      <c r="E76" s="281">
        <v>0</v>
      </c>
      <c r="F76" s="46">
        <v>0</v>
      </c>
      <c r="G76" s="46">
        <v>0</v>
      </c>
      <c r="H76" s="281">
        <f t="shared" si="45"/>
        <v>0</v>
      </c>
      <c r="I76" s="46">
        <f t="shared" si="50"/>
        <v>0</v>
      </c>
      <c r="J76" s="46">
        <f t="shared" si="46"/>
        <v>0</v>
      </c>
      <c r="K76" s="281">
        <f t="shared" si="69"/>
        <v>0</v>
      </c>
      <c r="L76" s="46">
        <f t="shared" si="51"/>
        <v>0</v>
      </c>
      <c r="M76" s="281">
        <f t="shared" si="69"/>
        <v>0</v>
      </c>
      <c r="N76" s="46">
        <f t="shared" si="52"/>
        <v>0</v>
      </c>
      <c r="O76" s="292">
        <f t="shared" si="44"/>
        <v>0</v>
      </c>
      <c r="P76" s="14">
        <f t="shared" si="55"/>
        <v>0</v>
      </c>
      <c r="Q76" s="237">
        <f t="shared" si="34"/>
        <v>0</v>
      </c>
      <c r="R76" s="14">
        <f t="shared" si="55"/>
        <v>0</v>
      </c>
      <c r="S76" s="237">
        <f t="shared" si="35"/>
        <v>0</v>
      </c>
      <c r="T76" s="14">
        <f t="shared" si="56"/>
        <v>0</v>
      </c>
      <c r="U76" s="237">
        <f t="shared" si="36"/>
        <v>0</v>
      </c>
      <c r="V76" s="14">
        <f t="shared" si="57"/>
        <v>0</v>
      </c>
      <c r="W76" s="237">
        <f t="shared" si="37"/>
        <v>0</v>
      </c>
      <c r="X76" s="14">
        <f t="shared" si="58"/>
        <v>0</v>
      </c>
      <c r="Y76" s="237">
        <f t="shared" si="38"/>
        <v>0</v>
      </c>
      <c r="Z76" s="14">
        <f t="shared" si="59"/>
        <v>0</v>
      </c>
      <c r="AA76" s="237">
        <f t="shared" si="39"/>
        <v>0</v>
      </c>
      <c r="AB76" s="14">
        <f t="shared" si="60"/>
        <v>0</v>
      </c>
      <c r="AC76" s="237">
        <f t="shared" si="40"/>
        <v>0</v>
      </c>
      <c r="AD76" s="14">
        <f t="shared" si="61"/>
        <v>0</v>
      </c>
      <c r="AE76" s="237">
        <f t="shared" si="68"/>
        <v>0</v>
      </c>
      <c r="AF76" s="14">
        <f t="shared" si="62"/>
        <v>0</v>
      </c>
      <c r="AG76" s="237">
        <f t="shared" si="68"/>
        <v>0</v>
      </c>
      <c r="AH76" s="14">
        <f t="shared" si="63"/>
        <v>0</v>
      </c>
      <c r="AI76" s="237">
        <f t="shared" si="66"/>
        <v>0</v>
      </c>
      <c r="AJ76" s="14">
        <f t="shared" si="64"/>
        <v>0</v>
      </c>
      <c r="AK76" s="237">
        <f t="shared" si="67"/>
        <v>0</v>
      </c>
      <c r="AL76" s="14">
        <f t="shared" si="65"/>
        <v>0</v>
      </c>
    </row>
    <row r="77" spans="2:38" s="6" customFormat="1" ht="16.5" customHeight="1">
      <c r="B77" s="227" t="s">
        <v>399</v>
      </c>
      <c r="C77" s="252">
        <v>55850536.5</v>
      </c>
      <c r="D77" s="14">
        <v>1.047806730536154E-3</v>
      </c>
      <c r="E77" s="281">
        <v>62762837.5</v>
      </c>
      <c r="F77" s="46">
        <v>8.7297051089418388E-4</v>
      </c>
      <c r="G77" s="46">
        <v>0.12376427216594418</v>
      </c>
      <c r="H77" s="281">
        <f t="shared" si="45"/>
        <v>61719824.050502911</v>
      </c>
      <c r="I77" s="46">
        <f t="shared" si="50"/>
        <v>6.5042695223227747E-4</v>
      </c>
      <c r="J77" s="46">
        <f t="shared" si="46"/>
        <v>-1.6618328473391421E-2</v>
      </c>
      <c r="K77" s="281">
        <f t="shared" si="69"/>
        <v>77246322.004694849</v>
      </c>
      <c r="L77" s="46">
        <f t="shared" si="51"/>
        <v>6.5042695223227747E-4</v>
      </c>
      <c r="M77" s="281">
        <f t="shared" si="69"/>
        <v>70696469.425504327</v>
      </c>
      <c r="N77" s="46">
        <f t="shared" si="52"/>
        <v>6.5042695223227758E-4</v>
      </c>
      <c r="O77" s="292">
        <f t="shared" si="44"/>
        <v>4261422.4497492174</v>
      </c>
      <c r="P77" s="14">
        <f t="shared" si="55"/>
        <v>7.7408039997375151E-4</v>
      </c>
      <c r="Q77" s="237">
        <f t="shared" si="34"/>
        <v>3565612.3651391733</v>
      </c>
      <c r="R77" s="14">
        <f t="shared" si="55"/>
        <v>6.2747283787331013E-4</v>
      </c>
      <c r="S77" s="237">
        <f t="shared" si="35"/>
        <v>4206623.855497825</v>
      </c>
      <c r="T77" s="14">
        <f t="shared" si="56"/>
        <v>6.8580969827311902E-4</v>
      </c>
      <c r="U77" s="237">
        <f t="shared" si="36"/>
        <v>4019848.371804045</v>
      </c>
      <c r="V77" s="14">
        <f t="shared" si="57"/>
        <v>6.2918517366567287E-4</v>
      </c>
      <c r="W77" s="237">
        <f t="shared" si="37"/>
        <v>4154239.8807837092</v>
      </c>
      <c r="X77" s="14">
        <f t="shared" si="58"/>
        <v>5.849785657208289E-4</v>
      </c>
      <c r="Y77" s="237">
        <f t="shared" si="38"/>
        <v>3922960.3119738293</v>
      </c>
      <c r="Z77" s="14">
        <f t="shared" si="59"/>
        <v>5.4060401901562184E-4</v>
      </c>
      <c r="AA77" s="237">
        <f t="shared" si="39"/>
        <v>3961592.7850840078</v>
      </c>
      <c r="AB77" s="14">
        <f t="shared" si="60"/>
        <v>5.2968683301072303E-4</v>
      </c>
      <c r="AC77" s="237">
        <f t="shared" si="40"/>
        <v>6040611.6203739727</v>
      </c>
      <c r="AD77" s="14">
        <f t="shared" si="61"/>
        <v>6.6490193539939441E-4</v>
      </c>
      <c r="AE77" s="237">
        <f t="shared" si="68"/>
        <v>6500549.3223416666</v>
      </c>
      <c r="AF77" s="14">
        <f t="shared" si="62"/>
        <v>6.6837657954768462E-4</v>
      </c>
      <c r="AG77" s="237">
        <f t="shared" si="68"/>
        <v>6958690.1026375862</v>
      </c>
      <c r="AH77" s="14">
        <f t="shared" si="63"/>
        <v>7.2188427963442586E-4</v>
      </c>
      <c r="AI77" s="237">
        <f t="shared" si="66"/>
        <v>6977748.5413461672</v>
      </c>
      <c r="AJ77" s="14">
        <f t="shared" si="64"/>
        <v>6.7942100221695301E-4</v>
      </c>
      <c r="AK77" s="237">
        <f t="shared" si="67"/>
        <v>7149924.4437717078</v>
      </c>
      <c r="AL77" s="14">
        <f t="shared" si="65"/>
        <v>6.7306392453203774E-4</v>
      </c>
    </row>
    <row r="78" spans="2:38" s="6" customFormat="1" ht="16.5" customHeight="1">
      <c r="B78" s="227" t="s">
        <v>400</v>
      </c>
      <c r="C78" s="252">
        <v>0</v>
      </c>
      <c r="D78" s="14">
        <v>0</v>
      </c>
      <c r="E78" s="281">
        <v>0</v>
      </c>
      <c r="F78" s="46">
        <v>0</v>
      </c>
      <c r="G78" s="46">
        <v>0</v>
      </c>
      <c r="H78" s="281">
        <f t="shared" si="45"/>
        <v>0</v>
      </c>
      <c r="I78" s="46">
        <f t="shared" si="50"/>
        <v>0</v>
      </c>
      <c r="J78" s="46">
        <f t="shared" si="46"/>
        <v>0</v>
      </c>
      <c r="K78" s="281">
        <f t="shared" si="69"/>
        <v>0</v>
      </c>
      <c r="L78" s="46">
        <f t="shared" si="51"/>
        <v>0</v>
      </c>
      <c r="M78" s="281">
        <f t="shared" si="69"/>
        <v>0</v>
      </c>
      <c r="N78" s="46">
        <f t="shared" si="52"/>
        <v>0</v>
      </c>
      <c r="O78" s="292">
        <f t="shared" si="44"/>
        <v>0</v>
      </c>
      <c r="P78" s="14">
        <f t="shared" si="55"/>
        <v>0</v>
      </c>
      <c r="Q78" s="237">
        <f t="shared" si="34"/>
        <v>0</v>
      </c>
      <c r="R78" s="14">
        <f t="shared" si="55"/>
        <v>0</v>
      </c>
      <c r="S78" s="237">
        <f t="shared" si="35"/>
        <v>0</v>
      </c>
      <c r="T78" s="14">
        <f t="shared" si="56"/>
        <v>0</v>
      </c>
      <c r="U78" s="237">
        <f t="shared" si="36"/>
        <v>0</v>
      </c>
      <c r="V78" s="14">
        <f t="shared" si="57"/>
        <v>0</v>
      </c>
      <c r="W78" s="237">
        <f t="shared" si="37"/>
        <v>0</v>
      </c>
      <c r="X78" s="14">
        <f t="shared" si="58"/>
        <v>0</v>
      </c>
      <c r="Y78" s="237">
        <f t="shared" si="38"/>
        <v>0</v>
      </c>
      <c r="Z78" s="14">
        <f t="shared" si="59"/>
        <v>0</v>
      </c>
      <c r="AA78" s="237">
        <f t="shared" si="39"/>
        <v>0</v>
      </c>
      <c r="AB78" s="14">
        <f t="shared" si="60"/>
        <v>0</v>
      </c>
      <c r="AC78" s="237">
        <f t="shared" si="40"/>
        <v>0</v>
      </c>
      <c r="AD78" s="14">
        <f t="shared" si="61"/>
        <v>0</v>
      </c>
      <c r="AE78" s="237">
        <f t="shared" si="68"/>
        <v>0</v>
      </c>
      <c r="AF78" s="14">
        <f t="shared" si="62"/>
        <v>0</v>
      </c>
      <c r="AG78" s="237">
        <f t="shared" si="68"/>
        <v>0</v>
      </c>
      <c r="AH78" s="14">
        <f t="shared" si="63"/>
        <v>0</v>
      </c>
      <c r="AI78" s="237">
        <f t="shared" si="66"/>
        <v>0</v>
      </c>
      <c r="AJ78" s="14">
        <f t="shared" si="64"/>
        <v>0</v>
      </c>
      <c r="AK78" s="237">
        <f t="shared" si="67"/>
        <v>0</v>
      </c>
      <c r="AL78" s="14">
        <f t="shared" si="65"/>
        <v>0</v>
      </c>
    </row>
    <row r="79" spans="2:38" s="6" customFormat="1" ht="16.5" customHeight="1">
      <c r="B79" s="227" t="s">
        <v>401</v>
      </c>
      <c r="C79" s="252">
        <v>0</v>
      </c>
      <c r="D79" s="14">
        <v>0</v>
      </c>
      <c r="E79" s="281">
        <v>0</v>
      </c>
      <c r="F79" s="46">
        <v>0</v>
      </c>
      <c r="G79" s="46">
        <v>0</v>
      </c>
      <c r="H79" s="281">
        <f t="shared" si="45"/>
        <v>0</v>
      </c>
      <c r="I79" s="46">
        <f t="shared" si="50"/>
        <v>0</v>
      </c>
      <c r="J79" s="46">
        <f t="shared" si="46"/>
        <v>0</v>
      </c>
      <c r="K79" s="281">
        <f t="shared" si="69"/>
        <v>0</v>
      </c>
      <c r="L79" s="46">
        <f t="shared" si="51"/>
        <v>0</v>
      </c>
      <c r="M79" s="281">
        <f t="shared" si="69"/>
        <v>0</v>
      </c>
      <c r="N79" s="46">
        <f t="shared" si="52"/>
        <v>0</v>
      </c>
      <c r="O79" s="292">
        <f t="shared" si="44"/>
        <v>0</v>
      </c>
      <c r="P79" s="14">
        <f>+IFERROR(O79/O$49,0)</f>
        <v>0</v>
      </c>
      <c r="Q79" s="237">
        <f t="shared" si="34"/>
        <v>0</v>
      </c>
      <c r="R79" s="14">
        <f t="shared" si="55"/>
        <v>0</v>
      </c>
      <c r="S79" s="237">
        <f t="shared" si="35"/>
        <v>0</v>
      </c>
      <c r="T79" s="14">
        <f t="shared" si="56"/>
        <v>0</v>
      </c>
      <c r="U79" s="237">
        <f t="shared" si="36"/>
        <v>0</v>
      </c>
      <c r="V79" s="14">
        <f t="shared" si="57"/>
        <v>0</v>
      </c>
      <c r="W79" s="237">
        <f t="shared" si="37"/>
        <v>0</v>
      </c>
      <c r="X79" s="14">
        <f t="shared" si="58"/>
        <v>0</v>
      </c>
      <c r="Y79" s="237">
        <f t="shared" si="38"/>
        <v>0</v>
      </c>
      <c r="Z79" s="14">
        <f t="shared" si="59"/>
        <v>0</v>
      </c>
      <c r="AA79" s="237">
        <f t="shared" si="39"/>
        <v>0</v>
      </c>
      <c r="AB79" s="14">
        <f t="shared" si="60"/>
        <v>0</v>
      </c>
      <c r="AC79" s="237">
        <f t="shared" si="40"/>
        <v>0</v>
      </c>
      <c r="AD79" s="14">
        <f t="shared" si="61"/>
        <v>0</v>
      </c>
      <c r="AE79" s="237">
        <f t="shared" si="68"/>
        <v>0</v>
      </c>
      <c r="AF79" s="14">
        <f t="shared" si="62"/>
        <v>0</v>
      </c>
      <c r="AG79" s="237">
        <f t="shared" si="68"/>
        <v>0</v>
      </c>
      <c r="AH79" s="14">
        <f t="shared" si="63"/>
        <v>0</v>
      </c>
      <c r="AI79" s="237">
        <f t="shared" si="66"/>
        <v>0</v>
      </c>
      <c r="AJ79" s="14">
        <f t="shared" si="64"/>
        <v>0</v>
      </c>
      <c r="AK79" s="237">
        <f t="shared" si="67"/>
        <v>0</v>
      </c>
      <c r="AL79" s="14">
        <f t="shared" si="65"/>
        <v>0</v>
      </c>
    </row>
    <row r="80" spans="2:38" s="6" customFormat="1" ht="16.5" customHeight="1">
      <c r="B80" s="227" t="s">
        <v>402</v>
      </c>
      <c r="C80" s="252">
        <v>377848614</v>
      </c>
      <c r="D80" s="14">
        <v>7.0887827706535515E-3</v>
      </c>
      <c r="E80" s="281">
        <v>304870192.935</v>
      </c>
      <c r="F80" s="46">
        <v>4.2404502199709397E-3</v>
      </c>
      <c r="G80" s="46">
        <v>-0.19314195781329502</v>
      </c>
      <c r="H80" s="281">
        <f t="shared" si="45"/>
        <v>428513267.60000002</v>
      </c>
      <c r="I80" s="46">
        <f t="shared" si="50"/>
        <v>4.5158355994031913E-3</v>
      </c>
      <c r="J80" s="46">
        <f t="shared" si="46"/>
        <v>0.4055597350291355</v>
      </c>
      <c r="K80" s="281">
        <f t="shared" si="69"/>
        <v>536311863.51452112</v>
      </c>
      <c r="L80" s="46">
        <f t="shared" si="51"/>
        <v>4.5158355994031922E-3</v>
      </c>
      <c r="M80" s="281">
        <f t="shared" si="69"/>
        <v>490837029.87418854</v>
      </c>
      <c r="N80" s="46">
        <f t="shared" si="52"/>
        <v>4.515835599403193E-3</v>
      </c>
      <c r="O80" s="292">
        <f t="shared" si="44"/>
        <v>32757772.300000001</v>
      </c>
      <c r="P80" s="14">
        <f t="shared" si="55"/>
        <v>5.9503956210033423E-3</v>
      </c>
      <c r="Q80" s="237">
        <f t="shared" si="34"/>
        <v>32757772.300000001</v>
      </c>
      <c r="R80" s="14">
        <f t="shared" si="55"/>
        <v>5.7646794554703142E-3</v>
      </c>
      <c r="S80" s="237">
        <f t="shared" si="35"/>
        <v>32757772.300000001</v>
      </c>
      <c r="T80" s="14">
        <f t="shared" si="56"/>
        <v>5.3405292959106008E-3</v>
      </c>
      <c r="U80" s="237">
        <f t="shared" si="36"/>
        <v>32757772.300000001</v>
      </c>
      <c r="V80" s="14">
        <f t="shared" si="57"/>
        <v>5.1272343499429822E-3</v>
      </c>
      <c r="W80" s="237">
        <f t="shared" si="37"/>
        <v>32757772.300000001</v>
      </c>
      <c r="X80" s="14">
        <f t="shared" si="58"/>
        <v>4.6127800045693123E-3</v>
      </c>
      <c r="Y80" s="237">
        <f t="shared" si="38"/>
        <v>32867772.300000001</v>
      </c>
      <c r="Z80" s="14">
        <f t="shared" si="59"/>
        <v>4.5293473266188027E-3</v>
      </c>
      <c r="AA80" s="237">
        <f t="shared" si="39"/>
        <v>37267772.299999997</v>
      </c>
      <c r="AB80" s="14">
        <f t="shared" si="60"/>
        <v>4.982906965419755E-3</v>
      </c>
      <c r="AC80" s="237">
        <f t="shared" si="40"/>
        <v>38697772.299999997</v>
      </c>
      <c r="AD80" s="14">
        <f t="shared" si="61"/>
        <v>4.2595394829111899E-3</v>
      </c>
      <c r="AE80" s="237">
        <f t="shared" si="68"/>
        <v>38972772.299999997</v>
      </c>
      <c r="AF80" s="14">
        <f t="shared" si="62"/>
        <v>4.0071210837273373E-3</v>
      </c>
      <c r="AG80" s="237">
        <f t="shared" si="68"/>
        <v>38972772.299999997</v>
      </c>
      <c r="AH80" s="14">
        <f t="shared" si="63"/>
        <v>4.0429780953283581E-3</v>
      </c>
      <c r="AI80" s="237">
        <f t="shared" si="66"/>
        <v>38972772.299999997</v>
      </c>
      <c r="AJ80" s="14">
        <f t="shared" si="64"/>
        <v>3.7947655835317211E-3</v>
      </c>
      <c r="AK80" s="237">
        <f t="shared" si="67"/>
        <v>38972772.299999997</v>
      </c>
      <c r="AL80" s="14">
        <f t="shared" si="65"/>
        <v>3.6687334643069457E-3</v>
      </c>
    </row>
    <row r="81" spans="2:38" s="6" customFormat="1" ht="16.5" customHeight="1">
      <c r="B81" s="227" t="s">
        <v>403</v>
      </c>
      <c r="C81" s="252">
        <v>0</v>
      </c>
      <c r="D81" s="14">
        <v>0</v>
      </c>
      <c r="E81" s="281">
        <v>0</v>
      </c>
      <c r="F81" s="46">
        <v>0</v>
      </c>
      <c r="G81" s="46">
        <v>0</v>
      </c>
      <c r="H81" s="281">
        <f t="shared" si="45"/>
        <v>0</v>
      </c>
      <c r="I81" s="46">
        <f t="shared" si="50"/>
        <v>0</v>
      </c>
      <c r="J81" s="46">
        <f t="shared" si="46"/>
        <v>0</v>
      </c>
      <c r="K81" s="281">
        <f t="shared" si="69"/>
        <v>0</v>
      </c>
      <c r="L81" s="46">
        <f t="shared" si="51"/>
        <v>0</v>
      </c>
      <c r="M81" s="281">
        <f t="shared" si="69"/>
        <v>0</v>
      </c>
      <c r="N81" s="46">
        <f t="shared" si="52"/>
        <v>0</v>
      </c>
      <c r="O81" s="292">
        <f t="shared" si="44"/>
        <v>0</v>
      </c>
      <c r="P81" s="14">
        <f t="shared" si="55"/>
        <v>0</v>
      </c>
      <c r="Q81" s="237">
        <f t="shared" si="34"/>
        <v>0</v>
      </c>
      <c r="R81" s="14">
        <f t="shared" si="55"/>
        <v>0</v>
      </c>
      <c r="S81" s="237">
        <f t="shared" si="35"/>
        <v>0</v>
      </c>
      <c r="T81" s="14">
        <f t="shared" si="56"/>
        <v>0</v>
      </c>
      <c r="U81" s="237">
        <f t="shared" si="36"/>
        <v>0</v>
      </c>
      <c r="V81" s="14">
        <f t="shared" si="57"/>
        <v>0</v>
      </c>
      <c r="W81" s="237">
        <f t="shared" si="37"/>
        <v>0</v>
      </c>
      <c r="X81" s="14">
        <f t="shared" si="58"/>
        <v>0</v>
      </c>
      <c r="Y81" s="237">
        <f t="shared" si="38"/>
        <v>0</v>
      </c>
      <c r="Z81" s="14">
        <f t="shared" si="59"/>
        <v>0</v>
      </c>
      <c r="AA81" s="237">
        <f t="shared" si="39"/>
        <v>0</v>
      </c>
      <c r="AB81" s="14">
        <f t="shared" si="60"/>
        <v>0</v>
      </c>
      <c r="AC81" s="237">
        <f t="shared" si="40"/>
        <v>0</v>
      </c>
      <c r="AD81" s="14">
        <f t="shared" si="61"/>
        <v>0</v>
      </c>
      <c r="AE81" s="237">
        <f t="shared" ref="AE81:AG83" si="70">AE39*$E$45/100</f>
        <v>0</v>
      </c>
      <c r="AF81" s="14">
        <f t="shared" si="62"/>
        <v>0</v>
      </c>
      <c r="AG81" s="237">
        <f t="shared" si="70"/>
        <v>0</v>
      </c>
      <c r="AH81" s="14">
        <f t="shared" si="63"/>
        <v>0</v>
      </c>
      <c r="AI81" s="237">
        <f t="shared" si="66"/>
        <v>0</v>
      </c>
      <c r="AJ81" s="14">
        <f t="shared" si="64"/>
        <v>0</v>
      </c>
      <c r="AK81" s="237">
        <f t="shared" si="67"/>
        <v>0</v>
      </c>
      <c r="AL81" s="14">
        <f t="shared" si="65"/>
        <v>0</v>
      </c>
    </row>
    <row r="82" spans="2:38" s="6" customFormat="1" ht="16.5" customHeight="1">
      <c r="B82" s="227" t="s">
        <v>411</v>
      </c>
      <c r="C82" s="252">
        <v>1160886930.665</v>
      </c>
      <c r="D82" s="14">
        <v>2.177929193826535E-2</v>
      </c>
      <c r="E82" s="281">
        <v>1488006895.7671499</v>
      </c>
      <c r="F82" s="46">
        <v>2.0696740169083613E-2</v>
      </c>
      <c r="G82" s="46">
        <v>0.28178451876856198</v>
      </c>
      <c r="H82" s="281">
        <f t="shared" si="45"/>
        <v>2032316169.9131095</v>
      </c>
      <c r="I82" s="46">
        <f t="shared" si="50"/>
        <v>2.1417319843415661E-2</v>
      </c>
      <c r="J82" s="46">
        <f>IFERROR((H82-E82)/E82,0)</f>
        <v>0.36579754817959903</v>
      </c>
      <c r="K82" s="281">
        <f>K40*$E$45/100</f>
        <v>2543574154.5212164</v>
      </c>
      <c r="L82" s="46">
        <f t="shared" si="51"/>
        <v>2.1417319843415661E-2</v>
      </c>
      <c r="M82" s="281">
        <f>M40*$E$45/100</f>
        <v>2327899992.9042964</v>
      </c>
      <c r="N82" s="46">
        <f t="shared" si="52"/>
        <v>2.1417319843415657E-2</v>
      </c>
      <c r="O82" s="292">
        <f t="shared" si="44"/>
        <v>118907980.05965282</v>
      </c>
      <c r="P82" s="14">
        <f t="shared" si="55"/>
        <v>2.1599439588549523E-2</v>
      </c>
      <c r="Q82" s="237">
        <f t="shared" si="34"/>
        <v>122632431.85745813</v>
      </c>
      <c r="R82" s="14">
        <f t="shared" si="55"/>
        <v>2.1580730643977648E-2</v>
      </c>
      <c r="S82" s="237">
        <f t="shared" si="35"/>
        <v>132109932.53360771</v>
      </c>
      <c r="T82" s="14">
        <f t="shared" si="56"/>
        <v>2.153800198972947E-2</v>
      </c>
      <c r="U82" s="237">
        <f t="shared" si="36"/>
        <v>137468475.89727396</v>
      </c>
      <c r="V82" s="14">
        <f t="shared" si="57"/>
        <v>2.1516514773955248E-2</v>
      </c>
      <c r="W82" s="237">
        <f t="shared" si="37"/>
        <v>152432023.98956147</v>
      </c>
      <c r="X82" s="14">
        <f t="shared" si="58"/>
        <v>2.1464688925598243E-2</v>
      </c>
      <c r="Y82" s="237">
        <f t="shared" si="38"/>
        <v>155689112.27752054</v>
      </c>
      <c r="Z82" s="14">
        <f t="shared" si="59"/>
        <v>2.1454756898076788E-2</v>
      </c>
      <c r="AA82" s="237">
        <f t="shared" si="39"/>
        <v>160361575.44807234</v>
      </c>
      <c r="AB82" s="14">
        <f t="shared" si="60"/>
        <v>2.1441228224040782E-2</v>
      </c>
      <c r="AC82" s="237">
        <f t="shared" si="40"/>
        <v>194084290.5460265</v>
      </c>
      <c r="AD82" s="14">
        <f t="shared" si="61"/>
        <v>2.136323745420371E-2</v>
      </c>
      <c r="AE82" s="237">
        <f t="shared" si="70"/>
        <v>207543445.90523723</v>
      </c>
      <c r="AF82" s="14">
        <f t="shared" si="62"/>
        <v>2.1339300973369561E-2</v>
      </c>
      <c r="AG82" s="237">
        <f t="shared" si="70"/>
        <v>205732018.92330059</v>
      </c>
      <c r="AH82" s="14">
        <f t="shared" si="63"/>
        <v>2.1342337147890904E-2</v>
      </c>
      <c r="AI82" s="237">
        <f t="shared" si="66"/>
        <v>218972931.64346227</v>
      </c>
      <c r="AJ82" s="14">
        <f t="shared" si="64"/>
        <v>2.1321319877612474E-2</v>
      </c>
      <c r="AK82" s="237">
        <f t="shared" si="67"/>
        <v>226381950.83193597</v>
      </c>
      <c r="AL82" s="14">
        <f t="shared" si="65"/>
        <v>2.1310648170959425E-2</v>
      </c>
    </row>
    <row r="83" spans="2:38" s="6" customFormat="1" ht="16.5" customHeight="1" thickBot="1">
      <c r="B83" s="231" t="s">
        <v>170</v>
      </c>
      <c r="C83" s="253">
        <v>42776284525.68679</v>
      </c>
      <c r="D83" s="109">
        <v>0.80252190296048731</v>
      </c>
      <c r="E83" s="284">
        <v>56880275110.108185</v>
      </c>
      <c r="F83" s="111">
        <v>0.79114974402922544</v>
      </c>
      <c r="G83" s="111">
        <v>0.3297151854306577</v>
      </c>
      <c r="H83" s="284">
        <f t="shared" si="45"/>
        <v>76345347688.338593</v>
      </c>
      <c r="I83" s="111">
        <f t="shared" si="50"/>
        <v>0.8045562763336328</v>
      </c>
      <c r="J83" s="111">
        <f t="shared" si="46"/>
        <v>0.34221129452257648</v>
      </c>
      <c r="K83" s="284">
        <f>K41*$E$45/100</f>
        <v>97319463251.60347</v>
      </c>
      <c r="L83" s="111">
        <f t="shared" si="51"/>
        <v>0.81944615915531094</v>
      </c>
      <c r="M83" s="284">
        <f>M41*$E$45/100</f>
        <v>93844151044.479645</v>
      </c>
      <c r="N83" s="111">
        <f t="shared" si="52"/>
        <v>0.86339198611615775</v>
      </c>
      <c r="O83" s="295">
        <f>O41*$E$45/100</f>
        <v>4443759195.9718094</v>
      </c>
      <c r="P83" s="109">
        <f t="shared" si="55"/>
        <v>0.80720157092318479</v>
      </c>
      <c r="Q83" s="300">
        <f t="shared" si="34"/>
        <v>4606163644.3134775</v>
      </c>
      <c r="R83" s="109">
        <f t="shared" si="55"/>
        <v>0.81058799376623591</v>
      </c>
      <c r="S83" s="300">
        <f t="shared" si="35"/>
        <v>4928026742.38381</v>
      </c>
      <c r="T83" s="109">
        <f t="shared" si="56"/>
        <v>0.80342066449773875</v>
      </c>
      <c r="U83" s="300">
        <f t="shared" si="36"/>
        <v>5137836346.8493872</v>
      </c>
      <c r="V83" s="109">
        <f t="shared" si="57"/>
        <v>0.80417223615513511</v>
      </c>
      <c r="W83" s="300">
        <f t="shared" si="37"/>
        <v>5747251013.531332</v>
      </c>
      <c r="X83" s="109">
        <f t="shared" si="58"/>
        <v>0.8092981510973517</v>
      </c>
      <c r="Y83" s="300">
        <f t="shared" si="38"/>
        <v>5932733788.04984</v>
      </c>
      <c r="Z83" s="109">
        <f t="shared" si="59"/>
        <v>0.81756109532390131</v>
      </c>
      <c r="AA83" s="300">
        <f t="shared" si="39"/>
        <v>6088401052.5847139</v>
      </c>
      <c r="AB83" s="109">
        <f t="shared" si="60"/>
        <v>0.81405284353938534</v>
      </c>
      <c r="AC83" s="300">
        <f t="shared" si="40"/>
        <v>7282866895.9157276</v>
      </c>
      <c r="AD83" s="109">
        <f t="shared" si="61"/>
        <v>0.80163940320512717</v>
      </c>
      <c r="AE83" s="300">
        <f t="shared" si="70"/>
        <v>7791007730.2454777</v>
      </c>
      <c r="AF83" s="109">
        <f t="shared" si="62"/>
        <v>0.80105954739456198</v>
      </c>
      <c r="AG83" s="300">
        <f t="shared" si="70"/>
        <v>7719778290.5480185</v>
      </c>
      <c r="AH83" s="109">
        <f t="shared" si="63"/>
        <v>0.80083844919282365</v>
      </c>
      <c r="AI83" s="300">
        <f t="shared" si="66"/>
        <v>8193831042.3308191</v>
      </c>
      <c r="AJ83" s="109">
        <f t="shared" si="64"/>
        <v>0.79783054172696988</v>
      </c>
      <c r="AK83" s="300">
        <f t="shared" si="67"/>
        <v>8473691945.6141806</v>
      </c>
      <c r="AL83" s="109">
        <f t="shared" si="65"/>
        <v>0.79767784975109346</v>
      </c>
    </row>
  </sheetData>
  <mergeCells count="26">
    <mergeCell ref="B4:B6"/>
    <mergeCell ref="O4:P5"/>
    <mergeCell ref="Q4:R5"/>
    <mergeCell ref="S4:T5"/>
    <mergeCell ref="U4:V5"/>
    <mergeCell ref="W46:X47"/>
    <mergeCell ref="Y46:Z47"/>
    <mergeCell ref="AA46:AB47"/>
    <mergeCell ref="AC46:AD47"/>
    <mergeCell ref="Y4:Z5"/>
    <mergeCell ref="AA4:AB5"/>
    <mergeCell ref="AC4:AD5"/>
    <mergeCell ref="W4:X5"/>
    <mergeCell ref="B46:B48"/>
    <mergeCell ref="O46:P47"/>
    <mergeCell ref="Q46:R47"/>
    <mergeCell ref="S46:T47"/>
    <mergeCell ref="U46:V47"/>
    <mergeCell ref="AE46:AF47"/>
    <mergeCell ref="AG46:AH47"/>
    <mergeCell ref="AI46:AJ47"/>
    <mergeCell ref="AK46:AL47"/>
    <mergeCell ref="AK4:AL5"/>
    <mergeCell ref="AE4:AF5"/>
    <mergeCell ref="AG4:AH5"/>
    <mergeCell ref="AI4:AJ5"/>
  </mergeCells>
  <printOptions horizontalCentered="1" verticalCentered="1"/>
  <pageMargins left="0.7" right="0.7" top="0.75" bottom="0.75" header="0.3" footer="0.3"/>
  <pageSetup paperSize="9" scale="94"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C6C5-E88F-4CF8-94CA-87C77D4C3305}">
  <sheetPr>
    <tabColor rgb="FF00B050"/>
  </sheetPr>
  <dimension ref="A1:BL83"/>
  <sheetViews>
    <sheetView showZeros="0" zoomScaleNormal="100" workbookViewId="0">
      <pane xSplit="2" ySplit="6" topLeftCell="BL9" activePane="bottomRight" state="frozen"/>
      <selection activeCell="I22" sqref="I22"/>
      <selection pane="topRight" activeCell="I22" sqref="I22"/>
      <selection pane="bottomLeft" activeCell="I22" sqref="I22"/>
      <selection pane="bottomRight" activeCell="M15" activeCellId="12" sqref="Q14:Q15 S14:S15 U14:U15 W14:W15 Y14:Y15 AA14:AA15 AC14:AC15 AE14:AE15 AG14:AG15 AI14:AI15 AK14:AK15 M14 M15"/>
    </sheetView>
  </sheetViews>
  <sheetFormatPr defaultColWidth="9" defaultRowHeight="15" outlineLevelCol="1"/>
  <cols>
    <col min="1" max="1" width="6" style="1" customWidth="1"/>
    <col min="2" max="2" width="27.7109375" style="1" customWidth="1"/>
    <col min="3" max="3" width="14.42578125" style="1" customWidth="1"/>
    <col min="4" max="4" width="6.5703125" style="2" customWidth="1"/>
    <col min="5" max="5" width="14.5703125" style="1" customWidth="1"/>
    <col min="6" max="6" width="6.5703125" style="2" customWidth="1"/>
    <col min="7" max="7" width="6.7109375" style="1" customWidth="1"/>
    <col min="8" max="8" width="14.42578125" style="1" customWidth="1"/>
    <col min="9" max="10" width="6.5703125" style="2" customWidth="1"/>
    <col min="11" max="11" width="14.42578125" style="1" customWidth="1"/>
    <col min="12" max="12" width="6.5703125" style="2" customWidth="1"/>
    <col min="13" max="13" width="14.42578125" style="1" customWidth="1"/>
    <col min="14" max="14" width="6.5703125" style="2" customWidth="1"/>
    <col min="15" max="15" width="13.5703125" style="5" customWidth="1"/>
    <col min="16" max="16" width="6.5703125" style="2" customWidth="1"/>
    <col min="17" max="17" width="12.42578125" style="4" customWidth="1"/>
    <col min="18" max="18" width="6.5703125" style="2" customWidth="1"/>
    <col min="19" max="19" width="12.42578125" style="4" customWidth="1"/>
    <col min="20" max="20" width="6.5703125" style="2" customWidth="1"/>
    <col min="21" max="21" width="12.42578125" style="4" customWidth="1"/>
    <col min="22" max="22" width="6.5703125" style="2" customWidth="1"/>
    <col min="23" max="23" width="12.42578125" style="4" customWidth="1"/>
    <col min="24" max="24" width="6.5703125" style="2" customWidth="1"/>
    <col min="25" max="25" width="12.42578125" style="4" customWidth="1"/>
    <col min="26" max="26" width="6.5703125" style="2" customWidth="1"/>
    <col min="27" max="27" width="12.42578125" style="4" customWidth="1"/>
    <col min="28" max="28" width="6.5703125" style="2" customWidth="1"/>
    <col min="29" max="29" width="12.42578125" style="4" customWidth="1"/>
    <col min="30" max="30" width="6.5703125" style="2" customWidth="1"/>
    <col min="31" max="31" width="12.42578125" style="4" customWidth="1"/>
    <col min="32" max="32" width="6.5703125" style="2" customWidth="1"/>
    <col min="33" max="33" width="12.42578125" style="4" customWidth="1"/>
    <col min="34" max="34" width="6.5703125" style="2" customWidth="1"/>
    <col min="35" max="35" width="12.42578125" style="4" customWidth="1"/>
    <col min="36" max="36" width="6.5703125" style="2" customWidth="1"/>
    <col min="37" max="37" width="12.42578125" style="4" customWidth="1"/>
    <col min="38" max="38" width="6.5703125" style="2" customWidth="1"/>
    <col min="39" max="39" width="9" style="1" customWidth="1"/>
    <col min="40" max="40" width="10.85546875" style="753" hidden="1" customWidth="1" outlineLevel="1"/>
    <col min="41" max="41" width="5.140625" style="753" hidden="1" customWidth="1" outlineLevel="1"/>
    <col min="42" max="42" width="10.85546875" style="753" hidden="1" customWidth="1" outlineLevel="1"/>
    <col min="43" max="43" width="5.140625" style="753" hidden="1" customWidth="1" outlineLevel="1"/>
    <col min="44" max="44" width="10.85546875" style="753" hidden="1" customWidth="1" outlineLevel="1"/>
    <col min="45" max="45" width="5.140625" style="753" hidden="1" customWidth="1" outlineLevel="1"/>
    <col min="46" max="46" width="10.85546875" style="753" hidden="1" customWidth="1" outlineLevel="1"/>
    <col min="47" max="47" width="5.140625" style="753" hidden="1" customWidth="1" outlineLevel="1"/>
    <col min="48" max="48" width="10.85546875" style="753" hidden="1" customWidth="1" outlineLevel="1"/>
    <col min="49" max="49" width="5.140625" style="753" hidden="1" customWidth="1" outlineLevel="1"/>
    <col min="50" max="50" width="10.85546875" style="753" hidden="1" customWidth="1" outlineLevel="1"/>
    <col min="51" max="51" width="5.140625" style="753" hidden="1" customWidth="1" outlineLevel="1"/>
    <col min="52" max="52" width="10.85546875" style="753" hidden="1" customWidth="1" outlineLevel="1"/>
    <col min="53" max="53" width="5.140625" style="753" hidden="1" customWidth="1" outlineLevel="1"/>
    <col min="54" max="54" width="10.85546875" style="753" hidden="1" customWidth="1" outlineLevel="1"/>
    <col min="55" max="55" width="5.140625" style="753" hidden="1" customWidth="1" outlineLevel="1"/>
    <col min="56" max="56" width="10.85546875" style="753" hidden="1" customWidth="1" outlineLevel="1"/>
    <col min="57" max="57" width="5.140625" style="753" hidden="1" customWidth="1" outlineLevel="1"/>
    <col min="58" max="58" width="10.85546875" style="753" hidden="1" customWidth="1" outlineLevel="1"/>
    <col min="59" max="59" width="5.140625" style="753" hidden="1" customWidth="1" outlineLevel="1"/>
    <col min="60" max="60" width="10.85546875" style="753" hidden="1" customWidth="1" outlineLevel="1"/>
    <col min="61" max="61" width="5.140625" style="753" hidden="1" customWidth="1" outlineLevel="1"/>
    <col min="62" max="62" width="10.85546875" style="753" hidden="1" customWidth="1" outlineLevel="1"/>
    <col min="63" max="63" width="5.140625" style="753" hidden="1" customWidth="1" outlineLevel="1"/>
    <col min="64" max="64" width="9" style="1" collapsed="1"/>
    <col min="65" max="16384" width="9" style="1"/>
  </cols>
  <sheetData>
    <row r="1" spans="2:63" s="39" customFormat="1" ht="21" customHeight="1">
      <c r="B1" s="43" t="s">
        <v>354</v>
      </c>
      <c r="C1" s="41"/>
      <c r="D1" s="40"/>
      <c r="E1" s="43"/>
      <c r="F1" s="40"/>
      <c r="G1" s="43"/>
      <c r="H1" s="41"/>
      <c r="I1" s="40"/>
      <c r="J1" s="40"/>
      <c r="K1" s="41"/>
      <c r="L1" s="40"/>
      <c r="M1" s="41"/>
      <c r="N1" s="40"/>
      <c r="O1" s="667">
        <v>1</v>
      </c>
      <c r="P1" s="661">
        <f>+O1*1.12</f>
        <v>1.1200000000000001</v>
      </c>
      <c r="Q1" s="667">
        <v>2</v>
      </c>
      <c r="R1" s="661">
        <f>+Q1*1.12</f>
        <v>2.2400000000000002</v>
      </c>
      <c r="S1" s="667">
        <v>3</v>
      </c>
      <c r="T1" s="661">
        <f>+S1*1.12</f>
        <v>3.3600000000000003</v>
      </c>
      <c r="U1" s="667">
        <v>4</v>
      </c>
      <c r="V1" s="661">
        <f>+U1*1.12</f>
        <v>4.4800000000000004</v>
      </c>
      <c r="W1" s="667">
        <v>5</v>
      </c>
      <c r="X1" s="661">
        <f>+W1*1.12</f>
        <v>5.6000000000000005</v>
      </c>
      <c r="Y1" s="667">
        <v>6</v>
      </c>
      <c r="Z1" s="661">
        <f>+Y1*1.12</f>
        <v>6.7200000000000006</v>
      </c>
      <c r="AA1" s="667">
        <v>7</v>
      </c>
      <c r="AB1" s="661">
        <f>+AA1*1.12</f>
        <v>7.8400000000000007</v>
      </c>
      <c r="AC1" s="667">
        <v>8</v>
      </c>
      <c r="AD1" s="661">
        <f>+AC1*1.12</f>
        <v>8.9600000000000009</v>
      </c>
      <c r="AE1" s="667">
        <v>9</v>
      </c>
      <c r="AF1" s="661">
        <f>+AE1*1.12</f>
        <v>10.080000000000002</v>
      </c>
      <c r="AG1" s="667">
        <v>10</v>
      </c>
      <c r="AH1" s="661">
        <f>+AG1*1.12</f>
        <v>11.200000000000001</v>
      </c>
      <c r="AI1" s="667">
        <v>11</v>
      </c>
      <c r="AJ1" s="661">
        <f>+AI1*1.12</f>
        <v>12.32</v>
      </c>
      <c r="AK1" s="667">
        <v>12</v>
      </c>
      <c r="AL1" s="661">
        <f>+AK1*1.12</f>
        <v>13.440000000000001</v>
      </c>
      <c r="AN1" s="763"/>
      <c r="AO1" s="763"/>
      <c r="AP1" s="763"/>
      <c r="AQ1" s="763"/>
      <c r="AR1" s="763"/>
      <c r="AS1" s="763"/>
      <c r="AT1" s="763"/>
      <c r="AU1" s="763"/>
      <c r="AV1" s="763"/>
      <c r="AW1" s="763"/>
      <c r="AX1" s="763"/>
      <c r="AY1" s="763"/>
      <c r="AZ1" s="763"/>
      <c r="BA1" s="763"/>
      <c r="BB1" s="763"/>
      <c r="BC1" s="763"/>
      <c r="BD1" s="763"/>
      <c r="BE1" s="763"/>
      <c r="BF1" s="763"/>
      <c r="BG1" s="763"/>
      <c r="BH1" s="763"/>
      <c r="BI1" s="763"/>
      <c r="BJ1" s="763"/>
      <c r="BK1" s="763"/>
    </row>
    <row r="2" spans="2:63" ht="17.25" customHeight="1">
      <c r="B2" s="38"/>
      <c r="C2" s="38"/>
      <c r="D2" s="32"/>
      <c r="E2" s="38"/>
      <c r="F2" s="32"/>
      <c r="G2" s="38"/>
      <c r="H2" s="748"/>
      <c r="I2" s="32"/>
      <c r="J2" s="32"/>
      <c r="K2" s="38"/>
      <c r="L2" s="32"/>
      <c r="M2" s="38"/>
      <c r="N2" s="32"/>
      <c r="O2" s="37"/>
      <c r="P2" s="32"/>
      <c r="Q2" s="33"/>
      <c r="R2" s="32"/>
      <c r="S2" s="33"/>
      <c r="T2" s="32"/>
      <c r="U2" s="33"/>
      <c r="V2" s="32"/>
      <c r="W2" s="33"/>
      <c r="X2" s="32"/>
      <c r="Y2" s="33"/>
      <c r="Z2" s="32"/>
      <c r="AA2" s="33"/>
      <c r="AB2" s="32"/>
      <c r="AC2" s="33"/>
      <c r="AD2" s="32"/>
      <c r="AE2" s="33"/>
      <c r="AF2" s="32"/>
      <c r="AG2" s="33"/>
      <c r="AH2" s="32"/>
      <c r="AI2" s="33"/>
      <c r="AJ2" s="32"/>
      <c r="AK2" s="33"/>
      <c r="AL2" s="32"/>
      <c r="AN2" s="753">
        <v>1</v>
      </c>
      <c r="AP2" s="753">
        <v>2</v>
      </c>
      <c r="AR2" s="753">
        <v>3</v>
      </c>
      <c r="AT2" s="753">
        <v>4</v>
      </c>
      <c r="AV2" s="753">
        <v>5</v>
      </c>
      <c r="AX2" s="753">
        <v>6</v>
      </c>
      <c r="AZ2" s="753">
        <v>7</v>
      </c>
      <c r="BB2" s="753">
        <v>8</v>
      </c>
      <c r="BD2" s="753">
        <v>9</v>
      </c>
      <c r="BF2" s="753">
        <v>10</v>
      </c>
      <c r="BH2" s="753">
        <v>11</v>
      </c>
      <c r="BJ2" s="753">
        <v>12</v>
      </c>
    </row>
    <row r="3" spans="2:63" ht="17.25" customHeight="1" thickBot="1">
      <c r="B3" s="36" t="s">
        <v>102</v>
      </c>
      <c r="C3" s="232"/>
      <c r="D3" s="32"/>
      <c r="E3" s="36"/>
      <c r="F3" s="32"/>
      <c r="G3" s="36"/>
      <c r="H3" s="232"/>
      <c r="I3" s="32"/>
      <c r="J3" s="32"/>
      <c r="K3" s="232"/>
      <c r="L3" s="32"/>
      <c r="M3" s="232"/>
      <c r="N3" s="32"/>
      <c r="O3" s="232" t="s">
        <v>196</v>
      </c>
      <c r="P3" s="32"/>
      <c r="Q3" s="33"/>
      <c r="R3" s="32"/>
      <c r="S3" s="33"/>
      <c r="T3" s="32"/>
      <c r="U3" s="33"/>
      <c r="V3" s="32"/>
      <c r="W3" s="33"/>
      <c r="X3" s="32"/>
      <c r="Y3" s="33"/>
      <c r="Z3" s="32"/>
      <c r="AA3" s="33"/>
      <c r="AB3" s="32"/>
      <c r="AC3" s="33"/>
      <c r="AD3" s="32"/>
      <c r="AE3" s="33"/>
      <c r="AF3" s="32"/>
      <c r="AG3" s="33"/>
      <c r="AH3" s="32"/>
      <c r="AI3" s="33"/>
      <c r="AJ3" s="32"/>
      <c r="AK3" s="33"/>
      <c r="AL3" s="32"/>
    </row>
    <row r="4" spans="2:63" ht="17.25" customHeight="1">
      <c r="B4" s="906" t="s">
        <v>39</v>
      </c>
      <c r="C4" s="749" t="s">
        <v>90</v>
      </c>
      <c r="D4" s="734"/>
      <c r="E4" s="734"/>
      <c r="F4" s="734"/>
      <c r="G4" s="734"/>
      <c r="H4" s="734"/>
      <c r="I4" s="734"/>
      <c r="J4" s="734"/>
      <c r="K4" s="734"/>
      <c r="L4" s="734"/>
      <c r="M4" s="735"/>
      <c r="N4" s="750"/>
      <c r="O4" s="913" t="s">
        <v>92</v>
      </c>
      <c r="P4" s="910"/>
      <c r="Q4" s="913" t="s">
        <v>89</v>
      </c>
      <c r="R4" s="984"/>
      <c r="S4" s="913" t="s">
        <v>106</v>
      </c>
      <c r="T4" s="984"/>
      <c r="U4" s="913" t="s">
        <v>114</v>
      </c>
      <c r="V4" s="984"/>
      <c r="W4" s="913" t="s">
        <v>115</v>
      </c>
      <c r="X4" s="984"/>
      <c r="Y4" s="913" t="s">
        <v>116</v>
      </c>
      <c r="Z4" s="984"/>
      <c r="AA4" s="913" t="s">
        <v>117</v>
      </c>
      <c r="AB4" s="984"/>
      <c r="AC4" s="913" t="s">
        <v>107</v>
      </c>
      <c r="AD4" s="984"/>
      <c r="AE4" s="913" t="s">
        <v>97</v>
      </c>
      <c r="AF4" s="984"/>
      <c r="AG4" s="913" t="s">
        <v>98</v>
      </c>
      <c r="AH4" s="984"/>
      <c r="AI4" s="913" t="s">
        <v>99</v>
      </c>
      <c r="AJ4" s="984"/>
      <c r="AK4" s="913" t="s">
        <v>100</v>
      </c>
      <c r="AL4" s="984"/>
      <c r="AM4" s="99"/>
    </row>
    <row r="5" spans="2:63" ht="19.5" customHeight="1">
      <c r="B5" s="907"/>
      <c r="C5" s="736" t="s">
        <v>112</v>
      </c>
      <c r="D5" s="737"/>
      <c r="E5" s="842" t="s">
        <v>355</v>
      </c>
      <c r="F5" s="737"/>
      <c r="G5" s="737"/>
      <c r="H5" s="740" t="s">
        <v>213</v>
      </c>
      <c r="I5" s="741"/>
      <c r="J5" s="737"/>
      <c r="K5" s="740" t="s">
        <v>214</v>
      </c>
      <c r="L5" s="741"/>
      <c r="M5" s="740" t="s">
        <v>356</v>
      </c>
      <c r="N5" s="741"/>
      <c r="O5" s="914"/>
      <c r="P5" s="912"/>
      <c r="Q5" s="914"/>
      <c r="R5" s="975"/>
      <c r="S5" s="914"/>
      <c r="T5" s="975"/>
      <c r="U5" s="914"/>
      <c r="V5" s="975"/>
      <c r="W5" s="914"/>
      <c r="X5" s="975"/>
      <c r="Y5" s="914"/>
      <c r="Z5" s="975"/>
      <c r="AA5" s="914"/>
      <c r="AB5" s="975"/>
      <c r="AC5" s="914"/>
      <c r="AD5" s="975"/>
      <c r="AE5" s="914"/>
      <c r="AF5" s="975"/>
      <c r="AG5" s="914"/>
      <c r="AH5" s="975"/>
      <c r="AI5" s="914"/>
      <c r="AJ5" s="975"/>
      <c r="AK5" s="914"/>
      <c r="AL5" s="975"/>
      <c r="AM5" s="99"/>
    </row>
    <row r="6" spans="2:63" ht="23.25" customHeight="1" thickBot="1">
      <c r="B6" s="908"/>
      <c r="C6" s="264" t="s">
        <v>37</v>
      </c>
      <c r="D6" s="100" t="s">
        <v>36</v>
      </c>
      <c r="E6" s="210" t="s">
        <v>37</v>
      </c>
      <c r="F6" s="101" t="s">
        <v>36</v>
      </c>
      <c r="G6" s="103" t="s">
        <v>118</v>
      </c>
      <c r="H6" s="210" t="s">
        <v>37</v>
      </c>
      <c r="I6" s="101" t="s">
        <v>36</v>
      </c>
      <c r="J6" s="103" t="s">
        <v>118</v>
      </c>
      <c r="K6" s="210" t="s">
        <v>37</v>
      </c>
      <c r="L6" s="100" t="s">
        <v>36</v>
      </c>
      <c r="M6" s="210" t="s">
        <v>37</v>
      </c>
      <c r="N6" s="100" t="s">
        <v>36</v>
      </c>
      <c r="O6" s="218" t="s">
        <v>37</v>
      </c>
      <c r="P6" s="100" t="s">
        <v>36</v>
      </c>
      <c r="Q6" s="218" t="s">
        <v>37</v>
      </c>
      <c r="R6" s="100" t="s">
        <v>36</v>
      </c>
      <c r="S6" s="218" t="s">
        <v>37</v>
      </c>
      <c r="T6" s="100" t="s">
        <v>36</v>
      </c>
      <c r="U6" s="218" t="s">
        <v>37</v>
      </c>
      <c r="V6" s="100" t="s">
        <v>36</v>
      </c>
      <c r="W6" s="218" t="s">
        <v>37</v>
      </c>
      <c r="X6" s="100" t="s">
        <v>36</v>
      </c>
      <c r="Y6" s="218" t="s">
        <v>37</v>
      </c>
      <c r="Z6" s="100" t="s">
        <v>36</v>
      </c>
      <c r="AA6" s="218" t="s">
        <v>37</v>
      </c>
      <c r="AB6" s="100" t="s">
        <v>36</v>
      </c>
      <c r="AC6" s="218" t="s">
        <v>37</v>
      </c>
      <c r="AD6" s="100" t="s">
        <v>36</v>
      </c>
      <c r="AE6" s="218" t="s">
        <v>37</v>
      </c>
      <c r="AF6" s="100" t="s">
        <v>36</v>
      </c>
      <c r="AG6" s="218" t="s">
        <v>37</v>
      </c>
      <c r="AH6" s="100" t="s">
        <v>36</v>
      </c>
      <c r="AI6" s="218" t="s">
        <v>37</v>
      </c>
      <c r="AJ6" s="100" t="s">
        <v>36</v>
      </c>
      <c r="AK6" s="218" t="s">
        <v>37</v>
      </c>
      <c r="AL6" s="100" t="s">
        <v>36</v>
      </c>
      <c r="AM6" s="99"/>
    </row>
    <row r="7" spans="2:63" s="29" customFormat="1" ht="16.5" customHeight="1">
      <c r="B7" s="254" t="s">
        <v>33</v>
      </c>
      <c r="C7" s="265">
        <v>969133209786.11694</v>
      </c>
      <c r="D7" s="31"/>
      <c r="E7" s="245">
        <v>1307194785802.2461</v>
      </c>
      <c r="F7" s="47">
        <v>1</v>
      </c>
      <c r="G7" s="47">
        <v>0.34882880145107992</v>
      </c>
      <c r="H7" s="314">
        <f>SUM(O7,Q7,S7,U7,W7,Y7,AA7,AC7,AE7,AG7,AI7,AK7)</f>
        <v>1423121398046.9319</v>
      </c>
      <c r="I7" s="47">
        <f>IFERROR(H7/H$7,0)</f>
        <v>1</v>
      </c>
      <c r="J7" s="47">
        <f>IFERROR((H7-E7)/E7,0)</f>
        <v>8.8683502645353504E-2</v>
      </c>
      <c r="K7" s="314">
        <v>1957539339869.2542</v>
      </c>
      <c r="L7" s="31">
        <f>IFERROR(K7/K$7,0)</f>
        <v>1</v>
      </c>
      <c r="M7" s="314">
        <v>1762945983378.9822</v>
      </c>
      <c r="N7" s="31">
        <f>IFERROR(M7/M$7,0)</f>
        <v>1</v>
      </c>
      <c r="O7" s="245">
        <f>AN7</f>
        <v>95249994743.687958</v>
      </c>
      <c r="P7" s="31"/>
      <c r="Q7" s="245">
        <f>+AP7</f>
        <v>108211637979.41628</v>
      </c>
      <c r="R7" s="31"/>
      <c r="S7" s="245">
        <f>+AR7</f>
        <v>115509942976.52475</v>
      </c>
      <c r="T7" s="31"/>
      <c r="U7" s="245">
        <f>+AT7</f>
        <v>103053711991.89935</v>
      </c>
      <c r="V7" s="31"/>
      <c r="W7" s="245">
        <f>+AV7</f>
        <v>128146204245.20168</v>
      </c>
      <c r="X7" s="31"/>
      <c r="Y7" s="245">
        <f>+AX7</f>
        <v>134547649406.18849</v>
      </c>
      <c r="Z7" s="31"/>
      <c r="AA7" s="245">
        <f>+AZ7</f>
        <v>137622580420.79825</v>
      </c>
      <c r="AB7" s="31"/>
      <c r="AC7" s="245">
        <f>+BB7</f>
        <v>141391862241.94992</v>
      </c>
      <c r="AD7" s="31"/>
      <c r="AE7" s="245">
        <f>+BD7</f>
        <v>97815863230.864975</v>
      </c>
      <c r="AF7" s="31"/>
      <c r="AG7" s="245">
        <f>+BF7</f>
        <v>122093220072.06346</v>
      </c>
      <c r="AH7" s="31"/>
      <c r="AI7" s="245">
        <f>+BH7</f>
        <v>125906180823.97876</v>
      </c>
      <c r="AJ7" s="31"/>
      <c r="AK7" s="245">
        <f>+BJ7</f>
        <v>113572549914.35786</v>
      </c>
      <c r="AL7" s="31"/>
      <c r="AN7" s="764">
        <v>95249994743.687958</v>
      </c>
      <c r="AO7" s="764"/>
      <c r="AP7" s="764">
        <v>108211637979.41628</v>
      </c>
      <c r="AQ7" s="764"/>
      <c r="AR7" s="764">
        <v>115509942976.52475</v>
      </c>
      <c r="AS7" s="764"/>
      <c r="AT7" s="764">
        <v>103053711991.89935</v>
      </c>
      <c r="AU7" s="764"/>
      <c r="AV7" s="764">
        <v>128146204245.20168</v>
      </c>
      <c r="AW7" s="764"/>
      <c r="AX7" s="764">
        <v>134547649406.18849</v>
      </c>
      <c r="AY7" s="764"/>
      <c r="AZ7" s="764">
        <v>137622580420.79825</v>
      </c>
      <c r="BA7" s="764"/>
      <c r="BB7" s="764">
        <v>141391862241.94992</v>
      </c>
      <c r="BC7" s="764"/>
      <c r="BD7" s="764">
        <v>97815863230.864975</v>
      </c>
      <c r="BE7" s="764"/>
      <c r="BF7" s="764">
        <v>122093220072.06346</v>
      </c>
      <c r="BG7" s="764"/>
      <c r="BH7" s="764">
        <v>125906180823.97876</v>
      </c>
      <c r="BI7" s="764"/>
      <c r="BJ7" s="764">
        <v>113572549914.35786</v>
      </c>
      <c r="BK7" s="764"/>
    </row>
    <row r="8" spans="2:63" s="6" customFormat="1" ht="16.5" customHeight="1">
      <c r="B8" s="255" t="s">
        <v>120</v>
      </c>
      <c r="C8" s="266">
        <v>675860823833.50293</v>
      </c>
      <c r="D8" s="75">
        <v>0.6973869195780239</v>
      </c>
      <c r="E8" s="246">
        <v>899790209386</v>
      </c>
      <c r="F8" s="76">
        <v>0.68833674916610421</v>
      </c>
      <c r="G8" s="76">
        <v>0.33132470126373481</v>
      </c>
      <c r="H8" s="315">
        <f>SUM(H9+H10+H11-H12)</f>
        <v>964709940540.53516</v>
      </c>
      <c r="I8" s="76">
        <f>IFERROR(H8/H$7,0)</f>
        <v>0.67788309687739012</v>
      </c>
      <c r="J8" s="76">
        <f>IFERROR((H8-E8)/E8,0)</f>
        <v>7.2149852796059163E-2</v>
      </c>
      <c r="K8" s="315">
        <f>SUM(K9+K10+K11-K12)</f>
        <v>1364389985802.2817</v>
      </c>
      <c r="L8" s="75">
        <f>IFERROR(K8/K$7,0)</f>
        <v>0.69699237099031208</v>
      </c>
      <c r="M8" s="315">
        <f>SUM(M9+M10+M11-M12)</f>
        <v>1257453632092.6738</v>
      </c>
      <c r="N8" s="75">
        <f>IFERROR(M8/M$7,0)</f>
        <v>0.71326838368726009</v>
      </c>
      <c r="O8" s="246">
        <f>SUM(O9+O10+O11-O12)</f>
        <v>66796638570.303543</v>
      </c>
      <c r="P8" s="75">
        <f>IFERROR(O8/O$7,0)</f>
        <v>0.70127708405705746</v>
      </c>
      <c r="Q8" s="246">
        <f>SUM(Q9+Q10+Q11-Q12)</f>
        <v>73173527664.074707</v>
      </c>
      <c r="R8" s="75">
        <f>IFERROR(Q8/Q$7,0)</f>
        <v>0.67620755983745096</v>
      </c>
      <c r="S8" s="246">
        <f>SUM(S9+S10+S11-S12)</f>
        <v>78777781109.989899</v>
      </c>
      <c r="T8" s="75">
        <f>IFERROR(S8/S$7,0)</f>
        <v>0.68200000000000016</v>
      </c>
      <c r="U8" s="246">
        <f>SUM(U9+U10+U11-U12)</f>
        <v>70909413633.216278</v>
      </c>
      <c r="V8" s="75">
        <f>IFERROR(U8/U$7,0)</f>
        <v>0.68808209100503037</v>
      </c>
      <c r="W8" s="246">
        <f>SUM(W9+W10+W11-W12)</f>
        <v>90312093173.264038</v>
      </c>
      <c r="X8" s="75">
        <f>IFERROR(W8/W$7,0)</f>
        <v>0.70475823849184127</v>
      </c>
      <c r="Y8" s="246">
        <f>SUM(Y9+Y10+Y11-Y12)</f>
        <v>93381865913.276566</v>
      </c>
      <c r="Z8" s="75">
        <f>IFERROR(Y8/Y$7,0)</f>
        <v>0.69404308678306414</v>
      </c>
      <c r="AA8" s="246">
        <f>SUM(AA9+AA10+AA11-AA12)</f>
        <v>93775903134.7229</v>
      </c>
      <c r="AB8" s="75">
        <f>IFERROR(AA8/AA$7,0)</f>
        <v>0.68139910505958656</v>
      </c>
      <c r="AC8" s="246">
        <f>SUM(AC9+AC10+AC11-AC12)</f>
        <v>95638395237.707855</v>
      </c>
      <c r="AD8" s="75">
        <f>IFERROR(AC8/AC$7,0)</f>
        <v>0.67640664548325502</v>
      </c>
      <c r="AE8" s="246">
        <f>SUM(AE9+AE10+AE11-AE12)</f>
        <v>65700226815.33136</v>
      </c>
      <c r="AF8" s="75">
        <f>IFERROR(AE8/AE$7,0)</f>
        <v>0.67167251451092036</v>
      </c>
      <c r="AG8" s="246">
        <f>SUM(AG9+AG10+AG11-AG12)</f>
        <v>80310104131.606339</v>
      </c>
      <c r="AH8" s="75">
        <f>IFERROR(AG8/AG$7,0)</f>
        <v>0.65777693539579563</v>
      </c>
      <c r="AI8" s="246">
        <f>SUM(AI9+AI10+AI11-AI12)</f>
        <v>82467365581.915649</v>
      </c>
      <c r="AJ8" s="75">
        <f>IFERROR(AI8/AI$7,0)</f>
        <v>0.65499060524445507</v>
      </c>
      <c r="AK8" s="246">
        <f>SUM(AK9+AK10+AK11-AK12)</f>
        <v>73466625575.125961</v>
      </c>
      <c r="AL8" s="75">
        <f>IFERROR(AK8/AK$7,0)</f>
        <v>0.64686956161964537</v>
      </c>
      <c r="AN8" s="765"/>
      <c r="AO8" s="765"/>
      <c r="AP8" s="765"/>
      <c r="AQ8" s="765"/>
      <c r="AR8" s="765"/>
      <c r="AS8" s="765"/>
      <c r="AT8" s="765"/>
      <c r="AU8" s="765"/>
      <c r="AV8" s="765"/>
      <c r="AW8" s="765"/>
      <c r="AX8" s="765"/>
      <c r="AY8" s="765"/>
      <c r="AZ8" s="765"/>
      <c r="BA8" s="765"/>
      <c r="BB8" s="765"/>
      <c r="BC8" s="765"/>
      <c r="BD8" s="765"/>
      <c r="BE8" s="765"/>
      <c r="BF8" s="765"/>
      <c r="BG8" s="765"/>
      <c r="BH8" s="765"/>
      <c r="BI8" s="765"/>
      <c r="BJ8" s="765"/>
      <c r="BK8" s="765"/>
    </row>
    <row r="9" spans="2:63" s="6" customFormat="1" ht="16.5" customHeight="1">
      <c r="B9" s="256" t="s">
        <v>31</v>
      </c>
      <c r="C9" s="267">
        <v>92702704477</v>
      </c>
      <c r="D9" s="219"/>
      <c r="E9" s="247">
        <v>0</v>
      </c>
      <c r="F9" s="229"/>
      <c r="G9" s="229">
        <v>-1</v>
      </c>
      <c r="H9" s="316"/>
      <c r="I9" s="229"/>
      <c r="J9" s="229">
        <f t="shared" ref="J9:J41" si="0">IFERROR((H9-E9)/E9,0)</f>
        <v>0</v>
      </c>
      <c r="K9" s="316"/>
      <c r="L9" s="219"/>
      <c r="M9" s="316"/>
      <c r="N9" s="219"/>
      <c r="O9" s="247"/>
      <c r="P9" s="219"/>
      <c r="Q9" s="247"/>
      <c r="R9" s="219"/>
      <c r="S9" s="247"/>
      <c r="T9" s="219"/>
      <c r="U9" s="247"/>
      <c r="V9" s="219"/>
      <c r="W9" s="247"/>
      <c r="X9" s="219"/>
      <c r="Y9" s="247"/>
      <c r="Z9" s="219"/>
      <c r="AA9" s="247"/>
      <c r="AB9" s="219"/>
      <c r="AC9" s="247"/>
      <c r="AD9" s="219"/>
      <c r="AE9" s="247"/>
      <c r="AF9" s="219"/>
      <c r="AG9" s="247"/>
      <c r="AH9" s="219"/>
      <c r="AI9" s="247"/>
      <c r="AJ9" s="219"/>
      <c r="AK9" s="247"/>
      <c r="AL9" s="219"/>
      <c r="AN9" s="765"/>
      <c r="AO9" s="765"/>
      <c r="AP9" s="765"/>
      <c r="AQ9" s="765"/>
      <c r="AR9" s="765"/>
      <c r="AS9" s="765"/>
      <c r="AT9" s="765"/>
      <c r="AU9" s="765"/>
      <c r="AV9" s="765"/>
      <c r="AW9" s="765"/>
      <c r="AX9" s="765"/>
      <c r="AY9" s="765"/>
      <c r="AZ9" s="765"/>
      <c r="BA9" s="765"/>
      <c r="BB9" s="765"/>
      <c r="BC9" s="765"/>
      <c r="BD9" s="765"/>
      <c r="BE9" s="765"/>
      <c r="BF9" s="765"/>
      <c r="BG9" s="765"/>
      <c r="BH9" s="765"/>
      <c r="BI9" s="765"/>
      <c r="BJ9" s="765"/>
      <c r="BK9" s="765"/>
    </row>
    <row r="10" spans="2:63" s="6" customFormat="1" ht="16.5" customHeight="1">
      <c r="B10" s="257" t="s">
        <v>30</v>
      </c>
      <c r="C10" s="268">
        <v>451312060232.50293</v>
      </c>
      <c r="D10" s="14">
        <v>0.46568630160977081</v>
      </c>
      <c r="E10" s="248">
        <v>620782592591</v>
      </c>
      <c r="F10" s="46">
        <v>0.47489677845525974</v>
      </c>
      <c r="G10" s="46">
        <v>0.37550632321057575</v>
      </c>
      <c r="H10" s="213">
        <f>SUM(O10,Q10,S10,U10,W10,Y10,AA10,AC10,AE10,AG10,AI10,AK10)</f>
        <v>617293929813.13074</v>
      </c>
      <c r="I10" s="46">
        <f>IFERROR(H10/H$7,0)</f>
        <v>0.43376055666107943</v>
      </c>
      <c r="J10" s="46">
        <f>IFERROR((H10-E10)/E10,0)</f>
        <v>-5.6197819003081378E-3</v>
      </c>
      <c r="K10" s="213">
        <v>925892310114.28125</v>
      </c>
      <c r="L10" s="14">
        <f t="shared" ref="L10:N11" si="1">IFERROR(K10/K$7,0)</f>
        <v>0.47298784308269504</v>
      </c>
      <c r="M10" s="213">
        <v>866462096896.67346</v>
      </c>
      <c r="N10" s="14">
        <f t="shared" si="1"/>
        <v>0.49148533481210427</v>
      </c>
      <c r="O10" s="248">
        <f>AN10</f>
        <v>42252545334.303528</v>
      </c>
      <c r="P10" s="14">
        <f>+IFERROR(O10/O$7,0)</f>
        <v>0.44359630095521374</v>
      </c>
      <c r="Q10" s="248">
        <f>+AP10</f>
        <v>43373651331.074707</v>
      </c>
      <c r="R10" s="14">
        <f>+IFERROR(Q10/Q$7,0)</f>
        <v>0.40082242669060353</v>
      </c>
      <c r="S10" s="248">
        <f>+AR10</f>
        <v>48776676769.490875</v>
      </c>
      <c r="T10" s="14">
        <f>+IFERROR(S10/S$7,0)</f>
        <v>0.4222725378663188</v>
      </c>
      <c r="U10" s="248">
        <f>+AT10</f>
        <v>44199103318.416275</v>
      </c>
      <c r="V10" s="14">
        <f>+IFERROR(U10/U$7,0)</f>
        <v>0.4288938502466616</v>
      </c>
      <c r="W10" s="248">
        <f>+AV10</f>
        <v>55347486481.888748</v>
      </c>
      <c r="X10" s="14">
        <f>+IFERROR(W10/W$7,0)</f>
        <v>0.43190890286523009</v>
      </c>
      <c r="Y10" s="248">
        <f>+AX10</f>
        <v>59968813393.276566</v>
      </c>
      <c r="Z10" s="14">
        <f>+IFERROR(Y10/Y$7,0)</f>
        <v>0.44570688271361442</v>
      </c>
      <c r="AA10" s="248">
        <f>+AZ10</f>
        <v>61665500130.722893</v>
      </c>
      <c r="AB10" s="14">
        <f>+IFERROR(AA10/AA$7,0)</f>
        <v>0.44807690672688244</v>
      </c>
      <c r="AC10" s="248">
        <f>+BB10</f>
        <v>58550971909.537865</v>
      </c>
      <c r="AD10" s="14">
        <f>+IFERROR(AC10/AC$7,0)</f>
        <v>0.41410425593903966</v>
      </c>
      <c r="AE10" s="248">
        <f>+BD10</f>
        <v>43116097154.771332</v>
      </c>
      <c r="AF10" s="14">
        <f>+IFERROR(AE10/AE$7,0)</f>
        <v>0.4407883929113699</v>
      </c>
      <c r="AG10" s="248">
        <f>+BF10</f>
        <v>52818224745.606323</v>
      </c>
      <c r="AH10" s="14">
        <f>+IFERROR(AG10/AG$7,0)</f>
        <v>0.43260571483356125</v>
      </c>
      <c r="AI10" s="248">
        <f>+BH10</f>
        <v>56953785123.915657</v>
      </c>
      <c r="AJ10" s="14">
        <f>+IFERROR(AI10/AI$7,0)</f>
        <v>0.45235098667268003</v>
      </c>
      <c r="AK10" s="248">
        <f>+BJ10</f>
        <v>50271074120.125969</v>
      </c>
      <c r="AL10" s="14">
        <f>+IFERROR(AK10/AK$7,0)</f>
        <v>0.44263401814993231</v>
      </c>
      <c r="AN10" s="765">
        <v>42252545334.303528</v>
      </c>
      <c r="AO10" s="765"/>
      <c r="AP10" s="765">
        <v>43373651331.074707</v>
      </c>
      <c r="AQ10" s="765"/>
      <c r="AR10" s="765">
        <v>48776676769.490875</v>
      </c>
      <c r="AS10" s="765"/>
      <c r="AT10" s="765">
        <f>42911750794.5789*1.03</f>
        <v>44199103318.416275</v>
      </c>
      <c r="AU10" s="765"/>
      <c r="AV10" s="765">
        <f>53218737001.8161*1.04</f>
        <v>55347486481.888748</v>
      </c>
      <c r="AW10" s="765"/>
      <c r="AX10" s="765">
        <v>59968813393.276566</v>
      </c>
      <c r="AY10" s="765"/>
      <c r="AZ10" s="765">
        <v>61665500130.722893</v>
      </c>
      <c r="BA10" s="765"/>
      <c r="BB10" s="765">
        <v>58550971909.537865</v>
      </c>
      <c r="BC10" s="765"/>
      <c r="BD10" s="765">
        <v>43116097154.771332</v>
      </c>
      <c r="BE10" s="765"/>
      <c r="BF10" s="765">
        <v>52818224745.606323</v>
      </c>
      <c r="BG10" s="765"/>
      <c r="BH10" s="765">
        <v>56953785123.915657</v>
      </c>
      <c r="BI10" s="765"/>
      <c r="BJ10" s="765">
        <v>50271074120.125969</v>
      </c>
      <c r="BK10" s="765"/>
    </row>
    <row r="11" spans="2:63" s="6" customFormat="1" ht="16.5" customHeight="1">
      <c r="B11" s="257" t="s">
        <v>29</v>
      </c>
      <c r="C11" s="268">
        <v>214733301338</v>
      </c>
      <c r="D11" s="14">
        <v>0.22157253427048548</v>
      </c>
      <c r="E11" s="248">
        <v>314554594586</v>
      </c>
      <c r="F11" s="46">
        <v>0.24063329964474489</v>
      </c>
      <c r="G11" s="46">
        <v>0.46486172673737614</v>
      </c>
      <c r="H11" s="213">
        <f>SUM(O11,Q11,S11,U11,W11,Y11,AA11,AC11,AE11,AG11,AI11,AK11)</f>
        <v>347416010727.40442</v>
      </c>
      <c r="I11" s="46">
        <f>IFERROR(H11/H$7,0)</f>
        <v>0.24412254021631069</v>
      </c>
      <c r="J11" s="46">
        <f t="shared" si="0"/>
        <v>0.10446967460340188</v>
      </c>
      <c r="K11" s="213">
        <v>438497675688.00055</v>
      </c>
      <c r="L11" s="14">
        <f t="shared" si="1"/>
        <v>0.22400452790761702</v>
      </c>
      <c r="M11" s="213">
        <v>390991535196.00024</v>
      </c>
      <c r="N11" s="14">
        <f t="shared" si="1"/>
        <v>0.22178304887515571</v>
      </c>
      <c r="O11" s="248">
        <f>AN11</f>
        <v>24544093236.000015</v>
      </c>
      <c r="P11" s="14">
        <f>+IFERROR(O11/O$7,0)</f>
        <v>0.25768078310184378</v>
      </c>
      <c r="Q11" s="248">
        <f>+AP11</f>
        <v>29799876332.999996</v>
      </c>
      <c r="R11" s="14">
        <f>+IFERROR(Q11/Q$7,0)</f>
        <v>0.27538513314684737</v>
      </c>
      <c r="S11" s="248">
        <f>+AR11</f>
        <v>30001104340.49902</v>
      </c>
      <c r="T11" s="14">
        <f>+IFERROR(S11/S$7,0)</f>
        <v>0.25972746213368131</v>
      </c>
      <c r="U11" s="248">
        <f>+AT11</f>
        <v>26710310314.799999</v>
      </c>
      <c r="V11" s="14">
        <f>+IFERROR(U11/U$7,0)</f>
        <v>0.25918824075836872</v>
      </c>
      <c r="W11" s="248">
        <f>+AV11</f>
        <v>34964606691.375298</v>
      </c>
      <c r="X11" s="14">
        <f>+IFERROR(W11/W$7,0)</f>
        <v>0.27284933562661118</v>
      </c>
      <c r="Y11" s="248">
        <f>+AX11</f>
        <v>33413052520</v>
      </c>
      <c r="Z11" s="14">
        <f>+IFERROR(Y11/Y$7,0)</f>
        <v>0.2483362040694497</v>
      </c>
      <c r="AA11" s="248">
        <f>+AZ11</f>
        <v>32110403004.000015</v>
      </c>
      <c r="AB11" s="14">
        <f>+IFERROR(AA11/AA$7,0)</f>
        <v>0.23332219833270415</v>
      </c>
      <c r="AC11" s="248">
        <f>+BB11</f>
        <v>37087423328.169991</v>
      </c>
      <c r="AD11" s="14">
        <f>+IFERROR(AC11/AC$7,0)</f>
        <v>0.26230238954421542</v>
      </c>
      <c r="AE11" s="248">
        <f>+BD11</f>
        <v>22584129660.560024</v>
      </c>
      <c r="AF11" s="14">
        <f>+IFERROR(AE11/AE$7,0)</f>
        <v>0.23088412159955043</v>
      </c>
      <c r="AG11" s="248">
        <f>+BF11</f>
        <v>27491879386.000011</v>
      </c>
      <c r="AH11" s="14">
        <f>+IFERROR(AG11/AG$7,0)</f>
        <v>0.22517122056223429</v>
      </c>
      <c r="AI11" s="248">
        <f>+BH11</f>
        <v>25513580458</v>
      </c>
      <c r="AJ11" s="14">
        <f>+IFERROR(AI11/AI$7,0)</f>
        <v>0.20263961857177509</v>
      </c>
      <c r="AK11" s="248">
        <f>+BJ11</f>
        <v>23195551454.999996</v>
      </c>
      <c r="AL11" s="14">
        <f>+IFERROR(AK11/AK$7,0)</f>
        <v>0.20423554346971309</v>
      </c>
      <c r="AN11" s="765">
        <v>24544093236.000015</v>
      </c>
      <c r="AO11" s="765"/>
      <c r="AP11" s="765">
        <v>29799876332.999996</v>
      </c>
      <c r="AQ11" s="765"/>
      <c r="AR11" s="765">
        <v>30001104340.49902</v>
      </c>
      <c r="AS11" s="765"/>
      <c r="AT11" s="765">
        <f>26186578740*1.02</f>
        <v>26710310314.799999</v>
      </c>
      <c r="AU11" s="765"/>
      <c r="AV11" s="765">
        <f>33619814126.3224*1.04</f>
        <v>34964606691.375298</v>
      </c>
      <c r="AW11" s="765"/>
      <c r="AX11" s="765">
        <v>33413052520</v>
      </c>
      <c r="AY11" s="765"/>
      <c r="AZ11" s="765">
        <v>32110403004.000015</v>
      </c>
      <c r="BA11" s="765"/>
      <c r="BB11" s="765">
        <v>37087423328.169991</v>
      </c>
      <c r="BC11" s="765"/>
      <c r="BD11" s="765">
        <v>22584129660.560024</v>
      </c>
      <c r="BE11" s="765"/>
      <c r="BF11" s="765">
        <v>27491879386.000011</v>
      </c>
      <c r="BG11" s="765"/>
      <c r="BH11" s="765">
        <v>25513580458</v>
      </c>
      <c r="BI11" s="765"/>
      <c r="BJ11" s="765">
        <v>23195551454.999996</v>
      </c>
      <c r="BK11" s="765"/>
    </row>
    <row r="12" spans="2:63" s="6" customFormat="1" ht="16.5" customHeight="1">
      <c r="B12" s="258" t="s">
        <v>28</v>
      </c>
      <c r="C12" s="269">
        <v>82887242214</v>
      </c>
      <c r="D12" s="9"/>
      <c r="E12" s="249">
        <v>0</v>
      </c>
      <c r="F12" s="45"/>
      <c r="G12" s="45">
        <v>-1</v>
      </c>
      <c r="H12" s="317"/>
      <c r="I12" s="45"/>
      <c r="J12" s="45">
        <f t="shared" si="0"/>
        <v>0</v>
      </c>
      <c r="K12" s="317"/>
      <c r="L12" s="9"/>
      <c r="M12" s="317"/>
      <c r="N12" s="9"/>
      <c r="O12" s="249"/>
      <c r="P12" s="9"/>
      <c r="Q12" s="249"/>
      <c r="R12" s="9"/>
      <c r="S12" s="249"/>
      <c r="T12" s="9"/>
      <c r="U12" s="249"/>
      <c r="V12" s="9"/>
      <c r="W12" s="249"/>
      <c r="X12" s="9"/>
      <c r="Y12" s="249"/>
      <c r="Z12" s="9"/>
      <c r="AA12" s="249"/>
      <c r="AB12" s="9"/>
      <c r="AC12" s="249"/>
      <c r="AD12" s="9"/>
      <c r="AE12" s="249"/>
      <c r="AF12" s="9"/>
      <c r="AG12" s="249"/>
      <c r="AH12" s="9"/>
      <c r="AI12" s="249"/>
      <c r="AJ12" s="9"/>
      <c r="AK12" s="249"/>
      <c r="AL12" s="9"/>
      <c r="AN12" s="765">
        <v>0</v>
      </c>
      <c r="AO12" s="765"/>
      <c r="AP12" s="765">
        <v>0</v>
      </c>
      <c r="AQ12" s="765"/>
      <c r="AR12" s="765">
        <v>0</v>
      </c>
      <c r="AS12" s="765"/>
      <c r="AT12" s="765">
        <v>0</v>
      </c>
      <c r="AU12" s="765"/>
      <c r="AV12" s="765">
        <v>0</v>
      </c>
      <c r="AW12" s="765"/>
      <c r="AX12" s="765">
        <v>0</v>
      </c>
      <c r="AY12" s="765"/>
      <c r="AZ12" s="765">
        <v>0</v>
      </c>
      <c r="BA12" s="765"/>
      <c r="BB12" s="765">
        <v>0</v>
      </c>
      <c r="BC12" s="765"/>
      <c r="BD12" s="765">
        <v>0</v>
      </c>
      <c r="BE12" s="765"/>
      <c r="BF12" s="765">
        <v>0</v>
      </c>
      <c r="BG12" s="765"/>
      <c r="BH12" s="765">
        <v>0</v>
      </c>
      <c r="BI12" s="765"/>
      <c r="BJ12" s="765">
        <v>0</v>
      </c>
      <c r="BK12" s="765"/>
    </row>
    <row r="13" spans="2:63" s="6" customFormat="1" ht="16.5" customHeight="1">
      <c r="B13" s="259" t="s">
        <v>121</v>
      </c>
      <c r="C13" s="270">
        <v>40718013163</v>
      </c>
      <c r="D13" s="75">
        <v>4.201487757496853E-2</v>
      </c>
      <c r="E13" s="250">
        <v>56997780117</v>
      </c>
      <c r="F13" s="76">
        <v>4.3603126891314486E-2</v>
      </c>
      <c r="G13" s="76">
        <v>0.39981732136167292</v>
      </c>
      <c r="H13" s="239">
        <f>SUM(H14:H18)</f>
        <v>65898462970.169998</v>
      </c>
      <c r="I13" s="76">
        <f>IFERROR(H13/H$7,0)</f>
        <v>4.6305580859516235E-2</v>
      </c>
      <c r="J13" s="76">
        <f t="shared" si="0"/>
        <v>0.15615841239605233</v>
      </c>
      <c r="K13" s="239">
        <f>SUM(K14:K18)</f>
        <v>87360565191.668686</v>
      </c>
      <c r="L13" s="75">
        <f>IFERROR(K13/K$7,0)</f>
        <v>4.462774433820757E-2</v>
      </c>
      <c r="M13" s="239">
        <f>SUM(M14:M18)</f>
        <v>78676302628.307129</v>
      </c>
      <c r="N13" s="75">
        <f>IFERROR(M13/M$7,0)</f>
        <v>4.4627744338207556E-2</v>
      </c>
      <c r="O13" s="250">
        <f>SUM(O14:O18)</f>
        <v>4320442611.3000002</v>
      </c>
      <c r="P13" s="75">
        <f>IFERROR(O13/O$7,0)</f>
        <v>4.5358980049563812E-2</v>
      </c>
      <c r="Q13" s="250">
        <f>SUM(Q14:Q18)</f>
        <v>6193303267.5</v>
      </c>
      <c r="R13" s="75">
        <f>IFERROR(Q13/Q$7,0)</f>
        <v>5.7233245731647397E-2</v>
      </c>
      <c r="S13" s="250">
        <f>SUM(S14:S18)</f>
        <v>5686522100.8200006</v>
      </c>
      <c r="T13" s="75">
        <f>IFERROR(S13/S$7,0)</f>
        <v>4.9229719574666229E-2</v>
      </c>
      <c r="U13" s="250">
        <f>SUM(U14:U18)</f>
        <v>5033899651.5</v>
      </c>
      <c r="V13" s="75">
        <f>IFERROR(U13/U$7,0)</f>
        <v>4.8847339452417739E-2</v>
      </c>
      <c r="W13" s="250">
        <f>SUM(W14:W18)</f>
        <v>6075500540.6000004</v>
      </c>
      <c r="X13" s="75">
        <f>IFERROR(W13/W$7,0)</f>
        <v>4.7410694498409164E-2</v>
      </c>
      <c r="Y13" s="250">
        <f>SUM(Y14:Y18)</f>
        <v>6149271580</v>
      </c>
      <c r="Z13" s="75">
        <f>IFERROR(Y13/Y$7,0)</f>
        <v>4.5703299962051698E-2</v>
      </c>
      <c r="AA13" s="250">
        <f>SUM(AA14:AA18)</f>
        <v>6516180448.1999998</v>
      </c>
      <c r="AB13" s="75">
        <f>IFERROR(AA13/AA$7,0)</f>
        <v>4.7348192631441466E-2</v>
      </c>
      <c r="AC13" s="250">
        <f>SUM(AC14:AC18)</f>
        <v>6438960902.5500002</v>
      </c>
      <c r="AD13" s="75">
        <f>IFERROR(AC13/AC$7,0)</f>
        <v>4.5539826694775708E-2</v>
      </c>
      <c r="AE13" s="250">
        <f>SUM(AE14:AE18)</f>
        <v>4591297792</v>
      </c>
      <c r="AF13" s="75">
        <f>IFERROR(AE13/AE$7,0)</f>
        <v>4.6938171788798923E-2</v>
      </c>
      <c r="AG13" s="250">
        <f>SUM(AG14:AG18)</f>
        <v>5013542051.5</v>
      </c>
      <c r="AH13" s="75">
        <f>IFERROR(AG13/AG$7,0)</f>
        <v>4.1063230608061947E-2</v>
      </c>
      <c r="AI13" s="250">
        <f>SUM(AI14:AI18)</f>
        <v>5234855169.6999998</v>
      </c>
      <c r="AJ13" s="75">
        <f>IFERROR(AI13/AI$7,0)</f>
        <v>4.157742801378838E-2</v>
      </c>
      <c r="AK13" s="250">
        <f>SUM(AK14:AK18)</f>
        <v>4644686854.5</v>
      </c>
      <c r="AL13" s="75">
        <f>IFERROR(AK13/AK$7,0)</f>
        <v>4.089621002612373E-2</v>
      </c>
      <c r="AN13" s="765">
        <v>77553320470.169998</v>
      </c>
      <c r="AO13" s="765"/>
      <c r="AP13" s="765">
        <v>0</v>
      </c>
      <c r="AQ13" s="765"/>
      <c r="AR13" s="765">
        <v>0</v>
      </c>
      <c r="AS13" s="765"/>
      <c r="AT13" s="765">
        <v>0</v>
      </c>
      <c r="AU13" s="765"/>
      <c r="AV13" s="765">
        <v>0</v>
      </c>
      <c r="AW13" s="765"/>
      <c r="AX13" s="765">
        <v>0</v>
      </c>
      <c r="AY13" s="765"/>
      <c r="AZ13" s="765">
        <v>0</v>
      </c>
      <c r="BA13" s="765"/>
      <c r="BB13" s="765">
        <v>0</v>
      </c>
      <c r="BC13" s="765"/>
      <c r="BD13" s="765">
        <v>0</v>
      </c>
      <c r="BE13" s="765"/>
      <c r="BF13" s="765">
        <v>0</v>
      </c>
      <c r="BG13" s="765"/>
      <c r="BH13" s="765">
        <v>0</v>
      </c>
      <c r="BI13" s="765"/>
      <c r="BJ13" s="765">
        <v>0</v>
      </c>
      <c r="BK13" s="765"/>
    </row>
    <row r="14" spans="2:63" s="6" customFormat="1" ht="16.5" customHeight="1">
      <c r="B14" s="260" t="s">
        <v>26</v>
      </c>
      <c r="C14" s="271">
        <v>36366444663</v>
      </c>
      <c r="D14" s="219">
        <v>3.7524712078565441E-2</v>
      </c>
      <c r="E14" s="251">
        <v>51348002117</v>
      </c>
      <c r="F14" s="229">
        <v>3.9281064057708065E-2</v>
      </c>
      <c r="G14" s="229">
        <v>0.41196101496395543</v>
      </c>
      <c r="H14" s="318">
        <f>SUM(O14,Q14,S14,U14,W14,Y14,AA14,AC14,AE14,AG14,AI14,AK14)</f>
        <v>58496162408.919998</v>
      </c>
      <c r="I14" s="229">
        <f>IFERROR(H14/H$7,0)</f>
        <v>4.1104126808295595E-2</v>
      </c>
      <c r="J14" s="229">
        <f>IFERROR((H14-E14)/E14,0)</f>
        <v>0.13921009576248783</v>
      </c>
      <c r="K14" s="318">
        <v>77212152848.370651</v>
      </c>
      <c r="L14" s="219">
        <f t="shared" ref="L14:N15" si="2">IFERROR(K14/K$7,0)</f>
        <v>3.9443474404722678E-2</v>
      </c>
      <c r="M14" s="318">
        <v>69536714772.31752</v>
      </c>
      <c r="N14" s="219">
        <f t="shared" si="2"/>
        <v>3.9443474404722671E-2</v>
      </c>
      <c r="O14" s="251">
        <f>+AN14</f>
        <v>3836094048.8000002</v>
      </c>
      <c r="P14" s="219">
        <f t="shared" ref="P14:R15" si="3">+IFERROR(O14/O$7,0)</f>
        <v>4.0273955490734668E-2</v>
      </c>
      <c r="Q14" s="251">
        <f>+AP14</f>
        <v>5532827955</v>
      </c>
      <c r="R14" s="219">
        <f t="shared" si="3"/>
        <v>5.1129694165173246E-2</v>
      </c>
      <c r="S14" s="251">
        <f>+AR14</f>
        <v>5085929883.3200006</v>
      </c>
      <c r="T14" s="219">
        <f>+IFERROR(S14/S$7,0)</f>
        <v>4.4030234560444907E-2</v>
      </c>
      <c r="U14" s="251">
        <f>+AT14</f>
        <v>4426262364</v>
      </c>
      <c r="V14" s="219">
        <f>+IFERROR(U14/U$7,0)</f>
        <v>4.2951023097042164E-2</v>
      </c>
      <c r="W14" s="251">
        <f>+AV14</f>
        <v>5459056915.6000004</v>
      </c>
      <c r="X14" s="219">
        <f>+IFERROR(W14/W$7,0)</f>
        <v>4.2600223297713555E-2</v>
      </c>
      <c r="Y14" s="251">
        <f>+AX14</f>
        <v>5532827955</v>
      </c>
      <c r="Z14" s="219">
        <f>+IFERROR(Y14/Y$7,0)</f>
        <v>4.1121699111196203E-2</v>
      </c>
      <c r="AA14" s="251">
        <f>+AZ14</f>
        <v>5754141073.1999998</v>
      </c>
      <c r="AB14" s="219">
        <f>+IFERROR(AA14/AA$7,0)</f>
        <v>4.1811024438039121E-2</v>
      </c>
      <c r="AC14" s="251">
        <f>+BB14</f>
        <v>5680370033.8000002</v>
      </c>
      <c r="AD14" s="219">
        <f>+IFERROR(AC14/AC$7,0)</f>
        <v>4.0174660293247601E-2</v>
      </c>
      <c r="AE14" s="251">
        <f>+BD14</f>
        <v>4057407167.0000005</v>
      </c>
      <c r="AF14" s="219">
        <f>+IFERROR(AE14/AE$7,0)</f>
        <v>4.1480052754057993E-2</v>
      </c>
      <c r="AG14" s="251">
        <f>+BF14</f>
        <v>4426262364</v>
      </c>
      <c r="AH14" s="219">
        <f>+IFERROR(AG14/AG$7,0)</f>
        <v>3.6253138064402536E-2</v>
      </c>
      <c r="AI14" s="251">
        <f>+BH14</f>
        <v>4647575482.1999998</v>
      </c>
      <c r="AJ14" s="219">
        <f>+IFERROR(AI14/AI$7,0)</f>
        <v>3.691300499931352E-2</v>
      </c>
      <c r="AK14" s="251">
        <f>+BJ14</f>
        <v>4057407167.0000005</v>
      </c>
      <c r="AL14" s="219">
        <f>+IFERROR(AK14/AK$7,0)</f>
        <v>3.5725244965086958E-2</v>
      </c>
      <c r="AM14" s="6" t="s">
        <v>543</v>
      </c>
      <c r="AN14" s="765">
        <v>3836094048.8000002</v>
      </c>
      <c r="AO14" s="765"/>
      <c r="AP14" s="765">
        <f>7377103940*0.75</f>
        <v>5532827955</v>
      </c>
      <c r="AQ14" s="765"/>
      <c r="AR14" s="765">
        <v>5085929883.3200006</v>
      </c>
      <c r="AS14" s="765"/>
      <c r="AT14" s="765">
        <f>7377103940*0.6</f>
        <v>4426262364</v>
      </c>
      <c r="AU14" s="765"/>
      <c r="AV14" s="765">
        <f>7377103940*0.74</f>
        <v>5459056915.6000004</v>
      </c>
      <c r="AW14" s="765"/>
      <c r="AX14" s="765">
        <f>7377103940*0.75</f>
        <v>5532827955</v>
      </c>
      <c r="AY14" s="765"/>
      <c r="AZ14" s="765">
        <v>5754141073.1999998</v>
      </c>
      <c r="BA14" s="765"/>
      <c r="BB14" s="765">
        <f>7377103940*0.77</f>
        <v>5680370033.8000002</v>
      </c>
      <c r="BC14" s="765"/>
      <c r="BD14" s="765">
        <v>4057407167.0000005</v>
      </c>
      <c r="BE14" s="765"/>
      <c r="BF14" s="765">
        <f>7377103940*0.6</f>
        <v>4426262364</v>
      </c>
      <c r="BG14" s="765"/>
      <c r="BH14" s="765">
        <f>7377103940*0.63</f>
        <v>4647575482.1999998</v>
      </c>
      <c r="BI14" s="765"/>
      <c r="BJ14" s="765">
        <f>7377103940*0.55</f>
        <v>4057407167.0000005</v>
      </c>
      <c r="BK14" s="765"/>
    </row>
    <row r="15" spans="2:63" s="6" customFormat="1" ht="16.5" customHeight="1">
      <c r="B15" s="261" t="s">
        <v>25</v>
      </c>
      <c r="C15" s="272">
        <v>4351568500</v>
      </c>
      <c r="D15" s="14">
        <v>4.4901654964030905E-3</v>
      </c>
      <c r="E15" s="252">
        <v>5649778000</v>
      </c>
      <c r="F15" s="46">
        <v>4.322062833606425E-3</v>
      </c>
      <c r="G15" s="46">
        <v>0.29833139476030307</v>
      </c>
      <c r="H15" s="319">
        <f>SUM(O15,Q15,S15,U15,W15,Y15,AA15,AC15,AE15,AG15,AI15,AK15)</f>
        <v>7402300561.25</v>
      </c>
      <c r="I15" s="46">
        <f>IFERROR(H15/H$7,0)</f>
        <v>5.2014540512206435E-3</v>
      </c>
      <c r="J15" s="46">
        <f t="shared" si="0"/>
        <v>0.31019317241314615</v>
      </c>
      <c r="K15" s="319">
        <v>10148412343.298033</v>
      </c>
      <c r="L15" s="14">
        <f t="shared" si="2"/>
        <v>5.1842699334848892E-3</v>
      </c>
      <c r="M15" s="319">
        <v>9139587855.9896069</v>
      </c>
      <c r="N15" s="14">
        <f t="shared" si="2"/>
        <v>5.1842699334848884E-3</v>
      </c>
      <c r="O15" s="252">
        <f>+AN15</f>
        <v>484348562.50000006</v>
      </c>
      <c r="P15" s="14">
        <f t="shared" si="3"/>
        <v>5.0850245588291432E-3</v>
      </c>
      <c r="Q15" s="252">
        <f>+AP15</f>
        <v>660475312.5</v>
      </c>
      <c r="R15" s="14">
        <f t="shared" si="3"/>
        <v>6.1035515664741519E-3</v>
      </c>
      <c r="S15" s="252">
        <f>+AR15</f>
        <v>600592217.5</v>
      </c>
      <c r="T15" s="14">
        <f>+IFERROR(S15/S$7,0)</f>
        <v>5.1994850142213231E-3</v>
      </c>
      <c r="U15" s="252">
        <f>+AT15</f>
        <v>607637287.5</v>
      </c>
      <c r="V15" s="14">
        <f>+IFERROR(U15/U$7,0)</f>
        <v>5.8963163553755731E-3</v>
      </c>
      <c r="W15" s="252">
        <f>+AV15</f>
        <v>616443625</v>
      </c>
      <c r="X15" s="14">
        <f>+IFERROR(W15/W$7,0)</f>
        <v>4.8104712006956088E-3</v>
      </c>
      <c r="Y15" s="252">
        <f>+AX15</f>
        <v>616443625</v>
      </c>
      <c r="Z15" s="14">
        <f>+IFERROR(Y15/Y$7,0)</f>
        <v>4.5816008508554945E-3</v>
      </c>
      <c r="AA15" s="252">
        <f>+AZ15</f>
        <v>762039375</v>
      </c>
      <c r="AB15" s="14">
        <f>+IFERROR(AA15/AA$7,0)</f>
        <v>5.5371681934023422E-3</v>
      </c>
      <c r="AC15" s="252">
        <f>+BB15</f>
        <v>758590868.75</v>
      </c>
      <c r="AD15" s="14">
        <f>+IFERROR(AC15/AC$7,0)</f>
        <v>5.3651664015281052E-3</v>
      </c>
      <c r="AE15" s="252">
        <f>+BD15</f>
        <v>533890625</v>
      </c>
      <c r="AF15" s="14">
        <f>+IFERROR(AE15/AE$7,0)</f>
        <v>5.4581190347409341E-3</v>
      </c>
      <c r="AG15" s="252">
        <f>+BF15</f>
        <v>587279687.5</v>
      </c>
      <c r="AH15" s="14">
        <f>+IFERROR(AG15/AG$7,0)</f>
        <v>4.8100925436594111E-3</v>
      </c>
      <c r="AI15" s="252">
        <f>+BH15</f>
        <v>587279687.5</v>
      </c>
      <c r="AJ15" s="14">
        <f>+IFERROR(AI15/AI$7,0)</f>
        <v>4.6644230144748614E-3</v>
      </c>
      <c r="AK15" s="252">
        <f>+BJ15</f>
        <v>587279687.5</v>
      </c>
      <c r="AL15" s="14">
        <f>+IFERROR(AK15/AK$7,0)</f>
        <v>5.1709650610367777E-3</v>
      </c>
      <c r="AM15" s="6" t="s">
        <v>543</v>
      </c>
      <c r="AN15" s="765">
        <v>484348562.50000006</v>
      </c>
      <c r="AO15" s="765"/>
      <c r="AP15" s="765">
        <f>880633750*0.75</f>
        <v>660475312.5</v>
      </c>
      <c r="AQ15" s="765"/>
      <c r="AR15" s="765">
        <v>600592217.5</v>
      </c>
      <c r="AS15" s="765"/>
      <c r="AT15" s="765">
        <f>880633750*0.69</f>
        <v>607637287.5</v>
      </c>
      <c r="AU15" s="765"/>
      <c r="AV15" s="765">
        <f>880633750*0.7</f>
        <v>616443625</v>
      </c>
      <c r="AW15" s="765"/>
      <c r="AX15" s="765">
        <f>880633750*0.7</f>
        <v>616443625</v>
      </c>
      <c r="AY15" s="765"/>
      <c r="AZ15" s="765">
        <v>762039375</v>
      </c>
      <c r="BA15" s="765"/>
      <c r="BB15" s="765">
        <f>1060966250*0.715</f>
        <v>758590868.75</v>
      </c>
      <c r="BC15" s="765"/>
      <c r="BD15" s="765">
        <v>533890625</v>
      </c>
      <c r="BE15" s="765"/>
      <c r="BF15" s="765">
        <f>1067781250*0.55</f>
        <v>587279687.5</v>
      </c>
      <c r="BG15" s="765"/>
      <c r="BH15" s="765">
        <f t="shared" ref="BH15:BJ15" si="4">1067781250*0.55</f>
        <v>587279687.5</v>
      </c>
      <c r="BI15" s="765"/>
      <c r="BJ15" s="765">
        <f t="shared" si="4"/>
        <v>587279687.5</v>
      </c>
      <c r="BK15" s="765"/>
    </row>
    <row r="16" spans="2:63" s="6" customFormat="1" ht="16.5" customHeight="1">
      <c r="B16" s="261" t="s">
        <v>24</v>
      </c>
      <c r="C16" s="272">
        <v>0</v>
      </c>
      <c r="D16" s="14"/>
      <c r="E16" s="252">
        <v>0</v>
      </c>
      <c r="F16" s="46"/>
      <c r="G16" s="46">
        <v>0</v>
      </c>
      <c r="H16" s="319"/>
      <c r="I16" s="46"/>
      <c r="J16" s="46">
        <f t="shared" si="0"/>
        <v>0</v>
      </c>
      <c r="K16" s="319"/>
      <c r="L16" s="14"/>
      <c r="M16" s="319"/>
      <c r="N16" s="14"/>
      <c r="O16" s="252"/>
      <c r="P16" s="14"/>
      <c r="Q16" s="252"/>
      <c r="R16" s="14"/>
      <c r="S16" s="252"/>
      <c r="T16" s="14"/>
      <c r="U16" s="252"/>
      <c r="V16" s="14"/>
      <c r="W16" s="252"/>
      <c r="X16" s="14"/>
      <c r="Y16" s="252"/>
      <c r="Z16" s="14"/>
      <c r="AA16" s="252"/>
      <c r="AB16" s="14"/>
      <c r="AC16" s="252"/>
      <c r="AD16" s="14"/>
      <c r="AE16" s="252"/>
      <c r="AF16" s="14"/>
      <c r="AG16" s="252"/>
      <c r="AH16" s="14"/>
      <c r="AI16" s="252"/>
      <c r="AJ16" s="14"/>
      <c r="AK16" s="252"/>
      <c r="AL16" s="14"/>
      <c r="AM16" s="6" t="s">
        <v>544</v>
      </c>
      <c r="AN16" s="765">
        <f>+'2025-운영계획 PL'!AP30</f>
        <v>878707500</v>
      </c>
      <c r="AO16" s="765">
        <f>+'2025-운영계획 PL'!AQ30</f>
        <v>0</v>
      </c>
      <c r="AP16" s="765">
        <f>+'2025-운영계획 PL'!AR30</f>
        <v>878707500</v>
      </c>
      <c r="AQ16" s="765">
        <f>+'2025-운영계획 PL'!AS30</f>
        <v>0</v>
      </c>
      <c r="AR16" s="765">
        <f>+'2025-운영계획 PL'!AT30</f>
        <v>878707500</v>
      </c>
      <c r="AS16" s="765">
        <f>+'2025-운영계획 PL'!AU30</f>
        <v>0</v>
      </c>
      <c r="AT16" s="765">
        <f>+'2025-운영계획 PL'!AV30</f>
        <v>878707500</v>
      </c>
      <c r="AU16" s="765">
        <f>+'2025-운영계획 PL'!AW30</f>
        <v>0</v>
      </c>
      <c r="AV16" s="765">
        <f>+'2025-운영계획 PL'!AX30</f>
        <v>878707500</v>
      </c>
      <c r="AW16" s="765">
        <f>+'2025-운영계획 PL'!AY30</f>
        <v>0</v>
      </c>
      <c r="AX16" s="765">
        <f>+'2025-운영계획 PL'!AZ30</f>
        <v>878707500</v>
      </c>
      <c r="AY16" s="765">
        <f>+'2025-운영계획 PL'!BA30</f>
        <v>0</v>
      </c>
      <c r="AZ16" s="765">
        <f>+'2025-운영계획 PL'!BB30</f>
        <v>966578250.00000012</v>
      </c>
      <c r="BA16" s="765">
        <f>+'2025-운영계획 PL'!BC30</f>
        <v>0</v>
      </c>
      <c r="BB16" s="765">
        <f>+'2025-운영계획 PL'!BD30</f>
        <v>966578250.00000012</v>
      </c>
      <c r="BC16" s="765">
        <f>+'2025-운영계획 PL'!BE30</f>
        <v>0</v>
      </c>
      <c r="BD16" s="765">
        <f>+'2025-운영계획 PL'!BF30</f>
        <v>878707500</v>
      </c>
      <c r="BE16" s="765">
        <f>+'2025-운영계획 PL'!BG30</f>
        <v>0</v>
      </c>
      <c r="BF16" s="765">
        <f>+'2025-운영계획 PL'!BH30</f>
        <v>878707500</v>
      </c>
      <c r="BG16" s="765">
        <f>+'2025-운영계획 PL'!BI30</f>
        <v>0</v>
      </c>
      <c r="BH16" s="765">
        <f>+'2025-운영계획 PL'!BJ30</f>
        <v>878707500</v>
      </c>
      <c r="BI16" s="765">
        <f>+'2025-운영계획 PL'!BK30</f>
        <v>0</v>
      </c>
      <c r="BJ16" s="765">
        <f>+'2025-운영계획 PL'!BL30</f>
        <v>878707500</v>
      </c>
      <c r="BK16" s="765">
        <f>+'2025-운영계획 PL'!BM30</f>
        <v>0</v>
      </c>
    </row>
    <row r="17" spans="1:63" s="6" customFormat="1" ht="16.5" customHeight="1">
      <c r="B17" s="261" t="s">
        <v>23</v>
      </c>
      <c r="C17" s="272">
        <v>0</v>
      </c>
      <c r="D17" s="14"/>
      <c r="E17" s="252">
        <v>0</v>
      </c>
      <c r="F17" s="46"/>
      <c r="G17" s="46">
        <v>0</v>
      </c>
      <c r="H17" s="751"/>
      <c r="I17" s="46"/>
      <c r="J17" s="46">
        <f t="shared" si="0"/>
        <v>0</v>
      </c>
      <c r="K17" s="319"/>
      <c r="L17" s="14"/>
      <c r="M17" s="319"/>
      <c r="N17" s="14"/>
      <c r="O17" s="252"/>
      <c r="P17" s="14"/>
      <c r="Q17" s="252"/>
      <c r="R17" s="14"/>
      <c r="S17" s="252"/>
      <c r="T17" s="14"/>
      <c r="U17" s="252"/>
      <c r="V17" s="14"/>
      <c r="W17" s="252"/>
      <c r="X17" s="14"/>
      <c r="Y17" s="252"/>
      <c r="Z17" s="14"/>
      <c r="AA17" s="252"/>
      <c r="AB17" s="14"/>
      <c r="AC17" s="252"/>
      <c r="AD17" s="14"/>
      <c r="AE17" s="252"/>
      <c r="AF17" s="14"/>
      <c r="AG17" s="252"/>
      <c r="AH17" s="14"/>
      <c r="AI17" s="252"/>
      <c r="AJ17" s="14"/>
      <c r="AK17" s="252"/>
      <c r="AL17" s="14"/>
      <c r="AM17" s="6" t="s">
        <v>544</v>
      </c>
      <c r="AN17" s="765">
        <f>+'2025-운영계획 PL'!AP31</f>
        <v>77885500</v>
      </c>
      <c r="AO17" s="765">
        <f>+'2025-운영계획 PL'!AQ31</f>
        <v>0</v>
      </c>
      <c r="AP17" s="765">
        <f>+'2025-운영계획 PL'!AR31</f>
        <v>77885500</v>
      </c>
      <c r="AQ17" s="765">
        <f>+'2025-운영계획 PL'!AS31</f>
        <v>0</v>
      </c>
      <c r="AR17" s="765">
        <f>+'2025-운영계획 PL'!AT31</f>
        <v>77885500</v>
      </c>
      <c r="AS17" s="765">
        <f>+'2025-운영계획 PL'!AU31</f>
        <v>0</v>
      </c>
      <c r="AT17" s="765">
        <f>+'2025-운영계획 PL'!AV31</f>
        <v>77885500</v>
      </c>
      <c r="AU17" s="765">
        <f>+'2025-운영계획 PL'!AW31</f>
        <v>0</v>
      </c>
      <c r="AV17" s="765">
        <f>+'2025-운영계획 PL'!AX31</f>
        <v>77885500</v>
      </c>
      <c r="AW17" s="765">
        <f>+'2025-운영계획 PL'!AY31</f>
        <v>0</v>
      </c>
      <c r="AX17" s="765">
        <f>+'2025-운영계획 PL'!AZ31</f>
        <v>77885500</v>
      </c>
      <c r="AY17" s="765">
        <f>+'2025-운영계획 PL'!BA31</f>
        <v>0</v>
      </c>
      <c r="AZ17" s="765">
        <f>+'2025-운영계획 PL'!BB31</f>
        <v>77885500</v>
      </c>
      <c r="BA17" s="765">
        <f>+'2025-운영계획 PL'!BC31</f>
        <v>0</v>
      </c>
      <c r="BB17" s="765">
        <f>+'2025-운영계획 PL'!BD31</f>
        <v>77885500</v>
      </c>
      <c r="BC17" s="765">
        <f>+'2025-운영계획 PL'!BE31</f>
        <v>0</v>
      </c>
      <c r="BD17" s="765">
        <f>+'2025-운영계획 PL'!BF31</f>
        <v>77885500</v>
      </c>
      <c r="BE17" s="765">
        <f>+'2025-운영계획 PL'!BG31</f>
        <v>0</v>
      </c>
      <c r="BF17" s="765">
        <f>+'2025-운영계획 PL'!BH31</f>
        <v>77885500</v>
      </c>
      <c r="BG17" s="765">
        <f>+'2025-운영계획 PL'!BI31</f>
        <v>0</v>
      </c>
      <c r="BH17" s="765">
        <f>+'2025-운영계획 PL'!BJ31</f>
        <v>77885500</v>
      </c>
      <c r="BI17" s="765">
        <f>+'2025-운영계획 PL'!BK31</f>
        <v>0</v>
      </c>
      <c r="BJ17" s="765">
        <f>+'2025-운영계획 PL'!BL31</f>
        <v>77885500</v>
      </c>
      <c r="BK17" s="765">
        <f>+'2025-운영계획 PL'!BM31</f>
        <v>0</v>
      </c>
    </row>
    <row r="18" spans="1:63" s="6" customFormat="1" ht="16.5" customHeight="1">
      <c r="B18" s="258" t="s">
        <v>22</v>
      </c>
      <c r="C18" s="269">
        <v>0</v>
      </c>
      <c r="D18" s="9"/>
      <c r="E18" s="249">
        <v>0</v>
      </c>
      <c r="F18" s="45"/>
      <c r="G18" s="45">
        <v>0</v>
      </c>
      <c r="H18" s="317"/>
      <c r="I18" s="45"/>
      <c r="J18" s="45">
        <f t="shared" si="0"/>
        <v>0</v>
      </c>
      <c r="K18" s="317"/>
      <c r="L18" s="9"/>
      <c r="M18" s="317"/>
      <c r="N18" s="9"/>
      <c r="O18" s="249"/>
      <c r="P18" s="9"/>
      <c r="Q18" s="249"/>
      <c r="R18" s="9"/>
      <c r="S18" s="249"/>
      <c r="T18" s="9"/>
      <c r="U18" s="249"/>
      <c r="V18" s="9"/>
      <c r="W18" s="249"/>
      <c r="X18" s="9"/>
      <c r="Y18" s="249"/>
      <c r="Z18" s="9"/>
      <c r="AA18" s="249"/>
      <c r="AB18" s="9"/>
      <c r="AC18" s="249"/>
      <c r="AD18" s="9"/>
      <c r="AE18" s="249"/>
      <c r="AF18" s="9"/>
      <c r="AG18" s="249"/>
      <c r="AH18" s="9"/>
      <c r="AI18" s="249"/>
      <c r="AJ18" s="9"/>
      <c r="AK18" s="249"/>
      <c r="AL18" s="9"/>
      <c r="AN18" s="765">
        <v>0</v>
      </c>
      <c r="AO18" s="765"/>
      <c r="AP18" s="765">
        <v>0</v>
      </c>
      <c r="AQ18" s="765"/>
      <c r="AR18" s="765">
        <v>0</v>
      </c>
      <c r="AS18" s="765"/>
      <c r="AT18" s="765">
        <v>0</v>
      </c>
      <c r="AU18" s="765"/>
      <c r="AV18" s="765">
        <v>0</v>
      </c>
      <c r="AW18" s="765"/>
      <c r="AX18" s="765">
        <v>0</v>
      </c>
      <c r="AY18" s="765"/>
      <c r="AZ18" s="765">
        <v>0</v>
      </c>
      <c r="BA18" s="765"/>
      <c r="BB18" s="765">
        <v>0</v>
      </c>
      <c r="BC18" s="765"/>
      <c r="BD18" s="765">
        <v>0</v>
      </c>
      <c r="BE18" s="765"/>
      <c r="BF18" s="765">
        <v>0</v>
      </c>
      <c r="BG18" s="765"/>
      <c r="BH18" s="765">
        <v>0</v>
      </c>
      <c r="BI18" s="765"/>
      <c r="BJ18" s="765">
        <v>0</v>
      </c>
      <c r="BK18" s="765"/>
    </row>
    <row r="19" spans="1:63" s="6" customFormat="1" ht="16.5" customHeight="1">
      <c r="B19" s="262" t="s">
        <v>122</v>
      </c>
      <c r="C19" s="266">
        <v>61171790743.256905</v>
      </c>
      <c r="D19" s="75">
        <v>6.3120105807494956E-2</v>
      </c>
      <c r="E19" s="246">
        <v>77365304408.317642</v>
      </c>
      <c r="F19" s="76">
        <v>5.9184220476244734E-2</v>
      </c>
      <c r="G19" s="76">
        <v>0.26472191623466218</v>
      </c>
      <c r="H19" s="315">
        <f>SUM(H20:H40)</f>
        <v>90291144244.905334</v>
      </c>
      <c r="I19" s="76">
        <f>IFERROR(H19/H$7,0)</f>
        <v>6.3445848238118968E-2</v>
      </c>
      <c r="J19" s="76">
        <f t="shared" si="0"/>
        <v>0.16707540848502134</v>
      </c>
      <c r="K19" s="315">
        <f>SUM(K20:K40)</f>
        <v>95245544174.834702</v>
      </c>
      <c r="L19" s="75">
        <f>IFERROR(K19/K$7,0)</f>
        <v>4.8655749713411245E-2</v>
      </c>
      <c r="M19" s="315">
        <f>SUM(M20:M40)</f>
        <v>85777458525.551422</v>
      </c>
      <c r="N19" s="75">
        <f>IFERROR(M19/M$7,0)</f>
        <v>4.8655749713411245E-2</v>
      </c>
      <c r="O19" s="246">
        <f>SUM(O20:O40)</f>
        <v>6067888001.7754955</v>
      </c>
      <c r="P19" s="75">
        <f>IFERROR(O19/O$7,0)</f>
        <v>6.3704864426542163E-2</v>
      </c>
      <c r="Q19" s="246">
        <f>SUM(Q20:Q40)</f>
        <v>6712997055.4350739</v>
      </c>
      <c r="R19" s="75">
        <f>IFERROR(Q19/Q$7,0)</f>
        <v>6.2035814084174586E-2</v>
      </c>
      <c r="S19" s="246">
        <f>SUM(S20:S40)</f>
        <v>7567213189.9150534</v>
      </c>
      <c r="T19" s="75">
        <f>IFERROR(S19/S$7,0)</f>
        <v>6.5511357679857468E-2</v>
      </c>
      <c r="U19" s="246">
        <f>SUM(U20:U40)</f>
        <v>7042019095.127512</v>
      </c>
      <c r="V19" s="75">
        <f>IFERROR(U19/U$7,0)</f>
        <v>6.833348318089752E-2</v>
      </c>
      <c r="W19" s="246">
        <f>SUM(W20:W40)</f>
        <v>7923693343.0009613</v>
      </c>
      <c r="X19" s="75">
        <f>IFERROR(W19/W$7,0)</f>
        <v>6.1833227052432632E-2</v>
      </c>
      <c r="Y19" s="246">
        <f>SUM(Y20:Y40)</f>
        <v>7881551319.7141895</v>
      </c>
      <c r="Z19" s="75">
        <f>IFERROR(Y19/Y$7,0)</f>
        <v>5.8578142052265976E-2</v>
      </c>
      <c r="AA19" s="246">
        <f>SUM(AA20:AA40)</f>
        <v>8466386517.0403137</v>
      </c>
      <c r="AB19" s="75">
        <f>IFERROR(AA19/AA$7,0)</f>
        <v>6.1518876416597319E-2</v>
      </c>
      <c r="AC19" s="246">
        <f>SUM(AC20:AC40)</f>
        <v>8174882666.3195877</v>
      </c>
      <c r="AD19" s="75">
        <f>IFERROR(AC19/AC$7,0)</f>
        <v>5.7817207699907926E-2</v>
      </c>
      <c r="AE19" s="246">
        <f>SUM(AE20:AE40)</f>
        <v>6872126667.4993238</v>
      </c>
      <c r="AF19" s="75">
        <f>IFERROR(AE19/AE$7,0)</f>
        <v>7.0255748306179464E-2</v>
      </c>
      <c r="AG19" s="246">
        <f>SUM(AG20:AG40)</f>
        <v>8011946491.691144</v>
      </c>
      <c r="AH19" s="75">
        <f>IFERROR(AG19/AG$7,0)</f>
        <v>6.5621551196390987E-2</v>
      </c>
      <c r="AI19" s="246">
        <f>SUM(AI20:AI40)</f>
        <v>8107100919.0002918</v>
      </c>
      <c r="AJ19" s="75">
        <f>IFERROR(AI19/AI$7,0)</f>
        <v>6.4390015374497789E-2</v>
      </c>
      <c r="AK19" s="246">
        <f>SUM(AK20:AK40)</f>
        <v>7463338978.386385</v>
      </c>
      <c r="AL19" s="75">
        <f>IFERROR(AK19/AK$7,0)</f>
        <v>6.5714285573532483E-2</v>
      </c>
      <c r="AN19" s="765">
        <v>0</v>
      </c>
      <c r="AO19" s="765"/>
      <c r="AP19" s="765">
        <v>0</v>
      </c>
      <c r="AQ19" s="765"/>
      <c r="AR19" s="765">
        <v>0</v>
      </c>
      <c r="AS19" s="765"/>
      <c r="AT19" s="765">
        <v>0</v>
      </c>
      <c r="AU19" s="765"/>
      <c r="AV19" s="765">
        <v>0</v>
      </c>
      <c r="AW19" s="765"/>
      <c r="AX19" s="765">
        <v>0</v>
      </c>
      <c r="AY19" s="765"/>
      <c r="AZ19" s="765">
        <v>0</v>
      </c>
      <c r="BA19" s="765"/>
      <c r="BB19" s="765">
        <v>0</v>
      </c>
      <c r="BC19" s="765"/>
      <c r="BD19" s="765">
        <v>0</v>
      </c>
      <c r="BE19" s="765"/>
      <c r="BF19" s="765">
        <v>0</v>
      </c>
      <c r="BG19" s="765"/>
      <c r="BH19" s="765">
        <v>0</v>
      </c>
      <c r="BI19" s="765"/>
      <c r="BJ19" s="765">
        <v>0</v>
      </c>
      <c r="BK19" s="765"/>
    </row>
    <row r="20" spans="1:63" s="6" customFormat="1" ht="16.5" customHeight="1">
      <c r="A20" s="114"/>
      <c r="B20" s="260" t="s">
        <v>20</v>
      </c>
      <c r="C20" s="271">
        <v>7834256084</v>
      </c>
      <c r="D20" s="219">
        <v>8.0837763115443988E-3</v>
      </c>
      <c r="E20" s="251">
        <v>10581778254.532463</v>
      </c>
      <c r="F20" s="229">
        <v>8.0950278944375217E-3</v>
      </c>
      <c r="G20" s="229">
        <v>0.35070619865793795</v>
      </c>
      <c r="H20" s="318">
        <f t="shared" ref="H20:H40" si="5">SUM(O20,Q20,S20,U20,W20,Y20,AA20,AC20,AE20,AG20,AI20,AK20)</f>
        <v>12680502986.75</v>
      </c>
      <c r="I20" s="229">
        <f t="shared" ref="I20:I40" si="6">IFERROR(H20/H$7,0)</f>
        <v>8.9103452482356821E-3</v>
      </c>
      <c r="J20" s="229">
        <f t="shared" si="0"/>
        <v>0.19833384160347492</v>
      </c>
      <c r="K20" s="318">
        <v>12990351656.790003</v>
      </c>
      <c r="L20" s="219">
        <f t="shared" ref="L20:N40" si="7">IFERROR(K20/K$7,0)</f>
        <v>6.636061606638077E-3</v>
      </c>
      <c r="M20" s="318">
        <v>11699018154.878071</v>
      </c>
      <c r="N20" s="219">
        <f t="shared" si="7"/>
        <v>6.6360616066380761E-3</v>
      </c>
      <c r="O20" s="251">
        <f>+AN20</f>
        <v>830446039</v>
      </c>
      <c r="P20" s="219">
        <f t="shared" ref="P20:R40" si="8">+IFERROR(O20/O$7,0)</f>
        <v>8.7185940664320314E-3</v>
      </c>
      <c r="Q20" s="251">
        <f>+AP20</f>
        <v>991577360</v>
      </c>
      <c r="R20" s="219">
        <f t="shared" si="8"/>
        <v>9.1633153190843961E-3</v>
      </c>
      <c r="S20" s="251">
        <f>+AR20</f>
        <v>1239471700</v>
      </c>
      <c r="T20" s="219">
        <f t="shared" ref="T20:T40" si="9">+IFERROR(S20/S$7,0)</f>
        <v>1.073043296586078E-2</v>
      </c>
      <c r="U20" s="251">
        <f>+AT20</f>
        <v>991577360</v>
      </c>
      <c r="V20" s="219">
        <f t="shared" ref="V20:V40" si="10">+IFERROR(U20/U$7,0)</f>
        <v>9.6219470491072066E-3</v>
      </c>
      <c r="W20" s="251">
        <f>+AV20</f>
        <v>1115524530</v>
      </c>
      <c r="X20" s="219">
        <f t="shared" ref="X20:X40" si="11">+IFERROR(W20/W$7,0)</f>
        <v>8.7050922543557892E-3</v>
      </c>
      <c r="Y20" s="251">
        <f>+AX20</f>
        <v>1115524530</v>
      </c>
      <c r="Z20" s="219">
        <f t="shared" ref="Z20:Z40" si="12">+IFERROR(Y20/Y$7,0)</f>
        <v>8.2909254448015023E-3</v>
      </c>
      <c r="AA20" s="251">
        <f>+AZ20</f>
        <v>1181304290</v>
      </c>
      <c r="AB20" s="219">
        <f t="shared" ref="AB20:AB40" si="13">+IFERROR(AA20/AA$7,0)</f>
        <v>8.5836516535877649E-3</v>
      </c>
      <c r="AC20" s="251">
        <f>+BB20</f>
        <v>1053550945</v>
      </c>
      <c r="AD20" s="219">
        <f t="shared" ref="AD20:AD40" si="14">+IFERROR(AC20/AC$7,0)</f>
        <v>7.4512841707761257E-3</v>
      </c>
      <c r="AE20" s="251">
        <f>+BD20</f>
        <v>1000873397.75</v>
      </c>
      <c r="AF20" s="219">
        <f t="shared" ref="AF20:AF40" si="15">+IFERROR(AE20/AE$7,0)</f>
        <v>1.0232219649155872E-2</v>
      </c>
      <c r="AG20" s="251">
        <f>+BF20</f>
        <v>1053550945</v>
      </c>
      <c r="AH20" s="219">
        <f t="shared" ref="AH20:AH40" si="16">+IFERROR(AG20/AG$7,0)</f>
        <v>8.6290700202530431E-3</v>
      </c>
      <c r="AI20" s="251">
        <f>+BH20</f>
        <v>1053550945</v>
      </c>
      <c r="AJ20" s="219">
        <f t="shared" ref="AJ20:AJ40" si="17">+IFERROR(AI20/AI$7,0)</f>
        <v>8.3677460320466801E-3</v>
      </c>
      <c r="AK20" s="251">
        <f>+BJ20</f>
        <v>1053550945</v>
      </c>
      <c r="AL20" s="219">
        <f t="shared" ref="AL20:AL40" si="18">+IFERROR(AK20/AK$7,0)</f>
        <v>9.2764576105269763E-3</v>
      </c>
      <c r="AN20" s="765">
        <v>830446039</v>
      </c>
      <c r="AO20" s="765"/>
      <c r="AP20" s="765">
        <f>1239471700*0.8</f>
        <v>991577360</v>
      </c>
      <c r="AQ20" s="765"/>
      <c r="AR20" s="765">
        <v>1239471700</v>
      </c>
      <c r="AS20" s="765"/>
      <c r="AT20" s="765">
        <f>1239471700*0.8</f>
        <v>991577360</v>
      </c>
      <c r="AU20" s="765"/>
      <c r="AV20" s="765">
        <f>1239471700*0.9</f>
        <v>1115524530</v>
      </c>
      <c r="AW20" s="765"/>
      <c r="AX20" s="765">
        <f>1239471700*0.9</f>
        <v>1115524530</v>
      </c>
      <c r="AY20" s="765"/>
      <c r="AZ20" s="765">
        <v>1181304290</v>
      </c>
      <c r="BA20" s="765"/>
      <c r="BB20" s="765">
        <f>1239471700*0.85</f>
        <v>1053550945</v>
      </c>
      <c r="BC20" s="765"/>
      <c r="BD20" s="765">
        <v>1000873397.75</v>
      </c>
      <c r="BE20" s="765"/>
      <c r="BF20" s="765">
        <f t="shared" ref="BF20:BJ20" si="19">1239471700*0.85</f>
        <v>1053550945</v>
      </c>
      <c r="BG20" s="765"/>
      <c r="BH20" s="765">
        <f t="shared" si="19"/>
        <v>1053550945</v>
      </c>
      <c r="BI20" s="765"/>
      <c r="BJ20" s="765">
        <f t="shared" si="19"/>
        <v>1053550945</v>
      </c>
      <c r="BK20" s="765"/>
    </row>
    <row r="21" spans="1:63" s="6" customFormat="1" ht="16.5" customHeight="1">
      <c r="B21" s="261" t="s">
        <v>19</v>
      </c>
      <c r="C21" s="272">
        <v>0</v>
      </c>
      <c r="D21" s="14">
        <v>0</v>
      </c>
      <c r="E21" s="252">
        <v>0</v>
      </c>
      <c r="F21" s="46">
        <v>0</v>
      </c>
      <c r="G21" s="46">
        <v>0</v>
      </c>
      <c r="H21" s="319">
        <f t="shared" si="5"/>
        <v>0</v>
      </c>
      <c r="I21" s="46">
        <f t="shared" si="6"/>
        <v>0</v>
      </c>
      <c r="J21" s="46">
        <f t="shared" si="0"/>
        <v>0</v>
      </c>
      <c r="K21" s="319">
        <v>0</v>
      </c>
      <c r="L21" s="14">
        <f t="shared" si="7"/>
        <v>0</v>
      </c>
      <c r="M21" s="319">
        <v>0</v>
      </c>
      <c r="N21" s="14">
        <f t="shared" si="7"/>
        <v>0</v>
      </c>
      <c r="O21" s="252">
        <f t="shared" ref="O21:O40" si="20">+AN21</f>
        <v>0</v>
      </c>
      <c r="P21" s="14">
        <f t="shared" si="8"/>
        <v>0</v>
      </c>
      <c r="Q21" s="252">
        <f t="shared" ref="Q21:Q39" si="21">+AP21</f>
        <v>0</v>
      </c>
      <c r="R21" s="14">
        <f t="shared" si="8"/>
        <v>0</v>
      </c>
      <c r="S21" s="252">
        <f t="shared" ref="S21:S40" si="22">+AR21</f>
        <v>0</v>
      </c>
      <c r="T21" s="14">
        <f t="shared" si="9"/>
        <v>0</v>
      </c>
      <c r="U21" s="252">
        <f t="shared" ref="U21:U40" si="23">+AT21</f>
        <v>0</v>
      </c>
      <c r="V21" s="14">
        <f t="shared" si="10"/>
        <v>0</v>
      </c>
      <c r="W21" s="252">
        <f t="shared" ref="W21:W40" si="24">+AV21</f>
        <v>0</v>
      </c>
      <c r="X21" s="14">
        <f t="shared" si="11"/>
        <v>0</v>
      </c>
      <c r="Y21" s="252">
        <f t="shared" ref="Y21:Y40" si="25">+AX21</f>
        <v>0</v>
      </c>
      <c r="Z21" s="14">
        <f t="shared" si="12"/>
        <v>0</v>
      </c>
      <c r="AA21" s="252">
        <f t="shared" ref="AA21:AA40" si="26">+AZ21</f>
        <v>0</v>
      </c>
      <c r="AB21" s="14">
        <f t="shared" si="13"/>
        <v>0</v>
      </c>
      <c r="AC21" s="252">
        <f t="shared" ref="AC21:AC40" si="27">+BB21</f>
        <v>0</v>
      </c>
      <c r="AD21" s="14">
        <f t="shared" si="14"/>
        <v>0</v>
      </c>
      <c r="AE21" s="252">
        <f t="shared" ref="AE21:AE40" si="28">+BD21</f>
        <v>0</v>
      </c>
      <c r="AF21" s="14">
        <f t="shared" si="15"/>
        <v>0</v>
      </c>
      <c r="AG21" s="252">
        <f t="shared" ref="AG21:AG40" si="29">+BF21</f>
        <v>0</v>
      </c>
      <c r="AH21" s="14">
        <f t="shared" si="16"/>
        <v>0</v>
      </c>
      <c r="AI21" s="252">
        <f t="shared" ref="AI21:AI40" si="30">+BH21</f>
        <v>0</v>
      </c>
      <c r="AJ21" s="14">
        <f t="shared" si="17"/>
        <v>0</v>
      </c>
      <c r="AK21" s="252">
        <f t="shared" ref="AK21:AK40" si="31">+BJ21</f>
        <v>0</v>
      </c>
      <c r="AL21" s="14">
        <f t="shared" si="18"/>
        <v>0</v>
      </c>
      <c r="AN21" s="765">
        <v>0</v>
      </c>
      <c r="AO21" s="765"/>
      <c r="AP21" s="765">
        <v>0</v>
      </c>
      <c r="AQ21" s="765"/>
      <c r="AR21" s="765">
        <v>0</v>
      </c>
      <c r="AS21" s="765"/>
      <c r="AT21" s="765">
        <v>0</v>
      </c>
      <c r="AU21" s="765"/>
      <c r="AV21" s="765">
        <v>0</v>
      </c>
      <c r="AW21" s="765"/>
      <c r="AX21" s="765">
        <v>0</v>
      </c>
      <c r="AY21" s="765"/>
      <c r="AZ21" s="765">
        <v>0</v>
      </c>
      <c r="BA21" s="765"/>
      <c r="BB21" s="765">
        <v>0</v>
      </c>
      <c r="BC21" s="765"/>
      <c r="BD21" s="765">
        <v>0</v>
      </c>
      <c r="BE21" s="765"/>
      <c r="BF21" s="765">
        <v>0</v>
      </c>
      <c r="BG21" s="765"/>
      <c r="BH21" s="765">
        <v>0</v>
      </c>
      <c r="BI21" s="765"/>
      <c r="BJ21" s="765">
        <v>0</v>
      </c>
      <c r="BK21" s="765"/>
    </row>
    <row r="22" spans="1:63" s="6" customFormat="1" ht="16.5" customHeight="1">
      <c r="B22" s="261" t="s">
        <v>18</v>
      </c>
      <c r="C22" s="272">
        <v>0</v>
      </c>
      <c r="D22" s="14">
        <v>0</v>
      </c>
      <c r="E22" s="252">
        <v>0</v>
      </c>
      <c r="F22" s="46">
        <v>0</v>
      </c>
      <c r="G22" s="46">
        <v>0</v>
      </c>
      <c r="H22" s="319">
        <f t="shared" si="5"/>
        <v>0</v>
      </c>
      <c r="I22" s="46">
        <f t="shared" si="6"/>
        <v>0</v>
      </c>
      <c r="J22" s="46">
        <f t="shared" si="0"/>
        <v>0</v>
      </c>
      <c r="K22" s="319">
        <v>0</v>
      </c>
      <c r="L22" s="14">
        <f t="shared" si="7"/>
        <v>0</v>
      </c>
      <c r="M22" s="319">
        <v>0</v>
      </c>
      <c r="N22" s="14">
        <f t="shared" si="7"/>
        <v>0</v>
      </c>
      <c r="O22" s="252">
        <f t="shared" si="20"/>
        <v>0</v>
      </c>
      <c r="P22" s="14">
        <f t="shared" si="8"/>
        <v>0</v>
      </c>
      <c r="Q22" s="252">
        <f t="shared" si="21"/>
        <v>0</v>
      </c>
      <c r="R22" s="14">
        <f t="shared" si="8"/>
        <v>0</v>
      </c>
      <c r="S22" s="252">
        <f t="shared" si="22"/>
        <v>0</v>
      </c>
      <c r="T22" s="14">
        <f t="shared" si="9"/>
        <v>0</v>
      </c>
      <c r="U22" s="252">
        <f t="shared" si="23"/>
        <v>0</v>
      </c>
      <c r="V22" s="14">
        <f t="shared" si="10"/>
        <v>0</v>
      </c>
      <c r="W22" s="252">
        <f t="shared" si="24"/>
        <v>0</v>
      </c>
      <c r="X22" s="14">
        <f t="shared" si="11"/>
        <v>0</v>
      </c>
      <c r="Y22" s="252">
        <f t="shared" si="25"/>
        <v>0</v>
      </c>
      <c r="Z22" s="14">
        <f t="shared" si="12"/>
        <v>0</v>
      </c>
      <c r="AA22" s="252">
        <f t="shared" si="26"/>
        <v>0</v>
      </c>
      <c r="AB22" s="14">
        <f t="shared" si="13"/>
        <v>0</v>
      </c>
      <c r="AC22" s="252">
        <f t="shared" si="27"/>
        <v>0</v>
      </c>
      <c r="AD22" s="14">
        <f t="shared" si="14"/>
        <v>0</v>
      </c>
      <c r="AE22" s="252">
        <f t="shared" si="28"/>
        <v>0</v>
      </c>
      <c r="AF22" s="14">
        <f t="shared" si="15"/>
        <v>0</v>
      </c>
      <c r="AG22" s="252">
        <f t="shared" si="29"/>
        <v>0</v>
      </c>
      <c r="AH22" s="14">
        <f t="shared" si="16"/>
        <v>0</v>
      </c>
      <c r="AI22" s="252">
        <f t="shared" si="30"/>
        <v>0</v>
      </c>
      <c r="AJ22" s="14">
        <f t="shared" si="17"/>
        <v>0</v>
      </c>
      <c r="AK22" s="252">
        <f t="shared" si="31"/>
        <v>0</v>
      </c>
      <c r="AL22" s="14">
        <f t="shared" si="18"/>
        <v>0</v>
      </c>
      <c r="AN22" s="765">
        <v>0</v>
      </c>
      <c r="AO22" s="765"/>
      <c r="AP22" s="765">
        <v>0</v>
      </c>
      <c r="AQ22" s="765"/>
      <c r="AR22" s="765">
        <v>0</v>
      </c>
      <c r="AS22" s="765"/>
      <c r="AT22" s="765">
        <v>0</v>
      </c>
      <c r="AU22" s="765"/>
      <c r="AV22" s="765">
        <v>0</v>
      </c>
      <c r="AW22" s="765"/>
      <c r="AX22" s="765">
        <v>0</v>
      </c>
      <c r="AY22" s="765"/>
      <c r="AZ22" s="765">
        <v>0</v>
      </c>
      <c r="BA22" s="765"/>
      <c r="BB22" s="765">
        <v>0</v>
      </c>
      <c r="BC22" s="765"/>
      <c r="BD22" s="765">
        <v>0</v>
      </c>
      <c r="BE22" s="765"/>
      <c r="BF22" s="765">
        <v>0</v>
      </c>
      <c r="BG22" s="765"/>
      <c r="BH22" s="765">
        <v>0</v>
      </c>
      <c r="BI22" s="765"/>
      <c r="BJ22" s="765">
        <v>0</v>
      </c>
      <c r="BK22" s="765"/>
    </row>
    <row r="23" spans="1:63" s="6" customFormat="1" ht="16.5" customHeight="1">
      <c r="B23" s="261" t="s">
        <v>17</v>
      </c>
      <c r="C23" s="272">
        <v>0</v>
      </c>
      <c r="D23" s="14">
        <v>0</v>
      </c>
      <c r="E23" s="252">
        <v>0</v>
      </c>
      <c r="F23" s="46">
        <v>0</v>
      </c>
      <c r="G23" s="46">
        <v>0</v>
      </c>
      <c r="H23" s="319">
        <f t="shared" si="5"/>
        <v>0</v>
      </c>
      <c r="I23" s="46">
        <f t="shared" si="6"/>
        <v>0</v>
      </c>
      <c r="J23" s="46">
        <f t="shared" si="0"/>
        <v>0</v>
      </c>
      <c r="K23" s="319">
        <v>0</v>
      </c>
      <c r="L23" s="14">
        <f t="shared" si="7"/>
        <v>0</v>
      </c>
      <c r="M23" s="319">
        <v>0</v>
      </c>
      <c r="N23" s="14">
        <f t="shared" si="7"/>
        <v>0</v>
      </c>
      <c r="O23" s="252">
        <f t="shared" si="20"/>
        <v>0</v>
      </c>
      <c r="P23" s="14">
        <f t="shared" si="8"/>
        <v>0</v>
      </c>
      <c r="Q23" s="252">
        <f t="shared" si="21"/>
        <v>0</v>
      </c>
      <c r="R23" s="14">
        <f t="shared" si="8"/>
        <v>0</v>
      </c>
      <c r="S23" s="252">
        <f t="shared" si="22"/>
        <v>0</v>
      </c>
      <c r="T23" s="14">
        <f t="shared" si="9"/>
        <v>0</v>
      </c>
      <c r="U23" s="252">
        <f t="shared" si="23"/>
        <v>0</v>
      </c>
      <c r="V23" s="14">
        <f t="shared" si="10"/>
        <v>0</v>
      </c>
      <c r="W23" s="252">
        <f t="shared" si="24"/>
        <v>0</v>
      </c>
      <c r="X23" s="14">
        <f t="shared" si="11"/>
        <v>0</v>
      </c>
      <c r="Y23" s="252">
        <f t="shared" si="25"/>
        <v>0</v>
      </c>
      <c r="Z23" s="14">
        <f t="shared" si="12"/>
        <v>0</v>
      </c>
      <c r="AA23" s="252">
        <f t="shared" si="26"/>
        <v>0</v>
      </c>
      <c r="AB23" s="14">
        <f t="shared" si="13"/>
        <v>0</v>
      </c>
      <c r="AC23" s="252">
        <f t="shared" si="27"/>
        <v>0</v>
      </c>
      <c r="AD23" s="14">
        <f t="shared" si="14"/>
        <v>0</v>
      </c>
      <c r="AE23" s="252">
        <f t="shared" si="28"/>
        <v>0</v>
      </c>
      <c r="AF23" s="14">
        <f t="shared" si="15"/>
        <v>0</v>
      </c>
      <c r="AG23" s="252">
        <f t="shared" si="29"/>
        <v>0</v>
      </c>
      <c r="AH23" s="14">
        <f t="shared" si="16"/>
        <v>0</v>
      </c>
      <c r="AI23" s="252">
        <f t="shared" si="30"/>
        <v>0</v>
      </c>
      <c r="AJ23" s="14">
        <f t="shared" si="17"/>
        <v>0</v>
      </c>
      <c r="AK23" s="252">
        <f t="shared" si="31"/>
        <v>0</v>
      </c>
      <c r="AL23" s="14">
        <f t="shared" si="18"/>
        <v>0</v>
      </c>
      <c r="AN23" s="765">
        <v>0</v>
      </c>
      <c r="AO23" s="765"/>
      <c r="AP23" s="765">
        <v>0</v>
      </c>
      <c r="AQ23" s="765"/>
      <c r="AR23" s="765">
        <v>0</v>
      </c>
      <c r="AS23" s="765"/>
      <c r="AT23" s="765">
        <v>0</v>
      </c>
      <c r="AU23" s="765"/>
      <c r="AV23" s="765">
        <v>0</v>
      </c>
      <c r="AW23" s="765"/>
      <c r="AX23" s="765">
        <v>0</v>
      </c>
      <c r="AY23" s="765"/>
      <c r="AZ23" s="765">
        <v>0</v>
      </c>
      <c r="BA23" s="765"/>
      <c r="BB23" s="765">
        <v>0</v>
      </c>
      <c r="BC23" s="765"/>
      <c r="BD23" s="765">
        <v>0</v>
      </c>
      <c r="BE23" s="765"/>
      <c r="BF23" s="765">
        <v>0</v>
      </c>
      <c r="BG23" s="765"/>
      <c r="BH23" s="765">
        <v>0</v>
      </c>
      <c r="BI23" s="765"/>
      <c r="BJ23" s="765">
        <v>0</v>
      </c>
      <c r="BK23" s="765"/>
    </row>
    <row r="24" spans="1:63" s="6" customFormat="1" ht="16.5" customHeight="1">
      <c r="B24" s="261" t="s">
        <v>16</v>
      </c>
      <c r="C24" s="272">
        <v>1994691107.8</v>
      </c>
      <c r="D24" s="14">
        <v>2.0582218085790486E-3</v>
      </c>
      <c r="E24" s="252">
        <v>2220764964</v>
      </c>
      <c r="F24" s="46">
        <v>1.6988783830231401E-3</v>
      </c>
      <c r="G24" s="46">
        <v>0.1133377771204601</v>
      </c>
      <c r="H24" s="319">
        <f t="shared" si="5"/>
        <v>3775600000</v>
      </c>
      <c r="I24" s="46">
        <f>IFERROR(H24/H$7,0)</f>
        <v>2.6530414096658027E-3</v>
      </c>
      <c r="J24" s="46">
        <f>IFERROR((H24-E24)/E24,0)</f>
        <v>0.70013489099695647</v>
      </c>
      <c r="K24" s="319">
        <v>3767925089.7762775</v>
      </c>
      <c r="L24" s="14">
        <f t="shared" si="7"/>
        <v>1.9248272630004672E-3</v>
      </c>
      <c r="M24" s="319">
        <v>3393366492.005033</v>
      </c>
      <c r="N24" s="14">
        <f t="shared" si="7"/>
        <v>1.9248272630004669E-3</v>
      </c>
      <c r="O24" s="252">
        <f t="shared" si="20"/>
        <v>192000000</v>
      </c>
      <c r="P24" s="14">
        <f t="shared" si="8"/>
        <v>2.0157481427338711E-3</v>
      </c>
      <c r="Q24" s="252">
        <f t="shared" si="21"/>
        <v>233600000</v>
      </c>
      <c r="R24" s="14">
        <f t="shared" si="8"/>
        <v>2.1587326868153936E-3</v>
      </c>
      <c r="S24" s="252">
        <f t="shared" si="22"/>
        <v>280000000</v>
      </c>
      <c r="T24" s="14">
        <f t="shared" si="9"/>
        <v>2.4240337479597301E-3</v>
      </c>
      <c r="U24" s="252">
        <f t="shared" si="23"/>
        <v>320000000</v>
      </c>
      <c r="V24" s="14">
        <f t="shared" si="10"/>
        <v>3.1051768423941287E-3</v>
      </c>
      <c r="W24" s="252">
        <f t="shared" si="24"/>
        <v>400000000</v>
      </c>
      <c r="X24" s="14">
        <f t="shared" si="11"/>
        <v>3.1214346328559137E-3</v>
      </c>
      <c r="Y24" s="252">
        <f t="shared" si="25"/>
        <v>400000000</v>
      </c>
      <c r="Z24" s="14">
        <f t="shared" si="12"/>
        <v>2.9729244751978707E-3</v>
      </c>
      <c r="AA24" s="252">
        <f t="shared" si="26"/>
        <v>400000000</v>
      </c>
      <c r="AB24" s="14">
        <f t="shared" si="13"/>
        <v>2.9064997820630158E-3</v>
      </c>
      <c r="AC24" s="252">
        <f t="shared" si="27"/>
        <v>400000000</v>
      </c>
      <c r="AD24" s="14">
        <f t="shared" si="14"/>
        <v>2.8290171277008825E-3</v>
      </c>
      <c r="AE24" s="252">
        <f t="shared" si="28"/>
        <v>300000000</v>
      </c>
      <c r="AF24" s="14">
        <f t="shared" si="15"/>
        <v>3.0669871950313424E-3</v>
      </c>
      <c r="AG24" s="252">
        <f t="shared" si="29"/>
        <v>300000000</v>
      </c>
      <c r="AH24" s="14">
        <f t="shared" si="16"/>
        <v>2.4571388961887488E-3</v>
      </c>
      <c r="AI24" s="252">
        <f t="shared" si="30"/>
        <v>300000000</v>
      </c>
      <c r="AJ24" s="14">
        <f t="shared" si="17"/>
        <v>2.3827265511246862E-3</v>
      </c>
      <c r="AK24" s="252">
        <f t="shared" si="31"/>
        <v>250000000</v>
      </c>
      <c r="AL24" s="14">
        <f t="shared" si="18"/>
        <v>2.2012361278189014E-3</v>
      </c>
      <c r="AN24" s="765">
        <v>192000000</v>
      </c>
      <c r="AO24" s="765"/>
      <c r="AP24" s="765">
        <f>320000000*0.73</f>
        <v>233600000</v>
      </c>
      <c r="AQ24" s="765"/>
      <c r="AR24" s="765">
        <f>400000000*0.7</f>
        <v>280000000</v>
      </c>
      <c r="AS24" s="765"/>
      <c r="AT24" s="765">
        <f>400000000*0.8</f>
        <v>320000000</v>
      </c>
      <c r="AU24" s="765"/>
      <c r="AV24" s="765">
        <v>400000000</v>
      </c>
      <c r="AW24" s="765"/>
      <c r="AX24" s="765">
        <v>400000000</v>
      </c>
      <c r="AY24" s="765"/>
      <c r="AZ24" s="765">
        <v>400000000</v>
      </c>
      <c r="BA24" s="765"/>
      <c r="BB24" s="765">
        <v>400000000</v>
      </c>
      <c r="BC24" s="765"/>
      <c r="BD24" s="765">
        <v>300000000</v>
      </c>
      <c r="BE24" s="765"/>
      <c r="BF24" s="765">
        <v>300000000</v>
      </c>
      <c r="BG24" s="765"/>
      <c r="BH24" s="765">
        <v>300000000</v>
      </c>
      <c r="BI24" s="765"/>
      <c r="BJ24" s="765">
        <v>250000000</v>
      </c>
      <c r="BK24" s="765"/>
    </row>
    <row r="25" spans="1:63" s="6" customFormat="1" ht="16.5" customHeight="1">
      <c r="B25" s="261" t="s">
        <v>15</v>
      </c>
      <c r="C25" s="272">
        <v>0</v>
      </c>
      <c r="D25" s="14">
        <v>0</v>
      </c>
      <c r="E25" s="252">
        <v>0</v>
      </c>
      <c r="F25" s="46">
        <v>0</v>
      </c>
      <c r="G25" s="46">
        <v>0</v>
      </c>
      <c r="H25" s="319">
        <f t="shared" si="5"/>
        <v>0</v>
      </c>
      <c r="I25" s="46">
        <f t="shared" si="6"/>
        <v>0</v>
      </c>
      <c r="J25" s="46">
        <f t="shared" si="0"/>
        <v>0</v>
      </c>
      <c r="K25" s="319">
        <v>0</v>
      </c>
      <c r="L25" s="14">
        <f t="shared" si="7"/>
        <v>0</v>
      </c>
      <c r="M25" s="319">
        <v>0</v>
      </c>
      <c r="N25" s="14">
        <f t="shared" si="7"/>
        <v>0</v>
      </c>
      <c r="O25" s="252">
        <f t="shared" si="20"/>
        <v>0</v>
      </c>
      <c r="P25" s="14">
        <f t="shared" si="8"/>
        <v>0</v>
      </c>
      <c r="Q25" s="252">
        <f t="shared" si="21"/>
        <v>0</v>
      </c>
      <c r="R25" s="14">
        <f t="shared" si="8"/>
        <v>0</v>
      </c>
      <c r="S25" s="252">
        <f t="shared" si="22"/>
        <v>0</v>
      </c>
      <c r="T25" s="14">
        <f t="shared" si="9"/>
        <v>0</v>
      </c>
      <c r="U25" s="252">
        <f t="shared" si="23"/>
        <v>0</v>
      </c>
      <c r="V25" s="14">
        <f t="shared" si="10"/>
        <v>0</v>
      </c>
      <c r="W25" s="252">
        <f t="shared" si="24"/>
        <v>0</v>
      </c>
      <c r="X25" s="14">
        <f t="shared" si="11"/>
        <v>0</v>
      </c>
      <c r="Y25" s="252">
        <f t="shared" si="25"/>
        <v>0</v>
      </c>
      <c r="Z25" s="14">
        <f t="shared" si="12"/>
        <v>0</v>
      </c>
      <c r="AA25" s="252">
        <f t="shared" si="26"/>
        <v>0</v>
      </c>
      <c r="AB25" s="14">
        <f t="shared" si="13"/>
        <v>0</v>
      </c>
      <c r="AC25" s="252">
        <f t="shared" si="27"/>
        <v>0</v>
      </c>
      <c r="AD25" s="14">
        <f t="shared" si="14"/>
        <v>0</v>
      </c>
      <c r="AE25" s="252">
        <f t="shared" si="28"/>
        <v>0</v>
      </c>
      <c r="AF25" s="14">
        <f t="shared" si="15"/>
        <v>0</v>
      </c>
      <c r="AG25" s="252">
        <f t="shared" si="29"/>
        <v>0</v>
      </c>
      <c r="AH25" s="14">
        <f t="shared" si="16"/>
        <v>0</v>
      </c>
      <c r="AI25" s="252">
        <f t="shared" si="30"/>
        <v>0</v>
      </c>
      <c r="AJ25" s="14">
        <f t="shared" si="17"/>
        <v>0</v>
      </c>
      <c r="AK25" s="252">
        <f t="shared" si="31"/>
        <v>0</v>
      </c>
      <c r="AL25" s="14">
        <f t="shared" si="18"/>
        <v>0</v>
      </c>
      <c r="AN25" s="765">
        <v>0</v>
      </c>
      <c r="AO25" s="765"/>
      <c r="AP25" s="765">
        <v>0</v>
      </c>
      <c r="AQ25" s="765"/>
      <c r="AR25" s="765">
        <v>0</v>
      </c>
      <c r="AS25" s="765"/>
      <c r="AT25" s="765">
        <v>0</v>
      </c>
      <c r="AU25" s="765"/>
      <c r="AV25" s="765">
        <v>0</v>
      </c>
      <c r="AW25" s="765"/>
      <c r="AX25" s="765">
        <v>0</v>
      </c>
      <c r="AY25" s="765"/>
      <c r="AZ25" s="765">
        <v>0</v>
      </c>
      <c r="BA25" s="765"/>
      <c r="BB25" s="765">
        <v>0</v>
      </c>
      <c r="BC25" s="765"/>
      <c r="BD25" s="765">
        <v>0</v>
      </c>
      <c r="BE25" s="765"/>
      <c r="BF25" s="765">
        <v>0</v>
      </c>
      <c r="BG25" s="765"/>
      <c r="BH25" s="765">
        <v>0</v>
      </c>
      <c r="BI25" s="765"/>
      <c r="BJ25" s="765">
        <v>0</v>
      </c>
      <c r="BK25" s="765"/>
    </row>
    <row r="26" spans="1:63" s="6" customFormat="1" ht="16.5" customHeight="1">
      <c r="B26" s="261" t="s">
        <v>14</v>
      </c>
      <c r="C26" s="272">
        <v>16656998399.256905</v>
      </c>
      <c r="D26" s="14">
        <v>1.7187522036246208E-2</v>
      </c>
      <c r="E26" s="252">
        <v>19373443138.655174</v>
      </c>
      <c r="F26" s="46">
        <v>1.4820624553490234E-2</v>
      </c>
      <c r="G26" s="46">
        <v>0.16308128717353149</v>
      </c>
      <c r="H26" s="319">
        <f t="shared" si="5"/>
        <v>23640911949.10223</v>
      </c>
      <c r="I26" s="46">
        <f t="shared" si="6"/>
        <v>1.6612013551020051E-2</v>
      </c>
      <c r="J26" s="46">
        <f t="shared" si="0"/>
        <v>0.2202741546716763</v>
      </c>
      <c r="K26" s="319">
        <v>18796436680.077248</v>
      </c>
      <c r="L26" s="14">
        <f t="shared" si="7"/>
        <v>9.6020735304010174E-3</v>
      </c>
      <c r="M26" s="319">
        <v>16927936962.530117</v>
      </c>
      <c r="N26" s="14">
        <f t="shared" si="7"/>
        <v>9.6020735304010174E-3</v>
      </c>
      <c r="O26" s="252">
        <f t="shared" si="20"/>
        <v>1706079922.3500814</v>
      </c>
      <c r="P26" s="14">
        <f t="shared" si="8"/>
        <v>1.7911601223087104E-2</v>
      </c>
      <c r="Q26" s="252">
        <f t="shared" si="21"/>
        <v>1706079922.3500814</v>
      </c>
      <c r="R26" s="14">
        <f t="shared" si="8"/>
        <v>1.5766140816338141E-2</v>
      </c>
      <c r="S26" s="252">
        <f t="shared" si="22"/>
        <v>1795873602.4737651</v>
      </c>
      <c r="T26" s="14">
        <f t="shared" si="9"/>
        <v>1.5547350783808655E-2</v>
      </c>
      <c r="U26" s="252">
        <f t="shared" si="23"/>
        <v>1795873602.4737651</v>
      </c>
      <c r="V26" s="14">
        <f t="shared" si="10"/>
        <v>1.7426578507088921E-2</v>
      </c>
      <c r="W26" s="252">
        <f t="shared" si="24"/>
        <v>1795873602.4737651</v>
      </c>
      <c r="X26" s="14">
        <f t="shared" si="11"/>
        <v>1.401425514748331E-2</v>
      </c>
      <c r="Y26" s="252">
        <f t="shared" si="25"/>
        <v>1795873602.4737651</v>
      </c>
      <c r="Z26" s="14">
        <f t="shared" si="12"/>
        <v>1.3347491467890068E-2</v>
      </c>
      <c r="AA26" s="252">
        <f t="shared" si="26"/>
        <v>2155048322.968524</v>
      </c>
      <c r="AB26" s="14">
        <f t="shared" si="13"/>
        <v>1.5659118702608207E-2</v>
      </c>
      <c r="AC26" s="252">
        <f t="shared" si="27"/>
        <v>2155048322.968524</v>
      </c>
      <c r="AD26" s="14">
        <f t="shared" si="14"/>
        <v>1.5241671541752542E-2</v>
      </c>
      <c r="AE26" s="252">
        <f t="shared" si="28"/>
        <v>2060954250.880394</v>
      </c>
      <c r="AF26" s="14">
        <f t="shared" si="15"/>
        <v>2.1069734323318604E-2</v>
      </c>
      <c r="AG26" s="252">
        <f t="shared" si="29"/>
        <v>2294258586.7057891</v>
      </c>
      <c r="AH26" s="14">
        <f t="shared" si="16"/>
        <v>1.8791040037699405E-2</v>
      </c>
      <c r="AI26" s="252">
        <f t="shared" si="30"/>
        <v>2294258586.7057891</v>
      </c>
      <c r="AJ26" s="14">
        <f t="shared" si="17"/>
        <v>1.8221969498965606E-2</v>
      </c>
      <c r="AK26" s="252">
        <f t="shared" si="31"/>
        <v>2085689624.2779901</v>
      </c>
      <c r="AL26" s="14">
        <f t="shared" si="18"/>
        <v>1.8364381409510969E-2</v>
      </c>
      <c r="AN26" s="765">
        <v>1706079922.3500814</v>
      </c>
      <c r="AO26" s="765"/>
      <c r="AP26" s="765">
        <f>1795873602.47377*0.95</f>
        <v>1706079922.3500814</v>
      </c>
      <c r="AQ26" s="765"/>
      <c r="AR26" s="765">
        <v>1795873602.4737651</v>
      </c>
      <c r="AS26" s="765"/>
      <c r="AT26" s="765">
        <v>1795873602.4737651</v>
      </c>
      <c r="AU26" s="765"/>
      <c r="AV26" s="765">
        <v>1795873602.4737651</v>
      </c>
      <c r="AW26" s="765"/>
      <c r="AX26" s="765">
        <v>1795873602.4737651</v>
      </c>
      <c r="AY26" s="765"/>
      <c r="AZ26" s="765">
        <v>2155048322.968524</v>
      </c>
      <c r="BA26" s="765"/>
      <c r="BB26" s="765">
        <f>1795873602.47377*1.2</f>
        <v>2155048322.968524</v>
      </c>
      <c r="BC26" s="765"/>
      <c r="BD26" s="765">
        <v>2060954250.880394</v>
      </c>
      <c r="BE26" s="765"/>
      <c r="BF26" s="765">
        <f>2085689624.27799*1.1</f>
        <v>2294258586.7057891</v>
      </c>
      <c r="BG26" s="765"/>
      <c r="BH26" s="765">
        <f t="shared" ref="BH26" si="32">2085689624.27799*1.1</f>
        <v>2294258586.7057891</v>
      </c>
      <c r="BI26" s="765"/>
      <c r="BJ26" s="765">
        <f>2085689624.27799*1</f>
        <v>2085689624.2779901</v>
      </c>
      <c r="BK26" s="765"/>
    </row>
    <row r="27" spans="1:63" s="6" customFormat="1" ht="16.5" customHeight="1">
      <c r="B27" s="261" t="s">
        <v>13</v>
      </c>
      <c r="C27" s="272">
        <v>188020000</v>
      </c>
      <c r="D27" s="302">
        <v>1.9400841711068298E-4</v>
      </c>
      <c r="E27" s="252">
        <v>208900000</v>
      </c>
      <c r="F27" s="335">
        <v>1.5980785898850932E-4</v>
      </c>
      <c r="G27" s="46">
        <v>0.11105201574300606</v>
      </c>
      <c r="H27" s="319">
        <f t="shared" si="5"/>
        <v>200000000</v>
      </c>
      <c r="I27" s="335">
        <f t="shared" si="6"/>
        <v>1.4053614840903712E-4</v>
      </c>
      <c r="J27" s="46">
        <f t="shared" si="0"/>
        <v>-4.2604116802297753E-2</v>
      </c>
      <c r="K27" s="319">
        <v>191885074.01638451</v>
      </c>
      <c r="L27" s="302">
        <f t="shared" si="7"/>
        <v>9.8023610615764528E-5</v>
      </c>
      <c r="M27" s="319">
        <v>172810330.6113674</v>
      </c>
      <c r="N27" s="302">
        <f t="shared" si="7"/>
        <v>9.8023610615764515E-5</v>
      </c>
      <c r="O27" s="252">
        <f t="shared" si="20"/>
        <v>15000000</v>
      </c>
      <c r="P27" s="14">
        <f t="shared" si="8"/>
        <v>1.5748032365108368E-4</v>
      </c>
      <c r="Q27" s="252">
        <f t="shared" si="21"/>
        <v>15000000</v>
      </c>
      <c r="R27" s="14">
        <f t="shared" si="8"/>
        <v>1.3861725300612544E-4</v>
      </c>
      <c r="S27" s="252">
        <f t="shared" si="22"/>
        <v>15000000</v>
      </c>
      <c r="T27" s="14">
        <f t="shared" si="9"/>
        <v>1.2985895078355698E-4</v>
      </c>
      <c r="U27" s="252">
        <f t="shared" si="23"/>
        <v>15000000</v>
      </c>
      <c r="V27" s="14">
        <f t="shared" si="10"/>
        <v>1.455551644872248E-4</v>
      </c>
      <c r="W27" s="252">
        <f t="shared" si="24"/>
        <v>15000000</v>
      </c>
      <c r="X27" s="14">
        <f t="shared" si="11"/>
        <v>1.1705379873209676E-4</v>
      </c>
      <c r="Y27" s="252">
        <f t="shared" si="25"/>
        <v>35000000</v>
      </c>
      <c r="Z27" s="14">
        <f t="shared" si="12"/>
        <v>2.6013089157981369E-4</v>
      </c>
      <c r="AA27" s="252">
        <f t="shared" si="26"/>
        <v>15000000</v>
      </c>
      <c r="AB27" s="14">
        <f t="shared" si="13"/>
        <v>1.0899374182736311E-4</v>
      </c>
      <c r="AC27" s="252">
        <f t="shared" si="27"/>
        <v>15000000</v>
      </c>
      <c r="AD27" s="14">
        <f t="shared" si="14"/>
        <v>1.0608814228878308E-4</v>
      </c>
      <c r="AE27" s="252">
        <f t="shared" si="28"/>
        <v>15000000</v>
      </c>
      <c r="AF27" s="14">
        <f t="shared" si="15"/>
        <v>1.5334935975156713E-4</v>
      </c>
      <c r="AG27" s="252">
        <f t="shared" si="29"/>
        <v>15000000</v>
      </c>
      <c r="AH27" s="14">
        <f t="shared" si="16"/>
        <v>1.2285694480943744E-4</v>
      </c>
      <c r="AI27" s="252">
        <f t="shared" si="30"/>
        <v>15000000</v>
      </c>
      <c r="AJ27" s="14">
        <f t="shared" si="17"/>
        <v>1.191363275562343E-4</v>
      </c>
      <c r="AK27" s="252">
        <f t="shared" si="31"/>
        <v>15000000</v>
      </c>
      <c r="AL27" s="14">
        <f t="shared" si="18"/>
        <v>1.3207416766913409E-4</v>
      </c>
      <c r="AN27" s="765">
        <v>15000000</v>
      </c>
      <c r="AO27" s="765"/>
      <c r="AP27" s="765">
        <v>15000000</v>
      </c>
      <c r="AQ27" s="765"/>
      <c r="AR27" s="765">
        <v>15000000</v>
      </c>
      <c r="AS27" s="765"/>
      <c r="AT27" s="765">
        <v>15000000</v>
      </c>
      <c r="AU27" s="765"/>
      <c r="AV27" s="765">
        <v>15000000</v>
      </c>
      <c r="AW27" s="765"/>
      <c r="AX27" s="765">
        <v>35000000</v>
      </c>
      <c r="AY27" s="765"/>
      <c r="AZ27" s="765">
        <v>15000000</v>
      </c>
      <c r="BA27" s="765"/>
      <c r="BB27" s="765">
        <v>15000000</v>
      </c>
      <c r="BC27" s="765"/>
      <c r="BD27" s="765">
        <v>15000000</v>
      </c>
      <c r="BE27" s="765"/>
      <c r="BF27" s="765">
        <v>15000000</v>
      </c>
      <c r="BG27" s="765"/>
      <c r="BH27" s="765">
        <v>15000000</v>
      </c>
      <c r="BI27" s="765"/>
      <c r="BJ27" s="765">
        <v>15000000</v>
      </c>
      <c r="BK27" s="765"/>
    </row>
    <row r="28" spans="1:63" s="6" customFormat="1" ht="16.5" customHeight="1">
      <c r="B28" s="261" t="s">
        <v>12</v>
      </c>
      <c r="C28" s="272">
        <v>197399000</v>
      </c>
      <c r="D28" s="302">
        <v>2.0368613726854434E-4</v>
      </c>
      <c r="E28" s="252">
        <v>707405460</v>
      </c>
      <c r="F28" s="335">
        <v>5.4116300622011285E-4</v>
      </c>
      <c r="G28" s="46">
        <v>2.5836324398806476</v>
      </c>
      <c r="H28" s="319">
        <f t="shared" si="5"/>
        <v>240240000</v>
      </c>
      <c r="I28" s="335">
        <f t="shared" si="6"/>
        <v>1.6881202146893539E-4</v>
      </c>
      <c r="J28" s="46">
        <f t="shared" si="0"/>
        <v>-0.66039278237971188</v>
      </c>
      <c r="K28" s="319">
        <v>209538500.82589185</v>
      </c>
      <c r="L28" s="302">
        <f t="shared" si="7"/>
        <v>1.0704178279241485E-4</v>
      </c>
      <c r="M28" s="319">
        <v>188708881.02761325</v>
      </c>
      <c r="N28" s="302">
        <f t="shared" si="7"/>
        <v>1.0704178279241488E-4</v>
      </c>
      <c r="O28" s="252">
        <f t="shared" si="20"/>
        <v>20020000</v>
      </c>
      <c r="P28" s="14">
        <f t="shared" si="8"/>
        <v>2.1018373863297969E-4</v>
      </c>
      <c r="Q28" s="252">
        <f t="shared" si="21"/>
        <v>20020000</v>
      </c>
      <c r="R28" s="14">
        <f t="shared" si="8"/>
        <v>1.8500782701217543E-4</v>
      </c>
      <c r="S28" s="252">
        <f t="shared" si="22"/>
        <v>20020000</v>
      </c>
      <c r="T28" s="14">
        <f t="shared" si="9"/>
        <v>1.7331841297912071E-4</v>
      </c>
      <c r="U28" s="252">
        <f t="shared" si="23"/>
        <v>20020000</v>
      </c>
      <c r="V28" s="14">
        <f t="shared" si="10"/>
        <v>1.9426762620228268E-4</v>
      </c>
      <c r="W28" s="252">
        <f t="shared" si="24"/>
        <v>20020000</v>
      </c>
      <c r="X28" s="14">
        <f t="shared" si="11"/>
        <v>1.5622780337443847E-4</v>
      </c>
      <c r="Y28" s="252">
        <f t="shared" si="25"/>
        <v>20020000</v>
      </c>
      <c r="Z28" s="14">
        <f t="shared" si="12"/>
        <v>1.4879486998365342E-4</v>
      </c>
      <c r="AA28" s="252">
        <f t="shared" si="26"/>
        <v>20020000</v>
      </c>
      <c r="AB28" s="14">
        <f t="shared" si="13"/>
        <v>1.4547031409225394E-4</v>
      </c>
      <c r="AC28" s="252">
        <f t="shared" si="27"/>
        <v>20020000</v>
      </c>
      <c r="AD28" s="14">
        <f t="shared" si="14"/>
        <v>1.4159230724142917E-4</v>
      </c>
      <c r="AE28" s="252">
        <f t="shared" si="28"/>
        <v>20020000</v>
      </c>
      <c r="AF28" s="14">
        <f t="shared" si="15"/>
        <v>2.046702788150916E-4</v>
      </c>
      <c r="AG28" s="252">
        <f t="shared" si="29"/>
        <v>20020000</v>
      </c>
      <c r="AH28" s="14">
        <f t="shared" si="16"/>
        <v>1.639730690056625E-4</v>
      </c>
      <c r="AI28" s="252">
        <f t="shared" si="30"/>
        <v>20020000</v>
      </c>
      <c r="AJ28" s="14">
        <f t="shared" si="17"/>
        <v>1.5900728517838738E-4</v>
      </c>
      <c r="AK28" s="252">
        <f t="shared" si="31"/>
        <v>20020000</v>
      </c>
      <c r="AL28" s="14">
        <f t="shared" si="18"/>
        <v>1.7627498911573761E-4</v>
      </c>
      <c r="AN28" s="765">
        <v>20020000</v>
      </c>
      <c r="AO28" s="765"/>
      <c r="AP28" s="765">
        <v>20020000</v>
      </c>
      <c r="AQ28" s="765"/>
      <c r="AR28" s="765">
        <v>20020000</v>
      </c>
      <c r="AS28" s="765"/>
      <c r="AT28" s="765">
        <v>20020000</v>
      </c>
      <c r="AU28" s="765"/>
      <c r="AV28" s="765">
        <v>20020000</v>
      </c>
      <c r="AW28" s="765"/>
      <c r="AX28" s="765">
        <v>20020000</v>
      </c>
      <c r="AY28" s="765"/>
      <c r="AZ28" s="765">
        <v>20020000</v>
      </c>
      <c r="BA28" s="765"/>
      <c r="BB28" s="765">
        <v>20020000</v>
      </c>
      <c r="BC28" s="765"/>
      <c r="BD28" s="765">
        <v>20020000</v>
      </c>
      <c r="BE28" s="765"/>
      <c r="BF28" s="765">
        <v>20020000</v>
      </c>
      <c r="BG28" s="765"/>
      <c r="BH28" s="765">
        <v>20020000</v>
      </c>
      <c r="BI28" s="765"/>
      <c r="BJ28" s="765">
        <v>20020000</v>
      </c>
      <c r="BK28" s="765"/>
    </row>
    <row r="29" spans="1:63" s="6" customFormat="1" ht="16.5" customHeight="1">
      <c r="B29" s="261" t="s">
        <v>11</v>
      </c>
      <c r="C29" s="272">
        <v>0</v>
      </c>
      <c r="D29" s="14">
        <v>0</v>
      </c>
      <c r="E29" s="252">
        <v>0</v>
      </c>
      <c r="F29" s="46">
        <v>0</v>
      </c>
      <c r="G29" s="46">
        <v>0</v>
      </c>
      <c r="H29" s="319">
        <f t="shared" si="5"/>
        <v>0</v>
      </c>
      <c r="I29" s="46">
        <f t="shared" si="6"/>
        <v>0</v>
      </c>
      <c r="J29" s="46">
        <f t="shared" si="0"/>
        <v>0</v>
      </c>
      <c r="K29" s="319">
        <v>0</v>
      </c>
      <c r="L29" s="14">
        <f t="shared" si="7"/>
        <v>0</v>
      </c>
      <c r="M29" s="319">
        <v>0</v>
      </c>
      <c r="N29" s="14">
        <f t="shared" si="7"/>
        <v>0</v>
      </c>
      <c r="O29" s="252">
        <f t="shared" si="20"/>
        <v>0</v>
      </c>
      <c r="P29" s="14">
        <f t="shared" si="8"/>
        <v>0</v>
      </c>
      <c r="Q29" s="252">
        <f t="shared" si="21"/>
        <v>0</v>
      </c>
      <c r="R29" s="14">
        <f t="shared" si="8"/>
        <v>0</v>
      </c>
      <c r="S29" s="252">
        <f t="shared" si="22"/>
        <v>0</v>
      </c>
      <c r="T29" s="14">
        <f t="shared" si="9"/>
        <v>0</v>
      </c>
      <c r="U29" s="252">
        <f t="shared" si="23"/>
        <v>0</v>
      </c>
      <c r="V29" s="14">
        <f t="shared" si="10"/>
        <v>0</v>
      </c>
      <c r="W29" s="252">
        <f t="shared" si="24"/>
        <v>0</v>
      </c>
      <c r="X29" s="14">
        <f t="shared" si="11"/>
        <v>0</v>
      </c>
      <c r="Y29" s="252">
        <f t="shared" si="25"/>
        <v>0</v>
      </c>
      <c r="Z29" s="14">
        <f t="shared" si="12"/>
        <v>0</v>
      </c>
      <c r="AA29" s="252">
        <f t="shared" si="26"/>
        <v>0</v>
      </c>
      <c r="AB29" s="14">
        <f t="shared" si="13"/>
        <v>0</v>
      </c>
      <c r="AC29" s="252">
        <f t="shared" si="27"/>
        <v>0</v>
      </c>
      <c r="AD29" s="14">
        <f t="shared" si="14"/>
        <v>0</v>
      </c>
      <c r="AE29" s="252">
        <f t="shared" si="28"/>
        <v>0</v>
      </c>
      <c r="AF29" s="14">
        <f t="shared" si="15"/>
        <v>0</v>
      </c>
      <c r="AG29" s="252">
        <f t="shared" si="29"/>
        <v>0</v>
      </c>
      <c r="AH29" s="14">
        <f t="shared" si="16"/>
        <v>0</v>
      </c>
      <c r="AI29" s="252">
        <f t="shared" si="30"/>
        <v>0</v>
      </c>
      <c r="AJ29" s="14">
        <f t="shared" si="17"/>
        <v>0</v>
      </c>
      <c r="AK29" s="252">
        <f t="shared" si="31"/>
        <v>0</v>
      </c>
      <c r="AL29" s="14">
        <f t="shared" si="18"/>
        <v>0</v>
      </c>
      <c r="AN29" s="765">
        <v>0</v>
      </c>
      <c r="AO29" s="765"/>
      <c r="AP29" s="765">
        <v>0</v>
      </c>
      <c r="AQ29" s="765"/>
      <c r="AR29" s="765">
        <v>0</v>
      </c>
      <c r="AS29" s="765"/>
      <c r="AT29" s="765">
        <v>0</v>
      </c>
      <c r="AU29" s="765"/>
      <c r="AV29" s="765">
        <v>0</v>
      </c>
      <c r="AW29" s="765"/>
      <c r="AX29" s="765">
        <v>0</v>
      </c>
      <c r="AY29" s="765"/>
      <c r="AZ29" s="765">
        <v>0</v>
      </c>
      <c r="BA29" s="765"/>
      <c r="BB29" s="765">
        <v>0</v>
      </c>
      <c r="BC29" s="765"/>
      <c r="BD29" s="765">
        <v>0</v>
      </c>
      <c r="BE29" s="765"/>
      <c r="BF29" s="765">
        <v>0</v>
      </c>
      <c r="BG29" s="765"/>
      <c r="BH29" s="765">
        <v>0</v>
      </c>
      <c r="BI29" s="765"/>
      <c r="BJ29" s="765">
        <v>0</v>
      </c>
      <c r="BK29" s="765"/>
    </row>
    <row r="30" spans="1:63" s="6" customFormat="1" ht="16.5" customHeight="1">
      <c r="B30" s="261" t="s">
        <v>10</v>
      </c>
      <c r="C30" s="272">
        <v>0</v>
      </c>
      <c r="D30" s="14">
        <v>0</v>
      </c>
      <c r="E30" s="252">
        <v>0</v>
      </c>
      <c r="F30" s="46">
        <v>0</v>
      </c>
      <c r="G30" s="46">
        <v>0</v>
      </c>
      <c r="H30" s="319">
        <f t="shared" si="5"/>
        <v>0</v>
      </c>
      <c r="I30" s="46">
        <f t="shared" si="6"/>
        <v>0</v>
      </c>
      <c r="J30" s="46">
        <f t="shared" si="0"/>
        <v>0</v>
      </c>
      <c r="K30" s="319">
        <v>0</v>
      </c>
      <c r="L30" s="14">
        <f t="shared" si="7"/>
        <v>0</v>
      </c>
      <c r="M30" s="319">
        <v>0</v>
      </c>
      <c r="N30" s="14">
        <f t="shared" si="7"/>
        <v>0</v>
      </c>
      <c r="O30" s="252">
        <f t="shared" si="20"/>
        <v>0</v>
      </c>
      <c r="P30" s="14">
        <f t="shared" si="8"/>
        <v>0</v>
      </c>
      <c r="Q30" s="252">
        <f t="shared" si="21"/>
        <v>0</v>
      </c>
      <c r="R30" s="14">
        <f t="shared" si="8"/>
        <v>0</v>
      </c>
      <c r="S30" s="252">
        <f t="shared" si="22"/>
        <v>0</v>
      </c>
      <c r="T30" s="14">
        <f t="shared" si="9"/>
        <v>0</v>
      </c>
      <c r="U30" s="252">
        <f t="shared" si="23"/>
        <v>0</v>
      </c>
      <c r="V30" s="14">
        <f t="shared" si="10"/>
        <v>0</v>
      </c>
      <c r="W30" s="252">
        <f t="shared" si="24"/>
        <v>0</v>
      </c>
      <c r="X30" s="14">
        <f t="shared" si="11"/>
        <v>0</v>
      </c>
      <c r="Y30" s="252">
        <f t="shared" si="25"/>
        <v>0</v>
      </c>
      <c r="Z30" s="14">
        <f t="shared" si="12"/>
        <v>0</v>
      </c>
      <c r="AA30" s="252">
        <f t="shared" si="26"/>
        <v>0</v>
      </c>
      <c r="AB30" s="14">
        <f t="shared" si="13"/>
        <v>0</v>
      </c>
      <c r="AC30" s="252">
        <f t="shared" si="27"/>
        <v>0</v>
      </c>
      <c r="AD30" s="14">
        <f t="shared" si="14"/>
        <v>0</v>
      </c>
      <c r="AE30" s="252">
        <f t="shared" si="28"/>
        <v>0</v>
      </c>
      <c r="AF30" s="14">
        <f t="shared" si="15"/>
        <v>0</v>
      </c>
      <c r="AG30" s="252">
        <f t="shared" si="29"/>
        <v>0</v>
      </c>
      <c r="AH30" s="14">
        <f t="shared" si="16"/>
        <v>0</v>
      </c>
      <c r="AI30" s="252">
        <f t="shared" si="30"/>
        <v>0</v>
      </c>
      <c r="AJ30" s="14">
        <f t="shared" si="17"/>
        <v>0</v>
      </c>
      <c r="AK30" s="252">
        <f t="shared" si="31"/>
        <v>0</v>
      </c>
      <c r="AL30" s="14">
        <f t="shared" si="18"/>
        <v>0</v>
      </c>
      <c r="AN30" s="765">
        <v>0</v>
      </c>
      <c r="AO30" s="765"/>
      <c r="AP30" s="765">
        <v>0</v>
      </c>
      <c r="AQ30" s="765"/>
      <c r="AR30" s="765">
        <v>0</v>
      </c>
      <c r="AS30" s="765"/>
      <c r="AT30" s="765">
        <v>0</v>
      </c>
      <c r="AU30" s="765"/>
      <c r="AV30" s="765">
        <v>0</v>
      </c>
      <c r="AW30" s="765"/>
      <c r="AX30" s="765">
        <v>0</v>
      </c>
      <c r="AY30" s="765"/>
      <c r="AZ30" s="765">
        <v>0</v>
      </c>
      <c r="BA30" s="765"/>
      <c r="BB30" s="765">
        <v>0</v>
      </c>
      <c r="BC30" s="765"/>
      <c r="BD30" s="765">
        <v>0</v>
      </c>
      <c r="BE30" s="765"/>
      <c r="BF30" s="765">
        <v>0</v>
      </c>
      <c r="BG30" s="765"/>
      <c r="BH30" s="765">
        <v>0</v>
      </c>
      <c r="BI30" s="765"/>
      <c r="BJ30" s="765">
        <v>0</v>
      </c>
      <c r="BK30" s="765"/>
    </row>
    <row r="31" spans="1:63" s="6" customFormat="1" ht="16.5" customHeight="1">
      <c r="B31" s="261" t="s">
        <v>9</v>
      </c>
      <c r="C31" s="272">
        <v>0</v>
      </c>
      <c r="D31" s="14">
        <v>0</v>
      </c>
      <c r="E31" s="252">
        <v>0</v>
      </c>
      <c r="F31" s="46">
        <v>0</v>
      </c>
      <c r="G31" s="46">
        <v>0</v>
      </c>
      <c r="H31" s="319">
        <f t="shared" si="5"/>
        <v>0</v>
      </c>
      <c r="I31" s="46">
        <f t="shared" si="6"/>
        <v>0</v>
      </c>
      <c r="J31" s="46">
        <f t="shared" si="0"/>
        <v>0</v>
      </c>
      <c r="K31" s="319">
        <v>0</v>
      </c>
      <c r="L31" s="14">
        <f t="shared" si="7"/>
        <v>0</v>
      </c>
      <c r="M31" s="319">
        <v>0</v>
      </c>
      <c r="N31" s="14">
        <f t="shared" si="7"/>
        <v>0</v>
      </c>
      <c r="O31" s="252">
        <f t="shared" si="20"/>
        <v>0</v>
      </c>
      <c r="P31" s="14">
        <f t="shared" si="8"/>
        <v>0</v>
      </c>
      <c r="Q31" s="252">
        <f t="shared" si="21"/>
        <v>0</v>
      </c>
      <c r="R31" s="14">
        <f t="shared" si="8"/>
        <v>0</v>
      </c>
      <c r="S31" s="252">
        <f t="shared" si="22"/>
        <v>0</v>
      </c>
      <c r="T31" s="14">
        <f t="shared" si="9"/>
        <v>0</v>
      </c>
      <c r="U31" s="252">
        <f t="shared" si="23"/>
        <v>0</v>
      </c>
      <c r="V31" s="14">
        <f t="shared" si="10"/>
        <v>0</v>
      </c>
      <c r="W31" s="252">
        <f t="shared" si="24"/>
        <v>0</v>
      </c>
      <c r="X31" s="14">
        <f t="shared" si="11"/>
        <v>0</v>
      </c>
      <c r="Y31" s="252">
        <f t="shared" si="25"/>
        <v>0</v>
      </c>
      <c r="Z31" s="14">
        <f t="shared" si="12"/>
        <v>0</v>
      </c>
      <c r="AA31" s="252">
        <f t="shared" si="26"/>
        <v>0</v>
      </c>
      <c r="AB31" s="14">
        <f t="shared" si="13"/>
        <v>0</v>
      </c>
      <c r="AC31" s="252">
        <f t="shared" si="27"/>
        <v>0</v>
      </c>
      <c r="AD31" s="14">
        <f t="shared" si="14"/>
        <v>0</v>
      </c>
      <c r="AE31" s="252">
        <f t="shared" si="28"/>
        <v>0</v>
      </c>
      <c r="AF31" s="14">
        <f t="shared" si="15"/>
        <v>0</v>
      </c>
      <c r="AG31" s="252">
        <f t="shared" si="29"/>
        <v>0</v>
      </c>
      <c r="AH31" s="14">
        <f t="shared" si="16"/>
        <v>0</v>
      </c>
      <c r="AI31" s="252">
        <f t="shared" si="30"/>
        <v>0</v>
      </c>
      <c r="AJ31" s="14">
        <f t="shared" si="17"/>
        <v>0</v>
      </c>
      <c r="AK31" s="252">
        <f t="shared" si="31"/>
        <v>0</v>
      </c>
      <c r="AL31" s="14">
        <f t="shared" si="18"/>
        <v>0</v>
      </c>
      <c r="AN31" s="765">
        <v>0</v>
      </c>
      <c r="AO31" s="765"/>
      <c r="AP31" s="765">
        <v>0</v>
      </c>
      <c r="AQ31" s="765"/>
      <c r="AR31" s="765">
        <v>0</v>
      </c>
      <c r="AS31" s="765"/>
      <c r="AT31" s="765">
        <v>0</v>
      </c>
      <c r="AU31" s="765"/>
      <c r="AV31" s="765">
        <v>0</v>
      </c>
      <c r="AW31" s="765"/>
      <c r="AX31" s="765">
        <v>0</v>
      </c>
      <c r="AY31" s="765"/>
      <c r="AZ31" s="765">
        <v>0</v>
      </c>
      <c r="BA31" s="765"/>
      <c r="BB31" s="765">
        <v>0</v>
      </c>
      <c r="BC31" s="765"/>
      <c r="BD31" s="765">
        <v>0</v>
      </c>
      <c r="BE31" s="765"/>
      <c r="BF31" s="765">
        <v>0</v>
      </c>
      <c r="BG31" s="765"/>
      <c r="BH31" s="765">
        <v>0</v>
      </c>
      <c r="BI31" s="765"/>
      <c r="BJ31" s="765">
        <v>0</v>
      </c>
      <c r="BK31" s="765"/>
    </row>
    <row r="32" spans="1:63" s="6" customFormat="1" ht="16.5" customHeight="1">
      <c r="B32" s="261" t="s">
        <v>8</v>
      </c>
      <c r="C32" s="272">
        <v>5307951949.1999998</v>
      </c>
      <c r="D32" s="14">
        <v>5.477009657291013E-3</v>
      </c>
      <c r="E32" s="252">
        <v>10534104842</v>
      </c>
      <c r="F32" s="46">
        <v>8.0585578801364733E-3</v>
      </c>
      <c r="G32" s="46">
        <v>0.98458933743506705</v>
      </c>
      <c r="H32" s="319">
        <f t="shared" si="5"/>
        <v>12224694396.3925</v>
      </c>
      <c r="I32" s="46">
        <f t="shared" si="6"/>
        <v>8.5900573297327046E-3</v>
      </c>
      <c r="J32" s="46">
        <f t="shared" si="0"/>
        <v>0.16048725352077714</v>
      </c>
      <c r="K32" s="319">
        <v>12127891714.376822</v>
      </c>
      <c r="L32" s="14">
        <f t="shared" si="7"/>
        <v>6.1954778978729769E-3</v>
      </c>
      <c r="M32" s="319">
        <v>10922292875.168425</v>
      </c>
      <c r="N32" s="14">
        <f t="shared" si="7"/>
        <v>6.1954778978729769E-3</v>
      </c>
      <c r="O32" s="252">
        <f t="shared" si="20"/>
        <v>695243283.20999992</v>
      </c>
      <c r="P32" s="14">
        <f t="shared" si="8"/>
        <v>7.2991424837435216E-3</v>
      </c>
      <c r="Q32" s="252">
        <f t="shared" si="21"/>
        <v>811117163.74499989</v>
      </c>
      <c r="R32" s="14">
        <f t="shared" si="8"/>
        <v>7.4956555402967695E-3</v>
      </c>
      <c r="S32" s="252">
        <f t="shared" si="22"/>
        <v>1042864924.8149999</v>
      </c>
      <c r="T32" s="14">
        <f t="shared" si="9"/>
        <v>9.0283563296965942E-3</v>
      </c>
      <c r="U32" s="252">
        <f t="shared" si="23"/>
        <v>926991044.27999997</v>
      </c>
      <c r="V32" s="14">
        <f t="shared" si="10"/>
        <v>8.9952222618906452E-3</v>
      </c>
      <c r="W32" s="252">
        <f t="shared" si="24"/>
        <v>1158738805.3</v>
      </c>
      <c r="X32" s="14">
        <f t="shared" si="11"/>
        <v>9.0423185932437637E-3</v>
      </c>
      <c r="Y32" s="252">
        <f t="shared" si="25"/>
        <v>1100801865.0824997</v>
      </c>
      <c r="Z32" s="14">
        <f t="shared" si="12"/>
        <v>8.1815020176180687E-3</v>
      </c>
      <c r="AA32" s="252">
        <f t="shared" si="26"/>
        <v>1100801865.0824997</v>
      </c>
      <c r="AB32" s="14">
        <f t="shared" si="13"/>
        <v>7.9987009523921175E-3</v>
      </c>
      <c r="AC32" s="252">
        <f t="shared" si="27"/>
        <v>1100801865.0824997</v>
      </c>
      <c r="AD32" s="14">
        <f t="shared" si="14"/>
        <v>7.7854683263086687E-3</v>
      </c>
      <c r="AE32" s="252">
        <f t="shared" si="28"/>
        <v>926991044.27999997</v>
      </c>
      <c r="AF32" s="14">
        <f t="shared" si="15"/>
        <v>9.4768988757183079E-3</v>
      </c>
      <c r="AG32" s="252">
        <f t="shared" si="29"/>
        <v>1158738805.3499999</v>
      </c>
      <c r="AH32" s="14">
        <f t="shared" si="16"/>
        <v>9.49060729716256E-3</v>
      </c>
      <c r="AI32" s="252">
        <f t="shared" si="30"/>
        <v>1158738805.3499999</v>
      </c>
      <c r="AJ32" s="14">
        <f t="shared" si="17"/>
        <v>9.2031923910864816E-3</v>
      </c>
      <c r="AK32" s="252">
        <f t="shared" si="31"/>
        <v>1042864924.8149999</v>
      </c>
      <c r="AL32" s="14">
        <f t="shared" si="18"/>
        <v>9.1823677957516801E-3</v>
      </c>
      <c r="AN32" s="765">
        <v>695243283.20999992</v>
      </c>
      <c r="AO32" s="765"/>
      <c r="AP32" s="765">
        <f>1158738805.35*0.7</f>
        <v>811117163.74499989</v>
      </c>
      <c r="AQ32" s="765"/>
      <c r="AR32" s="765">
        <f>1158738805.35*0.9</f>
        <v>1042864924.8149999</v>
      </c>
      <c r="AS32" s="765"/>
      <c r="AT32" s="765">
        <f>1158738805.35*0.8</f>
        <v>926991044.27999997</v>
      </c>
      <c r="AU32" s="765"/>
      <c r="AV32" s="765">
        <f>1158738805.3</f>
        <v>1158738805.3</v>
      </c>
      <c r="AW32" s="765"/>
      <c r="AX32" s="765">
        <f>1158738805.35*0.95</f>
        <v>1100801865.0824997</v>
      </c>
      <c r="AY32" s="765"/>
      <c r="AZ32" s="765">
        <v>1100801865.0824997</v>
      </c>
      <c r="BA32" s="765"/>
      <c r="BB32" s="765">
        <f>1158738805.35*0.95</f>
        <v>1100801865.0824997</v>
      </c>
      <c r="BC32" s="765"/>
      <c r="BD32" s="765">
        <f>1158738805.35*0.8</f>
        <v>926991044.27999997</v>
      </c>
      <c r="BE32" s="765"/>
      <c r="BF32" s="765">
        <v>1158738805.3499999</v>
      </c>
      <c r="BG32" s="765"/>
      <c r="BH32" s="765">
        <v>1158738805.3499999</v>
      </c>
      <c r="BI32" s="765"/>
      <c r="BJ32" s="765">
        <f>1158738805.35*0.9</f>
        <v>1042864924.8149999</v>
      </c>
      <c r="BK32" s="765"/>
    </row>
    <row r="33" spans="2:63" s="6" customFormat="1" ht="16.5" customHeight="1">
      <c r="B33" s="261" t="s">
        <v>7</v>
      </c>
      <c r="C33" s="272">
        <v>0</v>
      </c>
      <c r="D33" s="14">
        <v>0</v>
      </c>
      <c r="E33" s="252">
        <v>0</v>
      </c>
      <c r="F33" s="46">
        <v>0</v>
      </c>
      <c r="G33" s="46">
        <v>0</v>
      </c>
      <c r="H33" s="319">
        <f t="shared" si="5"/>
        <v>0</v>
      </c>
      <c r="I33" s="46">
        <f t="shared" si="6"/>
        <v>0</v>
      </c>
      <c r="J33" s="46">
        <f t="shared" si="0"/>
        <v>0</v>
      </c>
      <c r="K33" s="319">
        <v>0</v>
      </c>
      <c r="L33" s="14">
        <f t="shared" si="7"/>
        <v>0</v>
      </c>
      <c r="M33" s="319">
        <v>0</v>
      </c>
      <c r="N33" s="14">
        <f t="shared" si="7"/>
        <v>0</v>
      </c>
      <c r="O33" s="252">
        <f>+AN33</f>
        <v>0</v>
      </c>
      <c r="P33" s="14">
        <f t="shared" si="8"/>
        <v>0</v>
      </c>
      <c r="Q33" s="252">
        <f t="shared" si="21"/>
        <v>0</v>
      </c>
      <c r="R33" s="14">
        <f t="shared" si="8"/>
        <v>0</v>
      </c>
      <c r="S33" s="252">
        <f t="shared" si="22"/>
        <v>0</v>
      </c>
      <c r="T33" s="14">
        <f t="shared" si="9"/>
        <v>0</v>
      </c>
      <c r="U33" s="252">
        <f t="shared" si="23"/>
        <v>0</v>
      </c>
      <c r="V33" s="14">
        <f t="shared" si="10"/>
        <v>0</v>
      </c>
      <c r="W33" s="252">
        <f t="shared" si="24"/>
        <v>0</v>
      </c>
      <c r="X33" s="14">
        <f t="shared" si="11"/>
        <v>0</v>
      </c>
      <c r="Y33" s="252">
        <f t="shared" si="25"/>
        <v>0</v>
      </c>
      <c r="Z33" s="14">
        <f t="shared" si="12"/>
        <v>0</v>
      </c>
      <c r="AA33" s="252">
        <f t="shared" si="26"/>
        <v>0</v>
      </c>
      <c r="AB33" s="14">
        <f t="shared" si="13"/>
        <v>0</v>
      </c>
      <c r="AC33" s="252">
        <f t="shared" si="27"/>
        <v>0</v>
      </c>
      <c r="AD33" s="14">
        <f t="shared" si="14"/>
        <v>0</v>
      </c>
      <c r="AE33" s="252">
        <f t="shared" si="28"/>
        <v>0</v>
      </c>
      <c r="AF33" s="14">
        <f t="shared" si="15"/>
        <v>0</v>
      </c>
      <c r="AG33" s="252">
        <f t="shared" si="29"/>
        <v>0</v>
      </c>
      <c r="AH33" s="14">
        <f t="shared" si="16"/>
        <v>0</v>
      </c>
      <c r="AI33" s="252">
        <f t="shared" si="30"/>
        <v>0</v>
      </c>
      <c r="AJ33" s="14">
        <f t="shared" si="17"/>
        <v>0</v>
      </c>
      <c r="AK33" s="252">
        <f t="shared" si="31"/>
        <v>0</v>
      </c>
      <c r="AL33" s="14">
        <f t="shared" si="18"/>
        <v>0</v>
      </c>
      <c r="AN33" s="765">
        <v>0</v>
      </c>
      <c r="AO33" s="765"/>
      <c r="AP33" s="765">
        <v>0</v>
      </c>
      <c r="AQ33" s="765"/>
      <c r="AR33" s="765">
        <v>0</v>
      </c>
      <c r="AS33" s="765"/>
      <c r="AT33" s="765">
        <v>0</v>
      </c>
      <c r="AU33" s="765"/>
      <c r="AV33" s="765">
        <v>0</v>
      </c>
      <c r="AW33" s="765"/>
      <c r="AX33" s="765">
        <v>0</v>
      </c>
      <c r="AY33" s="765"/>
      <c r="AZ33" s="765">
        <v>0</v>
      </c>
      <c r="BA33" s="765"/>
      <c r="BB33" s="765">
        <v>0</v>
      </c>
      <c r="BC33" s="765"/>
      <c r="BD33" s="765">
        <v>0</v>
      </c>
      <c r="BE33" s="765"/>
      <c r="BF33" s="765">
        <v>0</v>
      </c>
      <c r="BG33" s="765"/>
      <c r="BH33" s="765">
        <v>0</v>
      </c>
      <c r="BI33" s="765"/>
      <c r="BJ33" s="765">
        <v>0</v>
      </c>
      <c r="BK33" s="765"/>
    </row>
    <row r="34" spans="2:63" s="6" customFormat="1" ht="16.5" customHeight="1">
      <c r="B34" s="261" t="s">
        <v>6</v>
      </c>
      <c r="C34" s="272">
        <v>0</v>
      </c>
      <c r="D34" s="14">
        <v>0</v>
      </c>
      <c r="E34" s="252">
        <v>0</v>
      </c>
      <c r="F34" s="46">
        <v>0</v>
      </c>
      <c r="G34" s="46">
        <v>0</v>
      </c>
      <c r="H34" s="319">
        <f t="shared" si="5"/>
        <v>0</v>
      </c>
      <c r="I34" s="46">
        <f t="shared" si="6"/>
        <v>0</v>
      </c>
      <c r="J34" s="46">
        <f t="shared" si="0"/>
        <v>0</v>
      </c>
      <c r="K34" s="319">
        <v>0</v>
      </c>
      <c r="L34" s="14">
        <f t="shared" si="7"/>
        <v>0</v>
      </c>
      <c r="M34" s="319">
        <v>0</v>
      </c>
      <c r="N34" s="14">
        <f t="shared" si="7"/>
        <v>0</v>
      </c>
      <c r="O34" s="252">
        <f t="shared" si="20"/>
        <v>0</v>
      </c>
      <c r="P34" s="14">
        <f t="shared" si="8"/>
        <v>0</v>
      </c>
      <c r="Q34" s="252">
        <f t="shared" si="21"/>
        <v>0</v>
      </c>
      <c r="R34" s="14">
        <f t="shared" si="8"/>
        <v>0</v>
      </c>
      <c r="S34" s="252">
        <f t="shared" si="22"/>
        <v>0</v>
      </c>
      <c r="T34" s="14">
        <f t="shared" si="9"/>
        <v>0</v>
      </c>
      <c r="U34" s="252">
        <f t="shared" si="23"/>
        <v>0</v>
      </c>
      <c r="V34" s="14">
        <f t="shared" si="10"/>
        <v>0</v>
      </c>
      <c r="W34" s="252">
        <f t="shared" si="24"/>
        <v>0</v>
      </c>
      <c r="X34" s="14">
        <f t="shared" si="11"/>
        <v>0</v>
      </c>
      <c r="Y34" s="252">
        <f t="shared" si="25"/>
        <v>0</v>
      </c>
      <c r="Z34" s="14">
        <f t="shared" si="12"/>
        <v>0</v>
      </c>
      <c r="AA34" s="252">
        <f t="shared" si="26"/>
        <v>0</v>
      </c>
      <c r="AB34" s="14">
        <f t="shared" si="13"/>
        <v>0</v>
      </c>
      <c r="AC34" s="252">
        <f t="shared" si="27"/>
        <v>0</v>
      </c>
      <c r="AD34" s="14">
        <f t="shared" si="14"/>
        <v>0</v>
      </c>
      <c r="AE34" s="252">
        <f t="shared" si="28"/>
        <v>0</v>
      </c>
      <c r="AF34" s="14">
        <f t="shared" si="15"/>
        <v>0</v>
      </c>
      <c r="AG34" s="252">
        <f t="shared" si="29"/>
        <v>0</v>
      </c>
      <c r="AH34" s="14">
        <f t="shared" si="16"/>
        <v>0</v>
      </c>
      <c r="AI34" s="252">
        <f t="shared" si="30"/>
        <v>0</v>
      </c>
      <c r="AJ34" s="14">
        <f t="shared" si="17"/>
        <v>0</v>
      </c>
      <c r="AK34" s="252">
        <f t="shared" si="31"/>
        <v>0</v>
      </c>
      <c r="AL34" s="14">
        <f t="shared" si="18"/>
        <v>0</v>
      </c>
      <c r="AN34" s="765">
        <v>0</v>
      </c>
      <c r="AO34" s="765"/>
      <c r="AP34" s="765">
        <v>0</v>
      </c>
      <c r="AQ34" s="765"/>
      <c r="AR34" s="765">
        <v>0</v>
      </c>
      <c r="AS34" s="765"/>
      <c r="AT34" s="765">
        <v>0</v>
      </c>
      <c r="AU34" s="765"/>
      <c r="AV34" s="765">
        <v>0</v>
      </c>
      <c r="AW34" s="765"/>
      <c r="AX34" s="765">
        <v>0</v>
      </c>
      <c r="AY34" s="765"/>
      <c r="AZ34" s="765">
        <v>0</v>
      </c>
      <c r="BA34" s="765"/>
      <c r="BB34" s="765">
        <v>0</v>
      </c>
      <c r="BC34" s="765"/>
      <c r="BD34" s="765">
        <v>0</v>
      </c>
      <c r="BE34" s="765"/>
      <c r="BF34" s="765">
        <v>0</v>
      </c>
      <c r="BG34" s="765"/>
      <c r="BH34" s="765">
        <v>0</v>
      </c>
      <c r="BI34" s="765"/>
      <c r="BJ34" s="765">
        <v>0</v>
      </c>
      <c r="BK34" s="765"/>
    </row>
    <row r="35" spans="2:63" s="6" customFormat="1" ht="16.5" customHeight="1">
      <c r="B35" s="261" t="s">
        <v>5</v>
      </c>
      <c r="C35" s="272">
        <v>1015464300</v>
      </c>
      <c r="D35" s="14">
        <v>1.0478067305361542E-3</v>
      </c>
      <c r="E35" s="252">
        <v>1141142500</v>
      </c>
      <c r="F35" s="46">
        <v>8.7297051089418388E-4</v>
      </c>
      <c r="G35" s="46">
        <v>0.12376427216594418</v>
      </c>
      <c r="H35" s="319">
        <f t="shared" si="5"/>
        <v>1023878541.9824407</v>
      </c>
      <c r="I35" s="46">
        <f t="shared" si="6"/>
        <v>7.194597336443641E-4</v>
      </c>
      <c r="J35" s="46">
        <f t="shared" si="0"/>
        <v>-0.10276013558127867</v>
      </c>
      <c r="K35" s="319">
        <v>978769669.93462622</v>
      </c>
      <c r="L35" s="14">
        <f t="shared" si="7"/>
        <v>4.9999999999999958E-4</v>
      </c>
      <c r="M35" s="319">
        <v>881472991.68949044</v>
      </c>
      <c r="N35" s="14">
        <f t="shared" si="7"/>
        <v>4.9999999999999958E-4</v>
      </c>
      <c r="O35" s="252">
        <f t="shared" si="20"/>
        <v>61984326.54180681</v>
      </c>
      <c r="P35" s="14">
        <f t="shared" si="8"/>
        <v>6.5075412033987958E-4</v>
      </c>
      <c r="Q35" s="252">
        <f t="shared" si="21"/>
        <v>64829315.729803152</v>
      </c>
      <c r="R35" s="14">
        <f t="shared" si="8"/>
        <v>5.9909744404880753E-4</v>
      </c>
      <c r="S35" s="252">
        <f t="shared" si="22"/>
        <v>76484070.099960461</v>
      </c>
      <c r="T35" s="14">
        <f t="shared" si="9"/>
        <v>6.6214273965579246E-4</v>
      </c>
      <c r="U35" s="252">
        <f t="shared" si="23"/>
        <v>73088152.214618996</v>
      </c>
      <c r="V35" s="14">
        <f t="shared" si="10"/>
        <v>7.0922386784441269E-4</v>
      </c>
      <c r="W35" s="252">
        <f t="shared" si="24"/>
        <v>75531634.196067438</v>
      </c>
      <c r="X35" s="14">
        <f t="shared" si="11"/>
        <v>5.8941764713952227E-4</v>
      </c>
      <c r="Y35" s="252">
        <f t="shared" si="25"/>
        <v>71326551.126796901</v>
      </c>
      <c r="Z35" s="14">
        <f t="shared" si="12"/>
        <v>5.3012112394076687E-4</v>
      </c>
      <c r="AA35" s="252">
        <f t="shared" si="26"/>
        <v>72028959.728800148</v>
      </c>
      <c r="AB35" s="14">
        <f t="shared" si="13"/>
        <v>5.2338038938495846E-4</v>
      </c>
      <c r="AC35" s="252">
        <f t="shared" si="27"/>
        <v>71938192.9335448</v>
      </c>
      <c r="AD35" s="14">
        <f t="shared" si="14"/>
        <v>5.08785949862122E-4</v>
      </c>
      <c r="AE35" s="252">
        <f t="shared" si="28"/>
        <v>73278919.633669958</v>
      </c>
      <c r="AF35" s="14">
        <f t="shared" si="15"/>
        <v>7.4915169394065536E-4</v>
      </c>
      <c r="AG35" s="252">
        <f t="shared" si="29"/>
        <v>126521638.22977431</v>
      </c>
      <c r="AH35" s="14">
        <f t="shared" si="16"/>
        <v>1.0362707950129996E-3</v>
      </c>
      <c r="AI35" s="252">
        <f t="shared" si="30"/>
        <v>126868155.29720303</v>
      </c>
      <c r="AJ35" s="14">
        <f t="shared" si="17"/>
        <v>1.0076404070628521E-3</v>
      </c>
      <c r="AK35" s="252">
        <f t="shared" si="31"/>
        <v>129998626.25039469</v>
      </c>
      <c r="AL35" s="14">
        <f t="shared" si="18"/>
        <v>1.1446306906767816E-3</v>
      </c>
      <c r="AN35" s="765">
        <v>61984326.54180681</v>
      </c>
      <c r="AO35" s="765"/>
      <c r="AP35" s="765">
        <v>64829315.729803152</v>
      </c>
      <c r="AQ35" s="765"/>
      <c r="AR35" s="765">
        <v>76484070.099960461</v>
      </c>
      <c r="AS35" s="765"/>
      <c r="AT35" s="765">
        <v>73088152.214618996</v>
      </c>
      <c r="AU35" s="765"/>
      <c r="AV35" s="765">
        <v>75531634.196067438</v>
      </c>
      <c r="AW35" s="765"/>
      <c r="AX35" s="765">
        <v>71326551.126796901</v>
      </c>
      <c r="AY35" s="765"/>
      <c r="AZ35" s="765">
        <v>72028959.728800148</v>
      </c>
      <c r="BA35" s="765"/>
      <c r="BB35" s="765">
        <f>109829302.188618*0.655</f>
        <v>71938192.9335448</v>
      </c>
      <c r="BC35" s="765"/>
      <c r="BD35" s="765">
        <f>118191805.860758*0.62</f>
        <v>73278919.633669958</v>
      </c>
      <c r="BE35" s="765"/>
      <c r="BF35" s="765">
        <v>126521638.22977431</v>
      </c>
      <c r="BG35" s="765"/>
      <c r="BH35" s="765">
        <v>126868155.29720303</v>
      </c>
      <c r="BI35" s="765"/>
      <c r="BJ35" s="765">
        <v>129998626.25039469</v>
      </c>
      <c r="BK35" s="765"/>
    </row>
    <row r="36" spans="2:63" s="6" customFormat="1" ht="16.5" customHeight="1">
      <c r="B36" s="261" t="s">
        <v>4</v>
      </c>
      <c r="C36" s="272">
        <v>0</v>
      </c>
      <c r="D36" s="14">
        <v>0</v>
      </c>
      <c r="E36" s="252">
        <v>0</v>
      </c>
      <c r="F36" s="46">
        <v>0</v>
      </c>
      <c r="G36" s="46">
        <v>0</v>
      </c>
      <c r="H36" s="319">
        <f t="shared" si="5"/>
        <v>0</v>
      </c>
      <c r="I36" s="46">
        <f t="shared" si="6"/>
        <v>0</v>
      </c>
      <c r="J36" s="46">
        <f t="shared" si="0"/>
        <v>0</v>
      </c>
      <c r="K36" s="319">
        <v>0</v>
      </c>
      <c r="L36" s="14">
        <f t="shared" si="7"/>
        <v>0</v>
      </c>
      <c r="M36" s="319">
        <v>0</v>
      </c>
      <c r="N36" s="14">
        <f t="shared" si="7"/>
        <v>0</v>
      </c>
      <c r="O36" s="252">
        <f t="shared" si="20"/>
        <v>0</v>
      </c>
      <c r="P36" s="14">
        <f t="shared" si="8"/>
        <v>0</v>
      </c>
      <c r="Q36" s="252">
        <f t="shared" si="21"/>
        <v>0</v>
      </c>
      <c r="R36" s="14">
        <f t="shared" si="8"/>
        <v>0</v>
      </c>
      <c r="S36" s="252">
        <f t="shared" si="22"/>
        <v>0</v>
      </c>
      <c r="T36" s="14">
        <f t="shared" si="9"/>
        <v>0</v>
      </c>
      <c r="U36" s="252">
        <f t="shared" si="23"/>
        <v>0</v>
      </c>
      <c r="V36" s="14">
        <f t="shared" si="10"/>
        <v>0</v>
      </c>
      <c r="W36" s="252">
        <f t="shared" si="24"/>
        <v>0</v>
      </c>
      <c r="X36" s="14">
        <f t="shared" si="11"/>
        <v>0</v>
      </c>
      <c r="Y36" s="252">
        <f t="shared" si="25"/>
        <v>0</v>
      </c>
      <c r="Z36" s="14">
        <f t="shared" si="12"/>
        <v>0</v>
      </c>
      <c r="AA36" s="252">
        <f t="shared" si="26"/>
        <v>0</v>
      </c>
      <c r="AB36" s="14">
        <f t="shared" si="13"/>
        <v>0</v>
      </c>
      <c r="AC36" s="252">
        <f t="shared" si="27"/>
        <v>0</v>
      </c>
      <c r="AD36" s="14">
        <f t="shared" si="14"/>
        <v>0</v>
      </c>
      <c r="AE36" s="252">
        <f t="shared" si="28"/>
        <v>0</v>
      </c>
      <c r="AF36" s="14">
        <f t="shared" si="15"/>
        <v>0</v>
      </c>
      <c r="AG36" s="252">
        <f t="shared" si="29"/>
        <v>0</v>
      </c>
      <c r="AH36" s="14">
        <f t="shared" si="16"/>
        <v>0</v>
      </c>
      <c r="AI36" s="252">
        <f t="shared" si="30"/>
        <v>0</v>
      </c>
      <c r="AJ36" s="14">
        <f t="shared" si="17"/>
        <v>0</v>
      </c>
      <c r="AK36" s="252">
        <f t="shared" si="31"/>
        <v>0</v>
      </c>
      <c r="AL36" s="14">
        <f t="shared" si="18"/>
        <v>0</v>
      </c>
      <c r="AN36" s="765">
        <v>0</v>
      </c>
      <c r="AO36" s="765"/>
      <c r="AP36" s="765">
        <v>0</v>
      </c>
      <c r="AQ36" s="765"/>
      <c r="AR36" s="765">
        <v>0</v>
      </c>
      <c r="AS36" s="765"/>
      <c r="AT36" s="765">
        <v>0</v>
      </c>
      <c r="AU36" s="765"/>
      <c r="AV36" s="765">
        <v>0</v>
      </c>
      <c r="AW36" s="765"/>
      <c r="AX36" s="765">
        <v>0</v>
      </c>
      <c r="AY36" s="765"/>
      <c r="AZ36" s="765">
        <v>0</v>
      </c>
      <c r="BA36" s="765"/>
      <c r="BB36" s="765">
        <v>0</v>
      </c>
      <c r="BC36" s="765"/>
      <c r="BD36" s="765">
        <v>0</v>
      </c>
      <c r="BE36" s="765"/>
      <c r="BF36" s="765">
        <v>0</v>
      </c>
      <c r="BG36" s="765"/>
      <c r="BH36" s="765">
        <v>0</v>
      </c>
      <c r="BI36" s="765"/>
      <c r="BJ36" s="765">
        <v>0</v>
      </c>
      <c r="BK36" s="765"/>
    </row>
    <row r="37" spans="2:63" s="6" customFormat="1" ht="16.5" customHeight="1">
      <c r="B37" s="261" t="s">
        <v>3</v>
      </c>
      <c r="C37" s="272">
        <v>0</v>
      </c>
      <c r="D37" s="14">
        <v>0</v>
      </c>
      <c r="E37" s="252">
        <v>0</v>
      </c>
      <c r="F37" s="46">
        <v>0</v>
      </c>
      <c r="G37" s="46">
        <v>0</v>
      </c>
      <c r="H37" s="319">
        <f t="shared" si="5"/>
        <v>0</v>
      </c>
      <c r="I37" s="46">
        <f t="shared" si="6"/>
        <v>0</v>
      </c>
      <c r="J37" s="46">
        <f t="shared" si="0"/>
        <v>0</v>
      </c>
      <c r="K37" s="319">
        <v>0</v>
      </c>
      <c r="L37" s="14">
        <f t="shared" si="7"/>
        <v>0</v>
      </c>
      <c r="M37" s="319">
        <v>0</v>
      </c>
      <c r="N37" s="14">
        <f t="shared" si="7"/>
        <v>0</v>
      </c>
      <c r="O37" s="252">
        <f t="shared" si="20"/>
        <v>0</v>
      </c>
      <c r="P37" s="14">
        <f t="shared" si="8"/>
        <v>0</v>
      </c>
      <c r="Q37" s="252">
        <f t="shared" si="21"/>
        <v>0</v>
      </c>
      <c r="R37" s="14">
        <f t="shared" si="8"/>
        <v>0</v>
      </c>
      <c r="S37" s="252">
        <f t="shared" si="22"/>
        <v>0</v>
      </c>
      <c r="T37" s="14">
        <f t="shared" si="9"/>
        <v>0</v>
      </c>
      <c r="U37" s="252">
        <f t="shared" si="23"/>
        <v>0</v>
      </c>
      <c r="V37" s="14">
        <f t="shared" si="10"/>
        <v>0</v>
      </c>
      <c r="W37" s="252">
        <f t="shared" si="24"/>
        <v>0</v>
      </c>
      <c r="X37" s="14">
        <f t="shared" si="11"/>
        <v>0</v>
      </c>
      <c r="Y37" s="252">
        <f t="shared" si="25"/>
        <v>0</v>
      </c>
      <c r="Z37" s="14">
        <f t="shared" si="12"/>
        <v>0</v>
      </c>
      <c r="AA37" s="252">
        <f t="shared" si="26"/>
        <v>0</v>
      </c>
      <c r="AB37" s="14">
        <f t="shared" si="13"/>
        <v>0</v>
      </c>
      <c r="AC37" s="252">
        <f t="shared" si="27"/>
        <v>0</v>
      </c>
      <c r="AD37" s="14">
        <f t="shared" si="14"/>
        <v>0</v>
      </c>
      <c r="AE37" s="252">
        <f t="shared" si="28"/>
        <v>0</v>
      </c>
      <c r="AF37" s="14">
        <f t="shared" si="15"/>
        <v>0</v>
      </c>
      <c r="AG37" s="252">
        <f t="shared" si="29"/>
        <v>0</v>
      </c>
      <c r="AH37" s="14">
        <f t="shared" si="16"/>
        <v>0</v>
      </c>
      <c r="AI37" s="252">
        <f t="shared" si="30"/>
        <v>0</v>
      </c>
      <c r="AJ37" s="14">
        <f t="shared" si="17"/>
        <v>0</v>
      </c>
      <c r="AK37" s="252">
        <f t="shared" si="31"/>
        <v>0</v>
      </c>
      <c r="AL37" s="14">
        <f t="shared" si="18"/>
        <v>0</v>
      </c>
      <c r="AN37" s="765">
        <v>0</v>
      </c>
      <c r="AO37" s="765"/>
      <c r="AP37" s="765">
        <v>0</v>
      </c>
      <c r="AQ37" s="765"/>
      <c r="AR37" s="765">
        <v>0</v>
      </c>
      <c r="AS37" s="765"/>
      <c r="AT37" s="765">
        <v>0</v>
      </c>
      <c r="AU37" s="765"/>
      <c r="AV37" s="765">
        <v>0</v>
      </c>
      <c r="AW37" s="765"/>
      <c r="AX37" s="765">
        <v>0</v>
      </c>
      <c r="AY37" s="765"/>
      <c r="AZ37" s="765">
        <v>0</v>
      </c>
      <c r="BA37" s="765"/>
      <c r="BB37" s="765">
        <v>0</v>
      </c>
      <c r="BC37" s="765"/>
      <c r="BD37" s="765">
        <v>0</v>
      </c>
      <c r="BE37" s="765"/>
      <c r="BF37" s="765">
        <v>0</v>
      </c>
      <c r="BG37" s="765"/>
      <c r="BH37" s="765">
        <v>0</v>
      </c>
      <c r="BI37" s="765"/>
      <c r="BJ37" s="765">
        <v>0</v>
      </c>
      <c r="BK37" s="765"/>
    </row>
    <row r="38" spans="2:63" s="6" customFormat="1" ht="16.5" customHeight="1">
      <c r="B38" s="261" t="s">
        <v>2</v>
      </c>
      <c r="C38" s="272">
        <v>6869974800</v>
      </c>
      <c r="D38" s="14">
        <v>7.0887827706535515E-3</v>
      </c>
      <c r="E38" s="252">
        <v>5543094417</v>
      </c>
      <c r="F38" s="46">
        <v>4.2404502199709397E-3</v>
      </c>
      <c r="G38" s="46">
        <v>-0.19314195781329505</v>
      </c>
      <c r="H38" s="319">
        <f t="shared" si="5"/>
        <v>6260029842</v>
      </c>
      <c r="I38" s="46">
        <f t="shared" si="6"/>
        <v>4.398802414601566E-3</v>
      </c>
      <c r="J38" s="46">
        <f t="shared" si="0"/>
        <v>0.12933848335710207</v>
      </c>
      <c r="K38" s="319">
        <v>6795479344.6635351</v>
      </c>
      <c r="L38" s="14">
        <f t="shared" si="7"/>
        <v>3.4714394782571325E-3</v>
      </c>
      <c r="M38" s="319">
        <v>6119960284.7366419</v>
      </c>
      <c r="N38" s="14">
        <f t="shared" si="7"/>
        <v>3.4714394782571329E-3</v>
      </c>
      <c r="O38" s="252">
        <f t="shared" si="20"/>
        <v>357357516</v>
      </c>
      <c r="P38" s="14">
        <f t="shared" si="8"/>
        <v>3.7517851519218211E-3</v>
      </c>
      <c r="Q38" s="252">
        <f t="shared" si="21"/>
        <v>506256481</v>
      </c>
      <c r="R38" s="14">
        <f t="shared" si="8"/>
        <v>4.678392180851183E-3</v>
      </c>
      <c r="S38" s="252">
        <f t="shared" si="22"/>
        <v>595595860</v>
      </c>
      <c r="T38" s="14">
        <f t="shared" si="9"/>
        <v>5.1562302313753524E-3</v>
      </c>
      <c r="U38" s="252">
        <f t="shared" si="23"/>
        <v>536036274</v>
      </c>
      <c r="V38" s="14">
        <f t="shared" si="10"/>
        <v>5.2015232022126065E-3</v>
      </c>
      <c r="W38" s="252">
        <f t="shared" si="24"/>
        <v>536036274</v>
      </c>
      <c r="X38" s="14">
        <f t="shared" si="11"/>
        <v>4.1830054753266045E-3</v>
      </c>
      <c r="Y38" s="252">
        <f t="shared" si="25"/>
        <v>536036274</v>
      </c>
      <c r="Z38" s="14">
        <f t="shared" si="12"/>
        <v>3.9839883964211797E-3</v>
      </c>
      <c r="AA38" s="252">
        <f t="shared" si="26"/>
        <v>609836274</v>
      </c>
      <c r="AB38" s="14">
        <f t="shared" si="13"/>
        <v>4.4312224936878045E-3</v>
      </c>
      <c r="AC38" s="252">
        <f t="shared" si="27"/>
        <v>492517101.99999994</v>
      </c>
      <c r="AD38" s="14">
        <f t="shared" si="14"/>
        <v>3.4833482931090056E-3</v>
      </c>
      <c r="AE38" s="252">
        <f t="shared" si="28"/>
        <v>531446895</v>
      </c>
      <c r="AF38" s="14">
        <f t="shared" si="15"/>
        <v>5.433136072680555E-3</v>
      </c>
      <c r="AG38" s="252">
        <f t="shared" si="29"/>
        <v>531446895</v>
      </c>
      <c r="AH38" s="14">
        <f t="shared" si="16"/>
        <v>4.3527961232107931E-3</v>
      </c>
      <c r="AI38" s="252">
        <f t="shared" si="30"/>
        <v>531446895</v>
      </c>
      <c r="AJ38" s="14">
        <f t="shared" si="17"/>
        <v>4.2209754240975774E-3</v>
      </c>
      <c r="AK38" s="252">
        <f t="shared" si="31"/>
        <v>496017101.99999994</v>
      </c>
      <c r="AL38" s="14">
        <f t="shared" si="18"/>
        <v>4.3674030597537312E-3</v>
      </c>
      <c r="AN38" s="765">
        <v>357357516</v>
      </c>
      <c r="AO38" s="765"/>
      <c r="AP38" s="765">
        <f>595595860*0.85</f>
        <v>506256481</v>
      </c>
      <c r="AQ38" s="765"/>
      <c r="AR38" s="765">
        <v>595595860</v>
      </c>
      <c r="AS38" s="765"/>
      <c r="AT38" s="765">
        <f>595595860*0.9</f>
        <v>536036274</v>
      </c>
      <c r="AU38" s="765"/>
      <c r="AV38" s="765">
        <f>595595860*0.9</f>
        <v>536036274</v>
      </c>
      <c r="AW38" s="765"/>
      <c r="AX38" s="765">
        <f>595595860*0.9</f>
        <v>536036274</v>
      </c>
      <c r="AY38" s="765"/>
      <c r="AZ38" s="765">
        <v>609836274</v>
      </c>
      <c r="BA38" s="765"/>
      <c r="BB38" s="765">
        <f>703595860*0.7</f>
        <v>492517101.99999994</v>
      </c>
      <c r="BC38" s="765"/>
      <c r="BD38" s="765">
        <f>708595860*0.75</f>
        <v>531446895</v>
      </c>
      <c r="BE38" s="765"/>
      <c r="BF38" s="765">
        <f t="shared" ref="BF38:BH38" si="33">708595860*0.75</f>
        <v>531446895</v>
      </c>
      <c r="BG38" s="765"/>
      <c r="BH38" s="765">
        <f t="shared" si="33"/>
        <v>531446895</v>
      </c>
      <c r="BI38" s="765"/>
      <c r="BJ38" s="765">
        <f>708595860*0.7</f>
        <v>496017101.99999994</v>
      </c>
      <c r="BK38" s="765"/>
    </row>
    <row r="39" spans="2:63" s="6" customFormat="1" ht="16.5" customHeight="1">
      <c r="B39" s="261" t="s">
        <v>1</v>
      </c>
      <c r="C39" s="272">
        <v>0</v>
      </c>
      <c r="D39" s="14">
        <v>0</v>
      </c>
      <c r="E39" s="252">
        <v>0</v>
      </c>
      <c r="F39" s="46">
        <v>0</v>
      </c>
      <c r="G39" s="46">
        <v>0</v>
      </c>
      <c r="H39" s="319">
        <f t="shared" si="5"/>
        <v>0</v>
      </c>
      <c r="I39" s="46">
        <f t="shared" si="6"/>
        <v>0</v>
      </c>
      <c r="J39" s="46">
        <f t="shared" si="0"/>
        <v>0</v>
      </c>
      <c r="K39" s="319">
        <v>0</v>
      </c>
      <c r="L39" s="14">
        <f t="shared" si="7"/>
        <v>0</v>
      </c>
      <c r="M39" s="319">
        <v>0</v>
      </c>
      <c r="N39" s="14">
        <f t="shared" si="7"/>
        <v>0</v>
      </c>
      <c r="O39" s="252">
        <f t="shared" si="20"/>
        <v>0</v>
      </c>
      <c r="P39" s="14">
        <f t="shared" si="8"/>
        <v>0</v>
      </c>
      <c r="Q39" s="252">
        <f t="shared" si="21"/>
        <v>0</v>
      </c>
      <c r="R39" s="14">
        <f t="shared" si="8"/>
        <v>0</v>
      </c>
      <c r="S39" s="252">
        <f t="shared" si="22"/>
        <v>0</v>
      </c>
      <c r="T39" s="14">
        <f t="shared" si="9"/>
        <v>0</v>
      </c>
      <c r="U39" s="252">
        <f t="shared" si="23"/>
        <v>0</v>
      </c>
      <c r="V39" s="14">
        <f t="shared" si="10"/>
        <v>0</v>
      </c>
      <c r="W39" s="252">
        <f t="shared" si="24"/>
        <v>0</v>
      </c>
      <c r="X39" s="14">
        <f t="shared" si="11"/>
        <v>0</v>
      </c>
      <c r="Y39" s="252">
        <f t="shared" si="25"/>
        <v>0</v>
      </c>
      <c r="Z39" s="14">
        <f t="shared" si="12"/>
        <v>0</v>
      </c>
      <c r="AA39" s="252">
        <f t="shared" si="26"/>
        <v>0</v>
      </c>
      <c r="AB39" s="14">
        <f t="shared" si="13"/>
        <v>0</v>
      </c>
      <c r="AC39" s="252">
        <f t="shared" si="27"/>
        <v>0</v>
      </c>
      <c r="AD39" s="14">
        <f t="shared" si="14"/>
        <v>0</v>
      </c>
      <c r="AE39" s="252">
        <f t="shared" si="28"/>
        <v>0</v>
      </c>
      <c r="AF39" s="14">
        <f t="shared" si="15"/>
        <v>0</v>
      </c>
      <c r="AG39" s="252">
        <f t="shared" si="29"/>
        <v>0</v>
      </c>
      <c r="AH39" s="14">
        <f t="shared" si="16"/>
        <v>0</v>
      </c>
      <c r="AI39" s="252">
        <f t="shared" si="30"/>
        <v>0</v>
      </c>
      <c r="AJ39" s="14">
        <f t="shared" si="17"/>
        <v>0</v>
      </c>
      <c r="AK39" s="252">
        <f t="shared" si="31"/>
        <v>0</v>
      </c>
      <c r="AL39" s="14">
        <f t="shared" si="18"/>
        <v>0</v>
      </c>
      <c r="AN39" s="765">
        <v>0</v>
      </c>
      <c r="AO39" s="765"/>
      <c r="AP39" s="765">
        <v>0</v>
      </c>
      <c r="AQ39" s="765"/>
      <c r="AR39" s="765">
        <v>0</v>
      </c>
      <c r="AS39" s="765"/>
      <c r="AT39" s="765">
        <v>0</v>
      </c>
      <c r="AU39" s="765"/>
      <c r="AV39" s="765">
        <v>0</v>
      </c>
      <c r="AW39" s="765"/>
      <c r="AX39" s="765">
        <v>0</v>
      </c>
      <c r="AY39" s="765"/>
      <c r="AZ39" s="765">
        <v>0</v>
      </c>
      <c r="BA39" s="765"/>
      <c r="BB39" s="765">
        <v>0</v>
      </c>
      <c r="BC39" s="765"/>
      <c r="BD39" s="765">
        <v>0</v>
      </c>
      <c r="BE39" s="765"/>
      <c r="BF39" s="765">
        <v>0</v>
      </c>
      <c r="BG39" s="765"/>
      <c r="BH39" s="765">
        <v>0</v>
      </c>
      <c r="BI39" s="765"/>
      <c r="BJ39" s="765">
        <v>0</v>
      </c>
      <c r="BK39" s="765"/>
    </row>
    <row r="40" spans="2:63" s="6" customFormat="1" ht="16.5" customHeight="1">
      <c r="B40" s="261" t="s">
        <v>0</v>
      </c>
      <c r="C40" s="272">
        <v>21107035103</v>
      </c>
      <c r="D40" s="14">
        <v>2.177929193826535E-2</v>
      </c>
      <c r="E40" s="252">
        <v>27054670832.130001</v>
      </c>
      <c r="F40" s="46">
        <v>2.0696740169083617E-2</v>
      </c>
      <c r="G40" s="46">
        <v>0.28178451876856203</v>
      </c>
      <c r="H40" s="319">
        <f t="shared" si="5"/>
        <v>30245286528.678162</v>
      </c>
      <c r="I40" s="46">
        <f t="shared" si="6"/>
        <v>2.1252780381340826E-2</v>
      </c>
      <c r="J40" s="46">
        <f t="shared" si="0"/>
        <v>0.11793215731011594</v>
      </c>
      <c r="K40" s="319">
        <v>39387266444.373917</v>
      </c>
      <c r="L40" s="14">
        <f t="shared" si="7"/>
        <v>2.0120804543833398E-2</v>
      </c>
      <c r="M40" s="319">
        <v>35471891552.904663</v>
      </c>
      <c r="N40" s="14">
        <f t="shared" si="7"/>
        <v>2.0120804543833398E-2</v>
      </c>
      <c r="O40" s="252">
        <f t="shared" si="20"/>
        <v>2189756914.6736078</v>
      </c>
      <c r="P40" s="14">
        <f t="shared" si="8"/>
        <v>2.298957517599988E-2</v>
      </c>
      <c r="Q40" s="252">
        <f>+AP40</f>
        <v>2364516812.610189</v>
      </c>
      <c r="R40" s="14">
        <f t="shared" si="8"/>
        <v>2.1850855016721592E-2</v>
      </c>
      <c r="S40" s="252">
        <f t="shared" si="22"/>
        <v>2501903032.5263281</v>
      </c>
      <c r="T40" s="14">
        <f t="shared" si="9"/>
        <v>2.1659633517737892E-2</v>
      </c>
      <c r="U40" s="252">
        <f t="shared" si="23"/>
        <v>2363432662.1591282</v>
      </c>
      <c r="V40" s="14">
        <f t="shared" si="10"/>
        <v>2.2933988659670099E-2</v>
      </c>
      <c r="W40" s="252">
        <f t="shared" si="24"/>
        <v>2806968497.0311284</v>
      </c>
      <c r="X40" s="14">
        <f t="shared" si="11"/>
        <v>2.1904421699921191E-2</v>
      </c>
      <c r="Y40" s="252">
        <f t="shared" si="25"/>
        <v>2806968497.0311284</v>
      </c>
      <c r="Z40" s="14">
        <f t="shared" si="12"/>
        <v>2.0862263364833059E-2</v>
      </c>
      <c r="AA40" s="252">
        <f t="shared" si="26"/>
        <v>2912346805.2604899</v>
      </c>
      <c r="AB40" s="14">
        <f t="shared" si="13"/>
        <v>2.1161838386953836E-2</v>
      </c>
      <c r="AC40" s="252">
        <f t="shared" si="27"/>
        <v>2866006238.3350191</v>
      </c>
      <c r="AD40" s="14">
        <f t="shared" si="14"/>
        <v>2.0269951840868366E-2</v>
      </c>
      <c r="AE40" s="252">
        <f t="shared" si="28"/>
        <v>1943562159.95526</v>
      </c>
      <c r="AF40" s="14">
        <f t="shared" si="15"/>
        <v>1.9869600857767469E-2</v>
      </c>
      <c r="AG40" s="252">
        <f t="shared" si="29"/>
        <v>2512409621.4055805</v>
      </c>
      <c r="AH40" s="14">
        <f t="shared" si="16"/>
        <v>2.0577798013048335E-2</v>
      </c>
      <c r="AI40" s="252">
        <f t="shared" si="30"/>
        <v>2607217531.6473002</v>
      </c>
      <c r="AJ40" s="14">
        <f t="shared" si="17"/>
        <v>2.0707621457379297E-2</v>
      </c>
      <c r="AK40" s="252">
        <f t="shared" si="31"/>
        <v>2370197756.0430002</v>
      </c>
      <c r="AL40" s="14">
        <f t="shared" si="18"/>
        <v>2.086945972270857E-2</v>
      </c>
      <c r="AN40" s="765">
        <v>2189756914.6736078</v>
      </c>
      <c r="AO40" s="765"/>
      <c r="AP40" s="765">
        <f>2627240902.90021*0.9</f>
        <v>2364516812.610189</v>
      </c>
      <c r="AQ40" s="765"/>
      <c r="AR40" s="765">
        <f>3088769175.95843*0.81</f>
        <v>2501903032.5263281</v>
      </c>
      <c r="AS40" s="765"/>
      <c r="AT40" s="765">
        <f>2954290827.69891*0.8</f>
        <v>2363432662.1591282</v>
      </c>
      <c r="AU40" s="765"/>
      <c r="AV40" s="765">
        <f>3051052714.16427*0.92</f>
        <v>2806968497.0311284</v>
      </c>
      <c r="AW40" s="765"/>
      <c r="AX40" s="765">
        <f>3051052714.16427*0.92</f>
        <v>2806968497.0311284</v>
      </c>
      <c r="AY40" s="765"/>
      <c r="AZ40" s="765">
        <v>2912346805.2604899</v>
      </c>
      <c r="BA40" s="765"/>
      <c r="BB40" s="765">
        <f>4409240366.66926*0.65</f>
        <v>2866006238.3350191</v>
      </c>
      <c r="BC40" s="765"/>
      <c r="BD40" s="765">
        <f>4740395512.086*0.41</f>
        <v>1943562159.95526</v>
      </c>
      <c r="BE40" s="765"/>
      <c r="BF40" s="765">
        <f>4740395512.086*0.53</f>
        <v>2512409621.4055805</v>
      </c>
      <c r="BG40" s="765"/>
      <c r="BH40" s="765">
        <f>4740395512.086*0.55</f>
        <v>2607217531.6473002</v>
      </c>
      <c r="BI40" s="765"/>
      <c r="BJ40" s="765">
        <f>4740395512.086*0.5</f>
        <v>2370197756.0430002</v>
      </c>
      <c r="BK40" s="765"/>
    </row>
    <row r="41" spans="2:63" s="6" customFormat="1" ht="16.5" customHeight="1" thickBot="1">
      <c r="B41" s="263" t="s">
        <v>170</v>
      </c>
      <c r="C41" s="273">
        <v>777750627739.75989</v>
      </c>
      <c r="D41" s="109">
        <v>0.80252190296048742</v>
      </c>
      <c r="E41" s="253">
        <v>1034153293911.3176</v>
      </c>
      <c r="F41" s="111">
        <v>0.79112409653366345</v>
      </c>
      <c r="G41" s="111">
        <v>0.32967207871846504</v>
      </c>
      <c r="H41" s="108">
        <f>SUM(H8+H13+H19)</f>
        <v>1120899547755.6106</v>
      </c>
      <c r="I41" s="111">
        <f>IFERROR(H41/H$7,0)</f>
        <v>0.78763452597502537</v>
      </c>
      <c r="J41" s="111">
        <f t="shared" si="0"/>
        <v>8.388142682039533E-2</v>
      </c>
      <c r="K41" s="108">
        <f>SUM(K8+K13+K19)</f>
        <v>1546996095168.7852</v>
      </c>
      <c r="L41" s="109">
        <f>IFERROR(K41/K$7,0)</f>
        <v>0.79027586504193092</v>
      </c>
      <c r="M41" s="108">
        <f>SUM(M8+M13+M19)</f>
        <v>1421907393246.5325</v>
      </c>
      <c r="N41" s="109">
        <f>IFERROR(M41/M$7,0)</f>
        <v>0.80655187773887893</v>
      </c>
      <c r="O41" s="253">
        <f>SUM(O8+O13+O19)</f>
        <v>77184969183.379044</v>
      </c>
      <c r="P41" s="109">
        <f>IFERROR(O41/O$7,0)</f>
        <v>0.81034092853316353</v>
      </c>
      <c r="Q41" s="253">
        <f>SUM(Q8+Q13+Q19)</f>
        <v>86079827987.009781</v>
      </c>
      <c r="R41" s="109">
        <f>IFERROR(Q41/Q$7,0)</f>
        <v>0.79547661965327288</v>
      </c>
      <c r="S41" s="253">
        <f>SUM(S8+S13+S19)</f>
        <v>92031516400.72496</v>
      </c>
      <c r="T41" s="109">
        <f>IFERROR(S41/S$7,0)</f>
        <v>0.79674107725452392</v>
      </c>
      <c r="U41" s="253">
        <f>SUM(U8+U13+U19)</f>
        <v>82985332379.843796</v>
      </c>
      <c r="V41" s="109">
        <f>IFERROR(U41/U$7,0)</f>
        <v>0.80526291363834568</v>
      </c>
      <c r="W41" s="253">
        <f>SUM(W8+W13+W19)</f>
        <v>104311287056.86501</v>
      </c>
      <c r="X41" s="109">
        <f>IFERROR(W41/W$7,0)</f>
        <v>0.81400216004268311</v>
      </c>
      <c r="Y41" s="253">
        <f>SUM(Y8+Y13+Y19)</f>
        <v>107412688812.99075</v>
      </c>
      <c r="Z41" s="109">
        <f>IFERROR(Y41/Y$7,0)</f>
        <v>0.7983245287973818</v>
      </c>
      <c r="AA41" s="253">
        <f>SUM(AA8+AA13+AA19)</f>
        <v>108758470099.96321</v>
      </c>
      <c r="AB41" s="109">
        <f>IFERROR(AA41/AA$7,0)</f>
        <v>0.79026617410762523</v>
      </c>
      <c r="AC41" s="253">
        <f>SUM(AC8+AC13+AC19)</f>
        <v>110252238806.57745</v>
      </c>
      <c r="AD41" s="595">
        <f>IFERROR(AC41/AC$7,0)</f>
        <v>0.77976367987793871</v>
      </c>
      <c r="AE41" s="253">
        <f>SUM(AE8+AE13+AE19)</f>
        <v>77163651274.830688</v>
      </c>
      <c r="AF41" s="109">
        <f>IFERROR(AE41/AE$7,0)</f>
        <v>0.78886643460589878</v>
      </c>
      <c r="AG41" s="253">
        <f>SUM(AG8+AG13+AG19)</f>
        <v>93335592674.797485</v>
      </c>
      <c r="AH41" s="109">
        <f>IFERROR(AG41/AG$7,0)</f>
        <v>0.76446171720024858</v>
      </c>
      <c r="AI41" s="253">
        <f>SUM(AI8+AI13+AI19)</f>
        <v>95809321670.615936</v>
      </c>
      <c r="AJ41" s="109">
        <f>IFERROR(AI41/AI$7,0)</f>
        <v>0.76095804863274119</v>
      </c>
      <c r="AK41" s="253">
        <f>SUM(AK8+AK13+AK19)</f>
        <v>85574651408.012344</v>
      </c>
      <c r="AL41" s="109">
        <f>IFERROR(AK41/AK$7,0)</f>
        <v>0.75348005721930156</v>
      </c>
      <c r="AN41" s="765"/>
      <c r="AO41" s="765"/>
      <c r="AP41" s="765"/>
      <c r="AQ41" s="765"/>
      <c r="AR41" s="765"/>
      <c r="AS41" s="765"/>
      <c r="AT41" s="765"/>
      <c r="AU41" s="765"/>
      <c r="AV41" s="765"/>
      <c r="AW41" s="765"/>
      <c r="AX41" s="765"/>
      <c r="AY41" s="765"/>
      <c r="AZ41" s="765"/>
      <c r="BA41" s="765"/>
      <c r="BB41" s="765"/>
      <c r="BC41" s="765"/>
      <c r="BD41" s="765"/>
      <c r="BE41" s="765"/>
      <c r="BF41" s="765"/>
      <c r="BG41" s="765"/>
      <c r="BH41" s="765"/>
      <c r="BI41" s="765"/>
      <c r="BJ41" s="765"/>
      <c r="BK41" s="765"/>
    </row>
    <row r="42" spans="2:63" s="6" customFormat="1" ht="16.5" customHeight="1">
      <c r="B42" s="28"/>
      <c r="C42" s="28"/>
      <c r="D42" s="16"/>
      <c r="E42" s="28"/>
      <c r="F42" s="16"/>
      <c r="G42" s="28"/>
      <c r="H42" s="28"/>
      <c r="I42" s="16"/>
      <c r="J42" s="16"/>
      <c r="K42" s="28"/>
      <c r="L42" s="16"/>
      <c r="M42" s="28"/>
      <c r="N42" s="16"/>
      <c r="O42" s="44"/>
      <c r="P42" s="16"/>
      <c r="Q42" s="44"/>
      <c r="R42" s="16"/>
      <c r="S42" s="44"/>
      <c r="T42" s="16"/>
      <c r="U42" s="44"/>
      <c r="V42" s="16"/>
      <c r="W42" s="44"/>
      <c r="X42" s="16"/>
      <c r="Y42" s="44"/>
      <c r="Z42" s="16"/>
      <c r="AA42" s="44"/>
      <c r="AB42" s="16"/>
      <c r="AC42" s="44"/>
      <c r="AD42" s="16"/>
      <c r="AE42" s="44"/>
      <c r="AF42" s="16"/>
      <c r="AG42" s="44"/>
      <c r="AH42" s="16"/>
      <c r="AI42" s="44"/>
      <c r="AJ42" s="16"/>
      <c r="AK42" s="44"/>
      <c r="AL42" s="16"/>
      <c r="AN42" s="765"/>
      <c r="AO42" s="765"/>
      <c r="AP42" s="765"/>
      <c r="AQ42" s="765"/>
      <c r="AR42" s="765"/>
      <c r="AS42" s="765"/>
      <c r="AT42" s="765"/>
      <c r="AU42" s="765"/>
      <c r="AV42" s="765"/>
      <c r="AW42" s="765"/>
      <c r="AX42" s="765"/>
      <c r="AY42" s="765"/>
      <c r="AZ42" s="765"/>
      <c r="BA42" s="765"/>
      <c r="BB42" s="765"/>
      <c r="BC42" s="765"/>
      <c r="BD42" s="765"/>
      <c r="BE42" s="765"/>
      <c r="BF42" s="765"/>
      <c r="BG42" s="765"/>
      <c r="BH42" s="765"/>
      <c r="BI42" s="765"/>
      <c r="BJ42" s="765"/>
      <c r="BK42" s="765"/>
    </row>
    <row r="43" spans="2:63" s="39" customFormat="1" ht="21" customHeight="1">
      <c r="B43" s="43" t="str">
        <f>B1</f>
        <v>2025년 사업계획</v>
      </c>
      <c r="C43" s="43"/>
      <c r="D43" s="40"/>
      <c r="E43" s="43"/>
      <c r="F43" s="40"/>
      <c r="G43" s="43"/>
      <c r="H43" s="43"/>
      <c r="I43" s="40"/>
      <c r="J43" s="40"/>
      <c r="K43" s="43"/>
      <c r="L43" s="40"/>
      <c r="M43" s="43"/>
      <c r="N43" s="40"/>
      <c r="O43" s="41"/>
      <c r="P43" s="40"/>
      <c r="Q43" s="42"/>
      <c r="R43" s="40"/>
      <c r="S43" s="42"/>
      <c r="T43" s="40"/>
      <c r="U43" s="42"/>
      <c r="V43" s="40"/>
      <c r="W43" s="42"/>
      <c r="X43" s="40"/>
      <c r="Y43" s="42"/>
      <c r="Z43" s="40"/>
      <c r="AA43" s="42"/>
      <c r="AB43" s="40"/>
      <c r="AC43" s="42"/>
      <c r="AD43" s="40"/>
      <c r="AE43" s="42"/>
      <c r="AF43" s="40"/>
      <c r="AG43" s="42"/>
      <c r="AH43" s="40"/>
      <c r="AI43" s="42"/>
      <c r="AJ43" s="40"/>
      <c r="AK43" s="42"/>
      <c r="AL43" s="40"/>
      <c r="AN43" s="763"/>
      <c r="AO43" s="763"/>
      <c r="AP43" s="763"/>
      <c r="AQ43" s="763"/>
      <c r="AR43" s="763"/>
      <c r="AS43" s="763"/>
      <c r="AT43" s="763"/>
      <c r="AU43" s="763"/>
      <c r="AV43" s="763"/>
      <c r="AW43" s="763"/>
      <c r="AX43" s="763"/>
      <c r="AY43" s="763"/>
      <c r="AZ43" s="763"/>
      <c r="BA43" s="763"/>
      <c r="BB43" s="763"/>
      <c r="BC43" s="763"/>
      <c r="BD43" s="763"/>
      <c r="BE43" s="763"/>
      <c r="BF43" s="763"/>
      <c r="BG43" s="763"/>
      <c r="BH43" s="763"/>
      <c r="BI43" s="763"/>
      <c r="BJ43" s="763"/>
      <c r="BK43" s="763"/>
    </row>
    <row r="44" spans="2:63" ht="17.25" customHeight="1">
      <c r="B44" s="38"/>
      <c r="C44" s="38"/>
      <c r="D44" s="32"/>
      <c r="E44" s="38"/>
      <c r="F44" s="32"/>
      <c r="G44" s="38"/>
      <c r="H44" s="38"/>
      <c r="I44" s="32"/>
      <c r="J44" s="32"/>
      <c r="K44" s="38"/>
      <c r="L44" s="32"/>
      <c r="M44" s="38"/>
      <c r="N44" s="32"/>
      <c r="O44" s="37"/>
      <c r="P44" s="32"/>
      <c r="Q44" s="33"/>
      <c r="R44" s="32"/>
      <c r="S44" s="33"/>
      <c r="T44" s="32"/>
      <c r="U44" s="33"/>
      <c r="V44" s="32"/>
      <c r="W44" s="33"/>
      <c r="X44" s="32"/>
      <c r="Y44" s="33"/>
      <c r="Z44" s="32"/>
      <c r="AA44" s="33"/>
      <c r="AB44" s="32"/>
      <c r="AC44" s="33"/>
      <c r="AD44" s="32"/>
      <c r="AE44" s="33"/>
      <c r="AF44" s="32"/>
      <c r="AG44" s="33"/>
      <c r="AH44" s="32"/>
      <c r="AI44" s="33"/>
      <c r="AJ44" s="32"/>
      <c r="AK44" s="33"/>
      <c r="AL44" s="32"/>
    </row>
    <row r="45" spans="2:63" ht="17.25" customHeight="1" thickBot="1">
      <c r="B45" s="36" t="s">
        <v>103</v>
      </c>
      <c r="C45" s="216" t="s">
        <v>88</v>
      </c>
      <c r="D45" s="217"/>
      <c r="E45" s="216">
        <v>5.5</v>
      </c>
      <c r="F45" s="34"/>
      <c r="G45" s="36"/>
      <c r="H45" s="216"/>
      <c r="I45" s="217"/>
      <c r="J45" s="217"/>
      <c r="K45" s="216"/>
      <c r="L45" s="217"/>
      <c r="M45" s="216"/>
      <c r="N45" s="217"/>
      <c r="O45" s="232" t="s">
        <v>197</v>
      </c>
      <c r="P45" s="34"/>
      <c r="Q45" s="33"/>
      <c r="R45" s="34"/>
      <c r="S45" s="33"/>
      <c r="T45" s="34"/>
      <c r="U45" s="33"/>
      <c r="V45" s="34"/>
      <c r="W45" s="33"/>
      <c r="X45" s="34"/>
      <c r="Y45" s="33"/>
      <c r="Z45" s="34"/>
      <c r="AA45" s="33"/>
      <c r="AB45" s="34"/>
      <c r="AC45" s="33"/>
      <c r="AD45" s="34"/>
      <c r="AE45" s="33"/>
      <c r="AF45" s="34"/>
      <c r="AG45" s="33"/>
      <c r="AH45" s="34"/>
      <c r="AI45" s="33"/>
      <c r="AJ45" s="34"/>
      <c r="AK45" s="33"/>
      <c r="AL45" s="34"/>
    </row>
    <row r="46" spans="2:63" ht="17.25" customHeight="1">
      <c r="B46" s="906" t="s">
        <v>39</v>
      </c>
      <c r="C46" s="749" t="s">
        <v>90</v>
      </c>
      <c r="D46" s="734"/>
      <c r="E46" s="734"/>
      <c r="F46" s="734"/>
      <c r="G46" s="734"/>
      <c r="H46" s="734"/>
      <c r="I46" s="734"/>
      <c r="J46" s="734"/>
      <c r="K46" s="734"/>
      <c r="L46" s="734"/>
      <c r="M46" s="735"/>
      <c r="N46" s="750"/>
      <c r="O46" s="981" t="s">
        <v>92</v>
      </c>
      <c r="P46" s="910"/>
      <c r="Q46" s="913" t="s">
        <v>89</v>
      </c>
      <c r="R46" s="984"/>
      <c r="S46" s="913" t="s">
        <v>106</v>
      </c>
      <c r="T46" s="984"/>
      <c r="U46" s="913" t="s">
        <v>114</v>
      </c>
      <c r="V46" s="984"/>
      <c r="W46" s="913" t="s">
        <v>115</v>
      </c>
      <c r="X46" s="984"/>
      <c r="Y46" s="913" t="s">
        <v>116</v>
      </c>
      <c r="Z46" s="984"/>
      <c r="AA46" s="913" t="s">
        <v>117</v>
      </c>
      <c r="AB46" s="984"/>
      <c r="AC46" s="913" t="s">
        <v>107</v>
      </c>
      <c r="AD46" s="984"/>
      <c r="AE46" s="913" t="s">
        <v>97</v>
      </c>
      <c r="AF46" s="984"/>
      <c r="AG46" s="913" t="s">
        <v>98</v>
      </c>
      <c r="AH46" s="984"/>
      <c r="AI46" s="913" t="s">
        <v>99</v>
      </c>
      <c r="AJ46" s="984"/>
      <c r="AK46" s="913" t="s">
        <v>100</v>
      </c>
      <c r="AL46" s="984"/>
      <c r="AM46" s="99"/>
    </row>
    <row r="47" spans="2:63" ht="19.5" customHeight="1">
      <c r="B47" s="907"/>
      <c r="C47" s="736" t="s">
        <v>112</v>
      </c>
      <c r="D47" s="737"/>
      <c r="E47" s="842" t="s">
        <v>355</v>
      </c>
      <c r="F47" s="737"/>
      <c r="G47" s="737"/>
      <c r="H47" s="740" t="s">
        <v>213</v>
      </c>
      <c r="I47" s="741"/>
      <c r="J47" s="737"/>
      <c r="K47" s="740" t="s">
        <v>214</v>
      </c>
      <c r="L47" s="741"/>
      <c r="M47" s="740" t="s">
        <v>356</v>
      </c>
      <c r="N47" s="741"/>
      <c r="O47" s="982"/>
      <c r="P47" s="912"/>
      <c r="Q47" s="914"/>
      <c r="R47" s="975"/>
      <c r="S47" s="914"/>
      <c r="T47" s="975"/>
      <c r="U47" s="914"/>
      <c r="V47" s="975"/>
      <c r="W47" s="914"/>
      <c r="X47" s="975"/>
      <c r="Y47" s="914"/>
      <c r="Z47" s="975"/>
      <c r="AA47" s="914"/>
      <c r="AB47" s="975"/>
      <c r="AC47" s="914"/>
      <c r="AD47" s="975"/>
      <c r="AE47" s="914"/>
      <c r="AF47" s="975"/>
      <c r="AG47" s="914"/>
      <c r="AH47" s="975"/>
      <c r="AI47" s="914"/>
      <c r="AJ47" s="975"/>
      <c r="AK47" s="914"/>
      <c r="AL47" s="975"/>
      <c r="AM47" s="99"/>
    </row>
    <row r="48" spans="2:63" ht="23.25" customHeight="1" thickBot="1">
      <c r="B48" s="908"/>
      <c r="C48" s="264" t="s">
        <v>37</v>
      </c>
      <c r="D48" s="100" t="s">
        <v>36</v>
      </c>
      <c r="E48" s="210" t="s">
        <v>37</v>
      </c>
      <c r="F48" s="101" t="s">
        <v>36</v>
      </c>
      <c r="G48" s="103" t="s">
        <v>118</v>
      </c>
      <c r="H48" s="210" t="s">
        <v>37</v>
      </c>
      <c r="I48" s="101" t="s">
        <v>36</v>
      </c>
      <c r="J48" s="103" t="s">
        <v>118</v>
      </c>
      <c r="K48" s="210" t="s">
        <v>37</v>
      </c>
      <c r="L48" s="100" t="s">
        <v>36</v>
      </c>
      <c r="M48" s="210" t="s">
        <v>37</v>
      </c>
      <c r="N48" s="100" t="s">
        <v>36</v>
      </c>
      <c r="O48" s="230" t="s">
        <v>37</v>
      </c>
      <c r="P48" s="100" t="s">
        <v>36</v>
      </c>
      <c r="Q48" s="218" t="s">
        <v>37</v>
      </c>
      <c r="R48" s="100" t="s">
        <v>36</v>
      </c>
      <c r="S48" s="218" t="s">
        <v>37</v>
      </c>
      <c r="T48" s="100" t="s">
        <v>36</v>
      </c>
      <c r="U48" s="218" t="s">
        <v>37</v>
      </c>
      <c r="V48" s="100" t="s">
        <v>36</v>
      </c>
      <c r="W48" s="218" t="s">
        <v>37</v>
      </c>
      <c r="X48" s="100" t="s">
        <v>36</v>
      </c>
      <c r="Y48" s="218" t="s">
        <v>37</v>
      </c>
      <c r="Z48" s="100" t="s">
        <v>36</v>
      </c>
      <c r="AA48" s="218" t="s">
        <v>37</v>
      </c>
      <c r="AB48" s="100" t="s">
        <v>36</v>
      </c>
      <c r="AC48" s="218" t="s">
        <v>37</v>
      </c>
      <c r="AD48" s="100" t="s">
        <v>36</v>
      </c>
      <c r="AE48" s="218" t="s">
        <v>37</v>
      </c>
      <c r="AF48" s="100" t="s">
        <v>36</v>
      </c>
      <c r="AG48" s="218" t="s">
        <v>37</v>
      </c>
      <c r="AH48" s="100" t="s">
        <v>36</v>
      </c>
      <c r="AI48" s="218" t="s">
        <v>37</v>
      </c>
      <c r="AJ48" s="100" t="s">
        <v>36</v>
      </c>
      <c r="AK48" s="218" t="s">
        <v>37</v>
      </c>
      <c r="AL48" s="100" t="s">
        <v>36</v>
      </c>
      <c r="AM48" s="99"/>
    </row>
    <row r="49" spans="1:63" s="29" customFormat="1" ht="16.5" customHeight="1">
      <c r="B49" s="220" t="s">
        <v>33</v>
      </c>
      <c r="C49" s="245">
        <v>53302326538.236435</v>
      </c>
      <c r="D49" s="31">
        <v>1</v>
      </c>
      <c r="E49" s="274">
        <v>71895713219.123535</v>
      </c>
      <c r="F49" s="47">
        <v>1</v>
      </c>
      <c r="G49" s="47">
        <v>0.34882880145107981</v>
      </c>
      <c r="H49" s="274">
        <f>H7*$E$45/100</f>
        <v>78271676892.581253</v>
      </c>
      <c r="I49" s="47">
        <f>+IFERROR(H49/H$49,0)</f>
        <v>1</v>
      </c>
      <c r="J49" s="47">
        <f>IFERROR((H49-E49)/E49,0)</f>
        <v>8.868350264535349E-2</v>
      </c>
      <c r="K49" s="274">
        <f>K7*$E$45/100</f>
        <v>107664663692.80899</v>
      </c>
      <c r="L49" s="47">
        <f>+IFERROR(K49/K$49,0)</f>
        <v>1</v>
      </c>
      <c r="M49" s="274">
        <f>M7*$E$45/100</f>
        <v>96962029085.844025</v>
      </c>
      <c r="N49" s="47">
        <f>+IFERROR(M49/M$49,0)</f>
        <v>1</v>
      </c>
      <c r="O49" s="285">
        <f>O7*$E$45/100</f>
        <v>5238749710.9028378</v>
      </c>
      <c r="P49" s="31"/>
      <c r="Q49" s="296">
        <f t="shared" ref="Q49:Q83" si="34">Q7*$E$45/100</f>
        <v>5951640088.8678951</v>
      </c>
      <c r="R49" s="31"/>
      <c r="S49" s="296">
        <f t="shared" ref="S49:S83" si="35">S7*$E$45/100</f>
        <v>6353046863.7088614</v>
      </c>
      <c r="T49" s="31"/>
      <c r="U49" s="296">
        <f>U7*$E$45/100</f>
        <v>5667954159.5544643</v>
      </c>
      <c r="V49" s="31"/>
      <c r="W49" s="296">
        <f t="shared" ref="W49:W83" si="36">W7*$E$45/100</f>
        <v>7048041233.4860926</v>
      </c>
      <c r="X49" s="31"/>
      <c r="Y49" s="296">
        <f t="shared" ref="Y49:Y83" si="37">Y7*$E$45/100</f>
        <v>7400120717.3403673</v>
      </c>
      <c r="Z49" s="31"/>
      <c r="AA49" s="296">
        <f t="shared" ref="AA49:AA83" si="38">AA7*$E$45/100</f>
        <v>7569241923.1439037</v>
      </c>
      <c r="AB49" s="31"/>
      <c r="AC49" s="296">
        <f t="shared" ref="AC49:AC83" si="39">AC7*$E$45/100</f>
        <v>7776552423.3072462</v>
      </c>
      <c r="AD49" s="31"/>
      <c r="AE49" s="296">
        <f t="shared" ref="AE49:AG64" si="40">AE7*$E$45/100</f>
        <v>5379872477.6975737</v>
      </c>
      <c r="AF49" s="31"/>
      <c r="AG49" s="296">
        <f t="shared" si="40"/>
        <v>6715127103.9634895</v>
      </c>
      <c r="AH49" s="31"/>
      <c r="AI49" s="296">
        <f t="shared" ref="AI49:AI61" si="41">AI7*$E$45/100</f>
        <v>6924839945.3188314</v>
      </c>
      <c r="AJ49" s="31"/>
      <c r="AK49" s="296">
        <f t="shared" ref="AK49:AK61" si="42">AK7*$E$45/100</f>
        <v>6246490245.2896824</v>
      </c>
      <c r="AL49" s="31"/>
      <c r="AN49" s="764"/>
      <c r="AO49" s="764"/>
      <c r="AP49" s="764"/>
      <c r="AQ49" s="764"/>
      <c r="AR49" s="764"/>
      <c r="AS49" s="764"/>
      <c r="AT49" s="764"/>
      <c r="AU49" s="764"/>
      <c r="AV49" s="764"/>
      <c r="AW49" s="764"/>
      <c r="AX49" s="764"/>
      <c r="AY49" s="764"/>
      <c r="AZ49" s="764"/>
      <c r="BA49" s="764"/>
      <c r="BB49" s="764"/>
      <c r="BC49" s="764"/>
      <c r="BD49" s="764"/>
      <c r="BE49" s="764"/>
      <c r="BF49" s="764"/>
      <c r="BG49" s="764"/>
      <c r="BH49" s="764"/>
      <c r="BI49" s="764"/>
      <c r="BJ49" s="764"/>
      <c r="BK49" s="764"/>
    </row>
    <row r="50" spans="1:63" s="6" customFormat="1" ht="16.5" customHeight="1">
      <c r="B50" s="221" t="s">
        <v>32</v>
      </c>
      <c r="C50" s="246">
        <v>37172345310.842659</v>
      </c>
      <c r="D50" s="75">
        <v>0.6973869195780239</v>
      </c>
      <c r="E50" s="275">
        <v>49488461516.230003</v>
      </c>
      <c r="F50" s="76">
        <v>0.68833674916610421</v>
      </c>
      <c r="G50" s="76">
        <v>0.33132470126373498</v>
      </c>
      <c r="H50" s="275">
        <f>H8*$E$45/100</f>
        <v>53059046729.729431</v>
      </c>
      <c r="I50" s="76">
        <f>+IFERROR(H50/H$49,0)</f>
        <v>0.67788309687739012</v>
      </c>
      <c r="J50" s="76">
        <f>IFERROR((H50-E50)/E50,0)</f>
        <v>7.2149852796059052E-2</v>
      </c>
      <c r="K50" s="275">
        <f>K8*$E$45/100</f>
        <v>75041449219.125504</v>
      </c>
      <c r="L50" s="76">
        <f>+IFERROR(K50/K$49,0)</f>
        <v>0.69699237099031208</v>
      </c>
      <c r="M50" s="275">
        <f>M8*$E$45/100</f>
        <v>69159949765.097061</v>
      </c>
      <c r="N50" s="76">
        <f>+IFERROR(M50/M$49,0)</f>
        <v>0.71326838368725998</v>
      </c>
      <c r="O50" s="286">
        <f t="shared" ref="O50:O82" si="43">O8*$E$45/100</f>
        <v>3673815121.3666949</v>
      </c>
      <c r="P50" s="75">
        <f>+IFERROR(O50/O$49,0)</f>
        <v>0.70127708405705746</v>
      </c>
      <c r="Q50" s="297">
        <f t="shared" si="34"/>
        <v>4024544021.5241089</v>
      </c>
      <c r="R50" s="75">
        <f>+IFERROR(Q50/Q$49,0)</f>
        <v>0.67620755983745096</v>
      </c>
      <c r="S50" s="297">
        <f t="shared" si="35"/>
        <v>4332777961.0494442</v>
      </c>
      <c r="T50" s="75">
        <f>+IFERROR(S50/S$49,0)</f>
        <v>0.68200000000000016</v>
      </c>
      <c r="U50" s="297">
        <f t="shared" ref="U50:U83" si="44">U8*$E$45/100</f>
        <v>3900017749.8268952</v>
      </c>
      <c r="V50" s="75">
        <f>+IFERROR(U50/U$49,0)</f>
        <v>0.68808209100503037</v>
      </c>
      <c r="W50" s="297">
        <f t="shared" si="36"/>
        <v>4967165124.5295219</v>
      </c>
      <c r="X50" s="75">
        <f>+IFERROR(W50/W$49,0)</f>
        <v>0.70475823849184116</v>
      </c>
      <c r="Y50" s="297">
        <f t="shared" si="37"/>
        <v>5136002625.2302113</v>
      </c>
      <c r="Z50" s="75">
        <f>+IFERROR(Y50/Y$49,0)</f>
        <v>0.69404308678306414</v>
      </c>
      <c r="AA50" s="297">
        <f t="shared" si="38"/>
        <v>5157674672.4097595</v>
      </c>
      <c r="AB50" s="75">
        <f>+IFERROR(AA50/AA$49,0)</f>
        <v>0.68139910505958656</v>
      </c>
      <c r="AC50" s="297">
        <f t="shared" si="39"/>
        <v>5260111738.0739317</v>
      </c>
      <c r="AD50" s="75">
        <f>+IFERROR(AC50/AC$49,0)</f>
        <v>0.67640664548325491</v>
      </c>
      <c r="AE50" s="297">
        <f t="shared" si="40"/>
        <v>3613512474.843225</v>
      </c>
      <c r="AF50" s="75">
        <f>+IFERROR(AE50/AE$49,0)</f>
        <v>0.67167251451092047</v>
      </c>
      <c r="AG50" s="297">
        <f t="shared" si="40"/>
        <v>4417055727.238348</v>
      </c>
      <c r="AH50" s="75">
        <f>+IFERROR(AG50/AG$49,0)</f>
        <v>0.65777693539579551</v>
      </c>
      <c r="AI50" s="297">
        <f t="shared" si="41"/>
        <v>4535705107.0053606</v>
      </c>
      <c r="AJ50" s="75">
        <f>+IFERROR(AI50/AI$49,0)</f>
        <v>0.65499060524445507</v>
      </c>
      <c r="AK50" s="297">
        <f t="shared" si="42"/>
        <v>4040664406.631928</v>
      </c>
      <c r="AL50" s="75">
        <f>+IFERROR(AK50/AK$49,0)</f>
        <v>0.64686956161964537</v>
      </c>
      <c r="AN50" s="765"/>
      <c r="AO50" s="765"/>
      <c r="AP50" s="765"/>
      <c r="AQ50" s="765"/>
      <c r="AR50" s="765"/>
      <c r="AS50" s="765"/>
      <c r="AT50" s="765"/>
      <c r="AU50" s="765"/>
      <c r="AV50" s="765"/>
      <c r="AW50" s="765"/>
      <c r="AX50" s="765"/>
      <c r="AY50" s="765"/>
      <c r="AZ50" s="765"/>
      <c r="BA50" s="765"/>
      <c r="BB50" s="765"/>
      <c r="BC50" s="765"/>
      <c r="BD50" s="765"/>
      <c r="BE50" s="765"/>
      <c r="BF50" s="765"/>
      <c r="BG50" s="765"/>
      <c r="BH50" s="765"/>
      <c r="BI50" s="765"/>
      <c r="BJ50" s="765"/>
      <c r="BK50" s="765"/>
    </row>
    <row r="51" spans="1:63" s="6" customFormat="1" ht="16.5" customHeight="1">
      <c r="B51" s="222" t="s">
        <v>31</v>
      </c>
      <c r="C51" s="247">
        <v>5098648746.2349997</v>
      </c>
      <c r="D51" s="219">
        <v>9.5655275808223542E-2</v>
      </c>
      <c r="E51" s="276">
        <v>0</v>
      </c>
      <c r="F51" s="229"/>
      <c r="G51" s="229">
        <v>-1</v>
      </c>
      <c r="H51" s="276">
        <f t="shared" ref="H51:H83" si="45">H9*$E$45/100</f>
        <v>0</v>
      </c>
      <c r="I51" s="229"/>
      <c r="J51" s="229">
        <f t="shared" ref="J51:J83" si="46">IFERROR((H51-E51)/E51,0)</f>
        <v>0</v>
      </c>
      <c r="K51" s="276">
        <f t="shared" ref="K51:M66" si="47">K9*$E$45/100</f>
        <v>0</v>
      </c>
      <c r="L51" s="229"/>
      <c r="M51" s="276">
        <f t="shared" si="47"/>
        <v>0</v>
      </c>
      <c r="N51" s="229"/>
      <c r="O51" s="287">
        <f t="shared" si="43"/>
        <v>0</v>
      </c>
      <c r="P51" s="219"/>
      <c r="Q51" s="234">
        <f t="shared" si="34"/>
        <v>0</v>
      </c>
      <c r="R51" s="219"/>
      <c r="S51" s="234">
        <f t="shared" si="35"/>
        <v>0</v>
      </c>
      <c r="T51" s="219"/>
      <c r="U51" s="234">
        <f t="shared" si="44"/>
        <v>0</v>
      </c>
      <c r="V51" s="219"/>
      <c r="W51" s="234">
        <f t="shared" si="36"/>
        <v>0</v>
      </c>
      <c r="X51" s="219"/>
      <c r="Y51" s="234">
        <f t="shared" si="37"/>
        <v>0</v>
      </c>
      <c r="Z51" s="219"/>
      <c r="AA51" s="234">
        <f t="shared" si="38"/>
        <v>0</v>
      </c>
      <c r="AB51" s="219"/>
      <c r="AC51" s="234">
        <f t="shared" si="39"/>
        <v>0</v>
      </c>
      <c r="AD51" s="219"/>
      <c r="AE51" s="234">
        <f t="shared" si="40"/>
        <v>0</v>
      </c>
      <c r="AF51" s="219"/>
      <c r="AG51" s="234">
        <f t="shared" si="40"/>
        <v>0</v>
      </c>
      <c r="AH51" s="219"/>
      <c r="AI51" s="234">
        <f t="shared" si="41"/>
        <v>0</v>
      </c>
      <c r="AJ51" s="219"/>
      <c r="AK51" s="234">
        <f t="shared" si="42"/>
        <v>0</v>
      </c>
      <c r="AL51" s="219"/>
      <c r="AN51" s="765"/>
      <c r="AO51" s="765"/>
      <c r="AP51" s="765"/>
      <c r="AQ51" s="765"/>
      <c r="AR51" s="765"/>
      <c r="AS51" s="765"/>
      <c r="AT51" s="765"/>
      <c r="AU51" s="765"/>
      <c r="AV51" s="765"/>
      <c r="AW51" s="765"/>
      <c r="AX51" s="765"/>
      <c r="AY51" s="765"/>
      <c r="AZ51" s="765"/>
      <c r="BA51" s="765"/>
      <c r="BB51" s="765"/>
      <c r="BC51" s="765"/>
      <c r="BD51" s="765"/>
      <c r="BE51" s="765"/>
      <c r="BF51" s="765"/>
      <c r="BG51" s="765"/>
      <c r="BH51" s="765"/>
      <c r="BI51" s="765"/>
      <c r="BJ51" s="765"/>
      <c r="BK51" s="765"/>
    </row>
    <row r="52" spans="1:63" s="6" customFormat="1" ht="16.5" customHeight="1">
      <c r="B52" s="223" t="s">
        <v>30</v>
      </c>
      <c r="C52" s="248">
        <v>24822163312.787663</v>
      </c>
      <c r="D52" s="14">
        <v>0.46568630160977081</v>
      </c>
      <c r="E52" s="277">
        <v>34143042592.505001</v>
      </c>
      <c r="F52" s="46">
        <v>0.47489677845525979</v>
      </c>
      <c r="G52" s="46">
        <v>0.3755063232105757</v>
      </c>
      <c r="H52" s="277">
        <f t="shared" si="45"/>
        <v>33951166139.722191</v>
      </c>
      <c r="I52" s="46">
        <f>+IFERROR(H52/H$49,0)</f>
        <v>0.43376055666107943</v>
      </c>
      <c r="J52" s="46">
        <f t="shared" si="46"/>
        <v>-5.6197819003081604E-3</v>
      </c>
      <c r="K52" s="277">
        <f>K10*$E$45/100</f>
        <v>50924077056.285469</v>
      </c>
      <c r="L52" s="46">
        <f>+IFERROR(K52/K$49,0)</f>
        <v>0.47298784308269498</v>
      </c>
      <c r="M52" s="277">
        <f t="shared" si="47"/>
        <v>47655415329.317039</v>
      </c>
      <c r="N52" s="46">
        <f>+IFERROR(M52/M$49,0)</f>
        <v>0.49148533481210421</v>
      </c>
      <c r="O52" s="288">
        <f t="shared" si="43"/>
        <v>2323889993.386694</v>
      </c>
      <c r="P52" s="14">
        <f>+IFERROR(O52/O$49,0)</f>
        <v>0.44359630095521368</v>
      </c>
      <c r="Q52" s="237">
        <f t="shared" si="34"/>
        <v>2385550823.2091088</v>
      </c>
      <c r="R52" s="14">
        <f>+IFERROR(Q52/Q$49,0)</f>
        <v>0.40082242669060353</v>
      </c>
      <c r="S52" s="237">
        <f t="shared" si="35"/>
        <v>2682717222.3219981</v>
      </c>
      <c r="T52" s="14">
        <f>+IFERROR(S52/S$49,0)</f>
        <v>0.4222725378663188</v>
      </c>
      <c r="U52" s="237">
        <f t="shared" si="44"/>
        <v>2430950682.5128951</v>
      </c>
      <c r="V52" s="14">
        <f>+IFERROR(U52/U$49,0)</f>
        <v>0.4288938502466616</v>
      </c>
      <c r="W52" s="237">
        <f t="shared" si="36"/>
        <v>3044111756.5038815</v>
      </c>
      <c r="X52" s="14">
        <f>+IFERROR(W52/W$49,0)</f>
        <v>0.43190890286523015</v>
      </c>
      <c r="Y52" s="237">
        <f t="shared" si="37"/>
        <v>3298284736.6302114</v>
      </c>
      <c r="Z52" s="14">
        <f>+IFERROR(Y52/Y$49,0)</f>
        <v>0.44570688271361442</v>
      </c>
      <c r="AA52" s="237">
        <f t="shared" si="38"/>
        <v>3391602507.1897588</v>
      </c>
      <c r="AB52" s="14">
        <f>+IFERROR(AA52/AA$49,0)</f>
        <v>0.44807690672688238</v>
      </c>
      <c r="AC52" s="237">
        <f t="shared" si="39"/>
        <v>3220303455.0245824</v>
      </c>
      <c r="AD52" s="14">
        <f>+IFERROR(AC52/AC$49,0)</f>
        <v>0.4141042559390396</v>
      </c>
      <c r="AE52" s="237">
        <f t="shared" si="40"/>
        <v>2371385343.512423</v>
      </c>
      <c r="AF52" s="14">
        <f>+IFERROR(AE52/AE$49,0)</f>
        <v>0.4407883929113699</v>
      </c>
      <c r="AG52" s="237">
        <f t="shared" si="40"/>
        <v>2905002361.008348</v>
      </c>
      <c r="AH52" s="14">
        <f>+IFERROR(AG52/AG$49,0)</f>
        <v>0.43260571483356136</v>
      </c>
      <c r="AI52" s="237">
        <f t="shared" si="41"/>
        <v>3132458181.8153615</v>
      </c>
      <c r="AJ52" s="14">
        <f>+IFERROR(AI52/AI$49,0)</f>
        <v>0.45235098667268009</v>
      </c>
      <c r="AK52" s="237">
        <f t="shared" si="42"/>
        <v>2764909076.6069279</v>
      </c>
      <c r="AL52" s="14">
        <f>+IFERROR(AK52/AK$49,0)</f>
        <v>0.44263401814993225</v>
      </c>
      <c r="AN52" s="765"/>
      <c r="AO52" s="765"/>
      <c r="AP52" s="765"/>
      <c r="AQ52" s="765"/>
      <c r="AR52" s="765"/>
      <c r="AS52" s="765"/>
      <c r="AT52" s="765"/>
      <c r="AU52" s="765"/>
      <c r="AV52" s="765"/>
      <c r="AW52" s="765"/>
      <c r="AX52" s="765"/>
      <c r="AY52" s="765"/>
      <c r="AZ52" s="765"/>
      <c r="BA52" s="765"/>
      <c r="BB52" s="765"/>
      <c r="BC52" s="765"/>
      <c r="BD52" s="765"/>
      <c r="BE52" s="765"/>
      <c r="BF52" s="765"/>
      <c r="BG52" s="765"/>
      <c r="BH52" s="765"/>
      <c r="BI52" s="765"/>
      <c r="BJ52" s="765"/>
      <c r="BK52" s="765"/>
    </row>
    <row r="53" spans="1:63" s="6" customFormat="1" ht="16.5" customHeight="1">
      <c r="B53" s="223" t="s">
        <v>29</v>
      </c>
      <c r="C53" s="248">
        <v>11810331573.59</v>
      </c>
      <c r="D53" s="14">
        <v>0.22157253427048548</v>
      </c>
      <c r="E53" s="277">
        <v>17300502702.23</v>
      </c>
      <c r="F53" s="46">
        <v>0.24063329964474489</v>
      </c>
      <c r="G53" s="46">
        <v>0.46486172673737608</v>
      </c>
      <c r="H53" s="277">
        <f t="shared" si="45"/>
        <v>19107880590.007244</v>
      </c>
      <c r="I53" s="46">
        <f t="shared" ref="I53:I83" si="48">+IFERROR(H53/H$49,0)</f>
        <v>0.24412254021631069</v>
      </c>
      <c r="J53" s="46">
        <f t="shared" si="46"/>
        <v>0.10446967460340197</v>
      </c>
      <c r="K53" s="277">
        <f t="shared" si="47"/>
        <v>24117372162.840031</v>
      </c>
      <c r="L53" s="46">
        <f t="shared" ref="L53:L83" si="49">+IFERROR(K53/K$49,0)</f>
        <v>0.22400452790761699</v>
      </c>
      <c r="M53" s="277">
        <f t="shared" si="47"/>
        <v>21504534435.780014</v>
      </c>
      <c r="N53" s="46">
        <f t="shared" ref="N53:N83" si="50">+IFERROR(M53/M$49,0)</f>
        <v>0.22178304887515571</v>
      </c>
      <c r="O53" s="288">
        <f t="shared" si="43"/>
        <v>1349925127.980001</v>
      </c>
      <c r="P53" s="14">
        <f>+IFERROR(O53/O$49,0)</f>
        <v>0.25768078310184378</v>
      </c>
      <c r="Q53" s="237">
        <f t="shared" si="34"/>
        <v>1638993198.3149996</v>
      </c>
      <c r="R53" s="14">
        <f>+IFERROR(Q53/Q$49,0)</f>
        <v>0.27538513314684732</v>
      </c>
      <c r="S53" s="237">
        <f t="shared" si="35"/>
        <v>1650060738.7274461</v>
      </c>
      <c r="T53" s="14">
        <f>+IFERROR(S53/S$49,0)</f>
        <v>0.25972746213368131</v>
      </c>
      <c r="U53" s="237">
        <f t="shared" si="44"/>
        <v>1469067067.3139999</v>
      </c>
      <c r="V53" s="14">
        <f>+IFERROR(U53/U$49,0)</f>
        <v>0.25918824075836872</v>
      </c>
      <c r="W53" s="237">
        <f t="shared" si="36"/>
        <v>1923053368.0256414</v>
      </c>
      <c r="X53" s="14">
        <f>+IFERROR(W53/W$49,0)</f>
        <v>0.27284933562661118</v>
      </c>
      <c r="Y53" s="237">
        <f t="shared" si="37"/>
        <v>1837717888.5999999</v>
      </c>
      <c r="Z53" s="14">
        <f>+IFERROR(Y53/Y$49,0)</f>
        <v>0.2483362040694497</v>
      </c>
      <c r="AA53" s="237">
        <f t="shared" si="38"/>
        <v>1766072165.220001</v>
      </c>
      <c r="AB53" s="14">
        <f>+IFERROR(AA53/AA$49,0)</f>
        <v>0.23332219833270415</v>
      </c>
      <c r="AC53" s="237">
        <f t="shared" si="39"/>
        <v>2039808283.0493493</v>
      </c>
      <c r="AD53" s="14">
        <f>+IFERROR(AC53/AC$49,0)</f>
        <v>0.26230238954421536</v>
      </c>
      <c r="AE53" s="237">
        <f t="shared" si="40"/>
        <v>1242127131.3308015</v>
      </c>
      <c r="AF53" s="14">
        <f>+IFERROR(AE53/AE$49,0)</f>
        <v>0.23088412159955046</v>
      </c>
      <c r="AG53" s="237">
        <f t="shared" si="40"/>
        <v>1512053366.2300005</v>
      </c>
      <c r="AH53" s="14">
        <f>+IFERROR(AG53/AG$49,0)</f>
        <v>0.22517122056223429</v>
      </c>
      <c r="AI53" s="237">
        <f t="shared" si="41"/>
        <v>1403246925.1900001</v>
      </c>
      <c r="AJ53" s="14">
        <f>+IFERROR(AI53/AI$49,0)</f>
        <v>0.20263961857177512</v>
      </c>
      <c r="AK53" s="237">
        <f t="shared" si="42"/>
        <v>1275755330.0249999</v>
      </c>
      <c r="AL53" s="14">
        <f>+IFERROR(AK53/AK$49,0)</f>
        <v>0.20423554346971312</v>
      </c>
      <c r="AN53" s="765"/>
      <c r="AO53" s="765"/>
      <c r="AP53" s="765"/>
      <c r="AQ53" s="765"/>
      <c r="AR53" s="765"/>
      <c r="AS53" s="765"/>
      <c r="AT53" s="765"/>
      <c r="AU53" s="765"/>
      <c r="AV53" s="765"/>
      <c r="AW53" s="765"/>
      <c r="AX53" s="765"/>
      <c r="AY53" s="765"/>
      <c r="AZ53" s="765"/>
      <c r="BA53" s="765"/>
      <c r="BB53" s="765"/>
      <c r="BC53" s="765"/>
      <c r="BD53" s="765"/>
      <c r="BE53" s="765"/>
      <c r="BF53" s="765"/>
      <c r="BG53" s="765"/>
      <c r="BH53" s="765"/>
      <c r="BI53" s="765"/>
      <c r="BJ53" s="765"/>
      <c r="BK53" s="765"/>
    </row>
    <row r="54" spans="1:63" s="6" customFormat="1" ht="16.5" customHeight="1">
      <c r="B54" s="224" t="s">
        <v>28</v>
      </c>
      <c r="C54" s="249">
        <v>4558798321.7700005</v>
      </c>
      <c r="D54" s="9">
        <v>8.5527192110455924E-2</v>
      </c>
      <c r="E54" s="278">
        <v>0</v>
      </c>
      <c r="F54" s="45">
        <v>0</v>
      </c>
      <c r="G54" s="45">
        <v>-1</v>
      </c>
      <c r="H54" s="278">
        <f t="shared" si="45"/>
        <v>0</v>
      </c>
      <c r="I54" s="45">
        <f t="shared" si="48"/>
        <v>0</v>
      </c>
      <c r="J54" s="45">
        <f t="shared" si="46"/>
        <v>0</v>
      </c>
      <c r="K54" s="278">
        <f t="shared" si="47"/>
        <v>0</v>
      </c>
      <c r="L54" s="45">
        <f t="shared" si="49"/>
        <v>0</v>
      </c>
      <c r="M54" s="278">
        <f t="shared" si="47"/>
        <v>0</v>
      </c>
      <c r="N54" s="45">
        <f t="shared" si="50"/>
        <v>0</v>
      </c>
      <c r="O54" s="289">
        <f t="shared" si="43"/>
        <v>0</v>
      </c>
      <c r="P54" s="9"/>
      <c r="Q54" s="235">
        <f t="shared" si="34"/>
        <v>0</v>
      </c>
      <c r="R54" s="9"/>
      <c r="S54" s="235">
        <f t="shared" si="35"/>
        <v>0</v>
      </c>
      <c r="T54" s="9"/>
      <c r="U54" s="235">
        <f t="shared" si="44"/>
        <v>0</v>
      </c>
      <c r="V54" s="9"/>
      <c r="W54" s="235">
        <f t="shared" si="36"/>
        <v>0</v>
      </c>
      <c r="X54" s="9"/>
      <c r="Y54" s="235">
        <f t="shared" si="37"/>
        <v>0</v>
      </c>
      <c r="Z54" s="9"/>
      <c r="AA54" s="235">
        <f t="shared" si="38"/>
        <v>0</v>
      </c>
      <c r="AB54" s="9"/>
      <c r="AC54" s="235">
        <f t="shared" si="39"/>
        <v>0</v>
      </c>
      <c r="AD54" s="9"/>
      <c r="AE54" s="235">
        <f t="shared" si="40"/>
        <v>0</v>
      </c>
      <c r="AF54" s="9"/>
      <c r="AG54" s="235">
        <f t="shared" si="40"/>
        <v>0</v>
      </c>
      <c r="AH54" s="9"/>
      <c r="AI54" s="235">
        <f t="shared" si="41"/>
        <v>0</v>
      </c>
      <c r="AJ54" s="9"/>
      <c r="AK54" s="235">
        <f t="shared" si="42"/>
        <v>0</v>
      </c>
      <c r="AL54" s="9"/>
      <c r="AN54" s="765"/>
      <c r="AO54" s="765"/>
      <c r="AP54" s="765"/>
      <c r="AQ54" s="765"/>
      <c r="AR54" s="765"/>
      <c r="AS54" s="765"/>
      <c r="AT54" s="765"/>
      <c r="AU54" s="765"/>
      <c r="AV54" s="765"/>
      <c r="AW54" s="765"/>
      <c r="AX54" s="765"/>
      <c r="AY54" s="765"/>
      <c r="AZ54" s="765"/>
      <c r="BA54" s="765"/>
      <c r="BB54" s="765"/>
      <c r="BC54" s="765"/>
      <c r="BD54" s="765"/>
      <c r="BE54" s="765"/>
      <c r="BF54" s="765"/>
      <c r="BG54" s="765"/>
      <c r="BH54" s="765"/>
      <c r="BI54" s="765"/>
      <c r="BJ54" s="765"/>
      <c r="BK54" s="765"/>
    </row>
    <row r="55" spans="1:63" s="6" customFormat="1" ht="16.5" customHeight="1">
      <c r="B55" s="225" t="s">
        <v>27</v>
      </c>
      <c r="C55" s="250">
        <v>2239490723.9650002</v>
      </c>
      <c r="D55" s="75">
        <v>4.2014877574968537E-2</v>
      </c>
      <c r="E55" s="279">
        <v>3134877906.4349999</v>
      </c>
      <c r="F55" s="76">
        <v>4.3603126891314486E-2</v>
      </c>
      <c r="G55" s="76">
        <v>0.39981732136167281</v>
      </c>
      <c r="H55" s="279">
        <f t="shared" si="45"/>
        <v>3624415463.3593502</v>
      </c>
      <c r="I55" s="76">
        <f t="shared" si="48"/>
        <v>4.6305580859516242E-2</v>
      </c>
      <c r="J55" s="76">
        <f t="shared" si="46"/>
        <v>0.15615841239605247</v>
      </c>
      <c r="K55" s="279">
        <f t="shared" si="47"/>
        <v>4804831085.5417776</v>
      </c>
      <c r="L55" s="76">
        <f t="shared" si="49"/>
        <v>4.4627744338207563E-2</v>
      </c>
      <c r="M55" s="279">
        <f t="shared" si="47"/>
        <v>4327196644.5568924</v>
      </c>
      <c r="N55" s="76">
        <f t="shared" si="50"/>
        <v>4.4627744338207563E-2</v>
      </c>
      <c r="O55" s="290">
        <f t="shared" si="43"/>
        <v>237624343.62150002</v>
      </c>
      <c r="P55" s="75">
        <f>+IFERROR(O55/O$49,0)</f>
        <v>4.5358980049563812E-2</v>
      </c>
      <c r="Q55" s="873">
        <f t="shared" si="34"/>
        <v>340631679.71249998</v>
      </c>
      <c r="R55" s="75">
        <f>+IFERROR(Q55/Q$49,0)</f>
        <v>5.7233245731647397E-2</v>
      </c>
      <c r="S55" s="873">
        <f t="shared" si="35"/>
        <v>312758715.54510003</v>
      </c>
      <c r="T55" s="75">
        <f>+IFERROR(S55/S$49,0)</f>
        <v>4.9229719574666229E-2</v>
      </c>
      <c r="U55" s="873">
        <f t="shared" si="44"/>
        <v>276864480.83249998</v>
      </c>
      <c r="V55" s="75">
        <f>+IFERROR(U55/U$49,0)</f>
        <v>4.8847339452417732E-2</v>
      </c>
      <c r="W55" s="873">
        <f t="shared" si="36"/>
        <v>334152529.73300004</v>
      </c>
      <c r="X55" s="75">
        <f>+IFERROR(W55/W$49,0)</f>
        <v>4.7410694498409164E-2</v>
      </c>
      <c r="Y55" s="873">
        <f t="shared" si="37"/>
        <v>338209936.89999998</v>
      </c>
      <c r="Z55" s="75">
        <f>+IFERROR(Y55/Y$49,0)</f>
        <v>4.5703299962051698E-2</v>
      </c>
      <c r="AA55" s="873">
        <f t="shared" si="38"/>
        <v>358389924.65099996</v>
      </c>
      <c r="AB55" s="75">
        <f>+IFERROR(AA55/AA$49,0)</f>
        <v>4.7348192631441459E-2</v>
      </c>
      <c r="AC55" s="873">
        <f t="shared" si="39"/>
        <v>354142849.64025003</v>
      </c>
      <c r="AD55" s="75">
        <f>+IFERROR(AC55/AC$49,0)</f>
        <v>4.5539826694775708E-2</v>
      </c>
      <c r="AE55" s="873">
        <f t="shared" si="40"/>
        <v>252521378.56</v>
      </c>
      <c r="AF55" s="75">
        <f>+IFERROR(AE55/AE$49,0)</f>
        <v>4.6938171788798923E-2</v>
      </c>
      <c r="AG55" s="873">
        <f t="shared" si="40"/>
        <v>275744812.83249998</v>
      </c>
      <c r="AH55" s="75">
        <f>+IFERROR(AG55/AG$49,0)</f>
        <v>4.1063230608061954E-2</v>
      </c>
      <c r="AI55" s="873">
        <f t="shared" si="41"/>
        <v>287917034.33349997</v>
      </c>
      <c r="AJ55" s="75">
        <f>+IFERROR(AI55/AI$49,0)</f>
        <v>4.157742801378838E-2</v>
      </c>
      <c r="AK55" s="873">
        <f t="shared" si="42"/>
        <v>255457776.9975</v>
      </c>
      <c r="AL55" s="75">
        <f>+IFERROR(AK55/AK$49,0)</f>
        <v>4.089621002612373E-2</v>
      </c>
      <c r="AN55" s="765"/>
      <c r="AO55" s="765"/>
      <c r="AP55" s="765"/>
      <c r="AQ55" s="765"/>
      <c r="AR55" s="765"/>
      <c r="AS55" s="765"/>
      <c r="AT55" s="765"/>
      <c r="AU55" s="765"/>
      <c r="AV55" s="765"/>
      <c r="AW55" s="765"/>
      <c r="AX55" s="765"/>
      <c r="AY55" s="765"/>
      <c r="AZ55" s="765"/>
      <c r="BA55" s="765"/>
      <c r="BB55" s="765"/>
      <c r="BC55" s="765"/>
      <c r="BD55" s="765"/>
      <c r="BE55" s="765"/>
      <c r="BF55" s="765"/>
      <c r="BG55" s="765"/>
      <c r="BH55" s="765"/>
      <c r="BI55" s="765"/>
      <c r="BJ55" s="765"/>
      <c r="BK55" s="765"/>
    </row>
    <row r="56" spans="1:63" s="6" customFormat="1" ht="16.5" customHeight="1">
      <c r="B56" s="226" t="s">
        <v>26</v>
      </c>
      <c r="C56" s="251">
        <v>2000154456.4649999</v>
      </c>
      <c r="D56" s="219">
        <v>3.7524712078565441E-2</v>
      </c>
      <c r="E56" s="280">
        <v>2824140116.4349999</v>
      </c>
      <c r="F56" s="229">
        <v>3.9281064057708065E-2</v>
      </c>
      <c r="G56" s="229">
        <v>0.41196101496395549</v>
      </c>
      <c r="H56" s="280">
        <f t="shared" si="45"/>
        <v>3217288932.4906001</v>
      </c>
      <c r="I56" s="229">
        <f t="shared" si="48"/>
        <v>4.1104126808295595E-2</v>
      </c>
      <c r="J56" s="229">
        <f t="shared" si="46"/>
        <v>0.13921009576248794</v>
      </c>
      <c r="K56" s="280">
        <f t="shared" si="47"/>
        <v>4246668406.6603856</v>
      </c>
      <c r="L56" s="229">
        <f t="shared" si="49"/>
        <v>3.9443474404722671E-2</v>
      </c>
      <c r="M56" s="280">
        <f t="shared" si="47"/>
        <v>3824519312.4774632</v>
      </c>
      <c r="N56" s="229">
        <f t="shared" si="50"/>
        <v>3.9443474404722664E-2</v>
      </c>
      <c r="O56" s="291">
        <f t="shared" si="43"/>
        <v>210985172.68400002</v>
      </c>
      <c r="P56" s="219">
        <f t="shared" ref="P56:R57" si="51">+IFERROR(O56/O$49,0)</f>
        <v>4.0273955490734668E-2</v>
      </c>
      <c r="Q56" s="234">
        <f t="shared" si="34"/>
        <v>304305537.52499998</v>
      </c>
      <c r="R56" s="219">
        <f t="shared" si="51"/>
        <v>5.112969416517324E-2</v>
      </c>
      <c r="S56" s="234">
        <f t="shared" si="35"/>
        <v>279726143.5826</v>
      </c>
      <c r="T56" s="219">
        <f>+IFERROR(S56/S$49,0)</f>
        <v>4.40302345604449E-2</v>
      </c>
      <c r="U56" s="234">
        <f t="shared" si="44"/>
        <v>243444430.02000001</v>
      </c>
      <c r="V56" s="219">
        <f>+IFERROR(U56/U$49,0)</f>
        <v>4.2951023097042164E-2</v>
      </c>
      <c r="W56" s="234">
        <f t="shared" si="36"/>
        <v>300248130.35800004</v>
      </c>
      <c r="X56" s="219">
        <f>+IFERROR(W56/W$49,0)</f>
        <v>4.2600223297713555E-2</v>
      </c>
      <c r="Y56" s="234">
        <f t="shared" si="37"/>
        <v>304305537.52499998</v>
      </c>
      <c r="Z56" s="219">
        <f>+IFERROR(Y56/Y$49,0)</f>
        <v>4.1121699111196203E-2</v>
      </c>
      <c r="AA56" s="234">
        <f t="shared" si="38"/>
        <v>316477759.02599996</v>
      </c>
      <c r="AB56" s="219">
        <f>+IFERROR(AA56/AA$49,0)</f>
        <v>4.1811024438039114E-2</v>
      </c>
      <c r="AC56" s="234">
        <f t="shared" si="39"/>
        <v>312420351.85900003</v>
      </c>
      <c r="AD56" s="219">
        <f>+IFERROR(AC56/AC$49,0)</f>
        <v>4.0174660293247601E-2</v>
      </c>
      <c r="AE56" s="234">
        <f t="shared" si="40"/>
        <v>223157394.18500003</v>
      </c>
      <c r="AF56" s="219">
        <f>+IFERROR(AE56/AE$49,0)</f>
        <v>4.1480052754057993E-2</v>
      </c>
      <c r="AG56" s="234">
        <f t="shared" si="40"/>
        <v>243444430.02000001</v>
      </c>
      <c r="AH56" s="219">
        <f>+IFERROR(AG56/AG$49,0)</f>
        <v>3.6253138064402543E-2</v>
      </c>
      <c r="AI56" s="234">
        <f t="shared" si="41"/>
        <v>255616651.521</v>
      </c>
      <c r="AJ56" s="219">
        <f>+IFERROR(AI56/AI$49,0)</f>
        <v>3.691300499931352E-2</v>
      </c>
      <c r="AK56" s="234">
        <f t="shared" si="42"/>
        <v>223157394.18500003</v>
      </c>
      <c r="AL56" s="219">
        <f>+IFERROR(AK56/AK$49,0)</f>
        <v>3.5725244965086958E-2</v>
      </c>
      <c r="AN56" s="765"/>
      <c r="AO56" s="765"/>
      <c r="AP56" s="765"/>
      <c r="AQ56" s="765"/>
      <c r="AR56" s="765"/>
      <c r="AS56" s="765"/>
      <c r="AT56" s="765"/>
      <c r="AU56" s="765"/>
      <c r="AV56" s="765"/>
      <c r="AW56" s="765"/>
      <c r="AX56" s="765"/>
      <c r="AY56" s="765"/>
      <c r="AZ56" s="765"/>
      <c r="BA56" s="765"/>
      <c r="BB56" s="765"/>
      <c r="BC56" s="765"/>
      <c r="BD56" s="765"/>
      <c r="BE56" s="765"/>
      <c r="BF56" s="765"/>
      <c r="BG56" s="765"/>
      <c r="BH56" s="765"/>
      <c r="BI56" s="765"/>
      <c r="BJ56" s="765"/>
      <c r="BK56" s="765"/>
    </row>
    <row r="57" spans="1:63" s="6" customFormat="1" ht="16.5" customHeight="1">
      <c r="B57" s="227" t="s">
        <v>25</v>
      </c>
      <c r="C57" s="252">
        <v>239336267.5</v>
      </c>
      <c r="D57" s="14">
        <v>4.4901654964030896E-3</v>
      </c>
      <c r="E57" s="281">
        <v>310737790</v>
      </c>
      <c r="F57" s="46">
        <v>4.322062833606425E-3</v>
      </c>
      <c r="G57" s="46">
        <v>0.29833139476030307</v>
      </c>
      <c r="H57" s="281">
        <f t="shared" si="45"/>
        <v>407126530.86874998</v>
      </c>
      <c r="I57" s="46">
        <f t="shared" si="48"/>
        <v>5.2014540512206435E-3</v>
      </c>
      <c r="J57" s="46">
        <f t="shared" si="46"/>
        <v>0.31019317241314609</v>
      </c>
      <c r="K57" s="281">
        <f t="shared" si="47"/>
        <v>558162678.88139188</v>
      </c>
      <c r="L57" s="46">
        <f t="shared" si="49"/>
        <v>5.1842699334848901E-3</v>
      </c>
      <c r="M57" s="281">
        <f t="shared" si="47"/>
        <v>502677332.07942843</v>
      </c>
      <c r="N57" s="46">
        <f t="shared" si="50"/>
        <v>5.1842699334848884E-3</v>
      </c>
      <c r="O57" s="292">
        <f t="shared" si="43"/>
        <v>26639170.937500004</v>
      </c>
      <c r="P57" s="14">
        <f t="shared" si="51"/>
        <v>5.0850245588291432E-3</v>
      </c>
      <c r="Q57" s="237">
        <f t="shared" si="34"/>
        <v>36326142.1875</v>
      </c>
      <c r="R57" s="14">
        <f t="shared" si="51"/>
        <v>6.1035515664741519E-3</v>
      </c>
      <c r="S57" s="237">
        <f t="shared" si="35"/>
        <v>33032571.962499999</v>
      </c>
      <c r="T57" s="14">
        <f>+IFERROR(S57/S$49,0)</f>
        <v>5.1994850142213231E-3</v>
      </c>
      <c r="U57" s="237">
        <f t="shared" si="44"/>
        <v>33420050.8125</v>
      </c>
      <c r="V57" s="14">
        <f>+IFERROR(U57/U$49,0)</f>
        <v>5.8963163553755731E-3</v>
      </c>
      <c r="W57" s="237">
        <f t="shared" si="36"/>
        <v>33904399.375</v>
      </c>
      <c r="X57" s="14">
        <f>+IFERROR(W57/W$49,0)</f>
        <v>4.8104712006956079E-3</v>
      </c>
      <c r="Y57" s="237">
        <f t="shared" si="37"/>
        <v>33904399.375</v>
      </c>
      <c r="Z57" s="14">
        <f>+IFERROR(Y57/Y$49,0)</f>
        <v>4.5816008508554945E-3</v>
      </c>
      <c r="AA57" s="237">
        <f t="shared" si="38"/>
        <v>41912165.625</v>
      </c>
      <c r="AB57" s="14">
        <f>+IFERROR(AA57/AA$49,0)</f>
        <v>5.5371681934023422E-3</v>
      </c>
      <c r="AC57" s="237">
        <f t="shared" si="39"/>
        <v>41722497.78125</v>
      </c>
      <c r="AD57" s="14">
        <f>+IFERROR(AC57/AC$49,0)</f>
        <v>5.3651664015281044E-3</v>
      </c>
      <c r="AE57" s="237">
        <f t="shared" si="40"/>
        <v>29363984.375</v>
      </c>
      <c r="AF57" s="14">
        <f>+IFERROR(AE57/AE$49,0)</f>
        <v>5.4581190347409341E-3</v>
      </c>
      <c r="AG57" s="237">
        <f t="shared" si="40"/>
        <v>32300382.8125</v>
      </c>
      <c r="AH57" s="14">
        <f>+IFERROR(AG57/AG$49,0)</f>
        <v>4.8100925436594119E-3</v>
      </c>
      <c r="AI57" s="237">
        <f t="shared" si="41"/>
        <v>32300382.8125</v>
      </c>
      <c r="AJ57" s="14">
        <f>+IFERROR(AI57/AI$49,0)</f>
        <v>4.6644230144748614E-3</v>
      </c>
      <c r="AK57" s="237">
        <f t="shared" si="42"/>
        <v>32300382.8125</v>
      </c>
      <c r="AL57" s="14">
        <f>+IFERROR(AK57/AK$49,0)</f>
        <v>5.1709650610367777E-3</v>
      </c>
      <c r="AN57" s="765"/>
      <c r="AO57" s="765"/>
      <c r="AP57" s="765"/>
      <c r="AQ57" s="765"/>
      <c r="AR57" s="765"/>
      <c r="AS57" s="765"/>
      <c r="AT57" s="765"/>
      <c r="AU57" s="765"/>
      <c r="AV57" s="765"/>
      <c r="AW57" s="765"/>
      <c r="AX57" s="765"/>
      <c r="AY57" s="765"/>
      <c r="AZ57" s="765"/>
      <c r="BA57" s="765"/>
      <c r="BB57" s="765"/>
      <c r="BC57" s="765"/>
      <c r="BD57" s="765"/>
      <c r="BE57" s="765"/>
      <c r="BF57" s="765"/>
      <c r="BG57" s="765"/>
      <c r="BH57" s="765"/>
      <c r="BI57" s="765"/>
      <c r="BJ57" s="765"/>
      <c r="BK57" s="765"/>
    </row>
    <row r="58" spans="1:63" s="6" customFormat="1" ht="16.5" customHeight="1">
      <c r="B58" s="227" t="s">
        <v>24</v>
      </c>
      <c r="C58" s="252">
        <v>0</v>
      </c>
      <c r="D58" s="14">
        <v>0</v>
      </c>
      <c r="E58" s="281">
        <v>0</v>
      </c>
      <c r="F58" s="46">
        <v>0</v>
      </c>
      <c r="G58" s="46">
        <v>0</v>
      </c>
      <c r="H58" s="281">
        <f t="shared" si="45"/>
        <v>0</v>
      </c>
      <c r="I58" s="46">
        <f t="shared" si="48"/>
        <v>0</v>
      </c>
      <c r="J58" s="46">
        <f t="shared" si="46"/>
        <v>0</v>
      </c>
      <c r="K58" s="281">
        <f t="shared" si="47"/>
        <v>0</v>
      </c>
      <c r="L58" s="46">
        <f t="shared" si="49"/>
        <v>0</v>
      </c>
      <c r="M58" s="281">
        <f t="shared" si="47"/>
        <v>0</v>
      </c>
      <c r="N58" s="46">
        <f t="shared" si="50"/>
        <v>0</v>
      </c>
      <c r="O58" s="292">
        <f t="shared" si="43"/>
        <v>0</v>
      </c>
      <c r="P58" s="14"/>
      <c r="Q58" s="237">
        <f t="shared" si="34"/>
        <v>0</v>
      </c>
      <c r="R58" s="14"/>
      <c r="S58" s="237">
        <f t="shared" si="35"/>
        <v>0</v>
      </c>
      <c r="T58" s="14"/>
      <c r="U58" s="237">
        <f t="shared" si="44"/>
        <v>0</v>
      </c>
      <c r="V58" s="14"/>
      <c r="W58" s="237">
        <f t="shared" si="36"/>
        <v>0</v>
      </c>
      <c r="X58" s="14"/>
      <c r="Y58" s="237">
        <f t="shared" si="37"/>
        <v>0</v>
      </c>
      <c r="Z58" s="14"/>
      <c r="AA58" s="237">
        <f t="shared" si="38"/>
        <v>0</v>
      </c>
      <c r="AB58" s="14"/>
      <c r="AC58" s="237">
        <f t="shared" si="39"/>
        <v>0</v>
      </c>
      <c r="AD58" s="14"/>
      <c r="AE58" s="237">
        <f t="shared" si="40"/>
        <v>0</v>
      </c>
      <c r="AF58" s="14"/>
      <c r="AG58" s="237">
        <f t="shared" si="40"/>
        <v>0</v>
      </c>
      <c r="AH58" s="14"/>
      <c r="AI58" s="237">
        <f t="shared" si="41"/>
        <v>0</v>
      </c>
      <c r="AJ58" s="14"/>
      <c r="AK58" s="237">
        <f t="shared" si="42"/>
        <v>0</v>
      </c>
      <c r="AL58" s="14"/>
      <c r="AN58" s="765"/>
      <c r="AO58" s="765"/>
      <c r="AP58" s="765"/>
      <c r="AQ58" s="765"/>
      <c r="AR58" s="765"/>
      <c r="AS58" s="765"/>
      <c r="AT58" s="765"/>
      <c r="AU58" s="765"/>
      <c r="AV58" s="765"/>
      <c r="AW58" s="765"/>
      <c r="AX58" s="765"/>
      <c r="AY58" s="765"/>
      <c r="AZ58" s="765"/>
      <c r="BA58" s="765"/>
      <c r="BB58" s="765"/>
      <c r="BC58" s="765"/>
      <c r="BD58" s="765"/>
      <c r="BE58" s="765"/>
      <c r="BF58" s="765"/>
      <c r="BG58" s="765"/>
      <c r="BH58" s="765"/>
      <c r="BI58" s="765"/>
      <c r="BJ58" s="765"/>
      <c r="BK58" s="765"/>
    </row>
    <row r="59" spans="1:63" s="6" customFormat="1" ht="16.5" customHeight="1">
      <c r="B59" s="227" t="s">
        <v>23</v>
      </c>
      <c r="C59" s="252">
        <v>0</v>
      </c>
      <c r="D59" s="14">
        <v>0</v>
      </c>
      <c r="E59" s="281">
        <v>0</v>
      </c>
      <c r="F59" s="46">
        <v>0</v>
      </c>
      <c r="G59" s="46">
        <v>0</v>
      </c>
      <c r="H59" s="281">
        <f t="shared" si="45"/>
        <v>0</v>
      </c>
      <c r="I59" s="46">
        <f t="shared" si="48"/>
        <v>0</v>
      </c>
      <c r="J59" s="46">
        <f t="shared" si="46"/>
        <v>0</v>
      </c>
      <c r="K59" s="281">
        <f t="shared" si="47"/>
        <v>0</v>
      </c>
      <c r="L59" s="46">
        <f t="shared" si="49"/>
        <v>0</v>
      </c>
      <c r="M59" s="281">
        <f t="shared" si="47"/>
        <v>0</v>
      </c>
      <c r="N59" s="46">
        <f t="shared" si="50"/>
        <v>0</v>
      </c>
      <c r="O59" s="292">
        <f t="shared" si="43"/>
        <v>0</v>
      </c>
      <c r="P59" s="14"/>
      <c r="Q59" s="237">
        <f t="shared" si="34"/>
        <v>0</v>
      </c>
      <c r="R59" s="14"/>
      <c r="S59" s="237">
        <f t="shared" si="35"/>
        <v>0</v>
      </c>
      <c r="T59" s="14"/>
      <c r="U59" s="237">
        <f t="shared" si="44"/>
        <v>0</v>
      </c>
      <c r="V59" s="14"/>
      <c r="W59" s="237">
        <f t="shared" si="36"/>
        <v>0</v>
      </c>
      <c r="X59" s="14"/>
      <c r="Y59" s="237">
        <f t="shared" si="37"/>
        <v>0</v>
      </c>
      <c r="Z59" s="14"/>
      <c r="AA59" s="237">
        <f t="shared" si="38"/>
        <v>0</v>
      </c>
      <c r="AB59" s="14"/>
      <c r="AC59" s="237">
        <f t="shared" si="39"/>
        <v>0</v>
      </c>
      <c r="AD59" s="14"/>
      <c r="AE59" s="237">
        <f t="shared" si="40"/>
        <v>0</v>
      </c>
      <c r="AF59" s="14"/>
      <c r="AG59" s="237">
        <f t="shared" si="40"/>
        <v>0</v>
      </c>
      <c r="AH59" s="14"/>
      <c r="AI59" s="237">
        <f t="shared" si="41"/>
        <v>0</v>
      </c>
      <c r="AJ59" s="14"/>
      <c r="AK59" s="237">
        <f t="shared" si="42"/>
        <v>0</v>
      </c>
      <c r="AL59" s="14"/>
      <c r="AN59" s="765"/>
      <c r="AO59" s="765"/>
      <c r="AP59" s="765"/>
      <c r="AQ59" s="765"/>
      <c r="AR59" s="765"/>
      <c r="AS59" s="765"/>
      <c r="AT59" s="765"/>
      <c r="AU59" s="765"/>
      <c r="AV59" s="765"/>
      <c r="AW59" s="765"/>
      <c r="AX59" s="765"/>
      <c r="AY59" s="765"/>
      <c r="AZ59" s="765"/>
      <c r="BA59" s="765"/>
      <c r="BB59" s="765"/>
      <c r="BC59" s="765"/>
      <c r="BD59" s="765"/>
      <c r="BE59" s="765"/>
      <c r="BF59" s="765"/>
      <c r="BG59" s="765"/>
      <c r="BH59" s="765"/>
      <c r="BI59" s="765"/>
      <c r="BJ59" s="765"/>
      <c r="BK59" s="765"/>
    </row>
    <row r="60" spans="1:63" s="6" customFormat="1" ht="16.5" customHeight="1">
      <c r="B60" s="224" t="s">
        <v>22</v>
      </c>
      <c r="C60" s="249">
        <v>0</v>
      </c>
      <c r="D60" s="9">
        <v>0</v>
      </c>
      <c r="E60" s="282">
        <v>0</v>
      </c>
      <c r="F60" s="45">
        <v>0</v>
      </c>
      <c r="G60" s="45">
        <v>0</v>
      </c>
      <c r="H60" s="282">
        <f t="shared" si="45"/>
        <v>0</v>
      </c>
      <c r="I60" s="45">
        <f t="shared" si="48"/>
        <v>0</v>
      </c>
      <c r="J60" s="45">
        <f t="shared" si="46"/>
        <v>0</v>
      </c>
      <c r="K60" s="282">
        <f t="shared" si="47"/>
        <v>0</v>
      </c>
      <c r="L60" s="45">
        <f t="shared" si="49"/>
        <v>0</v>
      </c>
      <c r="M60" s="282">
        <f t="shared" si="47"/>
        <v>0</v>
      </c>
      <c r="N60" s="45">
        <f t="shared" si="50"/>
        <v>0</v>
      </c>
      <c r="O60" s="293">
        <f t="shared" si="43"/>
        <v>0</v>
      </c>
      <c r="P60" s="9"/>
      <c r="Q60" s="298">
        <f t="shared" si="34"/>
        <v>0</v>
      </c>
      <c r="R60" s="9"/>
      <c r="S60" s="298">
        <f t="shared" si="35"/>
        <v>0</v>
      </c>
      <c r="T60" s="9"/>
      <c r="U60" s="298">
        <f t="shared" si="44"/>
        <v>0</v>
      </c>
      <c r="V60" s="9"/>
      <c r="W60" s="298">
        <f t="shared" si="36"/>
        <v>0</v>
      </c>
      <c r="X60" s="9"/>
      <c r="Y60" s="298">
        <f t="shared" si="37"/>
        <v>0</v>
      </c>
      <c r="Z60" s="9"/>
      <c r="AA60" s="298">
        <f t="shared" si="38"/>
        <v>0</v>
      </c>
      <c r="AB60" s="9"/>
      <c r="AC60" s="298">
        <f t="shared" si="39"/>
        <v>0</v>
      </c>
      <c r="AD60" s="9"/>
      <c r="AE60" s="298">
        <f t="shared" si="40"/>
        <v>0</v>
      </c>
      <c r="AF60" s="9"/>
      <c r="AG60" s="298">
        <f t="shared" si="40"/>
        <v>0</v>
      </c>
      <c r="AH60" s="9"/>
      <c r="AI60" s="298">
        <f t="shared" si="41"/>
        <v>0</v>
      </c>
      <c r="AJ60" s="9"/>
      <c r="AK60" s="298">
        <f t="shared" si="42"/>
        <v>0</v>
      </c>
      <c r="AL60" s="9"/>
      <c r="AN60" s="765"/>
      <c r="AO60" s="765"/>
      <c r="AP60" s="765"/>
      <c r="AQ60" s="765"/>
      <c r="AR60" s="765"/>
      <c r="AS60" s="765"/>
      <c r="AT60" s="765"/>
      <c r="AU60" s="765"/>
      <c r="AV60" s="765"/>
      <c r="AW60" s="765"/>
      <c r="AX60" s="765"/>
      <c r="AY60" s="765"/>
      <c r="AZ60" s="765"/>
      <c r="BA60" s="765"/>
      <c r="BB60" s="765"/>
      <c r="BC60" s="765"/>
      <c r="BD60" s="765"/>
      <c r="BE60" s="765"/>
      <c r="BF60" s="765"/>
      <c r="BG60" s="765"/>
      <c r="BH60" s="765"/>
      <c r="BI60" s="765"/>
      <c r="BJ60" s="765"/>
      <c r="BK60" s="765"/>
    </row>
    <row r="61" spans="1:63" s="6" customFormat="1" ht="16.5" customHeight="1">
      <c r="B61" s="228" t="s">
        <v>21</v>
      </c>
      <c r="C61" s="246">
        <v>3364448490.8791294</v>
      </c>
      <c r="D61" s="75">
        <v>6.3120105807494942E-2</v>
      </c>
      <c r="E61" s="283">
        <v>4255091742.4574699</v>
      </c>
      <c r="F61" s="76">
        <v>5.9184220476244727E-2</v>
      </c>
      <c r="G61" s="76">
        <v>0.26472191623466218</v>
      </c>
      <c r="H61" s="283">
        <f t="shared" si="45"/>
        <v>4966012933.4697933</v>
      </c>
      <c r="I61" s="76">
        <f t="shared" si="48"/>
        <v>6.3445848238118968E-2</v>
      </c>
      <c r="J61" s="76">
        <f t="shared" si="46"/>
        <v>0.16707540848502142</v>
      </c>
      <c r="K61" s="283">
        <f t="shared" si="47"/>
        <v>5238504929.6159086</v>
      </c>
      <c r="L61" s="76">
        <f t="shared" si="49"/>
        <v>4.8655749713411238E-2</v>
      </c>
      <c r="M61" s="283">
        <f t="shared" si="47"/>
        <v>4717760218.9053288</v>
      </c>
      <c r="N61" s="76">
        <f t="shared" si="50"/>
        <v>4.8655749713411252E-2</v>
      </c>
      <c r="O61" s="294">
        <f t="shared" si="43"/>
        <v>333733840.09765226</v>
      </c>
      <c r="P61" s="75">
        <f t="shared" ref="P61:R83" si="52">+IFERROR(O61/O$49,0)</f>
        <v>6.3704864426542163E-2</v>
      </c>
      <c r="Q61" s="299">
        <f t="shared" si="34"/>
        <v>369214838.04892904</v>
      </c>
      <c r="R61" s="483">
        <f t="shared" si="52"/>
        <v>6.2035814084174586E-2</v>
      </c>
      <c r="S61" s="299">
        <f t="shared" si="35"/>
        <v>416196725.44532794</v>
      </c>
      <c r="T61" s="75">
        <f t="shared" ref="T61:T83" si="53">+IFERROR(S61/S$49,0)</f>
        <v>6.5511357679857468E-2</v>
      </c>
      <c r="U61" s="299">
        <f t="shared" si="44"/>
        <v>387311050.23201317</v>
      </c>
      <c r="V61" s="75">
        <f t="shared" ref="V61:V83" si="54">+IFERROR(U61/U$49,0)</f>
        <v>6.8333483180897533E-2</v>
      </c>
      <c r="W61" s="299">
        <f t="shared" si="36"/>
        <v>435803133.86505288</v>
      </c>
      <c r="X61" s="75">
        <f t="shared" ref="X61:X83" si="55">+IFERROR(W61/W$49,0)</f>
        <v>6.1833227052432625E-2</v>
      </c>
      <c r="Y61" s="299">
        <f t="shared" si="37"/>
        <v>433485322.58428037</v>
      </c>
      <c r="Z61" s="75">
        <f t="shared" ref="Z61:Z83" si="56">+IFERROR(Y61/Y$49,0)</f>
        <v>5.8578142052265969E-2</v>
      </c>
      <c r="AA61" s="299">
        <f t="shared" si="38"/>
        <v>465651258.43721724</v>
      </c>
      <c r="AB61" s="75">
        <f t="shared" ref="AB61:AB83" si="57">+IFERROR(AA61/AA$49,0)</f>
        <v>6.1518876416597319E-2</v>
      </c>
      <c r="AC61" s="299">
        <f t="shared" si="39"/>
        <v>449618546.64757735</v>
      </c>
      <c r="AD61" s="75">
        <f t="shared" ref="AD61:AD83" si="58">+IFERROR(AC61/AC$49,0)</f>
        <v>5.7817207699907926E-2</v>
      </c>
      <c r="AE61" s="299">
        <f t="shared" si="40"/>
        <v>377966966.71246284</v>
      </c>
      <c r="AF61" s="75">
        <f t="shared" ref="AF61:AF83" si="59">+IFERROR(AE61/AE$49,0)</f>
        <v>7.0255748306179464E-2</v>
      </c>
      <c r="AG61" s="299">
        <f t="shared" si="40"/>
        <v>440657057.04301292</v>
      </c>
      <c r="AH61" s="75">
        <f t="shared" ref="AH61:AH83" si="60">+IFERROR(AG61/AG$49,0)</f>
        <v>6.5621551196391001E-2</v>
      </c>
      <c r="AI61" s="299">
        <f t="shared" si="41"/>
        <v>445890550.54501605</v>
      </c>
      <c r="AJ61" s="75">
        <f t="shared" ref="AJ61:AJ83" si="61">+IFERROR(AI61/AI$49,0)</f>
        <v>6.4390015374497803E-2</v>
      </c>
      <c r="AK61" s="299">
        <f t="shared" si="42"/>
        <v>410483643.81125116</v>
      </c>
      <c r="AL61" s="75">
        <f t="shared" ref="AL61:AL83" si="62">+IFERROR(AK61/AK$49,0)</f>
        <v>6.5714285573532483E-2</v>
      </c>
      <c r="AN61" s="765"/>
      <c r="AO61" s="765"/>
      <c r="AP61" s="765"/>
      <c r="AQ61" s="765"/>
      <c r="AR61" s="765"/>
      <c r="AS61" s="765"/>
      <c r="AT61" s="765"/>
      <c r="AU61" s="765"/>
      <c r="AV61" s="765"/>
      <c r="AW61" s="765"/>
      <c r="AX61" s="765"/>
      <c r="AY61" s="765"/>
      <c r="AZ61" s="765"/>
      <c r="BA61" s="765"/>
      <c r="BB61" s="765"/>
      <c r="BC61" s="765"/>
      <c r="BD61" s="765"/>
      <c r="BE61" s="765"/>
      <c r="BF61" s="765"/>
      <c r="BG61" s="765"/>
      <c r="BH61" s="765"/>
      <c r="BI61" s="765"/>
      <c r="BJ61" s="765"/>
      <c r="BK61" s="765"/>
    </row>
    <row r="62" spans="1:63" s="6" customFormat="1" ht="16.5" customHeight="1">
      <c r="A62" s="114"/>
      <c r="B62" s="226" t="s">
        <v>20</v>
      </c>
      <c r="C62" s="251">
        <v>430884084.62</v>
      </c>
      <c r="D62" s="219">
        <v>8.0837763115443988E-3</v>
      </c>
      <c r="E62" s="280">
        <v>581997803.99928546</v>
      </c>
      <c r="F62" s="229">
        <v>8.0950278944375217E-3</v>
      </c>
      <c r="G62" s="229">
        <v>0.3507061986579379</v>
      </c>
      <c r="H62" s="280">
        <f t="shared" si="45"/>
        <v>697427664.27125001</v>
      </c>
      <c r="I62" s="229">
        <f t="shared" si="48"/>
        <v>8.9103452482356821E-3</v>
      </c>
      <c r="J62" s="229">
        <f t="shared" si="46"/>
        <v>0.19833384160347498</v>
      </c>
      <c r="K62" s="280">
        <f t="shared" si="47"/>
        <v>714469341.12345016</v>
      </c>
      <c r="L62" s="229">
        <f t="shared" si="49"/>
        <v>6.6360616066380761E-3</v>
      </c>
      <c r="M62" s="280">
        <f t="shared" si="47"/>
        <v>643445998.51829386</v>
      </c>
      <c r="N62" s="229">
        <f t="shared" si="50"/>
        <v>6.6360616066380752E-3</v>
      </c>
      <c r="O62" s="291">
        <f t="shared" si="43"/>
        <v>45674532.145000003</v>
      </c>
      <c r="P62" s="219">
        <f t="shared" si="52"/>
        <v>8.7185940664320314E-3</v>
      </c>
      <c r="Q62" s="234">
        <f t="shared" si="34"/>
        <v>54536754.799999997</v>
      </c>
      <c r="R62" s="219">
        <f t="shared" si="52"/>
        <v>9.1633153190843961E-3</v>
      </c>
      <c r="S62" s="234">
        <f t="shared" si="35"/>
        <v>68170943.5</v>
      </c>
      <c r="T62" s="219">
        <f t="shared" si="53"/>
        <v>1.073043296586078E-2</v>
      </c>
      <c r="U62" s="234">
        <f t="shared" si="44"/>
        <v>54536754.799999997</v>
      </c>
      <c r="V62" s="219">
        <f t="shared" si="54"/>
        <v>9.6219470491072066E-3</v>
      </c>
      <c r="W62" s="234">
        <f t="shared" si="36"/>
        <v>61353849.149999999</v>
      </c>
      <c r="X62" s="219">
        <f t="shared" si="55"/>
        <v>8.7050922543557875E-3</v>
      </c>
      <c r="Y62" s="234">
        <f t="shared" si="37"/>
        <v>61353849.149999999</v>
      </c>
      <c r="Z62" s="219">
        <f t="shared" si="56"/>
        <v>8.2909254448015023E-3</v>
      </c>
      <c r="AA62" s="234">
        <f t="shared" si="38"/>
        <v>64971735.950000003</v>
      </c>
      <c r="AB62" s="219">
        <f t="shared" si="57"/>
        <v>8.5836516535877649E-3</v>
      </c>
      <c r="AC62" s="234">
        <f t="shared" si="39"/>
        <v>57945301.975000001</v>
      </c>
      <c r="AD62" s="219">
        <f t="shared" si="58"/>
        <v>7.4512841707761249E-3</v>
      </c>
      <c r="AE62" s="234">
        <f>AE20*$E$45/100</f>
        <v>55048036.876249999</v>
      </c>
      <c r="AF62" s="219">
        <f t="shared" si="59"/>
        <v>1.0232219649155872E-2</v>
      </c>
      <c r="AG62" s="234">
        <f>AG20*$E$45/100</f>
        <v>57945301.975000001</v>
      </c>
      <c r="AH62" s="219">
        <f t="shared" si="60"/>
        <v>8.6290700202530449E-3</v>
      </c>
      <c r="AI62" s="234">
        <f>AI20*$E$45/100</f>
        <v>57945301.975000001</v>
      </c>
      <c r="AJ62" s="219">
        <f t="shared" si="61"/>
        <v>8.3677460320466801E-3</v>
      </c>
      <c r="AK62" s="234">
        <f>AK20*$E$45/100</f>
        <v>57945301.975000001</v>
      </c>
      <c r="AL62" s="219">
        <f t="shared" si="62"/>
        <v>9.276457610526978E-3</v>
      </c>
      <c r="AN62" s="765"/>
      <c r="AO62" s="765"/>
      <c r="AP62" s="765"/>
      <c r="AQ62" s="765"/>
      <c r="AR62" s="765"/>
      <c r="AS62" s="765"/>
      <c r="AT62" s="765"/>
      <c r="AU62" s="765"/>
      <c r="AV62" s="765"/>
      <c r="AW62" s="765"/>
      <c r="AX62" s="765"/>
      <c r="AY62" s="765"/>
      <c r="AZ62" s="765"/>
      <c r="BA62" s="765"/>
      <c r="BB62" s="765"/>
      <c r="BC62" s="765"/>
      <c r="BD62" s="765"/>
      <c r="BE62" s="765"/>
      <c r="BF62" s="765"/>
      <c r="BG62" s="765"/>
      <c r="BH62" s="765"/>
      <c r="BI62" s="765"/>
      <c r="BJ62" s="765"/>
      <c r="BK62" s="765"/>
    </row>
    <row r="63" spans="1:63" s="6" customFormat="1" ht="16.5" customHeight="1">
      <c r="B63" s="227" t="s">
        <v>19</v>
      </c>
      <c r="C63" s="252">
        <v>0</v>
      </c>
      <c r="D63" s="14">
        <v>0</v>
      </c>
      <c r="E63" s="281">
        <v>0</v>
      </c>
      <c r="F63" s="46">
        <v>0</v>
      </c>
      <c r="G63" s="46">
        <v>0</v>
      </c>
      <c r="H63" s="281">
        <f t="shared" si="45"/>
        <v>0</v>
      </c>
      <c r="I63" s="46">
        <f t="shared" si="48"/>
        <v>0</v>
      </c>
      <c r="J63" s="46">
        <f t="shared" si="46"/>
        <v>0</v>
      </c>
      <c r="K63" s="281">
        <f t="shared" si="47"/>
        <v>0</v>
      </c>
      <c r="L63" s="46">
        <f t="shared" si="49"/>
        <v>0</v>
      </c>
      <c r="M63" s="281">
        <f t="shared" si="47"/>
        <v>0</v>
      </c>
      <c r="N63" s="46">
        <f t="shared" si="50"/>
        <v>0</v>
      </c>
      <c r="O63" s="292">
        <f t="shared" si="43"/>
        <v>0</v>
      </c>
      <c r="P63" s="14">
        <f t="shared" si="52"/>
        <v>0</v>
      </c>
      <c r="Q63" s="237">
        <f t="shared" si="34"/>
        <v>0</v>
      </c>
      <c r="R63" s="14">
        <f t="shared" si="52"/>
        <v>0</v>
      </c>
      <c r="S63" s="237">
        <f t="shared" si="35"/>
        <v>0</v>
      </c>
      <c r="T63" s="14">
        <f t="shared" si="53"/>
        <v>0</v>
      </c>
      <c r="U63" s="237">
        <f t="shared" si="44"/>
        <v>0</v>
      </c>
      <c r="V63" s="14">
        <f t="shared" si="54"/>
        <v>0</v>
      </c>
      <c r="W63" s="237">
        <f t="shared" si="36"/>
        <v>0</v>
      </c>
      <c r="X63" s="14">
        <f t="shared" si="55"/>
        <v>0</v>
      </c>
      <c r="Y63" s="237">
        <f t="shared" si="37"/>
        <v>0</v>
      </c>
      <c r="Z63" s="14">
        <f t="shared" si="56"/>
        <v>0</v>
      </c>
      <c r="AA63" s="237">
        <f t="shared" si="38"/>
        <v>0</v>
      </c>
      <c r="AB63" s="14">
        <f t="shared" si="57"/>
        <v>0</v>
      </c>
      <c r="AC63" s="237">
        <f t="shared" si="39"/>
        <v>0</v>
      </c>
      <c r="AD63" s="14">
        <f t="shared" si="58"/>
        <v>0</v>
      </c>
      <c r="AE63" s="237">
        <f t="shared" si="40"/>
        <v>0</v>
      </c>
      <c r="AF63" s="14">
        <f t="shared" si="59"/>
        <v>0</v>
      </c>
      <c r="AG63" s="237">
        <f t="shared" si="40"/>
        <v>0</v>
      </c>
      <c r="AH63" s="14">
        <f t="shared" si="60"/>
        <v>0</v>
      </c>
      <c r="AI63" s="237">
        <f t="shared" ref="AI63:AI83" si="63">AI21*$E$45/100</f>
        <v>0</v>
      </c>
      <c r="AJ63" s="14">
        <f t="shared" si="61"/>
        <v>0</v>
      </c>
      <c r="AK63" s="237">
        <f t="shared" ref="AK63:AK83" si="64">AK21*$E$45/100</f>
        <v>0</v>
      </c>
      <c r="AL63" s="14">
        <f t="shared" si="62"/>
        <v>0</v>
      </c>
      <c r="AN63" s="765"/>
      <c r="AO63" s="765"/>
      <c r="AP63" s="765"/>
      <c r="AQ63" s="765"/>
      <c r="AR63" s="765"/>
      <c r="AS63" s="765"/>
      <c r="AT63" s="765"/>
      <c r="AU63" s="765"/>
      <c r="AV63" s="765"/>
      <c r="AW63" s="765"/>
      <c r="AX63" s="765"/>
      <c r="AY63" s="765"/>
      <c r="AZ63" s="765"/>
      <c r="BA63" s="765"/>
      <c r="BB63" s="765"/>
      <c r="BC63" s="765"/>
      <c r="BD63" s="765"/>
      <c r="BE63" s="765"/>
      <c r="BF63" s="765"/>
      <c r="BG63" s="765"/>
      <c r="BH63" s="765"/>
      <c r="BI63" s="765"/>
      <c r="BJ63" s="765"/>
      <c r="BK63" s="765"/>
    </row>
    <row r="64" spans="1:63" s="6" customFormat="1" ht="16.5" customHeight="1">
      <c r="B64" s="227" t="s">
        <v>18</v>
      </c>
      <c r="C64" s="252">
        <v>0</v>
      </c>
      <c r="D64" s="14">
        <v>0</v>
      </c>
      <c r="E64" s="281">
        <v>0</v>
      </c>
      <c r="F64" s="46">
        <v>0</v>
      </c>
      <c r="G64" s="46">
        <v>0</v>
      </c>
      <c r="H64" s="281">
        <f t="shared" si="45"/>
        <v>0</v>
      </c>
      <c r="I64" s="46">
        <f t="shared" si="48"/>
        <v>0</v>
      </c>
      <c r="J64" s="46">
        <f t="shared" si="46"/>
        <v>0</v>
      </c>
      <c r="K64" s="281">
        <f t="shared" si="47"/>
        <v>0</v>
      </c>
      <c r="L64" s="46">
        <f t="shared" si="49"/>
        <v>0</v>
      </c>
      <c r="M64" s="281">
        <f t="shared" si="47"/>
        <v>0</v>
      </c>
      <c r="N64" s="46">
        <f t="shared" si="50"/>
        <v>0</v>
      </c>
      <c r="O64" s="292">
        <f t="shared" si="43"/>
        <v>0</v>
      </c>
      <c r="P64" s="14">
        <f t="shared" si="52"/>
        <v>0</v>
      </c>
      <c r="Q64" s="237">
        <f t="shared" si="34"/>
        <v>0</v>
      </c>
      <c r="R64" s="14">
        <f t="shared" si="52"/>
        <v>0</v>
      </c>
      <c r="S64" s="237">
        <f t="shared" si="35"/>
        <v>0</v>
      </c>
      <c r="T64" s="14">
        <f t="shared" si="53"/>
        <v>0</v>
      </c>
      <c r="U64" s="237">
        <f t="shared" si="44"/>
        <v>0</v>
      </c>
      <c r="V64" s="14">
        <f t="shared" si="54"/>
        <v>0</v>
      </c>
      <c r="W64" s="237">
        <f t="shared" si="36"/>
        <v>0</v>
      </c>
      <c r="X64" s="14">
        <f t="shared" si="55"/>
        <v>0</v>
      </c>
      <c r="Y64" s="237">
        <f t="shared" si="37"/>
        <v>0</v>
      </c>
      <c r="Z64" s="14">
        <f t="shared" si="56"/>
        <v>0</v>
      </c>
      <c r="AA64" s="237">
        <f t="shared" si="38"/>
        <v>0</v>
      </c>
      <c r="AB64" s="14">
        <f t="shared" si="57"/>
        <v>0</v>
      </c>
      <c r="AC64" s="237">
        <f t="shared" si="39"/>
        <v>0</v>
      </c>
      <c r="AD64" s="14">
        <f t="shared" si="58"/>
        <v>0</v>
      </c>
      <c r="AE64" s="237">
        <f t="shared" si="40"/>
        <v>0</v>
      </c>
      <c r="AF64" s="14">
        <f t="shared" si="59"/>
        <v>0</v>
      </c>
      <c r="AG64" s="237">
        <f t="shared" si="40"/>
        <v>0</v>
      </c>
      <c r="AH64" s="14">
        <f t="shared" si="60"/>
        <v>0</v>
      </c>
      <c r="AI64" s="237">
        <f t="shared" si="63"/>
        <v>0</v>
      </c>
      <c r="AJ64" s="14">
        <f t="shared" si="61"/>
        <v>0</v>
      </c>
      <c r="AK64" s="237">
        <f t="shared" si="64"/>
        <v>0</v>
      </c>
      <c r="AL64" s="14">
        <f t="shared" si="62"/>
        <v>0</v>
      </c>
      <c r="AN64" s="765"/>
      <c r="AO64" s="765"/>
      <c r="AP64" s="765"/>
      <c r="AQ64" s="765"/>
      <c r="AR64" s="765"/>
      <c r="AS64" s="765"/>
      <c r="AT64" s="765"/>
      <c r="AU64" s="765"/>
      <c r="AV64" s="765"/>
      <c r="AW64" s="765"/>
      <c r="AX64" s="765"/>
      <c r="AY64" s="765"/>
      <c r="AZ64" s="765"/>
      <c r="BA64" s="765"/>
      <c r="BB64" s="765"/>
      <c r="BC64" s="765"/>
      <c r="BD64" s="765"/>
      <c r="BE64" s="765"/>
      <c r="BF64" s="765"/>
      <c r="BG64" s="765"/>
      <c r="BH64" s="765"/>
      <c r="BI64" s="765"/>
      <c r="BJ64" s="765"/>
      <c r="BK64" s="765"/>
    </row>
    <row r="65" spans="2:63" s="6" customFormat="1" ht="16.5" customHeight="1">
      <c r="B65" s="227" t="s">
        <v>17</v>
      </c>
      <c r="C65" s="252">
        <v>0</v>
      </c>
      <c r="D65" s="14">
        <v>0</v>
      </c>
      <c r="E65" s="281">
        <v>0</v>
      </c>
      <c r="F65" s="46">
        <v>0</v>
      </c>
      <c r="G65" s="46">
        <v>0</v>
      </c>
      <c r="H65" s="281">
        <f t="shared" si="45"/>
        <v>0</v>
      </c>
      <c r="I65" s="46">
        <f t="shared" si="48"/>
        <v>0</v>
      </c>
      <c r="J65" s="46">
        <f t="shared" si="46"/>
        <v>0</v>
      </c>
      <c r="K65" s="281">
        <f t="shared" si="47"/>
        <v>0</v>
      </c>
      <c r="L65" s="46">
        <f t="shared" si="49"/>
        <v>0</v>
      </c>
      <c r="M65" s="281">
        <f t="shared" si="47"/>
        <v>0</v>
      </c>
      <c r="N65" s="46">
        <f t="shared" si="50"/>
        <v>0</v>
      </c>
      <c r="O65" s="292">
        <f t="shared" si="43"/>
        <v>0</v>
      </c>
      <c r="P65" s="14">
        <f t="shared" si="52"/>
        <v>0</v>
      </c>
      <c r="Q65" s="237">
        <f t="shared" si="34"/>
        <v>0</v>
      </c>
      <c r="R65" s="14">
        <f t="shared" si="52"/>
        <v>0</v>
      </c>
      <c r="S65" s="237">
        <f t="shared" si="35"/>
        <v>0</v>
      </c>
      <c r="T65" s="14">
        <f t="shared" si="53"/>
        <v>0</v>
      </c>
      <c r="U65" s="237">
        <f t="shared" si="44"/>
        <v>0</v>
      </c>
      <c r="V65" s="14">
        <f t="shared" si="54"/>
        <v>0</v>
      </c>
      <c r="W65" s="237">
        <f t="shared" si="36"/>
        <v>0</v>
      </c>
      <c r="X65" s="14">
        <f t="shared" si="55"/>
        <v>0</v>
      </c>
      <c r="Y65" s="237">
        <f t="shared" si="37"/>
        <v>0</v>
      </c>
      <c r="Z65" s="14">
        <f t="shared" si="56"/>
        <v>0</v>
      </c>
      <c r="AA65" s="237">
        <f t="shared" si="38"/>
        <v>0</v>
      </c>
      <c r="AB65" s="14">
        <f t="shared" si="57"/>
        <v>0</v>
      </c>
      <c r="AC65" s="237">
        <f t="shared" si="39"/>
        <v>0</v>
      </c>
      <c r="AD65" s="14">
        <f t="shared" si="58"/>
        <v>0</v>
      </c>
      <c r="AE65" s="237">
        <f t="shared" ref="AE65:AG80" si="65">AE23*$E$45/100</f>
        <v>0</v>
      </c>
      <c r="AF65" s="14">
        <f t="shared" si="59"/>
        <v>0</v>
      </c>
      <c r="AG65" s="237">
        <f t="shared" si="65"/>
        <v>0</v>
      </c>
      <c r="AH65" s="14">
        <f t="shared" si="60"/>
        <v>0</v>
      </c>
      <c r="AI65" s="237">
        <f t="shared" si="63"/>
        <v>0</v>
      </c>
      <c r="AJ65" s="14">
        <f t="shared" si="61"/>
        <v>0</v>
      </c>
      <c r="AK65" s="237">
        <f t="shared" si="64"/>
        <v>0</v>
      </c>
      <c r="AL65" s="14">
        <f t="shared" si="62"/>
        <v>0</v>
      </c>
      <c r="AN65" s="765"/>
      <c r="AO65" s="765"/>
      <c r="AP65" s="765"/>
      <c r="AQ65" s="765"/>
      <c r="AR65" s="765"/>
      <c r="AS65" s="765"/>
      <c r="AT65" s="765"/>
      <c r="AU65" s="765"/>
      <c r="AV65" s="765"/>
      <c r="AW65" s="765"/>
      <c r="AX65" s="765"/>
      <c r="AY65" s="765"/>
      <c r="AZ65" s="765"/>
      <c r="BA65" s="765"/>
      <c r="BB65" s="765"/>
      <c r="BC65" s="765"/>
      <c r="BD65" s="765"/>
      <c r="BE65" s="765"/>
      <c r="BF65" s="765"/>
      <c r="BG65" s="765"/>
      <c r="BH65" s="765"/>
      <c r="BI65" s="765"/>
      <c r="BJ65" s="765"/>
      <c r="BK65" s="765"/>
    </row>
    <row r="66" spans="2:63" s="6" customFormat="1" ht="16.5" customHeight="1">
      <c r="B66" s="227" t="s">
        <v>16</v>
      </c>
      <c r="C66" s="252">
        <v>109708010.92899999</v>
      </c>
      <c r="D66" s="14">
        <v>2.0582218085790482E-3</v>
      </c>
      <c r="E66" s="281">
        <v>122142073.02</v>
      </c>
      <c r="F66" s="46">
        <v>1.6988783830231401E-3</v>
      </c>
      <c r="G66" s="46">
        <v>0.11333777712046014</v>
      </c>
      <c r="H66" s="281">
        <f t="shared" si="45"/>
        <v>207658000</v>
      </c>
      <c r="I66" s="46">
        <f t="shared" si="48"/>
        <v>2.6530414096658027E-3</v>
      </c>
      <c r="J66" s="46">
        <f t="shared" si="46"/>
        <v>0.70013489099695658</v>
      </c>
      <c r="K66" s="281">
        <f t="shared" si="47"/>
        <v>207235879.93769526</v>
      </c>
      <c r="L66" s="46">
        <f t="shared" si="49"/>
        <v>1.9248272630004669E-3</v>
      </c>
      <c r="M66" s="281">
        <f t="shared" si="47"/>
        <v>186635157.06027684</v>
      </c>
      <c r="N66" s="46">
        <f t="shared" si="50"/>
        <v>1.9248272630004672E-3</v>
      </c>
      <c r="O66" s="292">
        <f t="shared" si="43"/>
        <v>10560000</v>
      </c>
      <c r="P66" s="14">
        <f t="shared" si="52"/>
        <v>2.0157481427338711E-3</v>
      </c>
      <c r="Q66" s="237">
        <f t="shared" si="34"/>
        <v>12848000</v>
      </c>
      <c r="R66" s="14">
        <f t="shared" si="52"/>
        <v>2.1587326868153936E-3</v>
      </c>
      <c r="S66" s="237">
        <f t="shared" si="35"/>
        <v>15400000</v>
      </c>
      <c r="T66" s="14">
        <f t="shared" si="53"/>
        <v>2.4240337479597301E-3</v>
      </c>
      <c r="U66" s="237">
        <f t="shared" si="44"/>
        <v>17600000</v>
      </c>
      <c r="V66" s="14">
        <f t="shared" si="54"/>
        <v>3.1051768423941287E-3</v>
      </c>
      <c r="W66" s="237">
        <f t="shared" si="36"/>
        <v>22000000</v>
      </c>
      <c r="X66" s="14">
        <f t="shared" si="55"/>
        <v>3.1214346328559133E-3</v>
      </c>
      <c r="Y66" s="237">
        <f t="shared" si="37"/>
        <v>22000000</v>
      </c>
      <c r="Z66" s="14">
        <f t="shared" si="56"/>
        <v>2.9729244751978703E-3</v>
      </c>
      <c r="AA66" s="237">
        <f t="shared" si="38"/>
        <v>22000000</v>
      </c>
      <c r="AB66" s="14">
        <f t="shared" si="57"/>
        <v>2.9064997820630158E-3</v>
      </c>
      <c r="AC66" s="237">
        <f t="shared" si="39"/>
        <v>22000000</v>
      </c>
      <c r="AD66" s="14">
        <f t="shared" si="58"/>
        <v>2.8290171277008821E-3</v>
      </c>
      <c r="AE66" s="237">
        <f t="shared" si="65"/>
        <v>16500000</v>
      </c>
      <c r="AF66" s="14">
        <f t="shared" si="59"/>
        <v>3.0669871950313424E-3</v>
      </c>
      <c r="AG66" s="237">
        <f t="shared" si="65"/>
        <v>16500000</v>
      </c>
      <c r="AH66" s="14">
        <f t="shared" si="60"/>
        <v>2.4571388961887493E-3</v>
      </c>
      <c r="AI66" s="237">
        <f t="shared" si="63"/>
        <v>16500000</v>
      </c>
      <c r="AJ66" s="14">
        <f t="shared" si="61"/>
        <v>2.3827265511246862E-3</v>
      </c>
      <c r="AK66" s="237">
        <f t="shared" si="64"/>
        <v>13750000</v>
      </c>
      <c r="AL66" s="14">
        <f t="shared" si="62"/>
        <v>2.2012361278189014E-3</v>
      </c>
      <c r="AN66" s="765"/>
      <c r="AO66" s="765"/>
      <c r="AP66" s="765"/>
      <c r="AQ66" s="765"/>
      <c r="AR66" s="765"/>
      <c r="AS66" s="765"/>
      <c r="AT66" s="765"/>
      <c r="AU66" s="765"/>
      <c r="AV66" s="765"/>
      <c r="AW66" s="765"/>
      <c r="AX66" s="765"/>
      <c r="AY66" s="765"/>
      <c r="AZ66" s="765"/>
      <c r="BA66" s="765"/>
      <c r="BB66" s="765"/>
      <c r="BC66" s="765"/>
      <c r="BD66" s="765"/>
      <c r="BE66" s="765"/>
      <c r="BF66" s="765"/>
      <c r="BG66" s="765"/>
      <c r="BH66" s="765"/>
      <c r="BI66" s="765"/>
      <c r="BJ66" s="765"/>
      <c r="BK66" s="765"/>
    </row>
    <row r="67" spans="2:63" s="6" customFormat="1" ht="16.5" customHeight="1">
      <c r="B67" s="227" t="s">
        <v>15</v>
      </c>
      <c r="C67" s="252">
        <v>0</v>
      </c>
      <c r="D67" s="14">
        <v>0</v>
      </c>
      <c r="E67" s="281">
        <v>0</v>
      </c>
      <c r="F67" s="46">
        <v>0</v>
      </c>
      <c r="G67" s="46">
        <v>0</v>
      </c>
      <c r="H67" s="281">
        <f t="shared" si="45"/>
        <v>0</v>
      </c>
      <c r="I67" s="46">
        <f t="shared" si="48"/>
        <v>0</v>
      </c>
      <c r="J67" s="46">
        <f t="shared" si="46"/>
        <v>0</v>
      </c>
      <c r="K67" s="281">
        <f t="shared" ref="K67:M81" si="66">K25*$E$45/100</f>
        <v>0</v>
      </c>
      <c r="L67" s="46">
        <f t="shared" si="49"/>
        <v>0</v>
      </c>
      <c r="M67" s="281">
        <f t="shared" si="66"/>
        <v>0</v>
      </c>
      <c r="N67" s="46">
        <f t="shared" si="50"/>
        <v>0</v>
      </c>
      <c r="O67" s="292">
        <f t="shared" si="43"/>
        <v>0</v>
      </c>
      <c r="P67" s="14">
        <f t="shared" si="52"/>
        <v>0</v>
      </c>
      <c r="Q67" s="237">
        <f t="shared" si="34"/>
        <v>0</v>
      </c>
      <c r="R67" s="14">
        <f t="shared" si="52"/>
        <v>0</v>
      </c>
      <c r="S67" s="237">
        <f t="shared" si="35"/>
        <v>0</v>
      </c>
      <c r="T67" s="14">
        <f t="shared" si="53"/>
        <v>0</v>
      </c>
      <c r="U67" s="237">
        <f t="shared" si="44"/>
        <v>0</v>
      </c>
      <c r="V67" s="14">
        <f t="shared" si="54"/>
        <v>0</v>
      </c>
      <c r="W67" s="237">
        <f t="shared" si="36"/>
        <v>0</v>
      </c>
      <c r="X67" s="14">
        <f t="shared" si="55"/>
        <v>0</v>
      </c>
      <c r="Y67" s="237">
        <f t="shared" si="37"/>
        <v>0</v>
      </c>
      <c r="Z67" s="14">
        <f t="shared" si="56"/>
        <v>0</v>
      </c>
      <c r="AA67" s="237">
        <f t="shared" si="38"/>
        <v>0</v>
      </c>
      <c r="AB67" s="14">
        <f t="shared" si="57"/>
        <v>0</v>
      </c>
      <c r="AC67" s="237">
        <f t="shared" si="39"/>
        <v>0</v>
      </c>
      <c r="AD67" s="14">
        <f t="shared" si="58"/>
        <v>0</v>
      </c>
      <c r="AE67" s="237">
        <f t="shared" si="65"/>
        <v>0</v>
      </c>
      <c r="AF67" s="14">
        <f t="shared" si="59"/>
        <v>0</v>
      </c>
      <c r="AG67" s="237">
        <f t="shared" si="65"/>
        <v>0</v>
      </c>
      <c r="AH67" s="14">
        <f t="shared" si="60"/>
        <v>0</v>
      </c>
      <c r="AI67" s="237">
        <f t="shared" si="63"/>
        <v>0</v>
      </c>
      <c r="AJ67" s="14">
        <f t="shared" si="61"/>
        <v>0</v>
      </c>
      <c r="AK67" s="237">
        <f t="shared" si="64"/>
        <v>0</v>
      </c>
      <c r="AL67" s="14">
        <f t="shared" si="62"/>
        <v>0</v>
      </c>
      <c r="AN67" s="765"/>
      <c r="AO67" s="765"/>
      <c r="AP67" s="765"/>
      <c r="AQ67" s="765"/>
      <c r="AR67" s="765"/>
      <c r="AS67" s="765"/>
      <c r="AT67" s="765"/>
      <c r="AU67" s="765"/>
      <c r="AV67" s="765"/>
      <c r="AW67" s="765"/>
      <c r="AX67" s="765"/>
      <c r="AY67" s="765"/>
      <c r="AZ67" s="765"/>
      <c r="BA67" s="765"/>
      <c r="BB67" s="765"/>
      <c r="BC67" s="765"/>
      <c r="BD67" s="765"/>
      <c r="BE67" s="765"/>
      <c r="BF67" s="765"/>
      <c r="BG67" s="765"/>
      <c r="BH67" s="765"/>
      <c r="BI67" s="765"/>
      <c r="BJ67" s="765"/>
      <c r="BK67" s="765"/>
    </row>
    <row r="68" spans="2:63" s="6" customFormat="1" ht="16.5" customHeight="1">
      <c r="B68" s="227" t="s">
        <v>14</v>
      </c>
      <c r="C68" s="252">
        <v>916134911.95912981</v>
      </c>
      <c r="D68" s="14">
        <v>1.7187522036246208E-2</v>
      </c>
      <c r="E68" s="281">
        <v>1065539372.6260345</v>
      </c>
      <c r="F68" s="46">
        <v>1.4820624553490232E-2</v>
      </c>
      <c r="G68" s="46">
        <v>0.16308128717353132</v>
      </c>
      <c r="H68" s="281">
        <f t="shared" si="45"/>
        <v>1300250157.2006228</v>
      </c>
      <c r="I68" s="46">
        <f t="shared" si="48"/>
        <v>1.6612013551020051E-2</v>
      </c>
      <c r="J68" s="46">
        <f t="shared" si="46"/>
        <v>0.22027415467167652</v>
      </c>
      <c r="K68" s="281">
        <f t="shared" si="66"/>
        <v>1033804017.4042487</v>
      </c>
      <c r="L68" s="46">
        <f t="shared" si="49"/>
        <v>9.6020735304010174E-3</v>
      </c>
      <c r="M68" s="281">
        <f t="shared" si="66"/>
        <v>931036532.93915653</v>
      </c>
      <c r="N68" s="46">
        <f t="shared" si="50"/>
        <v>9.6020735304010174E-3</v>
      </c>
      <c r="O68" s="292">
        <f t="shared" si="43"/>
        <v>93834395.729254469</v>
      </c>
      <c r="P68" s="14">
        <f t="shared" si="52"/>
        <v>1.79116012230871E-2</v>
      </c>
      <c r="Q68" s="237">
        <f t="shared" si="34"/>
        <v>93834395.729254469</v>
      </c>
      <c r="R68" s="14">
        <f t="shared" si="52"/>
        <v>1.5766140816338137E-2</v>
      </c>
      <c r="S68" s="237">
        <f t="shared" si="35"/>
        <v>98773048.136057094</v>
      </c>
      <c r="T68" s="14">
        <f t="shared" si="53"/>
        <v>1.5547350783808657E-2</v>
      </c>
      <c r="U68" s="237">
        <f t="shared" si="44"/>
        <v>98773048.136057094</v>
      </c>
      <c r="V68" s="14">
        <f t="shared" si="54"/>
        <v>1.7426578507088925E-2</v>
      </c>
      <c r="W68" s="237">
        <f t="shared" si="36"/>
        <v>98773048.136057094</v>
      </c>
      <c r="X68" s="14">
        <f t="shared" si="55"/>
        <v>1.401425514748331E-2</v>
      </c>
      <c r="Y68" s="237">
        <f t="shared" si="37"/>
        <v>98773048.136057094</v>
      </c>
      <c r="Z68" s="14">
        <f t="shared" si="56"/>
        <v>1.334749146789007E-2</v>
      </c>
      <c r="AA68" s="237">
        <f t="shared" si="38"/>
        <v>118527657.76326881</v>
      </c>
      <c r="AB68" s="14">
        <f t="shared" si="57"/>
        <v>1.5659118702608207E-2</v>
      </c>
      <c r="AC68" s="237">
        <f t="shared" si="39"/>
        <v>118527657.76326881</v>
      </c>
      <c r="AD68" s="14">
        <f t="shared" si="58"/>
        <v>1.524167154175254E-2</v>
      </c>
      <c r="AE68" s="237">
        <f t="shared" si="65"/>
        <v>113352483.79842167</v>
      </c>
      <c r="AF68" s="14">
        <f t="shared" si="59"/>
        <v>2.1069734323318604E-2</v>
      </c>
      <c r="AG68" s="237">
        <f t="shared" si="65"/>
        <v>126184222.26881839</v>
      </c>
      <c r="AH68" s="14">
        <f t="shared" si="60"/>
        <v>1.8791040037699405E-2</v>
      </c>
      <c r="AI68" s="237">
        <f t="shared" si="63"/>
        <v>126184222.26881839</v>
      </c>
      <c r="AJ68" s="14">
        <f t="shared" si="61"/>
        <v>1.8221969498965606E-2</v>
      </c>
      <c r="AK68" s="237">
        <f t="shared" si="64"/>
        <v>114712929.33528946</v>
      </c>
      <c r="AL68" s="14">
        <f t="shared" si="62"/>
        <v>1.8364381409510969E-2</v>
      </c>
      <c r="AN68" s="765"/>
      <c r="AO68" s="765"/>
      <c r="AP68" s="765"/>
      <c r="AQ68" s="765"/>
      <c r="AR68" s="765"/>
      <c r="AS68" s="765"/>
      <c r="AT68" s="765"/>
      <c r="AU68" s="765"/>
      <c r="AV68" s="765"/>
      <c r="AW68" s="765"/>
      <c r="AX68" s="765"/>
      <c r="AY68" s="765"/>
      <c r="AZ68" s="765"/>
      <c r="BA68" s="765"/>
      <c r="BB68" s="765"/>
      <c r="BC68" s="765"/>
      <c r="BD68" s="765"/>
      <c r="BE68" s="765"/>
      <c r="BF68" s="765"/>
      <c r="BG68" s="765"/>
      <c r="BH68" s="765"/>
      <c r="BI68" s="765"/>
      <c r="BJ68" s="765"/>
      <c r="BK68" s="765"/>
    </row>
    <row r="69" spans="2:63" s="6" customFormat="1" ht="16.5" customHeight="1">
      <c r="B69" s="227" t="s">
        <v>13</v>
      </c>
      <c r="C69" s="252">
        <v>10341100</v>
      </c>
      <c r="D69" s="14">
        <v>1.9400841711068295E-4</v>
      </c>
      <c r="E69" s="281">
        <v>11489500</v>
      </c>
      <c r="F69" s="46">
        <v>1.5980785898850932E-4</v>
      </c>
      <c r="G69" s="46">
        <v>0.11105201574300606</v>
      </c>
      <c r="H69" s="281">
        <f t="shared" si="45"/>
        <v>11000000</v>
      </c>
      <c r="I69" s="46">
        <f t="shared" si="48"/>
        <v>1.4053614840903712E-4</v>
      </c>
      <c r="J69" s="46">
        <f t="shared" si="46"/>
        <v>-4.2604116802297753E-2</v>
      </c>
      <c r="K69" s="281">
        <f t="shared" si="66"/>
        <v>10553679.070901148</v>
      </c>
      <c r="L69" s="46">
        <f t="shared" si="49"/>
        <v>9.8023610615764515E-5</v>
      </c>
      <c r="M69" s="281">
        <f t="shared" si="66"/>
        <v>9504568.1836252064</v>
      </c>
      <c r="N69" s="46">
        <f t="shared" si="50"/>
        <v>9.8023610615764501E-5</v>
      </c>
      <c r="O69" s="292">
        <f t="shared" si="43"/>
        <v>825000</v>
      </c>
      <c r="P69" s="14">
        <f t="shared" si="52"/>
        <v>1.5748032365108368E-4</v>
      </c>
      <c r="Q69" s="237">
        <f t="shared" si="34"/>
        <v>825000</v>
      </c>
      <c r="R69" s="14">
        <f t="shared" si="52"/>
        <v>1.3861725300612544E-4</v>
      </c>
      <c r="S69" s="237">
        <f t="shared" si="35"/>
        <v>825000</v>
      </c>
      <c r="T69" s="14">
        <f t="shared" si="53"/>
        <v>1.2985895078355698E-4</v>
      </c>
      <c r="U69" s="237">
        <f t="shared" si="44"/>
        <v>825000</v>
      </c>
      <c r="V69" s="14">
        <f t="shared" si="54"/>
        <v>1.455551644872248E-4</v>
      </c>
      <c r="W69" s="237">
        <f t="shared" si="36"/>
        <v>825000</v>
      </c>
      <c r="X69" s="14">
        <f t="shared" si="55"/>
        <v>1.1705379873209674E-4</v>
      </c>
      <c r="Y69" s="237">
        <f t="shared" si="37"/>
        <v>1925000</v>
      </c>
      <c r="Z69" s="14">
        <f t="shared" si="56"/>
        <v>2.6013089157981369E-4</v>
      </c>
      <c r="AA69" s="237">
        <f t="shared" si="38"/>
        <v>825000</v>
      </c>
      <c r="AB69" s="14">
        <f t="shared" si="57"/>
        <v>1.0899374182736309E-4</v>
      </c>
      <c r="AC69" s="237">
        <f t="shared" si="39"/>
        <v>825000</v>
      </c>
      <c r="AD69" s="14">
        <f t="shared" si="58"/>
        <v>1.0608814228878308E-4</v>
      </c>
      <c r="AE69" s="237">
        <f t="shared" si="65"/>
        <v>825000</v>
      </c>
      <c r="AF69" s="14">
        <f t="shared" si="59"/>
        <v>1.5334935975156713E-4</v>
      </c>
      <c r="AG69" s="237">
        <f t="shared" si="65"/>
        <v>825000</v>
      </c>
      <c r="AH69" s="14">
        <f t="shared" si="60"/>
        <v>1.2285694480943746E-4</v>
      </c>
      <c r="AI69" s="237">
        <f t="shared" si="63"/>
        <v>825000</v>
      </c>
      <c r="AJ69" s="14">
        <f t="shared" si="61"/>
        <v>1.1913632755623431E-4</v>
      </c>
      <c r="AK69" s="237">
        <f t="shared" si="64"/>
        <v>825000</v>
      </c>
      <c r="AL69" s="14">
        <f t="shared" si="62"/>
        <v>1.3207416766913409E-4</v>
      </c>
      <c r="AN69" s="765"/>
      <c r="AO69" s="765"/>
      <c r="AP69" s="765"/>
      <c r="AQ69" s="765"/>
      <c r="AR69" s="765"/>
      <c r="AS69" s="765"/>
      <c r="AT69" s="765"/>
      <c r="AU69" s="765"/>
      <c r="AV69" s="765"/>
      <c r="AW69" s="765"/>
      <c r="AX69" s="765"/>
      <c r="AY69" s="765"/>
      <c r="AZ69" s="765"/>
      <c r="BA69" s="765"/>
      <c r="BB69" s="765"/>
      <c r="BC69" s="765"/>
      <c r="BD69" s="765"/>
      <c r="BE69" s="765"/>
      <c r="BF69" s="765"/>
      <c r="BG69" s="765"/>
      <c r="BH69" s="765"/>
      <c r="BI69" s="765"/>
      <c r="BJ69" s="765"/>
      <c r="BK69" s="765"/>
    </row>
    <row r="70" spans="2:63" s="6" customFormat="1" ht="16.5" customHeight="1">
      <c r="B70" s="227" t="s">
        <v>12</v>
      </c>
      <c r="C70" s="252">
        <v>10856945</v>
      </c>
      <c r="D70" s="14">
        <v>2.0368613726854434E-4</v>
      </c>
      <c r="E70" s="281">
        <v>38907300.299999997</v>
      </c>
      <c r="F70" s="46">
        <v>5.4116300622011285E-4</v>
      </c>
      <c r="G70" s="46">
        <v>2.5836324398806476</v>
      </c>
      <c r="H70" s="281">
        <f t="shared" si="45"/>
        <v>13213200</v>
      </c>
      <c r="I70" s="46">
        <f t="shared" si="48"/>
        <v>1.6881202146893539E-4</v>
      </c>
      <c r="J70" s="46">
        <f t="shared" si="46"/>
        <v>-0.66039278237971188</v>
      </c>
      <c r="K70" s="281">
        <f t="shared" si="66"/>
        <v>11524617.545424052</v>
      </c>
      <c r="L70" s="46">
        <f t="shared" si="49"/>
        <v>1.0704178279241484E-4</v>
      </c>
      <c r="M70" s="281">
        <f t="shared" si="66"/>
        <v>10378988.456518728</v>
      </c>
      <c r="N70" s="46">
        <f t="shared" si="50"/>
        <v>1.0704178279241487E-4</v>
      </c>
      <c r="O70" s="292">
        <f t="shared" si="43"/>
        <v>1101100</v>
      </c>
      <c r="P70" s="14">
        <f t="shared" si="52"/>
        <v>2.1018373863297969E-4</v>
      </c>
      <c r="Q70" s="237">
        <f t="shared" si="34"/>
        <v>1101100</v>
      </c>
      <c r="R70" s="14">
        <f t="shared" si="52"/>
        <v>1.8500782701217543E-4</v>
      </c>
      <c r="S70" s="237">
        <f t="shared" si="35"/>
        <v>1101100</v>
      </c>
      <c r="T70" s="14">
        <f t="shared" si="53"/>
        <v>1.7331841297912071E-4</v>
      </c>
      <c r="U70" s="237">
        <f t="shared" si="44"/>
        <v>1101100</v>
      </c>
      <c r="V70" s="14">
        <f t="shared" si="54"/>
        <v>1.9426762620228268E-4</v>
      </c>
      <c r="W70" s="237">
        <f t="shared" si="36"/>
        <v>1101100</v>
      </c>
      <c r="X70" s="14">
        <f t="shared" si="55"/>
        <v>1.5622780337443847E-4</v>
      </c>
      <c r="Y70" s="237">
        <f t="shared" si="37"/>
        <v>1101100</v>
      </c>
      <c r="Z70" s="14">
        <f t="shared" si="56"/>
        <v>1.4879486998365342E-4</v>
      </c>
      <c r="AA70" s="237">
        <f t="shared" si="38"/>
        <v>1101100</v>
      </c>
      <c r="AB70" s="14">
        <f t="shared" si="57"/>
        <v>1.4547031409225394E-4</v>
      </c>
      <c r="AC70" s="237">
        <f t="shared" si="39"/>
        <v>1101100</v>
      </c>
      <c r="AD70" s="14">
        <f t="shared" si="58"/>
        <v>1.4159230724142914E-4</v>
      </c>
      <c r="AE70" s="237">
        <f t="shared" si="65"/>
        <v>1101100</v>
      </c>
      <c r="AF70" s="14">
        <f t="shared" si="59"/>
        <v>2.046702788150916E-4</v>
      </c>
      <c r="AG70" s="237">
        <f t="shared" si="65"/>
        <v>1101100</v>
      </c>
      <c r="AH70" s="14">
        <f t="shared" si="60"/>
        <v>1.6397306900566252E-4</v>
      </c>
      <c r="AI70" s="237">
        <f t="shared" si="63"/>
        <v>1101100</v>
      </c>
      <c r="AJ70" s="14">
        <f t="shared" si="61"/>
        <v>1.5900728517838741E-4</v>
      </c>
      <c r="AK70" s="237">
        <f t="shared" si="64"/>
        <v>1101100</v>
      </c>
      <c r="AL70" s="14">
        <f t="shared" si="62"/>
        <v>1.7627498911573761E-4</v>
      </c>
      <c r="AN70" s="765"/>
      <c r="AO70" s="765"/>
      <c r="AP70" s="765"/>
      <c r="AQ70" s="765"/>
      <c r="AR70" s="765"/>
      <c r="AS70" s="765"/>
      <c r="AT70" s="765"/>
      <c r="AU70" s="765"/>
      <c r="AV70" s="765"/>
      <c r="AW70" s="765"/>
      <c r="AX70" s="765"/>
      <c r="AY70" s="765"/>
      <c r="AZ70" s="765"/>
      <c r="BA70" s="765"/>
      <c r="BB70" s="765"/>
      <c r="BC70" s="765"/>
      <c r="BD70" s="765"/>
      <c r="BE70" s="765"/>
      <c r="BF70" s="765"/>
      <c r="BG70" s="765"/>
      <c r="BH70" s="765"/>
      <c r="BI70" s="765"/>
      <c r="BJ70" s="765"/>
      <c r="BK70" s="765"/>
    </row>
    <row r="71" spans="2:63" s="6" customFormat="1" ht="16.5" customHeight="1">
      <c r="B71" s="227" t="s">
        <v>11</v>
      </c>
      <c r="C71" s="252">
        <v>0</v>
      </c>
      <c r="D71" s="14">
        <v>0</v>
      </c>
      <c r="E71" s="281">
        <v>0</v>
      </c>
      <c r="F71" s="46">
        <v>0</v>
      </c>
      <c r="G71" s="46">
        <v>0</v>
      </c>
      <c r="H71" s="281">
        <f t="shared" si="45"/>
        <v>0</v>
      </c>
      <c r="I71" s="46">
        <f t="shared" si="48"/>
        <v>0</v>
      </c>
      <c r="J71" s="46">
        <f t="shared" si="46"/>
        <v>0</v>
      </c>
      <c r="K71" s="281">
        <f t="shared" si="66"/>
        <v>0</v>
      </c>
      <c r="L71" s="46">
        <f t="shared" si="49"/>
        <v>0</v>
      </c>
      <c r="M71" s="281">
        <f t="shared" si="66"/>
        <v>0</v>
      </c>
      <c r="N71" s="46">
        <f t="shared" si="50"/>
        <v>0</v>
      </c>
      <c r="O71" s="292">
        <f t="shared" si="43"/>
        <v>0</v>
      </c>
      <c r="P71" s="14">
        <f t="shared" si="52"/>
        <v>0</v>
      </c>
      <c r="Q71" s="237">
        <f t="shared" si="34"/>
        <v>0</v>
      </c>
      <c r="R71" s="14">
        <f t="shared" si="52"/>
        <v>0</v>
      </c>
      <c r="S71" s="237">
        <f t="shared" si="35"/>
        <v>0</v>
      </c>
      <c r="T71" s="14">
        <f t="shared" si="53"/>
        <v>0</v>
      </c>
      <c r="U71" s="237">
        <f t="shared" si="44"/>
        <v>0</v>
      </c>
      <c r="V71" s="14">
        <f t="shared" si="54"/>
        <v>0</v>
      </c>
      <c r="W71" s="237">
        <f t="shared" si="36"/>
        <v>0</v>
      </c>
      <c r="X71" s="14">
        <f t="shared" si="55"/>
        <v>0</v>
      </c>
      <c r="Y71" s="237">
        <f t="shared" si="37"/>
        <v>0</v>
      </c>
      <c r="Z71" s="14">
        <f t="shared" si="56"/>
        <v>0</v>
      </c>
      <c r="AA71" s="237">
        <f t="shared" si="38"/>
        <v>0</v>
      </c>
      <c r="AB71" s="14">
        <f t="shared" si="57"/>
        <v>0</v>
      </c>
      <c r="AC71" s="237">
        <f t="shared" si="39"/>
        <v>0</v>
      </c>
      <c r="AD71" s="14">
        <f t="shared" si="58"/>
        <v>0</v>
      </c>
      <c r="AE71" s="237">
        <f t="shared" si="65"/>
        <v>0</v>
      </c>
      <c r="AF71" s="14">
        <f t="shared" si="59"/>
        <v>0</v>
      </c>
      <c r="AG71" s="237">
        <f t="shared" si="65"/>
        <v>0</v>
      </c>
      <c r="AH71" s="14">
        <f t="shared" si="60"/>
        <v>0</v>
      </c>
      <c r="AI71" s="237">
        <f t="shared" si="63"/>
        <v>0</v>
      </c>
      <c r="AJ71" s="14">
        <f t="shared" si="61"/>
        <v>0</v>
      </c>
      <c r="AK71" s="237">
        <f t="shared" si="64"/>
        <v>0</v>
      </c>
      <c r="AL71" s="14">
        <f t="shared" si="62"/>
        <v>0</v>
      </c>
      <c r="AN71" s="765"/>
      <c r="AO71" s="765"/>
      <c r="AP71" s="765"/>
      <c r="AQ71" s="765"/>
      <c r="AR71" s="765"/>
      <c r="AS71" s="765"/>
      <c r="AT71" s="765"/>
      <c r="AU71" s="765"/>
      <c r="AV71" s="765"/>
      <c r="AW71" s="765"/>
      <c r="AX71" s="765"/>
      <c r="AY71" s="765"/>
      <c r="AZ71" s="765"/>
      <c r="BA71" s="765"/>
      <c r="BB71" s="765"/>
      <c r="BC71" s="765"/>
      <c r="BD71" s="765"/>
      <c r="BE71" s="765"/>
      <c r="BF71" s="765"/>
      <c r="BG71" s="765"/>
      <c r="BH71" s="765"/>
      <c r="BI71" s="765"/>
      <c r="BJ71" s="765"/>
      <c r="BK71" s="765"/>
    </row>
    <row r="72" spans="2:63" s="6" customFormat="1" ht="16.5" customHeight="1">
      <c r="B72" s="227" t="s">
        <v>10</v>
      </c>
      <c r="C72" s="252">
        <v>0</v>
      </c>
      <c r="D72" s="14">
        <v>0</v>
      </c>
      <c r="E72" s="281">
        <v>0</v>
      </c>
      <c r="F72" s="46">
        <v>0</v>
      </c>
      <c r="G72" s="46">
        <v>0</v>
      </c>
      <c r="H72" s="281">
        <f t="shared" si="45"/>
        <v>0</v>
      </c>
      <c r="I72" s="46">
        <f t="shared" si="48"/>
        <v>0</v>
      </c>
      <c r="J72" s="46">
        <f t="shared" si="46"/>
        <v>0</v>
      </c>
      <c r="K72" s="281">
        <f t="shared" si="66"/>
        <v>0</v>
      </c>
      <c r="L72" s="46">
        <f t="shared" si="49"/>
        <v>0</v>
      </c>
      <c r="M72" s="281">
        <f t="shared" si="66"/>
        <v>0</v>
      </c>
      <c r="N72" s="46">
        <f t="shared" si="50"/>
        <v>0</v>
      </c>
      <c r="O72" s="292">
        <f t="shared" si="43"/>
        <v>0</v>
      </c>
      <c r="P72" s="14">
        <f t="shared" si="52"/>
        <v>0</v>
      </c>
      <c r="Q72" s="237">
        <f t="shared" si="34"/>
        <v>0</v>
      </c>
      <c r="R72" s="14">
        <f t="shared" si="52"/>
        <v>0</v>
      </c>
      <c r="S72" s="237">
        <f t="shared" si="35"/>
        <v>0</v>
      </c>
      <c r="T72" s="14">
        <f t="shared" si="53"/>
        <v>0</v>
      </c>
      <c r="U72" s="237">
        <f t="shared" si="44"/>
        <v>0</v>
      </c>
      <c r="V72" s="14">
        <f t="shared" si="54"/>
        <v>0</v>
      </c>
      <c r="W72" s="237">
        <f t="shared" si="36"/>
        <v>0</v>
      </c>
      <c r="X72" s="14">
        <f t="shared" si="55"/>
        <v>0</v>
      </c>
      <c r="Y72" s="237">
        <f t="shared" si="37"/>
        <v>0</v>
      </c>
      <c r="Z72" s="14">
        <f t="shared" si="56"/>
        <v>0</v>
      </c>
      <c r="AA72" s="237">
        <f t="shared" si="38"/>
        <v>0</v>
      </c>
      <c r="AB72" s="14">
        <f t="shared" si="57"/>
        <v>0</v>
      </c>
      <c r="AC72" s="237">
        <f t="shared" si="39"/>
        <v>0</v>
      </c>
      <c r="AD72" s="14">
        <f t="shared" si="58"/>
        <v>0</v>
      </c>
      <c r="AE72" s="237">
        <f t="shared" si="65"/>
        <v>0</v>
      </c>
      <c r="AF72" s="14">
        <f t="shared" si="59"/>
        <v>0</v>
      </c>
      <c r="AG72" s="237">
        <f t="shared" si="65"/>
        <v>0</v>
      </c>
      <c r="AH72" s="14">
        <f t="shared" si="60"/>
        <v>0</v>
      </c>
      <c r="AI72" s="237">
        <f t="shared" si="63"/>
        <v>0</v>
      </c>
      <c r="AJ72" s="14">
        <f t="shared" si="61"/>
        <v>0</v>
      </c>
      <c r="AK72" s="237">
        <f t="shared" si="64"/>
        <v>0</v>
      </c>
      <c r="AL72" s="14">
        <f t="shared" si="62"/>
        <v>0</v>
      </c>
      <c r="AN72" s="765"/>
      <c r="AO72" s="765"/>
      <c r="AP72" s="765"/>
      <c r="AQ72" s="765"/>
      <c r="AR72" s="765"/>
      <c r="AS72" s="765"/>
      <c r="AT72" s="765"/>
      <c r="AU72" s="765"/>
      <c r="AV72" s="765"/>
      <c r="AW72" s="765"/>
      <c r="AX72" s="765"/>
      <c r="AY72" s="765"/>
      <c r="AZ72" s="765"/>
      <c r="BA72" s="765"/>
      <c r="BB72" s="765"/>
      <c r="BC72" s="765"/>
      <c r="BD72" s="765"/>
      <c r="BE72" s="765"/>
      <c r="BF72" s="765"/>
      <c r="BG72" s="765"/>
      <c r="BH72" s="765"/>
      <c r="BI72" s="765"/>
      <c r="BJ72" s="765"/>
      <c r="BK72" s="765"/>
    </row>
    <row r="73" spans="2:63" s="6" customFormat="1" ht="16.5" customHeight="1">
      <c r="B73" s="227" t="s">
        <v>9</v>
      </c>
      <c r="C73" s="252">
        <v>0</v>
      </c>
      <c r="D73" s="14">
        <v>0</v>
      </c>
      <c r="E73" s="281">
        <v>0</v>
      </c>
      <c r="F73" s="46">
        <v>0</v>
      </c>
      <c r="G73" s="46">
        <v>0</v>
      </c>
      <c r="H73" s="281">
        <f t="shared" si="45"/>
        <v>0</v>
      </c>
      <c r="I73" s="46">
        <f t="shared" si="48"/>
        <v>0</v>
      </c>
      <c r="J73" s="46">
        <f t="shared" si="46"/>
        <v>0</v>
      </c>
      <c r="K73" s="281">
        <f t="shared" si="66"/>
        <v>0</v>
      </c>
      <c r="L73" s="46">
        <f t="shared" si="49"/>
        <v>0</v>
      </c>
      <c r="M73" s="281">
        <f t="shared" si="66"/>
        <v>0</v>
      </c>
      <c r="N73" s="46">
        <f t="shared" si="50"/>
        <v>0</v>
      </c>
      <c r="O73" s="292">
        <f t="shared" si="43"/>
        <v>0</v>
      </c>
      <c r="P73" s="14">
        <f t="shared" si="52"/>
        <v>0</v>
      </c>
      <c r="Q73" s="237">
        <f t="shared" si="34"/>
        <v>0</v>
      </c>
      <c r="R73" s="14">
        <f t="shared" si="52"/>
        <v>0</v>
      </c>
      <c r="S73" s="237">
        <f t="shared" si="35"/>
        <v>0</v>
      </c>
      <c r="T73" s="14">
        <f t="shared" si="53"/>
        <v>0</v>
      </c>
      <c r="U73" s="237">
        <f t="shared" si="44"/>
        <v>0</v>
      </c>
      <c r="V73" s="14">
        <f t="shared" si="54"/>
        <v>0</v>
      </c>
      <c r="W73" s="237">
        <f t="shared" si="36"/>
        <v>0</v>
      </c>
      <c r="X73" s="14">
        <f t="shared" si="55"/>
        <v>0</v>
      </c>
      <c r="Y73" s="237">
        <f t="shared" si="37"/>
        <v>0</v>
      </c>
      <c r="Z73" s="14">
        <f t="shared" si="56"/>
        <v>0</v>
      </c>
      <c r="AA73" s="237">
        <f t="shared" si="38"/>
        <v>0</v>
      </c>
      <c r="AB73" s="14">
        <f t="shared" si="57"/>
        <v>0</v>
      </c>
      <c r="AC73" s="237">
        <f t="shared" si="39"/>
        <v>0</v>
      </c>
      <c r="AD73" s="14">
        <f t="shared" si="58"/>
        <v>0</v>
      </c>
      <c r="AE73" s="237">
        <f t="shared" si="65"/>
        <v>0</v>
      </c>
      <c r="AF73" s="14">
        <f t="shared" si="59"/>
        <v>0</v>
      </c>
      <c r="AG73" s="237">
        <f t="shared" si="65"/>
        <v>0</v>
      </c>
      <c r="AH73" s="14">
        <f t="shared" si="60"/>
        <v>0</v>
      </c>
      <c r="AI73" s="237">
        <f t="shared" si="63"/>
        <v>0</v>
      </c>
      <c r="AJ73" s="14">
        <f t="shared" si="61"/>
        <v>0</v>
      </c>
      <c r="AK73" s="237">
        <f t="shared" si="64"/>
        <v>0</v>
      </c>
      <c r="AL73" s="14">
        <f t="shared" si="62"/>
        <v>0</v>
      </c>
      <c r="AN73" s="765"/>
      <c r="AO73" s="765"/>
      <c r="AP73" s="765"/>
      <c r="AQ73" s="765"/>
      <c r="AR73" s="765"/>
      <c r="AS73" s="765"/>
      <c r="AT73" s="765"/>
      <c r="AU73" s="765"/>
      <c r="AV73" s="765"/>
      <c r="AW73" s="765"/>
      <c r="AX73" s="765"/>
      <c r="AY73" s="765"/>
      <c r="AZ73" s="765"/>
      <c r="BA73" s="765"/>
      <c r="BB73" s="765"/>
      <c r="BC73" s="765"/>
      <c r="BD73" s="765"/>
      <c r="BE73" s="765"/>
      <c r="BF73" s="765"/>
      <c r="BG73" s="765"/>
      <c r="BH73" s="765"/>
      <c r="BI73" s="765"/>
      <c r="BJ73" s="765"/>
      <c r="BK73" s="765"/>
    </row>
    <row r="74" spans="2:63" s="6" customFormat="1" ht="16.5" customHeight="1">
      <c r="B74" s="227" t="s">
        <v>8</v>
      </c>
      <c r="C74" s="252">
        <v>291937357.20599997</v>
      </c>
      <c r="D74" s="14">
        <v>5.4770096572910121E-3</v>
      </c>
      <c r="E74" s="281">
        <v>579375766.30999994</v>
      </c>
      <c r="F74" s="46">
        <v>8.0585578801364733E-3</v>
      </c>
      <c r="G74" s="46">
        <v>0.98458933743506694</v>
      </c>
      <c r="H74" s="281">
        <f t="shared" si="45"/>
        <v>672358191.80158758</v>
      </c>
      <c r="I74" s="46">
        <f t="shared" si="48"/>
        <v>8.5900573297327046E-3</v>
      </c>
      <c r="J74" s="46">
        <f t="shared" si="46"/>
        <v>0.16048725352077739</v>
      </c>
      <c r="K74" s="281">
        <f t="shared" si="66"/>
        <v>667034044.29072523</v>
      </c>
      <c r="L74" s="46">
        <f t="shared" si="49"/>
        <v>6.1954778978729769E-3</v>
      </c>
      <c r="M74" s="281">
        <f t="shared" si="66"/>
        <v>600726108.1342634</v>
      </c>
      <c r="N74" s="46">
        <f t="shared" si="50"/>
        <v>6.1954778978729769E-3</v>
      </c>
      <c r="O74" s="292">
        <f t="shared" si="43"/>
        <v>38238380.576549999</v>
      </c>
      <c r="P74" s="14">
        <f t="shared" si="52"/>
        <v>7.2991424837435225E-3</v>
      </c>
      <c r="Q74" s="237">
        <f t="shared" si="34"/>
        <v>44611444.005975001</v>
      </c>
      <c r="R74" s="14">
        <f t="shared" si="52"/>
        <v>7.4956555402967704E-3</v>
      </c>
      <c r="S74" s="237">
        <f t="shared" si="35"/>
        <v>57357570.864825003</v>
      </c>
      <c r="T74" s="14">
        <f t="shared" si="53"/>
        <v>9.0283563296965959E-3</v>
      </c>
      <c r="U74" s="237">
        <f t="shared" si="44"/>
        <v>50984507.435400002</v>
      </c>
      <c r="V74" s="14">
        <f t="shared" si="54"/>
        <v>8.9952222618906452E-3</v>
      </c>
      <c r="W74" s="237">
        <f t="shared" si="36"/>
        <v>63730634.291499995</v>
      </c>
      <c r="X74" s="14">
        <f t="shared" si="55"/>
        <v>9.042318593243762E-3</v>
      </c>
      <c r="Y74" s="237">
        <f t="shared" si="37"/>
        <v>60544102.579537489</v>
      </c>
      <c r="Z74" s="14">
        <f t="shared" si="56"/>
        <v>8.1815020176180687E-3</v>
      </c>
      <c r="AA74" s="237">
        <f t="shared" si="38"/>
        <v>60544102.579537489</v>
      </c>
      <c r="AB74" s="14">
        <f t="shared" si="57"/>
        <v>7.9987009523921175E-3</v>
      </c>
      <c r="AC74" s="237">
        <f t="shared" si="39"/>
        <v>60544102.579537489</v>
      </c>
      <c r="AD74" s="14">
        <f t="shared" si="58"/>
        <v>7.7854683263086687E-3</v>
      </c>
      <c r="AE74" s="237">
        <f t="shared" si="65"/>
        <v>50984507.435400002</v>
      </c>
      <c r="AF74" s="14">
        <f t="shared" si="59"/>
        <v>9.4768988757183079E-3</v>
      </c>
      <c r="AG74" s="237">
        <f t="shared" si="65"/>
        <v>63730634.294249989</v>
      </c>
      <c r="AH74" s="14">
        <f t="shared" si="60"/>
        <v>9.4906072971625618E-3</v>
      </c>
      <c r="AI74" s="237">
        <f t="shared" si="63"/>
        <v>63730634.294249989</v>
      </c>
      <c r="AJ74" s="14">
        <f t="shared" si="61"/>
        <v>9.2031923910864798E-3</v>
      </c>
      <c r="AK74" s="237">
        <f t="shared" si="64"/>
        <v>57357570.864825003</v>
      </c>
      <c r="AL74" s="14">
        <f t="shared" si="62"/>
        <v>9.1823677957516819E-3</v>
      </c>
      <c r="AN74" s="765"/>
      <c r="AO74" s="765"/>
      <c r="AP74" s="765"/>
      <c r="AQ74" s="765"/>
      <c r="AR74" s="765"/>
      <c r="AS74" s="765"/>
      <c r="AT74" s="765"/>
      <c r="AU74" s="765"/>
      <c r="AV74" s="765"/>
      <c r="AW74" s="765"/>
      <c r="AX74" s="765"/>
      <c r="AY74" s="765"/>
      <c r="AZ74" s="765"/>
      <c r="BA74" s="765"/>
      <c r="BB74" s="765"/>
      <c r="BC74" s="765"/>
      <c r="BD74" s="765"/>
      <c r="BE74" s="765"/>
      <c r="BF74" s="765"/>
      <c r="BG74" s="765"/>
      <c r="BH74" s="765"/>
      <c r="BI74" s="765"/>
      <c r="BJ74" s="765"/>
      <c r="BK74" s="765"/>
    </row>
    <row r="75" spans="2:63" s="6" customFormat="1" ht="16.5" customHeight="1">
      <c r="B75" s="227" t="s">
        <v>7</v>
      </c>
      <c r="C75" s="252">
        <v>0</v>
      </c>
      <c r="D75" s="14">
        <v>0</v>
      </c>
      <c r="E75" s="281">
        <v>0</v>
      </c>
      <c r="F75" s="46">
        <v>0</v>
      </c>
      <c r="G75" s="46">
        <v>0</v>
      </c>
      <c r="H75" s="281">
        <f t="shared" si="45"/>
        <v>0</v>
      </c>
      <c r="I75" s="46">
        <f t="shared" si="48"/>
        <v>0</v>
      </c>
      <c r="J75" s="46">
        <f t="shared" si="46"/>
        <v>0</v>
      </c>
      <c r="K75" s="281">
        <f t="shared" si="66"/>
        <v>0</v>
      </c>
      <c r="L75" s="46">
        <f t="shared" si="49"/>
        <v>0</v>
      </c>
      <c r="M75" s="281">
        <f t="shared" si="66"/>
        <v>0</v>
      </c>
      <c r="N75" s="46">
        <f t="shared" si="50"/>
        <v>0</v>
      </c>
      <c r="O75" s="292">
        <f t="shared" si="43"/>
        <v>0</v>
      </c>
      <c r="P75" s="14">
        <f t="shared" si="52"/>
        <v>0</v>
      </c>
      <c r="Q75" s="237">
        <f t="shared" si="34"/>
        <v>0</v>
      </c>
      <c r="R75" s="14">
        <f t="shared" si="52"/>
        <v>0</v>
      </c>
      <c r="S75" s="237">
        <f t="shared" si="35"/>
        <v>0</v>
      </c>
      <c r="T75" s="14">
        <f t="shared" si="53"/>
        <v>0</v>
      </c>
      <c r="U75" s="237">
        <f t="shared" si="44"/>
        <v>0</v>
      </c>
      <c r="V75" s="14">
        <f t="shared" si="54"/>
        <v>0</v>
      </c>
      <c r="W75" s="237">
        <f t="shared" si="36"/>
        <v>0</v>
      </c>
      <c r="X75" s="14">
        <f t="shared" si="55"/>
        <v>0</v>
      </c>
      <c r="Y75" s="237">
        <f t="shared" si="37"/>
        <v>0</v>
      </c>
      <c r="Z75" s="14">
        <f t="shared" si="56"/>
        <v>0</v>
      </c>
      <c r="AA75" s="237">
        <f t="shared" si="38"/>
        <v>0</v>
      </c>
      <c r="AB75" s="14">
        <f t="shared" si="57"/>
        <v>0</v>
      </c>
      <c r="AC75" s="237">
        <f t="shared" si="39"/>
        <v>0</v>
      </c>
      <c r="AD75" s="14">
        <f t="shared" si="58"/>
        <v>0</v>
      </c>
      <c r="AE75" s="237">
        <f t="shared" si="65"/>
        <v>0</v>
      </c>
      <c r="AF75" s="14">
        <f t="shared" si="59"/>
        <v>0</v>
      </c>
      <c r="AG75" s="237">
        <f t="shared" si="65"/>
        <v>0</v>
      </c>
      <c r="AH75" s="14">
        <f t="shared" si="60"/>
        <v>0</v>
      </c>
      <c r="AI75" s="237">
        <f t="shared" si="63"/>
        <v>0</v>
      </c>
      <c r="AJ75" s="14">
        <f t="shared" si="61"/>
        <v>0</v>
      </c>
      <c r="AK75" s="237">
        <f t="shared" si="64"/>
        <v>0</v>
      </c>
      <c r="AL75" s="14">
        <f t="shared" si="62"/>
        <v>0</v>
      </c>
      <c r="AN75" s="765"/>
      <c r="AO75" s="765"/>
      <c r="AP75" s="765"/>
      <c r="AQ75" s="765"/>
      <c r="AR75" s="765"/>
      <c r="AS75" s="765"/>
      <c r="AT75" s="765"/>
      <c r="AU75" s="765"/>
      <c r="AV75" s="765"/>
      <c r="AW75" s="765"/>
      <c r="AX75" s="765"/>
      <c r="AY75" s="765"/>
      <c r="AZ75" s="765"/>
      <c r="BA75" s="765"/>
      <c r="BB75" s="765"/>
      <c r="BC75" s="765"/>
      <c r="BD75" s="765"/>
      <c r="BE75" s="765"/>
      <c r="BF75" s="765"/>
      <c r="BG75" s="765"/>
      <c r="BH75" s="765"/>
      <c r="BI75" s="765"/>
      <c r="BJ75" s="765"/>
      <c r="BK75" s="765"/>
    </row>
    <row r="76" spans="2:63" s="6" customFormat="1" ht="16.5" customHeight="1">
      <c r="B76" s="227" t="s">
        <v>6</v>
      </c>
      <c r="C76" s="252">
        <v>0</v>
      </c>
      <c r="D76" s="14">
        <v>0</v>
      </c>
      <c r="E76" s="281">
        <v>0</v>
      </c>
      <c r="F76" s="46">
        <v>0</v>
      </c>
      <c r="G76" s="46">
        <v>0</v>
      </c>
      <c r="H76" s="281">
        <f t="shared" si="45"/>
        <v>0</v>
      </c>
      <c r="I76" s="46">
        <f t="shared" si="48"/>
        <v>0</v>
      </c>
      <c r="J76" s="46">
        <f t="shared" si="46"/>
        <v>0</v>
      </c>
      <c r="K76" s="281">
        <f t="shared" si="66"/>
        <v>0</v>
      </c>
      <c r="L76" s="46">
        <f t="shared" si="49"/>
        <v>0</v>
      </c>
      <c r="M76" s="281">
        <f t="shared" si="66"/>
        <v>0</v>
      </c>
      <c r="N76" s="46">
        <f t="shared" si="50"/>
        <v>0</v>
      </c>
      <c r="O76" s="292">
        <f t="shared" si="43"/>
        <v>0</v>
      </c>
      <c r="P76" s="14">
        <f t="shared" si="52"/>
        <v>0</v>
      </c>
      <c r="Q76" s="237">
        <f t="shared" si="34"/>
        <v>0</v>
      </c>
      <c r="R76" s="14">
        <f t="shared" si="52"/>
        <v>0</v>
      </c>
      <c r="S76" s="237">
        <f t="shared" si="35"/>
        <v>0</v>
      </c>
      <c r="T76" s="14">
        <f t="shared" si="53"/>
        <v>0</v>
      </c>
      <c r="U76" s="237">
        <f t="shared" si="44"/>
        <v>0</v>
      </c>
      <c r="V76" s="14">
        <f t="shared" si="54"/>
        <v>0</v>
      </c>
      <c r="W76" s="237">
        <f t="shared" si="36"/>
        <v>0</v>
      </c>
      <c r="X76" s="14">
        <f t="shared" si="55"/>
        <v>0</v>
      </c>
      <c r="Y76" s="237">
        <f t="shared" si="37"/>
        <v>0</v>
      </c>
      <c r="Z76" s="14">
        <f t="shared" si="56"/>
        <v>0</v>
      </c>
      <c r="AA76" s="237">
        <f t="shared" si="38"/>
        <v>0</v>
      </c>
      <c r="AB76" s="14">
        <f t="shared" si="57"/>
        <v>0</v>
      </c>
      <c r="AC76" s="237">
        <f t="shared" si="39"/>
        <v>0</v>
      </c>
      <c r="AD76" s="14">
        <f t="shared" si="58"/>
        <v>0</v>
      </c>
      <c r="AE76" s="237">
        <f t="shared" si="65"/>
        <v>0</v>
      </c>
      <c r="AF76" s="14">
        <f t="shared" si="59"/>
        <v>0</v>
      </c>
      <c r="AG76" s="237">
        <f t="shared" si="65"/>
        <v>0</v>
      </c>
      <c r="AH76" s="14">
        <f t="shared" si="60"/>
        <v>0</v>
      </c>
      <c r="AI76" s="237">
        <f t="shared" si="63"/>
        <v>0</v>
      </c>
      <c r="AJ76" s="14">
        <f t="shared" si="61"/>
        <v>0</v>
      </c>
      <c r="AK76" s="237">
        <f t="shared" si="64"/>
        <v>0</v>
      </c>
      <c r="AL76" s="14">
        <f t="shared" si="62"/>
        <v>0</v>
      </c>
      <c r="AN76" s="765"/>
      <c r="AO76" s="765"/>
      <c r="AP76" s="765"/>
      <c r="AQ76" s="765"/>
      <c r="AR76" s="765"/>
      <c r="AS76" s="765"/>
      <c r="AT76" s="765"/>
      <c r="AU76" s="765"/>
      <c r="AV76" s="765"/>
      <c r="AW76" s="765"/>
      <c r="AX76" s="765"/>
      <c r="AY76" s="765"/>
      <c r="AZ76" s="765"/>
      <c r="BA76" s="765"/>
      <c r="BB76" s="765"/>
      <c r="BC76" s="765"/>
      <c r="BD76" s="765"/>
      <c r="BE76" s="765"/>
      <c r="BF76" s="765"/>
      <c r="BG76" s="765"/>
      <c r="BH76" s="765"/>
      <c r="BI76" s="765"/>
      <c r="BJ76" s="765"/>
      <c r="BK76" s="765"/>
    </row>
    <row r="77" spans="2:63" s="6" customFormat="1" ht="16.5" customHeight="1">
      <c r="B77" s="227" t="s">
        <v>5</v>
      </c>
      <c r="C77" s="252">
        <v>55850536.5</v>
      </c>
      <c r="D77" s="14">
        <v>1.047806730536154E-3</v>
      </c>
      <c r="E77" s="281">
        <v>62762837.5</v>
      </c>
      <c r="F77" s="46">
        <v>8.7297051089418388E-4</v>
      </c>
      <c r="G77" s="46">
        <v>0.12376427216594418</v>
      </c>
      <c r="H77" s="281">
        <f t="shared" si="45"/>
        <v>56313319.809034243</v>
      </c>
      <c r="I77" s="46">
        <f t="shared" si="48"/>
        <v>7.1945973364436421E-4</v>
      </c>
      <c r="J77" s="46">
        <f t="shared" si="46"/>
        <v>-0.1027601355812786</v>
      </c>
      <c r="K77" s="281">
        <f t="shared" si="66"/>
        <v>53832331.846404441</v>
      </c>
      <c r="L77" s="46">
        <f t="shared" si="49"/>
        <v>4.9999999999999947E-4</v>
      </c>
      <c r="M77" s="281">
        <f t="shared" si="66"/>
        <v>48481014.542921975</v>
      </c>
      <c r="N77" s="46">
        <f t="shared" si="50"/>
        <v>4.9999999999999958E-4</v>
      </c>
      <c r="O77" s="292">
        <f t="shared" si="43"/>
        <v>3409137.9597993745</v>
      </c>
      <c r="P77" s="14">
        <f t="shared" si="52"/>
        <v>6.5075412033987958E-4</v>
      </c>
      <c r="Q77" s="237">
        <f t="shared" si="34"/>
        <v>3565612.3651391733</v>
      </c>
      <c r="R77" s="14">
        <f t="shared" si="52"/>
        <v>5.9909744404880742E-4</v>
      </c>
      <c r="S77" s="237">
        <f t="shared" si="35"/>
        <v>4206623.855497825</v>
      </c>
      <c r="T77" s="14">
        <f t="shared" si="53"/>
        <v>6.6214273965579235E-4</v>
      </c>
      <c r="U77" s="237">
        <f t="shared" si="44"/>
        <v>4019848.371804045</v>
      </c>
      <c r="V77" s="14">
        <f t="shared" si="54"/>
        <v>7.092238678444128E-4</v>
      </c>
      <c r="W77" s="237">
        <f t="shared" si="36"/>
        <v>4154239.8807837092</v>
      </c>
      <c r="X77" s="14">
        <f t="shared" si="55"/>
        <v>5.8941764713952227E-4</v>
      </c>
      <c r="Y77" s="237">
        <f t="shared" si="37"/>
        <v>3922960.3119738293</v>
      </c>
      <c r="Z77" s="14">
        <f t="shared" si="56"/>
        <v>5.3012112394076687E-4</v>
      </c>
      <c r="AA77" s="237">
        <f t="shared" si="38"/>
        <v>3961592.7850840078</v>
      </c>
      <c r="AB77" s="14">
        <f t="shared" si="57"/>
        <v>5.2338038938495846E-4</v>
      </c>
      <c r="AC77" s="237">
        <f t="shared" si="39"/>
        <v>3956600.6113449638</v>
      </c>
      <c r="AD77" s="14">
        <f t="shared" si="58"/>
        <v>5.08785949862122E-4</v>
      </c>
      <c r="AE77" s="237">
        <f t="shared" si="65"/>
        <v>4030340.5798518481</v>
      </c>
      <c r="AF77" s="14">
        <f t="shared" si="59"/>
        <v>7.4915169394065536E-4</v>
      </c>
      <c r="AG77" s="237">
        <f t="shared" si="65"/>
        <v>6958690.1026375862</v>
      </c>
      <c r="AH77" s="14">
        <f t="shared" si="60"/>
        <v>1.0362707950129994E-3</v>
      </c>
      <c r="AI77" s="237">
        <f t="shared" si="63"/>
        <v>6977748.5413461672</v>
      </c>
      <c r="AJ77" s="14">
        <f t="shared" si="61"/>
        <v>1.0076404070628524E-3</v>
      </c>
      <c r="AK77" s="237">
        <f t="shared" si="64"/>
        <v>7149924.4437717078</v>
      </c>
      <c r="AL77" s="14">
        <f t="shared" si="62"/>
        <v>1.1446306906767816E-3</v>
      </c>
      <c r="AN77" s="765"/>
      <c r="AO77" s="765"/>
      <c r="AP77" s="765"/>
      <c r="AQ77" s="765"/>
      <c r="AR77" s="765"/>
      <c r="AS77" s="765"/>
      <c r="AT77" s="765"/>
      <c r="AU77" s="765"/>
      <c r="AV77" s="765"/>
      <c r="AW77" s="765"/>
      <c r="AX77" s="765"/>
      <c r="AY77" s="765"/>
      <c r="AZ77" s="765"/>
      <c r="BA77" s="765"/>
      <c r="BB77" s="765"/>
      <c r="BC77" s="765"/>
      <c r="BD77" s="765"/>
      <c r="BE77" s="765"/>
      <c r="BF77" s="765"/>
      <c r="BG77" s="765"/>
      <c r="BH77" s="765"/>
      <c r="BI77" s="765"/>
      <c r="BJ77" s="765"/>
      <c r="BK77" s="765"/>
    </row>
    <row r="78" spans="2:63" s="6" customFormat="1" ht="16.5" customHeight="1">
      <c r="B78" s="227" t="s">
        <v>4</v>
      </c>
      <c r="C78" s="252">
        <v>0</v>
      </c>
      <c r="D78" s="14">
        <v>0</v>
      </c>
      <c r="E78" s="281">
        <v>0</v>
      </c>
      <c r="F78" s="46">
        <v>0</v>
      </c>
      <c r="G78" s="46">
        <v>0</v>
      </c>
      <c r="H78" s="281">
        <f t="shared" si="45"/>
        <v>0</v>
      </c>
      <c r="I78" s="46">
        <f t="shared" si="48"/>
        <v>0</v>
      </c>
      <c r="J78" s="46">
        <f t="shared" si="46"/>
        <v>0</v>
      </c>
      <c r="K78" s="281">
        <f t="shared" si="66"/>
        <v>0</v>
      </c>
      <c r="L78" s="46">
        <f t="shared" si="49"/>
        <v>0</v>
      </c>
      <c r="M78" s="281">
        <f t="shared" si="66"/>
        <v>0</v>
      </c>
      <c r="N78" s="46">
        <f t="shared" si="50"/>
        <v>0</v>
      </c>
      <c r="O78" s="292">
        <f t="shared" si="43"/>
        <v>0</v>
      </c>
      <c r="P78" s="14">
        <f t="shared" si="52"/>
        <v>0</v>
      </c>
      <c r="Q78" s="237">
        <f t="shared" si="34"/>
        <v>0</v>
      </c>
      <c r="R78" s="14">
        <f t="shared" si="52"/>
        <v>0</v>
      </c>
      <c r="S78" s="237">
        <f t="shared" si="35"/>
        <v>0</v>
      </c>
      <c r="T78" s="14">
        <f t="shared" si="53"/>
        <v>0</v>
      </c>
      <c r="U78" s="237">
        <f t="shared" si="44"/>
        <v>0</v>
      </c>
      <c r="V78" s="14">
        <f t="shared" si="54"/>
        <v>0</v>
      </c>
      <c r="W78" s="237">
        <f t="shared" si="36"/>
        <v>0</v>
      </c>
      <c r="X78" s="14">
        <f t="shared" si="55"/>
        <v>0</v>
      </c>
      <c r="Y78" s="237">
        <f t="shared" si="37"/>
        <v>0</v>
      </c>
      <c r="Z78" s="14">
        <f t="shared" si="56"/>
        <v>0</v>
      </c>
      <c r="AA78" s="237">
        <f t="shared" si="38"/>
        <v>0</v>
      </c>
      <c r="AB78" s="14">
        <f t="shared" si="57"/>
        <v>0</v>
      </c>
      <c r="AC78" s="237">
        <f t="shared" si="39"/>
        <v>0</v>
      </c>
      <c r="AD78" s="14">
        <f t="shared" si="58"/>
        <v>0</v>
      </c>
      <c r="AE78" s="237">
        <f t="shared" si="65"/>
        <v>0</v>
      </c>
      <c r="AF78" s="14">
        <f t="shared" si="59"/>
        <v>0</v>
      </c>
      <c r="AG78" s="237">
        <f t="shared" si="65"/>
        <v>0</v>
      </c>
      <c r="AH78" s="14">
        <f t="shared" si="60"/>
        <v>0</v>
      </c>
      <c r="AI78" s="237">
        <f t="shared" si="63"/>
        <v>0</v>
      </c>
      <c r="AJ78" s="14">
        <f t="shared" si="61"/>
        <v>0</v>
      </c>
      <c r="AK78" s="237">
        <f t="shared" si="64"/>
        <v>0</v>
      </c>
      <c r="AL78" s="14">
        <f t="shared" si="62"/>
        <v>0</v>
      </c>
      <c r="AN78" s="765"/>
      <c r="AO78" s="765"/>
      <c r="AP78" s="765"/>
      <c r="AQ78" s="765"/>
      <c r="AR78" s="765"/>
      <c r="AS78" s="765"/>
      <c r="AT78" s="765"/>
      <c r="AU78" s="765"/>
      <c r="AV78" s="765"/>
      <c r="AW78" s="765"/>
      <c r="AX78" s="765"/>
      <c r="AY78" s="765"/>
      <c r="AZ78" s="765"/>
      <c r="BA78" s="765"/>
      <c r="BB78" s="765"/>
      <c r="BC78" s="765"/>
      <c r="BD78" s="765"/>
      <c r="BE78" s="765"/>
      <c r="BF78" s="765"/>
      <c r="BG78" s="765"/>
      <c r="BH78" s="765"/>
      <c r="BI78" s="765"/>
      <c r="BJ78" s="765"/>
      <c r="BK78" s="765"/>
    </row>
    <row r="79" spans="2:63" s="6" customFormat="1" ht="16.5" customHeight="1">
      <c r="B79" s="227" t="s">
        <v>3</v>
      </c>
      <c r="C79" s="252">
        <v>0</v>
      </c>
      <c r="D79" s="14">
        <v>0</v>
      </c>
      <c r="E79" s="281">
        <v>0</v>
      </c>
      <c r="F79" s="46">
        <v>0</v>
      </c>
      <c r="G79" s="46">
        <v>0</v>
      </c>
      <c r="H79" s="281">
        <f t="shared" si="45"/>
        <v>0</v>
      </c>
      <c r="I79" s="46">
        <f t="shared" si="48"/>
        <v>0</v>
      </c>
      <c r="J79" s="46">
        <f t="shared" si="46"/>
        <v>0</v>
      </c>
      <c r="K79" s="281">
        <f t="shared" si="66"/>
        <v>0</v>
      </c>
      <c r="L79" s="46">
        <f t="shared" si="49"/>
        <v>0</v>
      </c>
      <c r="M79" s="281">
        <f t="shared" si="66"/>
        <v>0</v>
      </c>
      <c r="N79" s="46">
        <f t="shared" si="50"/>
        <v>0</v>
      </c>
      <c r="O79" s="292">
        <f t="shared" si="43"/>
        <v>0</v>
      </c>
      <c r="P79" s="14">
        <f>+IFERROR(O79/O$49,0)</f>
        <v>0</v>
      </c>
      <c r="Q79" s="237">
        <f t="shared" si="34"/>
        <v>0</v>
      </c>
      <c r="R79" s="14">
        <f t="shared" si="52"/>
        <v>0</v>
      </c>
      <c r="S79" s="237">
        <f t="shared" si="35"/>
        <v>0</v>
      </c>
      <c r="T79" s="14">
        <f t="shared" si="53"/>
        <v>0</v>
      </c>
      <c r="U79" s="237">
        <f t="shared" si="44"/>
        <v>0</v>
      </c>
      <c r="V79" s="14">
        <f t="shared" si="54"/>
        <v>0</v>
      </c>
      <c r="W79" s="237">
        <f t="shared" si="36"/>
        <v>0</v>
      </c>
      <c r="X79" s="14">
        <f t="shared" si="55"/>
        <v>0</v>
      </c>
      <c r="Y79" s="237">
        <f t="shared" si="37"/>
        <v>0</v>
      </c>
      <c r="Z79" s="14">
        <f t="shared" si="56"/>
        <v>0</v>
      </c>
      <c r="AA79" s="237">
        <f t="shared" si="38"/>
        <v>0</v>
      </c>
      <c r="AB79" s="14">
        <f t="shared" si="57"/>
        <v>0</v>
      </c>
      <c r="AC79" s="237">
        <f t="shared" si="39"/>
        <v>0</v>
      </c>
      <c r="AD79" s="14">
        <f t="shared" si="58"/>
        <v>0</v>
      </c>
      <c r="AE79" s="237">
        <f t="shared" si="65"/>
        <v>0</v>
      </c>
      <c r="AF79" s="14">
        <f t="shared" si="59"/>
        <v>0</v>
      </c>
      <c r="AG79" s="237">
        <f t="shared" si="65"/>
        <v>0</v>
      </c>
      <c r="AH79" s="14">
        <f t="shared" si="60"/>
        <v>0</v>
      </c>
      <c r="AI79" s="237">
        <f t="shared" si="63"/>
        <v>0</v>
      </c>
      <c r="AJ79" s="14">
        <f t="shared" si="61"/>
        <v>0</v>
      </c>
      <c r="AK79" s="237">
        <f t="shared" si="64"/>
        <v>0</v>
      </c>
      <c r="AL79" s="14">
        <f t="shared" si="62"/>
        <v>0</v>
      </c>
      <c r="AN79" s="765"/>
      <c r="AO79" s="765"/>
      <c r="AP79" s="765"/>
      <c r="AQ79" s="765"/>
      <c r="AR79" s="765"/>
      <c r="AS79" s="765"/>
      <c r="AT79" s="765"/>
      <c r="AU79" s="765"/>
      <c r="AV79" s="765"/>
      <c r="AW79" s="765"/>
      <c r="AX79" s="765"/>
      <c r="AY79" s="765"/>
      <c r="AZ79" s="765"/>
      <c r="BA79" s="765"/>
      <c r="BB79" s="765"/>
      <c r="BC79" s="765"/>
      <c r="BD79" s="765"/>
      <c r="BE79" s="765"/>
      <c r="BF79" s="765"/>
      <c r="BG79" s="765"/>
      <c r="BH79" s="765"/>
      <c r="BI79" s="765"/>
      <c r="BJ79" s="765"/>
      <c r="BK79" s="765"/>
    </row>
    <row r="80" spans="2:63" s="6" customFormat="1" ht="16.5" customHeight="1">
      <c r="B80" s="227" t="s">
        <v>2</v>
      </c>
      <c r="C80" s="252">
        <v>377848614</v>
      </c>
      <c r="D80" s="14">
        <v>7.0887827706535515E-3</v>
      </c>
      <c r="E80" s="281">
        <v>304870192.935</v>
      </c>
      <c r="F80" s="46">
        <v>4.2404502199709397E-3</v>
      </c>
      <c r="G80" s="46">
        <v>-0.19314195781329502</v>
      </c>
      <c r="H80" s="281">
        <f t="shared" si="45"/>
        <v>344301641.31</v>
      </c>
      <c r="I80" s="46">
        <f t="shared" si="48"/>
        <v>4.398802414601566E-3</v>
      </c>
      <c r="J80" s="46">
        <f t="shared" si="46"/>
        <v>0.12933848335710207</v>
      </c>
      <c r="K80" s="281">
        <f t="shared" si="66"/>
        <v>373751363.95649445</v>
      </c>
      <c r="L80" s="46">
        <f t="shared" si="49"/>
        <v>3.4714394782571325E-3</v>
      </c>
      <c r="M80" s="281">
        <f t="shared" si="66"/>
        <v>336597815.66051531</v>
      </c>
      <c r="N80" s="46">
        <f t="shared" si="50"/>
        <v>3.4714394782571329E-3</v>
      </c>
      <c r="O80" s="292">
        <f t="shared" si="43"/>
        <v>19654663.379999999</v>
      </c>
      <c r="P80" s="14">
        <f t="shared" si="52"/>
        <v>3.7517851519218211E-3</v>
      </c>
      <c r="Q80" s="237">
        <f t="shared" si="34"/>
        <v>27844106.454999998</v>
      </c>
      <c r="R80" s="14">
        <f t="shared" si="52"/>
        <v>4.678392180851183E-3</v>
      </c>
      <c r="S80" s="237">
        <f t="shared" si="35"/>
        <v>32757772.300000001</v>
      </c>
      <c r="T80" s="14">
        <f t="shared" si="53"/>
        <v>5.1562302313753524E-3</v>
      </c>
      <c r="U80" s="237">
        <f t="shared" si="44"/>
        <v>29481995.07</v>
      </c>
      <c r="V80" s="14">
        <f t="shared" si="54"/>
        <v>5.2015232022126065E-3</v>
      </c>
      <c r="W80" s="237">
        <f t="shared" si="36"/>
        <v>29481995.07</v>
      </c>
      <c r="X80" s="14">
        <f t="shared" si="55"/>
        <v>4.1830054753266045E-3</v>
      </c>
      <c r="Y80" s="237">
        <f t="shared" si="37"/>
        <v>29481995.07</v>
      </c>
      <c r="Z80" s="14">
        <f t="shared" si="56"/>
        <v>3.9839883964211797E-3</v>
      </c>
      <c r="AA80" s="237">
        <f t="shared" si="38"/>
        <v>33540995.07</v>
      </c>
      <c r="AB80" s="14">
        <f t="shared" si="57"/>
        <v>4.4312224936878045E-3</v>
      </c>
      <c r="AC80" s="237">
        <f t="shared" si="39"/>
        <v>27088440.609999996</v>
      </c>
      <c r="AD80" s="14">
        <f t="shared" si="58"/>
        <v>3.4833482931090052E-3</v>
      </c>
      <c r="AE80" s="237">
        <f t="shared" si="65"/>
        <v>29229579.225000001</v>
      </c>
      <c r="AF80" s="14">
        <f t="shared" si="59"/>
        <v>5.433136072680555E-3</v>
      </c>
      <c r="AG80" s="237">
        <f t="shared" si="65"/>
        <v>29229579.225000001</v>
      </c>
      <c r="AH80" s="14">
        <f t="shared" si="60"/>
        <v>4.3527961232107939E-3</v>
      </c>
      <c r="AI80" s="237">
        <f t="shared" si="63"/>
        <v>29229579.225000001</v>
      </c>
      <c r="AJ80" s="14">
        <f t="shared" si="61"/>
        <v>4.2209754240975774E-3</v>
      </c>
      <c r="AK80" s="237">
        <f t="shared" si="64"/>
        <v>27280940.609999996</v>
      </c>
      <c r="AL80" s="14">
        <f t="shared" si="62"/>
        <v>4.3674030597537312E-3</v>
      </c>
      <c r="AN80" s="765"/>
      <c r="AO80" s="765"/>
      <c r="AP80" s="765"/>
      <c r="AQ80" s="765"/>
      <c r="AR80" s="765"/>
      <c r="AS80" s="765"/>
      <c r="AT80" s="765"/>
      <c r="AU80" s="765"/>
      <c r="AV80" s="765"/>
      <c r="AW80" s="765"/>
      <c r="AX80" s="765"/>
      <c r="AY80" s="765"/>
      <c r="AZ80" s="765"/>
      <c r="BA80" s="765"/>
      <c r="BB80" s="765"/>
      <c r="BC80" s="765"/>
      <c r="BD80" s="765"/>
      <c r="BE80" s="765"/>
      <c r="BF80" s="765"/>
      <c r="BG80" s="765"/>
      <c r="BH80" s="765"/>
      <c r="BI80" s="765"/>
      <c r="BJ80" s="765"/>
      <c r="BK80" s="765"/>
    </row>
    <row r="81" spans="2:63" s="6" customFormat="1" ht="16.5" customHeight="1">
      <c r="B81" s="227" t="s">
        <v>1</v>
      </c>
      <c r="C81" s="252">
        <v>0</v>
      </c>
      <c r="D81" s="14">
        <v>0</v>
      </c>
      <c r="E81" s="281">
        <v>0</v>
      </c>
      <c r="F81" s="46">
        <v>0</v>
      </c>
      <c r="G81" s="46">
        <v>0</v>
      </c>
      <c r="H81" s="281">
        <f t="shared" si="45"/>
        <v>0</v>
      </c>
      <c r="I81" s="46">
        <f t="shared" si="48"/>
        <v>0</v>
      </c>
      <c r="J81" s="46">
        <f t="shared" si="46"/>
        <v>0</v>
      </c>
      <c r="K81" s="281">
        <f t="shared" si="66"/>
        <v>0</v>
      </c>
      <c r="L81" s="46">
        <f t="shared" si="49"/>
        <v>0</v>
      </c>
      <c r="M81" s="281">
        <f t="shared" si="66"/>
        <v>0</v>
      </c>
      <c r="N81" s="46">
        <f t="shared" si="50"/>
        <v>0</v>
      </c>
      <c r="O81" s="292">
        <f t="shared" si="43"/>
        <v>0</v>
      </c>
      <c r="P81" s="14">
        <f t="shared" si="52"/>
        <v>0</v>
      </c>
      <c r="Q81" s="237">
        <f t="shared" si="34"/>
        <v>0</v>
      </c>
      <c r="R81" s="14">
        <f t="shared" si="52"/>
        <v>0</v>
      </c>
      <c r="S81" s="237">
        <f t="shared" si="35"/>
        <v>0</v>
      </c>
      <c r="T81" s="14">
        <f t="shared" si="53"/>
        <v>0</v>
      </c>
      <c r="U81" s="237">
        <f t="shared" si="44"/>
        <v>0</v>
      </c>
      <c r="V81" s="14">
        <f t="shared" si="54"/>
        <v>0</v>
      </c>
      <c r="W81" s="237">
        <f t="shared" si="36"/>
        <v>0</v>
      </c>
      <c r="X81" s="14">
        <f t="shared" si="55"/>
        <v>0</v>
      </c>
      <c r="Y81" s="237">
        <f t="shared" si="37"/>
        <v>0</v>
      </c>
      <c r="Z81" s="14">
        <f t="shared" si="56"/>
        <v>0</v>
      </c>
      <c r="AA81" s="237">
        <f t="shared" si="38"/>
        <v>0</v>
      </c>
      <c r="AB81" s="14">
        <f t="shared" si="57"/>
        <v>0</v>
      </c>
      <c r="AC81" s="237">
        <f t="shared" si="39"/>
        <v>0</v>
      </c>
      <c r="AD81" s="14">
        <f t="shared" si="58"/>
        <v>0</v>
      </c>
      <c r="AE81" s="237">
        <f t="shared" ref="AE81:AG83" si="67">AE39*$E$45/100</f>
        <v>0</v>
      </c>
      <c r="AF81" s="14">
        <f t="shared" si="59"/>
        <v>0</v>
      </c>
      <c r="AG81" s="237">
        <f t="shared" si="67"/>
        <v>0</v>
      </c>
      <c r="AH81" s="14">
        <f t="shared" si="60"/>
        <v>0</v>
      </c>
      <c r="AI81" s="237">
        <f t="shared" si="63"/>
        <v>0</v>
      </c>
      <c r="AJ81" s="14">
        <f t="shared" si="61"/>
        <v>0</v>
      </c>
      <c r="AK81" s="237">
        <f t="shared" si="64"/>
        <v>0</v>
      </c>
      <c r="AL81" s="14">
        <f t="shared" si="62"/>
        <v>0</v>
      </c>
      <c r="AN81" s="765"/>
      <c r="AO81" s="765"/>
      <c r="AP81" s="765"/>
      <c r="AQ81" s="765"/>
      <c r="AR81" s="765"/>
      <c r="AS81" s="765"/>
      <c r="AT81" s="765"/>
      <c r="AU81" s="765"/>
      <c r="AV81" s="765"/>
      <c r="AW81" s="765"/>
      <c r="AX81" s="765"/>
      <c r="AY81" s="765"/>
      <c r="AZ81" s="765"/>
      <c r="BA81" s="765"/>
      <c r="BB81" s="765"/>
      <c r="BC81" s="765"/>
      <c r="BD81" s="765"/>
      <c r="BE81" s="765"/>
      <c r="BF81" s="765"/>
      <c r="BG81" s="765"/>
      <c r="BH81" s="765"/>
      <c r="BI81" s="765"/>
      <c r="BJ81" s="765"/>
      <c r="BK81" s="765"/>
    </row>
    <row r="82" spans="2:63" s="6" customFormat="1" ht="16.5" customHeight="1">
      <c r="B82" s="227" t="s">
        <v>0</v>
      </c>
      <c r="C82" s="252">
        <v>1160886930.665</v>
      </c>
      <c r="D82" s="14">
        <v>2.177929193826535E-2</v>
      </c>
      <c r="E82" s="281">
        <v>1488006895.7671499</v>
      </c>
      <c r="F82" s="46">
        <v>2.0696740169083613E-2</v>
      </c>
      <c r="G82" s="46">
        <v>0.28178451876856198</v>
      </c>
      <c r="H82" s="281">
        <f t="shared" si="45"/>
        <v>1663490759.0772989</v>
      </c>
      <c r="I82" s="46">
        <f t="shared" si="48"/>
        <v>2.1252780381340826E-2</v>
      </c>
      <c r="J82" s="46">
        <f t="shared" si="46"/>
        <v>0.11793215731011603</v>
      </c>
      <c r="K82" s="281">
        <f>K40*$E$45/100</f>
        <v>2166299654.4405656</v>
      </c>
      <c r="L82" s="46">
        <f t="shared" si="49"/>
        <v>2.0120804543833398E-2</v>
      </c>
      <c r="M82" s="281">
        <f>M40*$E$45/100</f>
        <v>1950954035.4097564</v>
      </c>
      <c r="N82" s="46">
        <f t="shared" si="50"/>
        <v>2.0120804543833398E-2</v>
      </c>
      <c r="O82" s="292">
        <f t="shared" si="43"/>
        <v>120436630.30704844</v>
      </c>
      <c r="P82" s="14">
        <f t="shared" si="52"/>
        <v>2.2989575175999883E-2</v>
      </c>
      <c r="Q82" s="237">
        <f t="shared" si="34"/>
        <v>130048424.69356039</v>
      </c>
      <c r="R82" s="14">
        <f t="shared" si="52"/>
        <v>2.1850855016721592E-2</v>
      </c>
      <c r="S82" s="237">
        <f t="shared" si="35"/>
        <v>137604666.78894803</v>
      </c>
      <c r="T82" s="14">
        <f t="shared" si="53"/>
        <v>2.1659633517737888E-2</v>
      </c>
      <c r="U82" s="237">
        <f t="shared" si="44"/>
        <v>129988796.41875206</v>
      </c>
      <c r="V82" s="14">
        <f t="shared" si="54"/>
        <v>2.2933988659670099E-2</v>
      </c>
      <c r="W82" s="237">
        <f t="shared" si="36"/>
        <v>154383267.33671206</v>
      </c>
      <c r="X82" s="14">
        <f t="shared" si="55"/>
        <v>2.1904421699921187E-2</v>
      </c>
      <c r="Y82" s="237">
        <f t="shared" si="37"/>
        <v>154383267.33671206</v>
      </c>
      <c r="Z82" s="14">
        <f t="shared" si="56"/>
        <v>2.0862263364833055E-2</v>
      </c>
      <c r="AA82" s="237">
        <f t="shared" si="38"/>
        <v>160179074.28932697</v>
      </c>
      <c r="AB82" s="14">
        <f t="shared" si="57"/>
        <v>2.1161838386953839E-2</v>
      </c>
      <c r="AC82" s="237">
        <f t="shared" si="39"/>
        <v>157630343.10842606</v>
      </c>
      <c r="AD82" s="14">
        <f t="shared" si="58"/>
        <v>2.0269951840868366E-2</v>
      </c>
      <c r="AE82" s="237">
        <f t="shared" si="67"/>
        <v>106895918.79753931</v>
      </c>
      <c r="AF82" s="14">
        <f t="shared" si="59"/>
        <v>1.9869600857767469E-2</v>
      </c>
      <c r="AG82" s="237">
        <f t="shared" si="67"/>
        <v>138182529.17730695</v>
      </c>
      <c r="AH82" s="14">
        <f t="shared" si="60"/>
        <v>2.0577798013048341E-2</v>
      </c>
      <c r="AI82" s="237">
        <f t="shared" si="63"/>
        <v>143396964.24060151</v>
      </c>
      <c r="AJ82" s="14">
        <f t="shared" si="61"/>
        <v>2.0707621457379297E-2</v>
      </c>
      <c r="AK82" s="237">
        <f t="shared" si="64"/>
        <v>130360876.58236502</v>
      </c>
      <c r="AL82" s="14">
        <f t="shared" si="62"/>
        <v>2.0869459722708573E-2</v>
      </c>
      <c r="AN82" s="765"/>
      <c r="AO82" s="765"/>
      <c r="AP82" s="765"/>
      <c r="AQ82" s="765"/>
      <c r="AR82" s="765"/>
      <c r="AS82" s="765"/>
      <c r="AT82" s="765"/>
      <c r="AU82" s="765"/>
      <c r="AV82" s="765"/>
      <c r="AW82" s="765"/>
      <c r="AX82" s="765"/>
      <c r="AY82" s="765"/>
      <c r="AZ82" s="765"/>
      <c r="BA82" s="765"/>
      <c r="BB82" s="765"/>
      <c r="BC82" s="765"/>
      <c r="BD82" s="765"/>
      <c r="BE82" s="765"/>
      <c r="BF82" s="765"/>
      <c r="BG82" s="765"/>
      <c r="BH82" s="765"/>
      <c r="BI82" s="765"/>
      <c r="BJ82" s="765"/>
      <c r="BK82" s="765"/>
    </row>
    <row r="83" spans="2:63" s="6" customFormat="1" ht="16.5" customHeight="1" thickBot="1">
      <c r="B83" s="231" t="s">
        <v>170</v>
      </c>
      <c r="C83" s="253">
        <v>42776284525.68679</v>
      </c>
      <c r="D83" s="109">
        <v>0.80252190296048731</v>
      </c>
      <c r="E83" s="284">
        <v>56878431165.122467</v>
      </c>
      <c r="F83" s="111">
        <v>0.79112409653366345</v>
      </c>
      <c r="G83" s="111">
        <v>0.3296720787184651</v>
      </c>
      <c r="H83" s="284">
        <f t="shared" si="45"/>
        <v>61649475126.558586</v>
      </c>
      <c r="I83" s="111">
        <f t="shared" si="48"/>
        <v>0.78763452597502537</v>
      </c>
      <c r="J83" s="111">
        <f t="shared" si="46"/>
        <v>8.3881426820395427E-2</v>
      </c>
      <c r="K83" s="284">
        <f>K41*$E$45/100</f>
        <v>85084785234.283188</v>
      </c>
      <c r="L83" s="111">
        <f t="shared" si="49"/>
        <v>0.79027586504193081</v>
      </c>
      <c r="M83" s="284">
        <f>M41*$E$45/100</f>
        <v>78204906628.55928</v>
      </c>
      <c r="N83" s="111">
        <f t="shared" si="50"/>
        <v>0.80655187773887882</v>
      </c>
      <c r="O83" s="295">
        <f>O41*$E$45/100</f>
        <v>4245173305.0858474</v>
      </c>
      <c r="P83" s="109">
        <f t="shared" si="52"/>
        <v>0.81034092853316353</v>
      </c>
      <c r="Q83" s="300">
        <f t="shared" si="34"/>
        <v>4734390539.2855377</v>
      </c>
      <c r="R83" s="109">
        <f t="shared" si="52"/>
        <v>0.79547661965327288</v>
      </c>
      <c r="S83" s="300">
        <f t="shared" si="35"/>
        <v>5061733402.0398731</v>
      </c>
      <c r="T83" s="109">
        <f t="shared" si="53"/>
        <v>0.79674107725452392</v>
      </c>
      <c r="U83" s="300">
        <f t="shared" si="44"/>
        <v>4564193280.8914089</v>
      </c>
      <c r="V83" s="109">
        <f t="shared" si="54"/>
        <v>0.80526291363834568</v>
      </c>
      <c r="W83" s="300">
        <f t="shared" si="36"/>
        <v>5737120788.1275759</v>
      </c>
      <c r="X83" s="109">
        <f t="shared" si="55"/>
        <v>0.81400216004268311</v>
      </c>
      <c r="Y83" s="300">
        <f t="shared" si="37"/>
        <v>5907697884.7144909</v>
      </c>
      <c r="Z83" s="109">
        <f t="shared" si="56"/>
        <v>0.79832452879738169</v>
      </c>
      <c r="AA83" s="300">
        <f t="shared" si="38"/>
        <v>5981715855.4979763</v>
      </c>
      <c r="AB83" s="109">
        <f t="shared" si="57"/>
        <v>0.79026617410762523</v>
      </c>
      <c r="AC83" s="300">
        <f t="shared" si="39"/>
        <v>6063873134.3617601</v>
      </c>
      <c r="AD83" s="109">
        <f t="shared" si="58"/>
        <v>0.77976367987793871</v>
      </c>
      <c r="AE83" s="300">
        <f t="shared" si="67"/>
        <v>4244000820.1156878</v>
      </c>
      <c r="AF83" s="109">
        <f t="shared" si="59"/>
        <v>0.78886643460589878</v>
      </c>
      <c r="AG83" s="300">
        <f t="shared" si="67"/>
        <v>5133457597.113862</v>
      </c>
      <c r="AH83" s="109">
        <f t="shared" si="60"/>
        <v>0.76446171720024869</v>
      </c>
      <c r="AI83" s="300">
        <f t="shared" si="63"/>
        <v>5269512691.8838768</v>
      </c>
      <c r="AJ83" s="109">
        <f t="shared" si="61"/>
        <v>0.7609580486327413</v>
      </c>
      <c r="AK83" s="300">
        <f t="shared" si="64"/>
        <v>4706605827.4406786</v>
      </c>
      <c r="AL83" s="109">
        <f t="shared" si="62"/>
        <v>0.75348005721930156</v>
      </c>
      <c r="AN83" s="765"/>
      <c r="AO83" s="765"/>
      <c r="AP83" s="765"/>
      <c r="AQ83" s="765"/>
      <c r="AR83" s="765"/>
      <c r="AS83" s="765"/>
      <c r="AT83" s="765"/>
      <c r="AU83" s="765"/>
      <c r="AV83" s="765"/>
      <c r="AW83" s="765"/>
      <c r="AX83" s="765"/>
      <c r="AY83" s="765"/>
      <c r="AZ83" s="765"/>
      <c r="BA83" s="765"/>
      <c r="BB83" s="765"/>
      <c r="BC83" s="765"/>
      <c r="BD83" s="765"/>
      <c r="BE83" s="765"/>
      <c r="BF83" s="765"/>
      <c r="BG83" s="765"/>
      <c r="BH83" s="765"/>
      <c r="BI83" s="765"/>
      <c r="BJ83" s="765"/>
      <c r="BK83" s="765"/>
    </row>
  </sheetData>
  <mergeCells count="26">
    <mergeCell ref="B4:B6"/>
    <mergeCell ref="O4:P5"/>
    <mergeCell ref="Q4:R5"/>
    <mergeCell ref="S4:T5"/>
    <mergeCell ref="U4:V5"/>
    <mergeCell ref="W46:X47"/>
    <mergeCell ref="Y46:Z47"/>
    <mergeCell ref="AA46:AB47"/>
    <mergeCell ref="AC46:AD47"/>
    <mergeCell ref="Y4:Z5"/>
    <mergeCell ref="AA4:AB5"/>
    <mergeCell ref="AC4:AD5"/>
    <mergeCell ref="W4:X5"/>
    <mergeCell ref="B46:B48"/>
    <mergeCell ref="O46:P47"/>
    <mergeCell ref="Q46:R47"/>
    <mergeCell ref="S46:T47"/>
    <mergeCell ref="U46:V47"/>
    <mergeCell ref="AE46:AF47"/>
    <mergeCell ref="AG46:AH47"/>
    <mergeCell ref="AI46:AJ47"/>
    <mergeCell ref="AK46:AL47"/>
    <mergeCell ref="AK4:AL5"/>
    <mergeCell ref="AE4:AF5"/>
    <mergeCell ref="AG4:AH5"/>
    <mergeCell ref="AI4:AJ5"/>
  </mergeCells>
  <printOptions horizontalCentered="1" verticalCentered="1"/>
  <pageMargins left="0.7" right="0.7" top="0.75" bottom="0.75" header="0.3" footer="0.3"/>
  <pageSetup paperSize="9" scale="94"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AA54-33D8-4861-9EC0-ED94689AFB9A}">
  <sheetPr>
    <tabColor rgb="FF00B050"/>
  </sheetPr>
  <dimension ref="A1:BL83"/>
  <sheetViews>
    <sheetView showZeros="0" zoomScaleNormal="100" workbookViewId="0">
      <pane xSplit="2" ySplit="6" topLeftCell="V7" activePane="bottomRight" state="frozen"/>
      <selection activeCell="I22" sqref="I22"/>
      <selection pane="topRight" activeCell="I22" sqref="I22"/>
      <selection pane="bottomLeft" activeCell="I22" sqref="I22"/>
      <selection pane="bottomRight" activeCell="AK12" sqref="AK12"/>
    </sheetView>
  </sheetViews>
  <sheetFormatPr defaultColWidth="9" defaultRowHeight="15" outlineLevelCol="1"/>
  <cols>
    <col min="1" max="1" width="6" style="1" customWidth="1"/>
    <col min="2" max="2" width="27.7109375" style="1" customWidth="1"/>
    <col min="3" max="3" width="14.42578125" style="1" customWidth="1"/>
    <col min="4" max="4" width="6.5703125" style="2" customWidth="1"/>
    <col min="5" max="5" width="14.5703125" style="1" customWidth="1"/>
    <col min="6" max="6" width="6.5703125" style="2" customWidth="1"/>
    <col min="7" max="7" width="6.7109375" style="1" customWidth="1"/>
    <col min="8" max="8" width="14.42578125" style="1" customWidth="1"/>
    <col min="9" max="10" width="6.5703125" style="2" customWidth="1"/>
    <col min="11" max="11" width="14.42578125" style="1" customWidth="1"/>
    <col min="12" max="12" width="6.5703125" style="2" customWidth="1"/>
    <col min="13" max="13" width="14.42578125" style="1" customWidth="1"/>
    <col min="14" max="14" width="6.5703125" style="2" customWidth="1"/>
    <col min="15" max="15" width="13.5703125" style="5" customWidth="1"/>
    <col min="16" max="16" width="6.5703125" style="2" customWidth="1"/>
    <col min="17" max="17" width="12.42578125" style="4" customWidth="1"/>
    <col min="18" max="18" width="6.5703125" style="2" customWidth="1"/>
    <col min="19" max="19" width="12.42578125" style="4" customWidth="1"/>
    <col min="20" max="20" width="6.5703125" style="2" customWidth="1"/>
    <col min="21" max="21" width="12.42578125" style="4" customWidth="1"/>
    <col min="22" max="22" width="6.5703125" style="2" customWidth="1"/>
    <col min="23" max="23" width="12.42578125" style="4" customWidth="1"/>
    <col min="24" max="24" width="6.5703125" style="2" customWidth="1"/>
    <col min="25" max="25" width="12.42578125" style="4" customWidth="1"/>
    <col min="26" max="26" width="6.5703125" style="2" customWidth="1"/>
    <col min="27" max="27" width="12.42578125" style="4" customWidth="1"/>
    <col min="28" max="28" width="6.5703125" style="2" customWidth="1"/>
    <col min="29" max="29" width="12.42578125" style="4" customWidth="1"/>
    <col min="30" max="30" width="6.5703125" style="2" customWidth="1"/>
    <col min="31" max="31" width="13" style="4" customWidth="1"/>
    <col min="32" max="32" width="6.5703125" style="2" customWidth="1"/>
    <col min="33" max="33" width="12.42578125" style="4" customWidth="1"/>
    <col min="34" max="34" width="6.5703125" style="2" customWidth="1"/>
    <col min="35" max="35" width="12.42578125" style="4" customWidth="1"/>
    <col min="36" max="36" width="6.5703125" style="2" customWidth="1"/>
    <col min="37" max="37" width="12.42578125" style="4" customWidth="1"/>
    <col min="38" max="38" width="6.5703125" style="2" customWidth="1"/>
    <col min="39" max="39" width="9" style="1" customWidth="1"/>
    <col min="40" max="63" width="9" style="1" hidden="1" customWidth="1" outlineLevel="1"/>
    <col min="64" max="64" width="9" style="1" collapsed="1"/>
    <col min="65" max="16384" width="9" style="1"/>
  </cols>
  <sheetData>
    <row r="1" spans="2:63" s="39" customFormat="1" ht="21" customHeight="1">
      <c r="B1" s="43" t="s">
        <v>354</v>
      </c>
      <c r="C1" s="41"/>
      <c r="D1" s="40"/>
      <c r="E1" s="43"/>
      <c r="F1" s="40"/>
      <c r="G1" s="43"/>
      <c r="H1" s="41"/>
      <c r="I1" s="40"/>
      <c r="J1" s="40"/>
      <c r="K1" s="41"/>
      <c r="L1" s="40"/>
      <c r="M1" s="41"/>
      <c r="N1" s="40"/>
      <c r="O1" s="667">
        <v>1</v>
      </c>
      <c r="P1" s="661">
        <f>+O1*1.12</f>
        <v>1.1200000000000001</v>
      </c>
      <c r="Q1" s="667">
        <v>2</v>
      </c>
      <c r="R1" s="661">
        <f>+Q1*1.12</f>
        <v>2.2400000000000002</v>
      </c>
      <c r="S1" s="667">
        <v>3</v>
      </c>
      <c r="T1" s="661">
        <f>+S1*1.12</f>
        <v>3.3600000000000003</v>
      </c>
      <c r="U1" s="667">
        <v>4</v>
      </c>
      <c r="V1" s="661">
        <f>+U1*1.12</f>
        <v>4.4800000000000004</v>
      </c>
      <c r="W1" s="667">
        <v>5</v>
      </c>
      <c r="X1" s="661">
        <f>+W1*1.12</f>
        <v>5.6000000000000005</v>
      </c>
      <c r="Y1" s="667">
        <v>6</v>
      </c>
      <c r="Z1" s="661">
        <f>+Y1*1.12</f>
        <v>6.7200000000000006</v>
      </c>
      <c r="AA1" s="667">
        <v>7</v>
      </c>
      <c r="AB1" s="661">
        <f>+AA1*1.12</f>
        <v>7.8400000000000007</v>
      </c>
      <c r="AC1" s="667">
        <v>8</v>
      </c>
      <c r="AD1" s="661">
        <f>+AC1*1.12</f>
        <v>8.9600000000000009</v>
      </c>
      <c r="AE1" s="667">
        <v>9</v>
      </c>
      <c r="AF1" s="661">
        <f>+AE1*1.12</f>
        <v>10.080000000000002</v>
      </c>
      <c r="AG1" s="667">
        <v>10</v>
      </c>
      <c r="AH1" s="661">
        <f>+AG1*1.12</f>
        <v>11.200000000000001</v>
      </c>
      <c r="AI1" s="667">
        <v>11</v>
      </c>
      <c r="AJ1" s="661">
        <f>+AI1*1.12</f>
        <v>12.32</v>
      </c>
      <c r="AK1" s="667">
        <v>12</v>
      </c>
      <c r="AL1" s="661">
        <f>+AK1*1.12</f>
        <v>13.440000000000001</v>
      </c>
    </row>
    <row r="2" spans="2:63" ht="17.25" customHeight="1">
      <c r="B2" s="38"/>
      <c r="C2" s="38"/>
      <c r="D2" s="32"/>
      <c r="E2" s="38"/>
      <c r="F2" s="32"/>
      <c r="G2" s="38"/>
      <c r="H2" s="748"/>
      <c r="I2" s="32"/>
      <c r="J2" s="32"/>
      <c r="K2" s="38"/>
      <c r="L2" s="32"/>
      <c r="M2" s="38"/>
      <c r="N2" s="32"/>
      <c r="O2" s="37"/>
      <c r="P2" s="32"/>
      <c r="Q2" s="33"/>
      <c r="R2" s="32"/>
      <c r="S2" s="33"/>
      <c r="T2" s="32"/>
      <c r="U2" s="33"/>
      <c r="V2" s="32"/>
      <c r="W2" s="33"/>
      <c r="X2" s="32"/>
      <c r="Y2" s="33"/>
      <c r="Z2" s="32"/>
      <c r="AA2" s="33"/>
      <c r="AB2" s="32"/>
      <c r="AC2" s="33"/>
      <c r="AD2" s="32"/>
      <c r="AE2" s="33"/>
      <c r="AF2" s="32"/>
      <c r="AG2" s="33"/>
      <c r="AH2" s="32"/>
      <c r="AI2" s="33"/>
      <c r="AJ2" s="32"/>
      <c r="AK2" s="33"/>
      <c r="AL2" s="32"/>
    </row>
    <row r="3" spans="2:63" ht="17.25" customHeight="1" thickBot="1">
      <c r="B3" s="36" t="s">
        <v>102</v>
      </c>
      <c r="C3" s="232"/>
      <c r="D3" s="32"/>
      <c r="E3" s="36"/>
      <c r="F3" s="32"/>
      <c r="G3" s="36"/>
      <c r="H3" s="232"/>
      <c r="I3" s="32"/>
      <c r="J3" s="32"/>
      <c r="K3" s="232"/>
      <c r="L3" s="32"/>
      <c r="M3" s="232"/>
      <c r="N3" s="32"/>
      <c r="O3" s="232" t="s">
        <v>196</v>
      </c>
      <c r="P3" s="32"/>
      <c r="Q3" s="33"/>
      <c r="R3" s="32"/>
      <c r="S3" s="33"/>
      <c r="T3" s="32"/>
      <c r="U3" s="33"/>
      <c r="V3" s="32"/>
      <c r="W3" s="33"/>
      <c r="X3" s="32"/>
      <c r="Y3" s="33"/>
      <c r="Z3" s="32"/>
      <c r="AA3" s="33"/>
      <c r="AB3" s="32"/>
      <c r="AC3" s="33"/>
      <c r="AD3" s="32"/>
      <c r="AE3" s="33"/>
      <c r="AF3" s="32"/>
      <c r="AG3" s="33"/>
      <c r="AH3" s="32"/>
      <c r="AI3" s="33"/>
      <c r="AJ3" s="32"/>
      <c r="AK3" s="33"/>
      <c r="AL3" s="32"/>
    </row>
    <row r="4" spans="2:63" ht="17.25" customHeight="1">
      <c r="B4" s="906" t="s">
        <v>39</v>
      </c>
      <c r="C4" s="749" t="s">
        <v>90</v>
      </c>
      <c r="D4" s="734"/>
      <c r="E4" s="734"/>
      <c r="F4" s="734"/>
      <c r="G4" s="734"/>
      <c r="H4" s="734"/>
      <c r="I4" s="734"/>
      <c r="J4" s="734"/>
      <c r="K4" s="734"/>
      <c r="L4" s="734"/>
      <c r="M4" s="735"/>
      <c r="N4" s="750"/>
      <c r="O4" s="913" t="s">
        <v>92</v>
      </c>
      <c r="P4" s="910"/>
      <c r="Q4" s="913" t="s">
        <v>89</v>
      </c>
      <c r="R4" s="984"/>
      <c r="S4" s="913" t="s">
        <v>106</v>
      </c>
      <c r="T4" s="984"/>
      <c r="U4" s="913" t="s">
        <v>114</v>
      </c>
      <c r="V4" s="984"/>
      <c r="W4" s="913" t="s">
        <v>115</v>
      </c>
      <c r="X4" s="984"/>
      <c r="Y4" s="913" t="s">
        <v>116</v>
      </c>
      <c r="Z4" s="984"/>
      <c r="AA4" s="913" t="s">
        <v>117</v>
      </c>
      <c r="AB4" s="984"/>
      <c r="AC4" s="913" t="s">
        <v>107</v>
      </c>
      <c r="AD4" s="984"/>
      <c r="AE4" s="913" t="s">
        <v>97</v>
      </c>
      <c r="AF4" s="984"/>
      <c r="AG4" s="913" t="s">
        <v>98</v>
      </c>
      <c r="AH4" s="984"/>
      <c r="AI4" s="913" t="s">
        <v>99</v>
      </c>
      <c r="AJ4" s="984"/>
      <c r="AK4" s="913" t="s">
        <v>100</v>
      </c>
      <c r="AL4" s="984"/>
      <c r="AM4" s="99"/>
    </row>
    <row r="5" spans="2:63" ht="19.5" customHeight="1">
      <c r="B5" s="907"/>
      <c r="C5" s="736" t="s">
        <v>112</v>
      </c>
      <c r="D5" s="737"/>
      <c r="E5" s="842" t="s">
        <v>355</v>
      </c>
      <c r="F5" s="737"/>
      <c r="G5" s="737"/>
      <c r="H5" s="740" t="s">
        <v>213</v>
      </c>
      <c r="I5" s="741"/>
      <c r="J5" s="737"/>
      <c r="K5" s="740" t="s">
        <v>214</v>
      </c>
      <c r="L5" s="741"/>
      <c r="M5" s="740" t="s">
        <v>356</v>
      </c>
      <c r="N5" s="741"/>
      <c r="O5" s="914"/>
      <c r="P5" s="912"/>
      <c r="Q5" s="914"/>
      <c r="R5" s="975"/>
      <c r="S5" s="914"/>
      <c r="T5" s="975"/>
      <c r="U5" s="914"/>
      <c r="V5" s="975"/>
      <c r="W5" s="914"/>
      <c r="X5" s="975"/>
      <c r="Y5" s="914"/>
      <c r="Z5" s="975"/>
      <c r="AA5" s="914"/>
      <c r="AB5" s="975"/>
      <c r="AC5" s="914"/>
      <c r="AD5" s="975"/>
      <c r="AE5" s="914"/>
      <c r="AF5" s="975"/>
      <c r="AG5" s="914"/>
      <c r="AH5" s="975"/>
      <c r="AI5" s="914"/>
      <c r="AJ5" s="975"/>
      <c r="AK5" s="914"/>
      <c r="AL5" s="975"/>
      <c r="AM5" s="99"/>
    </row>
    <row r="6" spans="2:63" ht="23.25" customHeight="1" thickBot="1">
      <c r="B6" s="908"/>
      <c r="C6" s="264" t="s">
        <v>37</v>
      </c>
      <c r="D6" s="100" t="s">
        <v>36</v>
      </c>
      <c r="E6" s="210" t="s">
        <v>37</v>
      </c>
      <c r="F6" s="101" t="s">
        <v>36</v>
      </c>
      <c r="G6" s="103" t="s">
        <v>118</v>
      </c>
      <c r="H6" s="210" t="s">
        <v>37</v>
      </c>
      <c r="I6" s="101" t="s">
        <v>36</v>
      </c>
      <c r="J6" s="103" t="s">
        <v>118</v>
      </c>
      <c r="K6" s="210" t="s">
        <v>37</v>
      </c>
      <c r="L6" s="100" t="s">
        <v>36</v>
      </c>
      <c r="M6" s="210" t="s">
        <v>37</v>
      </c>
      <c r="N6" s="100" t="s">
        <v>36</v>
      </c>
      <c r="O6" s="218" t="s">
        <v>37</v>
      </c>
      <c r="P6" s="100" t="s">
        <v>36</v>
      </c>
      <c r="Q6" s="218" t="s">
        <v>37</v>
      </c>
      <c r="R6" s="100" t="s">
        <v>36</v>
      </c>
      <c r="S6" s="218" t="s">
        <v>37</v>
      </c>
      <c r="T6" s="100" t="s">
        <v>36</v>
      </c>
      <c r="U6" s="218" t="s">
        <v>37</v>
      </c>
      <c r="V6" s="100" t="s">
        <v>36</v>
      </c>
      <c r="W6" s="218" t="s">
        <v>37</v>
      </c>
      <c r="X6" s="100" t="s">
        <v>36</v>
      </c>
      <c r="Y6" s="218" t="s">
        <v>37</v>
      </c>
      <c r="Z6" s="100" t="s">
        <v>36</v>
      </c>
      <c r="AA6" s="218" t="s">
        <v>37</v>
      </c>
      <c r="AB6" s="100" t="s">
        <v>36</v>
      </c>
      <c r="AC6" s="218" t="s">
        <v>37</v>
      </c>
      <c r="AD6" s="100" t="s">
        <v>36</v>
      </c>
      <c r="AE6" s="218" t="s">
        <v>37</v>
      </c>
      <c r="AF6" s="100" t="s">
        <v>36</v>
      </c>
      <c r="AG6" s="218" t="s">
        <v>37</v>
      </c>
      <c r="AH6" s="100" t="s">
        <v>36</v>
      </c>
      <c r="AI6" s="218" t="s">
        <v>37</v>
      </c>
      <c r="AJ6" s="100" t="s">
        <v>36</v>
      </c>
      <c r="AK6" s="218" t="s">
        <v>37</v>
      </c>
      <c r="AL6" s="100" t="s">
        <v>36</v>
      </c>
      <c r="AM6" s="99"/>
    </row>
    <row r="7" spans="2:63" s="29" customFormat="1" ht="16.5" customHeight="1">
      <c r="B7" s="254" t="s">
        <v>33</v>
      </c>
      <c r="C7" s="265">
        <v>969133209786.11694</v>
      </c>
      <c r="D7" s="31"/>
      <c r="E7" s="245">
        <v>1307194785802.2461</v>
      </c>
      <c r="F7" s="47">
        <v>1</v>
      </c>
      <c r="G7" s="47">
        <v>0.34882880145107992</v>
      </c>
      <c r="H7" s="314">
        <f>SUM(O7,Q7,S7,U7,W7,Y7,AA7,AC7,AE7,AG7,AI7,AK7)</f>
        <v>1404938498034.5522</v>
      </c>
      <c r="I7" s="47">
        <f>IFERROR(H7/H$7,0)</f>
        <v>1</v>
      </c>
      <c r="J7" s="47">
        <f>IFERROR((H7-E7)/E7,0)</f>
        <v>7.4773639930271973E-2</v>
      </c>
      <c r="K7" s="314">
        <v>1957539339869.2542</v>
      </c>
      <c r="L7" s="31">
        <f>IFERROR(K7/K$7,0)</f>
        <v>1</v>
      </c>
      <c r="M7" s="314">
        <v>1762945983378.9822</v>
      </c>
      <c r="N7" s="31">
        <f>IFERROR(M7/M$7,0)</f>
        <v>1</v>
      </c>
      <c r="O7" s="245">
        <f>4769996876.1979*100/5.5</f>
        <v>86727215930.870911</v>
      </c>
      <c r="P7" s="31"/>
      <c r="Q7" s="245">
        <f>6723612214.84066*100/5.5</f>
        <v>122247494815.28473</v>
      </c>
      <c r="R7" s="31"/>
      <c r="S7" s="245">
        <v>122956164598.38887</v>
      </c>
      <c r="T7" s="31"/>
      <c r="U7" s="245">
        <v>102090683255.92021</v>
      </c>
      <c r="V7" s="31"/>
      <c r="W7" s="245">
        <f>6745360124.34516*100/5.5</f>
        <v>122642911351.73018</v>
      </c>
      <c r="X7" s="31"/>
      <c r="Y7" s="245">
        <v>134463230443.71992</v>
      </c>
      <c r="Z7" s="31"/>
      <c r="AA7" s="245">
        <v>159340331521.6929</v>
      </c>
      <c r="AB7" s="31"/>
      <c r="AC7" s="245">
        <v>133378498051.92194</v>
      </c>
      <c r="AD7" s="31"/>
      <c r="AE7" s="245">
        <v>117744468029.32442</v>
      </c>
      <c r="AF7" s="31"/>
      <c r="AG7" s="245">
        <v>83880682503.103516</v>
      </c>
      <c r="AH7" s="31"/>
      <c r="AI7" s="245">
        <v>97078238287.897995</v>
      </c>
      <c r="AJ7" s="31"/>
      <c r="AK7" s="245">
        <v>122388579244.69662</v>
      </c>
      <c r="AL7" s="31"/>
    </row>
    <row r="8" spans="2:63" s="6" customFormat="1" ht="16.5" customHeight="1">
      <c r="B8" s="255" t="s">
        <v>120</v>
      </c>
      <c r="C8" s="266">
        <v>675860823833.50293</v>
      </c>
      <c r="D8" s="75">
        <v>0.6973869195780239</v>
      </c>
      <c r="E8" s="246">
        <v>899790209386</v>
      </c>
      <c r="F8" s="76">
        <v>0.68833674916610421</v>
      </c>
      <c r="G8" s="76">
        <v>0.33132470126373481</v>
      </c>
      <c r="H8" s="84">
        <f>SUM(H9+H10+H11-H12)</f>
        <v>953624715430</v>
      </c>
      <c r="I8" s="76">
        <f>IFERROR(H8/H$7,0)</f>
        <v>0.67876616432966952</v>
      </c>
      <c r="J8" s="76">
        <f>IFERROR((H8-E8)/E8,0)</f>
        <v>5.9830064255462015E-2</v>
      </c>
      <c r="K8" s="315">
        <f>SUM(K9+K10+K11-K12)</f>
        <v>1364389985802.2817</v>
      </c>
      <c r="L8" s="75">
        <f>IFERROR(K8/K$7,0)</f>
        <v>0.69699237099031208</v>
      </c>
      <c r="M8" s="315">
        <f>SUM(M9+M10+M11-M12)</f>
        <v>1257453632092.6738</v>
      </c>
      <c r="N8" s="75">
        <f>IFERROR(M8/M$7,0)</f>
        <v>0.71326838368726009</v>
      </c>
      <c r="O8" s="246">
        <f>SUM(O9+O10+O11-O12)</f>
        <v>60075741931</v>
      </c>
      <c r="P8" s="75">
        <f>IFERROR(O8/O$7,0)</f>
        <v>0.6926976876426606</v>
      </c>
      <c r="Q8" s="246">
        <f>SUM(Q9+Q10+Q11-Q12)</f>
        <v>84655575720</v>
      </c>
      <c r="R8" s="75">
        <f>IFERROR(Q8/Q$7,0)</f>
        <v>0.69249333778098354</v>
      </c>
      <c r="S8" s="246">
        <f>SUM(S9+S10+S11-S12)</f>
        <v>85542383235</v>
      </c>
      <c r="T8" s="75">
        <f>IFERROR(S8/S$7,0)</f>
        <v>0.69571447283189647</v>
      </c>
      <c r="U8" s="246">
        <f>SUM(U9+U10+U11-U12)</f>
        <v>71124202978</v>
      </c>
      <c r="V8" s="75">
        <f>IFERROR(U8/U$7,0)</f>
        <v>0.69667672611913412</v>
      </c>
      <c r="W8" s="246">
        <f>SUM(W9+W10+W11-W12)</f>
        <v>83227809362</v>
      </c>
      <c r="X8" s="75">
        <f>IFERROR(W8/W$7,0)</f>
        <v>0.67861899595084807</v>
      </c>
      <c r="Y8" s="246">
        <f>SUM(Y9+Y10+Y11-Y12)</f>
        <v>88222576692</v>
      </c>
      <c r="Z8" s="75">
        <f>IFERROR(Y8/Y$7,0)</f>
        <v>0.65610930513026666</v>
      </c>
      <c r="AA8" s="246">
        <f>SUM(AA9+AA10+AA11-AA12)</f>
        <v>104561323194</v>
      </c>
      <c r="AB8" s="75">
        <f>IFERROR(AA8/AA$7,0)</f>
        <v>0.65621379217329434</v>
      </c>
      <c r="AC8" s="246">
        <f>SUM(AC9+AC10+AC11-AC12)</f>
        <v>86739828572</v>
      </c>
      <c r="AD8" s="75">
        <f>IFERROR(AC8/AC$7,0)</f>
        <v>0.6503284250376975</v>
      </c>
      <c r="AE8" s="246">
        <f>SUM(AE9+AE10+AE11-AE12)</f>
        <v>76493682782</v>
      </c>
      <c r="AF8" s="75">
        <f>IFERROR(AE8/AE$7,0)</f>
        <v>0.64965840062183766</v>
      </c>
      <c r="AG8" s="246">
        <f>SUM(AG9+AG10+AG11-AG12)</f>
        <v>56263327701</v>
      </c>
      <c r="AH8" s="75">
        <f>IFERROR(AG8/AG$7,0)</f>
        <v>0.67075429076197968</v>
      </c>
      <c r="AI8" s="246">
        <f>SUM(AI9+AI10+AI11-AI12)</f>
        <v>65052158743</v>
      </c>
      <c r="AJ8" s="75">
        <f>IFERROR(AI8/AI$7,0)</f>
        <v>0.67010032207300119</v>
      </c>
      <c r="AK8" s="246">
        <f>SUM(AK9+AK10+AK11-AK12)</f>
        <v>91666104520</v>
      </c>
      <c r="AL8" s="75">
        <f>IFERROR(AK8/AK$7,0)</f>
        <v>0.74897596724877502</v>
      </c>
    </row>
    <row r="9" spans="2:63" s="6" customFormat="1" ht="16.5" customHeight="1">
      <c r="B9" s="256" t="s">
        <v>31</v>
      </c>
      <c r="C9" s="267">
        <v>92702704477</v>
      </c>
      <c r="D9" s="219"/>
      <c r="E9" s="247">
        <v>0</v>
      </c>
      <c r="F9" s="229"/>
      <c r="G9" s="229">
        <v>-1</v>
      </c>
      <c r="H9" s="241">
        <f>SUM(O9,Q9,S9,U9,W9,Y9,AA9,AC9,AE9,AG9,AI9,AK9)</f>
        <v>1381762717744</v>
      </c>
      <c r="I9" s="229"/>
      <c r="J9" s="229">
        <f t="shared" ref="J9:J41" si="0">IFERROR((H9-E9)/E9,0)</f>
        <v>0</v>
      </c>
      <c r="K9" s="316"/>
      <c r="L9" s="219"/>
      <c r="M9" s="316"/>
      <c r="N9" s="219"/>
      <c r="O9" s="247">
        <v>121865474731</v>
      </c>
      <c r="P9" s="219"/>
      <c r="Q9" s="247">
        <f>+O12</f>
        <v>118676271431</v>
      </c>
      <c r="R9" s="219"/>
      <c r="S9" s="247">
        <f>+Q12</f>
        <v>114472754469</v>
      </c>
      <c r="T9" s="219"/>
      <c r="U9" s="247">
        <f>+S12</f>
        <v>109069383246</v>
      </c>
      <c r="V9" s="219"/>
      <c r="W9" s="247">
        <f>+U12</f>
        <v>105479343093</v>
      </c>
      <c r="X9" s="219"/>
      <c r="Y9" s="247">
        <f>+W12</f>
        <v>106215654455</v>
      </c>
      <c r="Z9" s="219"/>
      <c r="AA9" s="247">
        <f>+Y12</f>
        <v>102755046015</v>
      </c>
      <c r="AB9" s="219"/>
      <c r="AC9" s="247">
        <f>+AA12</f>
        <v>103525528907</v>
      </c>
      <c r="AD9" s="219"/>
      <c r="AE9" s="247">
        <f>+AC12</f>
        <v>109682015185</v>
      </c>
      <c r="AF9" s="219"/>
      <c r="AG9" s="247">
        <f>+AE12</f>
        <v>125609143879</v>
      </c>
      <c r="AH9" s="219"/>
      <c r="AI9" s="247">
        <f>+AG12</f>
        <v>126203608905</v>
      </c>
      <c r="AJ9" s="219"/>
      <c r="AK9" s="247">
        <f>+AI12</f>
        <v>138208493428</v>
      </c>
      <c r="AL9" s="219"/>
    </row>
    <row r="10" spans="2:63" s="6" customFormat="1" ht="16.5" customHeight="1">
      <c r="B10" s="257" t="s">
        <v>30</v>
      </c>
      <c r="C10" s="268">
        <v>451312060232.50293</v>
      </c>
      <c r="D10" s="14">
        <v>0.46568630160977081</v>
      </c>
      <c r="E10" s="248">
        <v>620782592591</v>
      </c>
      <c r="F10" s="46">
        <v>0.47489677845525974</v>
      </c>
      <c r="G10" s="46">
        <v>0.37550632321057575</v>
      </c>
      <c r="H10" s="213">
        <f>SUM(O10,Q10,S10,U10,W10,Y10,AA10,AC10,AE10,AG10,AI10,AK10)</f>
        <v>641641716194</v>
      </c>
      <c r="I10" s="46">
        <f>IFERROR(H10/H$7,0)</f>
        <v>0.45670448712995537</v>
      </c>
      <c r="J10" s="46">
        <f>IFERROR((H10-E10)/E10,0)</f>
        <v>3.3601334592741949E-2</v>
      </c>
      <c r="K10" s="213">
        <v>925892310114.28125</v>
      </c>
      <c r="L10" s="14">
        <f t="shared" ref="L10:N11" si="1">IFERROR(K10/K$7,0)</f>
        <v>0.47298784308269504</v>
      </c>
      <c r="M10" s="213">
        <v>866462096896.67346</v>
      </c>
      <c r="N10" s="14">
        <f t="shared" si="1"/>
        <v>0.49148533481210427</v>
      </c>
      <c r="O10" s="248">
        <v>31944279203</v>
      </c>
      <c r="P10" s="14">
        <f>+IFERROR(O10/O$7,0)</f>
        <v>0.36833050456113281</v>
      </c>
      <c r="Q10" s="248">
        <v>52410941808</v>
      </c>
      <c r="R10" s="14">
        <f>+IFERROR(Q10/Q$7,0)</f>
        <v>0.42872814602207299</v>
      </c>
      <c r="S10" s="248">
        <v>52529166606</v>
      </c>
      <c r="T10" s="14">
        <f>+IFERROR(S10/S$7,0)</f>
        <v>0.42721864965108308</v>
      </c>
      <c r="U10" s="248">
        <f>43342544514-3935</f>
        <v>43342540579</v>
      </c>
      <c r="V10" s="14">
        <f>+IFERROR(U10/U$7,0)</f>
        <v>0.42454942210886398</v>
      </c>
      <c r="W10" s="248">
        <v>54939082305</v>
      </c>
      <c r="X10" s="14">
        <f>+IFERROR(W10/W$7,0)</f>
        <v>0.44795970431131604</v>
      </c>
      <c r="Y10" s="248">
        <v>53670473754</v>
      </c>
      <c r="Z10" s="14">
        <f>+IFERROR(Y10/Y$7,0)</f>
        <v>0.3991460979844893</v>
      </c>
      <c r="AA10" s="248">
        <v>70639221231</v>
      </c>
      <c r="AB10" s="14">
        <f>+IFERROR(AA10/AA$7,0)</f>
        <v>0.44332292117380867</v>
      </c>
      <c r="AC10" s="248">
        <v>64045489102</v>
      </c>
      <c r="AD10" s="14">
        <f>+IFERROR(AC10/AC$7,0)</f>
        <v>0.48017851480879775</v>
      </c>
      <c r="AE10" s="248">
        <v>65795185097</v>
      </c>
      <c r="AF10" s="14">
        <f>+IFERROR(AE10/AE$7,0)</f>
        <v>0.55879640205783276</v>
      </c>
      <c r="AG10" s="248">
        <v>40609310075</v>
      </c>
      <c r="AH10" s="14">
        <f>+IFERROR(AG10/AG$7,0)</f>
        <v>0.48413185090020566</v>
      </c>
      <c r="AI10" s="248">
        <v>55058716263</v>
      </c>
      <c r="AJ10" s="14">
        <f>+IFERROR(AI10/AI$7,0)</f>
        <v>0.56715817297504201</v>
      </c>
      <c r="AK10" s="248">
        <v>56657310171</v>
      </c>
      <c r="AL10" s="14">
        <f>+IFERROR(AK10/AK$7,0)</f>
        <v>0.46292971550656425</v>
      </c>
    </row>
    <row r="11" spans="2:63" s="6" customFormat="1" ht="16.5" customHeight="1">
      <c r="B11" s="257" t="s">
        <v>29</v>
      </c>
      <c r="C11" s="268">
        <v>214733301338</v>
      </c>
      <c r="D11" s="14">
        <v>0.22157253427048548</v>
      </c>
      <c r="E11" s="248">
        <v>314554594586</v>
      </c>
      <c r="F11" s="46">
        <v>0.24063329964474489</v>
      </c>
      <c r="G11" s="46">
        <v>0.46486172673737614</v>
      </c>
      <c r="H11" s="213">
        <f>SUM(O11,Q11,S11,U11,W11,Y11,AA11,AC11,AE11,AG11,AI11,AK11)</f>
        <v>314650789102</v>
      </c>
      <c r="I11" s="46">
        <f>IFERROR(H11/H$7,0)</f>
        <v>0.22396054314276587</v>
      </c>
      <c r="J11" s="46">
        <f t="shared" si="0"/>
        <v>3.0581182934748133E-4</v>
      </c>
      <c r="K11" s="213">
        <v>438497675688.00055</v>
      </c>
      <c r="L11" s="14">
        <f t="shared" si="1"/>
        <v>0.22400452790761702</v>
      </c>
      <c r="M11" s="213">
        <v>390991535196.00024</v>
      </c>
      <c r="N11" s="14">
        <f t="shared" si="1"/>
        <v>0.22178304887515571</v>
      </c>
      <c r="O11" s="248">
        <v>24942259428</v>
      </c>
      <c r="P11" s="14">
        <f>+IFERROR(O11/O$7,0)</f>
        <v>0.28759437461801074</v>
      </c>
      <c r="Q11" s="248">
        <v>28041116950</v>
      </c>
      <c r="R11" s="14">
        <f>+IFERROR(Q11/Q$7,0)</f>
        <v>0.22937989029852898</v>
      </c>
      <c r="S11" s="248">
        <v>27609845406</v>
      </c>
      <c r="T11" s="14">
        <f>+IFERROR(S11/S$7,0)</f>
        <v>0.2245503143025151</v>
      </c>
      <c r="U11" s="248">
        <v>24191622246</v>
      </c>
      <c r="V11" s="14">
        <f>+IFERROR(U11/U$7,0)</f>
        <v>0.23696209560432277</v>
      </c>
      <c r="W11" s="248">
        <v>29025038419</v>
      </c>
      <c r="X11" s="14">
        <f>+IFERROR(W11/W$7,0)</f>
        <v>0.23666299257817261</v>
      </c>
      <c r="Y11" s="248">
        <f>31077841949+13652549</f>
        <v>31091494498</v>
      </c>
      <c r="Z11" s="14">
        <f>+IFERROR(Y11/Y$7,0)</f>
        <v>0.23122674054014683</v>
      </c>
      <c r="AA11" s="248">
        <v>34692584855</v>
      </c>
      <c r="AB11" s="14">
        <f>+IFERROR(AA11/AA$7,0)</f>
        <v>0.21772632530438085</v>
      </c>
      <c r="AC11" s="248">
        <v>28850825748</v>
      </c>
      <c r="AD11" s="14">
        <f>+IFERROR(AC11/AC$7,0)</f>
        <v>0.2163079219618208</v>
      </c>
      <c r="AE11" s="248">
        <f>26641783289-16156910</f>
        <v>26625626379</v>
      </c>
      <c r="AF11" s="14">
        <f>+IFERROR(AE11/AE$7,0)</f>
        <v>0.22613059300899685</v>
      </c>
      <c r="AG11" s="248">
        <f>16310539761-62057109</f>
        <v>16248482652</v>
      </c>
      <c r="AH11" s="14">
        <f>+IFERROR(AG11/AG$7,0)</f>
        <v>0.19370947120511114</v>
      </c>
      <c r="AI11" s="248">
        <v>21998327003</v>
      </c>
      <c r="AJ11" s="14">
        <f>+IFERROR(AI11/AI$7,0)</f>
        <v>0.22660410191788949</v>
      </c>
      <c r="AK11" s="248">
        <v>21333565518</v>
      </c>
      <c r="AL11" s="14">
        <f>+IFERROR(AK11/AK$7,0)</f>
        <v>0.1743101002532835</v>
      </c>
    </row>
    <row r="12" spans="2:63" s="6" customFormat="1" ht="16.5" customHeight="1">
      <c r="B12" s="258" t="s">
        <v>28</v>
      </c>
      <c r="C12" s="269">
        <v>82887242214</v>
      </c>
      <c r="D12" s="9"/>
      <c r="E12" s="249">
        <v>0</v>
      </c>
      <c r="F12" s="45"/>
      <c r="G12" s="45">
        <v>-1</v>
      </c>
      <c r="H12" s="317">
        <f>SUM(O12,Q12,S12,U12,W12,Y12,AA12,AC12,AE12,AG12,AI12,AK12)</f>
        <v>1384430507610</v>
      </c>
      <c r="I12" s="45"/>
      <c r="J12" s="45">
        <f t="shared" si="0"/>
        <v>0</v>
      </c>
      <c r="K12" s="317"/>
      <c r="L12" s="9"/>
      <c r="M12" s="317"/>
      <c r="N12" s="9"/>
      <c r="O12" s="249">
        <v>118676271431</v>
      </c>
      <c r="P12" s="9"/>
      <c r="Q12" s="249">
        <v>114472754469</v>
      </c>
      <c r="R12" s="9"/>
      <c r="S12" s="249">
        <v>109069383246</v>
      </c>
      <c r="T12" s="9"/>
      <c r="U12" s="249">
        <v>105479343093</v>
      </c>
      <c r="V12" s="9"/>
      <c r="W12" s="249">
        <v>106215654455</v>
      </c>
      <c r="X12" s="9"/>
      <c r="Y12" s="249">
        <v>102755046015</v>
      </c>
      <c r="Z12" s="9"/>
      <c r="AA12" s="249">
        <v>103525528907</v>
      </c>
      <c r="AB12" s="9"/>
      <c r="AC12" s="249">
        <v>109682015185</v>
      </c>
      <c r="AD12" s="9"/>
      <c r="AE12" s="249">
        <v>125609143879</v>
      </c>
      <c r="AF12" s="9"/>
      <c r="AG12" s="249">
        <v>126203608905</v>
      </c>
      <c r="AH12" s="9"/>
      <c r="AI12" s="249">
        <v>138208493428</v>
      </c>
      <c r="AJ12" s="9"/>
      <c r="AK12" s="249">
        <v>124533264597</v>
      </c>
      <c r="AL12" s="9"/>
    </row>
    <row r="13" spans="2:63" s="6" customFormat="1" ht="16.5" customHeight="1">
      <c r="B13" s="259" t="s">
        <v>121</v>
      </c>
      <c r="C13" s="270">
        <v>40718013163</v>
      </c>
      <c r="D13" s="75">
        <v>4.201487757496853E-2</v>
      </c>
      <c r="E13" s="250">
        <v>56997780117</v>
      </c>
      <c r="F13" s="76">
        <v>4.3603126891314486E-2</v>
      </c>
      <c r="G13" s="76">
        <v>0.39981732136167292</v>
      </c>
      <c r="H13" s="239">
        <f>SUM(H14:H18)</f>
        <v>60184278366.5</v>
      </c>
      <c r="I13" s="76">
        <f>IFERROR(H13/H$7,0)</f>
        <v>4.2837660474600976E-2</v>
      </c>
      <c r="J13" s="76">
        <f t="shared" si="0"/>
        <v>5.590565532480455E-2</v>
      </c>
      <c r="K13" s="239">
        <f>SUM(K14:K18)</f>
        <v>87360565191.668686</v>
      </c>
      <c r="L13" s="75">
        <f>IFERROR(K13/K$7,0)</f>
        <v>4.462774433820757E-2</v>
      </c>
      <c r="M13" s="239">
        <f>SUM(M14:M18)</f>
        <v>78676302628.307129</v>
      </c>
      <c r="N13" s="75">
        <f>IFERROR(M13/M$7,0)</f>
        <v>4.4627744338207556E-2</v>
      </c>
      <c r="O13" s="250">
        <f>SUM(O14:O18)</f>
        <v>4470076004.5</v>
      </c>
      <c r="P13" s="75">
        <f>IFERROR(O13/O$7,0)</f>
        <v>5.1541790619256553E-2</v>
      </c>
      <c r="Q13" s="250">
        <f>SUM(Q14:Q18)</f>
        <v>5318167626</v>
      </c>
      <c r="R13" s="75">
        <f>IFERROR(Q13/Q$7,0)</f>
        <v>4.3503285151452152E-2</v>
      </c>
      <c r="S13" s="250">
        <f>SUM(S14:S18)</f>
        <v>5015702883</v>
      </c>
      <c r="T13" s="75">
        <f>IFERROR(S13/S$7,0)</f>
        <v>4.0792610109324459E-2</v>
      </c>
      <c r="U13" s="250">
        <f>SUM(U14:U18)</f>
        <v>4707015394</v>
      </c>
      <c r="V13" s="75">
        <f>IFERROR(U13/U$7,0)</f>
        <v>4.6106218940669512E-2</v>
      </c>
      <c r="W13" s="250">
        <f>SUM(W14:W18)</f>
        <v>4956158431</v>
      </c>
      <c r="X13" s="75">
        <f>IFERROR(W13/W$7,0)</f>
        <v>4.0411291418108376E-2</v>
      </c>
      <c r="Y13" s="250">
        <f>SUM(Y14:Y18)</f>
        <v>5676443668</v>
      </c>
      <c r="Z13" s="75">
        <f>IFERROR(Y13/Y$7,0)</f>
        <v>4.221558302048898E-2</v>
      </c>
      <c r="AA13" s="250">
        <f>SUM(AA14:AA18)</f>
        <v>6021999683</v>
      </c>
      <c r="AB13" s="75">
        <f>IFERROR(AA13/AA$7,0)</f>
        <v>3.7793317143815237E-2</v>
      </c>
      <c r="AC13" s="250">
        <f>SUM(AC14:AC18)</f>
        <v>5092805865</v>
      </c>
      <c r="AD13" s="75">
        <f>IFERROR(AC13/AC$7,0)</f>
        <v>3.8183110016859381E-2</v>
      </c>
      <c r="AE13" s="250">
        <f>SUM(AE14:AE18)</f>
        <v>5149186501</v>
      </c>
      <c r="AF13" s="75">
        <f>IFERROR(AE13/AE$7,0)</f>
        <v>4.3731876216193767E-2</v>
      </c>
      <c r="AG13" s="250">
        <f>SUM(AG14:AG18)</f>
        <v>3986868504</v>
      </c>
      <c r="AH13" s="75">
        <f>IFERROR(AG13/AG$7,0)</f>
        <v>4.7530234435711576E-2</v>
      </c>
      <c r="AI13" s="250">
        <f>SUM(AI14:AI18)</f>
        <v>4549738954</v>
      </c>
      <c r="AJ13" s="75">
        <f>IFERROR(AI13/AI$7,0)</f>
        <v>4.6866723523630131E-2</v>
      </c>
      <c r="AK13" s="250">
        <f>SUM(AK14:AK18)</f>
        <v>5240114853</v>
      </c>
      <c r="AL13" s="75">
        <f>IFERROR(AK13/AK$7,0)</f>
        <v>4.281539082599544E-2</v>
      </c>
    </row>
    <row r="14" spans="2:63" s="6" customFormat="1" ht="16.5" customHeight="1">
      <c r="B14" s="260" t="s">
        <v>26</v>
      </c>
      <c r="C14" s="271">
        <v>36366444663</v>
      </c>
      <c r="D14" s="219">
        <v>3.7524712078565441E-2</v>
      </c>
      <c r="E14" s="251">
        <v>51348002117</v>
      </c>
      <c r="F14" s="229">
        <v>3.9281064057708065E-2</v>
      </c>
      <c r="G14" s="229">
        <v>0.41196101496395543</v>
      </c>
      <c r="H14" s="318">
        <f>SUM(O14,Q14,S14,U14,W14,Y14,AA14,AC14,AE14,AG14,AI14,AK14)</f>
        <v>53774484366.5</v>
      </c>
      <c r="I14" s="229">
        <f>IFERROR(H14/H$7,0)</f>
        <v>3.8275329803922495E-2</v>
      </c>
      <c r="J14" s="229">
        <f>IFERROR((H14-E14)/E14,0)</f>
        <v>4.7255631172778471E-2</v>
      </c>
      <c r="K14" s="318">
        <v>77212152848.370651</v>
      </c>
      <c r="L14" s="219">
        <f t="shared" ref="L14:N15" si="2">IFERROR(K14/K$7,0)</f>
        <v>3.9443474404722678E-2</v>
      </c>
      <c r="M14" s="318">
        <v>69536714772.31752</v>
      </c>
      <c r="N14" s="219">
        <f t="shared" si="2"/>
        <v>3.9443474404722671E-2</v>
      </c>
      <c r="O14" s="251">
        <f>+AN14</f>
        <v>3950439504.5</v>
      </c>
      <c r="P14" s="219">
        <f>+IFERROR(O14/O$7,0)</f>
        <v>4.5550170867341595E-2</v>
      </c>
      <c r="Q14" s="251">
        <f>+AP14</f>
        <v>4828428626</v>
      </c>
      <c r="R14" s="219">
        <f t="shared" ref="P14:R15" si="3">+IFERROR(Q14/Q$7,0)</f>
        <v>3.9497158066884953E-2</v>
      </c>
      <c r="S14" s="251">
        <f>+AR14</f>
        <v>4496279633</v>
      </c>
      <c r="T14" s="219">
        <f>+IFERROR(S14/S$7,0)</f>
        <v>3.656815132194613E-2</v>
      </c>
      <c r="U14" s="251">
        <f>+AT14</f>
        <v>4172309394</v>
      </c>
      <c r="V14" s="219">
        <f>+IFERROR(U14/U$7,0)</f>
        <v>4.0868659714431377E-2</v>
      </c>
      <c r="W14" s="251">
        <f>+AV14</f>
        <v>4428330681</v>
      </c>
      <c r="X14" s="219">
        <f>+IFERROR(W14/W$7,0)</f>
        <v>3.6107514345447143E-2</v>
      </c>
      <c r="Y14" s="251">
        <f>+AX14</f>
        <v>5155266668</v>
      </c>
      <c r="Z14" s="219">
        <f>+IFERROR(Y14/Y$7,0)</f>
        <v>3.8339601473116144E-2</v>
      </c>
      <c r="AA14" s="251">
        <f>+AZ14</f>
        <v>5479490183</v>
      </c>
      <c r="AB14" s="219">
        <f>+IFERROR(AA14/AA$7,0)</f>
        <v>3.4388595346018916E-2</v>
      </c>
      <c r="AC14" s="251">
        <f>+BB14</f>
        <v>4516559365</v>
      </c>
      <c r="AD14" s="219">
        <f>+IFERROR(AC14/AC$7,0)</f>
        <v>3.3862724734250504E-2</v>
      </c>
      <c r="AE14" s="251">
        <f>+BD14</f>
        <v>4579441751</v>
      </c>
      <c r="AF14" s="219">
        <f>+IFERROR(AE14/AE$7,0)</f>
        <v>3.8893052282163131E-2</v>
      </c>
      <c r="AG14" s="251">
        <f>+BF14</f>
        <v>3430429504</v>
      </c>
      <c r="AH14" s="219">
        <f>+IFERROR(AG14/AG$7,0)</f>
        <v>4.0896537815760824E-2</v>
      </c>
      <c r="AI14" s="251">
        <f>+BH14</f>
        <v>4018462454</v>
      </c>
      <c r="AJ14" s="219">
        <f>+IFERROR(AI14/AI$7,0)</f>
        <v>4.1394060346282069E-2</v>
      </c>
      <c r="AK14" s="251">
        <f>+BJ14</f>
        <v>4719046603</v>
      </c>
      <c r="AL14" s="219">
        <f>+IFERROR(AK14/AK$7,0)</f>
        <v>3.855790002729758E-2</v>
      </c>
      <c r="AM14" s="6" t="s">
        <v>543</v>
      </c>
      <c r="AN14" s="6">
        <v>3950439504.5</v>
      </c>
      <c r="AO14" s="6">
        <v>4.5550170867341595E-2</v>
      </c>
      <c r="AP14" s="6">
        <v>4828428626</v>
      </c>
      <c r="AQ14" s="6">
        <v>3.9497158066884953E-2</v>
      </c>
      <c r="AR14" s="6">
        <v>4496279633</v>
      </c>
      <c r="AS14" s="6">
        <v>3.656815132194613E-2</v>
      </c>
      <c r="AT14" s="6">
        <v>4172309394</v>
      </c>
      <c r="AU14" s="6">
        <v>4.0868659714431377E-2</v>
      </c>
      <c r="AV14" s="6">
        <v>4428330681</v>
      </c>
      <c r="AW14" s="6">
        <v>3.6107514345447143E-2</v>
      </c>
      <c r="AX14" s="6">
        <v>5155266668</v>
      </c>
      <c r="AY14" s="6">
        <v>3.8339601473116144E-2</v>
      </c>
      <c r="AZ14" s="6">
        <v>5479490183</v>
      </c>
      <c r="BA14" s="6">
        <v>3.4388595346018916E-2</v>
      </c>
      <c r="BB14" s="6">
        <v>4516559365</v>
      </c>
      <c r="BC14" s="6">
        <v>3.3862724734250504E-2</v>
      </c>
      <c r="BD14" s="6">
        <v>4579441751</v>
      </c>
      <c r="BE14" s="6">
        <v>3.8893052282163131E-2</v>
      </c>
      <c r="BF14" s="6">
        <v>3430429504</v>
      </c>
      <c r="BG14" s="6">
        <v>4.0896537815760824E-2</v>
      </c>
      <c r="BH14" s="6">
        <v>4018462454</v>
      </c>
      <c r="BI14" s="6">
        <v>4.1394060346282069E-2</v>
      </c>
      <c r="BJ14" s="6">
        <v>4719046603</v>
      </c>
      <c r="BK14" s="6">
        <v>3.855790002729758E-2</v>
      </c>
    </row>
    <row r="15" spans="2:63" s="6" customFormat="1" ht="16.5" customHeight="1">
      <c r="B15" s="261" t="s">
        <v>25</v>
      </c>
      <c r="C15" s="272">
        <v>4351568500</v>
      </c>
      <c r="D15" s="14">
        <v>4.4901654964030905E-3</v>
      </c>
      <c r="E15" s="252">
        <v>5649778000</v>
      </c>
      <c r="F15" s="46">
        <v>4.322062833606425E-3</v>
      </c>
      <c r="G15" s="46">
        <v>0.29833139476030307</v>
      </c>
      <c r="H15" s="319">
        <f>SUM(O15,Q15,S15,U15,W15,Y15,AA15,AC15,AE15,AG15,AI15,AK15)</f>
        <v>6409794000</v>
      </c>
      <c r="I15" s="46">
        <f>IFERROR(H15/H$7,0)</f>
        <v>4.5623306706784831E-3</v>
      </c>
      <c r="J15" s="46">
        <f t="shared" si="0"/>
        <v>0.13452139181397924</v>
      </c>
      <c r="K15" s="319">
        <v>10148412343.298033</v>
      </c>
      <c r="L15" s="14">
        <f t="shared" si="2"/>
        <v>5.1842699334848892E-3</v>
      </c>
      <c r="M15" s="319">
        <v>9139587855.9896069</v>
      </c>
      <c r="N15" s="14">
        <f t="shared" si="2"/>
        <v>5.1842699334848884E-3</v>
      </c>
      <c r="O15" s="252">
        <f>+AN15</f>
        <v>519636500</v>
      </c>
      <c r="P15" s="14">
        <f t="shared" si="3"/>
        <v>5.991619751914961E-3</v>
      </c>
      <c r="Q15" s="252">
        <f>+AP15</f>
        <v>489739000</v>
      </c>
      <c r="R15" s="14">
        <f t="shared" si="3"/>
        <v>4.0061270845671961E-3</v>
      </c>
      <c r="S15" s="252">
        <f>+AR15</f>
        <v>519423250</v>
      </c>
      <c r="T15" s="14">
        <f>+IFERROR(S15/S$7,0)</f>
        <v>4.2244587873783287E-3</v>
      </c>
      <c r="U15" s="252">
        <f>+AT15</f>
        <v>534706000</v>
      </c>
      <c r="V15" s="14">
        <f>+IFERROR(U15/U$7,0)</f>
        <v>5.2375592262381351E-3</v>
      </c>
      <c r="W15" s="252">
        <f>+AV15</f>
        <v>527827750</v>
      </c>
      <c r="X15" s="14">
        <f>+IFERROR(W15/W$7,0)</f>
        <v>4.3037770726612294E-3</v>
      </c>
      <c r="Y15" s="252">
        <f>+AX15</f>
        <v>521177000</v>
      </c>
      <c r="Z15" s="14">
        <f>+IFERROR(Y15/Y$7,0)</f>
        <v>3.8759815473728377E-3</v>
      </c>
      <c r="AA15" s="252">
        <f>+AZ15</f>
        <v>542509500</v>
      </c>
      <c r="AB15" s="14">
        <f>+IFERROR(AA15/AA$7,0)</f>
        <v>3.4047217977963206E-3</v>
      </c>
      <c r="AC15" s="252">
        <f>+BB15</f>
        <v>576246500</v>
      </c>
      <c r="AD15" s="14">
        <f>+IFERROR(AC15/AC$7,0)</f>
        <v>4.320385282608875E-3</v>
      </c>
      <c r="AE15" s="252">
        <f>+BD15</f>
        <v>569744750</v>
      </c>
      <c r="AF15" s="14">
        <f>+IFERROR(AE15/AE$7,0)</f>
        <v>4.8388239340306357E-3</v>
      </c>
      <c r="AG15" s="252">
        <f>+BF15</f>
        <v>556439000</v>
      </c>
      <c r="AH15" s="14">
        <f>+IFERROR(AG15/AG$7,0)</f>
        <v>6.6336966199507519E-3</v>
      </c>
      <c r="AI15" s="252">
        <f>+BH15</f>
        <v>531276500</v>
      </c>
      <c r="AJ15" s="14">
        <f>+IFERROR(AI15/AI$7,0)</f>
        <v>5.4726631773480607E-3</v>
      </c>
      <c r="AK15" s="252">
        <f>+BJ15</f>
        <v>521068250</v>
      </c>
      <c r="AL15" s="14">
        <f>+IFERROR(AK15/AK$7,0)</f>
        <v>4.2574907986978622E-3</v>
      </c>
      <c r="AM15" s="6" t="s">
        <v>543</v>
      </c>
      <c r="AN15" s="6">
        <v>519636500</v>
      </c>
      <c r="AO15" s="6">
        <v>5.991619751914961E-3</v>
      </c>
      <c r="AP15" s="6">
        <v>489739000</v>
      </c>
      <c r="AQ15" s="6">
        <v>4.0061270845671961E-3</v>
      </c>
      <c r="AR15" s="6">
        <v>519423250</v>
      </c>
      <c r="AS15" s="6">
        <v>4.2244587873783287E-3</v>
      </c>
      <c r="AT15" s="6">
        <v>534706000</v>
      </c>
      <c r="AU15" s="6">
        <v>5.2375592262381351E-3</v>
      </c>
      <c r="AV15" s="6">
        <v>527827750</v>
      </c>
      <c r="AW15" s="6">
        <v>4.3037770726612294E-3</v>
      </c>
      <c r="AX15" s="6">
        <v>521177000</v>
      </c>
      <c r="AY15" s="6">
        <v>3.8759815473728377E-3</v>
      </c>
      <c r="AZ15" s="6">
        <v>542509500</v>
      </c>
      <c r="BA15" s="6">
        <v>3.4047217977963206E-3</v>
      </c>
      <c r="BB15" s="6">
        <v>576246500</v>
      </c>
      <c r="BC15" s="6">
        <v>4.320385282608875E-3</v>
      </c>
      <c r="BD15" s="6">
        <v>569744750</v>
      </c>
      <c r="BE15" s="6">
        <v>4.8388239340306357E-3</v>
      </c>
      <c r="BF15" s="6">
        <v>556439000</v>
      </c>
      <c r="BG15" s="6">
        <v>6.6336966199507519E-3</v>
      </c>
      <c r="BH15" s="6">
        <v>531276500</v>
      </c>
      <c r="BI15" s="6">
        <v>5.4726631773480607E-3</v>
      </c>
      <c r="BJ15" s="6">
        <v>521068250</v>
      </c>
      <c r="BK15" s="6">
        <v>4.2574907986978622E-3</v>
      </c>
    </row>
    <row r="16" spans="2:63" s="6" customFormat="1" ht="16.5" customHeight="1">
      <c r="B16" s="261" t="s">
        <v>24</v>
      </c>
      <c r="C16" s="272">
        <v>0</v>
      </c>
      <c r="D16" s="14"/>
      <c r="E16" s="252">
        <v>0</v>
      </c>
      <c r="F16" s="46"/>
      <c r="G16" s="46">
        <v>0</v>
      </c>
      <c r="H16" s="319"/>
      <c r="I16" s="46"/>
      <c r="J16" s="46">
        <f t="shared" si="0"/>
        <v>0</v>
      </c>
      <c r="K16" s="319"/>
      <c r="L16" s="14"/>
      <c r="M16" s="319"/>
      <c r="N16" s="14"/>
      <c r="O16" s="252"/>
      <c r="P16" s="14"/>
      <c r="Q16" s="252"/>
      <c r="R16" s="14"/>
      <c r="S16" s="252"/>
      <c r="T16" s="14"/>
      <c r="U16" s="252"/>
      <c r="V16" s="14"/>
      <c r="W16" s="252"/>
      <c r="X16" s="14"/>
      <c r="Y16" s="252"/>
      <c r="Z16" s="14"/>
      <c r="AA16" s="252"/>
      <c r="AB16" s="14"/>
      <c r="AC16" s="252"/>
      <c r="AD16" s="14"/>
      <c r="AE16" s="252"/>
      <c r="AF16" s="14"/>
      <c r="AG16" s="252"/>
      <c r="AH16" s="14"/>
      <c r="AI16" s="252"/>
      <c r="AJ16" s="14"/>
      <c r="AK16" s="252"/>
      <c r="AL16" s="14"/>
      <c r="AM16" s="6" t="s">
        <v>544</v>
      </c>
      <c r="AN16" s="6">
        <f>+'2025-실적 PL'!AP30</f>
        <v>621661133</v>
      </c>
      <c r="AO16" s="6">
        <f>+'2025-실적 PL'!AQ30</f>
        <v>7.3072903990635011E-3</v>
      </c>
      <c r="AP16" s="6">
        <f>+'2025-실적 PL'!AR30</f>
        <v>643559416</v>
      </c>
      <c r="AQ16" s="6">
        <f>+'2025-실적 PL'!AS30</f>
        <v>5.4673739866631143E-3</v>
      </c>
      <c r="AR16" s="6">
        <f>+'2025-실적 PL'!AT30</f>
        <v>640303752</v>
      </c>
      <c r="AS16" s="6">
        <f>+'2025-실적 PL'!AU30</f>
        <v>5.4627063577047958E-3</v>
      </c>
      <c r="AT16" s="6">
        <f>+'2025-실적 PL'!AV30</f>
        <v>836856627</v>
      </c>
      <c r="AU16" s="6">
        <f>+'2025-실적 PL'!AW30</f>
        <v>7.5308699332893797E-3</v>
      </c>
      <c r="AV16" s="6">
        <f>+'2025-실적 PL'!AX30</f>
        <v>860288689</v>
      </c>
      <c r="AW16" s="6">
        <f>+'2025-실적 PL'!AY30</f>
        <v>7.8962024576712982E-3</v>
      </c>
      <c r="AX16" s="6">
        <f>+'2025-실적 PL'!AZ30</f>
        <v>781503298</v>
      </c>
      <c r="AY16" s="6">
        <f>+'2025-실적 PL'!BA30</f>
        <v>5.1837657812656823E-3</v>
      </c>
      <c r="AZ16" s="6">
        <f>+'2025-실적 PL'!BB30</f>
        <v>805107939</v>
      </c>
      <c r="BA16" s="6">
        <f>+'2025-실적 PL'!BC30</f>
        <v>5.2468276518221127E-3</v>
      </c>
      <c r="BB16" s="6">
        <f>+'2025-실적 PL'!BD30</f>
        <v>798418189</v>
      </c>
      <c r="BC16" s="6">
        <f>+'2025-실적 PL'!BE30</f>
        <v>6.0006265253925682E-3</v>
      </c>
      <c r="BD16" s="6">
        <f>+'2025-실적 PL'!BF30</f>
        <v>800306751</v>
      </c>
      <c r="BE16" s="6">
        <f>+'2025-실적 PL'!BG30</f>
        <v>6.5808151259411475E-3</v>
      </c>
      <c r="BF16" s="6">
        <f>+'2025-실적 PL'!BH30</f>
        <v>822531689</v>
      </c>
      <c r="BG16" s="6">
        <f>+'2025-실적 PL'!BI30</f>
        <v>8.4278075824656771E-3</v>
      </c>
      <c r="BH16" s="6">
        <f>+'2025-실적 PL'!BJ30</f>
        <v>804837098</v>
      </c>
      <c r="BI16" s="6">
        <f>+'2025-실적 PL'!BK30</f>
        <v>9.2210214907556317E-3</v>
      </c>
      <c r="BJ16" s="6">
        <f>+'2025-실적 PL'!BL30</f>
        <v>838306314</v>
      </c>
      <c r="BK16" s="6">
        <f>+'2025-실적 PL'!BM30</f>
        <v>7.0132370690575334E-3</v>
      </c>
    </row>
    <row r="17" spans="1:63" s="6" customFormat="1" ht="16.5" customHeight="1">
      <c r="B17" s="261" t="s">
        <v>23</v>
      </c>
      <c r="C17" s="272">
        <v>0</v>
      </c>
      <c r="D17" s="14"/>
      <c r="E17" s="252">
        <v>0</v>
      </c>
      <c r="F17" s="46"/>
      <c r="G17" s="46">
        <v>0</v>
      </c>
      <c r="H17" s="751"/>
      <c r="I17" s="46"/>
      <c r="J17" s="46">
        <f t="shared" si="0"/>
        <v>0</v>
      </c>
      <c r="K17" s="319"/>
      <c r="L17" s="14"/>
      <c r="M17" s="319"/>
      <c r="N17" s="14"/>
      <c r="O17" s="252"/>
      <c r="P17" s="14"/>
      <c r="Q17" s="252"/>
      <c r="R17" s="14"/>
      <c r="S17" s="252"/>
      <c r="T17" s="14"/>
      <c r="U17" s="252"/>
      <c r="V17" s="14"/>
      <c r="W17" s="252"/>
      <c r="X17" s="14"/>
      <c r="Y17" s="252"/>
      <c r="Z17" s="14"/>
      <c r="AA17" s="252"/>
      <c r="AB17" s="14"/>
      <c r="AC17" s="252"/>
      <c r="AD17" s="14"/>
      <c r="AE17" s="252"/>
      <c r="AF17" s="14"/>
      <c r="AG17" s="252"/>
      <c r="AH17" s="14"/>
      <c r="AI17" s="252"/>
      <c r="AJ17" s="14"/>
      <c r="AK17" s="252"/>
      <c r="AL17" s="14"/>
      <c r="AM17" s="6" t="s">
        <v>544</v>
      </c>
      <c r="AN17" s="6">
        <f>+'2025-실적 PL'!AP31</f>
        <v>60753500</v>
      </c>
      <c r="AO17" s="6">
        <f>+'2025-실적 PL'!AQ31</f>
        <v>7.1412453456295522E-4</v>
      </c>
      <c r="AP17" s="6">
        <f>+'2025-실적 PL'!AR31</f>
        <v>71283500</v>
      </c>
      <c r="AQ17" s="6">
        <f>+'2025-실적 PL'!AS31</f>
        <v>6.0559063217606641E-4</v>
      </c>
      <c r="AR17" s="6">
        <f>+'2025-실적 PL'!AT31</f>
        <v>71283500</v>
      </c>
      <c r="AS17" s="6">
        <f>+'2025-실적 PL'!AU31</f>
        <v>6.0815015909738068E-4</v>
      </c>
      <c r="AT17" s="6">
        <f>+'2025-실적 PL'!AV31</f>
        <v>81813500</v>
      </c>
      <c r="AU17" s="6">
        <f>+'2025-실적 PL'!AW31</f>
        <v>7.3623940757437613E-4</v>
      </c>
      <c r="AV17" s="6">
        <f>+'2025-실적 PL'!AX31</f>
        <v>81813500</v>
      </c>
      <c r="AW17" s="6">
        <f>+'2025-실적 PL'!AY31</f>
        <v>7.5092927296489277E-4</v>
      </c>
      <c r="AX17" s="6">
        <f>+'2025-실적 PL'!AZ31</f>
        <v>74197500</v>
      </c>
      <c r="AY17" s="6">
        <f>+'2025-실적 PL'!BA31</f>
        <v>4.9215718288044951E-4</v>
      </c>
      <c r="AZ17" s="6">
        <f>+'2025-실적 PL'!BB31</f>
        <v>74197500</v>
      </c>
      <c r="BA17" s="6">
        <f>+'2025-실적 PL'!BC31</f>
        <v>4.8353950549737557E-4</v>
      </c>
      <c r="BB17" s="6">
        <f>+'2025-실적 PL'!BD31</f>
        <v>79250000</v>
      </c>
      <c r="BC17" s="6">
        <f>+'2025-실적 PL'!BE31</f>
        <v>5.9561475263104392E-4</v>
      </c>
      <c r="BD17" s="6">
        <f>+'2025-실적 PL'!BF31</f>
        <v>75372500</v>
      </c>
      <c r="BE17" s="6">
        <f>+'2025-실적 PL'!BG31</f>
        <v>6.1977796321250722E-4</v>
      </c>
      <c r="BF17" s="6">
        <f>+'2025-실적 PL'!BH31</f>
        <v>75372500</v>
      </c>
      <c r="BG17" s="6">
        <f>+'2025-실적 PL'!BI31</f>
        <v>7.7228018750459873E-4</v>
      </c>
      <c r="BH17" s="6">
        <f>+'2025-실적 PL'!BJ31</f>
        <v>75372500</v>
      </c>
      <c r="BI17" s="6">
        <f>+'2025-실적 PL'!BK31</f>
        <v>8.6354300024075038E-4</v>
      </c>
      <c r="BJ17" s="6">
        <f>+'2025-실적 PL'!BL31</f>
        <v>75372500</v>
      </c>
      <c r="BK17" s="6">
        <f>+'2025-실적 PL'!BM31</f>
        <v>6.3056331815668383E-4</v>
      </c>
    </row>
    <row r="18" spans="1:63" s="6" customFormat="1" ht="16.5" customHeight="1">
      <c r="B18" s="258" t="s">
        <v>22</v>
      </c>
      <c r="C18" s="269">
        <v>0</v>
      </c>
      <c r="D18" s="9"/>
      <c r="E18" s="249">
        <v>0</v>
      </c>
      <c r="F18" s="45"/>
      <c r="G18" s="45">
        <v>0</v>
      </c>
      <c r="H18" s="317"/>
      <c r="I18" s="45"/>
      <c r="J18" s="45">
        <f t="shared" si="0"/>
        <v>0</v>
      </c>
      <c r="K18" s="317"/>
      <c r="L18" s="9"/>
      <c r="M18" s="317"/>
      <c r="N18" s="9"/>
      <c r="O18" s="249"/>
      <c r="P18" s="9"/>
      <c r="Q18" s="249"/>
      <c r="R18" s="9"/>
      <c r="S18" s="249"/>
      <c r="T18" s="9"/>
      <c r="U18" s="249"/>
      <c r="V18" s="9"/>
      <c r="W18" s="249"/>
      <c r="X18" s="9"/>
      <c r="Y18" s="249"/>
      <c r="Z18" s="9"/>
      <c r="AA18" s="249"/>
      <c r="AB18" s="9"/>
      <c r="AC18" s="249"/>
      <c r="AD18" s="9"/>
      <c r="AE18" s="249"/>
      <c r="AF18" s="9"/>
      <c r="AG18" s="249"/>
      <c r="AH18" s="9"/>
      <c r="AI18" s="249"/>
      <c r="AJ18" s="9"/>
      <c r="AK18" s="249"/>
      <c r="AL18" s="9"/>
      <c r="AN18" s="6">
        <f t="shared" ref="AN18:BK18" si="4">+AN14+AN16</f>
        <v>4572100637.5</v>
      </c>
      <c r="AO18" s="6">
        <f t="shared" si="4"/>
        <v>5.2857461266405094E-2</v>
      </c>
      <c r="AP18" s="6">
        <f t="shared" si="4"/>
        <v>5471988042</v>
      </c>
      <c r="AQ18" s="6">
        <f t="shared" si="4"/>
        <v>4.496453205354807E-2</v>
      </c>
      <c r="AR18" s="6">
        <f t="shared" si="4"/>
        <v>5136583385</v>
      </c>
      <c r="AS18" s="6">
        <f t="shared" si="4"/>
        <v>4.2030857679650924E-2</v>
      </c>
      <c r="AT18" s="6">
        <f t="shared" si="4"/>
        <v>5009166021</v>
      </c>
      <c r="AU18" s="6">
        <f t="shared" si="4"/>
        <v>4.8399529647720756E-2</v>
      </c>
      <c r="AV18" s="6">
        <f t="shared" si="4"/>
        <v>5288619370</v>
      </c>
      <c r="AW18" s="6">
        <f t="shared" si="4"/>
        <v>4.4003716803118445E-2</v>
      </c>
      <c r="AX18" s="6">
        <f t="shared" si="4"/>
        <v>5936769966</v>
      </c>
      <c r="AY18" s="6">
        <f t="shared" si="4"/>
        <v>4.3523367254381828E-2</v>
      </c>
      <c r="AZ18" s="6">
        <f t="shared" si="4"/>
        <v>6284598122</v>
      </c>
      <c r="BA18" s="6">
        <f t="shared" si="4"/>
        <v>3.9635422997841029E-2</v>
      </c>
      <c r="BB18" s="6">
        <f t="shared" si="4"/>
        <v>5314977554</v>
      </c>
      <c r="BC18" s="6">
        <f t="shared" si="4"/>
        <v>3.9863351259643076E-2</v>
      </c>
      <c r="BD18" s="6">
        <f t="shared" si="4"/>
        <v>5379748502</v>
      </c>
      <c r="BE18" s="6">
        <f t="shared" si="4"/>
        <v>4.5473867408104281E-2</v>
      </c>
      <c r="BF18" s="6">
        <f t="shared" si="4"/>
        <v>4252961193</v>
      </c>
      <c r="BG18" s="6">
        <f t="shared" si="4"/>
        <v>4.9324345398226499E-2</v>
      </c>
      <c r="BH18" s="6">
        <f t="shared" si="4"/>
        <v>4823299552</v>
      </c>
      <c r="BI18" s="6">
        <f t="shared" si="4"/>
        <v>5.0615081837037702E-2</v>
      </c>
      <c r="BJ18" s="6">
        <f t="shared" si="4"/>
        <v>5557352917</v>
      </c>
      <c r="BK18" s="6">
        <f t="shared" si="4"/>
        <v>4.5571137096355116E-2</v>
      </c>
    </row>
    <row r="19" spans="1:63" s="6" customFormat="1" ht="16.5" customHeight="1">
      <c r="B19" s="262" t="s">
        <v>122</v>
      </c>
      <c r="C19" s="266">
        <v>61171790743.256905</v>
      </c>
      <c r="D19" s="75">
        <v>6.3120105807494956E-2</v>
      </c>
      <c r="E19" s="246">
        <v>77365304408.317642</v>
      </c>
      <c r="F19" s="76">
        <v>5.9184220476244734E-2</v>
      </c>
      <c r="G19" s="76">
        <v>0.26472191623466218</v>
      </c>
      <c r="H19" s="315">
        <f>SUM(H20:H40)</f>
        <v>75854356431.856552</v>
      </c>
      <c r="I19" s="76">
        <f>IFERROR(H19/H$7,0)</f>
        <v>5.3991229180475511E-2</v>
      </c>
      <c r="J19" s="76">
        <f t="shared" si="0"/>
        <v>-1.9530046291637754E-2</v>
      </c>
      <c r="K19" s="315">
        <f>SUM(K20:K40)</f>
        <v>95245544174.834702</v>
      </c>
      <c r="L19" s="75">
        <f>IFERROR(K19/K$7,0)</f>
        <v>4.8655749713411245E-2</v>
      </c>
      <c r="M19" s="315">
        <f>SUM(M20:M40)</f>
        <v>85777458525.551422</v>
      </c>
      <c r="N19" s="75">
        <f>IFERROR(M19/M$7,0)</f>
        <v>4.8655749713411245E-2</v>
      </c>
      <c r="O19" s="246">
        <f>SUM(O20:O40)</f>
        <v>5443939198.9542961</v>
      </c>
      <c r="P19" s="75">
        <f>IFERROR(O19/O$7,0)</f>
        <v>6.2770828517008853E-2</v>
      </c>
      <c r="Q19" s="246">
        <f>SUM(Q20:Q40)</f>
        <v>5805409378.5487661</v>
      </c>
      <c r="R19" s="75">
        <f>IFERROR(Q19/Q$7,0)</f>
        <v>4.7488984435392373E-2</v>
      </c>
      <c r="S19" s="246">
        <f>SUM(S20:S40)</f>
        <v>5818360137.4373989</v>
      </c>
      <c r="T19" s="75">
        <f>IFERROR(S19/S$7,0)</f>
        <v>4.7320605326637184E-2</v>
      </c>
      <c r="U19" s="246">
        <f>SUM(U20:U40)</f>
        <v>5825295930.5131474</v>
      </c>
      <c r="V19" s="75">
        <f>IFERROR(U19/U$7,0)</f>
        <v>5.7060015123126723E-2</v>
      </c>
      <c r="W19" s="246">
        <f>SUM(W20:W40)</f>
        <v>6421339396.5140343</v>
      </c>
      <c r="X19" s="75">
        <f>IFERROR(W19/W$7,0)</f>
        <v>5.2358015035195472E-2</v>
      </c>
      <c r="Y19" s="246">
        <f>SUM(Y20:Y40)</f>
        <v>7364457046.4054327</v>
      </c>
      <c r="Z19" s="75">
        <f>IFERROR(Y19/Y$7,0)</f>
        <v>5.4769300292006988E-2</v>
      </c>
      <c r="AA19" s="246">
        <f>SUM(AA20:AA40)</f>
        <v>7510320428.880394</v>
      </c>
      <c r="AB19" s="75">
        <f>IFERROR(AA19/AA$7,0)</f>
        <v>4.7133832076017269E-2</v>
      </c>
      <c r="AC19" s="246">
        <f>SUM(AC20:AC40)</f>
        <v>7072477987.2779875</v>
      </c>
      <c r="AD19" s="75">
        <f>IFERROR(AC19/AC$7,0)</f>
        <v>5.3025623249444556E-2</v>
      </c>
      <c r="AE19" s="246">
        <f>SUM(AE20:AE40)</f>
        <v>6782523576.4736862</v>
      </c>
      <c r="AF19" s="75">
        <f>IFERROR(AE19/AE$7,0)</f>
        <v>5.7603755743195421E-2</v>
      </c>
      <c r="AG19" s="246">
        <f>SUM(AG20:AG40)</f>
        <v>5666911938.4317513</v>
      </c>
      <c r="AH19" s="75">
        <f>IFERROR(AG19/AG$7,0)</f>
        <v>6.7559201586397208E-2</v>
      </c>
      <c r="AI19" s="246">
        <f>SUM(AI20:AI40)</f>
        <v>5826394697.1514645</v>
      </c>
      <c r="AJ19" s="75">
        <f>IFERROR(AI19/AI$7,0)</f>
        <v>6.0017515767772193E-2</v>
      </c>
      <c r="AK19" s="246">
        <f>SUM(AK20:AK40)</f>
        <v>6316926715.2681971</v>
      </c>
      <c r="AL19" s="75">
        <f>IFERROR(AK19/AK$7,0)</f>
        <v>5.1613694302623615E-2</v>
      </c>
      <c r="AN19" s="6">
        <f>+AN17+AN15</f>
        <v>580390000</v>
      </c>
      <c r="AO19" s="6">
        <f t="shared" ref="AO19:BK19" si="5">+AO17+AO15</f>
        <v>6.7057442864779165E-3</v>
      </c>
      <c r="AP19" s="6">
        <f t="shared" si="5"/>
        <v>561022500</v>
      </c>
      <c r="AQ19" s="6">
        <f t="shared" si="5"/>
        <v>4.6117177167432624E-3</v>
      </c>
      <c r="AR19" s="6">
        <f t="shared" si="5"/>
        <v>590706750</v>
      </c>
      <c r="AS19" s="6">
        <f t="shared" si="5"/>
        <v>4.832608946475709E-3</v>
      </c>
      <c r="AT19" s="6">
        <f t="shared" si="5"/>
        <v>616519500</v>
      </c>
      <c r="AU19" s="6">
        <f t="shared" si="5"/>
        <v>5.9737986338125109E-3</v>
      </c>
      <c r="AV19" s="6">
        <f t="shared" si="5"/>
        <v>609641250</v>
      </c>
      <c r="AW19" s="6">
        <f t="shared" si="5"/>
        <v>5.0547063456261223E-3</v>
      </c>
      <c r="AX19" s="6">
        <f t="shared" si="5"/>
        <v>595374500</v>
      </c>
      <c r="AY19" s="6">
        <f t="shared" si="5"/>
        <v>4.3681387302532872E-3</v>
      </c>
      <c r="AZ19" s="6">
        <f t="shared" si="5"/>
        <v>616707000</v>
      </c>
      <c r="BA19" s="6">
        <f t="shared" si="5"/>
        <v>3.8882613032936962E-3</v>
      </c>
      <c r="BB19" s="6">
        <f t="shared" si="5"/>
        <v>655496500</v>
      </c>
      <c r="BC19" s="6">
        <f t="shared" si="5"/>
        <v>4.9160000352399189E-3</v>
      </c>
      <c r="BD19" s="6">
        <f t="shared" si="5"/>
        <v>645117250</v>
      </c>
      <c r="BE19" s="6">
        <f t="shared" si="5"/>
        <v>5.4586018972431431E-3</v>
      </c>
      <c r="BF19" s="6">
        <f t="shared" si="5"/>
        <v>631811500</v>
      </c>
      <c r="BG19" s="6">
        <f t="shared" si="5"/>
        <v>7.4059768074553507E-3</v>
      </c>
      <c r="BH19" s="6">
        <f t="shared" si="5"/>
        <v>606649000</v>
      </c>
      <c r="BI19" s="6">
        <f t="shared" si="5"/>
        <v>6.3362061775888113E-3</v>
      </c>
      <c r="BJ19" s="6">
        <f t="shared" si="5"/>
        <v>596440750</v>
      </c>
      <c r="BK19" s="6">
        <f t="shared" si="5"/>
        <v>4.8880541168545462E-3</v>
      </c>
    </row>
    <row r="20" spans="1:63" s="6" customFormat="1" ht="16.5" customHeight="1">
      <c r="A20" s="114"/>
      <c r="B20" s="260" t="s">
        <v>20</v>
      </c>
      <c r="C20" s="271">
        <v>7834256084</v>
      </c>
      <c r="D20" s="219">
        <v>8.0837763115443988E-3</v>
      </c>
      <c r="E20" s="251">
        <v>10581778254.532463</v>
      </c>
      <c r="F20" s="229">
        <v>8.0950278944375217E-3</v>
      </c>
      <c r="G20" s="229">
        <v>0.35070619865793795</v>
      </c>
      <c r="H20" s="318">
        <f t="shared" ref="H20:H40" si="6">SUM(O20,Q20,S20,U20,W20,Y20,AA20,AC20,AE20,AG20,AI20,AK20)</f>
        <v>12682483578</v>
      </c>
      <c r="I20" s="229">
        <f t="shared" ref="I20:I40" si="7">IFERROR(H20/H$7,0)</f>
        <v>9.0270738510918741E-3</v>
      </c>
      <c r="J20" s="229">
        <f t="shared" si="0"/>
        <v>0.1985210115859069</v>
      </c>
      <c r="K20" s="318">
        <v>12990351656.790003</v>
      </c>
      <c r="L20" s="219">
        <f t="shared" ref="L20:N40" si="8">IFERROR(K20/K$7,0)</f>
        <v>6.636061606638077E-3</v>
      </c>
      <c r="M20" s="318">
        <v>11699018154.878071</v>
      </c>
      <c r="N20" s="219">
        <f t="shared" si="8"/>
        <v>6.6360616066380761E-3</v>
      </c>
      <c r="O20" s="251">
        <v>967439768</v>
      </c>
      <c r="P20" s="219">
        <f t="shared" ref="P20:R40" si="9">+IFERROR(O20/O$7,0)</f>
        <v>1.1154973183632842E-2</v>
      </c>
      <c r="Q20" s="251">
        <v>998951338</v>
      </c>
      <c r="R20" s="219">
        <f t="shared" si="9"/>
        <v>8.1715485418282791E-3</v>
      </c>
      <c r="S20" s="251">
        <v>1032111621</v>
      </c>
      <c r="T20" s="219">
        <f t="shared" ref="T20:T40" si="10">+IFERROR(S20/S$7,0)</f>
        <v>8.3941429400565745E-3</v>
      </c>
      <c r="U20" s="251">
        <v>1035436033</v>
      </c>
      <c r="V20" s="219">
        <f t="shared" ref="V20:V40" si="11">+IFERROR(U20/U$7,0)</f>
        <v>1.0142316614772537E-2</v>
      </c>
      <c r="W20" s="251">
        <v>1062731105</v>
      </c>
      <c r="X20" s="219">
        <f t="shared" ref="X20:X40" si="12">+IFERROR(W20/W$7,0)</f>
        <v>8.6652468804509306E-3</v>
      </c>
      <c r="Y20" s="251">
        <v>1069678723</v>
      </c>
      <c r="Z20" s="219">
        <f t="shared" ref="Z20:Z40" si="13">+IFERROR(Y20/Y$7,0)</f>
        <v>7.9551764409506575E-3</v>
      </c>
      <c r="AA20" s="251">
        <v>1097269055</v>
      </c>
      <c r="AB20" s="219">
        <f t="shared" ref="AB20:AB40" si="14">+IFERROR(AA20/AA$7,0)</f>
        <v>6.8863234092783072E-3</v>
      </c>
      <c r="AC20" s="251">
        <v>1079632834</v>
      </c>
      <c r="AD20" s="219">
        <f t="shared" ref="AD20:AD40" si="15">+IFERROR(AC20/AC$7,0)</f>
        <v>8.0945043599135267E-3</v>
      </c>
      <c r="AE20" s="251">
        <v>1051187174</v>
      </c>
      <c r="AF20" s="219">
        <f t="shared" ref="AF20:AF40" si="16">+IFERROR(AE20/AE$7,0)</f>
        <v>8.9276990383803032E-3</v>
      </c>
      <c r="AG20" s="251">
        <v>1058191304</v>
      </c>
      <c r="AH20" s="219">
        <f t="shared" ref="AH20:AH40" si="17">+IFERROR(AG20/AG$7,0)</f>
        <v>1.2615435073037798E-2</v>
      </c>
      <c r="AI20" s="251">
        <v>1068654182</v>
      </c>
      <c r="AJ20" s="219">
        <f t="shared" ref="AJ20:AJ40" si="18">+IFERROR(AI20/AI$7,0)</f>
        <v>1.1008174446169579E-2</v>
      </c>
      <c r="AK20" s="251">
        <v>1161200441</v>
      </c>
      <c r="AL20" s="219">
        <f t="shared" ref="AL20:AL40" si="19">+IFERROR(AK20/AK$7,0)</f>
        <v>9.4878169855895072E-3</v>
      </c>
      <c r="AN20" s="6">
        <v>69437959261.5</v>
      </c>
    </row>
    <row r="21" spans="1:63" s="6" customFormat="1" ht="16.5" customHeight="1">
      <c r="B21" s="261" t="s">
        <v>19</v>
      </c>
      <c r="C21" s="272">
        <v>0</v>
      </c>
      <c r="D21" s="14">
        <v>0</v>
      </c>
      <c r="E21" s="252">
        <v>0</v>
      </c>
      <c r="F21" s="46">
        <v>0</v>
      </c>
      <c r="G21" s="46">
        <v>0</v>
      </c>
      <c r="H21" s="319">
        <f t="shared" si="6"/>
        <v>0</v>
      </c>
      <c r="I21" s="46">
        <f t="shared" si="7"/>
        <v>0</v>
      </c>
      <c r="J21" s="46">
        <f t="shared" si="0"/>
        <v>0</v>
      </c>
      <c r="K21" s="319">
        <v>0</v>
      </c>
      <c r="L21" s="14">
        <f t="shared" si="8"/>
        <v>0</v>
      </c>
      <c r="M21" s="319">
        <v>0</v>
      </c>
      <c r="N21" s="14">
        <f t="shared" si="8"/>
        <v>0</v>
      </c>
      <c r="O21" s="252">
        <v>0</v>
      </c>
      <c r="P21" s="14">
        <f t="shared" si="9"/>
        <v>0</v>
      </c>
      <c r="Q21" s="252">
        <v>0</v>
      </c>
      <c r="R21" s="14">
        <f t="shared" si="9"/>
        <v>0</v>
      </c>
      <c r="S21" s="252">
        <v>0</v>
      </c>
      <c r="T21" s="14">
        <f t="shared" si="10"/>
        <v>0</v>
      </c>
      <c r="U21" s="252">
        <v>0</v>
      </c>
      <c r="V21" s="14">
        <f t="shared" si="11"/>
        <v>0</v>
      </c>
      <c r="W21" s="252">
        <v>0</v>
      </c>
      <c r="X21" s="14">
        <f t="shared" si="12"/>
        <v>0</v>
      </c>
      <c r="Y21" s="252">
        <v>0</v>
      </c>
      <c r="Z21" s="14">
        <f t="shared" si="13"/>
        <v>0</v>
      </c>
      <c r="AA21" s="252">
        <v>0</v>
      </c>
      <c r="AB21" s="14">
        <f t="shared" si="14"/>
        <v>0</v>
      </c>
      <c r="AC21" s="252">
        <v>0</v>
      </c>
      <c r="AD21" s="14">
        <f t="shared" si="15"/>
        <v>0</v>
      </c>
      <c r="AE21" s="252">
        <v>0</v>
      </c>
      <c r="AF21" s="14">
        <f t="shared" si="16"/>
        <v>0</v>
      </c>
      <c r="AG21" s="252">
        <v>0</v>
      </c>
      <c r="AH21" s="14">
        <f t="shared" si="17"/>
        <v>0</v>
      </c>
      <c r="AI21" s="252">
        <v>0</v>
      </c>
      <c r="AJ21" s="14">
        <f t="shared" si="18"/>
        <v>0</v>
      </c>
      <c r="AK21" s="252">
        <v>0</v>
      </c>
      <c r="AL21" s="14">
        <f t="shared" si="19"/>
        <v>0</v>
      </c>
    </row>
    <row r="22" spans="1:63" s="6" customFormat="1" ht="16.5" customHeight="1">
      <c r="B22" s="261" t="s">
        <v>18</v>
      </c>
      <c r="C22" s="272">
        <v>0</v>
      </c>
      <c r="D22" s="14">
        <v>0</v>
      </c>
      <c r="E22" s="252">
        <v>0</v>
      </c>
      <c r="F22" s="46">
        <v>0</v>
      </c>
      <c r="G22" s="46">
        <v>0</v>
      </c>
      <c r="H22" s="319">
        <f t="shared" si="6"/>
        <v>0</v>
      </c>
      <c r="I22" s="46">
        <f t="shared" si="7"/>
        <v>0</v>
      </c>
      <c r="J22" s="46">
        <f t="shared" si="0"/>
        <v>0</v>
      </c>
      <c r="K22" s="319">
        <v>0</v>
      </c>
      <c r="L22" s="14">
        <f t="shared" si="8"/>
        <v>0</v>
      </c>
      <c r="M22" s="319">
        <v>0</v>
      </c>
      <c r="N22" s="14">
        <f t="shared" si="8"/>
        <v>0</v>
      </c>
      <c r="O22" s="252">
        <v>0</v>
      </c>
      <c r="P22" s="14">
        <f t="shared" si="9"/>
        <v>0</v>
      </c>
      <c r="Q22" s="252">
        <v>0</v>
      </c>
      <c r="R22" s="14">
        <f t="shared" si="9"/>
        <v>0</v>
      </c>
      <c r="S22" s="252">
        <v>0</v>
      </c>
      <c r="T22" s="14">
        <f t="shared" si="10"/>
        <v>0</v>
      </c>
      <c r="U22" s="252">
        <v>0</v>
      </c>
      <c r="V22" s="14">
        <f t="shared" si="11"/>
        <v>0</v>
      </c>
      <c r="W22" s="252">
        <v>0</v>
      </c>
      <c r="X22" s="14">
        <f t="shared" si="12"/>
        <v>0</v>
      </c>
      <c r="Y22" s="252">
        <v>0</v>
      </c>
      <c r="Z22" s="14">
        <f t="shared" si="13"/>
        <v>0</v>
      </c>
      <c r="AA22" s="252">
        <v>0</v>
      </c>
      <c r="AB22" s="14">
        <f t="shared" si="14"/>
        <v>0</v>
      </c>
      <c r="AC22" s="252">
        <v>0</v>
      </c>
      <c r="AD22" s="14">
        <f t="shared" si="15"/>
        <v>0</v>
      </c>
      <c r="AE22" s="252">
        <v>0</v>
      </c>
      <c r="AF22" s="14">
        <f t="shared" si="16"/>
        <v>0</v>
      </c>
      <c r="AG22" s="252">
        <v>0</v>
      </c>
      <c r="AH22" s="14">
        <f t="shared" si="17"/>
        <v>0</v>
      </c>
      <c r="AI22" s="252">
        <v>0</v>
      </c>
      <c r="AJ22" s="14">
        <f t="shared" si="18"/>
        <v>0</v>
      </c>
      <c r="AK22" s="252">
        <v>0</v>
      </c>
      <c r="AL22" s="14">
        <f t="shared" si="19"/>
        <v>0</v>
      </c>
    </row>
    <row r="23" spans="1:63" s="6" customFormat="1" ht="16.5" customHeight="1">
      <c r="B23" s="261" t="s">
        <v>17</v>
      </c>
      <c r="C23" s="272">
        <v>0</v>
      </c>
      <c r="D23" s="14">
        <v>0</v>
      </c>
      <c r="E23" s="252">
        <v>0</v>
      </c>
      <c r="F23" s="46">
        <v>0</v>
      </c>
      <c r="G23" s="46">
        <v>0</v>
      </c>
      <c r="H23" s="319">
        <f t="shared" si="6"/>
        <v>0</v>
      </c>
      <c r="I23" s="46">
        <f t="shared" si="7"/>
        <v>0</v>
      </c>
      <c r="J23" s="46">
        <f t="shared" si="0"/>
        <v>0</v>
      </c>
      <c r="K23" s="319">
        <v>0</v>
      </c>
      <c r="L23" s="14">
        <f t="shared" si="8"/>
        <v>0</v>
      </c>
      <c r="M23" s="319">
        <v>0</v>
      </c>
      <c r="N23" s="14">
        <f t="shared" si="8"/>
        <v>0</v>
      </c>
      <c r="O23" s="252">
        <v>0</v>
      </c>
      <c r="P23" s="14">
        <f t="shared" si="9"/>
        <v>0</v>
      </c>
      <c r="Q23" s="252">
        <v>0</v>
      </c>
      <c r="R23" s="14">
        <f t="shared" si="9"/>
        <v>0</v>
      </c>
      <c r="S23" s="252">
        <v>0</v>
      </c>
      <c r="T23" s="14">
        <f t="shared" si="10"/>
        <v>0</v>
      </c>
      <c r="U23" s="252">
        <v>0</v>
      </c>
      <c r="V23" s="14">
        <f t="shared" si="11"/>
        <v>0</v>
      </c>
      <c r="W23" s="252">
        <v>0</v>
      </c>
      <c r="X23" s="14">
        <f t="shared" si="12"/>
        <v>0</v>
      </c>
      <c r="Y23" s="252">
        <v>0</v>
      </c>
      <c r="Z23" s="14">
        <f t="shared" si="13"/>
        <v>0</v>
      </c>
      <c r="AA23" s="252">
        <v>0</v>
      </c>
      <c r="AB23" s="14">
        <f t="shared" si="14"/>
        <v>0</v>
      </c>
      <c r="AC23" s="252">
        <v>0</v>
      </c>
      <c r="AD23" s="14">
        <f t="shared" si="15"/>
        <v>0</v>
      </c>
      <c r="AE23" s="252">
        <v>0</v>
      </c>
      <c r="AF23" s="14">
        <f t="shared" si="16"/>
        <v>0</v>
      </c>
      <c r="AG23" s="252">
        <v>0</v>
      </c>
      <c r="AH23" s="14">
        <f t="shared" si="17"/>
        <v>0</v>
      </c>
      <c r="AI23" s="252">
        <v>0</v>
      </c>
      <c r="AJ23" s="14">
        <f t="shared" si="18"/>
        <v>0</v>
      </c>
      <c r="AK23" s="252">
        <v>0</v>
      </c>
      <c r="AL23" s="14">
        <f t="shared" si="19"/>
        <v>0</v>
      </c>
    </row>
    <row r="24" spans="1:63" s="6" customFormat="1" ht="16.5" customHeight="1">
      <c r="B24" s="261" t="s">
        <v>16</v>
      </c>
      <c r="C24" s="272">
        <v>1994691107.8</v>
      </c>
      <c r="D24" s="14">
        <v>2.0582218085790486E-3</v>
      </c>
      <c r="E24" s="252">
        <v>2220764964</v>
      </c>
      <c r="F24" s="46">
        <v>1.6988783830231401E-3</v>
      </c>
      <c r="G24" s="46">
        <v>0.1133377771204601</v>
      </c>
      <c r="H24" s="319">
        <f t="shared" si="6"/>
        <v>2171471193</v>
      </c>
      <c r="I24" s="46">
        <f>IFERROR(H24/H$7,0)</f>
        <v>1.5455987547054861E-3</v>
      </c>
      <c r="J24" s="46">
        <f>IFERROR((H24-E24)/E24,0)</f>
        <v>-2.2196752830255836E-2</v>
      </c>
      <c r="K24" s="319">
        <v>3767925089.7762775</v>
      </c>
      <c r="L24" s="14">
        <f t="shared" si="8"/>
        <v>1.9248272630004672E-3</v>
      </c>
      <c r="M24" s="319">
        <v>3393366492.005033</v>
      </c>
      <c r="N24" s="14">
        <f t="shared" si="8"/>
        <v>1.9248272630004669E-3</v>
      </c>
      <c r="O24" s="252">
        <v>96765239</v>
      </c>
      <c r="P24" s="14">
        <f t="shared" si="9"/>
        <v>1.1157424801590571E-3</v>
      </c>
      <c r="Q24" s="252">
        <v>88433822</v>
      </c>
      <c r="R24" s="14">
        <f t="shared" si="9"/>
        <v>7.2339987116810044E-4</v>
      </c>
      <c r="S24" s="252">
        <v>107789062</v>
      </c>
      <c r="T24" s="14">
        <f t="shared" si="10"/>
        <v>8.7664626130841753E-4</v>
      </c>
      <c r="U24" s="252">
        <v>102660686</v>
      </c>
      <c r="V24" s="14">
        <f t="shared" si="11"/>
        <v>1.0055832983569216E-3</v>
      </c>
      <c r="W24" s="252">
        <v>191326924</v>
      </c>
      <c r="X24" s="14">
        <f t="shared" si="12"/>
        <v>1.5600324706194352E-3</v>
      </c>
      <c r="Y24" s="252">
        <v>391466601</v>
      </c>
      <c r="Z24" s="14">
        <f t="shared" si="13"/>
        <v>2.9113282471957993E-3</v>
      </c>
      <c r="AA24" s="252">
        <v>204399615</v>
      </c>
      <c r="AB24" s="14">
        <f t="shared" si="14"/>
        <v>1.2827864298259768E-3</v>
      </c>
      <c r="AC24" s="252">
        <v>279345731</v>
      </c>
      <c r="AD24" s="14">
        <f t="shared" si="15"/>
        <v>2.0943835406757659E-3</v>
      </c>
      <c r="AE24" s="252">
        <v>292661064</v>
      </c>
      <c r="AF24" s="14">
        <f t="shared" si="16"/>
        <v>2.4855610535104915E-3</v>
      </c>
      <c r="AG24" s="252">
        <v>162314601</v>
      </c>
      <c r="AH24" s="14">
        <f t="shared" si="17"/>
        <v>1.9350653351442924E-3</v>
      </c>
      <c r="AI24" s="252">
        <v>125271221</v>
      </c>
      <c r="AJ24" s="14">
        <f t="shared" si="18"/>
        <v>1.2904150632450919E-3</v>
      </c>
      <c r="AK24" s="252">
        <v>129036627</v>
      </c>
      <c r="AL24" s="14">
        <f t="shared" si="19"/>
        <v>1.0543191839984649E-3</v>
      </c>
    </row>
    <row r="25" spans="1:63" s="6" customFormat="1" ht="16.5" customHeight="1">
      <c r="B25" s="261" t="s">
        <v>15</v>
      </c>
      <c r="C25" s="272">
        <v>0</v>
      </c>
      <c r="D25" s="14">
        <v>0</v>
      </c>
      <c r="E25" s="252">
        <v>0</v>
      </c>
      <c r="F25" s="46">
        <v>0</v>
      </c>
      <c r="G25" s="46">
        <v>0</v>
      </c>
      <c r="H25" s="319">
        <f t="shared" si="6"/>
        <v>0</v>
      </c>
      <c r="I25" s="46">
        <f t="shared" si="7"/>
        <v>0</v>
      </c>
      <c r="J25" s="46">
        <f t="shared" si="0"/>
        <v>0</v>
      </c>
      <c r="K25" s="319">
        <v>0</v>
      </c>
      <c r="L25" s="14">
        <f t="shared" si="8"/>
        <v>0</v>
      </c>
      <c r="M25" s="319">
        <v>0</v>
      </c>
      <c r="N25" s="14">
        <f t="shared" si="8"/>
        <v>0</v>
      </c>
      <c r="O25" s="252">
        <v>0</v>
      </c>
      <c r="P25" s="14">
        <f t="shared" si="9"/>
        <v>0</v>
      </c>
      <c r="Q25" s="252">
        <v>0</v>
      </c>
      <c r="R25" s="14">
        <f t="shared" si="9"/>
        <v>0</v>
      </c>
      <c r="S25" s="252">
        <v>0</v>
      </c>
      <c r="T25" s="14">
        <f t="shared" si="10"/>
        <v>0</v>
      </c>
      <c r="U25" s="252">
        <v>0</v>
      </c>
      <c r="V25" s="14">
        <f t="shared" si="11"/>
        <v>0</v>
      </c>
      <c r="W25" s="252">
        <v>0</v>
      </c>
      <c r="X25" s="14">
        <f t="shared" si="12"/>
        <v>0</v>
      </c>
      <c r="Y25" s="252">
        <v>0</v>
      </c>
      <c r="Z25" s="14">
        <f t="shared" si="13"/>
        <v>0</v>
      </c>
      <c r="AA25" s="252">
        <v>0</v>
      </c>
      <c r="AB25" s="14">
        <f t="shared" si="14"/>
        <v>0</v>
      </c>
      <c r="AC25" s="252">
        <v>0</v>
      </c>
      <c r="AD25" s="14">
        <f t="shared" si="15"/>
        <v>0</v>
      </c>
      <c r="AE25" s="252">
        <v>0</v>
      </c>
      <c r="AF25" s="14">
        <f t="shared" si="16"/>
        <v>0</v>
      </c>
      <c r="AG25" s="252">
        <v>0</v>
      </c>
      <c r="AH25" s="14">
        <f t="shared" si="17"/>
        <v>0</v>
      </c>
      <c r="AI25" s="252">
        <v>0</v>
      </c>
      <c r="AJ25" s="14">
        <f t="shared" si="18"/>
        <v>0</v>
      </c>
      <c r="AK25" s="252">
        <v>0</v>
      </c>
      <c r="AL25" s="14">
        <f t="shared" si="19"/>
        <v>0</v>
      </c>
    </row>
    <row r="26" spans="1:63" s="6" customFormat="1" ht="16.5" customHeight="1">
      <c r="B26" s="261" t="s">
        <v>14</v>
      </c>
      <c r="C26" s="272">
        <v>16656998399.256905</v>
      </c>
      <c r="D26" s="14">
        <v>1.7187522036246208E-2</v>
      </c>
      <c r="E26" s="252">
        <v>19373443138.655174</v>
      </c>
      <c r="F26" s="46">
        <v>1.4820624553490234E-2</v>
      </c>
      <c r="G26" s="46">
        <v>0.16308128717353149</v>
      </c>
      <c r="H26" s="319">
        <f t="shared" si="6"/>
        <v>23601084331.856556</v>
      </c>
      <c r="I26" s="46">
        <f t="shared" si="7"/>
        <v>1.6798660129872904E-2</v>
      </c>
      <c r="J26" s="46">
        <f t="shared" si="0"/>
        <v>0.21821837052630633</v>
      </c>
      <c r="K26" s="319">
        <v>18796436680.077248</v>
      </c>
      <c r="L26" s="14">
        <f t="shared" si="8"/>
        <v>9.6020735304010174E-3</v>
      </c>
      <c r="M26" s="319">
        <v>16927936962.530117</v>
      </c>
      <c r="N26" s="14">
        <f t="shared" si="8"/>
        <v>9.6020735304010174E-3</v>
      </c>
      <c r="O26" s="252">
        <v>1717426607.9542959</v>
      </c>
      <c r="P26" s="14">
        <f t="shared" si="9"/>
        <v>1.9802625848421483E-2</v>
      </c>
      <c r="Q26" s="252">
        <v>1719087535.5487661</v>
      </c>
      <c r="R26" s="14">
        <f t="shared" si="9"/>
        <v>1.4062353900554754E-2</v>
      </c>
      <c r="S26" s="252">
        <v>1716650092.4373991</v>
      </c>
      <c r="T26" s="14">
        <f t="shared" si="10"/>
        <v>1.3961480484077273E-2</v>
      </c>
      <c r="U26" s="252">
        <v>1848879408.5131478</v>
      </c>
      <c r="V26" s="14">
        <f t="shared" si="11"/>
        <v>1.8110167838512648E-2</v>
      </c>
      <c r="W26" s="252">
        <v>2046027730.5140347</v>
      </c>
      <c r="X26" s="14">
        <f t="shared" si="12"/>
        <v>1.6682804639610919E-2</v>
      </c>
      <c r="Y26" s="252">
        <v>2061887069.4054327</v>
      </c>
      <c r="Z26" s="14">
        <f t="shared" si="13"/>
        <v>1.5334207445420873E-2</v>
      </c>
      <c r="AA26" s="252">
        <v>2060954250.880394</v>
      </c>
      <c r="AB26" s="14">
        <f t="shared" si="14"/>
        <v>1.293429121929379E-2</v>
      </c>
      <c r="AC26" s="252">
        <v>2085689624.2779877</v>
      </c>
      <c r="AD26" s="14">
        <f t="shared" si="15"/>
        <v>1.5637375249690284E-2</v>
      </c>
      <c r="AE26" s="252">
        <v>2085891518.4736865</v>
      </c>
      <c r="AF26" s="14">
        <f t="shared" si="16"/>
        <v>1.7715409932925193E-2</v>
      </c>
      <c r="AG26" s="252">
        <v>2090232032.431751</v>
      </c>
      <c r="AH26" s="14">
        <f t="shared" si="17"/>
        <v>2.4919110933013858E-2</v>
      </c>
      <c r="AI26" s="252">
        <v>2076647285.151464</v>
      </c>
      <c r="AJ26" s="14">
        <f t="shared" si="18"/>
        <v>2.1391480951610385E-2</v>
      </c>
      <c r="AK26" s="252">
        <v>2091711176.2681973</v>
      </c>
      <c r="AL26" s="14">
        <f t="shared" si="19"/>
        <v>1.709073827947746E-2</v>
      </c>
    </row>
    <row r="27" spans="1:63" s="6" customFormat="1" ht="16.5" customHeight="1">
      <c r="B27" s="261" t="s">
        <v>13</v>
      </c>
      <c r="C27" s="272">
        <v>188020000</v>
      </c>
      <c r="D27" s="302">
        <v>1.9400841711068298E-4</v>
      </c>
      <c r="E27" s="252">
        <v>208900000</v>
      </c>
      <c r="F27" s="335">
        <v>1.5980785898850932E-4</v>
      </c>
      <c r="G27" s="46">
        <v>0.11105201574300606</v>
      </c>
      <c r="H27" s="319">
        <f t="shared" si="6"/>
        <v>187900000</v>
      </c>
      <c r="I27" s="335">
        <f t="shared" si="7"/>
        <v>1.337425092008397E-4</v>
      </c>
      <c r="J27" s="46">
        <f t="shared" si="0"/>
        <v>-0.10052656773575874</v>
      </c>
      <c r="K27" s="319">
        <v>191885074.01638451</v>
      </c>
      <c r="L27" s="302">
        <f t="shared" si="8"/>
        <v>9.8023610615764528E-5</v>
      </c>
      <c r="M27" s="319">
        <v>172810330.6113674</v>
      </c>
      <c r="N27" s="302">
        <f t="shared" si="8"/>
        <v>9.8023610615764515E-5</v>
      </c>
      <c r="O27" s="252">
        <v>15000000</v>
      </c>
      <c r="P27" s="14">
        <f t="shared" si="9"/>
        <v>1.7295608810913863E-4</v>
      </c>
      <c r="Q27" s="252">
        <v>15000000</v>
      </c>
      <c r="R27" s="14">
        <f t="shared" si="9"/>
        <v>1.2270190094827639E-4</v>
      </c>
      <c r="S27" s="252">
        <v>15000000</v>
      </c>
      <c r="T27" s="14">
        <f t="shared" si="10"/>
        <v>1.2199469663838676E-4</v>
      </c>
      <c r="U27" s="252">
        <v>15000000</v>
      </c>
      <c r="V27" s="14">
        <f t="shared" si="11"/>
        <v>1.4692819679145555E-4</v>
      </c>
      <c r="W27" s="252">
        <v>15000000</v>
      </c>
      <c r="X27" s="14">
        <f t="shared" si="12"/>
        <v>1.223062942217768E-4</v>
      </c>
      <c r="Y27" s="252">
        <v>15000000</v>
      </c>
      <c r="Z27" s="14">
        <f t="shared" si="13"/>
        <v>1.1155466033726078E-4</v>
      </c>
      <c r="AA27" s="252">
        <v>15000000</v>
      </c>
      <c r="AB27" s="14">
        <f t="shared" si="14"/>
        <v>9.4138124709235152E-5</v>
      </c>
      <c r="AC27" s="252">
        <v>15000000</v>
      </c>
      <c r="AD27" s="14">
        <f t="shared" si="15"/>
        <v>1.1246190517275701E-4</v>
      </c>
      <c r="AE27" s="252">
        <v>15000000</v>
      </c>
      <c r="AF27" s="14">
        <f t="shared" si="16"/>
        <v>1.2739452010827575E-4</v>
      </c>
      <c r="AG27" s="252">
        <v>15000000</v>
      </c>
      <c r="AH27" s="14">
        <f t="shared" si="17"/>
        <v>1.788254405231504E-4</v>
      </c>
      <c r="AI27" s="252">
        <v>15000000</v>
      </c>
      <c r="AJ27" s="14">
        <f t="shared" si="18"/>
        <v>1.5451454687007783E-4</v>
      </c>
      <c r="AK27" s="252">
        <v>22900000</v>
      </c>
      <c r="AL27" s="14">
        <f t="shared" si="19"/>
        <v>1.8710896181101236E-4</v>
      </c>
    </row>
    <row r="28" spans="1:63" s="6" customFormat="1" ht="16.5" customHeight="1">
      <c r="B28" s="261" t="s">
        <v>12</v>
      </c>
      <c r="C28" s="272">
        <v>197399000</v>
      </c>
      <c r="D28" s="302">
        <v>2.0368613726854434E-4</v>
      </c>
      <c r="E28" s="252">
        <v>707405460</v>
      </c>
      <c r="F28" s="335">
        <v>5.4116300622011285E-4</v>
      </c>
      <c r="G28" s="46">
        <v>2.5836324398806476</v>
      </c>
      <c r="H28" s="319">
        <f t="shared" si="6"/>
        <v>489739018</v>
      </c>
      <c r="I28" s="335">
        <f t="shared" si="7"/>
        <v>3.4858395487426925E-4</v>
      </c>
      <c r="J28" s="46">
        <f t="shared" si="0"/>
        <v>-0.30769686453932654</v>
      </c>
      <c r="K28" s="319">
        <v>209538500.82589185</v>
      </c>
      <c r="L28" s="302">
        <f t="shared" si="8"/>
        <v>1.0704178279241485E-4</v>
      </c>
      <c r="M28" s="319">
        <v>188708881.02761325</v>
      </c>
      <c r="N28" s="302">
        <f t="shared" si="8"/>
        <v>1.0704178279241488E-4</v>
      </c>
      <c r="O28" s="252">
        <v>34945000</v>
      </c>
      <c r="P28" s="14">
        <f t="shared" si="9"/>
        <v>4.0293003326492328E-4</v>
      </c>
      <c r="Q28" s="252">
        <v>31105000</v>
      </c>
      <c r="R28" s="14">
        <f t="shared" si="9"/>
        <v>2.5444284193307584E-4</v>
      </c>
      <c r="S28" s="252">
        <v>34886000</v>
      </c>
      <c r="T28" s="14">
        <f t="shared" si="10"/>
        <v>2.8372713246178406E-4</v>
      </c>
      <c r="U28" s="252">
        <v>33325000</v>
      </c>
      <c r="V28" s="14">
        <f t="shared" si="11"/>
        <v>3.2642547720501707E-4</v>
      </c>
      <c r="W28" s="252">
        <v>44121000</v>
      </c>
      <c r="X28" s="14">
        <f t="shared" si="12"/>
        <v>3.5975173382393424E-4</v>
      </c>
      <c r="Y28" s="252">
        <v>59623000</v>
      </c>
      <c r="Z28" s="14">
        <f t="shared" si="13"/>
        <v>4.434149008859E-4</v>
      </c>
      <c r="AA28" s="252">
        <v>21591000</v>
      </c>
      <c r="AB28" s="14">
        <f t="shared" si="14"/>
        <v>1.3550241670647308E-4</v>
      </c>
      <c r="AC28" s="252">
        <v>43193000</v>
      </c>
      <c r="AD28" s="14">
        <f t="shared" si="15"/>
        <v>3.2383780467512622E-4</v>
      </c>
      <c r="AE28" s="252">
        <v>26832000</v>
      </c>
      <c r="AF28" s="14">
        <f t="shared" si="16"/>
        <v>2.2788331756968364E-4</v>
      </c>
      <c r="AG28" s="252">
        <v>26823000</v>
      </c>
      <c r="AH28" s="14">
        <f t="shared" si="17"/>
        <v>3.1977565274349755E-4</v>
      </c>
      <c r="AI28" s="252">
        <f>34128000+23863018</f>
        <v>57991018</v>
      </c>
      <c r="AJ28" s="14">
        <f t="shared" si="18"/>
        <v>5.973637245869685E-4</v>
      </c>
      <c r="AK28" s="252">
        <v>75304000</v>
      </c>
      <c r="AL28" s="14">
        <f t="shared" si="19"/>
        <v>6.1528616856840494E-4</v>
      </c>
    </row>
    <row r="29" spans="1:63" s="6" customFormat="1" ht="16.5" customHeight="1">
      <c r="B29" s="261" t="s">
        <v>11</v>
      </c>
      <c r="C29" s="272">
        <v>0</v>
      </c>
      <c r="D29" s="14">
        <v>0</v>
      </c>
      <c r="E29" s="252">
        <v>0</v>
      </c>
      <c r="F29" s="46">
        <v>0</v>
      </c>
      <c r="G29" s="46">
        <v>0</v>
      </c>
      <c r="H29" s="319">
        <f t="shared" si="6"/>
        <v>0</v>
      </c>
      <c r="I29" s="46">
        <f t="shared" si="7"/>
        <v>0</v>
      </c>
      <c r="J29" s="46">
        <f t="shared" si="0"/>
        <v>0</v>
      </c>
      <c r="K29" s="319">
        <v>0</v>
      </c>
      <c r="L29" s="14">
        <f t="shared" si="8"/>
        <v>0</v>
      </c>
      <c r="M29" s="319">
        <v>0</v>
      </c>
      <c r="N29" s="14">
        <f t="shared" si="8"/>
        <v>0</v>
      </c>
      <c r="O29" s="252">
        <v>0</v>
      </c>
      <c r="P29" s="14">
        <f t="shared" si="9"/>
        <v>0</v>
      </c>
      <c r="Q29" s="252">
        <v>0</v>
      </c>
      <c r="R29" s="14">
        <f t="shared" si="9"/>
        <v>0</v>
      </c>
      <c r="S29" s="252">
        <v>0</v>
      </c>
      <c r="T29" s="14">
        <f t="shared" si="10"/>
        <v>0</v>
      </c>
      <c r="U29" s="252">
        <v>0</v>
      </c>
      <c r="V29" s="14">
        <f t="shared" si="11"/>
        <v>0</v>
      </c>
      <c r="W29" s="252">
        <v>0</v>
      </c>
      <c r="X29" s="14">
        <f t="shared" si="12"/>
        <v>0</v>
      </c>
      <c r="Y29" s="252">
        <v>0</v>
      </c>
      <c r="Z29" s="14">
        <f t="shared" si="13"/>
        <v>0</v>
      </c>
      <c r="AA29" s="252">
        <v>0</v>
      </c>
      <c r="AB29" s="14">
        <f t="shared" si="14"/>
        <v>0</v>
      </c>
      <c r="AC29" s="252">
        <v>0</v>
      </c>
      <c r="AD29" s="14">
        <f t="shared" si="15"/>
        <v>0</v>
      </c>
      <c r="AE29" s="252">
        <v>0</v>
      </c>
      <c r="AF29" s="14">
        <f t="shared" si="16"/>
        <v>0</v>
      </c>
      <c r="AG29" s="252">
        <v>0</v>
      </c>
      <c r="AH29" s="14">
        <f t="shared" si="17"/>
        <v>0</v>
      </c>
      <c r="AI29" s="252">
        <v>0</v>
      </c>
      <c r="AJ29" s="14">
        <f t="shared" si="18"/>
        <v>0</v>
      </c>
      <c r="AK29" s="252">
        <v>0</v>
      </c>
      <c r="AL29" s="14">
        <f t="shared" si="19"/>
        <v>0</v>
      </c>
    </row>
    <row r="30" spans="1:63" s="6" customFormat="1" ht="16.5" customHeight="1">
      <c r="B30" s="261" t="s">
        <v>10</v>
      </c>
      <c r="C30" s="272">
        <v>0</v>
      </c>
      <c r="D30" s="14">
        <v>0</v>
      </c>
      <c r="E30" s="252">
        <v>0</v>
      </c>
      <c r="F30" s="46">
        <v>0</v>
      </c>
      <c r="G30" s="46">
        <v>0</v>
      </c>
      <c r="H30" s="319">
        <f t="shared" si="6"/>
        <v>0</v>
      </c>
      <c r="I30" s="46">
        <f t="shared" si="7"/>
        <v>0</v>
      </c>
      <c r="J30" s="46">
        <f t="shared" si="0"/>
        <v>0</v>
      </c>
      <c r="K30" s="319">
        <v>0</v>
      </c>
      <c r="L30" s="14">
        <f t="shared" si="8"/>
        <v>0</v>
      </c>
      <c r="M30" s="319">
        <v>0</v>
      </c>
      <c r="N30" s="14">
        <f t="shared" si="8"/>
        <v>0</v>
      </c>
      <c r="O30" s="252">
        <v>0</v>
      </c>
      <c r="P30" s="14">
        <f t="shared" si="9"/>
        <v>0</v>
      </c>
      <c r="Q30" s="252">
        <v>0</v>
      </c>
      <c r="R30" s="14">
        <f t="shared" si="9"/>
        <v>0</v>
      </c>
      <c r="S30" s="252">
        <v>0</v>
      </c>
      <c r="T30" s="14">
        <f t="shared" si="10"/>
        <v>0</v>
      </c>
      <c r="U30" s="252">
        <v>0</v>
      </c>
      <c r="V30" s="14">
        <f t="shared" si="11"/>
        <v>0</v>
      </c>
      <c r="W30" s="252">
        <v>0</v>
      </c>
      <c r="X30" s="14">
        <f t="shared" si="12"/>
        <v>0</v>
      </c>
      <c r="Y30" s="252">
        <v>0</v>
      </c>
      <c r="Z30" s="14">
        <f t="shared" si="13"/>
        <v>0</v>
      </c>
      <c r="AA30" s="252">
        <v>0</v>
      </c>
      <c r="AB30" s="14">
        <f t="shared" si="14"/>
        <v>0</v>
      </c>
      <c r="AC30" s="252">
        <v>0</v>
      </c>
      <c r="AD30" s="14">
        <f t="shared" si="15"/>
        <v>0</v>
      </c>
      <c r="AE30" s="252">
        <v>0</v>
      </c>
      <c r="AF30" s="14">
        <f t="shared" si="16"/>
        <v>0</v>
      </c>
      <c r="AG30" s="252">
        <v>0</v>
      </c>
      <c r="AH30" s="14">
        <f t="shared" si="17"/>
        <v>0</v>
      </c>
      <c r="AI30" s="252">
        <v>0</v>
      </c>
      <c r="AJ30" s="14">
        <f t="shared" si="18"/>
        <v>0</v>
      </c>
      <c r="AK30" s="252">
        <v>0</v>
      </c>
      <c r="AL30" s="14">
        <f t="shared" si="19"/>
        <v>0</v>
      </c>
    </row>
    <row r="31" spans="1:63" s="6" customFormat="1" ht="16.5" customHeight="1">
      <c r="B31" s="261" t="s">
        <v>9</v>
      </c>
      <c r="C31" s="272">
        <v>0</v>
      </c>
      <c r="D31" s="14">
        <v>0</v>
      </c>
      <c r="E31" s="252">
        <v>0</v>
      </c>
      <c r="F31" s="46">
        <v>0</v>
      </c>
      <c r="G31" s="46">
        <v>0</v>
      </c>
      <c r="H31" s="319">
        <f t="shared" si="6"/>
        <v>0</v>
      </c>
      <c r="I31" s="46">
        <f t="shared" si="7"/>
        <v>0</v>
      </c>
      <c r="J31" s="46">
        <f t="shared" si="0"/>
        <v>0</v>
      </c>
      <c r="K31" s="319">
        <v>0</v>
      </c>
      <c r="L31" s="14">
        <f t="shared" si="8"/>
        <v>0</v>
      </c>
      <c r="M31" s="319">
        <v>0</v>
      </c>
      <c r="N31" s="14">
        <f t="shared" si="8"/>
        <v>0</v>
      </c>
      <c r="O31" s="252">
        <v>0</v>
      </c>
      <c r="P31" s="14">
        <f t="shared" si="9"/>
        <v>0</v>
      </c>
      <c r="Q31" s="252">
        <v>0</v>
      </c>
      <c r="R31" s="14">
        <f t="shared" si="9"/>
        <v>0</v>
      </c>
      <c r="S31" s="252">
        <v>0</v>
      </c>
      <c r="T31" s="14">
        <f t="shared" si="10"/>
        <v>0</v>
      </c>
      <c r="U31" s="252">
        <v>0</v>
      </c>
      <c r="V31" s="14">
        <f t="shared" si="11"/>
        <v>0</v>
      </c>
      <c r="W31" s="252">
        <v>0</v>
      </c>
      <c r="X31" s="14">
        <f t="shared" si="12"/>
        <v>0</v>
      </c>
      <c r="Y31" s="252">
        <v>0</v>
      </c>
      <c r="Z31" s="14">
        <f t="shared" si="13"/>
        <v>0</v>
      </c>
      <c r="AA31" s="252">
        <v>0</v>
      </c>
      <c r="AB31" s="14">
        <f t="shared" si="14"/>
        <v>0</v>
      </c>
      <c r="AC31" s="252">
        <v>0</v>
      </c>
      <c r="AD31" s="14">
        <f t="shared" si="15"/>
        <v>0</v>
      </c>
      <c r="AE31" s="252">
        <v>0</v>
      </c>
      <c r="AF31" s="14">
        <f t="shared" si="16"/>
        <v>0</v>
      </c>
      <c r="AG31" s="252">
        <v>0</v>
      </c>
      <c r="AH31" s="14">
        <f t="shared" si="17"/>
        <v>0</v>
      </c>
      <c r="AI31" s="252">
        <v>0</v>
      </c>
      <c r="AJ31" s="14">
        <f t="shared" si="18"/>
        <v>0</v>
      </c>
      <c r="AK31" s="252">
        <v>0</v>
      </c>
      <c r="AL31" s="14">
        <f t="shared" si="19"/>
        <v>0</v>
      </c>
    </row>
    <row r="32" spans="1:63" s="6" customFormat="1" ht="16.5" customHeight="1">
      <c r="B32" s="261" t="s">
        <v>8</v>
      </c>
      <c r="C32" s="272">
        <v>5307951949.1999998</v>
      </c>
      <c r="D32" s="14">
        <v>5.477009657291013E-3</v>
      </c>
      <c r="E32" s="252">
        <v>10534104842</v>
      </c>
      <c r="F32" s="46">
        <v>8.0585578801364733E-3</v>
      </c>
      <c r="G32" s="46">
        <v>0.98458933743506705</v>
      </c>
      <c r="H32" s="319">
        <f t="shared" si="6"/>
        <v>650556256</v>
      </c>
      <c r="I32" s="46">
        <f t="shared" si="7"/>
        <v>4.6304963306941898E-4</v>
      </c>
      <c r="J32" s="46">
        <f t="shared" si="0"/>
        <v>-0.93824285349750847</v>
      </c>
      <c r="K32" s="319">
        <v>12127891714.376822</v>
      </c>
      <c r="L32" s="14">
        <f t="shared" si="8"/>
        <v>6.1954778978729769E-3</v>
      </c>
      <c r="M32" s="319">
        <v>10922292875.168425</v>
      </c>
      <c r="N32" s="14">
        <f t="shared" si="8"/>
        <v>6.1954778978729769E-3</v>
      </c>
      <c r="O32" s="252">
        <v>99624200</v>
      </c>
      <c r="P32" s="14">
        <f t="shared" si="9"/>
        <v>1.1487074608668298E-3</v>
      </c>
      <c r="Q32" s="252">
        <v>137961500</v>
      </c>
      <c r="R32" s="14">
        <f t="shared" si="9"/>
        <v>1.1285425538450423E-3</v>
      </c>
      <c r="S32" s="252">
        <v>22859370</v>
      </c>
      <c r="T32" s="14">
        <f t="shared" si="10"/>
        <v>1.8591479389964261E-4</v>
      </c>
      <c r="U32" s="252">
        <v>107956726</v>
      </c>
      <c r="V32" s="14">
        <f t="shared" si="11"/>
        <v>1.0574591388459497E-3</v>
      </c>
      <c r="W32" s="252">
        <v>35106628</v>
      </c>
      <c r="X32" s="14">
        <f t="shared" si="12"/>
        <v>2.8625077155349784E-4</v>
      </c>
      <c r="Y32" s="252">
        <v>32677800</v>
      </c>
      <c r="Z32" s="14">
        <f t="shared" si="13"/>
        <v>2.4302405863792936E-4</v>
      </c>
      <c r="AA32" s="252">
        <v>50514930</v>
      </c>
      <c r="AB32" s="14">
        <f t="shared" si="14"/>
        <v>3.1702538533455227E-4</v>
      </c>
      <c r="AC32" s="252">
        <v>11620950</v>
      </c>
      <c r="AD32" s="14">
        <f t="shared" si="15"/>
        <v>8.7127611794490036E-5</v>
      </c>
      <c r="AE32" s="252">
        <v>18038624</v>
      </c>
      <c r="AF32" s="14">
        <f t="shared" si="16"/>
        <v>1.532014565262417E-4</v>
      </c>
      <c r="AG32" s="252">
        <v>48847860</v>
      </c>
      <c r="AH32" s="14">
        <f t="shared" si="17"/>
        <v>5.823493388742118E-4</v>
      </c>
      <c r="AI32" s="252">
        <v>7113690</v>
      </c>
      <c r="AJ32" s="14">
        <f t="shared" si="18"/>
        <v>7.3277905794946939E-5</v>
      </c>
      <c r="AK32" s="252">
        <v>78233978</v>
      </c>
      <c r="AL32" s="14">
        <f t="shared" si="19"/>
        <v>6.3922613108845325E-4</v>
      </c>
    </row>
    <row r="33" spans="2:39" s="6" customFormat="1" ht="16.5" customHeight="1">
      <c r="B33" s="261" t="s">
        <v>7</v>
      </c>
      <c r="C33" s="272">
        <v>0</v>
      </c>
      <c r="D33" s="14">
        <v>0</v>
      </c>
      <c r="E33" s="252">
        <v>0</v>
      </c>
      <c r="F33" s="46">
        <v>0</v>
      </c>
      <c r="G33" s="46">
        <v>0</v>
      </c>
      <c r="H33" s="319">
        <f t="shared" si="6"/>
        <v>0</v>
      </c>
      <c r="I33" s="46">
        <f t="shared" si="7"/>
        <v>0</v>
      </c>
      <c r="J33" s="46">
        <f t="shared" si="0"/>
        <v>0</v>
      </c>
      <c r="K33" s="319">
        <v>0</v>
      </c>
      <c r="L33" s="14">
        <f t="shared" si="8"/>
        <v>0</v>
      </c>
      <c r="M33" s="319">
        <v>0</v>
      </c>
      <c r="N33" s="14">
        <f t="shared" si="8"/>
        <v>0</v>
      </c>
      <c r="O33" s="252">
        <v>0</v>
      </c>
      <c r="P33" s="14">
        <f t="shared" si="9"/>
        <v>0</v>
      </c>
      <c r="Q33" s="252">
        <v>0</v>
      </c>
      <c r="R33" s="14">
        <f t="shared" si="9"/>
        <v>0</v>
      </c>
      <c r="S33" s="252">
        <v>0</v>
      </c>
      <c r="T33" s="14">
        <f t="shared" si="10"/>
        <v>0</v>
      </c>
      <c r="U33" s="252">
        <v>0</v>
      </c>
      <c r="V33" s="14">
        <f t="shared" si="11"/>
        <v>0</v>
      </c>
      <c r="W33" s="252">
        <v>0</v>
      </c>
      <c r="X33" s="14">
        <f t="shared" si="12"/>
        <v>0</v>
      </c>
      <c r="Y33" s="252">
        <v>0</v>
      </c>
      <c r="Z33" s="14">
        <f t="shared" si="13"/>
        <v>0</v>
      </c>
      <c r="AA33" s="252">
        <v>0</v>
      </c>
      <c r="AB33" s="14">
        <f t="shared" si="14"/>
        <v>0</v>
      </c>
      <c r="AC33" s="252">
        <v>0</v>
      </c>
      <c r="AD33" s="14">
        <f t="shared" si="15"/>
        <v>0</v>
      </c>
      <c r="AE33" s="252">
        <v>0</v>
      </c>
      <c r="AF33" s="14">
        <f t="shared" si="16"/>
        <v>0</v>
      </c>
      <c r="AG33" s="252">
        <v>0</v>
      </c>
      <c r="AH33" s="14">
        <f t="shared" si="17"/>
        <v>0</v>
      </c>
      <c r="AI33" s="252">
        <v>0</v>
      </c>
      <c r="AJ33" s="14">
        <f t="shared" si="18"/>
        <v>0</v>
      </c>
      <c r="AK33" s="252">
        <v>0</v>
      </c>
      <c r="AL33" s="14">
        <f t="shared" si="19"/>
        <v>0</v>
      </c>
    </row>
    <row r="34" spans="2:39" s="6" customFormat="1" ht="16.5" customHeight="1">
      <c r="B34" s="261" t="s">
        <v>6</v>
      </c>
      <c r="C34" s="272">
        <v>0</v>
      </c>
      <c r="D34" s="14">
        <v>0</v>
      </c>
      <c r="E34" s="252">
        <v>0</v>
      </c>
      <c r="F34" s="46">
        <v>0</v>
      </c>
      <c r="G34" s="46">
        <v>0</v>
      </c>
      <c r="H34" s="319">
        <f t="shared" si="6"/>
        <v>0</v>
      </c>
      <c r="I34" s="46">
        <f t="shared" si="7"/>
        <v>0</v>
      </c>
      <c r="J34" s="46">
        <f t="shared" si="0"/>
        <v>0</v>
      </c>
      <c r="K34" s="319">
        <v>0</v>
      </c>
      <c r="L34" s="14">
        <f t="shared" si="8"/>
        <v>0</v>
      </c>
      <c r="M34" s="319">
        <v>0</v>
      </c>
      <c r="N34" s="14">
        <f t="shared" si="8"/>
        <v>0</v>
      </c>
      <c r="O34" s="252">
        <v>0</v>
      </c>
      <c r="P34" s="14">
        <f t="shared" si="9"/>
        <v>0</v>
      </c>
      <c r="Q34" s="252">
        <v>0</v>
      </c>
      <c r="R34" s="14">
        <f t="shared" si="9"/>
        <v>0</v>
      </c>
      <c r="S34" s="252">
        <v>0</v>
      </c>
      <c r="T34" s="14">
        <f t="shared" si="10"/>
        <v>0</v>
      </c>
      <c r="U34" s="252">
        <v>0</v>
      </c>
      <c r="V34" s="14">
        <f t="shared" si="11"/>
        <v>0</v>
      </c>
      <c r="W34" s="252">
        <v>0</v>
      </c>
      <c r="X34" s="14">
        <f t="shared" si="12"/>
        <v>0</v>
      </c>
      <c r="Y34" s="252">
        <v>0</v>
      </c>
      <c r="Z34" s="14">
        <f t="shared" si="13"/>
        <v>0</v>
      </c>
      <c r="AA34" s="252">
        <v>0</v>
      </c>
      <c r="AB34" s="14">
        <f t="shared" si="14"/>
        <v>0</v>
      </c>
      <c r="AC34" s="252">
        <v>0</v>
      </c>
      <c r="AD34" s="14">
        <f t="shared" si="15"/>
        <v>0</v>
      </c>
      <c r="AE34" s="252">
        <v>0</v>
      </c>
      <c r="AF34" s="14">
        <f t="shared" si="16"/>
        <v>0</v>
      </c>
      <c r="AG34" s="252">
        <v>0</v>
      </c>
      <c r="AH34" s="14">
        <f t="shared" si="17"/>
        <v>0</v>
      </c>
      <c r="AI34" s="252">
        <v>0</v>
      </c>
      <c r="AJ34" s="14">
        <f t="shared" si="18"/>
        <v>0</v>
      </c>
      <c r="AK34" s="252">
        <v>0</v>
      </c>
      <c r="AL34" s="14">
        <f t="shared" si="19"/>
        <v>0</v>
      </c>
    </row>
    <row r="35" spans="2:39" s="6" customFormat="1" ht="16.5" customHeight="1">
      <c r="B35" s="261" t="s">
        <v>5</v>
      </c>
      <c r="C35" s="272">
        <v>1015464300</v>
      </c>
      <c r="D35" s="14">
        <v>1.0478067305361542E-3</v>
      </c>
      <c r="E35" s="252">
        <v>1141142500</v>
      </c>
      <c r="F35" s="46">
        <v>8.7297051089418388E-4</v>
      </c>
      <c r="G35" s="46">
        <v>0.12376427216594418</v>
      </c>
      <c r="H35" s="319">
        <f t="shared" si="6"/>
        <v>1397202341</v>
      </c>
      <c r="I35" s="46">
        <f t="shared" si="7"/>
        <v>9.9449359737428019E-4</v>
      </c>
      <c r="J35" s="46">
        <f t="shared" si="0"/>
        <v>0.22438901451834456</v>
      </c>
      <c r="K35" s="319">
        <v>978769669.93462622</v>
      </c>
      <c r="L35" s="14">
        <f t="shared" si="8"/>
        <v>4.9999999999999958E-4</v>
      </c>
      <c r="M35" s="319">
        <v>881472991.68949044</v>
      </c>
      <c r="N35" s="14">
        <f t="shared" si="8"/>
        <v>4.9999999999999958E-4</v>
      </c>
      <c r="O35" s="252">
        <v>100525000</v>
      </c>
      <c r="P35" s="14">
        <f t="shared" si="9"/>
        <v>1.1590940504780773E-3</v>
      </c>
      <c r="Q35" s="252">
        <v>82565000</v>
      </c>
      <c r="R35" s="14">
        <f t="shared" si="9"/>
        <v>6.7539216345296278E-4</v>
      </c>
      <c r="S35" s="252">
        <v>99360000</v>
      </c>
      <c r="T35" s="14">
        <f t="shared" si="10"/>
        <v>8.0809287053267389E-4</v>
      </c>
      <c r="U35" s="252">
        <v>114025000</v>
      </c>
      <c r="V35" s="14">
        <f t="shared" si="11"/>
        <v>1.1168991759430479E-3</v>
      </c>
      <c r="W35" s="252">
        <v>102260000</v>
      </c>
      <c r="X35" s="14">
        <f t="shared" si="12"/>
        <v>8.3380277647459298E-4</v>
      </c>
      <c r="Y35" s="252">
        <v>136518888</v>
      </c>
      <c r="Z35" s="14">
        <f t="shared" si="13"/>
        <v>1.0152878786973698E-3</v>
      </c>
      <c r="AA35" s="252">
        <v>126453000</v>
      </c>
      <c r="AB35" s="14">
        <f t="shared" si="14"/>
        <v>7.9360321892379417E-4</v>
      </c>
      <c r="AC35" s="252">
        <v>136534000</v>
      </c>
      <c r="AD35" s="14">
        <f t="shared" si="15"/>
        <v>1.0236582507238137E-3</v>
      </c>
      <c r="AE35" s="252">
        <v>126707353</v>
      </c>
      <c r="AF35" s="14">
        <f t="shared" si="16"/>
        <v>1.0761214953083262E-3</v>
      </c>
      <c r="AG35" s="252">
        <v>133433600</v>
      </c>
      <c r="AH35" s="14">
        <f t="shared" si="17"/>
        <v>1.5907548200393227E-3</v>
      </c>
      <c r="AI35" s="252">
        <v>105079000</v>
      </c>
      <c r="AJ35" s="14">
        <f t="shared" si="18"/>
        <v>1.0824156047040607E-3</v>
      </c>
      <c r="AK35" s="252">
        <v>133741500</v>
      </c>
      <c r="AL35" s="14">
        <f t="shared" si="19"/>
        <v>1.0927612758099348E-3</v>
      </c>
    </row>
    <row r="36" spans="2:39" s="6" customFormat="1" ht="16.5" customHeight="1">
      <c r="B36" s="261" t="s">
        <v>4</v>
      </c>
      <c r="C36" s="272">
        <v>0</v>
      </c>
      <c r="D36" s="14">
        <v>0</v>
      </c>
      <c r="E36" s="252">
        <v>0</v>
      </c>
      <c r="F36" s="46">
        <v>0</v>
      </c>
      <c r="G36" s="46">
        <v>0</v>
      </c>
      <c r="H36" s="319">
        <f t="shared" si="6"/>
        <v>0</v>
      </c>
      <c r="I36" s="46">
        <f t="shared" si="7"/>
        <v>0</v>
      </c>
      <c r="J36" s="46">
        <f t="shared" si="0"/>
        <v>0</v>
      </c>
      <c r="K36" s="319">
        <v>0</v>
      </c>
      <c r="L36" s="14">
        <f t="shared" si="8"/>
        <v>0</v>
      </c>
      <c r="M36" s="319">
        <v>0</v>
      </c>
      <c r="N36" s="14">
        <f t="shared" si="8"/>
        <v>0</v>
      </c>
      <c r="O36" s="252">
        <v>0</v>
      </c>
      <c r="P36" s="14">
        <f t="shared" si="9"/>
        <v>0</v>
      </c>
      <c r="Q36" s="252">
        <v>0</v>
      </c>
      <c r="R36" s="14">
        <f t="shared" si="9"/>
        <v>0</v>
      </c>
      <c r="S36" s="252">
        <v>0</v>
      </c>
      <c r="T36" s="14">
        <f t="shared" si="10"/>
        <v>0</v>
      </c>
      <c r="U36" s="252">
        <v>0</v>
      </c>
      <c r="V36" s="14">
        <f t="shared" si="11"/>
        <v>0</v>
      </c>
      <c r="W36" s="252">
        <v>0</v>
      </c>
      <c r="X36" s="14">
        <f t="shared" si="12"/>
        <v>0</v>
      </c>
      <c r="Y36" s="252">
        <v>0</v>
      </c>
      <c r="Z36" s="14">
        <f t="shared" si="13"/>
        <v>0</v>
      </c>
      <c r="AA36" s="252">
        <v>0</v>
      </c>
      <c r="AB36" s="14">
        <f t="shared" si="14"/>
        <v>0</v>
      </c>
      <c r="AC36" s="252">
        <v>0</v>
      </c>
      <c r="AD36" s="14">
        <f t="shared" si="15"/>
        <v>0</v>
      </c>
      <c r="AE36" s="252">
        <v>0</v>
      </c>
      <c r="AF36" s="14">
        <f t="shared" si="16"/>
        <v>0</v>
      </c>
      <c r="AG36" s="252">
        <v>0</v>
      </c>
      <c r="AH36" s="14">
        <f t="shared" si="17"/>
        <v>0</v>
      </c>
      <c r="AI36" s="252">
        <v>0</v>
      </c>
      <c r="AJ36" s="14">
        <f t="shared" si="18"/>
        <v>0</v>
      </c>
      <c r="AK36" s="252">
        <v>0</v>
      </c>
      <c r="AL36" s="14">
        <f t="shared" si="19"/>
        <v>0</v>
      </c>
    </row>
    <row r="37" spans="2:39" s="6" customFormat="1" ht="16.5" customHeight="1">
      <c r="B37" s="261" t="s">
        <v>3</v>
      </c>
      <c r="C37" s="272">
        <v>0</v>
      </c>
      <c r="D37" s="14">
        <v>0</v>
      </c>
      <c r="E37" s="252">
        <v>0</v>
      </c>
      <c r="F37" s="46">
        <v>0</v>
      </c>
      <c r="G37" s="46">
        <v>0</v>
      </c>
      <c r="H37" s="319">
        <f t="shared" si="6"/>
        <v>0</v>
      </c>
      <c r="I37" s="46">
        <f t="shared" si="7"/>
        <v>0</v>
      </c>
      <c r="J37" s="46">
        <f t="shared" si="0"/>
        <v>0</v>
      </c>
      <c r="K37" s="319">
        <v>0</v>
      </c>
      <c r="L37" s="14">
        <f t="shared" si="8"/>
        <v>0</v>
      </c>
      <c r="M37" s="319">
        <v>0</v>
      </c>
      <c r="N37" s="14">
        <f t="shared" si="8"/>
        <v>0</v>
      </c>
      <c r="O37" s="252">
        <v>0</v>
      </c>
      <c r="P37" s="14">
        <f t="shared" si="9"/>
        <v>0</v>
      </c>
      <c r="Q37" s="252">
        <v>0</v>
      </c>
      <c r="R37" s="14">
        <f t="shared" si="9"/>
        <v>0</v>
      </c>
      <c r="S37" s="252">
        <v>0</v>
      </c>
      <c r="T37" s="14">
        <f t="shared" si="10"/>
        <v>0</v>
      </c>
      <c r="U37" s="252">
        <v>0</v>
      </c>
      <c r="V37" s="14">
        <f t="shared" si="11"/>
        <v>0</v>
      </c>
      <c r="W37" s="252">
        <v>0</v>
      </c>
      <c r="X37" s="14">
        <f t="shared" si="12"/>
        <v>0</v>
      </c>
      <c r="Y37" s="252">
        <v>0</v>
      </c>
      <c r="Z37" s="14">
        <f t="shared" si="13"/>
        <v>0</v>
      </c>
      <c r="AA37" s="252">
        <v>0</v>
      </c>
      <c r="AB37" s="14">
        <f t="shared" si="14"/>
        <v>0</v>
      </c>
      <c r="AC37" s="252">
        <v>0</v>
      </c>
      <c r="AD37" s="14">
        <f t="shared" si="15"/>
        <v>0</v>
      </c>
      <c r="AE37" s="252">
        <v>0</v>
      </c>
      <c r="AF37" s="14">
        <f t="shared" si="16"/>
        <v>0</v>
      </c>
      <c r="AG37" s="252">
        <v>0</v>
      </c>
      <c r="AH37" s="14">
        <f t="shared" si="17"/>
        <v>0</v>
      </c>
      <c r="AI37" s="252">
        <v>0</v>
      </c>
      <c r="AJ37" s="14">
        <f t="shared" si="18"/>
        <v>0</v>
      </c>
      <c r="AK37" s="252">
        <v>0</v>
      </c>
      <c r="AL37" s="14">
        <f t="shared" si="19"/>
        <v>0</v>
      </c>
    </row>
    <row r="38" spans="2:39" s="6" customFormat="1" ht="16.5" customHeight="1">
      <c r="B38" s="261" t="s">
        <v>2</v>
      </c>
      <c r="C38" s="272">
        <v>6869974800</v>
      </c>
      <c r="D38" s="14">
        <v>7.0887827706535515E-3</v>
      </c>
      <c r="E38" s="252">
        <v>5543094417</v>
      </c>
      <c r="F38" s="46">
        <v>4.2404502199709397E-3</v>
      </c>
      <c r="G38" s="46">
        <v>-0.19314195781329505</v>
      </c>
      <c r="H38" s="319">
        <f t="shared" si="6"/>
        <v>5067551980</v>
      </c>
      <c r="I38" s="46">
        <f t="shared" si="7"/>
        <v>3.6069564518940041E-3</v>
      </c>
      <c r="J38" s="46">
        <f t="shared" si="0"/>
        <v>-8.5790066202294679E-2</v>
      </c>
      <c r="K38" s="319">
        <v>6795479344.6635351</v>
      </c>
      <c r="L38" s="14">
        <f t="shared" si="8"/>
        <v>3.4714394782571325E-3</v>
      </c>
      <c r="M38" s="319">
        <v>6119960284.7366419</v>
      </c>
      <c r="N38" s="14">
        <f t="shared" si="8"/>
        <v>3.4714394782571329E-3</v>
      </c>
      <c r="O38" s="252">
        <v>381856730</v>
      </c>
      <c r="P38" s="14">
        <f t="shared" si="9"/>
        <v>4.4029630825965036E-3</v>
      </c>
      <c r="Q38" s="252">
        <v>388106000</v>
      </c>
      <c r="R38" s="14">
        <f t="shared" si="9"/>
        <v>3.1747562646287841E-3</v>
      </c>
      <c r="S38" s="252">
        <v>513548000</v>
      </c>
      <c r="T38" s="14">
        <f t="shared" si="10"/>
        <v>4.1766754979500166E-3</v>
      </c>
      <c r="U38" s="252">
        <v>411364000</v>
      </c>
      <c r="V38" s="14">
        <f t="shared" si="11"/>
        <v>4.0293980496613549E-3</v>
      </c>
      <c r="W38" s="252">
        <v>352048000</v>
      </c>
      <c r="X38" s="14">
        <f t="shared" si="12"/>
        <v>2.8705124178792052E-3</v>
      </c>
      <c r="Y38" s="252">
        <v>536651000</v>
      </c>
      <c r="Z38" s="14">
        <f t="shared" si="13"/>
        <v>3.9910613349767561E-3</v>
      </c>
      <c r="AA38" s="252">
        <v>575107500</v>
      </c>
      <c r="AB38" s="14">
        <f t="shared" si="14"/>
        <v>3.6093027704144306E-3</v>
      </c>
      <c r="AC38" s="252">
        <v>459185000</v>
      </c>
      <c r="AD38" s="14">
        <f t="shared" si="15"/>
        <v>3.4427213284501617E-3</v>
      </c>
      <c r="AE38" s="252">
        <v>434485000</v>
      </c>
      <c r="AF38" s="14">
        <f t="shared" si="16"/>
        <v>3.6900672046162792E-3</v>
      </c>
      <c r="AG38" s="252">
        <v>288270250</v>
      </c>
      <c r="AH38" s="14">
        <f t="shared" si="17"/>
        <v>3.4366702963979129E-3</v>
      </c>
      <c r="AI38" s="252">
        <v>332210500</v>
      </c>
      <c r="AJ38" s="14">
        <f t="shared" si="18"/>
        <v>3.4220903248654662E-3</v>
      </c>
      <c r="AK38" s="252">
        <v>394720000</v>
      </c>
      <c r="AL38" s="14">
        <f t="shared" si="19"/>
        <v>3.2251375286481573E-3</v>
      </c>
    </row>
    <row r="39" spans="2:39" s="6" customFormat="1" ht="16.5" customHeight="1">
      <c r="B39" s="261" t="s">
        <v>1</v>
      </c>
      <c r="C39" s="272">
        <v>0</v>
      </c>
      <c r="D39" s="14">
        <v>0</v>
      </c>
      <c r="E39" s="252">
        <v>0</v>
      </c>
      <c r="F39" s="46">
        <v>0</v>
      </c>
      <c r="G39" s="46">
        <v>0</v>
      </c>
      <c r="H39" s="319">
        <f t="shared" si="6"/>
        <v>0</v>
      </c>
      <c r="I39" s="46">
        <f t="shared" si="7"/>
        <v>0</v>
      </c>
      <c r="J39" s="46">
        <f t="shared" si="0"/>
        <v>0</v>
      </c>
      <c r="K39" s="319">
        <v>0</v>
      </c>
      <c r="L39" s="14">
        <f t="shared" si="8"/>
        <v>0</v>
      </c>
      <c r="M39" s="319">
        <v>0</v>
      </c>
      <c r="N39" s="14">
        <f t="shared" si="8"/>
        <v>0</v>
      </c>
      <c r="O39" s="252">
        <v>0</v>
      </c>
      <c r="P39" s="14">
        <f t="shared" si="9"/>
        <v>0</v>
      </c>
      <c r="Q39" s="252">
        <v>0</v>
      </c>
      <c r="R39" s="14">
        <f t="shared" si="9"/>
        <v>0</v>
      </c>
      <c r="S39" s="252">
        <v>0</v>
      </c>
      <c r="T39" s="14">
        <f t="shared" si="10"/>
        <v>0</v>
      </c>
      <c r="U39" s="252">
        <v>0</v>
      </c>
      <c r="V39" s="14">
        <f t="shared" si="11"/>
        <v>0</v>
      </c>
      <c r="W39" s="252">
        <v>0</v>
      </c>
      <c r="X39" s="14">
        <f t="shared" si="12"/>
        <v>0</v>
      </c>
      <c r="Y39" s="252">
        <v>0</v>
      </c>
      <c r="Z39" s="14">
        <f t="shared" si="13"/>
        <v>0</v>
      </c>
      <c r="AA39" s="252">
        <v>0</v>
      </c>
      <c r="AB39" s="14">
        <f t="shared" si="14"/>
        <v>0</v>
      </c>
      <c r="AC39" s="252">
        <v>0</v>
      </c>
      <c r="AD39" s="14">
        <f t="shared" si="15"/>
        <v>0</v>
      </c>
      <c r="AE39" s="252">
        <v>0</v>
      </c>
      <c r="AF39" s="14">
        <f t="shared" si="16"/>
        <v>0</v>
      </c>
      <c r="AG39" s="252">
        <v>0</v>
      </c>
      <c r="AH39" s="14">
        <f t="shared" si="17"/>
        <v>0</v>
      </c>
      <c r="AI39" s="252">
        <v>0</v>
      </c>
      <c r="AJ39" s="14">
        <f t="shared" si="18"/>
        <v>0</v>
      </c>
      <c r="AK39" s="252">
        <v>0</v>
      </c>
      <c r="AL39" s="14">
        <f t="shared" si="19"/>
        <v>0</v>
      </c>
    </row>
    <row r="40" spans="2:39" s="6" customFormat="1" ht="16.5" customHeight="1">
      <c r="B40" s="261" t="s">
        <v>0</v>
      </c>
      <c r="C40" s="272">
        <v>21107035103</v>
      </c>
      <c r="D40" s="14">
        <v>2.177929193826535E-2</v>
      </c>
      <c r="E40" s="252">
        <v>27054670832.130001</v>
      </c>
      <c r="F40" s="46">
        <v>2.0696740169083617E-2</v>
      </c>
      <c r="G40" s="46">
        <v>0.28178451876856203</v>
      </c>
      <c r="H40" s="319">
        <f t="shared" si="6"/>
        <v>29606367734</v>
      </c>
      <c r="I40" s="46">
        <f t="shared" si="7"/>
        <v>2.1073070298392435E-2</v>
      </c>
      <c r="J40" s="46">
        <f t="shared" si="0"/>
        <v>9.4316316679765907E-2</v>
      </c>
      <c r="K40" s="319">
        <v>39387266444.373917</v>
      </c>
      <c r="L40" s="14">
        <f t="shared" si="8"/>
        <v>2.0120804543833398E-2</v>
      </c>
      <c r="M40" s="319">
        <v>35471891552.904663</v>
      </c>
      <c r="N40" s="14">
        <f t="shared" si="8"/>
        <v>2.0120804543833398E-2</v>
      </c>
      <c r="O40" s="252">
        <v>2030356654</v>
      </c>
      <c r="P40" s="14">
        <f t="shared" si="9"/>
        <v>2.3410836289479993E-2</v>
      </c>
      <c r="Q40" s="252">
        <v>2344199183</v>
      </c>
      <c r="R40" s="14">
        <f t="shared" si="9"/>
        <v>1.9175846397033097E-2</v>
      </c>
      <c r="S40" s="252">
        <f>2111155992+165000000</f>
        <v>2276155992</v>
      </c>
      <c r="T40" s="14">
        <f t="shared" si="10"/>
        <v>1.8511930649712419E-2</v>
      </c>
      <c r="U40" s="252">
        <v>2156649077</v>
      </c>
      <c r="V40" s="14">
        <f t="shared" si="11"/>
        <v>2.1124837333037796E-2</v>
      </c>
      <c r="W40" s="252">
        <v>2572718009</v>
      </c>
      <c r="X40" s="14">
        <f t="shared" si="12"/>
        <v>2.0977307050561188E-2</v>
      </c>
      <c r="Y40" s="252">
        <v>3060953965</v>
      </c>
      <c r="Z40" s="14">
        <f t="shared" si="13"/>
        <v>2.2764245324904443E-2</v>
      </c>
      <c r="AA40" s="252">
        <v>3359031078</v>
      </c>
      <c r="AB40" s="14">
        <f t="shared" si="14"/>
        <v>2.1080859101530708E-2</v>
      </c>
      <c r="AC40" s="252">
        <v>2962276848</v>
      </c>
      <c r="AD40" s="14">
        <f t="shared" si="15"/>
        <v>2.2209553198348636E-2</v>
      </c>
      <c r="AE40" s="252">
        <v>2731720843</v>
      </c>
      <c r="AF40" s="14">
        <f t="shared" si="16"/>
        <v>2.3200417724250633E-2</v>
      </c>
      <c r="AG40" s="252">
        <v>1843799291</v>
      </c>
      <c r="AH40" s="14">
        <f t="shared" si="17"/>
        <v>2.1981214696623157E-2</v>
      </c>
      <c r="AI40" s="252">
        <v>2038427801</v>
      </c>
      <c r="AJ40" s="14">
        <f t="shared" si="18"/>
        <v>2.0997783199925613E-2</v>
      </c>
      <c r="AK40" s="252">
        <v>2230078993</v>
      </c>
      <c r="AL40" s="14">
        <f t="shared" si="19"/>
        <v>1.8221299787632223E-2</v>
      </c>
    </row>
    <row r="41" spans="2:39" s="6" customFormat="1" ht="16.5" customHeight="1" thickBot="1">
      <c r="B41" s="263" t="s">
        <v>170</v>
      </c>
      <c r="C41" s="273">
        <v>777750627739.75989</v>
      </c>
      <c r="D41" s="109">
        <v>0.80252190296048742</v>
      </c>
      <c r="E41" s="253">
        <v>1034153293911.3176</v>
      </c>
      <c r="F41" s="111">
        <v>0.79112409653366345</v>
      </c>
      <c r="G41" s="111">
        <v>0.32967207871846504</v>
      </c>
      <c r="H41" s="108">
        <f>SUM(H8+H13+H19)</f>
        <v>1089663350228.3566</v>
      </c>
      <c r="I41" s="111">
        <f>IFERROR(H41/H$7,0)</f>
        <v>0.77559505398474604</v>
      </c>
      <c r="J41" s="111">
        <f t="shared" si="0"/>
        <v>5.3676816235910113E-2</v>
      </c>
      <c r="K41" s="108">
        <f>SUM(K8+K13+K19)</f>
        <v>1546996095168.7852</v>
      </c>
      <c r="L41" s="109">
        <f>IFERROR(K41/K$7,0)</f>
        <v>0.79027586504193092</v>
      </c>
      <c r="M41" s="108">
        <f>SUM(M8+M13+M19)</f>
        <v>1421907393246.5325</v>
      </c>
      <c r="N41" s="109">
        <f>IFERROR(M41/M$7,0)</f>
        <v>0.80655187773887893</v>
      </c>
      <c r="O41" s="253">
        <f>SUM(O8+O13+O19)</f>
        <v>69989757134.4543</v>
      </c>
      <c r="P41" s="109">
        <f>IFERROR(O41/O$7,0)</f>
        <v>0.80701030677892605</v>
      </c>
      <c r="Q41" s="253">
        <f>SUM(Q8+Q13+Q19)</f>
        <v>95779152724.548767</v>
      </c>
      <c r="R41" s="595">
        <f>IFERROR(Q41/Q$7,0)</f>
        <v>0.78348560736782802</v>
      </c>
      <c r="S41" s="253">
        <f>SUM(S8+S13+S19)</f>
        <v>96376446255.437393</v>
      </c>
      <c r="T41" s="109">
        <f>IFERROR(S41/S$7,0)</f>
        <v>0.78382768826785798</v>
      </c>
      <c r="U41" s="253">
        <f>SUM(U8+U13+U19)</f>
        <v>81656514302.513153</v>
      </c>
      <c r="V41" s="109">
        <f>IFERROR(U41/U$7,0)</f>
        <v>0.79984296018293044</v>
      </c>
      <c r="W41" s="253">
        <f>SUM(W8+W13+W19)</f>
        <v>94605307189.514038</v>
      </c>
      <c r="X41" s="109">
        <f>IFERROR(W41/W$7,0)</f>
        <v>0.7713883024041519</v>
      </c>
      <c r="Y41" s="253">
        <f>SUM(Y8+Y13+Y19)</f>
        <v>101263477406.40543</v>
      </c>
      <c r="Z41" s="109">
        <f>IFERROR(Y41/Y$7,0)</f>
        <v>0.75309418844276255</v>
      </c>
      <c r="AA41" s="253">
        <f>SUM(AA8+AA13+AA19)</f>
        <v>118093643305.8804</v>
      </c>
      <c r="AB41" s="109">
        <f>IFERROR(AA41/AA$7,0)</f>
        <v>0.74114094139312681</v>
      </c>
      <c r="AC41" s="253">
        <f>SUM(AC8+AC13+AC19)</f>
        <v>98905112424.277985</v>
      </c>
      <c r="AD41" s="109">
        <f>IFERROR(AC41/AC$7,0)</f>
        <v>0.74153715830400146</v>
      </c>
      <c r="AE41" s="253">
        <f>SUM(AE8+AE13+AE19)</f>
        <v>88425392859.473694</v>
      </c>
      <c r="AF41" s="109">
        <f>IFERROR(AE41/AE$7,0)</f>
        <v>0.75099403258122688</v>
      </c>
      <c r="AG41" s="253">
        <f>SUM(AG8+AG13+AG19)</f>
        <v>65917108143.431747</v>
      </c>
      <c r="AH41" s="109">
        <f>IFERROR(AG41/AG$7,0)</f>
        <v>0.78584372678408843</v>
      </c>
      <c r="AI41" s="253">
        <f>SUM(AI8+AI13+AI19)</f>
        <v>75428292394.151459</v>
      </c>
      <c r="AJ41" s="109">
        <f>IFERROR(AI41/AI$7,0)</f>
        <v>0.77698456136440341</v>
      </c>
      <c r="AK41" s="253">
        <f>SUM(AK8+AK13+AK19)</f>
        <v>103223146088.2682</v>
      </c>
      <c r="AL41" s="109">
        <f>IFERROR(AK41/AK$7,0)</f>
        <v>0.84340505237739405</v>
      </c>
    </row>
    <row r="42" spans="2:39" s="6" customFormat="1" ht="16.5" customHeight="1">
      <c r="B42" s="28"/>
      <c r="C42" s="28"/>
      <c r="D42" s="16"/>
      <c r="E42" s="28"/>
      <c r="F42" s="16"/>
      <c r="G42" s="28"/>
      <c r="H42" s="28"/>
      <c r="I42" s="16"/>
      <c r="J42" s="16"/>
      <c r="K42" s="28"/>
      <c r="L42" s="16"/>
      <c r="M42" s="28"/>
      <c r="N42" s="16"/>
      <c r="O42" s="44"/>
      <c r="P42" s="16"/>
      <c r="Q42" s="44"/>
      <c r="R42" s="16"/>
      <c r="S42" s="44"/>
      <c r="T42" s="16"/>
      <c r="U42" s="44"/>
      <c r="V42" s="16"/>
      <c r="W42" s="44"/>
      <c r="X42" s="44"/>
      <c r="Y42" s="44"/>
      <c r="Z42" s="44"/>
      <c r="AA42" s="44"/>
      <c r="AB42" s="44"/>
      <c r="AC42" s="44"/>
      <c r="AD42" s="44"/>
      <c r="AE42" s="44"/>
      <c r="AF42" s="16"/>
      <c r="AG42" s="44"/>
      <c r="AH42" s="16"/>
      <c r="AI42" s="44"/>
      <c r="AJ42" s="16"/>
      <c r="AK42" s="44"/>
      <c r="AL42" s="16"/>
    </row>
    <row r="43" spans="2:39" s="39" customFormat="1" ht="21" customHeight="1">
      <c r="B43" s="43" t="str">
        <f>B1</f>
        <v>2025년 사업계획</v>
      </c>
      <c r="C43" s="43"/>
      <c r="D43" s="40"/>
      <c r="E43" s="43"/>
      <c r="F43" s="40"/>
      <c r="G43" s="43"/>
      <c r="H43" s="43"/>
      <c r="I43" s="40"/>
      <c r="J43" s="40"/>
      <c r="K43" s="43"/>
      <c r="L43" s="40"/>
      <c r="M43" s="43"/>
      <c r="N43" s="40"/>
      <c r="O43" s="41"/>
      <c r="P43" s="40"/>
      <c r="Q43" s="42"/>
      <c r="R43" s="40"/>
      <c r="S43" s="42"/>
      <c r="T43" s="40"/>
      <c r="U43" s="42"/>
      <c r="V43" s="40"/>
      <c r="W43" s="42"/>
      <c r="X43" s="40"/>
      <c r="Y43" s="42"/>
      <c r="Z43" s="40"/>
      <c r="AA43" s="42"/>
      <c r="AB43" s="40"/>
      <c r="AC43" s="42"/>
      <c r="AD43" s="40"/>
      <c r="AE43" s="755"/>
      <c r="AF43" s="40"/>
      <c r="AG43" s="42"/>
      <c r="AH43" s="40"/>
      <c r="AI43" s="42"/>
      <c r="AJ43" s="40"/>
      <c r="AK43" s="42"/>
      <c r="AL43" s="40"/>
    </row>
    <row r="44" spans="2:39" ht="17.25" customHeight="1">
      <c r="B44" s="38"/>
      <c r="C44" s="38"/>
      <c r="D44" s="32"/>
      <c r="E44" s="38"/>
      <c r="F44" s="32"/>
      <c r="G44" s="38"/>
      <c r="H44" s="38"/>
      <c r="I44" s="32"/>
      <c r="J44" s="32"/>
      <c r="K44" s="38"/>
      <c r="L44" s="32"/>
      <c r="M44" s="38"/>
      <c r="N44" s="32"/>
      <c r="O44" s="37"/>
      <c r="P44" s="32"/>
      <c r="Q44" s="33"/>
      <c r="R44" s="32"/>
      <c r="S44" s="33"/>
      <c r="T44" s="32"/>
      <c r="U44" s="33"/>
      <c r="V44" s="32"/>
      <c r="W44" s="33"/>
      <c r="X44" s="32"/>
      <c r="Y44" s="33"/>
      <c r="Z44" s="32"/>
      <c r="AA44" s="33"/>
      <c r="AB44" s="32"/>
      <c r="AC44" s="33"/>
      <c r="AD44" s="32"/>
      <c r="AE44" s="33"/>
      <c r="AF44" s="32"/>
      <c r="AG44" s="33"/>
      <c r="AH44" s="32"/>
      <c r="AI44" s="33"/>
      <c r="AJ44" s="32"/>
      <c r="AK44" s="33"/>
      <c r="AL44" s="32"/>
    </row>
    <row r="45" spans="2:39" ht="17.25" customHeight="1" thickBot="1">
      <c r="B45" s="36" t="s">
        <v>103</v>
      </c>
      <c r="C45" s="216" t="s">
        <v>88</v>
      </c>
      <c r="D45" s="217"/>
      <c r="E45" s="216">
        <v>5.5</v>
      </c>
      <c r="F45" s="34"/>
      <c r="G45" s="36"/>
      <c r="H45" s="216"/>
      <c r="I45" s="217"/>
      <c r="J45" s="217"/>
      <c r="K45" s="216"/>
      <c r="L45" s="217"/>
      <c r="M45" s="216"/>
      <c r="N45" s="217"/>
      <c r="O45" s="232" t="s">
        <v>197</v>
      </c>
      <c r="P45" s="34"/>
      <c r="Q45" s="33"/>
      <c r="R45" s="34"/>
      <c r="S45" s="33"/>
      <c r="T45" s="34"/>
      <c r="U45" s="33"/>
      <c r="V45" s="34"/>
      <c r="W45" s="33"/>
      <c r="X45" s="34"/>
      <c r="Y45" s="33"/>
      <c r="Z45" s="34"/>
      <c r="AA45" s="33"/>
      <c r="AB45" s="34"/>
      <c r="AC45" s="33"/>
      <c r="AD45" s="34"/>
      <c r="AE45" s="33"/>
      <c r="AF45" s="34"/>
      <c r="AG45" s="33"/>
      <c r="AH45" s="34"/>
      <c r="AI45" s="33"/>
      <c r="AJ45" s="34"/>
      <c r="AK45" s="33"/>
      <c r="AL45" s="34"/>
    </row>
    <row r="46" spans="2:39" ht="17.25" customHeight="1">
      <c r="B46" s="906" t="s">
        <v>39</v>
      </c>
      <c r="C46" s="749" t="s">
        <v>90</v>
      </c>
      <c r="D46" s="734"/>
      <c r="E46" s="734"/>
      <c r="F46" s="734"/>
      <c r="G46" s="734"/>
      <c r="H46" s="734"/>
      <c r="I46" s="734"/>
      <c r="J46" s="734"/>
      <c r="K46" s="734"/>
      <c r="L46" s="734"/>
      <c r="M46" s="735"/>
      <c r="N46" s="750"/>
      <c r="O46" s="981" t="s">
        <v>92</v>
      </c>
      <c r="P46" s="910"/>
      <c r="Q46" s="913" t="s">
        <v>89</v>
      </c>
      <c r="R46" s="984"/>
      <c r="S46" s="913" t="s">
        <v>106</v>
      </c>
      <c r="T46" s="984"/>
      <c r="U46" s="913" t="s">
        <v>114</v>
      </c>
      <c r="V46" s="984"/>
      <c r="W46" s="913" t="s">
        <v>115</v>
      </c>
      <c r="X46" s="984"/>
      <c r="Y46" s="913" t="s">
        <v>116</v>
      </c>
      <c r="Z46" s="984"/>
      <c r="AA46" s="913" t="s">
        <v>117</v>
      </c>
      <c r="AB46" s="984"/>
      <c r="AC46" s="913" t="s">
        <v>107</v>
      </c>
      <c r="AD46" s="984"/>
      <c r="AE46" s="913" t="s">
        <v>97</v>
      </c>
      <c r="AF46" s="984"/>
      <c r="AG46" s="913" t="s">
        <v>98</v>
      </c>
      <c r="AH46" s="984"/>
      <c r="AI46" s="913" t="s">
        <v>99</v>
      </c>
      <c r="AJ46" s="984"/>
      <c r="AK46" s="913" t="s">
        <v>100</v>
      </c>
      <c r="AL46" s="984"/>
      <c r="AM46" s="99"/>
    </row>
    <row r="47" spans="2:39" ht="19.5" customHeight="1">
      <c r="B47" s="907"/>
      <c r="C47" s="736" t="s">
        <v>112</v>
      </c>
      <c r="D47" s="737"/>
      <c r="E47" s="842" t="s">
        <v>355</v>
      </c>
      <c r="F47" s="737"/>
      <c r="G47" s="737"/>
      <c r="H47" s="740" t="s">
        <v>213</v>
      </c>
      <c r="I47" s="741"/>
      <c r="J47" s="737"/>
      <c r="K47" s="740" t="s">
        <v>214</v>
      </c>
      <c r="L47" s="741"/>
      <c r="M47" s="740" t="s">
        <v>356</v>
      </c>
      <c r="N47" s="741"/>
      <c r="O47" s="982"/>
      <c r="P47" s="912"/>
      <c r="Q47" s="914"/>
      <c r="R47" s="975"/>
      <c r="S47" s="914"/>
      <c r="T47" s="975"/>
      <c r="U47" s="914"/>
      <c r="V47" s="975"/>
      <c r="W47" s="914"/>
      <c r="X47" s="975"/>
      <c r="Y47" s="914"/>
      <c r="Z47" s="975"/>
      <c r="AA47" s="914"/>
      <c r="AB47" s="975"/>
      <c r="AC47" s="914"/>
      <c r="AD47" s="975"/>
      <c r="AE47" s="914"/>
      <c r="AF47" s="975"/>
      <c r="AG47" s="914"/>
      <c r="AH47" s="975"/>
      <c r="AI47" s="914"/>
      <c r="AJ47" s="975"/>
      <c r="AK47" s="914"/>
      <c r="AL47" s="975"/>
      <c r="AM47" s="99"/>
    </row>
    <row r="48" spans="2:39" ht="23.25" customHeight="1" thickBot="1">
      <c r="B48" s="908"/>
      <c r="C48" s="264" t="s">
        <v>37</v>
      </c>
      <c r="D48" s="100" t="s">
        <v>36</v>
      </c>
      <c r="E48" s="210" t="s">
        <v>37</v>
      </c>
      <c r="F48" s="101" t="s">
        <v>36</v>
      </c>
      <c r="G48" s="103" t="s">
        <v>118</v>
      </c>
      <c r="H48" s="210" t="s">
        <v>37</v>
      </c>
      <c r="I48" s="101" t="s">
        <v>36</v>
      </c>
      <c r="J48" s="103" t="s">
        <v>118</v>
      </c>
      <c r="K48" s="210" t="s">
        <v>37</v>
      </c>
      <c r="L48" s="100" t="s">
        <v>36</v>
      </c>
      <c r="M48" s="210" t="s">
        <v>37</v>
      </c>
      <c r="N48" s="100" t="s">
        <v>36</v>
      </c>
      <c r="O48" s="230" t="s">
        <v>37</v>
      </c>
      <c r="P48" s="100" t="s">
        <v>36</v>
      </c>
      <c r="Q48" s="218" t="s">
        <v>37</v>
      </c>
      <c r="R48" s="100" t="s">
        <v>36</v>
      </c>
      <c r="S48" s="218" t="s">
        <v>37</v>
      </c>
      <c r="T48" s="100" t="s">
        <v>36</v>
      </c>
      <c r="U48" s="218" t="s">
        <v>37</v>
      </c>
      <c r="V48" s="100" t="s">
        <v>36</v>
      </c>
      <c r="W48" s="218" t="s">
        <v>37</v>
      </c>
      <c r="X48" s="100" t="s">
        <v>36</v>
      </c>
      <c r="Y48" s="218" t="s">
        <v>37</v>
      </c>
      <c r="Z48" s="100" t="s">
        <v>36</v>
      </c>
      <c r="AA48" s="218" t="s">
        <v>37</v>
      </c>
      <c r="AB48" s="100" t="s">
        <v>36</v>
      </c>
      <c r="AC48" s="218" t="s">
        <v>37</v>
      </c>
      <c r="AD48" s="100" t="s">
        <v>36</v>
      </c>
      <c r="AE48" s="218" t="s">
        <v>37</v>
      </c>
      <c r="AF48" s="100" t="s">
        <v>36</v>
      </c>
      <c r="AG48" s="218" t="s">
        <v>37</v>
      </c>
      <c r="AH48" s="100" t="s">
        <v>36</v>
      </c>
      <c r="AI48" s="218" t="s">
        <v>37</v>
      </c>
      <c r="AJ48" s="100" t="s">
        <v>36</v>
      </c>
      <c r="AK48" s="218" t="s">
        <v>37</v>
      </c>
      <c r="AL48" s="100" t="s">
        <v>36</v>
      </c>
      <c r="AM48" s="99"/>
    </row>
    <row r="49" spans="1:38" s="29" customFormat="1" ht="16.5" customHeight="1">
      <c r="B49" s="220" t="s">
        <v>33</v>
      </c>
      <c r="C49" s="245">
        <v>53302326538.236435</v>
      </c>
      <c r="D49" s="31">
        <v>1</v>
      </c>
      <c r="E49" s="274">
        <v>71895713219.123535</v>
      </c>
      <c r="F49" s="47">
        <v>1</v>
      </c>
      <c r="G49" s="47">
        <v>0.34882880145107981</v>
      </c>
      <c r="H49" s="274">
        <f>H7*$E$45/100</f>
        <v>77271617391.900375</v>
      </c>
      <c r="I49" s="47">
        <f>+IFERROR(H49/H$49,0)</f>
        <v>1</v>
      </c>
      <c r="J49" s="47">
        <f>IFERROR((H49-E49)/E49,0)</f>
        <v>7.4773639930272001E-2</v>
      </c>
      <c r="K49" s="274">
        <f>K7*$E$45/100</f>
        <v>107664663692.80899</v>
      </c>
      <c r="L49" s="47">
        <f>+IFERROR(K49/K$49,0)</f>
        <v>1</v>
      </c>
      <c r="M49" s="274">
        <f>M7*$E$45/100</f>
        <v>96962029085.844025</v>
      </c>
      <c r="N49" s="47">
        <f>+IFERROR(M49/M$49,0)</f>
        <v>1</v>
      </c>
      <c r="O49" s="285">
        <f>O7*$E$45/100</f>
        <v>4769996876.1979008</v>
      </c>
      <c r="P49" s="31"/>
      <c r="Q49" s="296">
        <f t="shared" ref="Q49:Q83" si="20">Q7*$E$45/100</f>
        <v>6723612214.8406601</v>
      </c>
      <c r="R49" s="31"/>
      <c r="S49" s="296">
        <f t="shared" ref="S49:S83" si="21">S7*$E$45/100</f>
        <v>6762589052.9113884</v>
      </c>
      <c r="T49" s="31"/>
      <c r="U49" s="296">
        <f t="shared" ref="U49:U83" si="22">U7*$E$45/100</f>
        <v>5614987579.0756111</v>
      </c>
      <c r="V49" s="31"/>
      <c r="W49" s="296">
        <f t="shared" ref="W49:W83" si="23">W7*$E$45/100</f>
        <v>6745360124.3451595</v>
      </c>
      <c r="X49" s="31"/>
      <c r="Y49" s="296">
        <f t="shared" ref="Y49:Y83" si="24">Y7*$E$45/100</f>
        <v>7395477674.4045963</v>
      </c>
      <c r="Z49" s="31"/>
      <c r="AA49" s="296">
        <f t="shared" ref="AA49:AA83" si="25">AA7*$E$45/100</f>
        <v>8763718233.6931095</v>
      </c>
      <c r="AB49" s="31"/>
      <c r="AC49" s="296">
        <f t="shared" ref="AC49:AC83" si="26">AC7*$E$45/100</f>
        <v>7335817392.8557072</v>
      </c>
      <c r="AD49" s="31"/>
      <c r="AE49" s="296">
        <f t="shared" ref="AE49:AG64" si="27">AE7*$E$45/100</f>
        <v>6475945741.6128426</v>
      </c>
      <c r="AF49" s="31"/>
      <c r="AG49" s="296">
        <f t="shared" si="27"/>
        <v>4613437537.6706934</v>
      </c>
      <c r="AH49" s="31"/>
      <c r="AI49" s="296">
        <f t="shared" ref="AI49:AI61" si="28">AI7*$E$45/100</f>
        <v>5339303105.8343897</v>
      </c>
      <c r="AJ49" s="31"/>
      <c r="AK49" s="296">
        <f t="shared" ref="AK49:AK61" si="29">AK7*$E$45/100</f>
        <v>6731371858.4583139</v>
      </c>
      <c r="AL49" s="31"/>
    </row>
    <row r="50" spans="1:38" s="6" customFormat="1" ht="16.5" customHeight="1">
      <c r="B50" s="221" t="s">
        <v>32</v>
      </c>
      <c r="C50" s="246">
        <v>37172345310.842659</v>
      </c>
      <c r="D50" s="75">
        <v>0.6973869195780239</v>
      </c>
      <c r="E50" s="275">
        <v>49488461516.230003</v>
      </c>
      <c r="F50" s="76">
        <v>0.68833674916610421</v>
      </c>
      <c r="G50" s="76">
        <v>0.33132470126373498</v>
      </c>
      <c r="H50" s="275">
        <f>H8*$E$45/100</f>
        <v>52449359348.650002</v>
      </c>
      <c r="I50" s="76">
        <f>+IFERROR(H50/H$49,0)</f>
        <v>0.67876616432966952</v>
      </c>
      <c r="J50" s="76">
        <f>IFERROR((H50-E50)/E50,0)</f>
        <v>5.9830064255461973E-2</v>
      </c>
      <c r="K50" s="275">
        <f>K8*$E$45/100</f>
        <v>75041449219.125504</v>
      </c>
      <c r="L50" s="76">
        <f>+IFERROR(K50/K$49,0)</f>
        <v>0.69699237099031208</v>
      </c>
      <c r="M50" s="275">
        <f>M8*$E$45/100</f>
        <v>69159949765.097061</v>
      </c>
      <c r="N50" s="76">
        <f>+IFERROR(M50/M$49,0)</f>
        <v>0.71326838368725998</v>
      </c>
      <c r="O50" s="286">
        <f t="shared" ref="O50:O82" si="30">O8*$E$45/100</f>
        <v>3304165806.2049999</v>
      </c>
      <c r="P50" s="75">
        <f>+IFERROR(O50/O$49,0)</f>
        <v>0.69269768764266049</v>
      </c>
      <c r="Q50" s="297">
        <f t="shared" si="20"/>
        <v>4656056664.6000004</v>
      </c>
      <c r="R50" s="75">
        <f>+IFERROR(Q50/Q$49,0)</f>
        <v>0.69249333778098354</v>
      </c>
      <c r="S50" s="297">
        <f t="shared" si="21"/>
        <v>4704831077.9250002</v>
      </c>
      <c r="T50" s="75">
        <f>+IFERROR(S50/S$49,0)</f>
        <v>0.69571447283189636</v>
      </c>
      <c r="U50" s="297">
        <f t="shared" si="22"/>
        <v>3911831163.79</v>
      </c>
      <c r="V50" s="75">
        <f>+IFERROR(U50/U$49,0)</f>
        <v>0.69667672611913423</v>
      </c>
      <c r="W50" s="297">
        <f t="shared" si="23"/>
        <v>4577529514.9099998</v>
      </c>
      <c r="X50" s="75">
        <f>+IFERROR(W50/W$49,0)</f>
        <v>0.67861899595084807</v>
      </c>
      <c r="Y50" s="297">
        <f t="shared" si="24"/>
        <v>4852241718.0600004</v>
      </c>
      <c r="Z50" s="75">
        <f>+IFERROR(Y50/Y$49,0)</f>
        <v>0.65610930513026666</v>
      </c>
      <c r="AA50" s="297">
        <f t="shared" si="25"/>
        <v>5750872775.6700001</v>
      </c>
      <c r="AB50" s="75">
        <f>+IFERROR(AA50/AA$49,0)</f>
        <v>0.65621379217329434</v>
      </c>
      <c r="AC50" s="297">
        <f t="shared" si="26"/>
        <v>4770690571.46</v>
      </c>
      <c r="AD50" s="75">
        <f>+IFERROR(AC50/AC$49,0)</f>
        <v>0.6503284250376975</v>
      </c>
      <c r="AE50" s="297">
        <f t="shared" si="27"/>
        <v>4207152553.0100002</v>
      </c>
      <c r="AF50" s="75">
        <f>+IFERROR(AE50/AE$49,0)</f>
        <v>0.64965840062183777</v>
      </c>
      <c r="AG50" s="297">
        <f t="shared" si="27"/>
        <v>3094483023.5549998</v>
      </c>
      <c r="AH50" s="75">
        <f>+IFERROR(AG50/AG$49,0)</f>
        <v>0.67075429076197968</v>
      </c>
      <c r="AI50" s="297">
        <f t="shared" si="28"/>
        <v>3577868730.8649998</v>
      </c>
      <c r="AJ50" s="75">
        <f>+IFERROR(AI50/AI$49,0)</f>
        <v>0.67010032207300108</v>
      </c>
      <c r="AK50" s="297">
        <f t="shared" si="29"/>
        <v>5041635748.6000004</v>
      </c>
      <c r="AL50" s="75">
        <f>+IFERROR(AK50/AK$49,0)</f>
        <v>0.74897596724877513</v>
      </c>
    </row>
    <row r="51" spans="1:38" s="6" customFormat="1" ht="16.5" customHeight="1">
      <c r="B51" s="222" t="s">
        <v>31</v>
      </c>
      <c r="C51" s="247">
        <v>5098648746.2349997</v>
      </c>
      <c r="D51" s="219">
        <v>9.5655275808223542E-2</v>
      </c>
      <c r="E51" s="276">
        <v>0</v>
      </c>
      <c r="F51" s="229"/>
      <c r="G51" s="229">
        <v>-1</v>
      </c>
      <c r="H51" s="276">
        <f t="shared" ref="H51:H83" si="31">H9*$E$45/100</f>
        <v>75996949475.919998</v>
      </c>
      <c r="I51" s="229"/>
      <c r="J51" s="229">
        <f t="shared" ref="J51:J83" si="32">IFERROR((H51-E51)/E51,0)</f>
        <v>0</v>
      </c>
      <c r="K51" s="276">
        <f t="shared" ref="K51:M66" si="33">K9*$E$45/100</f>
        <v>0</v>
      </c>
      <c r="L51" s="229"/>
      <c r="M51" s="276">
        <f t="shared" si="33"/>
        <v>0</v>
      </c>
      <c r="N51" s="229"/>
      <c r="O51" s="287">
        <f t="shared" si="30"/>
        <v>6702601110.2049999</v>
      </c>
      <c r="P51" s="219"/>
      <c r="Q51" s="234">
        <f t="shared" si="20"/>
        <v>6527194928.7049999</v>
      </c>
      <c r="R51" s="219"/>
      <c r="S51" s="234">
        <f t="shared" si="21"/>
        <v>6296001495.7950001</v>
      </c>
      <c r="T51" s="219"/>
      <c r="U51" s="234">
        <f t="shared" si="22"/>
        <v>5998816078.5299997</v>
      </c>
      <c r="V51" s="219"/>
      <c r="W51" s="234">
        <f t="shared" si="23"/>
        <v>5801363870.1149998</v>
      </c>
      <c r="X51" s="219"/>
      <c r="Y51" s="234">
        <f t="shared" si="24"/>
        <v>5841860995.0249996</v>
      </c>
      <c r="Z51" s="219"/>
      <c r="AA51" s="234">
        <f t="shared" si="25"/>
        <v>5651527530.8249998</v>
      </c>
      <c r="AB51" s="219"/>
      <c r="AC51" s="234">
        <f t="shared" si="26"/>
        <v>5693904089.8850002</v>
      </c>
      <c r="AD51" s="219"/>
      <c r="AE51" s="234">
        <f t="shared" si="27"/>
        <v>6032510835.1750002</v>
      </c>
      <c r="AF51" s="219"/>
      <c r="AG51" s="234">
        <f t="shared" si="27"/>
        <v>6908502913.3450003</v>
      </c>
      <c r="AH51" s="219"/>
      <c r="AI51" s="234">
        <f t="shared" si="28"/>
        <v>6941198489.7749996</v>
      </c>
      <c r="AJ51" s="219"/>
      <c r="AK51" s="234">
        <f t="shared" si="29"/>
        <v>7601467138.54</v>
      </c>
      <c r="AL51" s="219"/>
    </row>
    <row r="52" spans="1:38" s="6" customFormat="1" ht="16.5" customHeight="1">
      <c r="B52" s="223" t="s">
        <v>30</v>
      </c>
      <c r="C52" s="248">
        <v>24822163312.787663</v>
      </c>
      <c r="D52" s="14">
        <v>0.46568630160977081</v>
      </c>
      <c r="E52" s="277">
        <v>34143042592.505001</v>
      </c>
      <c r="F52" s="46">
        <v>0.47489677845525979</v>
      </c>
      <c r="G52" s="46">
        <v>0.3755063232105757</v>
      </c>
      <c r="H52" s="277">
        <f t="shared" si="31"/>
        <v>35290294390.669998</v>
      </c>
      <c r="I52" s="46">
        <f>+IFERROR(H52/H$49,0)</f>
        <v>0.45670448712995532</v>
      </c>
      <c r="J52" s="46">
        <f t="shared" si="32"/>
        <v>3.3601334592741866E-2</v>
      </c>
      <c r="K52" s="277">
        <f>K10*$E$45/100</f>
        <v>50924077056.285469</v>
      </c>
      <c r="L52" s="46">
        <f>+IFERROR(K52/K$49,0)</f>
        <v>0.47298784308269498</v>
      </c>
      <c r="M52" s="277">
        <f t="shared" si="33"/>
        <v>47655415329.317039</v>
      </c>
      <c r="N52" s="46">
        <f>+IFERROR(M52/M$49,0)</f>
        <v>0.49148533481210421</v>
      </c>
      <c r="O52" s="288">
        <f t="shared" si="30"/>
        <v>1756935356.165</v>
      </c>
      <c r="P52" s="14">
        <f>+IFERROR(O52/O$49,0)</f>
        <v>0.36833050456113275</v>
      </c>
      <c r="Q52" s="237">
        <f t="shared" si="20"/>
        <v>2882601799.4400001</v>
      </c>
      <c r="R52" s="14">
        <f>+IFERROR(Q52/Q$49,0)</f>
        <v>0.42872814602207299</v>
      </c>
      <c r="S52" s="237">
        <f t="shared" si="21"/>
        <v>2889104163.3299999</v>
      </c>
      <c r="T52" s="14">
        <f>+IFERROR(S52/S$49,0)</f>
        <v>0.42721864965108303</v>
      </c>
      <c r="U52" s="237">
        <f t="shared" si="22"/>
        <v>2383839731.8449998</v>
      </c>
      <c r="V52" s="14">
        <f>+IFERROR(U52/U$49,0)</f>
        <v>0.42454942210886398</v>
      </c>
      <c r="W52" s="237">
        <f t="shared" si="23"/>
        <v>3021649526.7750001</v>
      </c>
      <c r="X52" s="14">
        <f>+IFERROR(W52/W$49,0)</f>
        <v>0.4479597043113161</v>
      </c>
      <c r="Y52" s="237">
        <f t="shared" si="24"/>
        <v>2951876056.4699998</v>
      </c>
      <c r="Z52" s="14">
        <f>+IFERROR(Y52/Y$49,0)</f>
        <v>0.39914609798448925</v>
      </c>
      <c r="AA52" s="237">
        <f t="shared" si="25"/>
        <v>3885157167.7049999</v>
      </c>
      <c r="AB52" s="14">
        <f>+IFERROR(AA52/AA$49,0)</f>
        <v>0.44332292117380867</v>
      </c>
      <c r="AC52" s="237">
        <f t="shared" si="26"/>
        <v>3522501900.6100001</v>
      </c>
      <c r="AD52" s="14">
        <f>+IFERROR(AC52/AC$49,0)</f>
        <v>0.48017851480879775</v>
      </c>
      <c r="AE52" s="237">
        <f t="shared" si="27"/>
        <v>3618735180.335</v>
      </c>
      <c r="AF52" s="14">
        <f>+IFERROR(AE52/AE$49,0)</f>
        <v>0.55879640205783276</v>
      </c>
      <c r="AG52" s="237">
        <f t="shared" si="27"/>
        <v>2233512054.125</v>
      </c>
      <c r="AH52" s="14">
        <f>+IFERROR(AG52/AG$49,0)</f>
        <v>0.48413185090020566</v>
      </c>
      <c r="AI52" s="237">
        <f t="shared" si="28"/>
        <v>3028229394.4650002</v>
      </c>
      <c r="AJ52" s="14">
        <f>+IFERROR(AI52/AI$49,0)</f>
        <v>0.56715817297504212</v>
      </c>
      <c r="AK52" s="237">
        <f t="shared" si="29"/>
        <v>3116152059.4050002</v>
      </c>
      <c r="AL52" s="14">
        <f>+IFERROR(AK52/AK$49,0)</f>
        <v>0.46292971550656431</v>
      </c>
    </row>
    <row r="53" spans="1:38" s="6" customFormat="1" ht="16.5" customHeight="1">
      <c r="B53" s="223" t="s">
        <v>29</v>
      </c>
      <c r="C53" s="248">
        <v>11810331573.59</v>
      </c>
      <c r="D53" s="14">
        <v>0.22157253427048548</v>
      </c>
      <c r="E53" s="277">
        <v>17300502702.23</v>
      </c>
      <c r="F53" s="46">
        <v>0.24063329964474489</v>
      </c>
      <c r="G53" s="46">
        <v>0.46486172673737608</v>
      </c>
      <c r="H53" s="277">
        <f t="shared" si="31"/>
        <v>17305793400.610001</v>
      </c>
      <c r="I53" s="46">
        <f t="shared" ref="I53:I83" si="34">+IFERROR(H53/H$49,0)</f>
        <v>0.22396054314276587</v>
      </c>
      <c r="J53" s="46">
        <f t="shared" si="32"/>
        <v>3.0581182934754308E-4</v>
      </c>
      <c r="K53" s="277">
        <f t="shared" si="33"/>
        <v>24117372162.840031</v>
      </c>
      <c r="L53" s="46">
        <f t="shared" ref="L53:L83" si="35">+IFERROR(K53/K$49,0)</f>
        <v>0.22400452790761699</v>
      </c>
      <c r="M53" s="277">
        <f t="shared" si="33"/>
        <v>21504534435.780014</v>
      </c>
      <c r="N53" s="46">
        <f t="shared" ref="N53:N83" si="36">+IFERROR(M53/M$49,0)</f>
        <v>0.22178304887515571</v>
      </c>
      <c r="O53" s="288">
        <f t="shared" si="30"/>
        <v>1371824268.54</v>
      </c>
      <c r="P53" s="14">
        <f>+IFERROR(O53/O$49,0)</f>
        <v>0.28759437461801074</v>
      </c>
      <c r="Q53" s="237">
        <f t="shared" si="20"/>
        <v>1542261432.25</v>
      </c>
      <c r="R53" s="14">
        <f>+IFERROR(Q53/Q$49,0)</f>
        <v>0.22937989029852898</v>
      </c>
      <c r="S53" s="237">
        <f t="shared" si="21"/>
        <v>1518541497.3299999</v>
      </c>
      <c r="T53" s="14">
        <f>+IFERROR(S53/S$49,0)</f>
        <v>0.22455031430251507</v>
      </c>
      <c r="U53" s="237">
        <f t="shared" si="22"/>
        <v>1330539223.53</v>
      </c>
      <c r="V53" s="14">
        <f>+IFERROR(U53/U$49,0)</f>
        <v>0.2369620956043228</v>
      </c>
      <c r="W53" s="237">
        <f t="shared" si="23"/>
        <v>1596377113.0450001</v>
      </c>
      <c r="X53" s="14">
        <f>+IFERROR(W53/W$49,0)</f>
        <v>0.23666299257817264</v>
      </c>
      <c r="Y53" s="237">
        <f t="shared" si="24"/>
        <v>1710032197.3900001</v>
      </c>
      <c r="Z53" s="14">
        <f>+IFERROR(Y53/Y$49,0)</f>
        <v>0.23122674054014683</v>
      </c>
      <c r="AA53" s="237">
        <f t="shared" si="25"/>
        <v>1908092167.0250001</v>
      </c>
      <c r="AB53" s="14">
        <f>+IFERROR(AA53/AA$49,0)</f>
        <v>0.21772632530438088</v>
      </c>
      <c r="AC53" s="237">
        <f t="shared" si="26"/>
        <v>1586795416.1400001</v>
      </c>
      <c r="AD53" s="14">
        <f>+IFERROR(AC53/AC$49,0)</f>
        <v>0.2163079219618208</v>
      </c>
      <c r="AE53" s="237">
        <f t="shared" si="27"/>
        <v>1464409450.845</v>
      </c>
      <c r="AF53" s="14">
        <f>+IFERROR(AE53/AE$49,0)</f>
        <v>0.22613059300899685</v>
      </c>
      <c r="AG53" s="237">
        <f t="shared" si="27"/>
        <v>893666545.86000001</v>
      </c>
      <c r="AH53" s="14">
        <f>+IFERROR(AG53/AG$49,0)</f>
        <v>0.19370947120511114</v>
      </c>
      <c r="AI53" s="237">
        <f t="shared" si="28"/>
        <v>1209907985.165</v>
      </c>
      <c r="AJ53" s="14">
        <f>+IFERROR(AI53/AI$49,0)</f>
        <v>0.22660410191788949</v>
      </c>
      <c r="AK53" s="237">
        <f t="shared" si="29"/>
        <v>1173346103.49</v>
      </c>
      <c r="AL53" s="14">
        <f>+IFERROR(AK53/AK$49,0)</f>
        <v>0.1743101002532835</v>
      </c>
    </row>
    <row r="54" spans="1:38" s="6" customFormat="1" ht="16.5" customHeight="1">
      <c r="B54" s="224" t="s">
        <v>28</v>
      </c>
      <c r="C54" s="249">
        <v>4558798321.7700005</v>
      </c>
      <c r="D54" s="9">
        <v>8.5527192110455924E-2</v>
      </c>
      <c r="E54" s="278">
        <v>0</v>
      </c>
      <c r="F54" s="45">
        <v>0</v>
      </c>
      <c r="G54" s="45">
        <v>-1</v>
      </c>
      <c r="H54" s="278">
        <f t="shared" si="31"/>
        <v>76143677918.550003</v>
      </c>
      <c r="I54" s="45">
        <f t="shared" si="34"/>
        <v>0.98540292656707607</v>
      </c>
      <c r="J54" s="45">
        <f t="shared" si="32"/>
        <v>0</v>
      </c>
      <c r="K54" s="278">
        <f t="shared" si="33"/>
        <v>0</v>
      </c>
      <c r="L54" s="45">
        <f t="shared" si="35"/>
        <v>0</v>
      </c>
      <c r="M54" s="278">
        <f t="shared" si="33"/>
        <v>0</v>
      </c>
      <c r="N54" s="45">
        <f t="shared" si="36"/>
        <v>0</v>
      </c>
      <c r="O54" s="289">
        <f t="shared" si="30"/>
        <v>6527194928.7049999</v>
      </c>
      <c r="P54" s="9"/>
      <c r="Q54" s="235">
        <f t="shared" si="20"/>
        <v>6296001495.7950001</v>
      </c>
      <c r="R54" s="9"/>
      <c r="S54" s="235">
        <f t="shared" si="21"/>
        <v>5998816078.5299997</v>
      </c>
      <c r="T54" s="9"/>
      <c r="U54" s="235">
        <f t="shared" si="22"/>
        <v>5801363870.1149998</v>
      </c>
      <c r="V54" s="9"/>
      <c r="W54" s="235">
        <f t="shared" si="23"/>
        <v>5841860995.0249996</v>
      </c>
      <c r="X54" s="9"/>
      <c r="Y54" s="235">
        <f t="shared" si="24"/>
        <v>5651527530.8249998</v>
      </c>
      <c r="Z54" s="9"/>
      <c r="AA54" s="235">
        <f t="shared" si="25"/>
        <v>5693904089.8850002</v>
      </c>
      <c r="AB54" s="9"/>
      <c r="AC54" s="235">
        <f t="shared" si="26"/>
        <v>6032510835.1750002</v>
      </c>
      <c r="AD54" s="9"/>
      <c r="AE54" s="235">
        <f t="shared" si="27"/>
        <v>6908502913.3450003</v>
      </c>
      <c r="AF54" s="9"/>
      <c r="AG54" s="235">
        <f t="shared" si="27"/>
        <v>6941198489.7749996</v>
      </c>
      <c r="AH54" s="9"/>
      <c r="AI54" s="235">
        <f t="shared" si="28"/>
        <v>7601467138.54</v>
      </c>
      <c r="AJ54" s="9"/>
      <c r="AK54" s="235">
        <f t="shared" si="29"/>
        <v>6849329552.835</v>
      </c>
      <c r="AL54" s="9"/>
    </row>
    <row r="55" spans="1:38" s="6" customFormat="1" ht="16.5" customHeight="1">
      <c r="B55" s="225" t="s">
        <v>27</v>
      </c>
      <c r="C55" s="250">
        <v>2239490723.9650002</v>
      </c>
      <c r="D55" s="75">
        <v>4.2014877574968537E-2</v>
      </c>
      <c r="E55" s="279">
        <v>3134877906.4349999</v>
      </c>
      <c r="F55" s="76">
        <v>4.3603126891314486E-2</v>
      </c>
      <c r="G55" s="76">
        <v>0.39981732136167281</v>
      </c>
      <c r="H55" s="279">
        <f t="shared" si="31"/>
        <v>3310135310.1574998</v>
      </c>
      <c r="I55" s="76">
        <f t="shared" si="34"/>
        <v>4.2837660474600969E-2</v>
      </c>
      <c r="J55" s="76">
        <f t="shared" si="32"/>
        <v>5.5905655324804501E-2</v>
      </c>
      <c r="K55" s="279">
        <f t="shared" si="33"/>
        <v>4804831085.5417776</v>
      </c>
      <c r="L55" s="76">
        <f t="shared" si="35"/>
        <v>4.4627744338207563E-2</v>
      </c>
      <c r="M55" s="279">
        <f t="shared" si="33"/>
        <v>4327196644.5568924</v>
      </c>
      <c r="N55" s="76">
        <f t="shared" si="36"/>
        <v>4.4627744338207563E-2</v>
      </c>
      <c r="O55" s="290">
        <f t="shared" si="30"/>
        <v>245854180.2475</v>
      </c>
      <c r="P55" s="75">
        <f>+IFERROR(O55/O$49,0)</f>
        <v>5.1541790619256546E-2</v>
      </c>
      <c r="Q55" s="873">
        <f t="shared" si="20"/>
        <v>292499219.43000001</v>
      </c>
      <c r="R55" s="75">
        <f>+IFERROR(Q55/Q$49,0)</f>
        <v>4.3503285151452152E-2</v>
      </c>
      <c r="S55" s="873">
        <f t="shared" si="21"/>
        <v>275863658.565</v>
      </c>
      <c r="T55" s="75">
        <f>+IFERROR(S55/S$49,0)</f>
        <v>4.0792610109324452E-2</v>
      </c>
      <c r="U55" s="873">
        <f t="shared" si="22"/>
        <v>258885846.66999999</v>
      </c>
      <c r="V55" s="75">
        <f>+IFERROR(U55/U$49,0)</f>
        <v>4.6106218940669512E-2</v>
      </c>
      <c r="W55" s="873">
        <f t="shared" si="23"/>
        <v>272588713.70499998</v>
      </c>
      <c r="X55" s="75">
        <f>+IFERROR(W55/W$49,0)</f>
        <v>4.0411291418108376E-2</v>
      </c>
      <c r="Y55" s="873">
        <f t="shared" si="24"/>
        <v>312204401.74000001</v>
      </c>
      <c r="Z55" s="75">
        <f>+IFERROR(Y55/Y$49,0)</f>
        <v>4.221558302048898E-2</v>
      </c>
      <c r="AA55" s="873">
        <f t="shared" si="25"/>
        <v>331209982.565</v>
      </c>
      <c r="AB55" s="75">
        <f>+IFERROR(AA55/AA$49,0)</f>
        <v>3.7793317143815237E-2</v>
      </c>
      <c r="AC55" s="873">
        <f t="shared" si="26"/>
        <v>280104322.57499999</v>
      </c>
      <c r="AD55" s="75">
        <f>+IFERROR(AC55/AC$49,0)</f>
        <v>3.8183110016859374E-2</v>
      </c>
      <c r="AE55" s="873">
        <f t="shared" si="27"/>
        <v>283205257.55500001</v>
      </c>
      <c r="AF55" s="75">
        <f t="shared" ref="AF55:AL57" si="37">+IFERROR(AE55/AE$49,0)</f>
        <v>4.3731876216193774E-2</v>
      </c>
      <c r="AG55" s="873">
        <f t="shared" si="27"/>
        <v>219277767.72</v>
      </c>
      <c r="AH55" s="75">
        <f t="shared" si="37"/>
        <v>4.7530234435711576E-2</v>
      </c>
      <c r="AI55" s="873">
        <f t="shared" si="28"/>
        <v>250235642.47</v>
      </c>
      <c r="AJ55" s="75">
        <f t="shared" si="37"/>
        <v>4.6866723523630131E-2</v>
      </c>
      <c r="AK55" s="873">
        <f t="shared" si="29"/>
        <v>288206316.91500002</v>
      </c>
      <c r="AL55" s="75">
        <f t="shared" si="37"/>
        <v>4.2815390825995447E-2</v>
      </c>
    </row>
    <row r="56" spans="1:38" s="6" customFormat="1" ht="16.5" customHeight="1">
      <c r="B56" s="226" t="s">
        <v>26</v>
      </c>
      <c r="C56" s="251">
        <v>2000154456.4649999</v>
      </c>
      <c r="D56" s="219">
        <v>3.7524712078565441E-2</v>
      </c>
      <c r="E56" s="280">
        <v>2824140116.4349999</v>
      </c>
      <c r="F56" s="229">
        <v>3.9281064057708065E-2</v>
      </c>
      <c r="G56" s="229">
        <v>0.41196101496395549</v>
      </c>
      <c r="H56" s="280">
        <f t="shared" si="31"/>
        <v>2957596640.1574998</v>
      </c>
      <c r="I56" s="229">
        <f t="shared" si="34"/>
        <v>3.8275329803922488E-2</v>
      </c>
      <c r="J56" s="229">
        <f t="shared" si="32"/>
        <v>4.7255631172778416E-2</v>
      </c>
      <c r="K56" s="280">
        <f t="shared" si="33"/>
        <v>4246668406.6603856</v>
      </c>
      <c r="L56" s="229">
        <f t="shared" si="35"/>
        <v>3.9443474404722671E-2</v>
      </c>
      <c r="M56" s="280">
        <f t="shared" si="33"/>
        <v>3824519312.4774632</v>
      </c>
      <c r="N56" s="229">
        <f t="shared" si="36"/>
        <v>3.9443474404722664E-2</v>
      </c>
      <c r="O56" s="291">
        <f t="shared" si="30"/>
        <v>217274172.7475</v>
      </c>
      <c r="P56" s="219">
        <f t="shared" ref="P56:R57" si="38">+IFERROR(O56/O$49,0)</f>
        <v>4.5550170867341588E-2</v>
      </c>
      <c r="Q56" s="234">
        <f t="shared" si="20"/>
        <v>265563574.43000001</v>
      </c>
      <c r="R56" s="219">
        <f t="shared" si="38"/>
        <v>3.9497158066884953E-2</v>
      </c>
      <c r="S56" s="234">
        <f t="shared" si="21"/>
        <v>247295379.815</v>
      </c>
      <c r="T56" s="219">
        <f>+IFERROR(S56/S$49,0)</f>
        <v>3.656815132194613E-2</v>
      </c>
      <c r="U56" s="234">
        <f t="shared" si="22"/>
        <v>229477016.66999999</v>
      </c>
      <c r="V56" s="219">
        <f>+IFERROR(U56/U$49,0)</f>
        <v>4.0868659714431377E-2</v>
      </c>
      <c r="W56" s="234">
        <f t="shared" si="23"/>
        <v>243558187.45500001</v>
      </c>
      <c r="X56" s="219">
        <f>+IFERROR(W56/W$49,0)</f>
        <v>3.610751434544715E-2</v>
      </c>
      <c r="Y56" s="234">
        <f t="shared" si="24"/>
        <v>283539666.74000001</v>
      </c>
      <c r="Z56" s="219">
        <f>+IFERROR(Y56/Y$49,0)</f>
        <v>3.8339601473116144E-2</v>
      </c>
      <c r="AA56" s="234">
        <f t="shared" si="25"/>
        <v>301371960.065</v>
      </c>
      <c r="AB56" s="219">
        <f>+IFERROR(AA56/AA$49,0)</f>
        <v>3.4388595346018916E-2</v>
      </c>
      <c r="AC56" s="234">
        <f t="shared" si="26"/>
        <v>248410765.07499999</v>
      </c>
      <c r="AD56" s="219">
        <f>+IFERROR(AC56/AC$49,0)</f>
        <v>3.3862724734250504E-2</v>
      </c>
      <c r="AE56" s="234">
        <f t="shared" si="27"/>
        <v>251869296.30500001</v>
      </c>
      <c r="AF56" s="219">
        <f t="shared" si="37"/>
        <v>3.8893052282163137E-2</v>
      </c>
      <c r="AG56" s="234">
        <f t="shared" si="27"/>
        <v>188673622.72</v>
      </c>
      <c r="AH56" s="219">
        <f t="shared" si="37"/>
        <v>4.0896537815760824E-2</v>
      </c>
      <c r="AI56" s="234">
        <f t="shared" si="28"/>
        <v>221015434.97</v>
      </c>
      <c r="AJ56" s="219">
        <f t="shared" si="37"/>
        <v>4.1394060346282069E-2</v>
      </c>
      <c r="AK56" s="234">
        <f t="shared" si="29"/>
        <v>259547563.16499999</v>
      </c>
      <c r="AL56" s="219">
        <f t="shared" si="37"/>
        <v>3.855790002729758E-2</v>
      </c>
    </row>
    <row r="57" spans="1:38" s="6" customFormat="1" ht="16.5" customHeight="1">
      <c r="B57" s="227" t="s">
        <v>25</v>
      </c>
      <c r="C57" s="252">
        <v>239336267.5</v>
      </c>
      <c r="D57" s="14">
        <v>4.4901654964030896E-3</v>
      </c>
      <c r="E57" s="281">
        <v>310737790</v>
      </c>
      <c r="F57" s="46">
        <v>4.322062833606425E-3</v>
      </c>
      <c r="G57" s="46">
        <v>0.29833139476030307</v>
      </c>
      <c r="H57" s="281">
        <f t="shared" si="31"/>
        <v>352538670</v>
      </c>
      <c r="I57" s="46">
        <f t="shared" si="34"/>
        <v>4.5623306706784831E-3</v>
      </c>
      <c r="J57" s="46">
        <f t="shared" si="32"/>
        <v>0.13452139181397924</v>
      </c>
      <c r="K57" s="281">
        <f t="shared" si="33"/>
        <v>558162678.88139188</v>
      </c>
      <c r="L57" s="46">
        <f t="shared" si="35"/>
        <v>5.1842699334848901E-3</v>
      </c>
      <c r="M57" s="281">
        <f t="shared" si="33"/>
        <v>502677332.07942843</v>
      </c>
      <c r="N57" s="46">
        <f t="shared" si="36"/>
        <v>5.1842699334848884E-3</v>
      </c>
      <c r="O57" s="292">
        <f t="shared" si="30"/>
        <v>28580007.5</v>
      </c>
      <c r="P57" s="14">
        <f t="shared" si="38"/>
        <v>5.9916197519149601E-3</v>
      </c>
      <c r="Q57" s="237">
        <f t="shared" si="20"/>
        <v>26935645</v>
      </c>
      <c r="R57" s="14">
        <f t="shared" si="38"/>
        <v>4.0061270845671961E-3</v>
      </c>
      <c r="S57" s="237">
        <f t="shared" si="21"/>
        <v>28568278.75</v>
      </c>
      <c r="T57" s="14">
        <f>+IFERROR(S57/S$49,0)</f>
        <v>4.2244587873783278E-3</v>
      </c>
      <c r="U57" s="237">
        <f t="shared" si="22"/>
        <v>29408830</v>
      </c>
      <c r="V57" s="14">
        <f>+IFERROR(U57/U$49,0)</f>
        <v>5.237559226238136E-3</v>
      </c>
      <c r="W57" s="237">
        <f t="shared" si="23"/>
        <v>29030526.25</v>
      </c>
      <c r="X57" s="14">
        <f>+IFERROR(W57/W$49,0)</f>
        <v>4.3037770726612294E-3</v>
      </c>
      <c r="Y57" s="237">
        <f t="shared" si="24"/>
        <v>28664735</v>
      </c>
      <c r="Z57" s="14">
        <f>+IFERROR(Y57/Y$49,0)</f>
        <v>3.8759815473728373E-3</v>
      </c>
      <c r="AA57" s="237">
        <f t="shared" si="25"/>
        <v>29838022.5</v>
      </c>
      <c r="AB57" s="14">
        <f>+IFERROR(AA57/AA$49,0)</f>
        <v>3.4047217977963206E-3</v>
      </c>
      <c r="AC57" s="237">
        <f t="shared" si="26"/>
        <v>31693557.5</v>
      </c>
      <c r="AD57" s="14">
        <f>+IFERROR(AC57/AC$49,0)</f>
        <v>4.3203852826088742E-3</v>
      </c>
      <c r="AE57" s="237">
        <f t="shared" si="27"/>
        <v>31335961.25</v>
      </c>
      <c r="AF57" s="14">
        <f t="shared" si="37"/>
        <v>4.8388239340306357E-3</v>
      </c>
      <c r="AG57" s="237">
        <f t="shared" si="27"/>
        <v>30604145</v>
      </c>
      <c r="AH57" s="14">
        <f t="shared" si="37"/>
        <v>6.6336966199507519E-3</v>
      </c>
      <c r="AI57" s="237">
        <f t="shared" si="28"/>
        <v>29220207.5</v>
      </c>
      <c r="AJ57" s="14">
        <f t="shared" si="37"/>
        <v>5.4726631773480607E-3</v>
      </c>
      <c r="AK57" s="237">
        <f t="shared" si="29"/>
        <v>28658753.75</v>
      </c>
      <c r="AL57" s="14">
        <f t="shared" si="37"/>
        <v>4.2574907986978622E-3</v>
      </c>
    </row>
    <row r="58" spans="1:38" s="6" customFormat="1" ht="16.5" customHeight="1">
      <c r="B58" s="227" t="s">
        <v>24</v>
      </c>
      <c r="C58" s="252">
        <v>0</v>
      </c>
      <c r="D58" s="14">
        <v>0</v>
      </c>
      <c r="E58" s="281">
        <v>0</v>
      </c>
      <c r="F58" s="46">
        <v>0</v>
      </c>
      <c r="G58" s="46">
        <v>0</v>
      </c>
      <c r="H58" s="281">
        <f t="shared" si="31"/>
        <v>0</v>
      </c>
      <c r="I58" s="46">
        <f t="shared" si="34"/>
        <v>0</v>
      </c>
      <c r="J58" s="46">
        <f t="shared" si="32"/>
        <v>0</v>
      </c>
      <c r="K58" s="281">
        <f t="shared" si="33"/>
        <v>0</v>
      </c>
      <c r="L58" s="46">
        <f t="shared" si="35"/>
        <v>0</v>
      </c>
      <c r="M58" s="281">
        <f t="shared" si="33"/>
        <v>0</v>
      </c>
      <c r="N58" s="46">
        <f t="shared" si="36"/>
        <v>0</v>
      </c>
      <c r="O58" s="292">
        <f t="shared" si="30"/>
        <v>0</v>
      </c>
      <c r="P58" s="14"/>
      <c r="Q58" s="237">
        <f t="shared" si="20"/>
        <v>0</v>
      </c>
      <c r="R58" s="14"/>
      <c r="S58" s="237">
        <f t="shared" si="21"/>
        <v>0</v>
      </c>
      <c r="T58" s="14"/>
      <c r="U58" s="237">
        <f t="shared" si="22"/>
        <v>0</v>
      </c>
      <c r="V58" s="14"/>
      <c r="W58" s="237">
        <f t="shared" si="23"/>
        <v>0</v>
      </c>
      <c r="X58" s="14"/>
      <c r="Y58" s="237">
        <f t="shared" si="24"/>
        <v>0</v>
      </c>
      <c r="Z58" s="14"/>
      <c r="AA58" s="237">
        <f t="shared" si="25"/>
        <v>0</v>
      </c>
      <c r="AB58" s="14"/>
      <c r="AC58" s="237">
        <f t="shared" si="26"/>
        <v>0</v>
      </c>
      <c r="AD58" s="14"/>
      <c r="AE58" s="237">
        <f t="shared" si="27"/>
        <v>0</v>
      </c>
      <c r="AF58" s="14"/>
      <c r="AG58" s="237">
        <f t="shared" si="27"/>
        <v>0</v>
      </c>
      <c r="AH58" s="14"/>
      <c r="AI58" s="237">
        <f t="shared" si="28"/>
        <v>0</v>
      </c>
      <c r="AJ58" s="14"/>
      <c r="AK58" s="237">
        <f t="shared" si="29"/>
        <v>0</v>
      </c>
      <c r="AL58" s="14"/>
    </row>
    <row r="59" spans="1:38" s="6" customFormat="1" ht="16.5" customHeight="1">
      <c r="B59" s="227" t="s">
        <v>23</v>
      </c>
      <c r="C59" s="252">
        <v>0</v>
      </c>
      <c r="D59" s="14">
        <v>0</v>
      </c>
      <c r="E59" s="281">
        <v>0</v>
      </c>
      <c r="F59" s="46">
        <v>0</v>
      </c>
      <c r="G59" s="46">
        <v>0</v>
      </c>
      <c r="H59" s="281">
        <f t="shared" si="31"/>
        <v>0</v>
      </c>
      <c r="I59" s="46">
        <f t="shared" si="34"/>
        <v>0</v>
      </c>
      <c r="J59" s="46">
        <f t="shared" si="32"/>
        <v>0</v>
      </c>
      <c r="K59" s="281">
        <f t="shared" si="33"/>
        <v>0</v>
      </c>
      <c r="L59" s="46">
        <f t="shared" si="35"/>
        <v>0</v>
      </c>
      <c r="M59" s="281">
        <f t="shared" si="33"/>
        <v>0</v>
      </c>
      <c r="N59" s="46">
        <f t="shared" si="36"/>
        <v>0</v>
      </c>
      <c r="O59" s="292">
        <f t="shared" si="30"/>
        <v>0</v>
      </c>
      <c r="P59" s="14"/>
      <c r="Q59" s="237">
        <f t="shared" si="20"/>
        <v>0</v>
      </c>
      <c r="R59" s="14"/>
      <c r="S59" s="237">
        <f t="shared" si="21"/>
        <v>0</v>
      </c>
      <c r="T59" s="14"/>
      <c r="U59" s="237">
        <f t="shared" si="22"/>
        <v>0</v>
      </c>
      <c r="V59" s="14"/>
      <c r="W59" s="237">
        <f t="shared" si="23"/>
        <v>0</v>
      </c>
      <c r="X59" s="14"/>
      <c r="Y59" s="237">
        <f t="shared" si="24"/>
        <v>0</v>
      </c>
      <c r="Z59" s="14"/>
      <c r="AA59" s="237">
        <f t="shared" si="25"/>
        <v>0</v>
      </c>
      <c r="AB59" s="14"/>
      <c r="AC59" s="237">
        <f t="shared" si="26"/>
        <v>0</v>
      </c>
      <c r="AD59" s="14"/>
      <c r="AE59" s="237">
        <f t="shared" si="27"/>
        <v>0</v>
      </c>
      <c r="AF59" s="14"/>
      <c r="AG59" s="237">
        <f t="shared" si="27"/>
        <v>0</v>
      </c>
      <c r="AH59" s="14"/>
      <c r="AI59" s="237">
        <f t="shared" si="28"/>
        <v>0</v>
      </c>
      <c r="AJ59" s="14"/>
      <c r="AK59" s="237">
        <f t="shared" si="29"/>
        <v>0</v>
      </c>
      <c r="AL59" s="14"/>
    </row>
    <row r="60" spans="1:38" s="6" customFormat="1" ht="16.5" customHeight="1">
      <c r="B60" s="224" t="s">
        <v>22</v>
      </c>
      <c r="C60" s="249">
        <v>0</v>
      </c>
      <c r="D60" s="9">
        <v>0</v>
      </c>
      <c r="E60" s="282">
        <v>0</v>
      </c>
      <c r="F60" s="45">
        <v>0</v>
      </c>
      <c r="G60" s="45">
        <v>0</v>
      </c>
      <c r="H60" s="282">
        <f t="shared" si="31"/>
        <v>0</v>
      </c>
      <c r="I60" s="45">
        <f t="shared" si="34"/>
        <v>0</v>
      </c>
      <c r="J60" s="45">
        <f t="shared" si="32"/>
        <v>0</v>
      </c>
      <c r="K60" s="282">
        <f t="shared" si="33"/>
        <v>0</v>
      </c>
      <c r="L60" s="45">
        <f t="shared" si="35"/>
        <v>0</v>
      </c>
      <c r="M60" s="282">
        <f t="shared" si="33"/>
        <v>0</v>
      </c>
      <c r="N60" s="45">
        <f t="shared" si="36"/>
        <v>0</v>
      </c>
      <c r="O60" s="293">
        <f t="shared" si="30"/>
        <v>0</v>
      </c>
      <c r="P60" s="9"/>
      <c r="Q60" s="298">
        <f t="shared" si="20"/>
        <v>0</v>
      </c>
      <c r="R60" s="9"/>
      <c r="S60" s="298">
        <f t="shared" si="21"/>
        <v>0</v>
      </c>
      <c r="T60" s="9"/>
      <c r="U60" s="298">
        <f t="shared" si="22"/>
        <v>0</v>
      </c>
      <c r="V60" s="9"/>
      <c r="W60" s="298">
        <f t="shared" si="23"/>
        <v>0</v>
      </c>
      <c r="X60" s="9"/>
      <c r="Y60" s="298">
        <f t="shared" si="24"/>
        <v>0</v>
      </c>
      <c r="Z60" s="9"/>
      <c r="AA60" s="298">
        <f t="shared" si="25"/>
        <v>0</v>
      </c>
      <c r="AB60" s="9"/>
      <c r="AC60" s="298">
        <f t="shared" si="26"/>
        <v>0</v>
      </c>
      <c r="AD60" s="9"/>
      <c r="AE60" s="298">
        <f t="shared" si="27"/>
        <v>0</v>
      </c>
      <c r="AF60" s="9"/>
      <c r="AG60" s="298">
        <f t="shared" si="27"/>
        <v>0</v>
      </c>
      <c r="AH60" s="9"/>
      <c r="AI60" s="298">
        <f t="shared" si="28"/>
        <v>0</v>
      </c>
      <c r="AJ60" s="9"/>
      <c r="AK60" s="298">
        <f t="shared" si="29"/>
        <v>0</v>
      </c>
      <c r="AL60" s="9"/>
    </row>
    <row r="61" spans="1:38" s="6" customFormat="1" ht="16.5" customHeight="1">
      <c r="B61" s="228" t="s">
        <v>21</v>
      </c>
      <c r="C61" s="246">
        <v>3364448490.8791294</v>
      </c>
      <c r="D61" s="75">
        <v>6.3120105807494942E-2</v>
      </c>
      <c r="E61" s="283">
        <v>4255091742.4574699</v>
      </c>
      <c r="F61" s="76">
        <v>5.9184220476244727E-2</v>
      </c>
      <c r="G61" s="76">
        <v>0.26472191623466218</v>
      </c>
      <c r="H61" s="283">
        <f t="shared" si="31"/>
        <v>4171989603.7521105</v>
      </c>
      <c r="I61" s="76">
        <f t="shared" si="34"/>
        <v>5.3991229180475511E-2</v>
      </c>
      <c r="J61" s="76">
        <f t="shared" si="32"/>
        <v>-1.953004629163764E-2</v>
      </c>
      <c r="K61" s="283">
        <f t="shared" si="33"/>
        <v>5238504929.6159086</v>
      </c>
      <c r="L61" s="76">
        <f t="shared" si="35"/>
        <v>4.8655749713411238E-2</v>
      </c>
      <c r="M61" s="283">
        <f t="shared" si="33"/>
        <v>4717760218.9053288</v>
      </c>
      <c r="N61" s="76">
        <f t="shared" si="36"/>
        <v>4.8655749713411252E-2</v>
      </c>
      <c r="O61" s="294">
        <f t="shared" si="30"/>
        <v>299416655.94248629</v>
      </c>
      <c r="P61" s="75">
        <f t="shared" ref="P61:R83" si="39">+IFERROR(O61/O$49,0)</f>
        <v>6.2770828517008839E-2</v>
      </c>
      <c r="Q61" s="299">
        <f t="shared" si="20"/>
        <v>319297515.82018214</v>
      </c>
      <c r="R61" s="483">
        <f t="shared" si="39"/>
        <v>4.7488984435392373E-2</v>
      </c>
      <c r="S61" s="299">
        <f t="shared" si="21"/>
        <v>320009807.55905694</v>
      </c>
      <c r="T61" s="75">
        <f t="shared" ref="T61:T83" si="40">+IFERROR(S61/S$49,0)</f>
        <v>4.7320605326637184E-2</v>
      </c>
      <c r="U61" s="299">
        <f t="shared" si="22"/>
        <v>320391276.17822313</v>
      </c>
      <c r="V61" s="75">
        <f t="shared" ref="V61:V83" si="41">+IFERROR(U61/U$49,0)</f>
        <v>5.706001512312673E-2</v>
      </c>
      <c r="W61" s="299">
        <f t="shared" si="23"/>
        <v>353173666.80827188</v>
      </c>
      <c r="X61" s="75">
        <f t="shared" ref="X61:X83" si="42">+IFERROR(W61/W$49,0)</f>
        <v>5.2358015035195472E-2</v>
      </c>
      <c r="Y61" s="299">
        <f t="shared" si="24"/>
        <v>405045137.55229878</v>
      </c>
      <c r="Z61" s="75">
        <f t="shared" ref="Z61:Z83" si="43">+IFERROR(Y61/Y$49,0)</f>
        <v>5.4769300292006981E-2</v>
      </c>
      <c r="AA61" s="299">
        <f t="shared" si="25"/>
        <v>413067623.58842164</v>
      </c>
      <c r="AB61" s="75">
        <f t="shared" ref="AB61:AB83" si="44">+IFERROR(AA61/AA$49,0)</f>
        <v>4.7133832076017262E-2</v>
      </c>
      <c r="AC61" s="299">
        <f t="shared" si="26"/>
        <v>388986289.30028933</v>
      </c>
      <c r="AD61" s="75">
        <f t="shared" ref="AD61:AD83" si="45">+IFERROR(AC61/AC$49,0)</f>
        <v>5.3025623249444556E-2</v>
      </c>
      <c r="AE61" s="299">
        <f t="shared" si="27"/>
        <v>373038796.70605272</v>
      </c>
      <c r="AF61" s="75">
        <f t="shared" ref="AF61:AF83" si="46">+IFERROR(AE61/AE$49,0)</f>
        <v>5.7603755743195421E-2</v>
      </c>
      <c r="AG61" s="299">
        <f t="shared" si="27"/>
        <v>311680156.61374635</v>
      </c>
      <c r="AH61" s="75">
        <f t="shared" ref="AH61:AH83" si="47">+IFERROR(AG61/AG$49,0)</f>
        <v>6.7559201586397208E-2</v>
      </c>
      <c r="AI61" s="299">
        <f t="shared" si="28"/>
        <v>320451708.34333056</v>
      </c>
      <c r="AJ61" s="75">
        <f t="shared" ref="AJ61:AJ83" si="48">+IFERROR(AI61/AI$49,0)</f>
        <v>6.00175157677722E-2</v>
      </c>
      <c r="AK61" s="299">
        <f t="shared" si="29"/>
        <v>347430969.33975083</v>
      </c>
      <c r="AL61" s="75">
        <f t="shared" ref="AL61:AL83" si="49">+IFERROR(AK61/AK$49,0)</f>
        <v>5.1613694302623615E-2</v>
      </c>
    </row>
    <row r="62" spans="1:38" s="6" customFormat="1" ht="16.5" customHeight="1">
      <c r="A62" s="114"/>
      <c r="B62" s="226" t="s">
        <v>20</v>
      </c>
      <c r="C62" s="251">
        <v>430884084.62</v>
      </c>
      <c r="D62" s="219">
        <v>8.0837763115443988E-3</v>
      </c>
      <c r="E62" s="280">
        <v>581997803.99928546</v>
      </c>
      <c r="F62" s="229">
        <v>8.0950278944375217E-3</v>
      </c>
      <c r="G62" s="229">
        <v>0.3507061986579379</v>
      </c>
      <c r="H62" s="280">
        <f t="shared" si="31"/>
        <v>697536596.78999996</v>
      </c>
      <c r="I62" s="229">
        <f t="shared" si="34"/>
        <v>9.0270738510918741E-3</v>
      </c>
      <c r="J62" s="229">
        <f t="shared" si="32"/>
        <v>0.19852101158590688</v>
      </c>
      <c r="K62" s="280">
        <f t="shared" si="33"/>
        <v>714469341.12345016</v>
      </c>
      <c r="L62" s="229">
        <f t="shared" si="35"/>
        <v>6.6360616066380761E-3</v>
      </c>
      <c r="M62" s="280">
        <f t="shared" si="33"/>
        <v>643445998.51829386</v>
      </c>
      <c r="N62" s="229">
        <f t="shared" si="36"/>
        <v>6.6360616066380752E-3</v>
      </c>
      <c r="O62" s="291">
        <f t="shared" si="30"/>
        <v>53209187.240000002</v>
      </c>
      <c r="P62" s="219">
        <f t="shared" si="39"/>
        <v>1.115497318363284E-2</v>
      </c>
      <c r="Q62" s="234">
        <f t="shared" si="20"/>
        <v>54942323.590000004</v>
      </c>
      <c r="R62" s="219">
        <f t="shared" si="39"/>
        <v>8.1715485418282791E-3</v>
      </c>
      <c r="S62" s="234">
        <f t="shared" si="21"/>
        <v>56766139.155000001</v>
      </c>
      <c r="T62" s="219">
        <f t="shared" si="40"/>
        <v>8.3941429400565728E-3</v>
      </c>
      <c r="U62" s="234">
        <f t="shared" si="22"/>
        <v>56948981.814999998</v>
      </c>
      <c r="V62" s="219">
        <f t="shared" si="41"/>
        <v>1.0142316614772537E-2</v>
      </c>
      <c r="W62" s="234">
        <f t="shared" si="23"/>
        <v>58450210.774999999</v>
      </c>
      <c r="X62" s="219">
        <f t="shared" si="42"/>
        <v>8.6652468804509306E-3</v>
      </c>
      <c r="Y62" s="234">
        <f t="shared" si="24"/>
        <v>58832329.765000001</v>
      </c>
      <c r="Z62" s="219">
        <f t="shared" si="43"/>
        <v>7.9551764409506575E-3</v>
      </c>
      <c r="AA62" s="234">
        <f t="shared" si="25"/>
        <v>60349798.024999999</v>
      </c>
      <c r="AB62" s="219">
        <f t="shared" si="44"/>
        <v>6.8863234092783072E-3</v>
      </c>
      <c r="AC62" s="234">
        <f t="shared" si="26"/>
        <v>59379805.869999997</v>
      </c>
      <c r="AD62" s="219">
        <f t="shared" si="45"/>
        <v>8.0945043599135267E-3</v>
      </c>
      <c r="AE62" s="234">
        <f>AE20*$E$45/100</f>
        <v>57815294.57</v>
      </c>
      <c r="AF62" s="219">
        <f t="shared" si="46"/>
        <v>8.9276990383803049E-3</v>
      </c>
      <c r="AG62" s="234">
        <f>AG20*$E$45/100</f>
        <v>58200521.719999999</v>
      </c>
      <c r="AH62" s="219">
        <f t="shared" si="47"/>
        <v>1.2615435073037798E-2</v>
      </c>
      <c r="AI62" s="234">
        <f>AI20*$E$45/100</f>
        <v>58775980.009999998</v>
      </c>
      <c r="AJ62" s="219">
        <f t="shared" si="48"/>
        <v>1.1008174446169579E-2</v>
      </c>
      <c r="AK62" s="234">
        <f>AK20*$E$45/100</f>
        <v>63866024.255000003</v>
      </c>
      <c r="AL62" s="219">
        <f t="shared" si="49"/>
        <v>9.4878169855895072E-3</v>
      </c>
    </row>
    <row r="63" spans="1:38" s="6" customFormat="1" ht="16.5" customHeight="1">
      <c r="B63" s="227" t="s">
        <v>19</v>
      </c>
      <c r="C63" s="252">
        <v>0</v>
      </c>
      <c r="D63" s="14">
        <v>0</v>
      </c>
      <c r="E63" s="281">
        <v>0</v>
      </c>
      <c r="F63" s="46">
        <v>0</v>
      </c>
      <c r="G63" s="46">
        <v>0</v>
      </c>
      <c r="H63" s="281">
        <f t="shared" si="31"/>
        <v>0</v>
      </c>
      <c r="I63" s="46">
        <f t="shared" si="34"/>
        <v>0</v>
      </c>
      <c r="J63" s="46">
        <f t="shared" si="32"/>
        <v>0</v>
      </c>
      <c r="K63" s="281">
        <f t="shared" si="33"/>
        <v>0</v>
      </c>
      <c r="L63" s="46">
        <f t="shared" si="35"/>
        <v>0</v>
      </c>
      <c r="M63" s="281">
        <f t="shared" si="33"/>
        <v>0</v>
      </c>
      <c r="N63" s="46">
        <f t="shared" si="36"/>
        <v>0</v>
      </c>
      <c r="O63" s="292">
        <f t="shared" si="30"/>
        <v>0</v>
      </c>
      <c r="P63" s="14">
        <f t="shared" si="39"/>
        <v>0</v>
      </c>
      <c r="Q63" s="237">
        <f t="shared" si="20"/>
        <v>0</v>
      </c>
      <c r="R63" s="14">
        <f t="shared" si="39"/>
        <v>0</v>
      </c>
      <c r="S63" s="237">
        <f t="shared" si="21"/>
        <v>0</v>
      </c>
      <c r="T63" s="14">
        <f t="shared" si="40"/>
        <v>0</v>
      </c>
      <c r="U63" s="237">
        <f t="shared" si="22"/>
        <v>0</v>
      </c>
      <c r="V63" s="14">
        <f t="shared" si="41"/>
        <v>0</v>
      </c>
      <c r="W63" s="237">
        <f t="shared" si="23"/>
        <v>0</v>
      </c>
      <c r="X63" s="14">
        <f t="shared" si="42"/>
        <v>0</v>
      </c>
      <c r="Y63" s="237">
        <f t="shared" si="24"/>
        <v>0</v>
      </c>
      <c r="Z63" s="14">
        <f t="shared" si="43"/>
        <v>0</v>
      </c>
      <c r="AA63" s="237">
        <f t="shared" si="25"/>
        <v>0</v>
      </c>
      <c r="AB63" s="14">
        <f t="shared" si="44"/>
        <v>0</v>
      </c>
      <c r="AC63" s="237">
        <f t="shared" si="26"/>
        <v>0</v>
      </c>
      <c r="AD63" s="14">
        <f t="shared" si="45"/>
        <v>0</v>
      </c>
      <c r="AE63" s="237">
        <f t="shared" si="27"/>
        <v>0</v>
      </c>
      <c r="AF63" s="14">
        <f t="shared" si="46"/>
        <v>0</v>
      </c>
      <c r="AG63" s="237">
        <f t="shared" si="27"/>
        <v>0</v>
      </c>
      <c r="AH63" s="14">
        <f t="shared" si="47"/>
        <v>0</v>
      </c>
      <c r="AI63" s="237">
        <f t="shared" ref="AI63:AI83" si="50">AI21*$E$45/100</f>
        <v>0</v>
      </c>
      <c r="AJ63" s="14">
        <f t="shared" si="48"/>
        <v>0</v>
      </c>
      <c r="AK63" s="237">
        <f t="shared" ref="AK63:AK83" si="51">AK21*$E$45/100</f>
        <v>0</v>
      </c>
      <c r="AL63" s="14">
        <f t="shared" si="49"/>
        <v>0</v>
      </c>
    </row>
    <row r="64" spans="1:38" s="6" customFormat="1" ht="16.5" customHeight="1">
      <c r="B64" s="227" t="s">
        <v>18</v>
      </c>
      <c r="C64" s="252">
        <v>0</v>
      </c>
      <c r="D64" s="14">
        <v>0</v>
      </c>
      <c r="E64" s="281">
        <v>0</v>
      </c>
      <c r="F64" s="46">
        <v>0</v>
      </c>
      <c r="G64" s="46">
        <v>0</v>
      </c>
      <c r="H64" s="281">
        <f t="shared" si="31"/>
        <v>0</v>
      </c>
      <c r="I64" s="46">
        <f t="shared" si="34"/>
        <v>0</v>
      </c>
      <c r="J64" s="46">
        <f t="shared" si="32"/>
        <v>0</v>
      </c>
      <c r="K64" s="281">
        <f t="shared" si="33"/>
        <v>0</v>
      </c>
      <c r="L64" s="46">
        <f t="shared" si="35"/>
        <v>0</v>
      </c>
      <c r="M64" s="281">
        <f t="shared" si="33"/>
        <v>0</v>
      </c>
      <c r="N64" s="46">
        <f t="shared" si="36"/>
        <v>0</v>
      </c>
      <c r="O64" s="292">
        <f t="shared" si="30"/>
        <v>0</v>
      </c>
      <c r="P64" s="14">
        <f t="shared" si="39"/>
        <v>0</v>
      </c>
      <c r="Q64" s="237">
        <f t="shared" si="20"/>
        <v>0</v>
      </c>
      <c r="R64" s="14">
        <f t="shared" si="39"/>
        <v>0</v>
      </c>
      <c r="S64" s="237">
        <f t="shared" si="21"/>
        <v>0</v>
      </c>
      <c r="T64" s="14">
        <f t="shared" si="40"/>
        <v>0</v>
      </c>
      <c r="U64" s="237">
        <f t="shared" si="22"/>
        <v>0</v>
      </c>
      <c r="V64" s="14">
        <f t="shared" si="41"/>
        <v>0</v>
      </c>
      <c r="W64" s="237">
        <f t="shared" si="23"/>
        <v>0</v>
      </c>
      <c r="X64" s="14">
        <f t="shared" si="42"/>
        <v>0</v>
      </c>
      <c r="Y64" s="237">
        <f t="shared" si="24"/>
        <v>0</v>
      </c>
      <c r="Z64" s="14">
        <f t="shared" si="43"/>
        <v>0</v>
      </c>
      <c r="AA64" s="237">
        <f t="shared" si="25"/>
        <v>0</v>
      </c>
      <c r="AB64" s="14">
        <f t="shared" si="44"/>
        <v>0</v>
      </c>
      <c r="AC64" s="237">
        <f t="shared" si="26"/>
        <v>0</v>
      </c>
      <c r="AD64" s="14">
        <f t="shared" si="45"/>
        <v>0</v>
      </c>
      <c r="AE64" s="237">
        <f t="shared" si="27"/>
        <v>0</v>
      </c>
      <c r="AF64" s="14">
        <f t="shared" si="46"/>
        <v>0</v>
      </c>
      <c r="AG64" s="237">
        <f t="shared" si="27"/>
        <v>0</v>
      </c>
      <c r="AH64" s="14">
        <f t="shared" si="47"/>
        <v>0</v>
      </c>
      <c r="AI64" s="237">
        <f t="shared" si="50"/>
        <v>0</v>
      </c>
      <c r="AJ64" s="14">
        <f t="shared" si="48"/>
        <v>0</v>
      </c>
      <c r="AK64" s="237">
        <f t="shared" si="51"/>
        <v>0</v>
      </c>
      <c r="AL64" s="14">
        <f t="shared" si="49"/>
        <v>0</v>
      </c>
    </row>
    <row r="65" spans="2:38" s="6" customFormat="1" ht="16.5" customHeight="1">
      <c r="B65" s="227" t="s">
        <v>17</v>
      </c>
      <c r="C65" s="252">
        <v>0</v>
      </c>
      <c r="D65" s="14">
        <v>0</v>
      </c>
      <c r="E65" s="281">
        <v>0</v>
      </c>
      <c r="F65" s="46">
        <v>0</v>
      </c>
      <c r="G65" s="46">
        <v>0</v>
      </c>
      <c r="H65" s="281">
        <f t="shared" si="31"/>
        <v>0</v>
      </c>
      <c r="I65" s="46">
        <f t="shared" si="34"/>
        <v>0</v>
      </c>
      <c r="J65" s="46">
        <f t="shared" si="32"/>
        <v>0</v>
      </c>
      <c r="K65" s="281">
        <f t="shared" si="33"/>
        <v>0</v>
      </c>
      <c r="L65" s="46">
        <f t="shared" si="35"/>
        <v>0</v>
      </c>
      <c r="M65" s="281">
        <f t="shared" si="33"/>
        <v>0</v>
      </c>
      <c r="N65" s="46">
        <f t="shared" si="36"/>
        <v>0</v>
      </c>
      <c r="O65" s="292">
        <f t="shared" si="30"/>
        <v>0</v>
      </c>
      <c r="P65" s="14">
        <f t="shared" si="39"/>
        <v>0</v>
      </c>
      <c r="Q65" s="237">
        <f t="shared" si="20"/>
        <v>0</v>
      </c>
      <c r="R65" s="14">
        <f t="shared" si="39"/>
        <v>0</v>
      </c>
      <c r="S65" s="237">
        <f t="shared" si="21"/>
        <v>0</v>
      </c>
      <c r="T65" s="14">
        <f t="shared" si="40"/>
        <v>0</v>
      </c>
      <c r="U65" s="237">
        <f t="shared" si="22"/>
        <v>0</v>
      </c>
      <c r="V65" s="14">
        <f t="shared" si="41"/>
        <v>0</v>
      </c>
      <c r="W65" s="237">
        <f t="shared" si="23"/>
        <v>0</v>
      </c>
      <c r="X65" s="14">
        <f t="shared" si="42"/>
        <v>0</v>
      </c>
      <c r="Y65" s="237">
        <f t="shared" si="24"/>
        <v>0</v>
      </c>
      <c r="Z65" s="14">
        <f t="shared" si="43"/>
        <v>0</v>
      </c>
      <c r="AA65" s="237">
        <f t="shared" si="25"/>
        <v>0</v>
      </c>
      <c r="AB65" s="14">
        <f t="shared" si="44"/>
        <v>0</v>
      </c>
      <c r="AC65" s="237">
        <f t="shared" si="26"/>
        <v>0</v>
      </c>
      <c r="AD65" s="14">
        <f t="shared" si="45"/>
        <v>0</v>
      </c>
      <c r="AE65" s="237">
        <f t="shared" ref="AE65:AG80" si="52">AE23*$E$45/100</f>
        <v>0</v>
      </c>
      <c r="AF65" s="14">
        <f t="shared" si="46"/>
        <v>0</v>
      </c>
      <c r="AG65" s="237">
        <f t="shared" si="52"/>
        <v>0</v>
      </c>
      <c r="AH65" s="14">
        <f t="shared" si="47"/>
        <v>0</v>
      </c>
      <c r="AI65" s="237">
        <f t="shared" si="50"/>
        <v>0</v>
      </c>
      <c r="AJ65" s="14">
        <f t="shared" si="48"/>
        <v>0</v>
      </c>
      <c r="AK65" s="237">
        <f t="shared" si="51"/>
        <v>0</v>
      </c>
      <c r="AL65" s="14">
        <f t="shared" si="49"/>
        <v>0</v>
      </c>
    </row>
    <row r="66" spans="2:38" s="6" customFormat="1" ht="16.5" customHeight="1">
      <c r="B66" s="227" t="s">
        <v>16</v>
      </c>
      <c r="C66" s="252">
        <v>109708010.92899999</v>
      </c>
      <c r="D66" s="14">
        <v>2.0582218085790482E-3</v>
      </c>
      <c r="E66" s="281">
        <v>122142073.02</v>
      </c>
      <c r="F66" s="46">
        <v>1.6988783830231401E-3</v>
      </c>
      <c r="G66" s="46">
        <v>0.11333777712046014</v>
      </c>
      <c r="H66" s="281">
        <f t="shared" si="31"/>
        <v>119430915.61499999</v>
      </c>
      <c r="I66" s="46">
        <f t="shared" si="34"/>
        <v>1.5455987547054861E-3</v>
      </c>
      <c r="J66" s="46">
        <f t="shared" si="32"/>
        <v>-2.2196752830255847E-2</v>
      </c>
      <c r="K66" s="281">
        <f t="shared" si="33"/>
        <v>207235879.93769526</v>
      </c>
      <c r="L66" s="46">
        <f t="shared" si="35"/>
        <v>1.9248272630004669E-3</v>
      </c>
      <c r="M66" s="281">
        <f t="shared" si="33"/>
        <v>186635157.06027684</v>
      </c>
      <c r="N66" s="46">
        <f t="shared" si="36"/>
        <v>1.9248272630004672E-3</v>
      </c>
      <c r="O66" s="292">
        <f t="shared" si="30"/>
        <v>5322088.1449999996</v>
      </c>
      <c r="P66" s="14">
        <f t="shared" si="39"/>
        <v>1.1157424801590569E-3</v>
      </c>
      <c r="Q66" s="237">
        <f t="shared" si="20"/>
        <v>4863860.21</v>
      </c>
      <c r="R66" s="14">
        <f t="shared" si="39"/>
        <v>7.2339987116810044E-4</v>
      </c>
      <c r="S66" s="237">
        <f t="shared" si="21"/>
        <v>5928398.4100000001</v>
      </c>
      <c r="T66" s="14">
        <f t="shared" si="40"/>
        <v>8.7664626130841742E-4</v>
      </c>
      <c r="U66" s="237">
        <f t="shared" si="22"/>
        <v>5646337.7300000004</v>
      </c>
      <c r="V66" s="14">
        <f t="shared" si="41"/>
        <v>1.0055832983569218E-3</v>
      </c>
      <c r="W66" s="237">
        <f t="shared" si="23"/>
        <v>10522980.82</v>
      </c>
      <c r="X66" s="14">
        <f t="shared" si="42"/>
        <v>1.5600324706194352E-3</v>
      </c>
      <c r="Y66" s="237">
        <f t="shared" si="24"/>
        <v>21530663.055</v>
      </c>
      <c r="Z66" s="14">
        <f t="shared" si="43"/>
        <v>2.9113282471957993E-3</v>
      </c>
      <c r="AA66" s="237">
        <f t="shared" si="25"/>
        <v>11241978.824999999</v>
      </c>
      <c r="AB66" s="14">
        <f t="shared" si="44"/>
        <v>1.2827864298259768E-3</v>
      </c>
      <c r="AC66" s="237">
        <f t="shared" si="26"/>
        <v>15364015.205</v>
      </c>
      <c r="AD66" s="14">
        <f t="shared" si="45"/>
        <v>2.0943835406757655E-3</v>
      </c>
      <c r="AE66" s="237">
        <f t="shared" si="52"/>
        <v>16096358.52</v>
      </c>
      <c r="AF66" s="14">
        <f t="shared" si="46"/>
        <v>2.4855610535104919E-3</v>
      </c>
      <c r="AG66" s="237">
        <f t="shared" si="52"/>
        <v>8927303.0549999997</v>
      </c>
      <c r="AH66" s="14">
        <f t="shared" si="47"/>
        <v>1.9350653351442924E-3</v>
      </c>
      <c r="AI66" s="237">
        <f t="shared" si="50"/>
        <v>6889917.1550000003</v>
      </c>
      <c r="AJ66" s="14">
        <f t="shared" si="48"/>
        <v>1.2904150632450919E-3</v>
      </c>
      <c r="AK66" s="237">
        <f t="shared" si="51"/>
        <v>7097014.4850000003</v>
      </c>
      <c r="AL66" s="14">
        <f t="shared" si="49"/>
        <v>1.0543191839984651E-3</v>
      </c>
    </row>
    <row r="67" spans="2:38" s="6" customFormat="1" ht="16.5" customHeight="1">
      <c r="B67" s="227" t="s">
        <v>15</v>
      </c>
      <c r="C67" s="252">
        <v>0</v>
      </c>
      <c r="D67" s="14">
        <v>0</v>
      </c>
      <c r="E67" s="281">
        <v>0</v>
      </c>
      <c r="F67" s="46">
        <v>0</v>
      </c>
      <c r="G67" s="46">
        <v>0</v>
      </c>
      <c r="H67" s="281">
        <f t="shared" si="31"/>
        <v>0</v>
      </c>
      <c r="I67" s="46">
        <f t="shared" si="34"/>
        <v>0</v>
      </c>
      <c r="J67" s="46">
        <f t="shared" si="32"/>
        <v>0</v>
      </c>
      <c r="K67" s="281">
        <f t="shared" ref="K67:M81" si="53">K25*$E$45/100</f>
        <v>0</v>
      </c>
      <c r="L67" s="46">
        <f t="shared" si="35"/>
        <v>0</v>
      </c>
      <c r="M67" s="281">
        <f t="shared" si="53"/>
        <v>0</v>
      </c>
      <c r="N67" s="46">
        <f t="shared" si="36"/>
        <v>0</v>
      </c>
      <c r="O67" s="292">
        <f t="shared" si="30"/>
        <v>0</v>
      </c>
      <c r="P67" s="14">
        <f t="shared" si="39"/>
        <v>0</v>
      </c>
      <c r="Q67" s="237">
        <f t="shared" si="20"/>
        <v>0</v>
      </c>
      <c r="R67" s="14">
        <f t="shared" si="39"/>
        <v>0</v>
      </c>
      <c r="S67" s="237">
        <f t="shared" si="21"/>
        <v>0</v>
      </c>
      <c r="T67" s="14">
        <f t="shared" si="40"/>
        <v>0</v>
      </c>
      <c r="U67" s="237">
        <f t="shared" si="22"/>
        <v>0</v>
      </c>
      <c r="V67" s="14">
        <f t="shared" si="41"/>
        <v>0</v>
      </c>
      <c r="W67" s="237">
        <f t="shared" si="23"/>
        <v>0</v>
      </c>
      <c r="X67" s="14">
        <f t="shared" si="42"/>
        <v>0</v>
      </c>
      <c r="Y67" s="237">
        <f t="shared" si="24"/>
        <v>0</v>
      </c>
      <c r="Z67" s="14">
        <f t="shared" si="43"/>
        <v>0</v>
      </c>
      <c r="AA67" s="237">
        <f t="shared" si="25"/>
        <v>0</v>
      </c>
      <c r="AB67" s="14">
        <f t="shared" si="44"/>
        <v>0</v>
      </c>
      <c r="AC67" s="237">
        <f t="shared" si="26"/>
        <v>0</v>
      </c>
      <c r="AD67" s="14">
        <f t="shared" si="45"/>
        <v>0</v>
      </c>
      <c r="AE67" s="237">
        <f t="shared" si="52"/>
        <v>0</v>
      </c>
      <c r="AF67" s="14">
        <f t="shared" si="46"/>
        <v>0</v>
      </c>
      <c r="AG67" s="237">
        <f t="shared" si="52"/>
        <v>0</v>
      </c>
      <c r="AH67" s="14">
        <f t="shared" si="47"/>
        <v>0</v>
      </c>
      <c r="AI67" s="237">
        <f t="shared" si="50"/>
        <v>0</v>
      </c>
      <c r="AJ67" s="14">
        <f t="shared" si="48"/>
        <v>0</v>
      </c>
      <c r="AK67" s="237">
        <f t="shared" si="51"/>
        <v>0</v>
      </c>
      <c r="AL67" s="14">
        <f t="shared" si="49"/>
        <v>0</v>
      </c>
    </row>
    <row r="68" spans="2:38" s="6" customFormat="1" ht="16.5" customHeight="1">
      <c r="B68" s="227" t="s">
        <v>14</v>
      </c>
      <c r="C68" s="252">
        <v>916134911.95912981</v>
      </c>
      <c r="D68" s="14">
        <v>1.7187522036246208E-2</v>
      </c>
      <c r="E68" s="281">
        <v>1065539372.6260345</v>
      </c>
      <c r="F68" s="46">
        <v>1.4820624553490232E-2</v>
      </c>
      <c r="G68" s="46">
        <v>0.16308128717353132</v>
      </c>
      <c r="H68" s="281">
        <f t="shared" si="31"/>
        <v>1298059638.2521105</v>
      </c>
      <c r="I68" s="46">
        <f t="shared" si="34"/>
        <v>1.6798660129872904E-2</v>
      </c>
      <c r="J68" s="46">
        <f t="shared" si="32"/>
        <v>0.21821837052630633</v>
      </c>
      <c r="K68" s="281">
        <f t="shared" si="53"/>
        <v>1033804017.4042487</v>
      </c>
      <c r="L68" s="46">
        <f t="shared" si="35"/>
        <v>9.6020735304010174E-3</v>
      </c>
      <c r="M68" s="281">
        <f t="shared" si="53"/>
        <v>931036532.93915653</v>
      </c>
      <c r="N68" s="46">
        <f t="shared" si="36"/>
        <v>9.6020735304010174E-3</v>
      </c>
      <c r="O68" s="292">
        <f t="shared" si="30"/>
        <v>94458463.437486261</v>
      </c>
      <c r="P68" s="14">
        <f t="shared" si="39"/>
        <v>1.980262584842148E-2</v>
      </c>
      <c r="Q68" s="237">
        <f t="shared" si="20"/>
        <v>94549814.455182135</v>
      </c>
      <c r="R68" s="14">
        <f t="shared" si="39"/>
        <v>1.4062353900554752E-2</v>
      </c>
      <c r="S68" s="237">
        <f t="shared" si="21"/>
        <v>94415755.084056944</v>
      </c>
      <c r="T68" s="14">
        <f t="shared" si="40"/>
        <v>1.3961480484077271E-2</v>
      </c>
      <c r="U68" s="237">
        <f t="shared" si="22"/>
        <v>101688367.46822314</v>
      </c>
      <c r="V68" s="14">
        <f t="shared" si="41"/>
        <v>1.8110167838512652E-2</v>
      </c>
      <c r="W68" s="237">
        <f t="shared" si="23"/>
        <v>112531525.1782719</v>
      </c>
      <c r="X68" s="14">
        <f t="shared" si="42"/>
        <v>1.6682804639610919E-2</v>
      </c>
      <c r="Y68" s="237">
        <f t="shared" si="24"/>
        <v>113403788.8172988</v>
      </c>
      <c r="Z68" s="14">
        <f t="shared" si="43"/>
        <v>1.5334207445420873E-2</v>
      </c>
      <c r="AA68" s="237">
        <f t="shared" si="25"/>
        <v>113352483.79842167</v>
      </c>
      <c r="AB68" s="14">
        <f t="shared" si="44"/>
        <v>1.293429121929379E-2</v>
      </c>
      <c r="AC68" s="237">
        <f t="shared" si="26"/>
        <v>114712929.33528933</v>
      </c>
      <c r="AD68" s="14">
        <f t="shared" si="45"/>
        <v>1.5637375249690281E-2</v>
      </c>
      <c r="AE68" s="237">
        <f t="shared" si="52"/>
        <v>114724033.51605277</v>
      </c>
      <c r="AF68" s="14">
        <f t="shared" si="46"/>
        <v>1.7715409932925193E-2</v>
      </c>
      <c r="AG68" s="237">
        <f t="shared" si="52"/>
        <v>114962761.7837463</v>
      </c>
      <c r="AH68" s="14">
        <f t="shared" si="47"/>
        <v>2.4919110933013858E-2</v>
      </c>
      <c r="AI68" s="237">
        <f t="shared" si="50"/>
        <v>114215600.68333052</v>
      </c>
      <c r="AJ68" s="14">
        <f t="shared" si="48"/>
        <v>2.1391480951610385E-2</v>
      </c>
      <c r="AK68" s="237">
        <f t="shared" si="51"/>
        <v>115044114.69475085</v>
      </c>
      <c r="AL68" s="14">
        <f t="shared" si="49"/>
        <v>1.709073827947746E-2</v>
      </c>
    </row>
    <row r="69" spans="2:38" s="6" customFormat="1" ht="16.5" customHeight="1">
      <c r="B69" s="227" t="s">
        <v>13</v>
      </c>
      <c r="C69" s="252">
        <v>10341100</v>
      </c>
      <c r="D69" s="14">
        <v>1.9400841711068295E-4</v>
      </c>
      <c r="E69" s="281">
        <v>11489500</v>
      </c>
      <c r="F69" s="46">
        <v>1.5980785898850932E-4</v>
      </c>
      <c r="G69" s="46">
        <v>0.11105201574300606</v>
      </c>
      <c r="H69" s="281">
        <f t="shared" si="31"/>
        <v>10334500</v>
      </c>
      <c r="I69" s="46">
        <f t="shared" si="34"/>
        <v>1.3374250920083968E-4</v>
      </c>
      <c r="J69" s="46">
        <f t="shared" si="32"/>
        <v>-0.10052656773575874</v>
      </c>
      <c r="K69" s="281">
        <f t="shared" si="53"/>
        <v>10553679.070901148</v>
      </c>
      <c r="L69" s="46">
        <f t="shared" si="35"/>
        <v>9.8023610615764515E-5</v>
      </c>
      <c r="M69" s="281">
        <f t="shared" si="53"/>
        <v>9504568.1836252064</v>
      </c>
      <c r="N69" s="46">
        <f t="shared" si="36"/>
        <v>9.8023610615764501E-5</v>
      </c>
      <c r="O69" s="292">
        <f t="shared" si="30"/>
        <v>825000</v>
      </c>
      <c r="P69" s="14">
        <f t="shared" si="39"/>
        <v>1.729560881091386E-4</v>
      </c>
      <c r="Q69" s="237">
        <f t="shared" si="20"/>
        <v>825000</v>
      </c>
      <c r="R69" s="14">
        <f t="shared" si="39"/>
        <v>1.2270190094827639E-4</v>
      </c>
      <c r="S69" s="237">
        <f t="shared" si="21"/>
        <v>825000</v>
      </c>
      <c r="T69" s="14">
        <f t="shared" si="40"/>
        <v>1.2199469663838675E-4</v>
      </c>
      <c r="U69" s="237">
        <f t="shared" si="22"/>
        <v>825000</v>
      </c>
      <c r="V69" s="14">
        <f t="shared" si="41"/>
        <v>1.4692819679145555E-4</v>
      </c>
      <c r="W69" s="237">
        <f t="shared" si="23"/>
        <v>825000</v>
      </c>
      <c r="X69" s="14">
        <f t="shared" si="42"/>
        <v>1.223062942217768E-4</v>
      </c>
      <c r="Y69" s="237">
        <f t="shared" si="24"/>
        <v>825000</v>
      </c>
      <c r="Z69" s="14">
        <f t="shared" si="43"/>
        <v>1.1155466033726078E-4</v>
      </c>
      <c r="AA69" s="237">
        <f t="shared" si="25"/>
        <v>825000</v>
      </c>
      <c r="AB69" s="14">
        <f t="shared" si="44"/>
        <v>9.4138124709235152E-5</v>
      </c>
      <c r="AC69" s="237">
        <f t="shared" si="26"/>
        <v>825000</v>
      </c>
      <c r="AD69" s="14">
        <f t="shared" si="45"/>
        <v>1.12461905172757E-4</v>
      </c>
      <c r="AE69" s="237">
        <f t="shared" si="52"/>
        <v>825000</v>
      </c>
      <c r="AF69" s="14">
        <f t="shared" si="46"/>
        <v>1.2739452010827575E-4</v>
      </c>
      <c r="AG69" s="237">
        <f t="shared" si="52"/>
        <v>825000</v>
      </c>
      <c r="AH69" s="14">
        <f t="shared" si="47"/>
        <v>1.788254405231504E-4</v>
      </c>
      <c r="AI69" s="237">
        <f t="shared" si="50"/>
        <v>825000</v>
      </c>
      <c r="AJ69" s="14">
        <f t="shared" si="48"/>
        <v>1.5451454687007783E-4</v>
      </c>
      <c r="AK69" s="237">
        <f t="shared" si="51"/>
        <v>1259500</v>
      </c>
      <c r="AL69" s="14">
        <f t="shared" si="49"/>
        <v>1.8710896181101236E-4</v>
      </c>
    </row>
    <row r="70" spans="2:38" s="6" customFormat="1" ht="16.5" customHeight="1">
      <c r="B70" s="227" t="s">
        <v>12</v>
      </c>
      <c r="C70" s="252">
        <v>10856945</v>
      </c>
      <c r="D70" s="14">
        <v>2.0368613726854434E-4</v>
      </c>
      <c r="E70" s="281">
        <v>38907300.299999997</v>
      </c>
      <c r="F70" s="46">
        <v>5.4116300622011285E-4</v>
      </c>
      <c r="G70" s="46">
        <v>2.5836324398806476</v>
      </c>
      <c r="H70" s="281">
        <f t="shared" si="31"/>
        <v>26935645.989999998</v>
      </c>
      <c r="I70" s="46">
        <f t="shared" si="34"/>
        <v>3.4858395487426925E-4</v>
      </c>
      <c r="J70" s="46">
        <f t="shared" si="32"/>
        <v>-0.30769686453932654</v>
      </c>
      <c r="K70" s="281">
        <f t="shared" si="53"/>
        <v>11524617.545424052</v>
      </c>
      <c r="L70" s="46">
        <f t="shared" si="35"/>
        <v>1.0704178279241484E-4</v>
      </c>
      <c r="M70" s="281">
        <f t="shared" si="53"/>
        <v>10378988.456518728</v>
      </c>
      <c r="N70" s="46">
        <f t="shared" si="36"/>
        <v>1.0704178279241487E-4</v>
      </c>
      <c r="O70" s="292">
        <f t="shared" si="30"/>
        <v>1921975</v>
      </c>
      <c r="P70" s="14">
        <f t="shared" si="39"/>
        <v>4.0293003326492323E-4</v>
      </c>
      <c r="Q70" s="237">
        <f t="shared" si="20"/>
        <v>1710775</v>
      </c>
      <c r="R70" s="14">
        <f t="shared" si="39"/>
        <v>2.5444284193307584E-4</v>
      </c>
      <c r="S70" s="237">
        <f t="shared" si="21"/>
        <v>1918730</v>
      </c>
      <c r="T70" s="14">
        <f t="shared" si="40"/>
        <v>2.83727132461784E-4</v>
      </c>
      <c r="U70" s="237">
        <f t="shared" si="22"/>
        <v>1832875</v>
      </c>
      <c r="V70" s="14">
        <f t="shared" si="41"/>
        <v>3.2642547720501707E-4</v>
      </c>
      <c r="W70" s="237">
        <f t="shared" si="23"/>
        <v>2426655</v>
      </c>
      <c r="X70" s="14">
        <f t="shared" si="42"/>
        <v>3.5975173382393429E-4</v>
      </c>
      <c r="Y70" s="237">
        <f t="shared" si="24"/>
        <v>3279265</v>
      </c>
      <c r="Z70" s="14">
        <f t="shared" si="43"/>
        <v>4.4341490088589994E-4</v>
      </c>
      <c r="AA70" s="237">
        <f t="shared" si="25"/>
        <v>1187505</v>
      </c>
      <c r="AB70" s="14">
        <f t="shared" si="44"/>
        <v>1.3550241670647308E-4</v>
      </c>
      <c r="AC70" s="237">
        <f t="shared" si="26"/>
        <v>2375615</v>
      </c>
      <c r="AD70" s="14">
        <f t="shared" si="45"/>
        <v>3.2383780467512622E-4</v>
      </c>
      <c r="AE70" s="237">
        <f t="shared" si="52"/>
        <v>1475760</v>
      </c>
      <c r="AF70" s="14">
        <f t="shared" si="46"/>
        <v>2.2788331756968367E-4</v>
      </c>
      <c r="AG70" s="237">
        <f t="shared" si="52"/>
        <v>1475265</v>
      </c>
      <c r="AH70" s="14">
        <f t="shared" si="47"/>
        <v>3.1977565274349755E-4</v>
      </c>
      <c r="AI70" s="237">
        <f t="shared" si="50"/>
        <v>3189505.99</v>
      </c>
      <c r="AJ70" s="14">
        <f t="shared" si="48"/>
        <v>5.9736372458696861E-4</v>
      </c>
      <c r="AK70" s="237">
        <f t="shared" si="51"/>
        <v>4141720</v>
      </c>
      <c r="AL70" s="14">
        <f t="shared" si="49"/>
        <v>6.1528616856840505E-4</v>
      </c>
    </row>
    <row r="71" spans="2:38" s="6" customFormat="1" ht="16.5" customHeight="1">
      <c r="B71" s="227" t="s">
        <v>11</v>
      </c>
      <c r="C71" s="252">
        <v>0</v>
      </c>
      <c r="D71" s="14">
        <v>0</v>
      </c>
      <c r="E71" s="281">
        <v>0</v>
      </c>
      <c r="F71" s="46">
        <v>0</v>
      </c>
      <c r="G71" s="46">
        <v>0</v>
      </c>
      <c r="H71" s="281">
        <f t="shared" si="31"/>
        <v>0</v>
      </c>
      <c r="I71" s="46">
        <f t="shared" si="34"/>
        <v>0</v>
      </c>
      <c r="J71" s="46">
        <f t="shared" si="32"/>
        <v>0</v>
      </c>
      <c r="K71" s="281">
        <f t="shared" si="53"/>
        <v>0</v>
      </c>
      <c r="L71" s="46">
        <f t="shared" si="35"/>
        <v>0</v>
      </c>
      <c r="M71" s="281">
        <f t="shared" si="53"/>
        <v>0</v>
      </c>
      <c r="N71" s="46">
        <f t="shared" si="36"/>
        <v>0</v>
      </c>
      <c r="O71" s="292">
        <f t="shared" si="30"/>
        <v>0</v>
      </c>
      <c r="P71" s="14">
        <f t="shared" si="39"/>
        <v>0</v>
      </c>
      <c r="Q71" s="237">
        <f t="shared" si="20"/>
        <v>0</v>
      </c>
      <c r="R71" s="14">
        <f t="shared" si="39"/>
        <v>0</v>
      </c>
      <c r="S71" s="237">
        <f t="shared" si="21"/>
        <v>0</v>
      </c>
      <c r="T71" s="14">
        <f t="shared" si="40"/>
        <v>0</v>
      </c>
      <c r="U71" s="237">
        <f t="shared" si="22"/>
        <v>0</v>
      </c>
      <c r="V71" s="14">
        <f t="shared" si="41"/>
        <v>0</v>
      </c>
      <c r="W71" s="237">
        <f t="shared" si="23"/>
        <v>0</v>
      </c>
      <c r="X71" s="14">
        <f t="shared" si="42"/>
        <v>0</v>
      </c>
      <c r="Y71" s="237">
        <f t="shared" si="24"/>
        <v>0</v>
      </c>
      <c r="Z71" s="14">
        <f t="shared" si="43"/>
        <v>0</v>
      </c>
      <c r="AA71" s="237">
        <f t="shared" si="25"/>
        <v>0</v>
      </c>
      <c r="AB71" s="14">
        <f t="shared" si="44"/>
        <v>0</v>
      </c>
      <c r="AC71" s="237">
        <f t="shared" si="26"/>
        <v>0</v>
      </c>
      <c r="AD71" s="14">
        <f t="shared" si="45"/>
        <v>0</v>
      </c>
      <c r="AE71" s="237">
        <f t="shared" si="52"/>
        <v>0</v>
      </c>
      <c r="AF71" s="14">
        <f t="shared" si="46"/>
        <v>0</v>
      </c>
      <c r="AG71" s="237">
        <f t="shared" si="52"/>
        <v>0</v>
      </c>
      <c r="AH71" s="14">
        <f t="shared" si="47"/>
        <v>0</v>
      </c>
      <c r="AI71" s="237">
        <f t="shared" si="50"/>
        <v>0</v>
      </c>
      <c r="AJ71" s="14">
        <f t="shared" si="48"/>
        <v>0</v>
      </c>
      <c r="AK71" s="237">
        <f t="shared" si="51"/>
        <v>0</v>
      </c>
      <c r="AL71" s="14">
        <f t="shared" si="49"/>
        <v>0</v>
      </c>
    </row>
    <row r="72" spans="2:38" s="6" customFormat="1" ht="16.5" customHeight="1">
      <c r="B72" s="227" t="s">
        <v>10</v>
      </c>
      <c r="C72" s="252">
        <v>0</v>
      </c>
      <c r="D72" s="14">
        <v>0</v>
      </c>
      <c r="E72" s="281">
        <v>0</v>
      </c>
      <c r="F72" s="46">
        <v>0</v>
      </c>
      <c r="G72" s="46">
        <v>0</v>
      </c>
      <c r="H72" s="281">
        <f t="shared" si="31"/>
        <v>0</v>
      </c>
      <c r="I72" s="46">
        <f t="shared" si="34"/>
        <v>0</v>
      </c>
      <c r="J72" s="46">
        <f t="shared" si="32"/>
        <v>0</v>
      </c>
      <c r="K72" s="281">
        <f t="shared" si="53"/>
        <v>0</v>
      </c>
      <c r="L72" s="46">
        <f t="shared" si="35"/>
        <v>0</v>
      </c>
      <c r="M72" s="281">
        <f t="shared" si="53"/>
        <v>0</v>
      </c>
      <c r="N72" s="46">
        <f t="shared" si="36"/>
        <v>0</v>
      </c>
      <c r="O72" s="292">
        <f t="shared" si="30"/>
        <v>0</v>
      </c>
      <c r="P72" s="14">
        <f t="shared" si="39"/>
        <v>0</v>
      </c>
      <c r="Q72" s="237">
        <f t="shared" si="20"/>
        <v>0</v>
      </c>
      <c r="R72" s="14">
        <f t="shared" si="39"/>
        <v>0</v>
      </c>
      <c r="S72" s="237">
        <f t="shared" si="21"/>
        <v>0</v>
      </c>
      <c r="T72" s="14">
        <f t="shared" si="40"/>
        <v>0</v>
      </c>
      <c r="U72" s="237">
        <f t="shared" si="22"/>
        <v>0</v>
      </c>
      <c r="V72" s="14">
        <f t="shared" si="41"/>
        <v>0</v>
      </c>
      <c r="W72" s="237">
        <f t="shared" si="23"/>
        <v>0</v>
      </c>
      <c r="X72" s="14">
        <f t="shared" si="42"/>
        <v>0</v>
      </c>
      <c r="Y72" s="237">
        <f t="shared" si="24"/>
        <v>0</v>
      </c>
      <c r="Z72" s="14">
        <f t="shared" si="43"/>
        <v>0</v>
      </c>
      <c r="AA72" s="237">
        <f t="shared" si="25"/>
        <v>0</v>
      </c>
      <c r="AB72" s="14">
        <f t="shared" si="44"/>
        <v>0</v>
      </c>
      <c r="AC72" s="237">
        <f t="shared" si="26"/>
        <v>0</v>
      </c>
      <c r="AD72" s="14">
        <f t="shared" si="45"/>
        <v>0</v>
      </c>
      <c r="AE72" s="237">
        <f t="shared" si="52"/>
        <v>0</v>
      </c>
      <c r="AF72" s="14">
        <f t="shared" si="46"/>
        <v>0</v>
      </c>
      <c r="AG72" s="237">
        <f t="shared" si="52"/>
        <v>0</v>
      </c>
      <c r="AH72" s="14">
        <f t="shared" si="47"/>
        <v>0</v>
      </c>
      <c r="AI72" s="237">
        <f t="shared" si="50"/>
        <v>0</v>
      </c>
      <c r="AJ72" s="14">
        <f t="shared" si="48"/>
        <v>0</v>
      </c>
      <c r="AK72" s="237">
        <f t="shared" si="51"/>
        <v>0</v>
      </c>
      <c r="AL72" s="14">
        <f t="shared" si="49"/>
        <v>0</v>
      </c>
    </row>
    <row r="73" spans="2:38" s="6" customFormat="1" ht="16.5" customHeight="1">
      <c r="B73" s="227" t="s">
        <v>9</v>
      </c>
      <c r="C73" s="252">
        <v>0</v>
      </c>
      <c r="D73" s="14">
        <v>0</v>
      </c>
      <c r="E73" s="281">
        <v>0</v>
      </c>
      <c r="F73" s="46">
        <v>0</v>
      </c>
      <c r="G73" s="46">
        <v>0</v>
      </c>
      <c r="H73" s="281">
        <f t="shared" si="31"/>
        <v>0</v>
      </c>
      <c r="I73" s="46">
        <f t="shared" si="34"/>
        <v>0</v>
      </c>
      <c r="J73" s="46">
        <f t="shared" si="32"/>
        <v>0</v>
      </c>
      <c r="K73" s="281">
        <f t="shared" si="53"/>
        <v>0</v>
      </c>
      <c r="L73" s="46">
        <f t="shared" si="35"/>
        <v>0</v>
      </c>
      <c r="M73" s="281">
        <f t="shared" si="53"/>
        <v>0</v>
      </c>
      <c r="N73" s="46">
        <f t="shared" si="36"/>
        <v>0</v>
      </c>
      <c r="O73" s="292">
        <f t="shared" si="30"/>
        <v>0</v>
      </c>
      <c r="P73" s="14">
        <f t="shared" si="39"/>
        <v>0</v>
      </c>
      <c r="Q73" s="237">
        <f t="shared" si="20"/>
        <v>0</v>
      </c>
      <c r="R73" s="14">
        <f t="shared" si="39"/>
        <v>0</v>
      </c>
      <c r="S73" s="237">
        <f t="shared" si="21"/>
        <v>0</v>
      </c>
      <c r="T73" s="14">
        <f t="shared" si="40"/>
        <v>0</v>
      </c>
      <c r="U73" s="237">
        <f t="shared" si="22"/>
        <v>0</v>
      </c>
      <c r="V73" s="14">
        <f t="shared" si="41"/>
        <v>0</v>
      </c>
      <c r="W73" s="237">
        <f t="shared" si="23"/>
        <v>0</v>
      </c>
      <c r="X73" s="14">
        <f t="shared" si="42"/>
        <v>0</v>
      </c>
      <c r="Y73" s="237">
        <f t="shared" si="24"/>
        <v>0</v>
      </c>
      <c r="Z73" s="14">
        <f t="shared" si="43"/>
        <v>0</v>
      </c>
      <c r="AA73" s="237">
        <f t="shared" si="25"/>
        <v>0</v>
      </c>
      <c r="AB73" s="14">
        <f t="shared" si="44"/>
        <v>0</v>
      </c>
      <c r="AC73" s="237">
        <f t="shared" si="26"/>
        <v>0</v>
      </c>
      <c r="AD73" s="14">
        <f t="shared" si="45"/>
        <v>0</v>
      </c>
      <c r="AE73" s="237">
        <f t="shared" si="52"/>
        <v>0</v>
      </c>
      <c r="AF73" s="14">
        <f t="shared" si="46"/>
        <v>0</v>
      </c>
      <c r="AG73" s="237">
        <f t="shared" si="52"/>
        <v>0</v>
      </c>
      <c r="AH73" s="14">
        <f t="shared" si="47"/>
        <v>0</v>
      </c>
      <c r="AI73" s="237">
        <f t="shared" si="50"/>
        <v>0</v>
      </c>
      <c r="AJ73" s="14">
        <f t="shared" si="48"/>
        <v>0</v>
      </c>
      <c r="AK73" s="237">
        <f t="shared" si="51"/>
        <v>0</v>
      </c>
      <c r="AL73" s="14">
        <f t="shared" si="49"/>
        <v>0</v>
      </c>
    </row>
    <row r="74" spans="2:38" s="6" customFormat="1" ht="16.5" customHeight="1">
      <c r="B74" s="227" t="s">
        <v>8</v>
      </c>
      <c r="C74" s="252">
        <v>291937357.20599997</v>
      </c>
      <c r="D74" s="14">
        <v>5.4770096572910121E-3</v>
      </c>
      <c r="E74" s="281">
        <v>579375766.30999994</v>
      </c>
      <c r="F74" s="46">
        <v>8.0585578801364733E-3</v>
      </c>
      <c r="G74" s="46">
        <v>0.98458933743506694</v>
      </c>
      <c r="H74" s="281">
        <f t="shared" si="31"/>
        <v>35780594.079999998</v>
      </c>
      <c r="I74" s="46">
        <f t="shared" si="34"/>
        <v>4.6304963306941893E-4</v>
      </c>
      <c r="J74" s="46">
        <f t="shared" si="32"/>
        <v>-0.93824285349750836</v>
      </c>
      <c r="K74" s="281">
        <f t="shared" si="53"/>
        <v>667034044.29072523</v>
      </c>
      <c r="L74" s="46">
        <f t="shared" si="35"/>
        <v>6.1954778978729769E-3</v>
      </c>
      <c r="M74" s="281">
        <f t="shared" si="53"/>
        <v>600726108.1342634</v>
      </c>
      <c r="N74" s="46">
        <f t="shared" si="36"/>
        <v>6.1954778978729769E-3</v>
      </c>
      <c r="O74" s="292">
        <f t="shared" si="30"/>
        <v>5479331</v>
      </c>
      <c r="P74" s="14">
        <f t="shared" si="39"/>
        <v>1.1487074608668296E-3</v>
      </c>
      <c r="Q74" s="237">
        <f t="shared" si="20"/>
        <v>7587882.5</v>
      </c>
      <c r="R74" s="14">
        <f t="shared" si="39"/>
        <v>1.1285425538450423E-3</v>
      </c>
      <c r="S74" s="237">
        <f t="shared" si="21"/>
        <v>1257265.3500000001</v>
      </c>
      <c r="T74" s="14">
        <f t="shared" si="40"/>
        <v>1.8591479389964261E-4</v>
      </c>
      <c r="U74" s="237">
        <f t="shared" si="22"/>
        <v>5937619.9299999997</v>
      </c>
      <c r="V74" s="14">
        <f t="shared" si="41"/>
        <v>1.0574591388459497E-3</v>
      </c>
      <c r="W74" s="237">
        <f t="shared" si="23"/>
        <v>1930864.54</v>
      </c>
      <c r="X74" s="14">
        <f t="shared" si="42"/>
        <v>2.8625077155349784E-4</v>
      </c>
      <c r="Y74" s="237">
        <f t="shared" si="24"/>
        <v>1797279</v>
      </c>
      <c r="Z74" s="14">
        <f t="shared" si="43"/>
        <v>2.4302405863792936E-4</v>
      </c>
      <c r="AA74" s="237">
        <f t="shared" si="25"/>
        <v>2778321.15</v>
      </c>
      <c r="AB74" s="14">
        <f t="shared" si="44"/>
        <v>3.1702538533455227E-4</v>
      </c>
      <c r="AC74" s="237">
        <f t="shared" si="26"/>
        <v>639152.25</v>
      </c>
      <c r="AD74" s="14">
        <f t="shared" si="45"/>
        <v>8.7127611794490022E-5</v>
      </c>
      <c r="AE74" s="237">
        <f t="shared" si="52"/>
        <v>992124.32</v>
      </c>
      <c r="AF74" s="14">
        <f t="shared" si="46"/>
        <v>1.532014565262417E-4</v>
      </c>
      <c r="AG74" s="237">
        <f t="shared" si="52"/>
        <v>2686632.3</v>
      </c>
      <c r="AH74" s="14">
        <f t="shared" si="47"/>
        <v>5.823493388742118E-4</v>
      </c>
      <c r="AI74" s="237">
        <f t="shared" si="50"/>
        <v>391252.95</v>
      </c>
      <c r="AJ74" s="14">
        <f t="shared" si="48"/>
        <v>7.3277905794946939E-5</v>
      </c>
      <c r="AK74" s="237">
        <f t="shared" si="51"/>
        <v>4302868.79</v>
      </c>
      <c r="AL74" s="14">
        <f t="shared" si="49"/>
        <v>6.3922613108845336E-4</v>
      </c>
    </row>
    <row r="75" spans="2:38" s="6" customFormat="1" ht="16.5" customHeight="1">
      <c r="B75" s="227" t="s">
        <v>7</v>
      </c>
      <c r="C75" s="252">
        <v>0</v>
      </c>
      <c r="D75" s="14">
        <v>0</v>
      </c>
      <c r="E75" s="281">
        <v>0</v>
      </c>
      <c r="F75" s="46">
        <v>0</v>
      </c>
      <c r="G75" s="46">
        <v>0</v>
      </c>
      <c r="H75" s="281">
        <f t="shared" si="31"/>
        <v>0</v>
      </c>
      <c r="I75" s="46">
        <f t="shared" si="34"/>
        <v>0</v>
      </c>
      <c r="J75" s="46">
        <f t="shared" si="32"/>
        <v>0</v>
      </c>
      <c r="K75" s="281">
        <f t="shared" si="53"/>
        <v>0</v>
      </c>
      <c r="L75" s="46">
        <f t="shared" si="35"/>
        <v>0</v>
      </c>
      <c r="M75" s="281">
        <f t="shared" si="53"/>
        <v>0</v>
      </c>
      <c r="N75" s="46">
        <f t="shared" si="36"/>
        <v>0</v>
      </c>
      <c r="O75" s="292">
        <f t="shared" si="30"/>
        <v>0</v>
      </c>
      <c r="P75" s="14">
        <f t="shared" si="39"/>
        <v>0</v>
      </c>
      <c r="Q75" s="237">
        <f t="shared" si="20"/>
        <v>0</v>
      </c>
      <c r="R75" s="14">
        <f t="shared" si="39"/>
        <v>0</v>
      </c>
      <c r="S75" s="237">
        <f t="shared" si="21"/>
        <v>0</v>
      </c>
      <c r="T75" s="14">
        <f t="shared" si="40"/>
        <v>0</v>
      </c>
      <c r="U75" s="237">
        <f t="shared" si="22"/>
        <v>0</v>
      </c>
      <c r="V75" s="14">
        <f t="shared" si="41"/>
        <v>0</v>
      </c>
      <c r="W75" s="237">
        <f t="shared" si="23"/>
        <v>0</v>
      </c>
      <c r="X75" s="14">
        <f t="shared" si="42"/>
        <v>0</v>
      </c>
      <c r="Y75" s="237">
        <f t="shared" si="24"/>
        <v>0</v>
      </c>
      <c r="Z75" s="14">
        <f t="shared" si="43"/>
        <v>0</v>
      </c>
      <c r="AA75" s="237">
        <f t="shared" si="25"/>
        <v>0</v>
      </c>
      <c r="AB75" s="14">
        <f t="shared" si="44"/>
        <v>0</v>
      </c>
      <c r="AC75" s="237">
        <f t="shared" si="26"/>
        <v>0</v>
      </c>
      <c r="AD75" s="14">
        <f t="shared" si="45"/>
        <v>0</v>
      </c>
      <c r="AE75" s="237">
        <f t="shared" si="52"/>
        <v>0</v>
      </c>
      <c r="AF75" s="14">
        <f t="shared" si="46"/>
        <v>0</v>
      </c>
      <c r="AG75" s="237">
        <f t="shared" si="52"/>
        <v>0</v>
      </c>
      <c r="AH75" s="14">
        <f t="shared" si="47"/>
        <v>0</v>
      </c>
      <c r="AI75" s="237">
        <f t="shared" si="50"/>
        <v>0</v>
      </c>
      <c r="AJ75" s="14">
        <f t="shared" si="48"/>
        <v>0</v>
      </c>
      <c r="AK75" s="237">
        <f t="shared" si="51"/>
        <v>0</v>
      </c>
      <c r="AL75" s="14">
        <f t="shared" si="49"/>
        <v>0</v>
      </c>
    </row>
    <row r="76" spans="2:38" s="6" customFormat="1" ht="16.5" customHeight="1">
      <c r="B76" s="227" t="s">
        <v>6</v>
      </c>
      <c r="C76" s="252">
        <v>0</v>
      </c>
      <c r="D76" s="14">
        <v>0</v>
      </c>
      <c r="E76" s="281">
        <v>0</v>
      </c>
      <c r="F76" s="46">
        <v>0</v>
      </c>
      <c r="G76" s="46">
        <v>0</v>
      </c>
      <c r="H76" s="281">
        <f t="shared" si="31"/>
        <v>0</v>
      </c>
      <c r="I76" s="46">
        <f t="shared" si="34"/>
        <v>0</v>
      </c>
      <c r="J76" s="46">
        <f t="shared" si="32"/>
        <v>0</v>
      </c>
      <c r="K76" s="281">
        <f t="shared" si="53"/>
        <v>0</v>
      </c>
      <c r="L76" s="46">
        <f t="shared" si="35"/>
        <v>0</v>
      </c>
      <c r="M76" s="281">
        <f t="shared" si="53"/>
        <v>0</v>
      </c>
      <c r="N76" s="46">
        <f t="shared" si="36"/>
        <v>0</v>
      </c>
      <c r="O76" s="292">
        <f t="shared" si="30"/>
        <v>0</v>
      </c>
      <c r="P76" s="14">
        <f t="shared" si="39"/>
        <v>0</v>
      </c>
      <c r="Q76" s="237">
        <f t="shared" si="20"/>
        <v>0</v>
      </c>
      <c r="R76" s="14">
        <f t="shared" si="39"/>
        <v>0</v>
      </c>
      <c r="S76" s="237">
        <f t="shared" si="21"/>
        <v>0</v>
      </c>
      <c r="T76" s="14">
        <f t="shared" si="40"/>
        <v>0</v>
      </c>
      <c r="U76" s="237">
        <f t="shared" si="22"/>
        <v>0</v>
      </c>
      <c r="V76" s="14">
        <f t="shared" si="41"/>
        <v>0</v>
      </c>
      <c r="W76" s="237">
        <f t="shared" si="23"/>
        <v>0</v>
      </c>
      <c r="X76" s="14">
        <f t="shared" si="42"/>
        <v>0</v>
      </c>
      <c r="Y76" s="237">
        <f t="shared" si="24"/>
        <v>0</v>
      </c>
      <c r="Z76" s="14">
        <f t="shared" si="43"/>
        <v>0</v>
      </c>
      <c r="AA76" s="237">
        <f t="shared" si="25"/>
        <v>0</v>
      </c>
      <c r="AB76" s="14">
        <f t="shared" si="44"/>
        <v>0</v>
      </c>
      <c r="AC76" s="237">
        <f t="shared" si="26"/>
        <v>0</v>
      </c>
      <c r="AD76" s="14">
        <f t="shared" si="45"/>
        <v>0</v>
      </c>
      <c r="AE76" s="237">
        <f t="shared" si="52"/>
        <v>0</v>
      </c>
      <c r="AF76" s="14">
        <f t="shared" si="46"/>
        <v>0</v>
      </c>
      <c r="AG76" s="237">
        <f t="shared" si="52"/>
        <v>0</v>
      </c>
      <c r="AH76" s="14">
        <f t="shared" si="47"/>
        <v>0</v>
      </c>
      <c r="AI76" s="237">
        <f t="shared" si="50"/>
        <v>0</v>
      </c>
      <c r="AJ76" s="14">
        <f t="shared" si="48"/>
        <v>0</v>
      </c>
      <c r="AK76" s="237">
        <f t="shared" si="51"/>
        <v>0</v>
      </c>
      <c r="AL76" s="14">
        <f t="shared" si="49"/>
        <v>0</v>
      </c>
    </row>
    <row r="77" spans="2:38" s="6" customFormat="1" ht="16.5" customHeight="1">
      <c r="B77" s="227" t="s">
        <v>5</v>
      </c>
      <c r="C77" s="252">
        <v>55850536.5</v>
      </c>
      <c r="D77" s="14">
        <v>1.047806730536154E-3</v>
      </c>
      <c r="E77" s="281">
        <v>62762837.5</v>
      </c>
      <c r="F77" s="46">
        <v>8.7297051089418388E-4</v>
      </c>
      <c r="G77" s="46">
        <v>0.12376427216594418</v>
      </c>
      <c r="H77" s="281">
        <f t="shared" si="31"/>
        <v>76846128.754999995</v>
      </c>
      <c r="I77" s="46">
        <f t="shared" si="34"/>
        <v>9.9449359737428019E-4</v>
      </c>
      <c r="J77" s="46">
        <f t="shared" si="32"/>
        <v>0.22438901451834448</v>
      </c>
      <c r="K77" s="281">
        <f t="shared" si="53"/>
        <v>53832331.846404441</v>
      </c>
      <c r="L77" s="46">
        <f t="shared" si="35"/>
        <v>4.9999999999999947E-4</v>
      </c>
      <c r="M77" s="281">
        <f t="shared" si="53"/>
        <v>48481014.542921975</v>
      </c>
      <c r="N77" s="46">
        <f t="shared" si="36"/>
        <v>4.9999999999999958E-4</v>
      </c>
      <c r="O77" s="292">
        <f t="shared" si="30"/>
        <v>5528875</v>
      </c>
      <c r="P77" s="14">
        <f t="shared" si="39"/>
        <v>1.1590940504780771E-3</v>
      </c>
      <c r="Q77" s="237">
        <f t="shared" si="20"/>
        <v>4541075</v>
      </c>
      <c r="R77" s="14">
        <f t="shared" si="39"/>
        <v>6.7539216345296278E-4</v>
      </c>
      <c r="S77" s="237">
        <f t="shared" si="21"/>
        <v>5464800</v>
      </c>
      <c r="T77" s="14">
        <f t="shared" si="40"/>
        <v>8.0809287053267389E-4</v>
      </c>
      <c r="U77" s="237">
        <f t="shared" si="22"/>
        <v>6271375</v>
      </c>
      <c r="V77" s="14">
        <f t="shared" si="41"/>
        <v>1.1168991759430481E-3</v>
      </c>
      <c r="W77" s="237">
        <f t="shared" si="23"/>
        <v>5624300</v>
      </c>
      <c r="X77" s="14">
        <f t="shared" si="42"/>
        <v>8.3380277647459298E-4</v>
      </c>
      <c r="Y77" s="237">
        <f t="shared" si="24"/>
        <v>7508538.8399999999</v>
      </c>
      <c r="Z77" s="14">
        <f t="shared" si="43"/>
        <v>1.0152878786973698E-3</v>
      </c>
      <c r="AA77" s="237">
        <f t="shared" si="25"/>
        <v>6954915</v>
      </c>
      <c r="AB77" s="14">
        <f t="shared" si="44"/>
        <v>7.9360321892379417E-4</v>
      </c>
      <c r="AC77" s="237">
        <f t="shared" si="26"/>
        <v>7509370</v>
      </c>
      <c r="AD77" s="14">
        <f t="shared" si="45"/>
        <v>1.0236582507238137E-3</v>
      </c>
      <c r="AE77" s="237">
        <f t="shared" si="52"/>
        <v>6968904.415</v>
      </c>
      <c r="AF77" s="14">
        <f t="shared" si="46"/>
        <v>1.0761214953083262E-3</v>
      </c>
      <c r="AG77" s="237">
        <f t="shared" si="52"/>
        <v>7338848</v>
      </c>
      <c r="AH77" s="14">
        <f t="shared" si="47"/>
        <v>1.5907548200393227E-3</v>
      </c>
      <c r="AI77" s="237">
        <f t="shared" si="50"/>
        <v>5779345</v>
      </c>
      <c r="AJ77" s="14">
        <f t="shared" si="48"/>
        <v>1.0824156047040607E-3</v>
      </c>
      <c r="AK77" s="237">
        <f t="shared" si="51"/>
        <v>7355782.5</v>
      </c>
      <c r="AL77" s="14">
        <f t="shared" si="49"/>
        <v>1.092761275809935E-3</v>
      </c>
    </row>
    <row r="78" spans="2:38" s="6" customFormat="1" ht="16.5" customHeight="1">
      <c r="B78" s="227" t="s">
        <v>4</v>
      </c>
      <c r="C78" s="252">
        <v>0</v>
      </c>
      <c r="D78" s="14">
        <v>0</v>
      </c>
      <c r="E78" s="281">
        <v>0</v>
      </c>
      <c r="F78" s="46">
        <v>0</v>
      </c>
      <c r="G78" s="46">
        <v>0</v>
      </c>
      <c r="H78" s="281">
        <f t="shared" si="31"/>
        <v>0</v>
      </c>
      <c r="I78" s="46">
        <f t="shared" si="34"/>
        <v>0</v>
      </c>
      <c r="J78" s="46">
        <f t="shared" si="32"/>
        <v>0</v>
      </c>
      <c r="K78" s="281">
        <f t="shared" si="53"/>
        <v>0</v>
      </c>
      <c r="L78" s="46">
        <f t="shared" si="35"/>
        <v>0</v>
      </c>
      <c r="M78" s="281">
        <f t="shared" si="53"/>
        <v>0</v>
      </c>
      <c r="N78" s="46">
        <f t="shared" si="36"/>
        <v>0</v>
      </c>
      <c r="O78" s="292">
        <f t="shared" si="30"/>
        <v>0</v>
      </c>
      <c r="P78" s="14">
        <f t="shared" si="39"/>
        <v>0</v>
      </c>
      <c r="Q78" s="237">
        <f t="shared" si="20"/>
        <v>0</v>
      </c>
      <c r="R78" s="14">
        <f t="shared" si="39"/>
        <v>0</v>
      </c>
      <c r="S78" s="237">
        <f t="shared" si="21"/>
        <v>0</v>
      </c>
      <c r="T78" s="14">
        <f t="shared" si="40"/>
        <v>0</v>
      </c>
      <c r="U78" s="237">
        <f t="shared" si="22"/>
        <v>0</v>
      </c>
      <c r="V78" s="14">
        <f t="shared" si="41"/>
        <v>0</v>
      </c>
      <c r="W78" s="237">
        <f t="shared" si="23"/>
        <v>0</v>
      </c>
      <c r="X78" s="14">
        <f t="shared" si="42"/>
        <v>0</v>
      </c>
      <c r="Y78" s="237">
        <f t="shared" si="24"/>
        <v>0</v>
      </c>
      <c r="Z78" s="14">
        <f t="shared" si="43"/>
        <v>0</v>
      </c>
      <c r="AA78" s="237">
        <f t="shared" si="25"/>
        <v>0</v>
      </c>
      <c r="AB78" s="14">
        <f t="shared" si="44"/>
        <v>0</v>
      </c>
      <c r="AC78" s="237">
        <f t="shared" si="26"/>
        <v>0</v>
      </c>
      <c r="AD78" s="14">
        <f t="shared" si="45"/>
        <v>0</v>
      </c>
      <c r="AE78" s="237">
        <f t="shared" si="52"/>
        <v>0</v>
      </c>
      <c r="AF78" s="14">
        <f t="shared" si="46"/>
        <v>0</v>
      </c>
      <c r="AG78" s="237">
        <f t="shared" si="52"/>
        <v>0</v>
      </c>
      <c r="AH78" s="14">
        <f t="shared" si="47"/>
        <v>0</v>
      </c>
      <c r="AI78" s="237">
        <f t="shared" si="50"/>
        <v>0</v>
      </c>
      <c r="AJ78" s="14">
        <f t="shared" si="48"/>
        <v>0</v>
      </c>
      <c r="AK78" s="237">
        <f t="shared" si="51"/>
        <v>0</v>
      </c>
      <c r="AL78" s="14">
        <f t="shared" si="49"/>
        <v>0</v>
      </c>
    </row>
    <row r="79" spans="2:38" s="6" customFormat="1" ht="16.5" customHeight="1">
      <c r="B79" s="227" t="s">
        <v>3</v>
      </c>
      <c r="C79" s="252">
        <v>0</v>
      </c>
      <c r="D79" s="14">
        <v>0</v>
      </c>
      <c r="E79" s="281">
        <v>0</v>
      </c>
      <c r="F79" s="46">
        <v>0</v>
      </c>
      <c r="G79" s="46">
        <v>0</v>
      </c>
      <c r="H79" s="281">
        <f t="shared" si="31"/>
        <v>0</v>
      </c>
      <c r="I79" s="46">
        <f t="shared" si="34"/>
        <v>0</v>
      </c>
      <c r="J79" s="46">
        <f t="shared" si="32"/>
        <v>0</v>
      </c>
      <c r="K79" s="281">
        <f t="shared" si="53"/>
        <v>0</v>
      </c>
      <c r="L79" s="46">
        <f t="shared" si="35"/>
        <v>0</v>
      </c>
      <c r="M79" s="281">
        <f t="shared" si="53"/>
        <v>0</v>
      </c>
      <c r="N79" s="46">
        <f t="shared" si="36"/>
        <v>0</v>
      </c>
      <c r="O79" s="292">
        <f t="shared" si="30"/>
        <v>0</v>
      </c>
      <c r="P79" s="14">
        <f>+IFERROR(O79/O$49,0)</f>
        <v>0</v>
      </c>
      <c r="Q79" s="237">
        <f t="shared" si="20"/>
        <v>0</v>
      </c>
      <c r="R79" s="14">
        <f t="shared" si="39"/>
        <v>0</v>
      </c>
      <c r="S79" s="237">
        <f t="shared" si="21"/>
        <v>0</v>
      </c>
      <c r="T79" s="14">
        <f t="shared" si="40"/>
        <v>0</v>
      </c>
      <c r="U79" s="237">
        <f t="shared" si="22"/>
        <v>0</v>
      </c>
      <c r="V79" s="14">
        <f t="shared" si="41"/>
        <v>0</v>
      </c>
      <c r="W79" s="237">
        <f t="shared" si="23"/>
        <v>0</v>
      </c>
      <c r="X79" s="14">
        <f t="shared" si="42"/>
        <v>0</v>
      </c>
      <c r="Y79" s="237">
        <f t="shared" si="24"/>
        <v>0</v>
      </c>
      <c r="Z79" s="14">
        <f t="shared" si="43"/>
        <v>0</v>
      </c>
      <c r="AA79" s="237">
        <f t="shared" si="25"/>
        <v>0</v>
      </c>
      <c r="AB79" s="14">
        <f t="shared" si="44"/>
        <v>0</v>
      </c>
      <c r="AC79" s="237">
        <f t="shared" si="26"/>
        <v>0</v>
      </c>
      <c r="AD79" s="14">
        <f t="shared" si="45"/>
        <v>0</v>
      </c>
      <c r="AE79" s="237">
        <f t="shared" si="52"/>
        <v>0</v>
      </c>
      <c r="AF79" s="14">
        <f t="shared" si="46"/>
        <v>0</v>
      </c>
      <c r="AG79" s="237">
        <f t="shared" si="52"/>
        <v>0</v>
      </c>
      <c r="AH79" s="14">
        <f t="shared" si="47"/>
        <v>0</v>
      </c>
      <c r="AI79" s="237">
        <f t="shared" si="50"/>
        <v>0</v>
      </c>
      <c r="AJ79" s="14">
        <f t="shared" si="48"/>
        <v>0</v>
      </c>
      <c r="AK79" s="237">
        <f t="shared" si="51"/>
        <v>0</v>
      </c>
      <c r="AL79" s="14">
        <f t="shared" si="49"/>
        <v>0</v>
      </c>
    </row>
    <row r="80" spans="2:38" s="6" customFormat="1" ht="16.5" customHeight="1">
      <c r="B80" s="227" t="s">
        <v>2</v>
      </c>
      <c r="C80" s="252">
        <v>377848614</v>
      </c>
      <c r="D80" s="14">
        <v>7.0887827706535515E-3</v>
      </c>
      <c r="E80" s="281">
        <v>304870192.935</v>
      </c>
      <c r="F80" s="46">
        <v>4.2404502199709397E-3</v>
      </c>
      <c r="G80" s="46">
        <v>-0.19314195781329502</v>
      </c>
      <c r="H80" s="281">
        <f t="shared" si="31"/>
        <v>278715358.89999998</v>
      </c>
      <c r="I80" s="46">
        <f t="shared" si="34"/>
        <v>3.6069564518940037E-3</v>
      </c>
      <c r="J80" s="46">
        <f t="shared" si="32"/>
        <v>-8.5790066202294762E-2</v>
      </c>
      <c r="K80" s="281">
        <f t="shared" si="53"/>
        <v>373751363.95649445</v>
      </c>
      <c r="L80" s="46">
        <f t="shared" si="35"/>
        <v>3.4714394782571325E-3</v>
      </c>
      <c r="M80" s="281">
        <f t="shared" si="53"/>
        <v>336597815.66051531</v>
      </c>
      <c r="N80" s="46">
        <f t="shared" si="36"/>
        <v>3.4714394782571329E-3</v>
      </c>
      <c r="O80" s="292">
        <f t="shared" si="30"/>
        <v>21002120.149999999</v>
      </c>
      <c r="P80" s="14">
        <f t="shared" si="39"/>
        <v>4.4029630825965027E-3</v>
      </c>
      <c r="Q80" s="237">
        <f t="shared" si="20"/>
        <v>21345830</v>
      </c>
      <c r="R80" s="14">
        <f t="shared" si="39"/>
        <v>3.1747562646287841E-3</v>
      </c>
      <c r="S80" s="237">
        <f t="shared" si="21"/>
        <v>28245140</v>
      </c>
      <c r="T80" s="14">
        <f t="shared" si="40"/>
        <v>4.1766754979500158E-3</v>
      </c>
      <c r="U80" s="237">
        <f t="shared" si="22"/>
        <v>22625020</v>
      </c>
      <c r="V80" s="14">
        <f t="shared" si="41"/>
        <v>4.0293980496613549E-3</v>
      </c>
      <c r="W80" s="237">
        <f t="shared" si="23"/>
        <v>19362640</v>
      </c>
      <c r="X80" s="14">
        <f t="shared" si="42"/>
        <v>2.8705124178792052E-3</v>
      </c>
      <c r="Y80" s="237">
        <f t="shared" si="24"/>
        <v>29515805</v>
      </c>
      <c r="Z80" s="14">
        <f t="shared" si="43"/>
        <v>3.9910613349767553E-3</v>
      </c>
      <c r="AA80" s="237">
        <f t="shared" si="25"/>
        <v>31630912.5</v>
      </c>
      <c r="AB80" s="14">
        <f t="shared" si="44"/>
        <v>3.6093027704144306E-3</v>
      </c>
      <c r="AC80" s="237">
        <f t="shared" si="26"/>
        <v>25255175</v>
      </c>
      <c r="AD80" s="14">
        <f t="shared" si="45"/>
        <v>3.4427213284501613E-3</v>
      </c>
      <c r="AE80" s="237">
        <f t="shared" si="52"/>
        <v>23896675</v>
      </c>
      <c r="AF80" s="14">
        <f t="shared" si="46"/>
        <v>3.6900672046162792E-3</v>
      </c>
      <c r="AG80" s="237">
        <f t="shared" si="52"/>
        <v>15854863.75</v>
      </c>
      <c r="AH80" s="14">
        <f t="shared" si="47"/>
        <v>3.4366702963979129E-3</v>
      </c>
      <c r="AI80" s="237">
        <f t="shared" si="50"/>
        <v>18271577.5</v>
      </c>
      <c r="AJ80" s="14">
        <f t="shared" si="48"/>
        <v>3.4220903248654662E-3</v>
      </c>
      <c r="AK80" s="237">
        <f t="shared" si="51"/>
        <v>21709600</v>
      </c>
      <c r="AL80" s="14">
        <f t="shared" si="49"/>
        <v>3.2251375286481573E-3</v>
      </c>
    </row>
    <row r="81" spans="2:38" s="6" customFormat="1" ht="16.5" customHeight="1">
      <c r="B81" s="227" t="s">
        <v>1</v>
      </c>
      <c r="C81" s="252">
        <v>0</v>
      </c>
      <c r="D81" s="14">
        <v>0</v>
      </c>
      <c r="E81" s="281">
        <v>0</v>
      </c>
      <c r="F81" s="46">
        <v>0</v>
      </c>
      <c r="G81" s="46">
        <v>0</v>
      </c>
      <c r="H81" s="281">
        <f t="shared" si="31"/>
        <v>0</v>
      </c>
      <c r="I81" s="46">
        <f t="shared" si="34"/>
        <v>0</v>
      </c>
      <c r="J81" s="46">
        <f t="shared" si="32"/>
        <v>0</v>
      </c>
      <c r="K81" s="281">
        <f t="shared" si="53"/>
        <v>0</v>
      </c>
      <c r="L81" s="46">
        <f t="shared" si="35"/>
        <v>0</v>
      </c>
      <c r="M81" s="281">
        <f t="shared" si="53"/>
        <v>0</v>
      </c>
      <c r="N81" s="46">
        <f t="shared" si="36"/>
        <v>0</v>
      </c>
      <c r="O81" s="292">
        <f t="shared" si="30"/>
        <v>0</v>
      </c>
      <c r="P81" s="14">
        <f t="shared" si="39"/>
        <v>0</v>
      </c>
      <c r="Q81" s="237">
        <f t="shared" si="20"/>
        <v>0</v>
      </c>
      <c r="R81" s="14">
        <f t="shared" si="39"/>
        <v>0</v>
      </c>
      <c r="S81" s="237">
        <f t="shared" si="21"/>
        <v>0</v>
      </c>
      <c r="T81" s="14">
        <f t="shared" si="40"/>
        <v>0</v>
      </c>
      <c r="U81" s="237">
        <f t="shared" si="22"/>
        <v>0</v>
      </c>
      <c r="V81" s="14">
        <f t="shared" si="41"/>
        <v>0</v>
      </c>
      <c r="W81" s="237">
        <f t="shared" si="23"/>
        <v>0</v>
      </c>
      <c r="X81" s="14">
        <f t="shared" si="42"/>
        <v>0</v>
      </c>
      <c r="Y81" s="237">
        <f t="shared" si="24"/>
        <v>0</v>
      </c>
      <c r="Z81" s="14">
        <f t="shared" si="43"/>
        <v>0</v>
      </c>
      <c r="AA81" s="237">
        <f t="shared" si="25"/>
        <v>0</v>
      </c>
      <c r="AB81" s="14">
        <f t="shared" si="44"/>
        <v>0</v>
      </c>
      <c r="AC81" s="237">
        <f t="shared" si="26"/>
        <v>0</v>
      </c>
      <c r="AD81" s="14">
        <f t="shared" si="45"/>
        <v>0</v>
      </c>
      <c r="AE81" s="237">
        <f t="shared" ref="AE81:AG83" si="54">AE39*$E$45/100</f>
        <v>0</v>
      </c>
      <c r="AF81" s="14">
        <f t="shared" si="46"/>
        <v>0</v>
      </c>
      <c r="AG81" s="237">
        <f t="shared" si="54"/>
        <v>0</v>
      </c>
      <c r="AH81" s="14">
        <f t="shared" si="47"/>
        <v>0</v>
      </c>
      <c r="AI81" s="237">
        <f t="shared" si="50"/>
        <v>0</v>
      </c>
      <c r="AJ81" s="14">
        <f t="shared" si="48"/>
        <v>0</v>
      </c>
      <c r="AK81" s="237">
        <f t="shared" si="51"/>
        <v>0</v>
      </c>
      <c r="AL81" s="14">
        <f t="shared" si="49"/>
        <v>0</v>
      </c>
    </row>
    <row r="82" spans="2:38" s="6" customFormat="1" ht="16.5" customHeight="1">
      <c r="B82" s="227" t="s">
        <v>0</v>
      </c>
      <c r="C82" s="252">
        <v>1160886930.665</v>
      </c>
      <c r="D82" s="14">
        <v>2.177929193826535E-2</v>
      </c>
      <c r="E82" s="281">
        <v>1488006895.7671499</v>
      </c>
      <c r="F82" s="46">
        <v>2.0696740169083613E-2</v>
      </c>
      <c r="G82" s="46">
        <v>0.28178451876856198</v>
      </c>
      <c r="H82" s="281">
        <f t="shared" si="31"/>
        <v>1628350225.3699999</v>
      </c>
      <c r="I82" s="46">
        <f t="shared" si="34"/>
        <v>2.1073070298392432E-2</v>
      </c>
      <c r="J82" s="46">
        <f t="shared" si="32"/>
        <v>9.4316316679765921E-2</v>
      </c>
      <c r="K82" s="281">
        <f>K40*$E$45/100</f>
        <v>2166299654.4405656</v>
      </c>
      <c r="L82" s="46">
        <f t="shared" si="35"/>
        <v>2.0120804543833398E-2</v>
      </c>
      <c r="M82" s="281">
        <f>M40*$E$45/100</f>
        <v>1950954035.4097564</v>
      </c>
      <c r="N82" s="46">
        <f t="shared" si="36"/>
        <v>2.0120804543833398E-2</v>
      </c>
      <c r="O82" s="292">
        <f t="shared" si="30"/>
        <v>111669615.97</v>
      </c>
      <c r="P82" s="14">
        <f t="shared" si="39"/>
        <v>2.3410836289479989E-2</v>
      </c>
      <c r="Q82" s="237">
        <f t="shared" si="20"/>
        <v>128930955.065</v>
      </c>
      <c r="R82" s="14">
        <f t="shared" si="39"/>
        <v>1.9175846397033097E-2</v>
      </c>
      <c r="S82" s="237">
        <f t="shared" si="21"/>
        <v>125188579.56</v>
      </c>
      <c r="T82" s="14">
        <f t="shared" si="40"/>
        <v>1.8511930649712419E-2</v>
      </c>
      <c r="U82" s="237">
        <f t="shared" si="22"/>
        <v>118615699.235</v>
      </c>
      <c r="V82" s="14">
        <f t="shared" si="41"/>
        <v>2.1124837333037799E-2</v>
      </c>
      <c r="W82" s="237">
        <f t="shared" si="23"/>
        <v>141499490.495</v>
      </c>
      <c r="X82" s="14">
        <f t="shared" si="42"/>
        <v>2.0977307050561188E-2</v>
      </c>
      <c r="Y82" s="237">
        <f t="shared" si="24"/>
        <v>168352468.07499999</v>
      </c>
      <c r="Z82" s="14">
        <f t="shared" si="43"/>
        <v>2.2764245324904439E-2</v>
      </c>
      <c r="AA82" s="237">
        <f t="shared" si="25"/>
        <v>184746709.28999999</v>
      </c>
      <c r="AB82" s="14">
        <f t="shared" si="44"/>
        <v>2.1080859101530708E-2</v>
      </c>
      <c r="AC82" s="237">
        <f t="shared" si="26"/>
        <v>162925226.63999999</v>
      </c>
      <c r="AD82" s="14">
        <f t="shared" si="45"/>
        <v>2.2209553198348629E-2</v>
      </c>
      <c r="AE82" s="237">
        <f t="shared" si="54"/>
        <v>150244646.36500001</v>
      </c>
      <c r="AF82" s="14">
        <f t="shared" si="46"/>
        <v>2.3200417724250633E-2</v>
      </c>
      <c r="AG82" s="237">
        <f t="shared" si="54"/>
        <v>101408961.005</v>
      </c>
      <c r="AH82" s="14">
        <f t="shared" si="47"/>
        <v>2.1981214696623157E-2</v>
      </c>
      <c r="AI82" s="237">
        <f t="shared" si="50"/>
        <v>112113529.05500001</v>
      </c>
      <c r="AJ82" s="14">
        <f t="shared" si="48"/>
        <v>2.0997783199925617E-2</v>
      </c>
      <c r="AK82" s="237">
        <f t="shared" si="51"/>
        <v>122654344.61499999</v>
      </c>
      <c r="AL82" s="14">
        <f t="shared" si="49"/>
        <v>1.8221299787632223E-2</v>
      </c>
    </row>
    <row r="83" spans="2:38" s="6" customFormat="1" ht="16.5" customHeight="1" thickBot="1">
      <c r="B83" s="231" t="s">
        <v>170</v>
      </c>
      <c r="C83" s="253">
        <v>42776284525.68679</v>
      </c>
      <c r="D83" s="109">
        <v>0.80252190296048731</v>
      </c>
      <c r="E83" s="284">
        <v>56878431165.122467</v>
      </c>
      <c r="F83" s="111">
        <v>0.79112409653366345</v>
      </c>
      <c r="G83" s="111">
        <v>0.3296720787184651</v>
      </c>
      <c r="H83" s="284">
        <f t="shared" si="31"/>
        <v>59931484262.559608</v>
      </c>
      <c r="I83" s="111">
        <f t="shared" si="34"/>
        <v>0.77559505398474604</v>
      </c>
      <c r="J83" s="111">
        <f t="shared" si="32"/>
        <v>5.3676816235910113E-2</v>
      </c>
      <c r="K83" s="284">
        <f>K41*$E$45/100</f>
        <v>85084785234.283188</v>
      </c>
      <c r="L83" s="111">
        <f t="shared" si="35"/>
        <v>0.79027586504193081</v>
      </c>
      <c r="M83" s="284">
        <f>M41*$E$45/100</f>
        <v>78204906628.55928</v>
      </c>
      <c r="N83" s="111">
        <f t="shared" si="36"/>
        <v>0.80655187773887882</v>
      </c>
      <c r="O83" s="295">
        <f>O41*$E$45/100</f>
        <v>3849436642.3949866</v>
      </c>
      <c r="P83" s="109">
        <f t="shared" si="39"/>
        <v>0.80701030677892605</v>
      </c>
      <c r="Q83" s="300">
        <f t="shared" si="20"/>
        <v>5267853399.8501816</v>
      </c>
      <c r="R83" s="109">
        <f t="shared" si="39"/>
        <v>0.78348560736782802</v>
      </c>
      <c r="S83" s="300">
        <f t="shared" si="21"/>
        <v>5300704544.0490561</v>
      </c>
      <c r="T83" s="109">
        <f t="shared" si="40"/>
        <v>0.78382768826785787</v>
      </c>
      <c r="U83" s="300">
        <f t="shared" si="22"/>
        <v>4491108286.6382236</v>
      </c>
      <c r="V83" s="109">
        <f t="shared" si="41"/>
        <v>0.79984296018293055</v>
      </c>
      <c r="W83" s="300">
        <f t="shared" si="23"/>
        <v>5203291895.4232721</v>
      </c>
      <c r="X83" s="109">
        <f t="shared" si="42"/>
        <v>0.77138830240415202</v>
      </c>
      <c r="Y83" s="300">
        <f t="shared" si="24"/>
        <v>5569491257.3522987</v>
      </c>
      <c r="Z83" s="109">
        <f t="shared" si="43"/>
        <v>0.75309418844276255</v>
      </c>
      <c r="AA83" s="300">
        <f t="shared" si="25"/>
        <v>6495150381.8234215</v>
      </c>
      <c r="AB83" s="109">
        <f t="shared" si="44"/>
        <v>0.74114094139312681</v>
      </c>
      <c r="AC83" s="300">
        <f t="shared" si="26"/>
        <v>5439781183.335289</v>
      </c>
      <c r="AD83" s="109">
        <f t="shared" si="45"/>
        <v>0.74153715830400135</v>
      </c>
      <c r="AE83" s="300">
        <f t="shared" si="54"/>
        <v>4863396607.2710533</v>
      </c>
      <c r="AF83" s="109">
        <f t="shared" si="46"/>
        <v>0.75099403258122699</v>
      </c>
      <c r="AG83" s="300">
        <f t="shared" si="54"/>
        <v>3625440947.8887463</v>
      </c>
      <c r="AH83" s="109">
        <f t="shared" si="47"/>
        <v>0.78584372678408843</v>
      </c>
      <c r="AI83" s="300">
        <f t="shared" si="50"/>
        <v>4148556081.6783299</v>
      </c>
      <c r="AJ83" s="109">
        <f t="shared" si="48"/>
        <v>0.77698456136440341</v>
      </c>
      <c r="AK83" s="300">
        <f t="shared" si="51"/>
        <v>5677273034.8547506</v>
      </c>
      <c r="AL83" s="109">
        <f t="shared" si="49"/>
        <v>0.84340505237739405</v>
      </c>
    </row>
  </sheetData>
  <mergeCells count="26">
    <mergeCell ref="AE46:AF47"/>
    <mergeCell ref="AG46:AH47"/>
    <mergeCell ref="AI46:AJ47"/>
    <mergeCell ref="AK46:AL47"/>
    <mergeCell ref="AK4:AL5"/>
    <mergeCell ref="AE4:AF5"/>
    <mergeCell ref="AG4:AH5"/>
    <mergeCell ref="AI4:AJ5"/>
    <mergeCell ref="B46:B48"/>
    <mergeCell ref="O46:P47"/>
    <mergeCell ref="Q46:R47"/>
    <mergeCell ref="S46:T47"/>
    <mergeCell ref="U46:V47"/>
    <mergeCell ref="W46:X47"/>
    <mergeCell ref="Y46:Z47"/>
    <mergeCell ref="AA46:AB47"/>
    <mergeCell ref="AC46:AD47"/>
    <mergeCell ref="Y4:Z5"/>
    <mergeCell ref="AA4:AB5"/>
    <mergeCell ref="AC4:AD5"/>
    <mergeCell ref="W4:X5"/>
    <mergeCell ref="B4:B6"/>
    <mergeCell ref="O4:P5"/>
    <mergeCell ref="Q4:R5"/>
    <mergeCell ref="S4:T5"/>
    <mergeCell ref="U4:V5"/>
  </mergeCells>
  <printOptions horizontalCentered="1" verticalCentered="1"/>
  <pageMargins left="0.7" right="0.7" top="0.75" bottom="0.75" header="0.3" footer="0.3"/>
  <pageSetup paperSize="9" scale="94"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681B7A-DBF4-4621-A7C2-5EB486B43A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14</vt:i4>
      </vt:variant>
    </vt:vector>
  </HeadingPairs>
  <TitlesOfParts>
    <vt:vector size="30" baseType="lpstr">
      <vt:lpstr>SUM</vt:lpstr>
      <vt:lpstr>표준대비 증감</vt:lpstr>
      <vt:lpstr>실적-PL 2026</vt:lpstr>
      <vt:lpstr>실적-MC 2026</vt:lpstr>
      <vt:lpstr>2026-사업계획-PL</vt:lpstr>
      <vt:lpstr>2026-운영계획 PL</vt:lpstr>
      <vt:lpstr>2026-실적 PL</vt:lpstr>
      <vt:lpstr>2026-사업계획-MC</vt:lpstr>
      <vt:lpstr>2026-운영계획-MC</vt:lpstr>
      <vt:lpstr>2026-실적-MC</vt:lpstr>
      <vt:lpstr>2025-사업계획-PL</vt:lpstr>
      <vt:lpstr>2025-운영계획 PL</vt:lpstr>
      <vt:lpstr>2025-실적 PL</vt:lpstr>
      <vt:lpstr>2025-사업계획-MC</vt:lpstr>
      <vt:lpstr>2025-운영계획-MC</vt:lpstr>
      <vt:lpstr>2025-실적-MC</vt:lpstr>
      <vt:lpstr>'2025-사업계획-MC'!Print_Area</vt:lpstr>
      <vt:lpstr>'2025-사업계획-PL'!Print_Area</vt:lpstr>
      <vt:lpstr>'2025-실적 PL'!Print_Area</vt:lpstr>
      <vt:lpstr>'2025-실적-MC'!Print_Area</vt:lpstr>
      <vt:lpstr>'2025-운영계획 PL'!Print_Area</vt:lpstr>
      <vt:lpstr>'2025-운영계획-MC'!Print_Area</vt:lpstr>
      <vt:lpstr>'2026-사업계획-MC'!Print_Area</vt:lpstr>
      <vt:lpstr>'2026-사업계획-PL'!Print_Area</vt:lpstr>
      <vt:lpstr>'2026-실적 PL'!Print_Area</vt:lpstr>
      <vt:lpstr>'2026-실적-MC'!Print_Area</vt:lpstr>
      <vt:lpstr>'2026-운영계획 PL'!Print_Area</vt:lpstr>
      <vt:lpstr>'2026-운영계획-MC'!Print_Area</vt:lpstr>
      <vt:lpstr>'실적-MC 2026'!Print_Area</vt:lpstr>
      <vt:lpstr>'실적-PL 2026'!Print_Area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BM-CMH</dc:creator>
  <cp:lastModifiedBy>PhanThi Tram (SSVN-ACC)</cp:lastModifiedBy>
  <cp:lastPrinted>2024-03-07T00:22:23Z</cp:lastPrinted>
  <dcterms:created xsi:type="dcterms:W3CDTF">2023-06-12T01:55:55Z</dcterms:created>
  <dcterms:modified xsi:type="dcterms:W3CDTF">2026-06-19T06:44:46Z</dcterms:modified>
</cp:coreProperties>
</file>